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455" tabRatio="556"/>
  </bookViews>
  <sheets>
    <sheet name="PRESS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PRESS!$A$4:$U$4</definedName>
  </definedNames>
  <calcPr calcId="124519"/>
</workbook>
</file>

<file path=xl/calcChain.xml><?xml version="1.0" encoding="utf-8"?>
<calcChain xmlns="http://schemas.openxmlformats.org/spreadsheetml/2006/main">
  <c r="O1432" i="1"/>
  <c r="O1431"/>
  <c r="N1432"/>
  <c r="N1433"/>
  <c r="N1434"/>
  <c r="N1435"/>
  <c r="N1431"/>
  <c r="O1426"/>
  <c r="O1427"/>
  <c r="O1425"/>
  <c r="N1426"/>
  <c r="N1427"/>
  <c r="N1428"/>
  <c r="N1429"/>
  <c r="N1430"/>
  <c r="N1425"/>
  <c r="O1394"/>
  <c r="O1395"/>
  <c r="O1396"/>
  <c r="O1397"/>
  <c r="O1398"/>
  <c r="O1393"/>
  <c r="N1394"/>
  <c r="N1395"/>
  <c r="N1396"/>
  <c r="N1397"/>
  <c r="N1398"/>
  <c r="N1399"/>
  <c r="N1400"/>
  <c r="N1401"/>
  <c r="N1393"/>
  <c r="O1403"/>
  <c r="O1404"/>
  <c r="O1405"/>
  <c r="O1406"/>
  <c r="O1402"/>
  <c r="N1403"/>
  <c r="N1404"/>
  <c r="N1405"/>
  <c r="N1406"/>
  <c r="N1407"/>
  <c r="N1408"/>
  <c r="N1409"/>
  <c r="N1410"/>
  <c r="N1402"/>
  <c r="N1370"/>
  <c r="N1371"/>
  <c r="N1372"/>
  <c r="N1373"/>
  <c r="N1374"/>
  <c r="N1375"/>
  <c r="N1376"/>
  <c r="N1377"/>
  <c r="N1378"/>
  <c r="N1369"/>
  <c r="N1359"/>
  <c r="N1360"/>
  <c r="N1361"/>
  <c r="N1362"/>
  <c r="N1363"/>
  <c r="N1364"/>
  <c r="N1365"/>
  <c r="N1366"/>
  <c r="N1367"/>
  <c r="N1368"/>
  <c r="N1358"/>
  <c r="O1359"/>
  <c r="O1360"/>
  <c r="O1361"/>
  <c r="O1362"/>
  <c r="O1363"/>
  <c r="O1358"/>
  <c r="O1370"/>
  <c r="O1371"/>
  <c r="O1372"/>
  <c r="O1373"/>
  <c r="O1374"/>
  <c r="O1375"/>
  <c r="P1380"/>
  <c r="P1381"/>
  <c r="P1382"/>
  <c r="P1383"/>
  <c r="P1384"/>
  <c r="P1379"/>
  <c r="N1380"/>
  <c r="O1380" s="1"/>
  <c r="N1381"/>
  <c r="O1381" s="1"/>
  <c r="N1383"/>
  <c r="O1383" s="1"/>
  <c r="N1384"/>
  <c r="O1384" s="1"/>
  <c r="N1385"/>
  <c r="O1385" s="1"/>
  <c r="N1386"/>
  <c r="O1386" s="1"/>
  <c r="N1387"/>
  <c r="O1387" s="1"/>
  <c r="N1388"/>
  <c r="O1388" s="1"/>
  <c r="N1389"/>
  <c r="O1389" s="1"/>
  <c r="N1379"/>
  <c r="O1369" l="1"/>
  <c r="O1342"/>
  <c r="N1342"/>
  <c r="N1343"/>
  <c r="N1344"/>
  <c r="N1345"/>
  <c r="N1341"/>
  <c r="O1341"/>
  <c r="O1335"/>
  <c r="O1336"/>
  <c r="N1335"/>
  <c r="N1336"/>
  <c r="N1337"/>
  <c r="N1338"/>
  <c r="N1339"/>
  <c r="N1334"/>
  <c r="O1334"/>
  <c r="O1308" l="1"/>
  <c r="N1308"/>
  <c r="N1309"/>
  <c r="N1310"/>
  <c r="N1311"/>
  <c r="N1312"/>
  <c r="N1307"/>
  <c r="O1307"/>
  <c r="O1301"/>
  <c r="O1302"/>
  <c r="O1303"/>
  <c r="N1301"/>
  <c r="N1302"/>
  <c r="N1303"/>
  <c r="N1304"/>
  <c r="N1305"/>
  <c r="N1306"/>
  <c r="N1300"/>
  <c r="O1300"/>
  <c r="O1285"/>
  <c r="O1286"/>
  <c r="O1292"/>
  <c r="N1293"/>
  <c r="N1294"/>
  <c r="N1295"/>
  <c r="N1292"/>
  <c r="N1291"/>
  <c r="O1291"/>
  <c r="N1285"/>
  <c r="N1286"/>
  <c r="N1287"/>
  <c r="N1288"/>
  <c r="N1289"/>
  <c r="N1290"/>
  <c r="N1284"/>
  <c r="O1284"/>
  <c r="O1236" l="1"/>
  <c r="O1237"/>
  <c r="O1238"/>
  <c r="O1276"/>
  <c r="N1276"/>
  <c r="N1277"/>
  <c r="N1278"/>
  <c r="N1279"/>
  <c r="N1280"/>
  <c r="N1281"/>
  <c r="N1275"/>
  <c r="O1275"/>
  <c r="O1264"/>
  <c r="O1265"/>
  <c r="O1266"/>
  <c r="O1267"/>
  <c r="N1264"/>
  <c r="N1265"/>
  <c r="N1266"/>
  <c r="N1267"/>
  <c r="N1268"/>
  <c r="N1269"/>
  <c r="N1270"/>
  <c r="N1271"/>
  <c r="N1272"/>
  <c r="N1273"/>
  <c r="N1274"/>
  <c r="N1263"/>
  <c r="O1263"/>
  <c r="O1255"/>
  <c r="O1256"/>
  <c r="N1255"/>
  <c r="N1256"/>
  <c r="N1257"/>
  <c r="N1258"/>
  <c r="N1259"/>
  <c r="N1260"/>
  <c r="N1261"/>
  <c r="N1262"/>
  <c r="N1254"/>
  <c r="O1254"/>
  <c r="N1236"/>
  <c r="N1237"/>
  <c r="N1238"/>
  <c r="N1239"/>
  <c r="N1240"/>
  <c r="N1241"/>
  <c r="N1242"/>
  <c r="N1243"/>
  <c r="N1244"/>
  <c r="N1245"/>
  <c r="N1235"/>
  <c r="O1235"/>
  <c r="O1247" l="1"/>
  <c r="O1248"/>
  <c r="N1247"/>
  <c r="N1248"/>
  <c r="N1249"/>
  <c r="N1250"/>
  <c r="N1251"/>
  <c r="N1252"/>
  <c r="N1253"/>
  <c r="N1246"/>
  <c r="O1246"/>
  <c r="O1222" l="1"/>
  <c r="O1223"/>
  <c r="O1224"/>
  <c r="N1222"/>
  <c r="N1223"/>
  <c r="N1224"/>
  <c r="N1225"/>
  <c r="N1226"/>
  <c r="N1227"/>
  <c r="N1228"/>
  <c r="N1229"/>
  <c r="N1221"/>
  <c r="O1221"/>
  <c r="N1137" l="1"/>
  <c r="N1136"/>
  <c r="O1167"/>
  <c r="O1168"/>
  <c r="O1169"/>
  <c r="O1166"/>
  <c r="N1167"/>
  <c r="N1168"/>
  <c r="N1169"/>
  <c r="N1170"/>
  <c r="N1171"/>
  <c r="N1172"/>
  <c r="N1166"/>
  <c r="O1156"/>
  <c r="O1157"/>
  <c r="O1155"/>
  <c r="N1156"/>
  <c r="N1157"/>
  <c r="N1158"/>
  <c r="N1159"/>
  <c r="N1160"/>
  <c r="N1155"/>
  <c r="O1162"/>
  <c r="O1161"/>
  <c r="N1162"/>
  <c r="N1163"/>
  <c r="N1164"/>
  <c r="N1165"/>
  <c r="N1161"/>
  <c r="O1188"/>
  <c r="O1189"/>
  <c r="O1190"/>
  <c r="O1191"/>
  <c r="O1192"/>
  <c r="O1187"/>
  <c r="N1188"/>
  <c r="N1189"/>
  <c r="N1190"/>
  <c r="N1191"/>
  <c r="N1192"/>
  <c r="N1193"/>
  <c r="N1194"/>
  <c r="N1195"/>
  <c r="N1187"/>
  <c r="O1197"/>
  <c r="O1198"/>
  <c r="O1199"/>
  <c r="O1200"/>
  <c r="O1201"/>
  <c r="O1196"/>
  <c r="N1197"/>
  <c r="N1198"/>
  <c r="N1199"/>
  <c r="N1200"/>
  <c r="N1201"/>
  <c r="N1202"/>
  <c r="N1203"/>
  <c r="N1204"/>
  <c r="N1196"/>
  <c r="O1141"/>
  <c r="O1142"/>
  <c r="O1143"/>
  <c r="O1144"/>
  <c r="O1145"/>
  <c r="O1140"/>
  <c r="N1141"/>
  <c r="N1142"/>
  <c r="N1143"/>
  <c r="N1144"/>
  <c r="N1145"/>
  <c r="N1146"/>
  <c r="N1147"/>
  <c r="N1148"/>
  <c r="N1149"/>
  <c r="N1150"/>
  <c r="N1140"/>
  <c r="O1100"/>
  <c r="O1099"/>
  <c r="N1100"/>
  <c r="N1101"/>
  <c r="N1102"/>
  <c r="N1103"/>
  <c r="N1099"/>
  <c r="O1088"/>
  <c r="O1089"/>
  <c r="O1090"/>
  <c r="O1091"/>
  <c r="O1092"/>
  <c r="O1087"/>
  <c r="N1088"/>
  <c r="N1089"/>
  <c r="N1090"/>
  <c r="N1091"/>
  <c r="N1092"/>
  <c r="N1093"/>
  <c r="N1094"/>
  <c r="N1095"/>
  <c r="N1096"/>
  <c r="N1097"/>
  <c r="N1098"/>
  <c r="N1087"/>
  <c r="O1118"/>
  <c r="O1119"/>
  <c r="O1120"/>
  <c r="O1121"/>
  <c r="O1122"/>
  <c r="O1123"/>
  <c r="O1117"/>
  <c r="N1118"/>
  <c r="N1119"/>
  <c r="N1120"/>
  <c r="N1121"/>
  <c r="N1122"/>
  <c r="N1123"/>
  <c r="N1124"/>
  <c r="N1125"/>
  <c r="N1126"/>
  <c r="N1127"/>
  <c r="N1128"/>
  <c r="N1129"/>
  <c r="N1117"/>
  <c r="O1131"/>
  <c r="O1132"/>
  <c r="O1133"/>
  <c r="O1134"/>
  <c r="O1130"/>
  <c r="N1131"/>
  <c r="N1132"/>
  <c r="N1133"/>
  <c r="N1134"/>
  <c r="N1135"/>
  <c r="N1138"/>
  <c r="N1130"/>
  <c r="O1079" l="1"/>
  <c r="O1080"/>
  <c r="O1078"/>
  <c r="N1079"/>
  <c r="N1080"/>
  <c r="N1081"/>
  <c r="N1082"/>
  <c r="N1083"/>
  <c r="N1078"/>
  <c r="O1067"/>
  <c r="O1068"/>
  <c r="O1069"/>
  <c r="O1070"/>
  <c r="O1071"/>
  <c r="O1066"/>
  <c r="N1067"/>
  <c r="N1068"/>
  <c r="N1069"/>
  <c r="N1070"/>
  <c r="N1071"/>
  <c r="N1072"/>
  <c r="N1073"/>
  <c r="N1074"/>
  <c r="N1075"/>
  <c r="N1076"/>
  <c r="N1077"/>
  <c r="N1066"/>
  <c r="O1038" l="1"/>
  <c r="O1039"/>
  <c r="O1040"/>
  <c r="O1041"/>
  <c r="O1037"/>
  <c r="N1038"/>
  <c r="N1039"/>
  <c r="N1040"/>
  <c r="N1041"/>
  <c r="N1042"/>
  <c r="N1043"/>
  <c r="N1044"/>
  <c r="N1045"/>
  <c r="N1037"/>
  <c r="O1022" l="1"/>
  <c r="O1021"/>
  <c r="N1022"/>
  <c r="N1023"/>
  <c r="N1024"/>
  <c r="N1025"/>
  <c r="N1021"/>
  <c r="O1016"/>
  <c r="O1017"/>
  <c r="O1015"/>
  <c r="N1016"/>
  <c r="N1017"/>
  <c r="N1018"/>
  <c r="N1019"/>
  <c r="N1020"/>
  <c r="N1015"/>
  <c r="O1001"/>
  <c r="O1000"/>
  <c r="N1001"/>
  <c r="N1002"/>
  <c r="N1003"/>
  <c r="N1004"/>
  <c r="N1000"/>
  <c r="O1047"/>
  <c r="O1048"/>
  <c r="O1049"/>
  <c r="O1050"/>
  <c r="O1046"/>
  <c r="N1047"/>
  <c r="N1048"/>
  <c r="N1049"/>
  <c r="N1050"/>
  <c r="N1051"/>
  <c r="N1052"/>
  <c r="N1053"/>
  <c r="N1046"/>
  <c r="O1006"/>
  <c r="O1007"/>
  <c r="O1008"/>
  <c r="O1005"/>
  <c r="N1006"/>
  <c r="N1007"/>
  <c r="N1008"/>
  <c r="N1009"/>
  <c r="N1010"/>
  <c r="N1011"/>
  <c r="N1005"/>
  <c r="O971"/>
  <c r="O972"/>
  <c r="O973"/>
  <c r="O970"/>
  <c r="N971"/>
  <c r="N972"/>
  <c r="N973"/>
  <c r="N974"/>
  <c r="N975"/>
  <c r="N976"/>
  <c r="N970"/>
  <c r="O963"/>
  <c r="O964"/>
  <c r="O965"/>
  <c r="O962"/>
  <c r="N963"/>
  <c r="N964"/>
  <c r="N965"/>
  <c r="N966"/>
  <c r="N967"/>
  <c r="N968"/>
  <c r="N969"/>
  <c r="N962"/>
  <c r="O992"/>
  <c r="O993"/>
  <c r="O994"/>
  <c r="O991"/>
  <c r="N992"/>
  <c r="N993"/>
  <c r="N994"/>
  <c r="N995"/>
  <c r="N996"/>
  <c r="N997"/>
  <c r="N991"/>
  <c r="O936" l="1"/>
  <c r="O937"/>
  <c r="O938"/>
  <c r="O939"/>
  <c r="O940"/>
  <c r="O935"/>
  <c r="N936"/>
  <c r="N937"/>
  <c r="N938"/>
  <c r="N939"/>
  <c r="N940"/>
  <c r="N941"/>
  <c r="N942"/>
  <c r="N943"/>
  <c r="N944"/>
  <c r="N935"/>
  <c r="O922"/>
  <c r="O923"/>
  <c r="O924"/>
  <c r="O925"/>
  <c r="O926"/>
  <c r="O927"/>
  <c r="O928"/>
  <c r="O921"/>
  <c r="N922"/>
  <c r="N923"/>
  <c r="N924"/>
  <c r="N925"/>
  <c r="N926"/>
  <c r="N927"/>
  <c r="N928"/>
  <c r="N929"/>
  <c r="N930"/>
  <c r="N931"/>
  <c r="N932"/>
  <c r="N933"/>
  <c r="N934"/>
  <c r="N921"/>
  <c r="O953"/>
  <c r="O952"/>
  <c r="N953"/>
  <c r="N954"/>
  <c r="N952"/>
  <c r="O948"/>
  <c r="O950"/>
  <c r="O947"/>
  <c r="N948"/>
  <c r="N950"/>
  <c r="N951"/>
  <c r="N947"/>
  <c r="O912"/>
  <c r="O913"/>
  <c r="O914"/>
  <c r="O911"/>
  <c r="N912"/>
  <c r="N913"/>
  <c r="N914"/>
  <c r="N915"/>
  <c r="N916"/>
  <c r="N917"/>
  <c r="N918"/>
  <c r="N911"/>
  <c r="O907"/>
  <c r="O908"/>
  <c r="O906"/>
  <c r="N907"/>
  <c r="N908"/>
  <c r="N909"/>
  <c r="N910"/>
  <c r="N906"/>
  <c r="O901"/>
  <c r="O902"/>
  <c r="O903"/>
  <c r="O900"/>
  <c r="N901"/>
  <c r="N902"/>
  <c r="N903"/>
  <c r="N904"/>
  <c r="N905"/>
  <c r="N900"/>
  <c r="O870"/>
  <c r="O869"/>
  <c r="N870"/>
  <c r="N871"/>
  <c r="N872"/>
  <c r="N873"/>
  <c r="N869"/>
  <c r="O863"/>
  <c r="O864"/>
  <c r="O862"/>
  <c r="N863"/>
  <c r="N864"/>
  <c r="N865"/>
  <c r="N866"/>
  <c r="N867"/>
  <c r="N868"/>
  <c r="N862"/>
  <c r="O848" l="1"/>
  <c r="O849"/>
  <c r="O850"/>
  <c r="O851"/>
  <c r="O852"/>
  <c r="O847"/>
  <c r="N848"/>
  <c r="N849"/>
  <c r="N850"/>
  <c r="N851"/>
  <c r="N852"/>
  <c r="N853"/>
  <c r="N854"/>
  <c r="N855"/>
  <c r="N856"/>
  <c r="N847"/>
  <c r="O837"/>
  <c r="O838"/>
  <c r="O839"/>
  <c r="O840"/>
  <c r="O841"/>
  <c r="O842"/>
  <c r="O836"/>
  <c r="N837"/>
  <c r="N838"/>
  <c r="N839"/>
  <c r="N840"/>
  <c r="N841"/>
  <c r="N842"/>
  <c r="N843"/>
  <c r="N844"/>
  <c r="N845"/>
  <c r="N846"/>
  <c r="N836"/>
  <c r="O830"/>
  <c r="O831"/>
  <c r="O829"/>
  <c r="N830"/>
  <c r="N831"/>
  <c r="N832"/>
  <c r="N833"/>
  <c r="N829"/>
  <c r="O823"/>
  <c r="O824"/>
  <c r="O825"/>
  <c r="O822"/>
  <c r="N823"/>
  <c r="N824"/>
  <c r="N825"/>
  <c r="N826"/>
  <c r="N827"/>
  <c r="N828"/>
  <c r="N822"/>
  <c r="O809" l="1"/>
  <c r="O810"/>
  <c r="O811"/>
  <c r="O812"/>
  <c r="O813"/>
  <c r="O808"/>
  <c r="N809"/>
  <c r="N810"/>
  <c r="N811"/>
  <c r="N812"/>
  <c r="N813"/>
  <c r="N814"/>
  <c r="N815"/>
  <c r="N816"/>
  <c r="N817"/>
  <c r="N818"/>
  <c r="N819"/>
  <c r="N808"/>
  <c r="O791"/>
  <c r="O792"/>
  <c r="O793"/>
  <c r="O794"/>
  <c r="O790"/>
  <c r="N791"/>
  <c r="N792"/>
  <c r="N793"/>
  <c r="N794"/>
  <c r="N795"/>
  <c r="N796"/>
  <c r="N797"/>
  <c r="N790"/>
  <c r="O762" l="1"/>
  <c r="O726"/>
  <c r="O716"/>
  <c r="O706"/>
  <c r="O695"/>
  <c r="O784" l="1"/>
  <c r="O785"/>
  <c r="O786"/>
  <c r="O787"/>
  <c r="N784"/>
  <c r="N785"/>
  <c r="N786"/>
  <c r="N787"/>
  <c r="N788"/>
  <c r="N789"/>
  <c r="N783"/>
  <c r="O776"/>
  <c r="O783"/>
  <c r="N776"/>
  <c r="N777"/>
  <c r="N778"/>
  <c r="N779"/>
  <c r="N775"/>
  <c r="O775"/>
  <c r="O770"/>
  <c r="O771"/>
  <c r="O772"/>
  <c r="N770"/>
  <c r="N771"/>
  <c r="N772"/>
  <c r="N773"/>
  <c r="N774"/>
  <c r="N769"/>
  <c r="O769"/>
  <c r="O759" l="1"/>
  <c r="O760"/>
  <c r="O761"/>
  <c r="N759"/>
  <c r="N760"/>
  <c r="N761"/>
  <c r="N762"/>
  <c r="N763"/>
  <c r="N764"/>
  <c r="N765"/>
  <c r="N766"/>
  <c r="N758"/>
  <c r="O758"/>
  <c r="N742"/>
  <c r="N743"/>
  <c r="N744"/>
  <c r="N745"/>
  <c r="N741"/>
  <c r="O742"/>
  <c r="O741"/>
  <c r="O736"/>
  <c r="O737"/>
  <c r="N736"/>
  <c r="N737"/>
  <c r="N738"/>
  <c r="N739"/>
  <c r="N740"/>
  <c r="N735"/>
  <c r="O735"/>
  <c r="O724"/>
  <c r="O725"/>
  <c r="N724"/>
  <c r="N725"/>
  <c r="N726"/>
  <c r="N727"/>
  <c r="N728"/>
  <c r="N729"/>
  <c r="N730"/>
  <c r="N723"/>
  <c r="O723"/>
  <c r="O714"/>
  <c r="O715"/>
  <c r="N714"/>
  <c r="N715"/>
  <c r="N716"/>
  <c r="N717"/>
  <c r="N718"/>
  <c r="N719"/>
  <c r="N720"/>
  <c r="N721"/>
  <c r="N722"/>
  <c r="N713"/>
  <c r="O713"/>
  <c r="O700"/>
  <c r="O701"/>
  <c r="O702"/>
  <c r="O703"/>
  <c r="O704"/>
  <c r="O705"/>
  <c r="N712"/>
  <c r="N700"/>
  <c r="N701"/>
  <c r="N702"/>
  <c r="N703"/>
  <c r="N704"/>
  <c r="N705"/>
  <c r="N706"/>
  <c r="N707"/>
  <c r="N708"/>
  <c r="N709"/>
  <c r="N710"/>
  <c r="N711"/>
  <c r="N699"/>
  <c r="O699"/>
  <c r="O692"/>
  <c r="O693"/>
  <c r="O694"/>
  <c r="N692"/>
  <c r="N693"/>
  <c r="N694"/>
  <c r="N695"/>
  <c r="N696"/>
  <c r="N697"/>
  <c r="N698"/>
  <c r="N691"/>
  <c r="O691"/>
  <c r="O682"/>
  <c r="O683"/>
  <c r="O684"/>
  <c r="N682"/>
  <c r="N683"/>
  <c r="N684"/>
  <c r="N685"/>
  <c r="N686"/>
  <c r="N687"/>
  <c r="N688"/>
  <c r="N689"/>
  <c r="N690"/>
  <c r="N681"/>
  <c r="O681"/>
  <c r="O670" l="1"/>
  <c r="O671"/>
  <c r="O672"/>
  <c r="O669"/>
  <c r="N670"/>
  <c r="N671"/>
  <c r="N672"/>
  <c r="N673"/>
  <c r="N674"/>
  <c r="N675"/>
  <c r="N669"/>
  <c r="O659"/>
  <c r="O660"/>
  <c r="O661"/>
  <c r="O662"/>
  <c r="O663"/>
  <c r="O658"/>
  <c r="N659"/>
  <c r="N660"/>
  <c r="N661"/>
  <c r="N662"/>
  <c r="N663"/>
  <c r="N664"/>
  <c r="N665"/>
  <c r="N666"/>
  <c r="N667"/>
  <c r="N668"/>
  <c r="N658"/>
  <c r="O644"/>
  <c r="O645"/>
  <c r="O643"/>
  <c r="N644"/>
  <c r="N645"/>
  <c r="N646"/>
  <c r="N647"/>
  <c r="N648"/>
  <c r="N643"/>
  <c r="O650"/>
  <c r="O651"/>
  <c r="O652"/>
  <c r="O649"/>
  <c r="N650"/>
  <c r="N651"/>
  <c r="N652"/>
  <c r="N653"/>
  <c r="N654"/>
  <c r="N655"/>
  <c r="N649"/>
  <c r="O634" l="1"/>
  <c r="O635"/>
  <c r="O636"/>
  <c r="O637"/>
  <c r="O633"/>
  <c r="N634"/>
  <c r="N635"/>
  <c r="N636"/>
  <c r="N637"/>
  <c r="N638"/>
  <c r="N639"/>
  <c r="N640"/>
  <c r="N633"/>
  <c r="O623"/>
  <c r="O624"/>
  <c r="O625"/>
  <c r="O626"/>
  <c r="O627"/>
  <c r="O628"/>
  <c r="O622"/>
  <c r="N623"/>
  <c r="N624"/>
  <c r="N625"/>
  <c r="N626"/>
  <c r="N627"/>
  <c r="N628"/>
  <c r="N629"/>
  <c r="N630"/>
  <c r="N631"/>
  <c r="N632"/>
  <c r="N622"/>
  <c r="O615"/>
  <c r="O616"/>
  <c r="O614"/>
  <c r="N615"/>
  <c r="N616"/>
  <c r="N617"/>
  <c r="N618"/>
  <c r="N619"/>
  <c r="N614"/>
  <c r="O609"/>
  <c r="O610"/>
  <c r="O608"/>
  <c r="N609"/>
  <c r="N610"/>
  <c r="N611"/>
  <c r="N612"/>
  <c r="N613"/>
  <c r="N608"/>
  <c r="O577"/>
  <c r="O574"/>
  <c r="O575"/>
  <c r="O576"/>
  <c r="N574"/>
  <c r="N575"/>
  <c r="N576"/>
  <c r="N577"/>
  <c r="N578"/>
  <c r="N579"/>
  <c r="N580"/>
  <c r="N581"/>
  <c r="N582"/>
  <c r="N573"/>
  <c r="O573"/>
  <c r="O570" l="1"/>
  <c r="O569"/>
  <c r="N570"/>
  <c r="N571"/>
  <c r="N572"/>
  <c r="N569"/>
  <c r="O563"/>
  <c r="O564"/>
  <c r="O562"/>
  <c r="N567"/>
  <c r="N563"/>
  <c r="N564"/>
  <c r="N565"/>
  <c r="N566"/>
  <c r="N562"/>
  <c r="O550" l="1"/>
  <c r="O551"/>
  <c r="O552"/>
  <c r="O553"/>
  <c r="O549"/>
  <c r="N550"/>
  <c r="N551"/>
  <c r="N552"/>
  <c r="N553"/>
  <c r="N554"/>
  <c r="N555"/>
  <c r="N556"/>
  <c r="N549"/>
  <c r="O539"/>
  <c r="O540"/>
  <c r="O541"/>
  <c r="O542"/>
  <c r="O543"/>
  <c r="O538"/>
  <c r="N539"/>
  <c r="N540"/>
  <c r="N541"/>
  <c r="N542"/>
  <c r="N543"/>
  <c r="N544"/>
  <c r="N545"/>
  <c r="N546"/>
  <c r="N547"/>
  <c r="N548"/>
  <c r="N538"/>
  <c r="O486"/>
  <c r="O487"/>
  <c r="O488"/>
  <c r="O485"/>
  <c r="N486"/>
  <c r="N487"/>
  <c r="N488"/>
  <c r="N489"/>
  <c r="N490"/>
  <c r="N491"/>
  <c r="N485"/>
  <c r="O493"/>
  <c r="O492"/>
  <c r="N493"/>
  <c r="N494"/>
  <c r="N495"/>
  <c r="N496"/>
  <c r="N492"/>
  <c r="O475"/>
  <c r="N476"/>
  <c r="N477"/>
  <c r="N475"/>
  <c r="O469"/>
  <c r="O470"/>
  <c r="O468"/>
  <c r="N469"/>
  <c r="N470"/>
  <c r="N471"/>
  <c r="N472"/>
  <c r="N473"/>
  <c r="N474"/>
  <c r="N468"/>
  <c r="O451"/>
  <c r="O450"/>
  <c r="N451"/>
  <c r="N452"/>
  <c r="N453"/>
  <c r="N454"/>
  <c r="N450"/>
  <c r="O444"/>
  <c r="O445"/>
  <c r="O443"/>
  <c r="N444"/>
  <c r="N445"/>
  <c r="N446"/>
  <c r="N447"/>
  <c r="N448"/>
  <c r="N449"/>
  <c r="N443"/>
  <c r="O427"/>
  <c r="O428"/>
  <c r="O426"/>
  <c r="N427"/>
  <c r="N428"/>
  <c r="N429"/>
  <c r="N430"/>
  <c r="N431"/>
  <c r="N426"/>
  <c r="O422"/>
  <c r="O421"/>
  <c r="N422"/>
  <c r="N423"/>
  <c r="N424"/>
  <c r="N425"/>
  <c r="N421"/>
  <c r="O412"/>
  <c r="O413"/>
  <c r="O414"/>
  <c r="O415"/>
  <c r="O416"/>
  <c r="O411"/>
  <c r="N412"/>
  <c r="N413"/>
  <c r="N414"/>
  <c r="N415"/>
  <c r="N416"/>
  <c r="N417"/>
  <c r="N418"/>
  <c r="N419"/>
  <c r="N420"/>
  <c r="N411"/>
  <c r="O407"/>
  <c r="O406"/>
  <c r="N407"/>
  <c r="N408"/>
  <c r="N409"/>
  <c r="N410"/>
  <c r="N406"/>
  <c r="O521"/>
  <c r="O522"/>
  <c r="O523"/>
  <c r="O520"/>
  <c r="N521"/>
  <c r="N522"/>
  <c r="N523"/>
  <c r="N524"/>
  <c r="N525"/>
  <c r="N526"/>
  <c r="N520"/>
  <c r="O528"/>
  <c r="O529"/>
  <c r="O530"/>
  <c r="O531"/>
  <c r="O532"/>
  <c r="O527"/>
  <c r="N528"/>
  <c r="N529"/>
  <c r="N530"/>
  <c r="N531"/>
  <c r="N532"/>
  <c r="N533"/>
  <c r="N534"/>
  <c r="N535"/>
  <c r="N527"/>
  <c r="O381" l="1"/>
  <c r="O380"/>
  <c r="N381"/>
  <c r="N382"/>
  <c r="N383"/>
  <c r="N384"/>
  <c r="N380"/>
  <c r="O372"/>
  <c r="O373"/>
  <c r="O374"/>
  <c r="O375"/>
  <c r="O371"/>
  <c r="N372"/>
  <c r="N373"/>
  <c r="N374"/>
  <c r="N375"/>
  <c r="N376"/>
  <c r="N377"/>
  <c r="N378"/>
  <c r="N379"/>
  <c r="N371"/>
  <c r="O341"/>
  <c r="O342"/>
  <c r="O340"/>
  <c r="N341"/>
  <c r="N342"/>
  <c r="N343"/>
  <c r="N344"/>
  <c r="N345"/>
  <c r="N340"/>
  <c r="O347"/>
  <c r="O348"/>
  <c r="O346"/>
  <c r="N347"/>
  <c r="N348"/>
  <c r="N349"/>
  <c r="N350"/>
  <c r="N351"/>
  <c r="N346"/>
  <c r="O397"/>
  <c r="O398"/>
  <c r="O396"/>
  <c r="N397"/>
  <c r="N398"/>
  <c r="N399"/>
  <c r="N400"/>
  <c r="N396"/>
  <c r="O324"/>
  <c r="O325"/>
  <c r="O326"/>
  <c r="O323"/>
  <c r="N324"/>
  <c r="N325"/>
  <c r="N326"/>
  <c r="N327"/>
  <c r="N328"/>
  <c r="N329"/>
  <c r="N323"/>
  <c r="O307"/>
  <c r="O306"/>
  <c r="N310"/>
  <c r="N307"/>
  <c r="N308"/>
  <c r="N309"/>
  <c r="N306"/>
  <c r="O331"/>
  <c r="O332"/>
  <c r="O330"/>
  <c r="N331"/>
  <c r="N332"/>
  <c r="N333"/>
  <c r="N334"/>
  <c r="N335"/>
  <c r="N330"/>
  <c r="O301"/>
  <c r="O302"/>
  <c r="O300"/>
  <c r="N301"/>
  <c r="N302"/>
  <c r="N303"/>
  <c r="N304"/>
  <c r="N305"/>
  <c r="N300"/>
  <c r="O289" l="1"/>
  <c r="N289"/>
  <c r="N290"/>
  <c r="N291"/>
  <c r="N292"/>
  <c r="N293"/>
  <c r="N288"/>
  <c r="O288"/>
  <c r="O281"/>
  <c r="O282"/>
  <c r="N281"/>
  <c r="N282"/>
  <c r="N283"/>
  <c r="N284"/>
  <c r="N285"/>
  <c r="N286"/>
  <c r="N287"/>
  <c r="N280"/>
  <c r="O280"/>
  <c r="N265"/>
  <c r="O262"/>
  <c r="O261"/>
  <c r="O260"/>
  <c r="O259"/>
  <c r="N259"/>
  <c r="N260"/>
  <c r="N261"/>
  <c r="N262"/>
  <c r="N263"/>
  <c r="N264"/>
  <c r="N266"/>
  <c r="N267"/>
  <c r="N268"/>
  <c r="N269"/>
  <c r="N258"/>
  <c r="O258"/>
  <c r="O248"/>
  <c r="O249"/>
  <c r="O250"/>
  <c r="N248"/>
  <c r="N249"/>
  <c r="N250"/>
  <c r="N251"/>
  <c r="N252"/>
  <c r="N253"/>
  <c r="N254"/>
  <c r="N255"/>
  <c r="N256"/>
  <c r="N257"/>
  <c r="N247"/>
  <c r="O247"/>
  <c r="O231" l="1"/>
  <c r="O232"/>
  <c r="O230"/>
  <c r="N231"/>
  <c r="N232"/>
  <c r="N233"/>
  <c r="N234"/>
  <c r="N235"/>
  <c r="N236"/>
  <c r="N230"/>
  <c r="O238"/>
  <c r="O239"/>
  <c r="O240"/>
  <c r="O237"/>
  <c r="N238"/>
  <c r="N239"/>
  <c r="N240"/>
  <c r="N241"/>
  <c r="N242"/>
  <c r="N243"/>
  <c r="N237"/>
  <c r="O203" l="1"/>
  <c r="O204"/>
  <c r="O205"/>
  <c r="O206"/>
  <c r="O202"/>
  <c r="N203"/>
  <c r="N204"/>
  <c r="N205"/>
  <c r="N206"/>
  <c r="N207"/>
  <c r="N208"/>
  <c r="N209"/>
  <c r="N210"/>
  <c r="N211"/>
  <c r="N212"/>
  <c r="N213"/>
  <c r="N202"/>
  <c r="O212"/>
  <c r="O213"/>
  <c r="O214"/>
  <c r="O215"/>
  <c r="O216"/>
  <c r="O211"/>
  <c r="N214"/>
  <c r="N215"/>
  <c r="N216"/>
  <c r="N217"/>
  <c r="N218"/>
  <c r="N219"/>
  <c r="N220"/>
  <c r="O186"/>
  <c r="O187"/>
  <c r="O188"/>
  <c r="O189"/>
  <c r="O185"/>
  <c r="N186"/>
  <c r="N187"/>
  <c r="N188"/>
  <c r="N189"/>
  <c r="N190"/>
  <c r="N191"/>
  <c r="N192"/>
  <c r="N185"/>
  <c r="O194"/>
  <c r="O195"/>
  <c r="O193"/>
  <c r="N194"/>
  <c r="N195"/>
  <c r="N196"/>
  <c r="N197"/>
  <c r="N198"/>
  <c r="N193"/>
  <c r="O176"/>
  <c r="O177"/>
  <c r="O178"/>
  <c r="O175"/>
  <c r="N176"/>
  <c r="N177"/>
  <c r="N178"/>
  <c r="N179"/>
  <c r="N180"/>
  <c r="N181"/>
  <c r="N182"/>
  <c r="N175"/>
  <c r="O167"/>
  <c r="O168"/>
  <c r="O166"/>
  <c r="N167"/>
  <c r="N168"/>
  <c r="N169"/>
  <c r="N170"/>
  <c r="N171"/>
  <c r="N172"/>
  <c r="N173"/>
  <c r="N174"/>
  <c r="N166"/>
  <c r="O160" l="1"/>
  <c r="O159"/>
  <c r="N160"/>
  <c r="N161"/>
  <c r="N162"/>
  <c r="N163"/>
  <c r="N159"/>
  <c r="O154"/>
  <c r="O155"/>
  <c r="O153"/>
  <c r="N154"/>
  <c r="N155"/>
  <c r="N156"/>
  <c r="N157"/>
  <c r="N158"/>
  <c r="N153"/>
  <c r="O127"/>
  <c r="O128"/>
  <c r="O129"/>
  <c r="O130"/>
  <c r="O126"/>
  <c r="N127"/>
  <c r="N128"/>
  <c r="N129"/>
  <c r="N130"/>
  <c r="N131"/>
  <c r="N132"/>
  <c r="N133"/>
  <c r="N126"/>
  <c r="O142"/>
  <c r="O143"/>
  <c r="O144"/>
  <c r="O145"/>
  <c r="O141"/>
  <c r="N142"/>
  <c r="N143"/>
  <c r="N144"/>
  <c r="N145"/>
  <c r="N146"/>
  <c r="N147"/>
  <c r="N148"/>
  <c r="N149"/>
  <c r="N150"/>
  <c r="N141"/>
  <c r="O134"/>
  <c r="O135"/>
  <c r="O136"/>
  <c r="N134"/>
  <c r="N135"/>
  <c r="N136"/>
  <c r="N137"/>
  <c r="N138"/>
  <c r="N139"/>
  <c r="N140"/>
  <c r="O117"/>
  <c r="O118"/>
  <c r="O116"/>
  <c r="N117"/>
  <c r="N118"/>
  <c r="N119"/>
  <c r="N120"/>
  <c r="N121"/>
  <c r="N122"/>
  <c r="N116"/>
  <c r="O84"/>
  <c r="O85"/>
  <c r="O86"/>
  <c r="O87"/>
  <c r="O83"/>
  <c r="N84"/>
  <c r="N85"/>
  <c r="N86"/>
  <c r="N87"/>
  <c r="N88"/>
  <c r="N89"/>
  <c r="N90"/>
  <c r="N91"/>
  <c r="N92"/>
  <c r="N93"/>
  <c r="N83"/>
  <c r="O95"/>
  <c r="O96"/>
  <c r="O94"/>
  <c r="N95"/>
  <c r="N96"/>
  <c r="N97"/>
  <c r="N98"/>
  <c r="N99"/>
  <c r="N94"/>
  <c r="O75"/>
  <c r="O76"/>
  <c r="O74"/>
  <c r="N75"/>
  <c r="N76"/>
  <c r="N77"/>
  <c r="N78"/>
  <c r="N79"/>
  <c r="N74"/>
  <c r="O69"/>
  <c r="O70"/>
  <c r="O68"/>
  <c r="N69"/>
  <c r="N70"/>
  <c r="N71"/>
  <c r="N72"/>
  <c r="N73"/>
  <c r="N68"/>
  <c r="O58"/>
  <c r="O59"/>
  <c r="O60"/>
  <c r="O61"/>
  <c r="O62"/>
  <c r="O57"/>
  <c r="N58"/>
  <c r="N59"/>
  <c r="N60"/>
  <c r="N61"/>
  <c r="N62"/>
  <c r="N63"/>
  <c r="N64"/>
  <c r="N65"/>
  <c r="N57"/>
  <c r="O50"/>
  <c r="O51"/>
  <c r="O52"/>
  <c r="O53"/>
  <c r="O49"/>
  <c r="N50"/>
  <c r="N51"/>
  <c r="N52"/>
  <c r="N53"/>
  <c r="N54"/>
  <c r="N55"/>
  <c r="N56"/>
  <c r="N49"/>
  <c r="O20" l="1"/>
  <c r="N20"/>
  <c r="N21"/>
  <c r="M24"/>
  <c r="N24" s="1"/>
  <c r="M23"/>
  <c r="N23" s="1"/>
  <c r="M22"/>
  <c r="N22" s="1"/>
  <c r="M19"/>
  <c r="N19" s="1"/>
  <c r="M18"/>
  <c r="N18" s="1"/>
  <c r="O26"/>
  <c r="O27"/>
  <c r="O28"/>
  <c r="O29"/>
  <c r="O30"/>
  <c r="O25"/>
  <c r="N26"/>
  <c r="N27"/>
  <c r="N28"/>
  <c r="N29"/>
  <c r="N30"/>
  <c r="N31"/>
  <c r="N32"/>
  <c r="N33"/>
  <c r="N34"/>
  <c r="N35"/>
  <c r="N36"/>
  <c r="N25"/>
  <c r="O19" l="1"/>
  <c r="O18"/>
  <c r="O9"/>
  <c r="O10"/>
  <c r="O11"/>
  <c r="O12"/>
  <c r="O8"/>
  <c r="N9"/>
  <c r="N10"/>
  <c r="N11"/>
  <c r="N12"/>
  <c r="N13"/>
  <c r="N14"/>
  <c r="N15"/>
  <c r="N16"/>
  <c r="N17"/>
  <c r="N8"/>
  <c r="N1436" i="3" l="1"/>
  <c r="N798"/>
  <c r="N797"/>
  <c r="N796"/>
  <c r="N795"/>
  <c r="N794"/>
  <c r="N793"/>
  <c r="N792"/>
  <c r="N791"/>
  <c r="N790"/>
  <c r="N789"/>
  <c r="N788"/>
  <c r="O787"/>
  <c r="N787"/>
</calcChain>
</file>

<file path=xl/sharedStrings.xml><?xml version="1.0" encoding="utf-8"?>
<sst xmlns="http://schemas.openxmlformats.org/spreadsheetml/2006/main" count="4157" uniqueCount="471">
  <si>
    <t>tgl beli</t>
  </si>
  <si>
    <t>DT</t>
  </si>
  <si>
    <t>Sales</t>
  </si>
  <si>
    <t>supplier</t>
  </si>
  <si>
    <t>item</t>
  </si>
  <si>
    <t>jenis</t>
  </si>
  <si>
    <t>status</t>
  </si>
  <si>
    <t>colly</t>
  </si>
  <si>
    <t>qty</t>
  </si>
  <si>
    <t>tgl bayar</t>
  </si>
  <si>
    <t>via</t>
  </si>
  <si>
    <t>nominal</t>
  </si>
  <si>
    <t>selisih</t>
  </si>
  <si>
    <t>ket</t>
  </si>
  <si>
    <t>Botol Putih</t>
  </si>
  <si>
    <t>Botol BM</t>
  </si>
  <si>
    <t>Botol PET KW 1</t>
  </si>
  <si>
    <t>Rincian Sortir :</t>
  </si>
  <si>
    <t>Kg</t>
  </si>
  <si>
    <t>Botol PET KW 2</t>
  </si>
  <si>
    <t>Botol KW 2 Larutan</t>
  </si>
  <si>
    <t>Kecap Putih</t>
  </si>
  <si>
    <t>Retur A</t>
  </si>
  <si>
    <t>Retur B</t>
  </si>
  <si>
    <t>Botol PVC</t>
  </si>
  <si>
    <t>Sampah</t>
  </si>
  <si>
    <t>Botol Isi Tanah</t>
  </si>
  <si>
    <t>Lain-lain</t>
  </si>
  <si>
    <t>Tali</t>
  </si>
  <si>
    <t>Karung</t>
  </si>
  <si>
    <t>Botol BT 1</t>
  </si>
  <si>
    <t>Botol HJ 1</t>
  </si>
  <si>
    <t>Botol BT 2</t>
  </si>
  <si>
    <t>Botol PET Tembok A</t>
  </si>
  <si>
    <t>Kecap Warna</t>
  </si>
  <si>
    <t>Botol PET Tembok B</t>
  </si>
  <si>
    <t>Botol HJ 2</t>
  </si>
  <si>
    <t>Air</t>
  </si>
  <si>
    <t>Botol Warna</t>
  </si>
  <si>
    <t>Gelas Kotor</t>
  </si>
  <si>
    <t>Telepon Ekstensi PT. Langgeng Jaya Plastindo</t>
  </si>
  <si>
    <t>Yanti</t>
  </si>
  <si>
    <t>PPIC</t>
  </si>
  <si>
    <t>Kurniawan</t>
  </si>
  <si>
    <t>Ekspor/Impor</t>
  </si>
  <si>
    <t>Via</t>
  </si>
  <si>
    <t>Purchasing</t>
  </si>
  <si>
    <t>Pos II</t>
  </si>
  <si>
    <t>Sulfa</t>
  </si>
  <si>
    <t>Ruang Meeting I</t>
  </si>
  <si>
    <t>Giarti</t>
  </si>
  <si>
    <t>Hendrik IT</t>
  </si>
  <si>
    <t>Pos I</t>
  </si>
  <si>
    <t>Fita</t>
  </si>
  <si>
    <t>Alfi</t>
  </si>
  <si>
    <t>Samsul</t>
  </si>
  <si>
    <t>Eko</t>
  </si>
  <si>
    <t>Eva</t>
  </si>
  <si>
    <t>HRD</t>
  </si>
  <si>
    <t>Kantor Marketing &amp; Pembayaran</t>
  </si>
  <si>
    <t>Yeni</t>
  </si>
  <si>
    <t>Citraland: 031-574-311-08</t>
  </si>
  <si>
    <t>Wulan</t>
  </si>
  <si>
    <t xml:space="preserve">                   031-574-311-09</t>
  </si>
  <si>
    <t>Gudang Sparepart</t>
  </si>
  <si>
    <t>Menyambungkan :</t>
  </si>
  <si>
    <t>Flash-nomor ekstensi</t>
  </si>
  <si>
    <t xml:space="preserve">Telepon Keluar: </t>
  </si>
  <si>
    <t xml:space="preserve"> 9-nomor telepon</t>
  </si>
  <si>
    <t>Botol PET KW 2 LARUTAN</t>
  </si>
  <si>
    <t>Botol PET KW 3</t>
  </si>
  <si>
    <t>Kecap</t>
  </si>
  <si>
    <t>Botol Coklat Muda</t>
  </si>
  <si>
    <t>PET Galon BT</t>
  </si>
  <si>
    <t>PC Galon BT</t>
  </si>
  <si>
    <t>Botol Wipol</t>
  </si>
  <si>
    <t>Retur</t>
  </si>
  <si>
    <t>Botol Bygon</t>
  </si>
  <si>
    <t>PET Daun</t>
  </si>
  <si>
    <t>PET Hitam</t>
  </si>
  <si>
    <t>Tanah+Air</t>
  </si>
  <si>
    <t>LEBIH PUTIH</t>
  </si>
  <si>
    <t>SUSUT BM</t>
  </si>
  <si>
    <t>LEBIH WARNA</t>
  </si>
  <si>
    <t>Botol Mix Putih + BM</t>
  </si>
  <si>
    <t>Gelas Bersih</t>
  </si>
  <si>
    <t>Botol Mony</t>
  </si>
  <si>
    <t>Lain2</t>
  </si>
  <si>
    <t>3-265</t>
  </si>
  <si>
    <t>Sampling</t>
  </si>
  <si>
    <t>sampling</t>
  </si>
  <si>
    <t>2-166.5</t>
  </si>
  <si>
    <t>BM</t>
  </si>
  <si>
    <t>3-237.5</t>
  </si>
  <si>
    <t>Botol  KW 2</t>
  </si>
  <si>
    <t>sampling bm</t>
  </si>
  <si>
    <t>1 - 182</t>
  </si>
  <si>
    <t>Tali+Karung</t>
  </si>
  <si>
    <t>BELI BAKU JANUARI 2024</t>
  </si>
  <si>
    <t>A7944</t>
  </si>
  <si>
    <t>FAISOL-LOMBOK</t>
  </si>
  <si>
    <t>PRESS</t>
  </si>
  <si>
    <t>Ada Ring</t>
  </si>
  <si>
    <t>2-189</t>
  </si>
  <si>
    <t>Botol Bm</t>
  </si>
  <si>
    <t>2-230</t>
  </si>
  <si>
    <t>Botol Kw2</t>
  </si>
  <si>
    <t>1-106</t>
  </si>
  <si>
    <t>Warna Mix</t>
  </si>
  <si>
    <t>1-80 kg</t>
  </si>
  <si>
    <t>A7945</t>
  </si>
  <si>
    <t>ARIS-SIDOARJO</t>
  </si>
  <si>
    <t>2-175</t>
  </si>
  <si>
    <t>1-95 kg</t>
  </si>
  <si>
    <t>A7946</t>
  </si>
  <si>
    <t>ZAINUL ARIFIN-MOJOKERTO</t>
  </si>
  <si>
    <t>2-247</t>
  </si>
  <si>
    <t>1-125</t>
  </si>
  <si>
    <t>Botol Kecap Putih</t>
  </si>
  <si>
    <t>A7947</t>
  </si>
  <si>
    <t>SYARIFUDIN-BANJARMASIN</t>
  </si>
  <si>
    <t>1-79 kg</t>
  </si>
  <si>
    <t>1-75 kg</t>
  </si>
  <si>
    <t>1-63 kg</t>
  </si>
  <si>
    <t>A7948</t>
  </si>
  <si>
    <t>LUKITO-KEDAMEAN</t>
  </si>
  <si>
    <t>4-430</t>
  </si>
  <si>
    <t>A7949</t>
  </si>
  <si>
    <t>1-72 kg</t>
  </si>
  <si>
    <t>1-73 kg</t>
  </si>
  <si>
    <t>Botol Minyak</t>
  </si>
  <si>
    <t>1-83 kg</t>
  </si>
  <si>
    <t>Botol PET BM</t>
  </si>
  <si>
    <t>A7950</t>
  </si>
  <si>
    <t>AGUS WIJAYA-TARIK</t>
  </si>
  <si>
    <t>3-272</t>
  </si>
  <si>
    <t>1-105</t>
  </si>
  <si>
    <t>A7951</t>
  </si>
  <si>
    <t>ABDUL ROKHIM-MOJOKERTO</t>
  </si>
  <si>
    <t>Botol Hj</t>
  </si>
  <si>
    <t>1-114</t>
  </si>
  <si>
    <t>Botol Bt</t>
  </si>
  <si>
    <t>1-134</t>
  </si>
  <si>
    <t>Galon Le Mineral</t>
  </si>
  <si>
    <t>Galon Pet Bm</t>
  </si>
  <si>
    <t>Galon Pvc</t>
  </si>
  <si>
    <t xml:space="preserve">Botol KW 2 </t>
  </si>
  <si>
    <t>Toples</t>
  </si>
  <si>
    <t>PP/I/HW/24/005</t>
  </si>
  <si>
    <t>PP/I/HW/24/006</t>
  </si>
  <si>
    <t>PP/I/HW/24/007</t>
  </si>
  <si>
    <t>PP/I/HW/24/004</t>
  </si>
  <si>
    <t>PP/I/HW/24/008</t>
  </si>
  <si>
    <t>PP/I/HW/24/009</t>
  </si>
  <si>
    <t>SHINTA-NTT</t>
  </si>
  <si>
    <t>PP/I/HW/24/010</t>
  </si>
  <si>
    <t>A7952</t>
  </si>
  <si>
    <t>AGUS WIJAYA - TARIK</t>
  </si>
  <si>
    <t>3-279</t>
  </si>
  <si>
    <t>1-107</t>
  </si>
  <si>
    <t>A7953</t>
  </si>
  <si>
    <t>ARIS - SIDOARJO</t>
  </si>
  <si>
    <t>1-56 kg</t>
  </si>
  <si>
    <t>1-54 kg</t>
  </si>
  <si>
    <t>1-40 kg</t>
  </si>
  <si>
    <t>A7954</t>
  </si>
  <si>
    <t>PRADA - MOJOSARI</t>
  </si>
  <si>
    <t>3-190</t>
  </si>
  <si>
    <t>1-68 kg</t>
  </si>
  <si>
    <t>A7955</t>
  </si>
  <si>
    <t>SALEH AZHAR - LOMBOK</t>
  </si>
  <si>
    <t>4-445</t>
  </si>
  <si>
    <t>4-485</t>
  </si>
  <si>
    <t>A7956</t>
  </si>
  <si>
    <t>ZAINUL ARIFIN - MOJOKERTO</t>
  </si>
  <si>
    <t>2-266</t>
  </si>
  <si>
    <t>1-129</t>
  </si>
  <si>
    <t>PP/I/HW/24/011</t>
  </si>
  <si>
    <t>PP/I/HW/24/012</t>
  </si>
  <si>
    <t>PP/I/HW/24/013</t>
  </si>
  <si>
    <t>A7957</t>
  </si>
  <si>
    <t>KORDIANUS-LOMBOK</t>
  </si>
  <si>
    <t>2-147</t>
  </si>
  <si>
    <t>2-160</t>
  </si>
  <si>
    <t>1-70 kg</t>
  </si>
  <si>
    <t>1-67 kg</t>
  </si>
  <si>
    <t>Kw2+Larutan</t>
  </si>
  <si>
    <t>1-88 kg</t>
  </si>
  <si>
    <t>A7958</t>
  </si>
  <si>
    <t>2-182</t>
  </si>
  <si>
    <t>1-92 kg</t>
  </si>
  <si>
    <t>1-60 kg</t>
  </si>
  <si>
    <t>Botol Pet Tembok</t>
  </si>
  <si>
    <t>1-101</t>
  </si>
  <si>
    <t>A7959</t>
  </si>
  <si>
    <t>2-202</t>
  </si>
  <si>
    <t>2-215</t>
  </si>
  <si>
    <t>1-100</t>
  </si>
  <si>
    <t>Kw2+Kecap putih</t>
  </si>
  <si>
    <t>A7960</t>
  </si>
  <si>
    <t>AYUHA-BONTANG</t>
  </si>
  <si>
    <t>1-90 kg</t>
  </si>
  <si>
    <t>1-78 kg</t>
  </si>
  <si>
    <t>1-52 kg</t>
  </si>
  <si>
    <t>A7961</t>
  </si>
  <si>
    <t>LIANA-BALIKPAPAN</t>
  </si>
  <si>
    <t>1-117</t>
  </si>
  <si>
    <t>1-115</t>
  </si>
  <si>
    <t>A7962</t>
  </si>
  <si>
    <t>3-377</t>
  </si>
  <si>
    <t>1-59 kg</t>
  </si>
  <si>
    <t>Ring</t>
  </si>
  <si>
    <t>PP/I/HW/24/014</t>
  </si>
  <si>
    <t>Botol Wrn</t>
  </si>
  <si>
    <t>PP/I/HW/24/015</t>
  </si>
  <si>
    <t>SAMPLING</t>
  </si>
  <si>
    <t>PP/I/HW/24/016</t>
  </si>
  <si>
    <t>A7963</t>
  </si>
  <si>
    <t>2-170</t>
  </si>
  <si>
    <t>1-65 kg</t>
  </si>
  <si>
    <t>1-62 kg</t>
  </si>
  <si>
    <t>A7964</t>
  </si>
  <si>
    <t>1-89 kg</t>
  </si>
  <si>
    <t>1-111</t>
  </si>
  <si>
    <t>A7965</t>
  </si>
  <si>
    <t>BUSONO-LAMONGAN</t>
  </si>
  <si>
    <t>3-308</t>
  </si>
  <si>
    <t>1-120</t>
  </si>
  <si>
    <t>Kw2 + Larutan</t>
  </si>
  <si>
    <t>Kw2 + Kecap Putih</t>
  </si>
  <si>
    <t>PP/I/HW/24/017</t>
  </si>
  <si>
    <t>PP/I/HW/24/018</t>
  </si>
  <si>
    <t>PP/I/HW/24/019</t>
  </si>
  <si>
    <t xml:space="preserve">Sampling </t>
  </si>
  <si>
    <t>PP/I/HW/24/020</t>
  </si>
  <si>
    <t>PP/I/HW/24/021</t>
  </si>
  <si>
    <t>PP/I/HW/24/022</t>
  </si>
  <si>
    <t>Botol Kecap putih</t>
  </si>
  <si>
    <t>Kardus</t>
  </si>
  <si>
    <t>PP/I/HW/24/023</t>
  </si>
  <si>
    <t>PP/I/HW/24/024</t>
  </si>
  <si>
    <t>A7966</t>
  </si>
  <si>
    <t>1-130</t>
  </si>
  <si>
    <t>1-138</t>
  </si>
  <si>
    <t>1-160</t>
  </si>
  <si>
    <t>Botol Bt2</t>
  </si>
  <si>
    <t>1-132</t>
  </si>
  <si>
    <t>PP/I/HW/24/025</t>
  </si>
  <si>
    <t>A7967</t>
  </si>
  <si>
    <t>3-270</t>
  </si>
  <si>
    <t>1-98 kg</t>
  </si>
  <si>
    <t>A7968</t>
  </si>
  <si>
    <t>Botol Bt 2</t>
  </si>
  <si>
    <t>Botol Warna Mix</t>
  </si>
  <si>
    <t>A7969</t>
  </si>
  <si>
    <t>A7970</t>
  </si>
  <si>
    <t>2-200</t>
  </si>
  <si>
    <t>1-96 Kg</t>
  </si>
  <si>
    <t>1-86 kg</t>
  </si>
  <si>
    <t>A7971</t>
  </si>
  <si>
    <t>BUDI-BANYUWANGI</t>
  </si>
  <si>
    <t>Botol  kw2+kcpp</t>
  </si>
  <si>
    <t>Botol Toples</t>
  </si>
  <si>
    <t>A7972</t>
  </si>
  <si>
    <t>Botol Wrn mix</t>
  </si>
  <si>
    <t>Pet Galon BM</t>
  </si>
  <si>
    <t>Botol PET KCPP</t>
  </si>
  <si>
    <t>PP/I/HW/24/026</t>
  </si>
  <si>
    <t>PP/I/HW/24/027</t>
  </si>
  <si>
    <t>PP/I/HW/24/028</t>
  </si>
  <si>
    <t>1-96 kg</t>
  </si>
  <si>
    <t>PP/I/HW/24/029</t>
  </si>
  <si>
    <t>1-140</t>
  </si>
  <si>
    <t>2-260</t>
  </si>
  <si>
    <t>1-112</t>
  </si>
  <si>
    <t>2-195</t>
  </si>
  <si>
    <t>1-99 kg</t>
  </si>
  <si>
    <t>A7973</t>
  </si>
  <si>
    <t>2-246</t>
  </si>
  <si>
    <t>1-141</t>
  </si>
  <si>
    <t>PP/I/HW/24/030</t>
  </si>
  <si>
    <t>A7974</t>
  </si>
  <si>
    <t>Botol kcpp</t>
  </si>
  <si>
    <t>Botol KW2+KCPP</t>
  </si>
  <si>
    <t>Botol BT</t>
  </si>
  <si>
    <t>Botol bm</t>
  </si>
  <si>
    <t>Botol WRN</t>
  </si>
  <si>
    <t>Botol PET Kcpp</t>
  </si>
  <si>
    <t>3-312</t>
  </si>
  <si>
    <t>2-185</t>
  </si>
  <si>
    <t>1-73 KG</t>
  </si>
  <si>
    <t>1-99 KG</t>
  </si>
  <si>
    <t>A7975</t>
  </si>
  <si>
    <t>PP/I/HW/24/031</t>
  </si>
  <si>
    <t>PP/I/HW/24/032</t>
  </si>
  <si>
    <t>PP/I/HW/24/033</t>
  </si>
  <si>
    <t>A7976</t>
  </si>
  <si>
    <t>5-152</t>
  </si>
  <si>
    <t>4-102</t>
  </si>
  <si>
    <t>A7977</t>
  </si>
  <si>
    <t>2-179</t>
  </si>
  <si>
    <t>A7978</t>
  </si>
  <si>
    <t>2-177</t>
  </si>
  <si>
    <t>1-64 kg</t>
  </si>
  <si>
    <t>1-38 kg</t>
  </si>
  <si>
    <t>1-103</t>
  </si>
  <si>
    <t>A7979</t>
  </si>
  <si>
    <t>WAHYU - MANADO</t>
  </si>
  <si>
    <t>3-311</t>
  </si>
  <si>
    <t>2-294</t>
  </si>
  <si>
    <t>PP/I/HW/24/034</t>
  </si>
  <si>
    <t>PP/I/HW/24/035</t>
  </si>
  <si>
    <t>A7980</t>
  </si>
  <si>
    <t>RUDIANTO - BALI</t>
  </si>
  <si>
    <t>2-307</t>
  </si>
  <si>
    <t>4-448</t>
  </si>
  <si>
    <t>A7981</t>
  </si>
  <si>
    <t>SHOLIHIN - MENGANTI</t>
  </si>
  <si>
    <t>1-15 kg</t>
  </si>
  <si>
    <t>1-18 kg</t>
  </si>
  <si>
    <t>PP/I/HW/24/036</t>
  </si>
  <si>
    <t>PP/I/HW/24/037</t>
  </si>
  <si>
    <t>A7982</t>
  </si>
  <si>
    <t>KORDIANUS - LOMBOK</t>
  </si>
  <si>
    <t>3-228</t>
  </si>
  <si>
    <t>1-104</t>
  </si>
  <si>
    <t>A7983</t>
  </si>
  <si>
    <t>1-76 kg</t>
  </si>
  <si>
    <t>A7984</t>
  </si>
  <si>
    <t>2-265</t>
  </si>
  <si>
    <t>1-128</t>
  </si>
  <si>
    <t>PP/I/HW/24/038</t>
  </si>
  <si>
    <t>PP/I/HW/24/039</t>
  </si>
  <si>
    <t>PP/I/HW/24/040</t>
  </si>
  <si>
    <t>PP/I/HW/24/041</t>
  </si>
  <si>
    <t>A7985</t>
  </si>
  <si>
    <t>3-250</t>
  </si>
  <si>
    <t>1-66 kg</t>
  </si>
  <si>
    <t>A7986</t>
  </si>
  <si>
    <t>AMINUDIN - LOMBOK</t>
  </si>
  <si>
    <t>8-1140</t>
  </si>
  <si>
    <t>1-122</t>
  </si>
  <si>
    <t xml:space="preserve">Toples </t>
  </si>
  <si>
    <t>1-74 kg</t>
  </si>
  <si>
    <t>PP/I/HW/24/042</t>
  </si>
  <si>
    <t>PP/I/HW/24/043</t>
  </si>
  <si>
    <t>PP/I/HW/24/044</t>
  </si>
  <si>
    <t>A7987</t>
  </si>
  <si>
    <t>FAISOL - LOMBOK</t>
  </si>
  <si>
    <t>A7988</t>
  </si>
  <si>
    <t>BUSONO - LAMONGAN</t>
  </si>
  <si>
    <t>2-218</t>
  </si>
  <si>
    <t>PP/I/HW/24/045</t>
  </si>
  <si>
    <t>A7989</t>
  </si>
  <si>
    <t>ANDIK - MOJOKERTO</t>
  </si>
  <si>
    <t>3-369</t>
  </si>
  <si>
    <t>8/1140</t>
  </si>
  <si>
    <t>A7990</t>
  </si>
  <si>
    <t>2-180</t>
  </si>
  <si>
    <t>1-84 kg</t>
  </si>
  <si>
    <t>1-48 kg</t>
  </si>
  <si>
    <t>A7991</t>
  </si>
  <si>
    <t>1-89 KG</t>
  </si>
  <si>
    <t>1-80 KG</t>
  </si>
  <si>
    <t>1-93 KG</t>
  </si>
  <si>
    <t>PP/I/HW/24/046</t>
  </si>
  <si>
    <t>PP/I/HW/24/047</t>
  </si>
  <si>
    <t>PP/I/HW/24/048</t>
  </si>
  <si>
    <t>PP/I/HW/24/049</t>
  </si>
  <si>
    <t>PP/I/HW/24/050</t>
  </si>
  <si>
    <t>PP/I/HW/24/051</t>
  </si>
  <si>
    <t>A7992</t>
  </si>
  <si>
    <t>WILDAYATI - MADURA</t>
  </si>
  <si>
    <t>5-174</t>
  </si>
  <si>
    <t>A7993</t>
  </si>
  <si>
    <t>4-579</t>
  </si>
  <si>
    <t>3-407</t>
  </si>
  <si>
    <t>Toples+kw2</t>
  </si>
  <si>
    <t>1-157</t>
  </si>
  <si>
    <t>1-133</t>
  </si>
  <si>
    <t>A7994</t>
  </si>
  <si>
    <t>2-245</t>
  </si>
  <si>
    <t>A7995</t>
  </si>
  <si>
    <t>LIANA - BALIKPAPAN</t>
  </si>
  <si>
    <t>1-82 kg</t>
  </si>
  <si>
    <t>A7996</t>
  </si>
  <si>
    <t xml:space="preserve">Botol PET Tembok </t>
  </si>
  <si>
    <t>1-97 kg</t>
  </si>
  <si>
    <t>1-94 kg</t>
  </si>
  <si>
    <t>A7997</t>
  </si>
  <si>
    <t>1-86 KG</t>
  </si>
  <si>
    <t>Botol Mix P/B</t>
  </si>
  <si>
    <t>1-60 KG</t>
  </si>
  <si>
    <t>A7998</t>
  </si>
  <si>
    <t>A7999</t>
  </si>
  <si>
    <t>2-258</t>
  </si>
  <si>
    <t>PP/I/HW/24/052</t>
  </si>
  <si>
    <t>Botol HJ</t>
  </si>
  <si>
    <t>Botol Toples+kw2</t>
  </si>
  <si>
    <t>Botol KW2 TOPLES</t>
  </si>
  <si>
    <t>PP/I/HW/24/053</t>
  </si>
  <si>
    <t>PP/I/HW/24/054</t>
  </si>
  <si>
    <t>PP/I/HW/24/055</t>
  </si>
  <si>
    <t>Botol PTbk</t>
  </si>
  <si>
    <t>PP/I/HW/24/056</t>
  </si>
  <si>
    <t>Galon le minerale</t>
  </si>
  <si>
    <t>Botol Mix p+b</t>
  </si>
  <si>
    <t>Botol Putih + Bm</t>
  </si>
  <si>
    <t>PP/I/HW/24/057</t>
  </si>
  <si>
    <t>Botol Mix P/b</t>
  </si>
  <si>
    <t>PP/I/HW/24/058</t>
  </si>
  <si>
    <t>PP/I/HW/24/059</t>
  </si>
  <si>
    <t>Galon Leminerale</t>
  </si>
  <si>
    <t>ada 3 jenis barang : Putih, Biru Tua, Hijau</t>
  </si>
  <si>
    <t>Item</t>
  </si>
  <si>
    <t>Coly</t>
  </si>
  <si>
    <r>
      <t>Kode sampling (</t>
    </r>
    <r>
      <rPr>
        <b/>
        <i/>
        <sz val="12"/>
        <color theme="1"/>
        <rFont val="Calibri"/>
        <family val="2"/>
        <scheme val="minor"/>
      </rPr>
      <t>ketik manual</t>
    </r>
    <r>
      <rPr>
        <sz val="12"/>
        <color theme="1"/>
        <rFont val="Calibri"/>
        <family val="2"/>
        <scheme val="minor"/>
      </rPr>
      <t>)</t>
    </r>
  </si>
  <si>
    <t>Rincian kegiatan dari penimbangan hingga entry data</t>
  </si>
  <si>
    <t xml:space="preserve"> - botol putih</t>
  </si>
  <si>
    <t xml:space="preserve"> - botol biru tua</t>
  </si>
  <si>
    <t xml:space="preserve"> - botol hijau</t>
  </si>
  <si>
    <t>misal di form bongkar ada 3:</t>
  </si>
  <si>
    <t>Item Sortir</t>
  </si>
  <si>
    <t>Botol Biru Tua</t>
  </si>
  <si>
    <t>Botol Hijau</t>
  </si>
  <si>
    <t>krani tinggal input berat kontaminasinya</t>
  </si>
  <si>
    <t>Contoh tampilan form sortir sampling seperti dibawah ini:</t>
  </si>
  <si>
    <t xml:space="preserve">Botol Putih </t>
  </si>
  <si>
    <t>di klik kemudian aktif form isian dibawah ini</t>
  </si>
  <si>
    <r>
      <t xml:space="preserve">maka di </t>
    </r>
    <r>
      <rPr>
        <b/>
        <i/>
        <sz val="12"/>
        <color theme="1"/>
        <rFont val="Calibri"/>
        <family val="2"/>
        <scheme val="minor"/>
      </rPr>
      <t>form sortir sampling</t>
    </r>
    <r>
      <rPr>
        <sz val="12"/>
        <color theme="1"/>
        <rFont val="Calibri"/>
        <family val="2"/>
        <scheme val="minor"/>
      </rPr>
      <t xml:space="preserve"> juga otomatis keluar 3 item beserta breakdown kontaminasinya </t>
    </r>
  </si>
  <si>
    <t>Total</t>
  </si>
  <si>
    <t>otomatis terisi</t>
  </si>
  <si>
    <t>simpan</t>
  </si>
  <si>
    <t>setelah di input semua klik simpan</t>
  </si>
  <si>
    <t>Setelah di klik next, muncul form sortir sampling</t>
  </si>
  <si>
    <t>Report</t>
  </si>
  <si>
    <t xml:space="preserve">(dari surat jalan) </t>
  </si>
  <si>
    <t xml:space="preserve">Export form bongkar </t>
  </si>
  <si>
    <t xml:space="preserve">Export form sampling </t>
  </si>
  <si>
    <t>s/d</t>
  </si>
  <si>
    <t>Biru Tua 1</t>
  </si>
  <si>
    <t>Hijau 1</t>
  </si>
  <si>
    <t>Form Sampling</t>
  </si>
  <si>
    <t>Input Supplier</t>
  </si>
  <si>
    <t>Input Tanggal</t>
  </si>
  <si>
    <t>Timbang ketika bongkar dari truk hingga input ke Form Bongkar</t>
  </si>
  <si>
    <t xml:space="preserve">Input Item Barang </t>
  </si>
  <si>
    <t>5 kotak</t>
  </si>
  <si>
    <t>next</t>
  </si>
  <si>
    <t xml:space="preserve">putih </t>
  </si>
  <si>
    <t>biru tua</t>
  </si>
  <si>
    <t>hijau</t>
  </si>
  <si>
    <t>kalau kotak diisi 3, berarti Form Bongkar dibawah ini juga tampil 3</t>
  </si>
  <si>
    <t>form sortir sampling merupakan breakdown dari item form bongkar</t>
  </si>
  <si>
    <t>ini nanti masuk ke form sampling</t>
  </si>
  <si>
    <t>otomatis</t>
  </si>
  <si>
    <t>sampai 20 kotak</t>
  </si>
  <si>
    <t>Kalau tidak sama, penimbang harus koreksi timbangan breakdown item nya</t>
  </si>
  <si>
    <t>terisi dari sampling form bongkar diatas (D14)</t>
  </si>
  <si>
    <t>terisi dari sampling form bongkar diatas (D22)</t>
  </si>
  <si>
    <t>terisi dari sampling form bongkar diatas (D30)</t>
  </si>
  <si>
    <t>Total harus sama dengan E46</t>
  </si>
  <si>
    <t>Total harus sama dengan E77</t>
  </si>
  <si>
    <t>Total harus sama dengan E108</t>
  </si>
  <si>
    <t>(item,coly, kg, sampling kg)</t>
  </si>
  <si>
    <t>(item,kg)</t>
  </si>
  <si>
    <t xml:space="preserve">Putih </t>
  </si>
  <si>
    <t>Add</t>
  </si>
  <si>
    <t>barang</t>
  </si>
  <si>
    <t>coly</t>
  </si>
  <si>
    <t>kg</t>
  </si>
</sst>
</file>

<file path=xl/styles.xml><?xml version="1.0" encoding="utf-8"?>
<styleSheet xmlns="http://schemas.openxmlformats.org/spreadsheetml/2006/main">
  <numFmts count="15">
    <numFmt numFmtId="41" formatCode="_-* #,##0_-;\-* #,##0_-;_-* &quot;-&quot;_-;_-@_-"/>
    <numFmt numFmtId="43" formatCode="_-* #,##0.00_-;\-* #,##0.00_-;_-* &quot;-&quot;??_-;_-@_-"/>
    <numFmt numFmtId="164" formatCode="0.0%"/>
    <numFmt numFmtId="165" formatCode="_ * #,##0.00_ ;_ * \-#,##0.00_ ;_ * &quot;-&quot;_ ;_ @_ "/>
    <numFmt numFmtId="166" formatCode="_ * #,##0.00_ ;_ * \-#,##0.00_ ;_ * &quot;-&quot;??_ ;_ @_ "/>
    <numFmt numFmtId="167" formatCode="_ * #,##0_ ;_ * \-#,##0_ ;_ * &quot;-&quot;_ ;_ @_ "/>
    <numFmt numFmtId="168" formatCode="0.0"/>
    <numFmt numFmtId="169" formatCode="_ * #,##0.0_ ;_ * \-#,##0.0_ ;_ * &quot;-&quot;??_ ;_ @_ "/>
    <numFmt numFmtId="170" formatCode="0.0_ "/>
    <numFmt numFmtId="171" formatCode="dd/mm/yy;@"/>
    <numFmt numFmtId="172" formatCode="#,##0.0"/>
    <numFmt numFmtId="173" formatCode="0.00_ "/>
    <numFmt numFmtId="174" formatCode="_ * #,##0.00_ ;_ * \-#,##0.00_ ;_ * &quot;-&quot;??.0_ ;_ @_ "/>
    <numFmt numFmtId="175" formatCode="mm/dd/yy;@"/>
    <numFmt numFmtId="176" formatCode="_ * #,##0_ ;_ * \-#,##0_ ;_ * &quot;-&quot;??_ ;_ @_ "/>
  </numFmts>
  <fonts count="38">
    <font>
      <sz val="12"/>
      <color theme="1"/>
      <name val="Calibri"/>
      <charset val="134"/>
      <scheme val="minor"/>
    </font>
    <font>
      <sz val="13"/>
      <name val="Calibri"/>
      <family val="2"/>
    </font>
    <font>
      <sz val="13"/>
      <name val="Arial"/>
      <family val="2"/>
    </font>
    <font>
      <sz val="13"/>
      <color indexed="48"/>
      <name val="Arial"/>
      <family val="2"/>
    </font>
    <font>
      <b/>
      <sz val="13"/>
      <color indexed="48"/>
      <name val="Arial"/>
      <family val="2"/>
    </font>
    <font>
      <sz val="13"/>
      <color indexed="10"/>
      <name val="Arial"/>
      <family val="2"/>
    </font>
    <font>
      <b/>
      <sz val="13"/>
      <color indexed="10"/>
      <name val="Arial"/>
      <family val="2"/>
    </font>
    <font>
      <b/>
      <sz val="13"/>
      <name val="Arial"/>
      <family val="2"/>
    </font>
    <font>
      <sz val="13"/>
      <color rgb="FFFF0000"/>
      <name val="Arial"/>
      <family val="2"/>
    </font>
    <font>
      <sz val="13"/>
      <color indexed="30"/>
      <name val="Arial"/>
      <family val="2"/>
    </font>
    <font>
      <sz val="13"/>
      <color rgb="FFFF0000"/>
      <name val="Calibri"/>
      <family val="2"/>
    </font>
    <font>
      <b/>
      <sz val="13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3"/>
      <color theme="1"/>
      <name val="Arial"/>
      <family val="2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Arial"/>
      <family val="2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color rgb="FF000080"/>
      <name val="Arial"/>
      <family val="2"/>
    </font>
    <font>
      <b/>
      <sz val="10"/>
      <color rgb="FF000000"/>
      <name val="Tahoma"/>
      <family val="2"/>
    </font>
    <font>
      <b/>
      <sz val="11"/>
      <color rgb="FF000000"/>
      <name val="Tahoma"/>
      <family val="2"/>
    </font>
    <font>
      <b/>
      <sz val="16"/>
      <color rgb="FF80000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7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BFB4D"/>
        <bgColor indexed="64"/>
      </patternFill>
    </fill>
    <fill>
      <patternFill patternType="solid">
        <fgColor rgb="FFBB82FA"/>
        <bgColor indexed="64"/>
      </patternFill>
    </fill>
    <fill>
      <patternFill patternType="solid">
        <fgColor rgb="FFD6A16D"/>
        <bgColor indexed="64"/>
      </patternFill>
    </fill>
    <fill>
      <patternFill patternType="solid">
        <fgColor rgb="FFF9C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5483260597552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</fills>
  <borders count="4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8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indexed="8"/>
      </right>
      <top style="hair">
        <color rgb="FF000000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indexed="64"/>
      </bottom>
      <diagonal/>
    </border>
    <border>
      <left style="hair">
        <color auto="1"/>
      </left>
      <right style="medium">
        <color auto="1"/>
      </right>
      <top style="thin">
        <color indexed="64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33">
    <xf numFmtId="0" fontId="0" fillId="0" borderId="0">
      <alignment vertical="center"/>
    </xf>
    <xf numFmtId="4" fontId="21" fillId="0" borderId="0">
      <alignment horizontal="right" vertical="top"/>
    </xf>
    <xf numFmtId="166" fontId="27" fillId="0" borderId="0" applyFont="0" applyFill="0" applyBorder="0" applyAlignment="0" applyProtection="0">
      <alignment vertical="center"/>
    </xf>
    <xf numFmtId="167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4" fontId="22" fillId="0" borderId="0">
      <alignment horizontal="center" vertical="top"/>
    </xf>
    <xf numFmtId="4" fontId="23" fillId="0" borderId="0">
      <alignment horizontal="center" vertical="top"/>
    </xf>
    <xf numFmtId="4" fontId="21" fillId="0" borderId="0">
      <alignment horizontal="right" vertical="top"/>
    </xf>
    <xf numFmtId="4" fontId="24" fillId="0" borderId="0">
      <alignment horizontal="center" vertical="top"/>
    </xf>
    <xf numFmtId="0" fontId="19" fillId="0" borderId="0"/>
    <xf numFmtId="4" fontId="25" fillId="0" borderId="0">
      <alignment horizontal="center" vertical="top"/>
    </xf>
    <xf numFmtId="0" fontId="19" fillId="0" borderId="0"/>
    <xf numFmtId="43" fontId="19" fillId="0" borderId="0" applyFont="0" applyFill="0" applyBorder="0" applyAlignment="0" applyProtection="0"/>
    <xf numFmtId="4" fontId="20" fillId="0" borderId="0">
      <alignment horizontal="left" vertical="top"/>
    </xf>
    <xf numFmtId="0" fontId="26" fillId="0" borderId="0"/>
    <xf numFmtId="4" fontId="20" fillId="0" borderId="0">
      <alignment horizontal="right" vertical="top"/>
    </xf>
    <xf numFmtId="43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" fontId="21" fillId="0" borderId="0">
      <alignment horizontal="left" vertical="top"/>
    </xf>
    <xf numFmtId="4" fontId="21" fillId="0" borderId="0">
      <alignment horizontal="right" vertical="top"/>
    </xf>
    <xf numFmtId="4" fontId="21" fillId="0" borderId="0">
      <alignment horizontal="left" vertical="top"/>
    </xf>
    <xf numFmtId="4" fontId="21" fillId="0" borderId="0">
      <alignment horizontal="left" vertical="top"/>
    </xf>
    <xf numFmtId="4" fontId="21" fillId="0" borderId="0">
      <alignment horizontal="left" vertical="top"/>
    </xf>
    <xf numFmtId="4" fontId="21" fillId="0" borderId="0">
      <alignment horizontal="left" vertical="top"/>
    </xf>
    <xf numFmtId="4" fontId="21" fillId="0" borderId="0">
      <alignment horizontal="left" vertical="top"/>
    </xf>
    <xf numFmtId="4" fontId="21" fillId="0" borderId="0">
      <alignment horizontal="right" vertical="top"/>
    </xf>
    <xf numFmtId="4" fontId="21" fillId="0" borderId="0">
      <alignment horizontal="right" vertical="top"/>
    </xf>
    <xf numFmtId="4" fontId="21" fillId="0" borderId="0">
      <alignment horizontal="right" vertical="top"/>
    </xf>
    <xf numFmtId="4" fontId="21" fillId="0" borderId="0">
      <alignment horizontal="left" vertical="top"/>
    </xf>
    <xf numFmtId="4" fontId="21" fillId="0" borderId="0">
      <alignment horizontal="right" vertical="top"/>
    </xf>
  </cellStyleXfs>
  <cellXfs count="28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9" fontId="3" fillId="0" borderId="1" xfId="0" applyNumberFormat="1" applyFont="1" applyFill="1" applyBorder="1" applyAlignment="1" applyProtection="1">
      <alignment horizontal="left"/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/>
    <xf numFmtId="0" fontId="5" fillId="0" borderId="1" xfId="0" applyFont="1" applyFill="1" applyBorder="1" applyAlignment="1"/>
    <xf numFmtId="0" fontId="6" fillId="2" borderId="2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>
      <alignment horizontal="left"/>
    </xf>
    <xf numFmtId="0" fontId="5" fillId="2" borderId="2" xfId="0" applyFont="1" applyFill="1" applyBorder="1" applyAlignment="1"/>
    <xf numFmtId="9" fontId="5" fillId="2" borderId="2" xfId="0" applyNumberFormat="1" applyFont="1" applyFill="1" applyBorder="1" applyAlignment="1" applyProtection="1">
      <alignment horizontal="left"/>
      <protection locked="0"/>
    </xf>
    <xf numFmtId="0" fontId="2" fillId="0" borderId="3" xfId="0" applyNumberFormat="1" applyFont="1" applyFill="1" applyBorder="1" applyAlignment="1">
      <alignment horizontal="left"/>
    </xf>
    <xf numFmtId="0" fontId="3" fillId="0" borderId="3" xfId="0" applyNumberFormat="1" applyFont="1" applyFill="1" applyBorder="1" applyAlignment="1"/>
    <xf numFmtId="0" fontId="3" fillId="2" borderId="3" xfId="0" applyNumberFormat="1" applyFont="1" applyFill="1" applyBorder="1" applyAlignment="1"/>
    <xf numFmtId="0" fontId="4" fillId="2" borderId="4" xfId="0" applyNumberFormat="1" applyFont="1" applyFill="1" applyBorder="1" applyAlignment="1" applyProtection="1">
      <alignment horizontal="center"/>
      <protection locked="0"/>
    </xf>
    <xf numFmtId="0" fontId="2" fillId="0" borderId="1" xfId="0" applyNumberFormat="1" applyFont="1" applyFill="1" applyBorder="1" applyAlignment="1">
      <alignment horizontal="center"/>
    </xf>
    <xf numFmtId="170" fontId="2" fillId="0" borderId="1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/>
    <xf numFmtId="0" fontId="3" fillId="2" borderId="1" xfId="0" applyNumberFormat="1" applyFont="1" applyFill="1" applyBorder="1" applyAlignment="1"/>
    <xf numFmtId="0" fontId="7" fillId="2" borderId="5" xfId="0" applyNumberFormat="1" applyFont="1" applyFill="1" applyBorder="1" applyAlignment="1" applyProtection="1">
      <alignment horizontal="center"/>
      <protection locked="0"/>
    </xf>
    <xf numFmtId="0" fontId="8" fillId="0" borderId="1" xfId="0" applyNumberFormat="1" applyFont="1" applyFill="1" applyBorder="1" applyAlignment="1"/>
    <xf numFmtId="0" fontId="8" fillId="0" borderId="1" xfId="0" applyNumberFormat="1" applyFont="1" applyFill="1" applyBorder="1" applyAlignment="1">
      <alignment horizontal="center"/>
    </xf>
    <xf numFmtId="170" fontId="8" fillId="0" borderId="1" xfId="0" applyNumberFormat="1" applyFont="1" applyFill="1" applyBorder="1" applyAlignment="1">
      <alignment horizontal="right"/>
    </xf>
    <xf numFmtId="0" fontId="5" fillId="0" borderId="1" xfId="0" applyNumberFormat="1" applyFont="1" applyFill="1" applyBorder="1" applyAlignment="1"/>
    <xf numFmtId="0" fontId="5" fillId="2" borderId="1" xfId="0" applyNumberFormat="1" applyFont="1" applyFill="1" applyBorder="1" applyAlignment="1"/>
    <xf numFmtId="0" fontId="6" fillId="2" borderId="5" xfId="0" applyNumberFormat="1" applyFont="1" applyFill="1" applyBorder="1" applyAlignment="1" applyProtection="1">
      <alignment horizontal="center"/>
      <protection locked="0"/>
    </xf>
    <xf numFmtId="0" fontId="5" fillId="2" borderId="2" xfId="0" applyNumberFormat="1" applyFont="1" applyFill="1" applyBorder="1" applyAlignment="1">
      <alignment horizontal="left"/>
    </xf>
    <xf numFmtId="0" fontId="5" fillId="2" borderId="2" xfId="0" applyNumberFormat="1" applyFont="1" applyFill="1" applyBorder="1" applyAlignment="1"/>
    <xf numFmtId="0" fontId="5" fillId="2" borderId="6" xfId="0" applyNumberFormat="1" applyFont="1" applyFill="1" applyBorder="1" applyAlignment="1">
      <alignment horizontal="left"/>
    </xf>
    <xf numFmtId="0" fontId="5" fillId="2" borderId="6" xfId="0" applyNumberFormat="1" applyFont="1" applyFill="1" applyBorder="1" applyAlignment="1"/>
    <xf numFmtId="0" fontId="6" fillId="2" borderId="7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left"/>
    </xf>
    <xf numFmtId="0" fontId="9" fillId="2" borderId="3" xfId="0" applyFont="1" applyFill="1" applyBorder="1" applyAlignment="1"/>
    <xf numFmtId="0" fontId="9" fillId="2" borderId="3" xfId="0" applyNumberFormat="1" applyFont="1" applyFill="1" applyBorder="1" applyAlignment="1"/>
    <xf numFmtId="0" fontId="2" fillId="0" borderId="3" xfId="0" applyFont="1" applyFill="1" applyBorder="1" applyAlignment="1" applyProtection="1">
      <alignment horizontal="center"/>
      <protection locked="0"/>
    </xf>
    <xf numFmtId="172" fontId="2" fillId="2" borderId="3" xfId="0" applyNumberFormat="1" applyFont="1" applyFill="1" applyBorder="1" applyAlignment="1" applyProtection="1">
      <alignment horizontal="right"/>
      <protection locked="0"/>
    </xf>
    <xf numFmtId="0" fontId="2" fillId="0" borderId="9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9" fillId="2" borderId="1" xfId="0" applyFont="1" applyFill="1" applyBorder="1" applyAlignment="1"/>
    <xf numFmtId="0" fontId="2" fillId="0" borderId="11" xfId="0" applyFont="1" applyFill="1" applyBorder="1" applyAlignment="1" applyProtection="1">
      <alignment horizontal="center"/>
      <protection locked="0"/>
    </xf>
    <xf numFmtId="172" fontId="2" fillId="2" borderId="1" xfId="0" applyNumberFormat="1" applyFont="1" applyFill="1" applyBorder="1" applyAlignment="1" applyProtection="1">
      <alignment horizontal="right"/>
      <protection locked="0"/>
    </xf>
    <xf numFmtId="0" fontId="2" fillId="0" borderId="1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9" fillId="2" borderId="2" xfId="0" applyFont="1" applyFill="1" applyBorder="1" applyAlignment="1"/>
    <xf numFmtId="172" fontId="2" fillId="2" borderId="2" xfId="0" applyNumberFormat="1" applyFont="1" applyFill="1" applyBorder="1" applyAlignment="1" applyProtection="1">
      <alignment horizontal="right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172" fontId="5" fillId="2" borderId="2" xfId="0" applyNumberFormat="1" applyFont="1" applyFill="1" applyBorder="1" applyAlignment="1" applyProtection="1">
      <alignment horizontal="right"/>
      <protection locked="0"/>
    </xf>
    <xf numFmtId="0" fontId="5" fillId="0" borderId="13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4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/>
    </xf>
    <xf numFmtId="0" fontId="9" fillId="2" borderId="6" xfId="0" applyFont="1" applyFill="1" applyBorder="1" applyAlignment="1"/>
    <xf numFmtId="9" fontId="5" fillId="2" borderId="6" xfId="0" applyNumberFormat="1" applyFont="1" applyFill="1" applyBorder="1" applyAlignment="1" applyProtection="1">
      <alignment horizontal="left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172" fontId="5" fillId="2" borderId="6" xfId="0" applyNumberFormat="1" applyFont="1" applyFill="1" applyBorder="1" applyAlignment="1" applyProtection="1">
      <alignment horizontal="right"/>
      <protection locked="0"/>
    </xf>
    <xf numFmtId="0" fontId="5" fillId="0" borderId="16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8" fillId="2" borderId="1" xfId="0" applyNumberFormat="1" applyFont="1" applyFill="1" applyBorder="1" applyAlignment="1"/>
    <xf numFmtId="0" fontId="8" fillId="2" borderId="2" xfId="0" applyNumberFormat="1" applyFont="1" applyFill="1" applyBorder="1" applyAlignment="1">
      <alignment horizontal="left"/>
    </xf>
    <xf numFmtId="0" fontId="8" fillId="2" borderId="2" xfId="0" applyNumberFormat="1" applyFont="1" applyFill="1" applyBorder="1" applyAlignment="1"/>
    <xf numFmtId="0" fontId="8" fillId="2" borderId="6" xfId="0" applyNumberFormat="1" applyFont="1" applyFill="1" applyBorder="1" applyAlignment="1">
      <alignment horizontal="left"/>
    </xf>
    <xf numFmtId="0" fontId="8" fillId="2" borderId="6" xfId="0" applyNumberFormat="1" applyFont="1" applyFill="1" applyBorder="1" applyAlignment="1"/>
    <xf numFmtId="0" fontId="8" fillId="2" borderId="0" xfId="0" applyNumberFormat="1" applyFont="1" applyFill="1" applyBorder="1" applyAlignment="1">
      <alignment horizontal="left"/>
    </xf>
    <xf numFmtId="0" fontId="8" fillId="2" borderId="0" xfId="0" applyNumberFormat="1" applyFont="1" applyFill="1" applyBorder="1" applyAlignment="1"/>
    <xf numFmtId="0" fontId="10" fillId="0" borderId="0" xfId="0" applyFont="1" applyFill="1" applyBorder="1" applyAlignment="1">
      <alignment vertical="center"/>
    </xf>
    <xf numFmtId="0" fontId="11" fillId="2" borderId="5" xfId="0" applyNumberFormat="1" applyFont="1" applyFill="1" applyBorder="1" applyAlignment="1" applyProtection="1">
      <alignment horizontal="center"/>
      <protection locked="0"/>
    </xf>
    <xf numFmtId="0" fontId="11" fillId="2" borderId="7" xfId="0" applyNumberFormat="1" applyFont="1" applyFill="1" applyBorder="1" applyAlignment="1" applyProtection="1">
      <alignment horizontal="center"/>
      <protection locked="0"/>
    </xf>
    <xf numFmtId="0" fontId="11" fillId="2" borderId="0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7" xfId="0" applyFill="1" applyBorder="1">
      <alignment vertical="center"/>
    </xf>
    <xf numFmtId="0" fontId="0" fillId="3" borderId="17" xfId="0" applyFill="1" applyBorder="1" applyAlignment="1">
      <alignment horizontal="center" vertical="center"/>
    </xf>
    <xf numFmtId="0" fontId="0" fillId="3" borderId="17" xfId="0" applyFill="1" applyBorder="1">
      <alignment vertical="center"/>
    </xf>
    <xf numFmtId="0" fontId="0" fillId="6" borderId="17" xfId="0" applyFill="1" applyBorder="1" applyAlignment="1">
      <alignment horizontal="center" vertical="center"/>
    </xf>
    <xf numFmtId="0" fontId="0" fillId="6" borderId="17" xfId="0" applyFill="1" applyBorder="1">
      <alignment vertical="center"/>
    </xf>
    <xf numFmtId="0" fontId="0" fillId="7" borderId="17" xfId="0" applyFill="1" applyBorder="1" applyAlignment="1">
      <alignment horizontal="center" vertical="center"/>
    </xf>
    <xf numFmtId="0" fontId="0" fillId="7" borderId="17" xfId="0" applyFill="1" applyBorder="1">
      <alignment vertical="center"/>
    </xf>
    <xf numFmtId="0" fontId="0" fillId="8" borderId="17" xfId="0" applyFill="1" applyBorder="1" applyAlignment="1">
      <alignment horizontal="center" vertical="center"/>
    </xf>
    <xf numFmtId="0" fontId="0" fillId="8" borderId="17" xfId="0" applyFill="1" applyBorder="1">
      <alignment vertical="center"/>
    </xf>
    <xf numFmtId="0" fontId="0" fillId="9" borderId="17" xfId="0" applyFill="1" applyBorder="1" applyAlignment="1">
      <alignment horizontal="center" vertical="center"/>
    </xf>
    <xf numFmtId="0" fontId="0" fillId="9" borderId="17" xfId="0" applyFill="1" applyBorder="1">
      <alignment vertical="center"/>
    </xf>
    <xf numFmtId="0" fontId="0" fillId="10" borderId="17" xfId="0" applyFill="1" applyBorder="1" applyAlignment="1">
      <alignment horizontal="center" vertical="center"/>
    </xf>
    <xf numFmtId="0" fontId="0" fillId="10" borderId="17" xfId="0" applyFill="1" applyBorder="1">
      <alignment vertical="center"/>
    </xf>
    <xf numFmtId="0" fontId="0" fillId="11" borderId="17" xfId="0" applyFill="1" applyBorder="1" applyAlignment="1">
      <alignment horizontal="center" vertical="center"/>
    </xf>
    <xf numFmtId="0" fontId="0" fillId="11" borderId="17" xfId="0" applyFill="1" applyBorder="1">
      <alignment vertical="center"/>
    </xf>
    <xf numFmtId="0" fontId="0" fillId="0" borderId="0" xfId="0" applyAlignment="1">
      <alignment horizontal="center" vertical="center"/>
    </xf>
    <xf numFmtId="0" fontId="7" fillId="2" borderId="18" xfId="0" applyNumberFormat="1" applyFont="1" applyFill="1" applyBorder="1" applyAlignment="1" applyProtection="1">
      <alignment horizontal="center"/>
      <protection locked="0"/>
    </xf>
    <xf numFmtId="0" fontId="2" fillId="0" borderId="19" xfId="0" applyNumberFormat="1" applyFont="1" applyFill="1" applyBorder="1" applyAlignment="1">
      <alignment horizontal="center"/>
    </xf>
    <xf numFmtId="0" fontId="13" fillId="0" borderId="1" xfId="0" applyNumberFormat="1" applyFont="1" applyFill="1" applyBorder="1" applyAlignment="1">
      <alignment vertical="center"/>
    </xf>
    <xf numFmtId="173" fontId="2" fillId="0" borderId="1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5" fillId="12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/>
    <xf numFmtId="169" fontId="2" fillId="0" borderId="1" xfId="2" applyNumberFormat="1" applyFont="1" applyFill="1" applyBorder="1" applyAlignment="1"/>
    <xf numFmtId="169" fontId="7" fillId="0" borderId="1" xfId="2" applyNumberFormat="1" applyFont="1" applyFill="1" applyBorder="1" applyAlignment="1">
      <alignment horizontal="left"/>
    </xf>
    <xf numFmtId="171" fontId="2" fillId="0" borderId="1" xfId="0" applyNumberFormat="1" applyFont="1" applyFill="1" applyBorder="1" applyAlignment="1">
      <alignment horizontal="center" vertical="center"/>
    </xf>
    <xf numFmtId="171" fontId="2" fillId="0" borderId="1" xfId="0" applyNumberFormat="1" applyFont="1" applyFill="1" applyBorder="1" applyAlignment="1">
      <alignment horizontal="center"/>
    </xf>
    <xf numFmtId="0" fontId="2" fillId="12" borderId="21" xfId="0" applyFont="1" applyFill="1" applyBorder="1" applyAlignment="1" applyProtection="1">
      <alignment horizontal="center" vertical="center"/>
      <protection locked="0"/>
    </xf>
    <xf numFmtId="0" fontId="2" fillId="13" borderId="21" xfId="0" applyFont="1" applyFill="1" applyBorder="1" applyAlignment="1" applyProtection="1">
      <alignment horizontal="center"/>
      <protection locked="0"/>
    </xf>
    <xf numFmtId="169" fontId="2" fillId="13" borderId="21" xfId="2" applyNumberFormat="1" applyFont="1" applyFill="1" applyBorder="1" applyAlignment="1" applyProtection="1">
      <alignment horizontal="center"/>
      <protection locked="0"/>
    </xf>
    <xf numFmtId="14" fontId="2" fillId="0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0" borderId="1" xfId="2" applyNumberFormat="1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174" fontId="2" fillId="0" borderId="1" xfId="2" applyNumberFormat="1" applyFont="1" applyFill="1" applyBorder="1" applyAlignment="1"/>
    <xf numFmtId="0" fontId="2" fillId="13" borderId="21" xfId="2" applyNumberFormat="1" applyFont="1" applyFill="1" applyBorder="1" applyAlignment="1" applyProtection="1">
      <protection locked="0"/>
    </xf>
    <xf numFmtId="0" fontId="2" fillId="13" borderId="21" xfId="2" applyNumberFormat="1" applyFont="1" applyFill="1" applyBorder="1" applyAlignment="1" applyProtection="1">
      <alignment horizontal="center"/>
      <protection locked="0"/>
    </xf>
    <xf numFmtId="174" fontId="2" fillId="13" borderId="21" xfId="2" applyNumberFormat="1" applyFont="1" applyFill="1" applyBorder="1" applyAlignment="1" applyProtection="1">
      <alignment horizontal="center"/>
      <protection locked="0"/>
    </xf>
    <xf numFmtId="17" fontId="2" fillId="0" borderId="1" xfId="0" applyNumberFormat="1" applyFont="1" applyFill="1" applyBorder="1" applyAlignment="1">
      <alignment vertical="center"/>
    </xf>
    <xf numFmtId="173" fontId="2" fillId="0" borderId="1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 applyProtection="1">
      <alignment horizontal="center"/>
      <protection locked="0"/>
    </xf>
    <xf numFmtId="166" fontId="2" fillId="0" borderId="1" xfId="2" applyFont="1" applyFill="1" applyBorder="1" applyAlignment="1">
      <alignment horizontal="right" vertical="center"/>
    </xf>
    <xf numFmtId="0" fontId="2" fillId="12" borderId="21" xfId="0" applyFont="1" applyFill="1" applyBorder="1" applyAlignment="1" applyProtection="1">
      <alignment horizontal="center"/>
      <protection locked="0"/>
    </xf>
    <xf numFmtId="0" fontId="2" fillId="12" borderId="22" xfId="0" applyFont="1" applyFill="1" applyBorder="1" applyAlignment="1" applyProtection="1">
      <alignment horizontal="center"/>
      <protection locked="0"/>
    </xf>
    <xf numFmtId="0" fontId="2" fillId="12" borderId="23" xfId="0" applyFont="1" applyFill="1" applyBorder="1" applyAlignment="1" applyProtection="1">
      <alignment horizontal="center"/>
      <protection locked="0"/>
    </xf>
    <xf numFmtId="0" fontId="13" fillId="0" borderId="1" xfId="0" applyNumberFormat="1" applyFont="1" applyFill="1" applyBorder="1" applyAlignment="1">
      <alignment horizontal="left"/>
    </xf>
    <xf numFmtId="0" fontId="13" fillId="0" borderId="1" xfId="0" applyNumberFormat="1" applyFont="1" applyFill="1" applyBorder="1" applyAlignment="1"/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6" fillId="0" borderId="1" xfId="0" applyNumberFormat="1" applyFont="1" applyFill="1" applyBorder="1" applyAlignment="1" applyProtection="1">
      <alignment horizontal="center"/>
      <protection locked="0"/>
    </xf>
    <xf numFmtId="0" fontId="13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/>
    <xf numFmtId="16" fontId="2" fillId="0" borderId="1" xfId="0" applyNumberFormat="1" applyFont="1" applyFill="1" applyBorder="1" applyAlignment="1">
      <alignment horizontal="right" vertical="center"/>
    </xf>
    <xf numFmtId="0" fontId="6" fillId="0" borderId="1" xfId="0" applyNumberFormat="1" applyFont="1" applyFill="1" applyBorder="1" applyAlignment="1" applyProtection="1">
      <alignment horizontal="center"/>
      <protection locked="0"/>
    </xf>
    <xf numFmtId="0" fontId="5" fillId="0" borderId="1" xfId="0" applyNumberFormat="1" applyFont="1" applyFill="1" applyBorder="1" applyAlignment="1">
      <alignment horizontal="left"/>
    </xf>
    <xf numFmtId="170" fontId="13" fillId="0" borderId="1" xfId="0" applyNumberFormat="1" applyFont="1" applyFill="1" applyBorder="1" applyAlignment="1">
      <alignment horizontal="right"/>
    </xf>
    <xf numFmtId="166" fontId="2" fillId="0" borderId="1" xfId="2" applyFont="1" applyFill="1" applyBorder="1" applyAlignment="1">
      <alignment vertical="center"/>
    </xf>
    <xf numFmtId="9" fontId="2" fillId="0" borderId="1" xfId="4" applyFont="1" applyFill="1" applyBorder="1" applyAlignment="1">
      <alignment vertical="center"/>
    </xf>
    <xf numFmtId="0" fontId="4" fillId="0" borderId="1" xfId="0" applyNumberFormat="1" applyFont="1" applyFill="1" applyBorder="1" applyAlignment="1" applyProtection="1">
      <alignment horizontal="center"/>
      <protection locked="0"/>
    </xf>
    <xf numFmtId="164" fontId="2" fillId="0" borderId="1" xfId="4" applyNumberFormat="1" applyFont="1" applyFill="1" applyBorder="1" applyAlignment="1">
      <alignment horizontal="right" vertical="center"/>
    </xf>
    <xf numFmtId="0" fontId="16" fillId="0" borderId="1" xfId="0" applyFont="1" applyFill="1" applyBorder="1" applyAlignment="1">
      <alignment vertical="center"/>
    </xf>
    <xf numFmtId="10" fontId="2" fillId="0" borderId="1" xfId="4" applyNumberFormat="1" applyFont="1" applyFill="1" applyBorder="1" applyAlignment="1">
      <alignment vertical="center"/>
    </xf>
    <xf numFmtId="16" fontId="2" fillId="0" borderId="1" xfId="0" applyNumberFormat="1" applyFont="1" applyFill="1" applyBorder="1" applyAlignment="1">
      <alignment vertical="center"/>
    </xf>
    <xf numFmtId="14" fontId="13" fillId="0" borderId="1" xfId="0" applyNumberFormat="1" applyFont="1" applyFill="1" applyBorder="1" applyAlignment="1">
      <alignment vertical="center"/>
    </xf>
    <xf numFmtId="0" fontId="13" fillId="0" borderId="1" xfId="0" applyNumberFormat="1" applyFont="1" applyFill="1" applyBorder="1" applyAlignment="1" applyProtection="1">
      <alignment horizontal="center" vertical="center"/>
      <protection locked="0"/>
    </xf>
    <xf numFmtId="166" fontId="13" fillId="0" borderId="1" xfId="2" applyFont="1" applyFill="1" applyBorder="1" applyAlignment="1">
      <alignment horizontal="right" vertical="center"/>
    </xf>
    <xf numFmtId="17" fontId="13" fillId="0" borderId="1" xfId="0" applyNumberFormat="1" applyFont="1" applyFill="1" applyBorder="1" applyAlignment="1">
      <alignment vertical="center"/>
    </xf>
    <xf numFmtId="16" fontId="13" fillId="0" borderId="1" xfId="0" applyNumberFormat="1" applyFont="1" applyFill="1" applyBorder="1" applyAlignment="1">
      <alignment vertical="center"/>
    </xf>
    <xf numFmtId="166" fontId="13" fillId="0" borderId="1" xfId="2" applyFont="1" applyFill="1" applyBorder="1" applyAlignment="1">
      <alignment vertical="center"/>
    </xf>
    <xf numFmtId="173" fontId="13" fillId="0" borderId="1" xfId="0" applyNumberFormat="1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9" fontId="15" fillId="0" borderId="1" xfId="4" applyFont="1" applyFill="1" applyBorder="1" applyAlignment="1">
      <alignment vertical="center"/>
    </xf>
    <xf numFmtId="17" fontId="7" fillId="0" borderId="1" xfId="0" applyNumberFormat="1" applyFont="1" applyFill="1" applyBorder="1" applyAlignment="1" applyProtection="1">
      <alignment horizontal="center"/>
      <protection locked="0"/>
    </xf>
    <xf numFmtId="170" fontId="2" fillId="0" borderId="1" xfId="0" applyNumberFormat="1" applyFont="1" applyFill="1" applyBorder="1" applyAlignment="1">
      <alignment horizontal="left"/>
    </xf>
    <xf numFmtId="170" fontId="2" fillId="0" borderId="1" xfId="0" applyNumberFormat="1" applyFont="1" applyFill="1" applyBorder="1" applyAlignment="1">
      <alignment horizontal="right" vertical="center"/>
    </xf>
    <xf numFmtId="173" fontId="15" fillId="0" borderId="1" xfId="0" applyNumberFormat="1" applyFont="1" applyFill="1" applyBorder="1" applyAlignment="1">
      <alignment vertical="center"/>
    </xf>
    <xf numFmtId="168" fontId="2" fillId="0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174" fontId="15" fillId="0" borderId="1" xfId="2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right"/>
    </xf>
    <xf numFmtId="165" fontId="2" fillId="0" borderId="1" xfId="3" applyNumberFormat="1" applyFont="1" applyFill="1" applyBorder="1" applyAlignment="1">
      <alignment horizontal="right" vertical="center"/>
    </xf>
    <xf numFmtId="168" fontId="15" fillId="0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right" vertical="center"/>
    </xf>
    <xf numFmtId="0" fontId="15" fillId="0" borderId="1" xfId="0" applyNumberFormat="1" applyFont="1" applyFill="1" applyBorder="1" applyAlignment="1">
      <alignment horizontal="center"/>
    </xf>
    <xf numFmtId="0" fontId="15" fillId="0" borderId="1" xfId="0" applyNumberFormat="1" applyFont="1" applyFill="1" applyBorder="1" applyAlignment="1">
      <alignment horizontal="right"/>
    </xf>
    <xf numFmtId="14" fontId="7" fillId="0" borderId="1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 applyProtection="1">
      <alignment horizontal="left" vertical="center"/>
      <protection locked="0"/>
    </xf>
    <xf numFmtId="0" fontId="18" fillId="0" borderId="1" xfId="0" applyFont="1" applyFill="1" applyBorder="1" applyAlignment="1">
      <alignment vertical="center"/>
    </xf>
    <xf numFmtId="10" fontId="2" fillId="0" borderId="1" xfId="4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justify"/>
    </xf>
    <xf numFmtId="164" fontId="2" fillId="0" borderId="1" xfId="4" applyNumberFormat="1" applyFont="1" applyFill="1" applyBorder="1" applyAlignment="1">
      <alignment vertical="center"/>
    </xf>
    <xf numFmtId="2" fontId="15" fillId="0" borderId="1" xfId="0" applyNumberFormat="1" applyFont="1" applyFill="1" applyBorder="1" applyAlignment="1">
      <alignment vertical="center"/>
    </xf>
    <xf numFmtId="0" fontId="15" fillId="0" borderId="1" xfId="0" applyFont="1" applyFill="1" applyBorder="1" applyAlignment="1"/>
    <xf numFmtId="14" fontId="2" fillId="0" borderId="1" xfId="0" applyNumberFormat="1" applyFont="1" applyFill="1" applyBorder="1" applyAlignment="1">
      <alignment horizontal="center" vertical="center"/>
    </xf>
    <xf numFmtId="14" fontId="2" fillId="12" borderId="20" xfId="0" applyNumberFormat="1" applyFont="1" applyFill="1" applyBorder="1" applyAlignment="1" applyProtection="1">
      <alignment horizontal="center" vertical="center"/>
      <protection locked="0"/>
    </xf>
    <xf numFmtId="14" fontId="2" fillId="0" borderId="1" xfId="4" applyNumberFormat="1" applyFont="1" applyFill="1" applyBorder="1" applyAlignment="1">
      <alignment vertical="center"/>
    </xf>
    <xf numFmtId="14" fontId="15" fillId="0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7" fillId="2" borderId="7" xfId="0" applyNumberFormat="1" applyFont="1" applyFill="1" applyBorder="1" applyAlignment="1" applyProtection="1">
      <alignment horizontal="center"/>
      <protection locked="0"/>
    </xf>
    <xf numFmtId="17" fontId="7" fillId="2" borderId="5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>
      <alignment horizontal="left"/>
    </xf>
    <xf numFmtId="0" fontId="3" fillId="0" borderId="11" xfId="0" applyNumberFormat="1" applyFont="1" applyFill="1" applyBorder="1" applyAlignment="1"/>
    <xf numFmtId="0" fontId="3" fillId="2" borderId="11" xfId="0" applyNumberFormat="1" applyFont="1" applyFill="1" applyBorder="1" applyAlignment="1"/>
    <xf numFmtId="0" fontId="2" fillId="0" borderId="24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176" fontId="2" fillId="0" borderId="1" xfId="2" applyNumberFormat="1" applyFont="1" applyFill="1" applyBorder="1" applyAlignment="1">
      <alignment vertical="center"/>
    </xf>
    <xf numFmtId="0" fontId="5" fillId="0" borderId="2" xfId="0" applyNumberFormat="1" applyFont="1" applyFill="1" applyBorder="1" applyAlignment="1"/>
    <xf numFmtId="0" fontId="8" fillId="0" borderId="1" xfId="0" applyNumberFormat="1" applyFont="1" applyFill="1" applyBorder="1" applyAlignment="1">
      <alignment horizontal="left"/>
    </xf>
    <xf numFmtId="0" fontId="2" fillId="0" borderId="6" xfId="0" applyNumberFormat="1" applyFont="1" applyFill="1" applyBorder="1" applyAlignment="1">
      <alignment horizontal="left"/>
    </xf>
    <xf numFmtId="0" fontId="3" fillId="0" borderId="6" xfId="0" applyNumberFormat="1" applyFont="1" applyFill="1" applyBorder="1" applyAlignment="1"/>
    <xf numFmtId="0" fontId="3" fillId="2" borderId="6" xfId="0" applyNumberFormat="1" applyFont="1" applyFill="1" applyBorder="1" applyAlignment="1"/>
    <xf numFmtId="0" fontId="7" fillId="2" borderId="25" xfId="0" applyNumberFormat="1" applyFont="1" applyFill="1" applyBorder="1" applyAlignment="1" applyProtection="1">
      <alignment horizontal="center"/>
      <protection locked="0"/>
    </xf>
    <xf numFmtId="0" fontId="5" fillId="0" borderId="6" xfId="0" applyNumberFormat="1" applyFont="1" applyFill="1" applyBorder="1" applyAlignment="1"/>
    <xf numFmtId="0" fontId="2" fillId="0" borderId="26" xfId="0" applyFont="1" applyFill="1" applyBorder="1" applyAlignment="1">
      <alignment vertical="center"/>
    </xf>
    <xf numFmtId="0" fontId="5" fillId="2" borderId="27" xfId="0" applyNumberFormat="1" applyFont="1" applyFill="1" applyBorder="1" applyAlignment="1"/>
    <xf numFmtId="0" fontId="2" fillId="0" borderId="15" xfId="0" applyFont="1" applyFill="1" applyBorder="1" applyAlignment="1">
      <alignment vertical="center"/>
    </xf>
    <xf numFmtId="0" fontId="2" fillId="0" borderId="19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5" fillId="2" borderId="28" xfId="0" applyNumberFormat="1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14" fontId="2" fillId="7" borderId="1" xfId="0" applyNumberFormat="1" applyFont="1" applyFill="1" applyBorder="1" applyAlignment="1">
      <alignment vertical="center"/>
    </xf>
    <xf numFmtId="0" fontId="27" fillId="0" borderId="0" xfId="0" applyFont="1">
      <alignment vertical="center"/>
    </xf>
    <xf numFmtId="0" fontId="27" fillId="0" borderId="0" xfId="0" quotePrefix="1" applyFont="1">
      <alignment vertical="center"/>
    </xf>
    <xf numFmtId="0" fontId="0" fillId="0" borderId="0" xfId="0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0" fillId="0" borderId="0" xfId="0" applyBorder="1">
      <alignment vertical="center"/>
    </xf>
    <xf numFmtId="175" fontId="7" fillId="0" borderId="1" xfId="0" applyNumberFormat="1" applyFont="1" applyFill="1" applyBorder="1" applyAlignment="1">
      <alignment horizontal="left" vertical="center"/>
    </xf>
    <xf numFmtId="0" fontId="2" fillId="13" borderId="21" xfId="0" applyFont="1" applyFill="1" applyBorder="1" applyAlignment="1" applyProtection="1">
      <protection locked="0"/>
    </xf>
    <xf numFmtId="0" fontId="7" fillId="13" borderId="21" xfId="0" applyFont="1" applyFill="1" applyBorder="1" applyAlignment="1" applyProtection="1">
      <alignment horizontal="center"/>
      <protection locked="0"/>
    </xf>
    <xf numFmtId="169" fontId="2" fillId="13" borderId="21" xfId="2" applyNumberFormat="1" applyFont="1" applyFill="1" applyBorder="1" applyAlignment="1" applyProtection="1">
      <alignment horizontal="center"/>
      <protection locked="0"/>
    </xf>
    <xf numFmtId="0" fontId="2" fillId="13" borderId="21" xfId="0" applyFont="1" applyFill="1" applyBorder="1" applyAlignment="1" applyProtection="1">
      <alignment horizontal="center"/>
      <protection locked="0"/>
    </xf>
    <xf numFmtId="0" fontId="2" fillId="13" borderId="21" xfId="2" applyNumberFormat="1" applyFont="1" applyFill="1" applyBorder="1" applyAlignment="1" applyProtection="1">
      <alignment horizontal="center"/>
      <protection locked="0"/>
    </xf>
    <xf numFmtId="0" fontId="2" fillId="13" borderId="21" xfId="0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2" borderId="8" xfId="0" applyFont="1" applyFill="1" applyBorder="1" applyAlignment="1" applyProtection="1">
      <alignment horizontal="center" vertical="center"/>
      <protection locked="0"/>
    </xf>
    <xf numFmtId="0" fontId="7" fillId="2" borderId="10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29" fillId="0" borderId="0" xfId="0" applyFont="1">
      <alignment vertical="center"/>
    </xf>
    <xf numFmtId="0" fontId="27" fillId="0" borderId="17" xfId="0" applyFont="1" applyBorder="1">
      <alignment vertical="center"/>
    </xf>
    <xf numFmtId="0" fontId="27" fillId="0" borderId="29" xfId="0" applyFont="1" applyBorder="1">
      <alignment vertical="center"/>
    </xf>
    <xf numFmtId="0" fontId="27" fillId="0" borderId="0" xfId="0" applyFont="1" applyBorder="1">
      <alignment vertical="center"/>
    </xf>
    <xf numFmtId="0" fontId="36" fillId="0" borderId="29" xfId="0" applyFont="1" applyBorder="1">
      <alignment vertical="center"/>
    </xf>
    <xf numFmtId="0" fontId="0" fillId="0" borderId="17" xfId="0" applyBorder="1">
      <alignment vertical="center"/>
    </xf>
    <xf numFmtId="0" fontId="27" fillId="0" borderId="30" xfId="0" applyFont="1" applyBorder="1">
      <alignment vertical="center"/>
    </xf>
    <xf numFmtId="0" fontId="27" fillId="0" borderId="31" xfId="0" applyFont="1" applyBorder="1">
      <alignment vertical="center"/>
    </xf>
    <xf numFmtId="0" fontId="27" fillId="0" borderId="32" xfId="0" applyFont="1" applyBorder="1">
      <alignment vertical="center"/>
    </xf>
    <xf numFmtId="0" fontId="27" fillId="0" borderId="33" xfId="0" applyFont="1" applyBorder="1">
      <alignment vertical="center"/>
    </xf>
    <xf numFmtId="0" fontId="27" fillId="0" borderId="34" xfId="0" applyFont="1" applyBorder="1">
      <alignment vertical="center"/>
    </xf>
    <xf numFmtId="0" fontId="27" fillId="0" borderId="35" xfId="0" applyFont="1" applyBorder="1">
      <alignment vertical="center"/>
    </xf>
    <xf numFmtId="0" fontId="27" fillId="0" borderId="28" xfId="0" applyFont="1" applyBorder="1">
      <alignment vertical="center"/>
    </xf>
    <xf numFmtId="0" fontId="27" fillId="0" borderId="36" xfId="0" applyFont="1" applyBorder="1">
      <alignment vertical="center"/>
    </xf>
    <xf numFmtId="0" fontId="33" fillId="15" borderId="37" xfId="0" applyFont="1" applyFill="1" applyBorder="1" applyAlignment="1">
      <alignment horizontal="left"/>
    </xf>
    <xf numFmtId="0" fontId="33" fillId="15" borderId="38" xfId="0" applyFont="1" applyFill="1" applyBorder="1" applyAlignment="1">
      <alignment horizontal="left"/>
    </xf>
    <xf numFmtId="0" fontId="33" fillId="15" borderId="39" xfId="0" applyFont="1" applyFill="1" applyBorder="1" applyAlignment="1">
      <alignment horizontal="left"/>
    </xf>
    <xf numFmtId="0" fontId="0" fillId="0" borderId="34" xfId="0" applyBorder="1">
      <alignment vertical="center"/>
    </xf>
    <xf numFmtId="0" fontId="0" fillId="0" borderId="28" xfId="0" applyBorder="1">
      <alignment vertical="center"/>
    </xf>
    <xf numFmtId="0" fontId="0" fillId="0" borderId="36" xfId="0" applyBorder="1">
      <alignment vertical="center"/>
    </xf>
    <xf numFmtId="0" fontId="27" fillId="0" borderId="33" xfId="0" applyFont="1" applyBorder="1" applyAlignment="1">
      <alignment horizontal="right" vertical="center"/>
    </xf>
    <xf numFmtId="0" fontId="28" fillId="0" borderId="0" xfId="0" applyFont="1">
      <alignment vertical="center"/>
    </xf>
    <xf numFmtId="0" fontId="0" fillId="14" borderId="40" xfId="0" applyFill="1" applyBorder="1">
      <alignment vertical="center"/>
    </xf>
    <xf numFmtId="0" fontId="27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35" fillId="0" borderId="0" xfId="0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31" fillId="0" borderId="0" xfId="0" applyNumberFormat="1" applyFont="1" applyFill="1" applyBorder="1" applyAlignment="1">
      <alignment horizontal="left"/>
    </xf>
    <xf numFmtId="0" fontId="34" fillId="0" borderId="0" xfId="0" applyFont="1" applyFill="1" applyBorder="1" applyAlignment="1">
      <alignment vertical="center" wrapText="1"/>
    </xf>
    <xf numFmtId="0" fontId="31" fillId="0" borderId="17" xfId="0" applyNumberFormat="1" applyFont="1" applyFill="1" applyBorder="1" applyAlignment="1">
      <alignment horizontal="left"/>
    </xf>
    <xf numFmtId="0" fontId="0" fillId="0" borderId="17" xfId="0" applyFill="1" applyBorder="1">
      <alignment vertical="center"/>
    </xf>
    <xf numFmtId="0" fontId="29" fillId="0" borderId="0" xfId="0" applyFont="1" applyFill="1" applyBorder="1">
      <alignment vertical="center"/>
    </xf>
    <xf numFmtId="0" fontId="35" fillId="0" borderId="41" xfId="0" applyFont="1" applyBorder="1">
      <alignment vertical="center"/>
    </xf>
    <xf numFmtId="0" fontId="27" fillId="0" borderId="42" xfId="0" applyFont="1" applyBorder="1">
      <alignment vertical="center"/>
    </xf>
    <xf numFmtId="0" fontId="34" fillId="0" borderId="42" xfId="0" applyFont="1" applyBorder="1" applyAlignment="1">
      <alignment vertical="center" wrapText="1"/>
    </xf>
    <xf numFmtId="0" fontId="12" fillId="14" borderId="30" xfId="0" applyFont="1" applyFill="1" applyBorder="1">
      <alignment vertical="center"/>
    </xf>
    <xf numFmtId="0" fontId="0" fillId="14" borderId="31" xfId="0" applyFill="1" applyBorder="1">
      <alignment vertical="center"/>
    </xf>
    <xf numFmtId="0" fontId="31" fillId="14" borderId="33" xfId="0" applyNumberFormat="1" applyFont="1" applyFill="1" applyBorder="1" applyAlignment="1">
      <alignment horizontal="left"/>
    </xf>
    <xf numFmtId="0" fontId="0" fillId="14" borderId="0" xfId="0" applyFill="1" applyBorder="1">
      <alignment vertical="center"/>
    </xf>
    <xf numFmtId="0" fontId="29" fillId="14" borderId="33" xfId="0" applyNumberFormat="1" applyFont="1" applyFill="1" applyBorder="1" applyAlignment="1"/>
    <xf numFmtId="0" fontId="32" fillId="14" borderId="33" xfId="0" applyNumberFormat="1" applyFont="1" applyFill="1" applyBorder="1" applyAlignment="1"/>
    <xf numFmtId="0" fontId="32" fillId="14" borderId="33" xfId="0" applyNumberFormat="1" applyFont="1" applyFill="1" applyBorder="1" applyAlignment="1">
      <alignment horizontal="left"/>
    </xf>
    <xf numFmtId="0" fontId="31" fillId="14" borderId="35" xfId="0" applyNumberFormat="1" applyFont="1" applyFill="1" applyBorder="1" applyAlignment="1">
      <alignment horizontal="left"/>
    </xf>
    <xf numFmtId="0" fontId="0" fillId="14" borderId="28" xfId="0" applyFill="1" applyBorder="1">
      <alignment vertical="center"/>
    </xf>
    <xf numFmtId="0" fontId="12" fillId="14" borderId="17" xfId="0" applyFont="1" applyFill="1" applyBorder="1">
      <alignment vertical="center"/>
    </xf>
    <xf numFmtId="0" fontId="0" fillId="14" borderId="43" xfId="0" applyFill="1" applyBorder="1">
      <alignment vertical="center"/>
    </xf>
    <xf numFmtId="0" fontId="0" fillId="14" borderId="44" xfId="0" applyFill="1" applyBorder="1">
      <alignment vertical="center"/>
    </xf>
    <xf numFmtId="0" fontId="29" fillId="0" borderId="17" xfId="0" applyNumberFormat="1" applyFont="1" applyFill="1" applyBorder="1" applyAlignment="1"/>
    <xf numFmtId="0" fontId="32" fillId="0" borderId="17" xfId="0" applyNumberFormat="1" applyFont="1" applyFill="1" applyBorder="1" applyAlignment="1"/>
    <xf numFmtId="0" fontId="32" fillId="0" borderId="17" xfId="0" applyNumberFormat="1" applyFont="1" applyFill="1" applyBorder="1" applyAlignment="1">
      <alignment horizontal="left"/>
    </xf>
    <xf numFmtId="0" fontId="27" fillId="0" borderId="17" xfId="0" applyFont="1" applyFill="1" applyBorder="1">
      <alignment vertical="center"/>
    </xf>
    <xf numFmtId="0" fontId="34" fillId="0" borderId="17" xfId="0" applyFont="1" applyFill="1" applyBorder="1" applyAlignment="1">
      <alignment vertical="center" wrapText="1"/>
    </xf>
    <xf numFmtId="0" fontId="0" fillId="0" borderId="31" xfId="0" applyBorder="1">
      <alignment vertical="center"/>
    </xf>
    <xf numFmtId="0" fontId="34" fillId="0" borderId="31" xfId="0" applyFont="1" applyBorder="1" applyAlignment="1">
      <alignment vertical="center" wrapText="1"/>
    </xf>
    <xf numFmtId="0" fontId="29" fillId="0" borderId="0" xfId="0" applyFont="1" applyAlignment="1">
      <alignment vertical="center"/>
    </xf>
    <xf numFmtId="0" fontId="36" fillId="0" borderId="0" xfId="0" applyFont="1" applyBorder="1">
      <alignment vertical="center"/>
    </xf>
    <xf numFmtId="0" fontId="37" fillId="0" borderId="0" xfId="0" applyFont="1" applyFill="1" applyBorder="1" applyAlignment="1">
      <alignment horizontal="left"/>
    </xf>
  </cellXfs>
  <cellStyles count="33">
    <cellStyle name="Comma" xfId="2" builtinId="3"/>
    <cellStyle name="Comma [0]" xfId="3" builtinId="6"/>
    <cellStyle name="Comma [0] 2" xfId="17"/>
    <cellStyle name="Comma 2" xfId="16"/>
    <cellStyle name="Comma 2 2" xfId="12"/>
    <cellStyle name="Comma 3" xfId="18"/>
    <cellStyle name="Comma 4" xfId="19"/>
    <cellStyle name="Comma 5" xfId="20"/>
    <cellStyle name="Normal" xfId="0" builtinId="0"/>
    <cellStyle name="Normal 2" xfId="9"/>
    <cellStyle name="Normal 3" xfId="11"/>
    <cellStyle name="Normal 6" xfId="14"/>
    <cellStyle name="Percent" xfId="4" builtinId="5"/>
    <cellStyle name="S0" xfId="8"/>
    <cellStyle name="S1" xfId="10"/>
    <cellStyle name="S2" xfId="6"/>
    <cellStyle name="S3" xfId="5"/>
    <cellStyle name="S3 10" xfId="7"/>
    <cellStyle name="S4" xfId="13"/>
    <cellStyle name="S5" xfId="15"/>
    <cellStyle name="S6" xfId="21"/>
    <cellStyle name="S7" xfId="22"/>
    <cellStyle name="S7 10" xfId="23"/>
    <cellStyle name="S7 116" xfId="24"/>
    <cellStyle name="S7 136" xfId="25"/>
    <cellStyle name="S7 78" xfId="26"/>
    <cellStyle name="S7 99" xfId="27"/>
    <cellStyle name="S8 10" xfId="28"/>
    <cellStyle name="S8 112" xfId="29"/>
    <cellStyle name="S8 132" xfId="30"/>
    <cellStyle name="S8 58" xfId="31"/>
    <cellStyle name="S8 74" xfId="32"/>
    <cellStyle name="S8 95" xfId="1"/>
  </cellStyles>
  <dxfs count="0"/>
  <tableStyles count="0" defaultTableStyle="TableStyleMedium2"/>
  <colors>
    <mruColors>
      <color rgb="FFF9C579"/>
      <color rgb="FF8BFB4D"/>
      <color rgb="FFD6A16D"/>
      <color rgb="FFFF5B7E"/>
      <color rgb="FFFF67A0"/>
      <color rgb="FFBB82FA"/>
      <color rgb="FF000000"/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29</xdr:row>
      <xdr:rowOff>38100</xdr:rowOff>
    </xdr:from>
    <xdr:to>
      <xdr:col>12</xdr:col>
      <xdr:colOff>276225</xdr:colOff>
      <xdr:row>34</xdr:row>
      <xdr:rowOff>0</xdr:rowOff>
    </xdr:to>
    <xdr:sp macro="" textlink="">
      <xdr:nvSpPr>
        <xdr:cNvPr id="17" name="Right Brace 16"/>
        <xdr:cNvSpPr/>
      </xdr:nvSpPr>
      <xdr:spPr>
        <a:xfrm>
          <a:off x="7686675" y="5895975"/>
          <a:ext cx="266700" cy="1019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142875</xdr:colOff>
      <xdr:row>45</xdr:row>
      <xdr:rowOff>104775</xdr:rowOff>
    </xdr:from>
    <xdr:to>
      <xdr:col>5</xdr:col>
      <xdr:colOff>533400</xdr:colOff>
      <xdr:row>45</xdr:row>
      <xdr:rowOff>114300</xdr:rowOff>
    </xdr:to>
    <xdr:cxnSp macro="">
      <xdr:nvCxnSpPr>
        <xdr:cNvPr id="12" name="Straight Arrow Connector 11"/>
        <xdr:cNvCxnSpPr/>
      </xdr:nvCxnSpPr>
      <xdr:spPr>
        <a:xfrm flipV="1">
          <a:off x="3019425" y="9239250"/>
          <a:ext cx="3905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76</xdr:row>
      <xdr:rowOff>104775</xdr:rowOff>
    </xdr:from>
    <xdr:to>
      <xdr:col>5</xdr:col>
      <xdr:colOff>533400</xdr:colOff>
      <xdr:row>76</xdr:row>
      <xdr:rowOff>114300</xdr:rowOff>
    </xdr:to>
    <xdr:cxnSp macro="">
      <xdr:nvCxnSpPr>
        <xdr:cNvPr id="27" name="Straight Arrow Connector 26"/>
        <xdr:cNvCxnSpPr/>
      </xdr:nvCxnSpPr>
      <xdr:spPr>
        <a:xfrm flipV="1">
          <a:off x="3019425" y="9239250"/>
          <a:ext cx="3905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107</xdr:row>
      <xdr:rowOff>104775</xdr:rowOff>
    </xdr:from>
    <xdr:to>
      <xdr:col>5</xdr:col>
      <xdr:colOff>533400</xdr:colOff>
      <xdr:row>107</xdr:row>
      <xdr:rowOff>114300</xdr:rowOff>
    </xdr:to>
    <xdr:cxnSp macro="">
      <xdr:nvCxnSpPr>
        <xdr:cNvPr id="28" name="Straight Arrow Connector 27"/>
        <xdr:cNvCxnSpPr/>
      </xdr:nvCxnSpPr>
      <xdr:spPr>
        <a:xfrm flipV="1">
          <a:off x="3019425" y="15601950"/>
          <a:ext cx="3905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8509"/>
  <sheetViews>
    <sheetView tabSelected="1" zoomScale="57" zoomScaleNormal="57" workbookViewId="0">
      <pane ySplit="3" topLeftCell="A1351" activePane="bottomLeft" state="frozen"/>
      <selection pane="bottomLeft" activeCell="E1359" sqref="E1359"/>
    </sheetView>
  </sheetViews>
  <sheetFormatPr defaultColWidth="9" defaultRowHeight="15.75" customHeight="1"/>
  <cols>
    <col min="1" max="1" width="15.5" style="176" customWidth="1"/>
    <col min="2" max="2" width="24.75" style="98" customWidth="1"/>
    <col min="3" max="3" width="12.75" style="98" customWidth="1"/>
    <col min="4" max="4" width="44.125" style="98" customWidth="1"/>
    <col min="5" max="5" width="13.375" style="96" customWidth="1"/>
    <col min="6" max="6" width="31.625" style="96" customWidth="1"/>
    <col min="7" max="7" width="14.75" style="98" customWidth="1"/>
    <col min="8" max="8" width="13" style="98" customWidth="1"/>
    <col min="9" max="9" width="27.75" style="98" customWidth="1"/>
    <col min="10" max="10" width="9" style="99"/>
    <col min="11" max="11" width="15" style="99" customWidth="1"/>
    <col min="12" max="12" width="3.875" style="98" customWidth="1"/>
    <col min="13" max="13" width="16.625" style="100" customWidth="1"/>
    <col min="14" max="14" width="20" style="98" customWidth="1"/>
    <col min="15" max="16" width="15" style="98" customWidth="1"/>
    <col min="17" max="17" width="28" style="98" customWidth="1"/>
    <col min="18" max="19" width="14.75" style="98" customWidth="1"/>
    <col min="20" max="20" width="20" style="98" customWidth="1"/>
    <col min="21" max="21" width="14.75" style="98" customWidth="1"/>
    <col min="22" max="22" width="9" style="98"/>
    <col min="23" max="23" width="13.125" style="98" customWidth="1"/>
    <col min="24" max="24" width="15" style="98" customWidth="1"/>
    <col min="25" max="25" width="14.125" style="98" customWidth="1"/>
    <col min="26" max="27" width="12.5" style="98" customWidth="1"/>
    <col min="28" max="16384" width="9" style="98"/>
  </cols>
  <sheetData>
    <row r="1" spans="1:21" ht="39" customHeight="1">
      <c r="A1" s="210" t="s">
        <v>98</v>
      </c>
      <c r="B1" s="210"/>
      <c r="C1" s="101"/>
      <c r="D1" s="6"/>
      <c r="E1" s="102"/>
      <c r="F1" s="6"/>
      <c r="G1" s="103"/>
      <c r="H1" s="104"/>
      <c r="I1" s="6"/>
      <c r="J1" s="112"/>
      <c r="K1" s="112"/>
      <c r="L1" s="113"/>
      <c r="M1" s="112"/>
      <c r="N1" s="114"/>
      <c r="O1" s="114"/>
      <c r="P1" s="6"/>
      <c r="Q1" s="6"/>
      <c r="R1" s="6"/>
      <c r="S1" s="6"/>
      <c r="T1" s="6"/>
      <c r="U1" s="6"/>
    </row>
    <row r="2" spans="1:21" ht="39" customHeight="1">
      <c r="A2" s="173"/>
      <c r="B2" s="105"/>
      <c r="C2" s="106"/>
      <c r="D2" s="6"/>
      <c r="E2" s="102"/>
      <c r="F2" s="6"/>
      <c r="G2" s="103"/>
      <c r="H2" s="104"/>
      <c r="I2" s="6"/>
      <c r="J2" s="112"/>
      <c r="K2" s="112"/>
      <c r="L2" s="113"/>
      <c r="M2" s="112"/>
      <c r="N2" s="114"/>
      <c r="O2" s="114"/>
      <c r="P2" s="6"/>
      <c r="Q2" s="6"/>
      <c r="R2" s="6"/>
      <c r="S2" s="6"/>
      <c r="T2" s="6"/>
      <c r="U2" s="6"/>
    </row>
    <row r="3" spans="1:21" s="95" customFormat="1" ht="39" customHeight="1">
      <c r="A3" s="174" t="s">
        <v>0</v>
      </c>
      <c r="B3" s="107" t="s">
        <v>1</v>
      </c>
      <c r="C3" s="108" t="s">
        <v>2</v>
      </c>
      <c r="D3" s="211" t="s">
        <v>3</v>
      </c>
      <c r="E3" s="212"/>
      <c r="F3" s="108" t="s">
        <v>4</v>
      </c>
      <c r="G3" s="109" t="s">
        <v>5</v>
      </c>
      <c r="H3" s="213" t="s">
        <v>6</v>
      </c>
      <c r="I3" s="214"/>
      <c r="J3" s="115" t="s">
        <v>7</v>
      </c>
      <c r="K3" s="215" t="s">
        <v>8</v>
      </c>
      <c r="L3" s="216"/>
      <c r="M3" s="116"/>
      <c r="N3" s="117"/>
      <c r="O3" s="117"/>
      <c r="P3" s="108"/>
      <c r="Q3" s="122" t="s">
        <v>9</v>
      </c>
      <c r="R3" s="123" t="s">
        <v>10</v>
      </c>
      <c r="S3" s="124" t="s">
        <v>11</v>
      </c>
      <c r="T3" s="124" t="s">
        <v>12</v>
      </c>
      <c r="U3" s="124" t="s">
        <v>13</v>
      </c>
    </row>
    <row r="4" spans="1:21" s="96" customFormat="1" ht="45.95" customHeight="1">
      <c r="A4" s="110">
        <v>45293</v>
      </c>
      <c r="B4" s="111" t="s">
        <v>151</v>
      </c>
      <c r="C4" s="96" t="s">
        <v>99</v>
      </c>
      <c r="D4" s="96" t="s">
        <v>100</v>
      </c>
      <c r="E4" s="96" t="s">
        <v>101</v>
      </c>
      <c r="F4" s="96" t="s">
        <v>14</v>
      </c>
      <c r="G4" s="96" t="s">
        <v>102</v>
      </c>
      <c r="J4" s="96">
        <v>23</v>
      </c>
      <c r="K4" s="177">
        <v>2204</v>
      </c>
      <c r="M4" s="96" t="s">
        <v>103</v>
      </c>
      <c r="N4" s="110">
        <v>45293</v>
      </c>
    </row>
    <row r="5" spans="1:21" s="96" customFormat="1" ht="45.95" customHeight="1">
      <c r="A5" s="110"/>
      <c r="F5" s="96" t="s">
        <v>104</v>
      </c>
      <c r="G5" s="96" t="s">
        <v>102</v>
      </c>
      <c r="J5" s="96">
        <v>22</v>
      </c>
      <c r="K5" s="177">
        <v>2284</v>
      </c>
      <c r="M5" s="96" t="s">
        <v>105</v>
      </c>
      <c r="N5" s="110">
        <v>45295</v>
      </c>
    </row>
    <row r="6" spans="1:21" s="96" customFormat="1" ht="45.95" customHeight="1">
      <c r="A6" s="110"/>
      <c r="F6" s="96" t="s">
        <v>106</v>
      </c>
      <c r="J6" s="96">
        <v>4</v>
      </c>
      <c r="K6" s="177">
        <v>426</v>
      </c>
      <c r="M6" s="96" t="s">
        <v>107</v>
      </c>
      <c r="N6" s="110">
        <v>45293</v>
      </c>
    </row>
    <row r="7" spans="1:21" s="96" customFormat="1" ht="45.95" customHeight="1" thickBot="1">
      <c r="A7" s="110"/>
      <c r="F7" s="96" t="s">
        <v>108</v>
      </c>
      <c r="I7" s="178"/>
      <c r="J7" s="96">
        <v>1</v>
      </c>
      <c r="K7" s="177">
        <v>80</v>
      </c>
      <c r="M7" s="96" t="s">
        <v>109</v>
      </c>
      <c r="N7" s="110">
        <v>45293</v>
      </c>
    </row>
    <row r="8" spans="1:21" s="96" customFormat="1" ht="45.95" customHeight="1">
      <c r="A8" s="110"/>
      <c r="F8" s="12" t="s">
        <v>16</v>
      </c>
      <c r="G8" s="13"/>
      <c r="H8" s="14"/>
      <c r="I8" s="21" t="s">
        <v>17</v>
      </c>
      <c r="J8" s="16"/>
      <c r="K8" s="17">
        <v>1964</v>
      </c>
      <c r="L8" s="16" t="s">
        <v>18</v>
      </c>
      <c r="M8" s="96">
        <v>168.5</v>
      </c>
      <c r="N8" s="135">
        <f>M8/189*2204</f>
        <v>1964.9417989417989</v>
      </c>
      <c r="O8" s="156">
        <f>K8-M8</f>
        <v>1795.5</v>
      </c>
    </row>
    <row r="9" spans="1:21" s="96" customFormat="1" ht="45.95" customHeight="1">
      <c r="A9" s="110"/>
      <c r="F9" s="18" t="s">
        <v>19</v>
      </c>
      <c r="G9" s="19"/>
      <c r="H9" s="20"/>
      <c r="I9" s="21" t="s">
        <v>14</v>
      </c>
      <c r="J9" s="16"/>
      <c r="K9" s="17">
        <v>157</v>
      </c>
      <c r="L9" s="16" t="s">
        <v>18</v>
      </c>
      <c r="M9" s="96">
        <v>13.5</v>
      </c>
      <c r="N9" s="135">
        <f t="shared" ref="N9:N17" si="0">M9/189*2204</f>
        <v>157.42857142857142</v>
      </c>
      <c r="O9" s="156">
        <f t="shared" ref="O9:O12" si="1">K9-M9</f>
        <v>143.5</v>
      </c>
    </row>
    <row r="10" spans="1:21" s="96" customFormat="1" ht="45.95" customHeight="1">
      <c r="A10" s="110"/>
      <c r="F10" s="18" t="s">
        <v>118</v>
      </c>
      <c r="G10" s="19"/>
      <c r="H10" s="20"/>
      <c r="I10" s="21">
        <v>2204</v>
      </c>
      <c r="J10" s="16"/>
      <c r="K10" s="17">
        <v>17.5</v>
      </c>
      <c r="L10" s="16" t="s">
        <v>18</v>
      </c>
      <c r="M10" s="96">
        <v>1.5</v>
      </c>
      <c r="N10" s="135">
        <f t="shared" si="0"/>
        <v>17.49206349206349</v>
      </c>
      <c r="O10" s="156">
        <f t="shared" si="1"/>
        <v>16</v>
      </c>
    </row>
    <row r="11" spans="1:21" s="96" customFormat="1" ht="45.95" customHeight="1">
      <c r="A11" s="110"/>
      <c r="F11" s="22" t="s">
        <v>22</v>
      </c>
      <c r="G11" s="19"/>
      <c r="H11" s="20"/>
      <c r="I11" s="21" t="s">
        <v>89</v>
      </c>
      <c r="J11" s="23"/>
      <c r="K11" s="24">
        <v>6</v>
      </c>
      <c r="L11" s="23" t="s">
        <v>18</v>
      </c>
      <c r="M11" s="96">
        <v>0.5</v>
      </c>
      <c r="N11" s="135">
        <f t="shared" si="0"/>
        <v>5.8306878306878307</v>
      </c>
      <c r="O11" s="156">
        <f t="shared" si="1"/>
        <v>5.5</v>
      </c>
    </row>
    <row r="12" spans="1:21" s="96" customFormat="1" ht="45.95" customHeight="1">
      <c r="A12" s="110"/>
      <c r="F12" s="22" t="s">
        <v>23</v>
      </c>
      <c r="G12" s="19"/>
      <c r="H12" s="20"/>
      <c r="I12" s="21" t="s">
        <v>103</v>
      </c>
      <c r="J12" s="23"/>
      <c r="K12" s="24">
        <v>6</v>
      </c>
      <c r="L12" s="23" t="s">
        <v>18</v>
      </c>
      <c r="M12" s="96">
        <v>0.5</v>
      </c>
      <c r="N12" s="135">
        <f t="shared" si="0"/>
        <v>5.8306878306878307</v>
      </c>
      <c r="O12" s="156">
        <f t="shared" si="1"/>
        <v>5.5</v>
      </c>
    </row>
    <row r="13" spans="1:21" s="96" customFormat="1" ht="45.95" customHeight="1">
      <c r="A13" s="110"/>
      <c r="F13" s="25" t="s">
        <v>24</v>
      </c>
      <c r="G13" s="25"/>
      <c r="H13" s="26"/>
      <c r="I13" s="27"/>
      <c r="J13" s="23"/>
      <c r="K13" s="24">
        <v>6</v>
      </c>
      <c r="L13" s="23" t="s">
        <v>18</v>
      </c>
      <c r="M13" s="96">
        <v>0.5</v>
      </c>
      <c r="N13" s="135">
        <f t="shared" si="0"/>
        <v>5.8306878306878307</v>
      </c>
    </row>
    <row r="14" spans="1:21" s="96" customFormat="1" ht="45.95" customHeight="1">
      <c r="A14" s="110"/>
      <c r="F14" s="25" t="s">
        <v>25</v>
      </c>
      <c r="G14" s="25"/>
      <c r="H14" s="26"/>
      <c r="I14" s="27"/>
      <c r="J14" s="23"/>
      <c r="K14" s="24">
        <v>6</v>
      </c>
      <c r="L14" s="23" t="s">
        <v>18</v>
      </c>
      <c r="M14" s="96">
        <v>0.5</v>
      </c>
      <c r="N14" s="135">
        <f t="shared" si="0"/>
        <v>5.8306878306878307</v>
      </c>
    </row>
    <row r="15" spans="1:21" s="96" customFormat="1" ht="45.95" customHeight="1">
      <c r="A15" s="110"/>
      <c r="F15" s="28" t="s">
        <v>26</v>
      </c>
      <c r="G15" s="29"/>
      <c r="H15" s="26"/>
      <c r="I15" s="27"/>
      <c r="J15" s="23"/>
      <c r="K15" s="24">
        <v>6</v>
      </c>
      <c r="L15" s="23" t="s">
        <v>18</v>
      </c>
      <c r="M15" s="96">
        <v>0.5</v>
      </c>
      <c r="N15" s="135">
        <f t="shared" si="0"/>
        <v>5.8306878306878307</v>
      </c>
    </row>
    <row r="16" spans="1:21" s="96" customFormat="1" ht="45.95" customHeight="1">
      <c r="A16" s="110"/>
      <c r="F16" s="28" t="s">
        <v>28</v>
      </c>
      <c r="G16" s="29"/>
      <c r="H16" s="29"/>
      <c r="I16" s="27"/>
      <c r="J16" s="23"/>
      <c r="K16" s="24">
        <v>6</v>
      </c>
      <c r="L16" s="23" t="s">
        <v>18</v>
      </c>
      <c r="M16" s="96">
        <v>0.5</v>
      </c>
      <c r="N16" s="135">
        <f t="shared" si="0"/>
        <v>5.8306878306878307</v>
      </c>
    </row>
    <row r="17" spans="1:15" s="96" customFormat="1" ht="45.95" customHeight="1" thickBot="1">
      <c r="A17" s="110"/>
      <c r="F17" s="30" t="s">
        <v>29</v>
      </c>
      <c r="G17" s="31"/>
      <c r="H17" s="31"/>
      <c r="I17" s="32"/>
      <c r="J17" s="23"/>
      <c r="K17" s="24">
        <v>29.5</v>
      </c>
      <c r="L17" s="23" t="s">
        <v>18</v>
      </c>
      <c r="M17" s="96">
        <v>2.5</v>
      </c>
      <c r="N17" s="135">
        <f t="shared" si="0"/>
        <v>29.153439153439152</v>
      </c>
    </row>
    <row r="18" spans="1:15" s="96" customFormat="1" ht="45.95" customHeight="1">
      <c r="A18" s="110"/>
      <c r="F18" s="12" t="s">
        <v>132</v>
      </c>
      <c r="G18" s="13"/>
      <c r="H18" s="14"/>
      <c r="I18" s="21" t="s">
        <v>17</v>
      </c>
      <c r="J18" s="16"/>
      <c r="K18" s="17">
        <v>2164</v>
      </c>
      <c r="L18" s="16" t="s">
        <v>18</v>
      </c>
      <c r="M18" s="96">
        <f>111.5+106.5</f>
        <v>218</v>
      </c>
      <c r="N18" s="135">
        <f>M18/230*2284</f>
        <v>2164.8347826086956</v>
      </c>
      <c r="O18" s="156">
        <f>K18-M18</f>
        <v>1946</v>
      </c>
    </row>
    <row r="19" spans="1:15" s="96" customFormat="1" ht="45.95" customHeight="1">
      <c r="A19" s="110"/>
      <c r="F19" s="22" t="s">
        <v>22</v>
      </c>
      <c r="G19" s="19"/>
      <c r="H19" s="20"/>
      <c r="I19" s="21" t="s">
        <v>104</v>
      </c>
      <c r="J19" s="23"/>
      <c r="K19" s="24">
        <v>55</v>
      </c>
      <c r="L19" s="23" t="s">
        <v>18</v>
      </c>
      <c r="M19" s="96">
        <f>3+2.5</f>
        <v>5.5</v>
      </c>
      <c r="N19" s="135">
        <f t="shared" ref="N19:N24" si="2">M19/230*2284</f>
        <v>54.617391304347827</v>
      </c>
      <c r="O19" s="156">
        <f t="shared" ref="O19:O20" si="3">K19-M19</f>
        <v>49.5</v>
      </c>
    </row>
    <row r="20" spans="1:15" s="96" customFormat="1" ht="45.95" customHeight="1">
      <c r="A20" s="110"/>
      <c r="F20" s="22" t="s">
        <v>23</v>
      </c>
      <c r="G20" s="19"/>
      <c r="H20" s="20"/>
      <c r="I20" s="21">
        <v>2284</v>
      </c>
      <c r="J20" s="23"/>
      <c r="K20" s="24">
        <v>5</v>
      </c>
      <c r="L20" s="23" t="s">
        <v>18</v>
      </c>
      <c r="M20" s="96">
        <v>0.5</v>
      </c>
      <c r="N20" s="135">
        <f t="shared" si="2"/>
        <v>4.965217391304348</v>
      </c>
      <c r="O20" s="156">
        <f t="shared" si="3"/>
        <v>4.5</v>
      </c>
    </row>
    <row r="21" spans="1:15" s="96" customFormat="1" ht="45.95" customHeight="1">
      <c r="A21" s="110"/>
      <c r="F21" s="28" t="s">
        <v>26</v>
      </c>
      <c r="G21" s="19"/>
      <c r="H21" s="20"/>
      <c r="I21" s="21" t="s">
        <v>89</v>
      </c>
      <c r="J21" s="23"/>
      <c r="K21" s="24">
        <v>5</v>
      </c>
      <c r="L21" s="23" t="s">
        <v>18</v>
      </c>
      <c r="M21" s="96">
        <v>0.5</v>
      </c>
      <c r="N21" s="135">
        <f t="shared" si="2"/>
        <v>4.965217391304348</v>
      </c>
    </row>
    <row r="22" spans="1:15" s="96" customFormat="1" ht="45.95" customHeight="1">
      <c r="A22" s="110"/>
      <c r="F22" s="25" t="s">
        <v>25</v>
      </c>
      <c r="G22" s="25"/>
      <c r="H22" s="26"/>
      <c r="I22" s="21" t="s">
        <v>105</v>
      </c>
      <c r="J22" s="23"/>
      <c r="K22" s="24">
        <v>10</v>
      </c>
      <c r="L22" s="23" t="s">
        <v>18</v>
      </c>
      <c r="M22" s="96">
        <f>0.5+0.5</f>
        <v>1</v>
      </c>
      <c r="N22" s="135">
        <f t="shared" si="2"/>
        <v>9.9304347826086961</v>
      </c>
    </row>
    <row r="23" spans="1:15" s="96" customFormat="1" ht="45.95" customHeight="1">
      <c r="A23" s="110"/>
      <c r="F23" s="28" t="s">
        <v>28</v>
      </c>
      <c r="G23" s="29"/>
      <c r="H23" s="29"/>
      <c r="I23" s="21"/>
      <c r="J23" s="23"/>
      <c r="K23" s="24">
        <v>10</v>
      </c>
      <c r="L23" s="23" t="s">
        <v>18</v>
      </c>
      <c r="M23" s="96">
        <f>0.5+0.5</f>
        <v>1</v>
      </c>
      <c r="N23" s="135">
        <f t="shared" si="2"/>
        <v>9.9304347826086961</v>
      </c>
    </row>
    <row r="24" spans="1:15" s="96" customFormat="1" ht="45.95" customHeight="1" thickBot="1">
      <c r="A24" s="110"/>
      <c r="F24" s="30" t="s">
        <v>29</v>
      </c>
      <c r="G24" s="31"/>
      <c r="H24" s="31"/>
      <c r="I24" s="179"/>
      <c r="J24" s="23"/>
      <c r="K24" s="24">
        <v>35</v>
      </c>
      <c r="L24" s="23" t="s">
        <v>18</v>
      </c>
      <c r="M24" s="96">
        <f>1.5+2</f>
        <v>3.5</v>
      </c>
      <c r="N24" s="135">
        <f t="shared" si="2"/>
        <v>34.756521739130434</v>
      </c>
    </row>
    <row r="25" spans="1:15" s="96" customFormat="1" ht="45.95" customHeight="1">
      <c r="A25" s="110"/>
      <c r="F25" s="18" t="s">
        <v>19</v>
      </c>
      <c r="G25" s="19"/>
      <c r="H25" s="20"/>
      <c r="I25" s="21" t="s">
        <v>17</v>
      </c>
      <c r="J25" s="16"/>
      <c r="K25" s="17">
        <v>195</v>
      </c>
      <c r="L25" s="16" t="s">
        <v>18</v>
      </c>
      <c r="M25" s="96">
        <v>48.5</v>
      </c>
      <c r="N25" s="135">
        <f>M25/106*426</f>
        <v>194.91509433962264</v>
      </c>
      <c r="O25" s="156">
        <f>K25-M25</f>
        <v>146.5</v>
      </c>
    </row>
    <row r="26" spans="1:15" s="96" customFormat="1" ht="45.95" customHeight="1">
      <c r="A26" s="110"/>
      <c r="F26" s="18" t="s">
        <v>20</v>
      </c>
      <c r="G26" s="19"/>
      <c r="H26" s="20"/>
      <c r="I26" s="21" t="s">
        <v>106</v>
      </c>
      <c r="J26" s="16"/>
      <c r="K26" s="17">
        <v>20.5</v>
      </c>
      <c r="L26" s="16" t="s">
        <v>18</v>
      </c>
      <c r="M26" s="96">
        <v>5</v>
      </c>
      <c r="N26" s="135">
        <f t="shared" ref="N26:N36" si="4">M26/106*426</f>
        <v>20.09433962264151</v>
      </c>
      <c r="O26" s="156">
        <f t="shared" ref="O26:O30" si="5">K26-M26</f>
        <v>15.5</v>
      </c>
    </row>
    <row r="27" spans="1:15" s="96" customFormat="1" ht="45.95" customHeight="1">
      <c r="A27" s="110"/>
      <c r="F27" s="18" t="s">
        <v>118</v>
      </c>
      <c r="G27" s="19"/>
      <c r="H27" s="20"/>
      <c r="I27" s="21">
        <v>426</v>
      </c>
      <c r="J27" s="16"/>
      <c r="K27" s="17">
        <v>132</v>
      </c>
      <c r="L27" s="16" t="s">
        <v>18</v>
      </c>
      <c r="M27" s="96">
        <v>34</v>
      </c>
      <c r="N27" s="135">
        <f t="shared" si="4"/>
        <v>136.64150943396226</v>
      </c>
      <c r="O27" s="156">
        <f t="shared" si="5"/>
        <v>98</v>
      </c>
    </row>
    <row r="28" spans="1:15" s="96" customFormat="1" ht="45.95" customHeight="1">
      <c r="A28" s="110"/>
      <c r="F28" s="18" t="s">
        <v>15</v>
      </c>
      <c r="G28" s="19"/>
      <c r="H28" s="20"/>
      <c r="I28" s="21" t="s">
        <v>89</v>
      </c>
      <c r="J28" s="16"/>
      <c r="K28" s="17">
        <v>10.5</v>
      </c>
      <c r="L28" s="16" t="s">
        <v>18</v>
      </c>
      <c r="M28" s="96">
        <v>2.5</v>
      </c>
      <c r="N28" s="135">
        <f t="shared" si="4"/>
        <v>10.047169811320755</v>
      </c>
      <c r="O28" s="156">
        <f t="shared" si="5"/>
        <v>8</v>
      </c>
    </row>
    <row r="29" spans="1:15" s="96" customFormat="1" ht="45.95" customHeight="1">
      <c r="A29" s="110"/>
      <c r="F29" s="22" t="s">
        <v>22</v>
      </c>
      <c r="G29" s="19"/>
      <c r="H29" s="20"/>
      <c r="I29" s="21" t="s">
        <v>107</v>
      </c>
      <c r="J29" s="23"/>
      <c r="K29" s="24">
        <v>34.5</v>
      </c>
      <c r="L29" s="23" t="s">
        <v>18</v>
      </c>
      <c r="M29" s="96">
        <v>8.5</v>
      </c>
      <c r="N29" s="135">
        <f t="shared" si="4"/>
        <v>34.160377358490564</v>
      </c>
      <c r="O29" s="156">
        <f t="shared" si="5"/>
        <v>26</v>
      </c>
    </row>
    <row r="30" spans="1:15" s="96" customFormat="1" ht="45.95" customHeight="1">
      <c r="A30" s="110"/>
      <c r="F30" s="22" t="s">
        <v>23</v>
      </c>
      <c r="G30" s="19"/>
      <c r="H30" s="20"/>
      <c r="I30" s="21"/>
      <c r="J30" s="23"/>
      <c r="K30" s="24">
        <v>6.5</v>
      </c>
      <c r="L30" s="23" t="s">
        <v>18</v>
      </c>
      <c r="M30" s="96">
        <v>1.5</v>
      </c>
      <c r="N30" s="135">
        <f t="shared" si="4"/>
        <v>6.0283018867924527</v>
      </c>
      <c r="O30" s="156">
        <f t="shared" si="5"/>
        <v>5</v>
      </c>
    </row>
    <row r="31" spans="1:15" s="96" customFormat="1" ht="45.95" customHeight="1">
      <c r="A31" s="110"/>
      <c r="F31" s="25" t="s">
        <v>24</v>
      </c>
      <c r="G31" s="25"/>
      <c r="H31" s="26"/>
      <c r="I31" s="27"/>
      <c r="J31" s="23"/>
      <c r="K31" s="24">
        <v>2.5</v>
      </c>
      <c r="L31" s="23" t="s">
        <v>18</v>
      </c>
      <c r="M31" s="96">
        <v>0.5</v>
      </c>
      <c r="N31" s="135">
        <f t="shared" si="4"/>
        <v>2.0094339622641511</v>
      </c>
    </row>
    <row r="32" spans="1:15" s="96" customFormat="1" ht="45.95" customHeight="1">
      <c r="A32" s="110"/>
      <c r="F32" s="25" t="s">
        <v>25</v>
      </c>
      <c r="G32" s="25"/>
      <c r="H32" s="26"/>
      <c r="I32" s="27"/>
      <c r="J32" s="23"/>
      <c r="K32" s="24">
        <v>2.5</v>
      </c>
      <c r="L32" s="23" t="s">
        <v>18</v>
      </c>
      <c r="M32" s="96">
        <v>0.5</v>
      </c>
      <c r="N32" s="135">
        <f t="shared" si="4"/>
        <v>2.0094339622641511</v>
      </c>
    </row>
    <row r="33" spans="1:14" s="96" customFormat="1" ht="45.95" customHeight="1">
      <c r="A33" s="110"/>
      <c r="F33" s="28" t="s">
        <v>26</v>
      </c>
      <c r="G33" s="29"/>
      <c r="H33" s="26"/>
      <c r="I33" s="27"/>
      <c r="J33" s="23"/>
      <c r="K33" s="24">
        <v>6.5</v>
      </c>
      <c r="L33" s="23" t="s">
        <v>18</v>
      </c>
      <c r="M33" s="96">
        <v>1.5</v>
      </c>
      <c r="N33" s="135">
        <f t="shared" si="4"/>
        <v>6.0283018867924527</v>
      </c>
    </row>
    <row r="34" spans="1:14" s="96" customFormat="1" ht="45.95" customHeight="1">
      <c r="A34" s="110"/>
      <c r="F34" s="28" t="s">
        <v>27</v>
      </c>
      <c r="G34" s="29"/>
      <c r="H34" s="29"/>
      <c r="I34" s="27"/>
      <c r="J34" s="23"/>
      <c r="K34" s="24">
        <v>2.5</v>
      </c>
      <c r="L34" s="23" t="s">
        <v>18</v>
      </c>
      <c r="M34" s="96">
        <v>0.5</v>
      </c>
      <c r="N34" s="135">
        <f t="shared" si="4"/>
        <v>2.0094339622641511</v>
      </c>
    </row>
    <row r="35" spans="1:14" s="96" customFormat="1" ht="45.95" customHeight="1">
      <c r="A35" s="110"/>
      <c r="F35" s="28" t="s">
        <v>28</v>
      </c>
      <c r="G35" s="29"/>
      <c r="H35" s="29"/>
      <c r="I35" s="27"/>
      <c r="J35" s="23"/>
      <c r="K35" s="24">
        <v>2.5</v>
      </c>
      <c r="L35" s="23" t="s">
        <v>18</v>
      </c>
      <c r="M35" s="96">
        <v>0.5</v>
      </c>
      <c r="N35" s="135">
        <f t="shared" si="4"/>
        <v>2.0094339622641511</v>
      </c>
    </row>
    <row r="36" spans="1:14" s="96" customFormat="1" ht="45.95" customHeight="1" thickBot="1">
      <c r="A36" s="110"/>
      <c r="F36" s="30" t="s">
        <v>29</v>
      </c>
      <c r="G36" s="31"/>
      <c r="H36" s="31"/>
      <c r="I36" s="32"/>
      <c r="J36" s="23"/>
      <c r="K36" s="24">
        <v>10.5</v>
      </c>
      <c r="L36" s="23" t="s">
        <v>18</v>
      </c>
      <c r="M36" s="96">
        <v>2.5</v>
      </c>
      <c r="N36" s="135">
        <f t="shared" si="4"/>
        <v>10.047169811320755</v>
      </c>
    </row>
    <row r="37" spans="1:14" s="96" customFormat="1" ht="45.95" customHeight="1">
      <c r="A37" s="110"/>
      <c r="F37" s="18" t="s">
        <v>19</v>
      </c>
      <c r="G37" s="19"/>
      <c r="H37" s="20"/>
      <c r="I37" s="21" t="s">
        <v>17</v>
      </c>
      <c r="J37" s="16"/>
      <c r="K37" s="17">
        <v>1</v>
      </c>
      <c r="L37" s="16" t="s">
        <v>18</v>
      </c>
    </row>
    <row r="38" spans="1:14" s="96" customFormat="1" ht="45.95" customHeight="1">
      <c r="A38" s="110"/>
      <c r="F38" s="18" t="s">
        <v>30</v>
      </c>
      <c r="G38" s="19"/>
      <c r="H38" s="20"/>
      <c r="I38" s="21" t="s">
        <v>108</v>
      </c>
      <c r="J38" s="16"/>
      <c r="K38" s="17">
        <v>43</v>
      </c>
      <c r="L38" s="16" t="s">
        <v>18</v>
      </c>
    </row>
    <row r="39" spans="1:14" s="96" customFormat="1" ht="45.95" customHeight="1">
      <c r="A39" s="110"/>
      <c r="F39" s="18" t="s">
        <v>32</v>
      </c>
      <c r="G39" s="19"/>
      <c r="H39" s="20"/>
      <c r="I39" s="21">
        <v>80</v>
      </c>
      <c r="J39" s="16"/>
      <c r="K39" s="17">
        <v>2</v>
      </c>
      <c r="L39" s="16" t="s">
        <v>18</v>
      </c>
    </row>
    <row r="40" spans="1:14" s="96" customFormat="1" ht="45.95" customHeight="1">
      <c r="A40" s="110"/>
      <c r="F40" s="18" t="s">
        <v>36</v>
      </c>
      <c r="G40" s="19"/>
      <c r="H40" s="20"/>
      <c r="I40" s="21"/>
      <c r="J40" s="16"/>
      <c r="K40" s="17">
        <v>28.5</v>
      </c>
      <c r="L40" s="16" t="s">
        <v>18</v>
      </c>
    </row>
    <row r="41" spans="1:14" s="96" customFormat="1" ht="45.95" customHeight="1">
      <c r="A41" s="110"/>
      <c r="F41" s="18" t="s">
        <v>15</v>
      </c>
      <c r="G41" s="19"/>
      <c r="H41" s="20"/>
      <c r="I41" s="21"/>
      <c r="J41" s="16"/>
      <c r="K41" s="17">
        <v>0.5</v>
      </c>
      <c r="L41" s="16" t="s">
        <v>18</v>
      </c>
    </row>
    <row r="42" spans="1:14" s="96" customFormat="1" ht="45.95" customHeight="1">
      <c r="A42" s="110"/>
      <c r="F42" s="22" t="s">
        <v>23</v>
      </c>
      <c r="G42" s="19"/>
      <c r="H42" s="20"/>
      <c r="I42" s="21"/>
      <c r="J42" s="23"/>
      <c r="K42" s="24">
        <v>1</v>
      </c>
      <c r="L42" s="23" t="s">
        <v>18</v>
      </c>
    </row>
    <row r="43" spans="1:14" s="96" customFormat="1" ht="45.95" customHeight="1">
      <c r="A43" s="110"/>
      <c r="F43" s="25" t="s">
        <v>25</v>
      </c>
      <c r="G43" s="25"/>
      <c r="H43" s="26"/>
      <c r="I43" s="27"/>
      <c r="J43" s="23"/>
      <c r="K43" s="24">
        <v>0.5</v>
      </c>
      <c r="L43" s="23" t="s">
        <v>18</v>
      </c>
    </row>
    <row r="44" spans="1:14" s="96" customFormat="1" ht="45.95" customHeight="1">
      <c r="A44" s="110"/>
      <c r="F44" s="28" t="s">
        <v>26</v>
      </c>
      <c r="G44" s="29"/>
      <c r="H44" s="26"/>
      <c r="I44" s="27"/>
      <c r="J44" s="23"/>
      <c r="K44" s="24">
        <v>0.5</v>
      </c>
      <c r="L44" s="23" t="s">
        <v>18</v>
      </c>
    </row>
    <row r="45" spans="1:14" s="96" customFormat="1" ht="45.95" customHeight="1">
      <c r="A45" s="110"/>
      <c r="F45" s="28" t="s">
        <v>28</v>
      </c>
      <c r="G45" s="29"/>
      <c r="H45" s="29"/>
      <c r="I45" s="27"/>
      <c r="J45" s="23"/>
      <c r="K45" s="24">
        <v>0.5</v>
      </c>
      <c r="L45" s="23" t="s">
        <v>18</v>
      </c>
    </row>
    <row r="46" spans="1:14" s="96" customFormat="1" ht="45.95" customHeight="1" thickBot="1">
      <c r="A46" s="110"/>
      <c r="F46" s="30" t="s">
        <v>29</v>
      </c>
      <c r="G46" s="31"/>
      <c r="H46" s="31"/>
      <c r="I46" s="32"/>
      <c r="J46" s="23"/>
      <c r="K46" s="24">
        <v>2.5</v>
      </c>
      <c r="L46" s="23" t="s">
        <v>18</v>
      </c>
    </row>
    <row r="47" spans="1:14" s="96" customFormat="1" ht="45.95" customHeight="1">
      <c r="A47" s="110">
        <v>45293</v>
      </c>
      <c r="B47" s="111" t="s">
        <v>148</v>
      </c>
      <c r="C47" s="96" t="s">
        <v>110</v>
      </c>
      <c r="D47" s="96" t="s">
        <v>111</v>
      </c>
      <c r="E47" s="96" t="s">
        <v>101</v>
      </c>
      <c r="F47" s="96" t="s">
        <v>14</v>
      </c>
      <c r="G47" s="96" t="s">
        <v>102</v>
      </c>
      <c r="J47" s="96">
        <v>17</v>
      </c>
      <c r="K47" s="177">
        <v>1320</v>
      </c>
      <c r="M47" s="96" t="s">
        <v>112</v>
      </c>
      <c r="N47" s="110">
        <v>44930</v>
      </c>
    </row>
    <row r="48" spans="1:14" s="96" customFormat="1" ht="45.95" customHeight="1" thickBot="1">
      <c r="A48" s="110"/>
      <c r="F48" s="96" t="s">
        <v>104</v>
      </c>
      <c r="G48" s="96" t="s">
        <v>102</v>
      </c>
      <c r="I48" s="178"/>
      <c r="J48" s="96">
        <v>11</v>
      </c>
      <c r="K48" s="177">
        <v>945</v>
      </c>
      <c r="M48" s="96" t="s">
        <v>113</v>
      </c>
      <c r="N48" s="110">
        <v>44930</v>
      </c>
    </row>
    <row r="49" spans="1:15" s="96" customFormat="1" ht="45.95" customHeight="1">
      <c r="A49" s="110"/>
      <c r="F49" s="12" t="s">
        <v>16</v>
      </c>
      <c r="G49" s="13"/>
      <c r="H49" s="14"/>
      <c r="I49" s="21" t="s">
        <v>17</v>
      </c>
      <c r="J49" s="16"/>
      <c r="K49" s="17">
        <v>1172</v>
      </c>
      <c r="L49" s="16" t="s">
        <v>18</v>
      </c>
      <c r="M49" s="96">
        <v>155.5</v>
      </c>
      <c r="N49" s="135">
        <f>M49/175*1320</f>
        <v>1172.9142857142856</v>
      </c>
      <c r="O49" s="156">
        <f>K49-M49</f>
        <v>1016.5</v>
      </c>
    </row>
    <row r="50" spans="1:15" s="96" customFormat="1" ht="45.95" customHeight="1">
      <c r="A50" s="110"/>
      <c r="F50" s="18" t="s">
        <v>19</v>
      </c>
      <c r="G50" s="19"/>
      <c r="H50" s="20"/>
      <c r="I50" s="21" t="s">
        <v>14</v>
      </c>
      <c r="J50" s="16"/>
      <c r="K50" s="17">
        <v>112</v>
      </c>
      <c r="L50" s="16" t="s">
        <v>18</v>
      </c>
      <c r="M50" s="96">
        <v>15</v>
      </c>
      <c r="N50" s="135">
        <f t="shared" ref="N50:N56" si="6">M50/175*1320</f>
        <v>113.14285714285714</v>
      </c>
      <c r="O50" s="156">
        <f t="shared" ref="O50:O53" si="7">K50-M50</f>
        <v>97</v>
      </c>
    </row>
    <row r="51" spans="1:15" s="96" customFormat="1" ht="45.95" customHeight="1">
      <c r="A51" s="110"/>
      <c r="F51" s="18" t="s">
        <v>20</v>
      </c>
      <c r="G51" s="19"/>
      <c r="H51" s="20"/>
      <c r="I51" s="21">
        <v>1320</v>
      </c>
      <c r="J51" s="16"/>
      <c r="K51" s="17">
        <v>8</v>
      </c>
      <c r="L51" s="16" t="s">
        <v>18</v>
      </c>
      <c r="M51" s="96">
        <v>1</v>
      </c>
      <c r="N51" s="135">
        <f t="shared" si="6"/>
        <v>7.5428571428571427</v>
      </c>
      <c r="O51" s="156">
        <f t="shared" si="7"/>
        <v>7</v>
      </c>
    </row>
    <row r="52" spans="1:15" s="96" customFormat="1" ht="45.95" customHeight="1">
      <c r="A52" s="110"/>
      <c r="F52" s="18" t="s">
        <v>15</v>
      </c>
      <c r="G52" s="19"/>
      <c r="H52" s="20"/>
      <c r="I52" s="21" t="s">
        <v>89</v>
      </c>
      <c r="J52" s="16"/>
      <c r="K52" s="17">
        <v>8</v>
      </c>
      <c r="L52" s="16" t="s">
        <v>18</v>
      </c>
      <c r="M52" s="96">
        <v>1</v>
      </c>
      <c r="N52" s="135">
        <f t="shared" si="6"/>
        <v>7.5428571428571427</v>
      </c>
      <c r="O52" s="156">
        <f t="shared" si="7"/>
        <v>7</v>
      </c>
    </row>
    <row r="53" spans="1:15" s="96" customFormat="1" ht="45.95" customHeight="1">
      <c r="A53" s="110"/>
      <c r="F53" s="22" t="s">
        <v>22</v>
      </c>
      <c r="G53" s="19"/>
      <c r="H53" s="20"/>
      <c r="I53" s="21" t="s">
        <v>112</v>
      </c>
      <c r="J53" s="23"/>
      <c r="K53" s="24">
        <v>8</v>
      </c>
      <c r="L53" s="23" t="s">
        <v>18</v>
      </c>
      <c r="M53" s="96">
        <v>1</v>
      </c>
      <c r="N53" s="135">
        <f t="shared" si="6"/>
        <v>7.5428571428571427</v>
      </c>
      <c r="O53" s="156">
        <f t="shared" si="7"/>
        <v>7</v>
      </c>
    </row>
    <row r="54" spans="1:15" s="96" customFormat="1" ht="45.95" customHeight="1">
      <c r="A54" s="110"/>
      <c r="F54" s="25" t="s">
        <v>25</v>
      </c>
      <c r="G54" s="25"/>
      <c r="H54" s="26"/>
      <c r="I54" s="27"/>
      <c r="J54" s="23"/>
      <c r="K54" s="24">
        <v>4</v>
      </c>
      <c r="L54" s="23" t="s">
        <v>18</v>
      </c>
      <c r="M54" s="96">
        <v>0.5</v>
      </c>
      <c r="N54" s="135">
        <f t="shared" si="6"/>
        <v>3.7714285714285714</v>
      </c>
    </row>
    <row r="55" spans="1:15" s="96" customFormat="1" ht="45.95" customHeight="1">
      <c r="A55" s="110"/>
      <c r="F55" s="28" t="s">
        <v>28</v>
      </c>
      <c r="G55" s="29"/>
      <c r="H55" s="29"/>
      <c r="I55" s="27"/>
      <c r="J55" s="23"/>
      <c r="K55" s="24">
        <v>4</v>
      </c>
      <c r="L55" s="23" t="s">
        <v>18</v>
      </c>
      <c r="M55" s="96">
        <v>0.5</v>
      </c>
      <c r="N55" s="135">
        <f t="shared" si="6"/>
        <v>3.7714285714285714</v>
      </c>
    </row>
    <row r="56" spans="1:15" s="96" customFormat="1" ht="45.95" customHeight="1" thickBot="1">
      <c r="A56" s="110"/>
      <c r="F56" s="30" t="s">
        <v>29</v>
      </c>
      <c r="G56" s="31"/>
      <c r="H56" s="31"/>
      <c r="I56" s="32"/>
      <c r="J56" s="23"/>
      <c r="K56" s="24">
        <v>4</v>
      </c>
      <c r="L56" s="23" t="s">
        <v>18</v>
      </c>
      <c r="M56" s="96">
        <v>0.5</v>
      </c>
      <c r="N56" s="135">
        <f t="shared" si="6"/>
        <v>3.7714285714285714</v>
      </c>
    </row>
    <row r="57" spans="1:15" s="96" customFormat="1" ht="45.95" customHeight="1">
      <c r="A57" s="110"/>
      <c r="F57" s="18" t="s">
        <v>30</v>
      </c>
      <c r="G57" s="19"/>
      <c r="H57" s="20"/>
      <c r="I57" s="21" t="s">
        <v>17</v>
      </c>
      <c r="J57" s="16"/>
      <c r="K57" s="17">
        <v>10</v>
      </c>
      <c r="L57" s="16" t="s">
        <v>18</v>
      </c>
      <c r="M57" s="96">
        <v>1</v>
      </c>
      <c r="N57" s="135">
        <f>M57/95*945</f>
        <v>9.9473684210526319</v>
      </c>
      <c r="O57" s="156">
        <f>K57-M57</f>
        <v>9</v>
      </c>
    </row>
    <row r="58" spans="1:15" s="96" customFormat="1" ht="45.95" customHeight="1">
      <c r="A58" s="110"/>
      <c r="F58" s="18" t="s">
        <v>36</v>
      </c>
      <c r="G58" s="19"/>
      <c r="H58" s="20"/>
      <c r="I58" s="21" t="s">
        <v>104</v>
      </c>
      <c r="J58" s="16"/>
      <c r="K58" s="17">
        <v>10</v>
      </c>
      <c r="L58" s="16" t="s">
        <v>18</v>
      </c>
      <c r="M58" s="96">
        <v>1</v>
      </c>
      <c r="N58" s="135">
        <f t="shared" ref="N58:N65" si="8">M58/95*945</f>
        <v>9.9473684210526319</v>
      </c>
      <c r="O58" s="156">
        <f t="shared" ref="O58:O62" si="9">K58-M58</f>
        <v>9</v>
      </c>
    </row>
    <row r="59" spans="1:15" s="96" customFormat="1" ht="45.95" customHeight="1">
      <c r="A59" s="110"/>
      <c r="F59" s="18" t="s">
        <v>15</v>
      </c>
      <c r="G59" s="19"/>
      <c r="H59" s="20"/>
      <c r="I59" s="21">
        <v>945</v>
      </c>
      <c r="J59" s="16"/>
      <c r="K59" s="17">
        <v>761</v>
      </c>
      <c r="L59" s="16" t="s">
        <v>18</v>
      </c>
      <c r="M59" s="96">
        <v>76.5</v>
      </c>
      <c r="N59" s="135">
        <f t="shared" si="8"/>
        <v>760.97368421052624</v>
      </c>
      <c r="O59" s="156">
        <f t="shared" si="9"/>
        <v>684.5</v>
      </c>
    </row>
    <row r="60" spans="1:15" s="96" customFormat="1" ht="45.95" customHeight="1">
      <c r="A60" s="110"/>
      <c r="F60" s="18" t="s">
        <v>143</v>
      </c>
      <c r="G60" s="19"/>
      <c r="H60" s="20"/>
      <c r="I60" s="21" t="s">
        <v>89</v>
      </c>
      <c r="J60" s="16"/>
      <c r="K60" s="17">
        <v>129</v>
      </c>
      <c r="L60" s="16" t="s">
        <v>18</v>
      </c>
      <c r="M60" s="96">
        <v>13</v>
      </c>
      <c r="N60" s="135">
        <f t="shared" si="8"/>
        <v>129.31578947368422</v>
      </c>
      <c r="O60" s="156">
        <f t="shared" si="9"/>
        <v>116</v>
      </c>
    </row>
    <row r="61" spans="1:15" s="96" customFormat="1" ht="45.95" customHeight="1">
      <c r="A61" s="110"/>
      <c r="F61" s="22" t="s">
        <v>22</v>
      </c>
      <c r="G61" s="19"/>
      <c r="H61" s="20"/>
      <c r="I61" s="21" t="s">
        <v>113</v>
      </c>
      <c r="J61" s="23"/>
      <c r="K61" s="24">
        <v>10</v>
      </c>
      <c r="L61" s="23" t="s">
        <v>18</v>
      </c>
      <c r="M61" s="96">
        <v>1</v>
      </c>
      <c r="N61" s="135">
        <f t="shared" si="8"/>
        <v>9.9473684210526319</v>
      </c>
      <c r="O61" s="156">
        <f t="shared" si="9"/>
        <v>9</v>
      </c>
    </row>
    <row r="62" spans="1:15" s="96" customFormat="1" ht="45.95" customHeight="1">
      <c r="A62" s="110"/>
      <c r="F62" s="22" t="s">
        <v>23</v>
      </c>
      <c r="G62" s="19"/>
      <c r="H62" s="20"/>
      <c r="I62" s="21"/>
      <c r="J62" s="23"/>
      <c r="K62" s="24">
        <v>10</v>
      </c>
      <c r="L62" s="23" t="s">
        <v>18</v>
      </c>
      <c r="M62" s="96">
        <v>1</v>
      </c>
      <c r="N62" s="135">
        <f t="shared" si="8"/>
        <v>9.9473684210526319</v>
      </c>
      <c r="O62" s="156">
        <f t="shared" si="9"/>
        <v>9</v>
      </c>
    </row>
    <row r="63" spans="1:15" s="96" customFormat="1" ht="45.95" customHeight="1">
      <c r="A63" s="110"/>
      <c r="F63" s="25" t="s">
        <v>25</v>
      </c>
      <c r="G63" s="25"/>
      <c r="H63" s="26"/>
      <c r="I63" s="27"/>
      <c r="J63" s="23"/>
      <c r="K63" s="24">
        <v>5</v>
      </c>
      <c r="L63" s="23" t="s">
        <v>18</v>
      </c>
      <c r="M63" s="96">
        <v>0.5</v>
      </c>
      <c r="N63" s="135">
        <f t="shared" si="8"/>
        <v>4.9736842105263159</v>
      </c>
    </row>
    <row r="64" spans="1:15" s="96" customFormat="1" ht="45.95" customHeight="1">
      <c r="A64" s="110"/>
      <c r="F64" s="28" t="s">
        <v>28</v>
      </c>
      <c r="G64" s="29"/>
      <c r="H64" s="29"/>
      <c r="I64" s="27"/>
      <c r="J64" s="23"/>
      <c r="K64" s="24">
        <v>5</v>
      </c>
      <c r="L64" s="23" t="s">
        <v>18</v>
      </c>
      <c r="M64" s="96">
        <v>0.5</v>
      </c>
      <c r="N64" s="135">
        <f t="shared" si="8"/>
        <v>4.9736842105263159</v>
      </c>
    </row>
    <row r="65" spans="1:15" s="96" customFormat="1" ht="45.95" customHeight="1" thickBot="1">
      <c r="A65" s="110"/>
      <c r="F65" s="30" t="s">
        <v>29</v>
      </c>
      <c r="G65" s="31"/>
      <c r="H65" s="31"/>
      <c r="I65" s="32"/>
      <c r="J65" s="23"/>
      <c r="K65" s="24">
        <v>5</v>
      </c>
      <c r="L65" s="23" t="s">
        <v>18</v>
      </c>
      <c r="M65" s="96">
        <v>0.5</v>
      </c>
      <c r="N65" s="135">
        <f t="shared" si="8"/>
        <v>4.9736842105263159</v>
      </c>
    </row>
    <row r="66" spans="1:15" s="96" customFormat="1" ht="45.95" customHeight="1">
      <c r="A66" s="110">
        <v>45293</v>
      </c>
      <c r="B66" s="111" t="s">
        <v>149</v>
      </c>
      <c r="C66" s="96" t="s">
        <v>114</v>
      </c>
      <c r="D66" s="96" t="s">
        <v>115</v>
      </c>
      <c r="E66" s="96" t="s">
        <v>101</v>
      </c>
      <c r="F66" s="96" t="s">
        <v>14</v>
      </c>
      <c r="G66" s="96" t="s">
        <v>102</v>
      </c>
      <c r="J66" s="96">
        <v>22</v>
      </c>
      <c r="K66" s="177">
        <v>2968</v>
      </c>
      <c r="M66" s="96" t="s">
        <v>116</v>
      </c>
      <c r="N66" s="110">
        <v>44930</v>
      </c>
    </row>
    <row r="67" spans="1:15" s="96" customFormat="1" ht="45.95" customHeight="1" thickBot="1">
      <c r="A67" s="110"/>
      <c r="F67" s="96" t="s">
        <v>104</v>
      </c>
      <c r="G67" s="96" t="s">
        <v>102</v>
      </c>
      <c r="I67" s="178"/>
      <c r="J67" s="96">
        <v>10</v>
      </c>
      <c r="K67" s="177">
        <v>1375</v>
      </c>
      <c r="M67" s="96" t="s">
        <v>117</v>
      </c>
      <c r="N67" s="110">
        <v>44930</v>
      </c>
    </row>
    <row r="68" spans="1:15" s="96" customFormat="1" ht="45.95" customHeight="1">
      <c r="A68" s="110"/>
      <c r="F68" s="12" t="s">
        <v>16</v>
      </c>
      <c r="G68" s="13"/>
      <c r="H68" s="14"/>
      <c r="I68" s="21" t="s">
        <v>17</v>
      </c>
      <c r="J68" s="16"/>
      <c r="K68" s="17">
        <v>2877</v>
      </c>
      <c r="L68" s="16" t="s">
        <v>18</v>
      </c>
      <c r="M68" s="96">
        <v>239.5</v>
      </c>
      <c r="N68" s="135">
        <f>M68/247*2968</f>
        <v>2877.8785425101214</v>
      </c>
      <c r="O68" s="156">
        <f>K68-M68</f>
        <v>2637.5</v>
      </c>
    </row>
    <row r="69" spans="1:15" s="96" customFormat="1" ht="45.95" customHeight="1">
      <c r="A69" s="110"/>
      <c r="F69" s="18" t="s">
        <v>19</v>
      </c>
      <c r="G69" s="19"/>
      <c r="H69" s="20"/>
      <c r="I69" s="21" t="s">
        <v>14</v>
      </c>
      <c r="J69" s="16"/>
      <c r="K69" s="17">
        <v>53</v>
      </c>
      <c r="L69" s="16" t="s">
        <v>18</v>
      </c>
      <c r="M69" s="96">
        <v>4.5</v>
      </c>
      <c r="N69" s="135">
        <f t="shared" ref="N69:N73" si="10">M69/247*2968</f>
        <v>54.072874493927124</v>
      </c>
      <c r="O69" s="156">
        <f t="shared" ref="O69:O70" si="11">K69-M69</f>
        <v>48.5</v>
      </c>
    </row>
    <row r="70" spans="1:15" s="96" customFormat="1" ht="45.95" customHeight="1">
      <c r="A70" s="110"/>
      <c r="F70" s="22" t="s">
        <v>22</v>
      </c>
      <c r="G70" s="19"/>
      <c r="H70" s="20"/>
      <c r="I70" s="21">
        <v>2968</v>
      </c>
      <c r="J70" s="23"/>
      <c r="K70" s="24">
        <v>12.5</v>
      </c>
      <c r="L70" s="23" t="s">
        <v>18</v>
      </c>
      <c r="M70" s="96">
        <v>1</v>
      </c>
      <c r="N70" s="135">
        <f t="shared" si="10"/>
        <v>12.016194331983806</v>
      </c>
      <c r="O70" s="156">
        <f t="shared" si="11"/>
        <v>11.5</v>
      </c>
    </row>
    <row r="71" spans="1:15" s="96" customFormat="1" ht="45.95" customHeight="1">
      <c r="A71" s="110"/>
      <c r="F71" s="25" t="s">
        <v>25</v>
      </c>
      <c r="G71" s="25"/>
      <c r="H71" s="26"/>
      <c r="I71" s="21" t="s">
        <v>89</v>
      </c>
      <c r="J71" s="23"/>
      <c r="K71" s="24">
        <v>6.5</v>
      </c>
      <c r="L71" s="23" t="s">
        <v>18</v>
      </c>
      <c r="M71" s="96">
        <v>0.5</v>
      </c>
      <c r="N71" s="135">
        <f t="shared" si="10"/>
        <v>6.0080971659919031</v>
      </c>
    </row>
    <row r="72" spans="1:15" s="96" customFormat="1" ht="45.95" customHeight="1">
      <c r="A72" s="110"/>
      <c r="F72" s="28" t="s">
        <v>28</v>
      </c>
      <c r="G72" s="29"/>
      <c r="H72" s="29"/>
      <c r="I72" s="21" t="s">
        <v>116</v>
      </c>
      <c r="J72" s="23"/>
      <c r="K72" s="24">
        <v>6.5</v>
      </c>
      <c r="L72" s="23" t="s">
        <v>18</v>
      </c>
      <c r="M72" s="96">
        <v>0.5</v>
      </c>
      <c r="N72" s="135">
        <f t="shared" si="10"/>
        <v>6.0080971659919031</v>
      </c>
    </row>
    <row r="73" spans="1:15" s="96" customFormat="1" ht="45.95" customHeight="1" thickBot="1">
      <c r="A73" s="110"/>
      <c r="F73" s="30" t="s">
        <v>29</v>
      </c>
      <c r="G73" s="31"/>
      <c r="H73" s="31"/>
      <c r="I73" s="32"/>
      <c r="J73" s="23"/>
      <c r="K73" s="24">
        <v>12.5</v>
      </c>
      <c r="L73" s="23" t="s">
        <v>18</v>
      </c>
      <c r="M73" s="96">
        <v>1</v>
      </c>
      <c r="N73" s="135">
        <f t="shared" si="10"/>
        <v>12.016194331983806</v>
      </c>
    </row>
    <row r="74" spans="1:15" s="96" customFormat="1" ht="45.95" customHeight="1">
      <c r="A74" s="110"/>
      <c r="F74" s="18" t="s">
        <v>15</v>
      </c>
      <c r="G74" s="19"/>
      <c r="H74" s="20"/>
      <c r="I74" s="21" t="s">
        <v>17</v>
      </c>
      <c r="J74" s="16"/>
      <c r="K74" s="17">
        <v>1339.5</v>
      </c>
      <c r="L74" s="16" t="s">
        <v>18</v>
      </c>
      <c r="M74" s="96">
        <v>122</v>
      </c>
      <c r="N74" s="96">
        <f>M74/125*1375</f>
        <v>1342</v>
      </c>
      <c r="O74" s="156">
        <f>K74-M74</f>
        <v>1217.5</v>
      </c>
    </row>
    <row r="75" spans="1:15" s="96" customFormat="1" ht="45.95" customHeight="1">
      <c r="A75" s="110"/>
      <c r="F75" s="22" t="s">
        <v>22</v>
      </c>
      <c r="G75" s="19"/>
      <c r="H75" s="20"/>
      <c r="I75" s="21" t="s">
        <v>104</v>
      </c>
      <c r="J75" s="23"/>
      <c r="K75" s="24">
        <v>11.5</v>
      </c>
      <c r="L75" s="23" t="s">
        <v>18</v>
      </c>
      <c r="M75" s="96">
        <v>1</v>
      </c>
      <c r="N75" s="96">
        <f t="shared" ref="N75:N79" si="12">M75/125*1375</f>
        <v>11</v>
      </c>
      <c r="O75" s="156">
        <f t="shared" ref="O75:O76" si="13">K75-M75</f>
        <v>10.5</v>
      </c>
    </row>
    <row r="76" spans="1:15" s="96" customFormat="1" ht="45.95" customHeight="1">
      <c r="A76" s="110"/>
      <c r="F76" s="22" t="s">
        <v>23</v>
      </c>
      <c r="G76" s="19"/>
      <c r="H76" s="20"/>
      <c r="I76" s="21">
        <v>1375</v>
      </c>
      <c r="J76" s="23"/>
      <c r="K76" s="24">
        <v>6</v>
      </c>
      <c r="L76" s="23" t="s">
        <v>18</v>
      </c>
      <c r="M76" s="96">
        <v>0.5</v>
      </c>
      <c r="N76" s="96">
        <f t="shared" si="12"/>
        <v>5.5</v>
      </c>
      <c r="O76" s="156">
        <f t="shared" si="13"/>
        <v>5.5</v>
      </c>
    </row>
    <row r="77" spans="1:15" s="96" customFormat="1" ht="45.95" customHeight="1">
      <c r="A77" s="110"/>
      <c r="F77" s="25" t="s">
        <v>25</v>
      </c>
      <c r="G77" s="25"/>
      <c r="H77" s="26"/>
      <c r="I77" s="21" t="s">
        <v>89</v>
      </c>
      <c r="J77" s="23"/>
      <c r="K77" s="24">
        <v>6</v>
      </c>
      <c r="L77" s="23" t="s">
        <v>18</v>
      </c>
      <c r="M77" s="96">
        <v>0.5</v>
      </c>
      <c r="N77" s="96">
        <f t="shared" si="12"/>
        <v>5.5</v>
      </c>
    </row>
    <row r="78" spans="1:15" s="96" customFormat="1" ht="45.95" customHeight="1">
      <c r="A78" s="110"/>
      <c r="F78" s="28" t="s">
        <v>28</v>
      </c>
      <c r="G78" s="29"/>
      <c r="H78" s="29"/>
      <c r="I78" s="21" t="s">
        <v>117</v>
      </c>
      <c r="J78" s="23"/>
      <c r="K78" s="24">
        <v>6</v>
      </c>
      <c r="L78" s="23" t="s">
        <v>18</v>
      </c>
      <c r="M78" s="96">
        <v>0.5</v>
      </c>
      <c r="N78" s="96">
        <f t="shared" si="12"/>
        <v>5.5</v>
      </c>
    </row>
    <row r="79" spans="1:15" s="96" customFormat="1" ht="45.95" customHeight="1" thickBot="1">
      <c r="A79" s="110"/>
      <c r="F79" s="30" t="s">
        <v>29</v>
      </c>
      <c r="G79" s="31"/>
      <c r="H79" s="31"/>
      <c r="I79" s="32"/>
      <c r="J79" s="23"/>
      <c r="K79" s="24">
        <v>6</v>
      </c>
      <c r="L79" s="23" t="s">
        <v>18</v>
      </c>
      <c r="M79" s="96">
        <v>0.5</v>
      </c>
      <c r="N79" s="96">
        <f t="shared" si="12"/>
        <v>5.5</v>
      </c>
    </row>
    <row r="80" spans="1:15" s="96" customFormat="1" ht="45.95" customHeight="1">
      <c r="A80" s="110">
        <v>45294</v>
      </c>
      <c r="B80" s="111" t="s">
        <v>150</v>
      </c>
      <c r="C80" s="96" t="s">
        <v>119</v>
      </c>
      <c r="D80" s="96" t="s">
        <v>120</v>
      </c>
      <c r="E80" s="96" t="s">
        <v>101</v>
      </c>
      <c r="F80" s="96" t="s">
        <v>14</v>
      </c>
      <c r="G80" s="96" t="s">
        <v>102</v>
      </c>
      <c r="J80" s="96">
        <v>14</v>
      </c>
      <c r="K80" s="177">
        <v>1228</v>
      </c>
      <c r="M80" s="96" t="s">
        <v>121</v>
      </c>
      <c r="N80" s="110">
        <v>44930</v>
      </c>
    </row>
    <row r="81" spans="1:15" s="96" customFormat="1" ht="45.95" customHeight="1">
      <c r="A81" s="110"/>
      <c r="F81" s="96" t="s">
        <v>104</v>
      </c>
      <c r="G81" s="96" t="s">
        <v>102</v>
      </c>
      <c r="J81" s="96">
        <v>10</v>
      </c>
      <c r="K81" s="177">
        <v>717</v>
      </c>
      <c r="M81" s="96" t="s">
        <v>122</v>
      </c>
      <c r="N81" s="110">
        <v>44930</v>
      </c>
    </row>
    <row r="82" spans="1:15" s="96" customFormat="1" ht="45.95" customHeight="1" thickBot="1">
      <c r="A82" s="110"/>
      <c r="F82" s="96" t="s">
        <v>108</v>
      </c>
      <c r="I82" s="178"/>
      <c r="J82" s="96">
        <v>1</v>
      </c>
      <c r="K82" s="177">
        <v>63</v>
      </c>
      <c r="M82" s="96" t="s">
        <v>123</v>
      </c>
      <c r="N82" s="110">
        <v>44930</v>
      </c>
    </row>
    <row r="83" spans="1:15" s="96" customFormat="1" ht="45.95" customHeight="1">
      <c r="A83" s="110"/>
      <c r="F83" s="12" t="s">
        <v>16</v>
      </c>
      <c r="G83" s="13"/>
      <c r="H83" s="14"/>
      <c r="I83" s="21" t="s">
        <v>17</v>
      </c>
      <c r="J83" s="16"/>
      <c r="K83" s="17">
        <v>909.5</v>
      </c>
      <c r="L83" s="16" t="s">
        <v>18</v>
      </c>
      <c r="M83" s="96">
        <v>58.5</v>
      </c>
      <c r="N83" s="135">
        <f>M83/79*1228</f>
        <v>909.34177215189868</v>
      </c>
      <c r="O83" s="156">
        <f>K83-M83</f>
        <v>851</v>
      </c>
    </row>
    <row r="84" spans="1:15" s="96" customFormat="1" ht="45.95" customHeight="1">
      <c r="A84" s="110"/>
      <c r="F84" s="18" t="s">
        <v>19</v>
      </c>
      <c r="G84" s="19"/>
      <c r="H84" s="20"/>
      <c r="I84" s="21" t="s">
        <v>14</v>
      </c>
      <c r="J84" s="16"/>
      <c r="K84" s="17">
        <v>215</v>
      </c>
      <c r="L84" s="16" t="s">
        <v>18</v>
      </c>
      <c r="M84" s="96">
        <v>14</v>
      </c>
      <c r="N84" s="135">
        <f t="shared" ref="N84:N93" si="14">M84/79*1228</f>
        <v>217.62025316455697</v>
      </c>
      <c r="O84" s="156">
        <f t="shared" ref="O84:O87" si="15">K84-M84</f>
        <v>201</v>
      </c>
    </row>
    <row r="85" spans="1:15" s="96" customFormat="1" ht="45.95" customHeight="1">
      <c r="A85" s="110"/>
      <c r="F85" s="18" t="s">
        <v>20</v>
      </c>
      <c r="G85" s="19"/>
      <c r="H85" s="20"/>
      <c r="I85" s="21">
        <v>1228</v>
      </c>
      <c r="J85" s="16"/>
      <c r="K85" s="17">
        <v>31.5</v>
      </c>
      <c r="L85" s="16" t="s">
        <v>18</v>
      </c>
      <c r="M85" s="96">
        <v>2</v>
      </c>
      <c r="N85" s="135">
        <f t="shared" si="14"/>
        <v>31.088607594936708</v>
      </c>
      <c r="O85" s="156">
        <f t="shared" si="15"/>
        <v>29.5</v>
      </c>
    </row>
    <row r="86" spans="1:15" s="96" customFormat="1" ht="45.95" customHeight="1">
      <c r="A86" s="110"/>
      <c r="F86" s="22" t="s">
        <v>22</v>
      </c>
      <c r="G86" s="19"/>
      <c r="H86" s="20"/>
      <c r="I86" s="21" t="s">
        <v>89</v>
      </c>
      <c r="J86" s="23"/>
      <c r="K86" s="24">
        <v>16</v>
      </c>
      <c r="L86" s="23" t="s">
        <v>18</v>
      </c>
      <c r="M86" s="96">
        <v>1</v>
      </c>
      <c r="N86" s="135">
        <f t="shared" si="14"/>
        <v>15.544303797468354</v>
      </c>
      <c r="O86" s="156">
        <f t="shared" si="15"/>
        <v>15</v>
      </c>
    </row>
    <row r="87" spans="1:15" s="96" customFormat="1" ht="45.95" customHeight="1">
      <c r="A87" s="110"/>
      <c r="F87" s="22" t="s">
        <v>23</v>
      </c>
      <c r="G87" s="19"/>
      <c r="H87" s="20"/>
      <c r="I87" s="21" t="s">
        <v>121</v>
      </c>
      <c r="J87" s="23"/>
      <c r="K87" s="24">
        <v>8</v>
      </c>
      <c r="L87" s="23" t="s">
        <v>18</v>
      </c>
      <c r="M87" s="96">
        <v>0.5</v>
      </c>
      <c r="N87" s="135">
        <f t="shared" si="14"/>
        <v>7.7721518987341769</v>
      </c>
      <c r="O87" s="156">
        <f t="shared" si="15"/>
        <v>7.5</v>
      </c>
    </row>
    <row r="88" spans="1:15" s="96" customFormat="1" ht="45.95" customHeight="1">
      <c r="A88" s="110"/>
      <c r="F88" s="25" t="s">
        <v>24</v>
      </c>
      <c r="G88" s="25"/>
      <c r="H88" s="26"/>
      <c r="I88" s="27"/>
      <c r="J88" s="23"/>
      <c r="K88" s="24">
        <v>8</v>
      </c>
      <c r="L88" s="23" t="s">
        <v>18</v>
      </c>
      <c r="M88" s="96">
        <v>0.5</v>
      </c>
      <c r="N88" s="135">
        <f t="shared" si="14"/>
        <v>7.7721518987341769</v>
      </c>
    </row>
    <row r="89" spans="1:15" s="96" customFormat="1" ht="45.95" customHeight="1">
      <c r="A89" s="110"/>
      <c r="F89" s="25" t="s">
        <v>25</v>
      </c>
      <c r="G89" s="25"/>
      <c r="H89" s="26"/>
      <c r="I89" s="27"/>
      <c r="J89" s="23"/>
      <c r="K89" s="24">
        <v>8</v>
      </c>
      <c r="L89" s="23" t="s">
        <v>18</v>
      </c>
      <c r="M89" s="96">
        <v>0.5</v>
      </c>
      <c r="N89" s="135">
        <f t="shared" si="14"/>
        <v>7.7721518987341769</v>
      </c>
    </row>
    <row r="90" spans="1:15" s="96" customFormat="1" ht="45.95" customHeight="1">
      <c r="A90" s="110"/>
      <c r="F90" s="28" t="s">
        <v>26</v>
      </c>
      <c r="G90" s="29"/>
      <c r="H90" s="26"/>
      <c r="I90" s="27"/>
      <c r="J90" s="23"/>
      <c r="K90" s="24">
        <v>8</v>
      </c>
      <c r="L90" s="23" t="s">
        <v>18</v>
      </c>
      <c r="M90" s="96">
        <v>0.5</v>
      </c>
      <c r="N90" s="135">
        <f t="shared" si="14"/>
        <v>7.7721518987341769</v>
      </c>
    </row>
    <row r="91" spans="1:15" s="96" customFormat="1" ht="45.95" customHeight="1">
      <c r="A91" s="110"/>
      <c r="F91" s="28" t="s">
        <v>27</v>
      </c>
      <c r="G91" s="29"/>
      <c r="H91" s="29"/>
      <c r="I91" s="27"/>
      <c r="J91" s="23"/>
      <c r="K91" s="24">
        <v>8</v>
      </c>
      <c r="L91" s="23" t="s">
        <v>18</v>
      </c>
      <c r="M91" s="96">
        <v>0.5</v>
      </c>
      <c r="N91" s="135">
        <f t="shared" si="14"/>
        <v>7.7721518987341769</v>
      </c>
    </row>
    <row r="92" spans="1:15" s="96" customFormat="1" ht="45.95" customHeight="1">
      <c r="A92" s="110"/>
      <c r="F92" s="28" t="s">
        <v>28</v>
      </c>
      <c r="G92" s="29"/>
      <c r="H92" s="29"/>
      <c r="I92" s="27"/>
      <c r="J92" s="23"/>
      <c r="K92" s="24">
        <v>8</v>
      </c>
      <c r="L92" s="23" t="s">
        <v>18</v>
      </c>
      <c r="M92" s="96">
        <v>0.5</v>
      </c>
      <c r="N92" s="135">
        <f t="shared" si="14"/>
        <v>7.7721518987341769</v>
      </c>
    </row>
    <row r="93" spans="1:15" s="96" customFormat="1" ht="45.95" customHeight="1" thickBot="1">
      <c r="A93" s="110"/>
      <c r="F93" s="30" t="s">
        <v>29</v>
      </c>
      <c r="G93" s="31"/>
      <c r="H93" s="31"/>
      <c r="I93" s="32"/>
      <c r="J93" s="23"/>
      <c r="K93" s="24">
        <v>8</v>
      </c>
      <c r="L93" s="23" t="s">
        <v>18</v>
      </c>
      <c r="M93" s="96">
        <v>0.5</v>
      </c>
      <c r="N93" s="135">
        <f t="shared" si="14"/>
        <v>7.7721518987341769</v>
      </c>
    </row>
    <row r="94" spans="1:15" s="96" customFormat="1" ht="45.95" customHeight="1">
      <c r="A94" s="110"/>
      <c r="F94" s="18" t="s">
        <v>15</v>
      </c>
      <c r="G94" s="19"/>
      <c r="H94" s="20"/>
      <c r="I94" s="21" t="s">
        <v>17</v>
      </c>
      <c r="J94" s="16"/>
      <c r="K94" s="17">
        <v>677.5</v>
      </c>
      <c r="L94" s="16" t="s">
        <v>18</v>
      </c>
      <c r="M94" s="96">
        <v>71</v>
      </c>
      <c r="N94" s="96">
        <f>M94/75*717</f>
        <v>678.76</v>
      </c>
      <c r="O94" s="156">
        <f>K94-M94</f>
        <v>606.5</v>
      </c>
    </row>
    <row r="95" spans="1:15" s="96" customFormat="1" ht="45.95" customHeight="1">
      <c r="A95" s="110"/>
      <c r="F95" s="22" t="s">
        <v>22</v>
      </c>
      <c r="G95" s="19"/>
      <c r="H95" s="20"/>
      <c r="I95" s="21" t="s">
        <v>104</v>
      </c>
      <c r="J95" s="23"/>
      <c r="K95" s="24">
        <v>14.5</v>
      </c>
      <c r="L95" s="23" t="s">
        <v>18</v>
      </c>
      <c r="M95" s="96">
        <v>1.5</v>
      </c>
      <c r="N95" s="96">
        <f t="shared" ref="N95:N99" si="16">M95/75*717</f>
        <v>14.34</v>
      </c>
      <c r="O95" s="156">
        <f t="shared" ref="O95:O96" si="17">K95-M95</f>
        <v>13</v>
      </c>
    </row>
    <row r="96" spans="1:15" s="96" customFormat="1" ht="45.95" customHeight="1">
      <c r="A96" s="110"/>
      <c r="F96" s="22" t="s">
        <v>23</v>
      </c>
      <c r="G96" s="19"/>
      <c r="H96" s="20"/>
      <c r="I96" s="21">
        <v>717</v>
      </c>
      <c r="J96" s="23"/>
      <c r="K96" s="24">
        <v>5</v>
      </c>
      <c r="L96" s="23" t="s">
        <v>18</v>
      </c>
      <c r="M96" s="96">
        <v>0.5</v>
      </c>
      <c r="N96" s="96">
        <f t="shared" si="16"/>
        <v>4.78</v>
      </c>
      <c r="O96" s="156">
        <f t="shared" si="17"/>
        <v>4.5</v>
      </c>
    </row>
    <row r="97" spans="1:14" s="96" customFormat="1" ht="45.95" customHeight="1">
      <c r="A97" s="110"/>
      <c r="F97" s="25" t="s">
        <v>25</v>
      </c>
      <c r="G97" s="25"/>
      <c r="H97" s="26"/>
      <c r="I97" s="21" t="s">
        <v>89</v>
      </c>
      <c r="J97" s="23"/>
      <c r="K97" s="24">
        <v>5</v>
      </c>
      <c r="L97" s="23" t="s">
        <v>18</v>
      </c>
      <c r="M97" s="96">
        <v>0.5</v>
      </c>
      <c r="N97" s="96">
        <f t="shared" si="16"/>
        <v>4.78</v>
      </c>
    </row>
    <row r="98" spans="1:14" s="96" customFormat="1" ht="45.95" customHeight="1">
      <c r="A98" s="110"/>
      <c r="F98" s="28" t="s">
        <v>28</v>
      </c>
      <c r="G98" s="29"/>
      <c r="H98" s="29"/>
      <c r="I98" s="21" t="s">
        <v>122</v>
      </c>
      <c r="J98" s="23"/>
      <c r="K98" s="24">
        <v>5</v>
      </c>
      <c r="L98" s="23" t="s">
        <v>18</v>
      </c>
      <c r="M98" s="96">
        <v>0.5</v>
      </c>
      <c r="N98" s="96">
        <f t="shared" si="16"/>
        <v>4.78</v>
      </c>
    </row>
    <row r="99" spans="1:14" s="96" customFormat="1" ht="45.95" customHeight="1" thickBot="1">
      <c r="A99" s="110"/>
      <c r="F99" s="30" t="s">
        <v>29</v>
      </c>
      <c r="G99" s="31"/>
      <c r="H99" s="31"/>
      <c r="I99" s="32"/>
      <c r="J99" s="23"/>
      <c r="K99" s="24">
        <v>10</v>
      </c>
      <c r="L99" s="23" t="s">
        <v>18</v>
      </c>
      <c r="M99" s="96">
        <v>1</v>
      </c>
      <c r="N99" s="96">
        <f t="shared" si="16"/>
        <v>9.56</v>
      </c>
    </row>
    <row r="100" spans="1:14" s="96" customFormat="1" ht="45.95" customHeight="1">
      <c r="A100" s="110"/>
      <c r="F100" s="18" t="s">
        <v>30</v>
      </c>
      <c r="G100" s="19"/>
      <c r="H100" s="20"/>
      <c r="I100" s="21" t="s">
        <v>17</v>
      </c>
      <c r="J100" s="16"/>
      <c r="K100" s="17">
        <v>20</v>
      </c>
      <c r="L100" s="16" t="s">
        <v>18</v>
      </c>
    </row>
    <row r="101" spans="1:14" s="96" customFormat="1" ht="45.95" customHeight="1">
      <c r="A101" s="110"/>
      <c r="F101" s="18" t="s">
        <v>32</v>
      </c>
      <c r="G101" s="19"/>
      <c r="H101" s="20"/>
      <c r="I101" s="21" t="s">
        <v>108</v>
      </c>
      <c r="J101" s="16"/>
      <c r="K101" s="17">
        <v>1</v>
      </c>
      <c r="L101" s="16" t="s">
        <v>18</v>
      </c>
    </row>
    <row r="102" spans="1:14" s="96" customFormat="1" ht="45.95" customHeight="1">
      <c r="A102" s="110"/>
      <c r="F102" s="18" t="s">
        <v>31</v>
      </c>
      <c r="G102" s="19"/>
      <c r="H102" s="20"/>
      <c r="I102" s="21">
        <v>63</v>
      </c>
      <c r="J102" s="16"/>
      <c r="K102" s="17">
        <v>6.5</v>
      </c>
      <c r="L102" s="16" t="s">
        <v>18</v>
      </c>
    </row>
    <row r="103" spans="1:14" s="96" customFormat="1" ht="45.95" customHeight="1">
      <c r="A103" s="110"/>
      <c r="F103" s="18" t="s">
        <v>36</v>
      </c>
      <c r="G103" s="19"/>
      <c r="H103" s="20"/>
      <c r="I103" s="21"/>
      <c r="J103" s="16"/>
      <c r="K103" s="17">
        <v>15</v>
      </c>
      <c r="L103" s="16" t="s">
        <v>18</v>
      </c>
    </row>
    <row r="104" spans="1:14" s="96" customFormat="1" ht="45.95" customHeight="1">
      <c r="A104" s="110"/>
      <c r="F104" s="18" t="s">
        <v>34</v>
      </c>
      <c r="G104" s="19"/>
      <c r="H104" s="20"/>
      <c r="I104" s="21"/>
      <c r="J104" s="16"/>
      <c r="K104" s="17">
        <v>3</v>
      </c>
      <c r="L104" s="16" t="s">
        <v>18</v>
      </c>
    </row>
    <row r="105" spans="1:14" s="96" customFormat="1" ht="45.95" customHeight="1">
      <c r="A105" s="110"/>
      <c r="F105" s="18" t="s">
        <v>144</v>
      </c>
      <c r="G105" s="19"/>
      <c r="H105" s="20"/>
      <c r="I105" s="21"/>
      <c r="J105" s="16"/>
      <c r="K105" s="17">
        <v>1</v>
      </c>
      <c r="L105" s="16" t="s">
        <v>18</v>
      </c>
    </row>
    <row r="106" spans="1:14" s="96" customFormat="1" ht="45.95" customHeight="1">
      <c r="A106" s="110"/>
      <c r="F106" s="18" t="s">
        <v>104</v>
      </c>
      <c r="G106" s="19"/>
      <c r="H106" s="20"/>
      <c r="I106" s="21"/>
      <c r="J106" s="16"/>
      <c r="K106" s="17">
        <v>7</v>
      </c>
      <c r="L106" s="16" t="s">
        <v>18</v>
      </c>
    </row>
    <row r="107" spans="1:14" s="96" customFormat="1" ht="45.95" customHeight="1">
      <c r="A107" s="110"/>
      <c r="F107" s="18" t="s">
        <v>145</v>
      </c>
      <c r="G107" s="19"/>
      <c r="H107" s="20"/>
      <c r="I107" s="21"/>
      <c r="J107" s="16"/>
      <c r="K107" s="17">
        <v>4</v>
      </c>
      <c r="L107" s="16" t="s">
        <v>18</v>
      </c>
    </row>
    <row r="108" spans="1:14" s="96" customFormat="1" ht="45.95" customHeight="1">
      <c r="A108" s="110"/>
      <c r="F108" s="22" t="s">
        <v>23</v>
      </c>
      <c r="G108" s="19"/>
      <c r="H108" s="20"/>
      <c r="I108" s="21"/>
      <c r="J108" s="23"/>
      <c r="K108" s="24">
        <v>2</v>
      </c>
      <c r="L108" s="23" t="s">
        <v>18</v>
      </c>
    </row>
    <row r="109" spans="1:14" s="96" customFormat="1" ht="45.95" customHeight="1">
      <c r="A109" s="110"/>
      <c r="F109" s="25" t="s">
        <v>24</v>
      </c>
      <c r="G109" s="25"/>
      <c r="H109" s="26"/>
      <c r="I109" s="27"/>
      <c r="J109" s="23"/>
      <c r="K109" s="24">
        <v>1</v>
      </c>
      <c r="L109" s="23" t="s">
        <v>18</v>
      </c>
    </row>
    <row r="110" spans="1:14" s="96" customFormat="1" ht="45.95" customHeight="1">
      <c r="A110" s="110"/>
      <c r="F110" s="25" t="s">
        <v>25</v>
      </c>
      <c r="G110" s="25"/>
      <c r="H110" s="26"/>
      <c r="I110" s="27"/>
      <c r="J110" s="23"/>
      <c r="K110" s="24">
        <v>0.5</v>
      </c>
      <c r="L110" s="23" t="s">
        <v>18</v>
      </c>
    </row>
    <row r="111" spans="1:14" s="96" customFormat="1" ht="45.95" customHeight="1">
      <c r="A111" s="110"/>
      <c r="F111" s="28" t="s">
        <v>26</v>
      </c>
      <c r="G111" s="29"/>
      <c r="H111" s="26"/>
      <c r="I111" s="27"/>
      <c r="J111" s="23"/>
      <c r="K111" s="24">
        <v>0.5</v>
      </c>
      <c r="L111" s="23" t="s">
        <v>18</v>
      </c>
    </row>
    <row r="112" spans="1:14" s="96" customFormat="1" ht="45.95" customHeight="1">
      <c r="A112" s="110"/>
      <c r="F112" s="28" t="s">
        <v>27</v>
      </c>
      <c r="G112" s="29"/>
      <c r="H112" s="29"/>
      <c r="I112" s="27"/>
      <c r="J112" s="23"/>
      <c r="K112" s="24">
        <v>0.5</v>
      </c>
      <c r="L112" s="23" t="s">
        <v>18</v>
      </c>
    </row>
    <row r="113" spans="1:15" s="96" customFormat="1" ht="45.95" customHeight="1">
      <c r="A113" s="110"/>
      <c r="F113" s="28" t="s">
        <v>28</v>
      </c>
      <c r="G113" s="29"/>
      <c r="H113" s="29"/>
      <c r="I113" s="27"/>
      <c r="J113" s="23"/>
      <c r="K113" s="24">
        <v>0.5</v>
      </c>
      <c r="L113" s="23" t="s">
        <v>18</v>
      </c>
    </row>
    <row r="114" spans="1:15" s="96" customFormat="1" ht="45.95" customHeight="1" thickBot="1">
      <c r="A114" s="110"/>
      <c r="F114" s="30" t="s">
        <v>29</v>
      </c>
      <c r="G114" s="31"/>
      <c r="H114" s="31"/>
      <c r="I114" s="32"/>
      <c r="J114" s="23"/>
      <c r="K114" s="24">
        <v>0.5</v>
      </c>
      <c r="L114" s="23" t="s">
        <v>18</v>
      </c>
    </row>
    <row r="115" spans="1:15" s="96" customFormat="1" ht="45.95" customHeight="1" thickBot="1">
      <c r="A115" s="110">
        <v>45294</v>
      </c>
      <c r="B115" s="111" t="s">
        <v>152</v>
      </c>
      <c r="C115" s="96" t="s">
        <v>124</v>
      </c>
      <c r="D115" s="96" t="s">
        <v>125</v>
      </c>
      <c r="E115" s="96" t="s">
        <v>101</v>
      </c>
      <c r="F115" s="184" t="s">
        <v>104</v>
      </c>
      <c r="G115" s="184" t="s">
        <v>102</v>
      </c>
      <c r="H115" s="184"/>
      <c r="I115" s="184"/>
      <c r="J115" s="96">
        <v>38</v>
      </c>
      <c r="K115" s="177">
        <v>4049</v>
      </c>
      <c r="M115" s="96" t="s">
        <v>126</v>
      </c>
      <c r="N115" s="110">
        <v>44930</v>
      </c>
    </row>
    <row r="116" spans="1:15" s="96" customFormat="1" ht="45.95" customHeight="1">
      <c r="A116" s="110"/>
      <c r="F116" s="181" t="s">
        <v>15</v>
      </c>
      <c r="G116" s="182"/>
      <c r="H116" s="183"/>
      <c r="I116" s="21" t="s">
        <v>17</v>
      </c>
      <c r="J116" s="16"/>
      <c r="K116" s="17">
        <v>3948.5</v>
      </c>
      <c r="L116" s="16" t="s">
        <v>18</v>
      </c>
      <c r="M116" s="96">
        <v>419.5</v>
      </c>
      <c r="N116" s="135">
        <f>M116/430*4049</f>
        <v>3950.1290697674422</v>
      </c>
      <c r="O116" s="156">
        <f>K116-M116</f>
        <v>3529</v>
      </c>
    </row>
    <row r="117" spans="1:15" s="96" customFormat="1" ht="45.95" customHeight="1">
      <c r="A117" s="110"/>
      <c r="F117" s="22" t="s">
        <v>22</v>
      </c>
      <c r="G117" s="19"/>
      <c r="H117" s="20"/>
      <c r="I117" s="21" t="s">
        <v>14</v>
      </c>
      <c r="J117" s="23"/>
      <c r="K117" s="24">
        <v>47.5</v>
      </c>
      <c r="L117" s="23" t="s">
        <v>18</v>
      </c>
      <c r="M117" s="96">
        <v>5</v>
      </c>
      <c r="N117" s="135">
        <f t="shared" ref="N117:N122" si="18">M117/430*4049</f>
        <v>47.081395348837212</v>
      </c>
      <c r="O117" s="156">
        <f t="shared" ref="O117:O118" si="19">K117-M117</f>
        <v>42.5</v>
      </c>
    </row>
    <row r="118" spans="1:15" s="96" customFormat="1" ht="45.95" customHeight="1">
      <c r="A118" s="110"/>
      <c r="F118" s="22" t="s">
        <v>23</v>
      </c>
      <c r="G118" s="19"/>
      <c r="H118" s="20"/>
      <c r="I118" s="21">
        <v>4049</v>
      </c>
      <c r="J118" s="23"/>
      <c r="K118" s="24">
        <v>5</v>
      </c>
      <c r="L118" s="23" t="s">
        <v>18</v>
      </c>
      <c r="M118" s="96">
        <v>0.5</v>
      </c>
      <c r="N118" s="135">
        <f t="shared" si="18"/>
        <v>4.7081395348837205</v>
      </c>
      <c r="O118" s="156">
        <f t="shared" si="19"/>
        <v>4.5</v>
      </c>
    </row>
    <row r="119" spans="1:15" s="96" customFormat="1" ht="45.95" customHeight="1">
      <c r="A119" s="110"/>
      <c r="F119" s="25" t="s">
        <v>25</v>
      </c>
      <c r="G119" s="25"/>
      <c r="H119" s="26"/>
      <c r="I119" s="21" t="s">
        <v>89</v>
      </c>
      <c r="J119" s="23"/>
      <c r="K119" s="24">
        <v>5</v>
      </c>
      <c r="L119" s="23" t="s">
        <v>18</v>
      </c>
      <c r="M119" s="96">
        <v>0.5</v>
      </c>
      <c r="N119" s="135">
        <f t="shared" si="18"/>
        <v>4.7081395348837205</v>
      </c>
    </row>
    <row r="120" spans="1:15" s="96" customFormat="1" ht="45.95" customHeight="1">
      <c r="A120" s="110"/>
      <c r="F120" s="28" t="s">
        <v>26</v>
      </c>
      <c r="G120" s="29"/>
      <c r="H120" s="26"/>
      <c r="I120" s="21" t="s">
        <v>126</v>
      </c>
      <c r="J120" s="23"/>
      <c r="K120" s="24">
        <v>5</v>
      </c>
      <c r="L120" s="23" t="s">
        <v>18</v>
      </c>
      <c r="M120" s="96">
        <v>0.5</v>
      </c>
      <c r="N120" s="135">
        <f t="shared" si="18"/>
        <v>4.7081395348837205</v>
      </c>
    </row>
    <row r="121" spans="1:15" s="96" customFormat="1" ht="45.95" customHeight="1">
      <c r="A121" s="110"/>
      <c r="F121" s="28" t="s">
        <v>28</v>
      </c>
      <c r="G121" s="29"/>
      <c r="H121" s="29"/>
      <c r="I121" s="27"/>
      <c r="J121" s="23"/>
      <c r="K121" s="24">
        <v>5</v>
      </c>
      <c r="L121" s="23" t="s">
        <v>18</v>
      </c>
      <c r="M121" s="96">
        <v>0.5</v>
      </c>
      <c r="N121" s="135">
        <f t="shared" si="18"/>
        <v>4.7081395348837205</v>
      </c>
    </row>
    <row r="122" spans="1:15" s="96" customFormat="1" ht="45.95" customHeight="1" thickBot="1">
      <c r="A122" s="110"/>
      <c r="F122" s="30" t="s">
        <v>29</v>
      </c>
      <c r="G122" s="31"/>
      <c r="H122" s="31"/>
      <c r="I122" s="32"/>
      <c r="J122" s="23"/>
      <c r="K122" s="24">
        <v>33</v>
      </c>
      <c r="L122" s="23" t="s">
        <v>18</v>
      </c>
      <c r="M122" s="96">
        <v>3.5</v>
      </c>
      <c r="N122" s="135">
        <f t="shared" si="18"/>
        <v>32.956976744186044</v>
      </c>
    </row>
    <row r="123" spans="1:15" s="96" customFormat="1" ht="45.95" customHeight="1">
      <c r="A123" s="110">
        <v>45294</v>
      </c>
      <c r="B123" s="111" t="s">
        <v>153</v>
      </c>
      <c r="C123" s="96" t="s">
        <v>127</v>
      </c>
      <c r="D123" s="96" t="s">
        <v>154</v>
      </c>
      <c r="E123" s="96" t="s">
        <v>101</v>
      </c>
      <c r="F123" s="96" t="s">
        <v>14</v>
      </c>
      <c r="G123" s="96" t="s">
        <v>102</v>
      </c>
      <c r="J123" s="96">
        <v>5</v>
      </c>
      <c r="K123" s="177">
        <v>368</v>
      </c>
      <c r="M123" s="96" t="s">
        <v>128</v>
      </c>
      <c r="N123" s="110">
        <v>44930</v>
      </c>
    </row>
    <row r="124" spans="1:15" s="96" customFormat="1" ht="45.95" customHeight="1">
      <c r="A124" s="110"/>
      <c r="F124" s="96" t="s">
        <v>104</v>
      </c>
      <c r="G124" s="96" t="s">
        <v>102</v>
      </c>
      <c r="J124" s="96">
        <v>4</v>
      </c>
      <c r="K124" s="177">
        <v>278</v>
      </c>
      <c r="M124" s="96" t="s">
        <v>129</v>
      </c>
      <c r="N124" s="110">
        <v>44930</v>
      </c>
    </row>
    <row r="125" spans="1:15" s="96" customFormat="1" ht="45.95" customHeight="1" thickBot="1">
      <c r="A125" s="110"/>
      <c r="F125" s="96" t="s">
        <v>130</v>
      </c>
      <c r="I125" s="178"/>
      <c r="J125" s="96">
        <v>2</v>
      </c>
      <c r="K125" s="177">
        <v>169</v>
      </c>
      <c r="M125" s="96" t="s">
        <v>131</v>
      </c>
      <c r="N125" s="110">
        <v>44930</v>
      </c>
    </row>
    <row r="126" spans="1:15" s="96" customFormat="1" ht="45.95" customHeight="1">
      <c r="A126" s="110"/>
      <c r="F126" s="12" t="s">
        <v>16</v>
      </c>
      <c r="G126" s="13"/>
      <c r="H126" s="14"/>
      <c r="I126" s="21" t="s">
        <v>17</v>
      </c>
      <c r="J126" s="16"/>
      <c r="K126" s="17">
        <v>334.5</v>
      </c>
      <c r="L126" s="16" t="s">
        <v>18</v>
      </c>
      <c r="M126" s="96">
        <v>66</v>
      </c>
      <c r="N126" s="135">
        <f>M126/72*368</f>
        <v>337.33333333333331</v>
      </c>
      <c r="O126" s="156">
        <f>K126-M126</f>
        <v>268.5</v>
      </c>
    </row>
    <row r="127" spans="1:15" s="96" customFormat="1" ht="45.95" customHeight="1">
      <c r="A127" s="110"/>
      <c r="F127" s="18" t="s">
        <v>19</v>
      </c>
      <c r="G127" s="19"/>
      <c r="H127" s="20"/>
      <c r="I127" s="21" t="s">
        <v>14</v>
      </c>
      <c r="J127" s="16"/>
      <c r="K127" s="17">
        <v>10.5</v>
      </c>
      <c r="L127" s="16" t="s">
        <v>18</v>
      </c>
      <c r="M127" s="96">
        <v>2</v>
      </c>
      <c r="N127" s="135">
        <f t="shared" ref="N127:N133" si="20">M127/72*368</f>
        <v>10.222222222222221</v>
      </c>
      <c r="O127" s="156">
        <f t="shared" ref="O127:O130" si="21">K127-M127</f>
        <v>8.5</v>
      </c>
    </row>
    <row r="128" spans="1:15" s="96" customFormat="1" ht="45.95" customHeight="1">
      <c r="A128" s="110"/>
      <c r="F128" s="18" t="s">
        <v>20</v>
      </c>
      <c r="G128" s="19"/>
      <c r="H128" s="20"/>
      <c r="I128" s="21">
        <v>368</v>
      </c>
      <c r="J128" s="16"/>
      <c r="K128" s="17">
        <v>5.5</v>
      </c>
      <c r="L128" s="16" t="s">
        <v>18</v>
      </c>
      <c r="M128" s="96">
        <v>1</v>
      </c>
      <c r="N128" s="135">
        <f t="shared" si="20"/>
        <v>5.1111111111111107</v>
      </c>
      <c r="O128" s="156">
        <f t="shared" si="21"/>
        <v>4.5</v>
      </c>
    </row>
    <row r="129" spans="1:15" s="96" customFormat="1" ht="45.95" customHeight="1">
      <c r="A129" s="110"/>
      <c r="F129" s="18" t="s">
        <v>15</v>
      </c>
      <c r="G129" s="19"/>
      <c r="H129" s="20"/>
      <c r="I129" s="21" t="s">
        <v>89</v>
      </c>
      <c r="J129" s="16"/>
      <c r="K129" s="17">
        <v>5.5</v>
      </c>
      <c r="L129" s="16" t="s">
        <v>18</v>
      </c>
      <c r="M129" s="96">
        <v>1</v>
      </c>
      <c r="N129" s="135">
        <f t="shared" si="20"/>
        <v>5.1111111111111107</v>
      </c>
      <c r="O129" s="156">
        <f t="shared" si="21"/>
        <v>4.5</v>
      </c>
    </row>
    <row r="130" spans="1:15" s="96" customFormat="1" ht="45.95" customHeight="1">
      <c r="A130" s="110"/>
      <c r="F130" s="22" t="s">
        <v>22</v>
      </c>
      <c r="G130" s="19"/>
      <c r="H130" s="20"/>
      <c r="I130" s="180" t="s">
        <v>128</v>
      </c>
      <c r="J130" s="23"/>
      <c r="K130" s="24">
        <v>3</v>
      </c>
      <c r="L130" s="23" t="s">
        <v>18</v>
      </c>
      <c r="M130" s="96">
        <v>0.5</v>
      </c>
      <c r="N130" s="135">
        <f t="shared" si="20"/>
        <v>2.5555555555555554</v>
      </c>
      <c r="O130" s="156">
        <f t="shared" si="21"/>
        <v>2.5</v>
      </c>
    </row>
    <row r="131" spans="1:15" s="96" customFormat="1" ht="45.95" customHeight="1">
      <c r="A131" s="110"/>
      <c r="F131" s="25" t="s">
        <v>25</v>
      </c>
      <c r="G131" s="25"/>
      <c r="H131" s="26"/>
      <c r="I131" s="27"/>
      <c r="J131" s="23"/>
      <c r="K131" s="24">
        <v>3</v>
      </c>
      <c r="L131" s="23" t="s">
        <v>18</v>
      </c>
      <c r="M131" s="96">
        <v>0.5</v>
      </c>
      <c r="N131" s="135">
        <f t="shared" si="20"/>
        <v>2.5555555555555554</v>
      </c>
    </row>
    <row r="132" spans="1:15" s="96" customFormat="1" ht="45.95" customHeight="1">
      <c r="A132" s="110"/>
      <c r="F132" s="28" t="s">
        <v>28</v>
      </c>
      <c r="G132" s="29"/>
      <c r="H132" s="29"/>
      <c r="I132" s="27"/>
      <c r="J132" s="23"/>
      <c r="K132" s="24">
        <v>3</v>
      </c>
      <c r="L132" s="23" t="s">
        <v>18</v>
      </c>
      <c r="M132" s="96">
        <v>0.5</v>
      </c>
      <c r="N132" s="135">
        <f t="shared" si="20"/>
        <v>2.5555555555555554</v>
      </c>
    </row>
    <row r="133" spans="1:15" s="96" customFormat="1" ht="45.95" customHeight="1" thickBot="1">
      <c r="A133" s="110"/>
      <c r="F133" s="30" t="s">
        <v>29</v>
      </c>
      <c r="G133" s="31"/>
      <c r="H133" s="31"/>
      <c r="I133" s="32"/>
      <c r="J133" s="23"/>
      <c r="K133" s="24">
        <v>3</v>
      </c>
      <c r="L133" s="23" t="s">
        <v>18</v>
      </c>
      <c r="M133" s="96">
        <v>0.5</v>
      </c>
      <c r="N133" s="135">
        <f t="shared" si="20"/>
        <v>2.5555555555555554</v>
      </c>
    </row>
    <row r="134" spans="1:15" s="96" customFormat="1" ht="45.95" customHeight="1">
      <c r="A134" s="110"/>
      <c r="F134" s="18" t="s">
        <v>30</v>
      </c>
      <c r="G134" s="19"/>
      <c r="H134" s="20"/>
      <c r="I134" s="21" t="s">
        <v>17</v>
      </c>
      <c r="J134" s="16"/>
      <c r="K134" s="17">
        <v>4</v>
      </c>
      <c r="L134" s="16" t="s">
        <v>18</v>
      </c>
      <c r="M134" s="96">
        <v>1</v>
      </c>
      <c r="N134" s="135">
        <f t="shared" ref="N134:N140" si="22">M134/73*278</f>
        <v>3.8082191780821915</v>
      </c>
      <c r="O134" s="156">
        <f t="shared" ref="O134:O136" si="23">K134-M134</f>
        <v>3</v>
      </c>
    </row>
    <row r="135" spans="1:15" s="96" customFormat="1" ht="45.95" customHeight="1">
      <c r="A135" s="110"/>
      <c r="F135" s="18" t="s">
        <v>15</v>
      </c>
      <c r="G135" s="19"/>
      <c r="H135" s="20"/>
      <c r="I135" s="21" t="s">
        <v>104</v>
      </c>
      <c r="J135" s="16"/>
      <c r="K135" s="17">
        <v>256</v>
      </c>
      <c r="L135" s="16" t="s">
        <v>18</v>
      </c>
      <c r="M135" s="96">
        <v>67.5</v>
      </c>
      <c r="N135" s="135">
        <f t="shared" si="22"/>
        <v>257.05479452054794</v>
      </c>
      <c r="O135" s="156">
        <f t="shared" si="23"/>
        <v>188.5</v>
      </c>
    </row>
    <row r="136" spans="1:15" s="96" customFormat="1" ht="45.95" customHeight="1">
      <c r="A136" s="110"/>
      <c r="F136" s="22" t="s">
        <v>22</v>
      </c>
      <c r="G136" s="19"/>
      <c r="H136" s="20"/>
      <c r="I136" s="21">
        <v>278</v>
      </c>
      <c r="J136" s="23"/>
      <c r="K136" s="24">
        <v>10</v>
      </c>
      <c r="L136" s="23" t="s">
        <v>18</v>
      </c>
      <c r="M136" s="96">
        <v>2.5</v>
      </c>
      <c r="N136" s="135">
        <f t="shared" si="22"/>
        <v>9.5205479452054789</v>
      </c>
      <c r="O136" s="156">
        <f t="shared" si="23"/>
        <v>7.5</v>
      </c>
    </row>
    <row r="137" spans="1:15" s="96" customFormat="1" ht="45.95" customHeight="1">
      <c r="A137" s="110"/>
      <c r="F137" s="25" t="s">
        <v>24</v>
      </c>
      <c r="G137" s="25"/>
      <c r="H137" s="26"/>
      <c r="I137" s="21" t="s">
        <v>89</v>
      </c>
      <c r="J137" s="23"/>
      <c r="K137" s="24">
        <v>2</v>
      </c>
      <c r="L137" s="23" t="s">
        <v>18</v>
      </c>
      <c r="M137" s="96">
        <v>0.5</v>
      </c>
      <c r="N137" s="135">
        <f t="shared" si="22"/>
        <v>1.9041095890410957</v>
      </c>
    </row>
    <row r="138" spans="1:15" s="96" customFormat="1" ht="45.95" customHeight="1">
      <c r="A138" s="110"/>
      <c r="F138" s="25" t="s">
        <v>25</v>
      </c>
      <c r="G138" s="25"/>
      <c r="H138" s="26"/>
      <c r="I138" s="21" t="s">
        <v>129</v>
      </c>
      <c r="J138" s="23"/>
      <c r="K138" s="24">
        <v>2</v>
      </c>
      <c r="L138" s="23" t="s">
        <v>18</v>
      </c>
      <c r="M138" s="96">
        <v>0.5</v>
      </c>
      <c r="N138" s="135">
        <f t="shared" si="22"/>
        <v>1.9041095890410957</v>
      </c>
    </row>
    <row r="139" spans="1:15" s="96" customFormat="1" ht="45.95" customHeight="1">
      <c r="A139" s="110"/>
      <c r="F139" s="28" t="s">
        <v>28</v>
      </c>
      <c r="G139" s="29"/>
      <c r="H139" s="29"/>
      <c r="I139" s="27"/>
      <c r="J139" s="23"/>
      <c r="K139" s="24">
        <v>2</v>
      </c>
      <c r="L139" s="23" t="s">
        <v>18</v>
      </c>
      <c r="M139" s="96">
        <v>0.5</v>
      </c>
      <c r="N139" s="135">
        <f t="shared" si="22"/>
        <v>1.9041095890410957</v>
      </c>
    </row>
    <row r="140" spans="1:15" s="96" customFormat="1" ht="45.95" customHeight="1" thickBot="1">
      <c r="A140" s="110"/>
      <c r="F140" s="30" t="s">
        <v>29</v>
      </c>
      <c r="G140" s="31"/>
      <c r="H140" s="31"/>
      <c r="I140" s="32"/>
      <c r="J140" s="23"/>
      <c r="K140" s="24">
        <v>2</v>
      </c>
      <c r="L140" s="23" t="s">
        <v>18</v>
      </c>
      <c r="M140" s="96">
        <v>0.5</v>
      </c>
      <c r="N140" s="135">
        <f t="shared" si="22"/>
        <v>1.9041095890410957</v>
      </c>
    </row>
    <row r="141" spans="1:15" s="96" customFormat="1" ht="45.95" customHeight="1">
      <c r="A141" s="110"/>
      <c r="F141" s="18" t="s">
        <v>130</v>
      </c>
      <c r="G141" s="19"/>
      <c r="H141" s="20"/>
      <c r="I141" s="21" t="s">
        <v>17</v>
      </c>
      <c r="J141" s="16"/>
      <c r="K141" s="17">
        <v>130.5</v>
      </c>
      <c r="L141" s="16" t="s">
        <v>18</v>
      </c>
      <c r="M141" s="96">
        <v>64</v>
      </c>
      <c r="N141" s="135">
        <f>M141/83*169</f>
        <v>130.31325301204819</v>
      </c>
      <c r="O141" s="156">
        <f>K141-M141</f>
        <v>66.5</v>
      </c>
    </row>
    <row r="142" spans="1:15" s="96" customFormat="1" ht="45.95" customHeight="1">
      <c r="A142" s="110"/>
      <c r="F142" s="18" t="s">
        <v>146</v>
      </c>
      <c r="G142" s="19"/>
      <c r="H142" s="20"/>
      <c r="I142" s="21" t="s">
        <v>130</v>
      </c>
      <c r="J142" s="16"/>
      <c r="K142" s="17">
        <v>8.5</v>
      </c>
      <c r="L142" s="16" t="s">
        <v>18</v>
      </c>
      <c r="M142" s="96">
        <v>6</v>
      </c>
      <c r="N142" s="135">
        <f t="shared" ref="N142:N150" si="24">M142/83*169</f>
        <v>12.216867469879517</v>
      </c>
      <c r="O142" s="156">
        <f t="shared" ref="O142:O145" si="25">K142-M142</f>
        <v>2.5</v>
      </c>
    </row>
    <row r="143" spans="1:15" s="96" customFormat="1" ht="45.95" customHeight="1">
      <c r="A143" s="110"/>
      <c r="F143" s="18" t="s">
        <v>118</v>
      </c>
      <c r="G143" s="19"/>
      <c r="H143" s="20"/>
      <c r="I143" s="21">
        <v>169</v>
      </c>
      <c r="J143" s="16"/>
      <c r="K143" s="17">
        <v>12.5</v>
      </c>
      <c r="L143" s="16" t="s">
        <v>18</v>
      </c>
      <c r="M143" s="96">
        <v>6</v>
      </c>
      <c r="N143" s="135">
        <f t="shared" si="24"/>
        <v>12.216867469879517</v>
      </c>
      <c r="O143" s="156">
        <f t="shared" si="25"/>
        <v>6.5</v>
      </c>
    </row>
    <row r="144" spans="1:15" s="96" customFormat="1" ht="45.95" customHeight="1">
      <c r="A144" s="110"/>
      <c r="F144" s="18" t="s">
        <v>147</v>
      </c>
      <c r="G144" s="19"/>
      <c r="H144" s="20"/>
      <c r="I144" s="21" t="s">
        <v>89</v>
      </c>
      <c r="J144" s="16"/>
      <c r="K144" s="17">
        <v>6.5</v>
      </c>
      <c r="L144" s="16" t="s">
        <v>18</v>
      </c>
      <c r="M144" s="96">
        <v>3</v>
      </c>
      <c r="N144" s="135">
        <f t="shared" si="24"/>
        <v>6.1084337349397586</v>
      </c>
      <c r="O144" s="156">
        <f t="shared" si="25"/>
        <v>3.5</v>
      </c>
    </row>
    <row r="145" spans="1:15" s="96" customFormat="1" ht="45.95" customHeight="1">
      <c r="A145" s="110"/>
      <c r="F145" s="22" t="s">
        <v>22</v>
      </c>
      <c r="G145" s="19"/>
      <c r="H145" s="20"/>
      <c r="I145" s="21" t="s">
        <v>131</v>
      </c>
      <c r="J145" s="23"/>
      <c r="K145" s="24">
        <v>1.5</v>
      </c>
      <c r="L145" s="23" t="s">
        <v>18</v>
      </c>
      <c r="M145" s="96">
        <v>0.5</v>
      </c>
      <c r="N145" s="135">
        <f t="shared" si="24"/>
        <v>1.0180722891566265</v>
      </c>
      <c r="O145" s="156">
        <f t="shared" si="25"/>
        <v>1</v>
      </c>
    </row>
    <row r="146" spans="1:15" s="96" customFormat="1" ht="45.95" customHeight="1">
      <c r="A146" s="110"/>
      <c r="F146" s="25" t="s">
        <v>25</v>
      </c>
      <c r="G146" s="25"/>
      <c r="H146" s="26"/>
      <c r="I146" s="27"/>
      <c r="J146" s="23"/>
      <c r="K146" s="24">
        <v>1.5</v>
      </c>
      <c r="L146" s="23" t="s">
        <v>18</v>
      </c>
      <c r="M146" s="96">
        <v>0.5</v>
      </c>
      <c r="N146" s="135">
        <f t="shared" si="24"/>
        <v>1.0180722891566265</v>
      </c>
    </row>
    <row r="147" spans="1:15" s="96" customFormat="1" ht="45.95" customHeight="1">
      <c r="A147" s="110"/>
      <c r="F147" s="28" t="s">
        <v>26</v>
      </c>
      <c r="G147" s="29"/>
      <c r="H147" s="26"/>
      <c r="I147" s="27"/>
      <c r="J147" s="23"/>
      <c r="K147" s="24">
        <v>2.5</v>
      </c>
      <c r="L147" s="23" t="s">
        <v>18</v>
      </c>
      <c r="M147" s="96">
        <v>1</v>
      </c>
      <c r="N147" s="135">
        <f t="shared" si="24"/>
        <v>2.036144578313253</v>
      </c>
    </row>
    <row r="148" spans="1:15" s="96" customFormat="1" ht="45.95" customHeight="1">
      <c r="A148" s="110"/>
      <c r="F148" s="28" t="s">
        <v>27</v>
      </c>
      <c r="G148" s="29"/>
      <c r="H148" s="29"/>
      <c r="I148" s="27"/>
      <c r="J148" s="23"/>
      <c r="K148" s="24">
        <v>2.5</v>
      </c>
      <c r="L148" s="23" t="s">
        <v>18</v>
      </c>
      <c r="M148" s="96">
        <v>1</v>
      </c>
      <c r="N148" s="135">
        <f t="shared" si="24"/>
        <v>2.036144578313253</v>
      </c>
    </row>
    <row r="149" spans="1:15" s="96" customFormat="1" ht="45.95" customHeight="1">
      <c r="A149" s="110"/>
      <c r="F149" s="28" t="s">
        <v>28</v>
      </c>
      <c r="G149" s="29"/>
      <c r="H149" s="29"/>
      <c r="I149" s="27"/>
      <c r="J149" s="23"/>
      <c r="K149" s="24">
        <v>1.5</v>
      </c>
      <c r="L149" s="23" t="s">
        <v>18</v>
      </c>
      <c r="M149" s="96">
        <v>0.5</v>
      </c>
      <c r="N149" s="135">
        <f t="shared" si="24"/>
        <v>1.0180722891566265</v>
      </c>
    </row>
    <row r="150" spans="1:15" s="96" customFormat="1" ht="45.95" customHeight="1" thickBot="1">
      <c r="A150" s="110"/>
      <c r="F150" s="30" t="s">
        <v>29</v>
      </c>
      <c r="G150" s="31"/>
      <c r="H150" s="31"/>
      <c r="I150" s="32"/>
      <c r="J150" s="23"/>
      <c r="K150" s="24">
        <v>1.5</v>
      </c>
      <c r="L150" s="23" t="s">
        <v>18</v>
      </c>
      <c r="M150" s="96">
        <v>0.5</v>
      </c>
      <c r="N150" s="135">
        <f t="shared" si="24"/>
        <v>1.0180722891566265</v>
      </c>
    </row>
    <row r="151" spans="1:15" s="96" customFormat="1" ht="45.95" customHeight="1">
      <c r="A151" s="110">
        <v>45295</v>
      </c>
      <c r="B151" s="111" t="s">
        <v>155</v>
      </c>
      <c r="C151" s="96" t="s">
        <v>133</v>
      </c>
      <c r="D151" s="96" t="s">
        <v>134</v>
      </c>
      <c r="E151" s="96" t="s">
        <v>101</v>
      </c>
      <c r="F151" s="96" t="s">
        <v>14</v>
      </c>
      <c r="G151" s="96" t="s">
        <v>102</v>
      </c>
      <c r="J151" s="96">
        <v>32</v>
      </c>
      <c r="K151" s="177">
        <v>3217</v>
      </c>
      <c r="M151" s="96" t="s">
        <v>135</v>
      </c>
      <c r="N151" s="110">
        <v>44930</v>
      </c>
    </row>
    <row r="152" spans="1:15" s="96" customFormat="1" ht="45.95" customHeight="1" thickBot="1">
      <c r="A152" s="110"/>
      <c r="F152" s="96" t="s">
        <v>104</v>
      </c>
      <c r="G152" s="96" t="s">
        <v>102</v>
      </c>
      <c r="I152" s="178"/>
      <c r="J152" s="96">
        <v>8</v>
      </c>
      <c r="K152" s="177">
        <v>830</v>
      </c>
      <c r="M152" s="96" t="s">
        <v>136</v>
      </c>
      <c r="N152" s="110">
        <v>44930</v>
      </c>
    </row>
    <row r="153" spans="1:15" s="96" customFormat="1" ht="45.95" customHeight="1">
      <c r="A153" s="110"/>
      <c r="F153" s="12" t="s">
        <v>16</v>
      </c>
      <c r="G153" s="13"/>
      <c r="H153" s="14"/>
      <c r="I153" s="21" t="s">
        <v>17</v>
      </c>
      <c r="J153" s="16"/>
      <c r="K153" s="17">
        <v>3080</v>
      </c>
      <c r="L153" s="16" t="s">
        <v>18</v>
      </c>
      <c r="M153" s="96">
        <v>260.5</v>
      </c>
      <c r="N153" s="135">
        <f>M153/272*3217</f>
        <v>3080.9871323529414</v>
      </c>
      <c r="O153" s="156">
        <f>K153-M153</f>
        <v>2819.5</v>
      </c>
    </row>
    <row r="154" spans="1:15" s="96" customFormat="1" ht="45.95" customHeight="1">
      <c r="A154" s="110"/>
      <c r="F154" s="18" t="s">
        <v>19</v>
      </c>
      <c r="G154" s="19"/>
      <c r="H154" s="20"/>
      <c r="I154" s="21" t="s">
        <v>14</v>
      </c>
      <c r="J154" s="16"/>
      <c r="K154" s="17">
        <v>65.5</v>
      </c>
      <c r="L154" s="16" t="s">
        <v>18</v>
      </c>
      <c r="M154" s="96">
        <v>5.5</v>
      </c>
      <c r="N154" s="135">
        <f t="shared" ref="N154:N158" si="26">M154/272*3217</f>
        <v>65.049632352941174</v>
      </c>
      <c r="O154" s="156">
        <f t="shared" ref="O154:O155" si="27">K154-M154</f>
        <v>60</v>
      </c>
    </row>
    <row r="155" spans="1:15" s="96" customFormat="1" ht="45.95" customHeight="1">
      <c r="A155" s="110"/>
      <c r="F155" s="22" t="s">
        <v>22</v>
      </c>
      <c r="G155" s="19"/>
      <c r="H155" s="20"/>
      <c r="I155" s="21">
        <v>3217</v>
      </c>
      <c r="J155" s="23"/>
      <c r="K155" s="24">
        <v>18</v>
      </c>
      <c r="L155" s="23" t="s">
        <v>18</v>
      </c>
      <c r="M155" s="96">
        <v>1.5</v>
      </c>
      <c r="N155" s="135">
        <f t="shared" si="26"/>
        <v>17.740808823529413</v>
      </c>
      <c r="O155" s="156">
        <f t="shared" si="27"/>
        <v>16.5</v>
      </c>
    </row>
    <row r="156" spans="1:15" s="96" customFormat="1" ht="45.95" customHeight="1">
      <c r="A156" s="110"/>
      <c r="F156" s="25" t="s">
        <v>25</v>
      </c>
      <c r="G156" s="25"/>
      <c r="H156" s="26"/>
      <c r="I156" s="21" t="s">
        <v>89</v>
      </c>
      <c r="J156" s="23"/>
      <c r="K156" s="24">
        <v>6</v>
      </c>
      <c r="L156" s="23" t="s">
        <v>18</v>
      </c>
      <c r="M156" s="96">
        <v>0.5</v>
      </c>
      <c r="N156" s="135">
        <f t="shared" si="26"/>
        <v>5.9136029411764701</v>
      </c>
    </row>
    <row r="157" spans="1:15" s="96" customFormat="1" ht="45.95" customHeight="1">
      <c r="A157" s="110"/>
      <c r="F157" s="28" t="s">
        <v>28</v>
      </c>
      <c r="G157" s="29"/>
      <c r="H157" s="29"/>
      <c r="I157" s="21" t="s">
        <v>135</v>
      </c>
      <c r="J157" s="23"/>
      <c r="K157" s="24">
        <v>6</v>
      </c>
      <c r="L157" s="23" t="s">
        <v>18</v>
      </c>
      <c r="M157" s="96">
        <v>0.5</v>
      </c>
      <c r="N157" s="135">
        <f t="shared" si="26"/>
        <v>5.9136029411764701</v>
      </c>
    </row>
    <row r="158" spans="1:15" s="96" customFormat="1" ht="45.95" customHeight="1" thickBot="1">
      <c r="A158" s="110"/>
      <c r="F158" s="30" t="s">
        <v>29</v>
      </c>
      <c r="G158" s="31"/>
      <c r="H158" s="31"/>
      <c r="I158" s="32"/>
      <c r="J158" s="23"/>
      <c r="K158" s="24">
        <v>41.5</v>
      </c>
      <c r="L158" s="23" t="s">
        <v>18</v>
      </c>
      <c r="M158" s="96">
        <v>3.5</v>
      </c>
      <c r="N158" s="135">
        <f t="shared" si="26"/>
        <v>41.39522058823529</v>
      </c>
    </row>
    <row r="159" spans="1:15" s="96" customFormat="1" ht="45.95" customHeight="1">
      <c r="A159" s="110"/>
      <c r="F159" s="18" t="s">
        <v>15</v>
      </c>
      <c r="G159" s="19"/>
      <c r="H159" s="20"/>
      <c r="I159" s="21" t="s">
        <v>17</v>
      </c>
      <c r="J159" s="16"/>
      <c r="K159" s="17">
        <v>806</v>
      </c>
      <c r="L159" s="16" t="s">
        <v>18</v>
      </c>
      <c r="M159" s="96">
        <v>102</v>
      </c>
      <c r="N159" s="135">
        <f>M159/105*830</f>
        <v>806.28571428571433</v>
      </c>
      <c r="O159" s="156">
        <f>K159-M159</f>
        <v>704</v>
      </c>
    </row>
    <row r="160" spans="1:15" s="96" customFormat="1" ht="45.95" customHeight="1">
      <c r="A160" s="110"/>
      <c r="F160" s="22" t="s">
        <v>22</v>
      </c>
      <c r="G160" s="19"/>
      <c r="H160" s="20"/>
      <c r="I160" s="21" t="s">
        <v>104</v>
      </c>
      <c r="J160" s="23"/>
      <c r="K160" s="24">
        <v>8</v>
      </c>
      <c r="L160" s="23" t="s">
        <v>18</v>
      </c>
      <c r="M160" s="96">
        <v>1</v>
      </c>
      <c r="N160" s="135">
        <f t="shared" ref="N160:N163" si="28">M160/105*830</f>
        <v>7.9047619047619051</v>
      </c>
      <c r="O160" s="156">
        <f>K160-M160</f>
        <v>7</v>
      </c>
    </row>
    <row r="161" spans="1:15" s="96" customFormat="1" ht="45.95" customHeight="1">
      <c r="A161" s="110"/>
      <c r="F161" s="25" t="s">
        <v>25</v>
      </c>
      <c r="G161" s="25"/>
      <c r="H161" s="26"/>
      <c r="I161" s="21">
        <v>830</v>
      </c>
      <c r="J161" s="23"/>
      <c r="K161" s="24">
        <v>4</v>
      </c>
      <c r="L161" s="23" t="s">
        <v>18</v>
      </c>
      <c r="M161" s="96">
        <v>0.5</v>
      </c>
      <c r="N161" s="135">
        <f t="shared" si="28"/>
        <v>3.9523809523809526</v>
      </c>
    </row>
    <row r="162" spans="1:15" s="96" customFormat="1" ht="45.95" customHeight="1">
      <c r="A162" s="110"/>
      <c r="F162" s="28" t="s">
        <v>28</v>
      </c>
      <c r="G162" s="29"/>
      <c r="H162" s="29"/>
      <c r="I162" s="21" t="s">
        <v>89</v>
      </c>
      <c r="J162" s="23"/>
      <c r="K162" s="24">
        <v>4</v>
      </c>
      <c r="L162" s="23" t="s">
        <v>18</v>
      </c>
      <c r="M162" s="96">
        <v>0.5</v>
      </c>
      <c r="N162" s="135">
        <f t="shared" si="28"/>
        <v>3.9523809523809526</v>
      </c>
    </row>
    <row r="163" spans="1:15" s="96" customFormat="1" ht="45.95" customHeight="1" thickBot="1">
      <c r="A163" s="110"/>
      <c r="F163" s="30" t="s">
        <v>29</v>
      </c>
      <c r="G163" s="31"/>
      <c r="H163" s="31"/>
      <c r="I163" s="179" t="s">
        <v>136</v>
      </c>
      <c r="J163" s="23"/>
      <c r="K163" s="24">
        <v>8</v>
      </c>
      <c r="L163" s="23" t="s">
        <v>18</v>
      </c>
      <c r="M163" s="96">
        <v>1</v>
      </c>
      <c r="N163" s="135">
        <f t="shared" si="28"/>
        <v>7.9047619047619051</v>
      </c>
    </row>
    <row r="164" spans="1:15" s="96" customFormat="1" ht="45.95" customHeight="1">
      <c r="A164" s="110">
        <v>45295</v>
      </c>
      <c r="B164" s="111" t="s">
        <v>177</v>
      </c>
      <c r="C164" s="96" t="s">
        <v>137</v>
      </c>
      <c r="D164" s="96" t="s">
        <v>138</v>
      </c>
      <c r="E164" s="96" t="s">
        <v>101</v>
      </c>
      <c r="F164" s="96" t="s">
        <v>139</v>
      </c>
      <c r="I164" s="185"/>
      <c r="J164" s="96">
        <v>4</v>
      </c>
      <c r="K164" s="177">
        <v>479</v>
      </c>
      <c r="M164" s="96" t="s">
        <v>140</v>
      </c>
      <c r="N164" s="110">
        <v>45299</v>
      </c>
    </row>
    <row r="165" spans="1:15" s="96" customFormat="1" ht="45.95" customHeight="1" thickBot="1">
      <c r="A165" s="110"/>
      <c r="F165" s="178" t="s">
        <v>141</v>
      </c>
      <c r="G165" s="178"/>
      <c r="H165" s="178"/>
      <c r="I165" s="178"/>
      <c r="J165" s="96">
        <v>2</v>
      </c>
      <c r="K165" s="177">
        <v>254</v>
      </c>
      <c r="M165" s="96" t="s">
        <v>142</v>
      </c>
      <c r="N165" s="110">
        <v>45299</v>
      </c>
    </row>
    <row r="166" spans="1:15" s="96" customFormat="1" ht="45.95" customHeight="1">
      <c r="A166" s="110"/>
      <c r="F166" s="181" t="s">
        <v>31</v>
      </c>
      <c r="G166" s="182"/>
      <c r="H166" s="183"/>
      <c r="I166" s="21" t="s">
        <v>17</v>
      </c>
      <c r="J166" s="16"/>
      <c r="K166" s="17">
        <v>317.5</v>
      </c>
      <c r="L166" s="16" t="s">
        <v>18</v>
      </c>
      <c r="M166" s="96">
        <v>75.5</v>
      </c>
      <c r="N166" s="135">
        <f>M166/114*479</f>
        <v>317.23245614035085</v>
      </c>
      <c r="O166" s="156">
        <f>K166-M166</f>
        <v>242</v>
      </c>
    </row>
    <row r="167" spans="1:15" s="96" customFormat="1" ht="45.95" customHeight="1">
      <c r="A167" s="110"/>
      <c r="F167" s="18" t="s">
        <v>36</v>
      </c>
      <c r="G167" s="19"/>
      <c r="H167" s="20"/>
      <c r="I167" s="21" t="s">
        <v>139</v>
      </c>
      <c r="J167" s="16"/>
      <c r="K167" s="17">
        <v>136</v>
      </c>
      <c r="L167" s="16" t="s">
        <v>18</v>
      </c>
      <c r="M167" s="96">
        <v>33</v>
      </c>
      <c r="N167" s="135">
        <f t="shared" ref="N167:N174" si="29">M167/114*479</f>
        <v>138.65789473684211</v>
      </c>
      <c r="O167" s="156">
        <f t="shared" ref="O167:O168" si="30">K167-M167</f>
        <v>103</v>
      </c>
    </row>
    <row r="168" spans="1:15" s="96" customFormat="1" ht="45.95" customHeight="1">
      <c r="A168" s="110"/>
      <c r="F168" s="22" t="s">
        <v>23</v>
      </c>
      <c r="G168" s="19"/>
      <c r="H168" s="20"/>
      <c r="I168" s="21">
        <v>479</v>
      </c>
      <c r="J168" s="23"/>
      <c r="K168" s="24">
        <v>8.5</v>
      </c>
      <c r="L168" s="23" t="s">
        <v>18</v>
      </c>
      <c r="M168" s="96">
        <v>2</v>
      </c>
      <c r="N168" s="135">
        <f t="shared" si="29"/>
        <v>8.4035087719298236</v>
      </c>
      <c r="O168" s="156">
        <f t="shared" si="30"/>
        <v>6.5</v>
      </c>
    </row>
    <row r="169" spans="1:15" s="96" customFormat="1" ht="45.95" customHeight="1">
      <c r="A169" s="110"/>
      <c r="F169" s="25" t="s">
        <v>24</v>
      </c>
      <c r="G169" s="25"/>
      <c r="H169" s="26"/>
      <c r="I169" s="21" t="s">
        <v>89</v>
      </c>
      <c r="J169" s="23"/>
      <c r="K169" s="24">
        <v>2.5</v>
      </c>
      <c r="L169" s="23" t="s">
        <v>18</v>
      </c>
      <c r="M169" s="96">
        <v>0.5</v>
      </c>
      <c r="N169" s="135">
        <f t="shared" si="29"/>
        <v>2.1008771929824559</v>
      </c>
    </row>
    <row r="170" spans="1:15" s="96" customFormat="1" ht="45.95" customHeight="1">
      <c r="A170" s="110"/>
      <c r="F170" s="25" t="s">
        <v>25</v>
      </c>
      <c r="G170" s="25"/>
      <c r="H170" s="26"/>
      <c r="I170" s="21" t="s">
        <v>140</v>
      </c>
      <c r="J170" s="23"/>
      <c r="K170" s="24">
        <v>2.5</v>
      </c>
      <c r="L170" s="23" t="s">
        <v>18</v>
      </c>
      <c r="M170" s="96">
        <v>0.5</v>
      </c>
      <c r="N170" s="135">
        <f t="shared" si="29"/>
        <v>2.1008771929824559</v>
      </c>
    </row>
    <row r="171" spans="1:15" s="96" customFormat="1" ht="45.95" customHeight="1">
      <c r="A171" s="110"/>
      <c r="F171" s="28" t="s">
        <v>26</v>
      </c>
      <c r="G171" s="29"/>
      <c r="H171" s="26"/>
      <c r="I171" s="27"/>
      <c r="J171" s="23"/>
      <c r="K171" s="24">
        <v>4.5</v>
      </c>
      <c r="L171" s="23" t="s">
        <v>18</v>
      </c>
      <c r="M171" s="96">
        <v>1</v>
      </c>
      <c r="N171" s="135">
        <f t="shared" si="29"/>
        <v>4.2017543859649118</v>
      </c>
    </row>
    <row r="172" spans="1:15" s="96" customFormat="1" ht="45.95" customHeight="1">
      <c r="A172" s="110"/>
      <c r="F172" s="28" t="s">
        <v>27</v>
      </c>
      <c r="G172" s="29"/>
      <c r="H172" s="29"/>
      <c r="I172" s="27"/>
      <c r="J172" s="23"/>
      <c r="K172" s="24">
        <v>2.5</v>
      </c>
      <c r="L172" s="23" t="s">
        <v>18</v>
      </c>
      <c r="M172" s="96">
        <v>0.5</v>
      </c>
      <c r="N172" s="135">
        <f t="shared" si="29"/>
        <v>2.1008771929824559</v>
      </c>
    </row>
    <row r="173" spans="1:15" s="96" customFormat="1" ht="45.95" customHeight="1">
      <c r="A173" s="110"/>
      <c r="F173" s="28" t="s">
        <v>28</v>
      </c>
      <c r="G173" s="29"/>
      <c r="H173" s="29"/>
      <c r="I173" s="27"/>
      <c r="J173" s="23"/>
      <c r="K173" s="24">
        <v>2.5</v>
      </c>
      <c r="L173" s="23" t="s">
        <v>18</v>
      </c>
      <c r="M173" s="96">
        <v>0.5</v>
      </c>
      <c r="N173" s="135">
        <f t="shared" si="29"/>
        <v>2.1008771929824559</v>
      </c>
    </row>
    <row r="174" spans="1:15" s="96" customFormat="1" ht="45.95" customHeight="1" thickBot="1">
      <c r="A174" s="110"/>
      <c r="F174" s="30" t="s">
        <v>29</v>
      </c>
      <c r="G174" s="31"/>
      <c r="H174" s="31"/>
      <c r="I174" s="32"/>
      <c r="J174" s="23"/>
      <c r="K174" s="24">
        <v>2.5</v>
      </c>
      <c r="L174" s="23" t="s">
        <v>18</v>
      </c>
      <c r="M174" s="96">
        <v>0.5</v>
      </c>
      <c r="N174" s="135">
        <f t="shared" si="29"/>
        <v>2.1008771929824559</v>
      </c>
    </row>
    <row r="175" spans="1:15" s="96" customFormat="1" ht="45.95" customHeight="1">
      <c r="A175" s="110"/>
      <c r="F175" s="18" t="s">
        <v>30</v>
      </c>
      <c r="G175" s="19"/>
      <c r="H175" s="20"/>
      <c r="I175" s="21" t="s">
        <v>17</v>
      </c>
      <c r="J175" s="16"/>
      <c r="K175" s="17">
        <v>239</v>
      </c>
      <c r="L175" s="16" t="s">
        <v>18</v>
      </c>
      <c r="M175" s="96">
        <v>126</v>
      </c>
      <c r="N175" s="135">
        <f>M175/134*254</f>
        <v>238.8358208955224</v>
      </c>
      <c r="O175" s="156">
        <f>K175-M175</f>
        <v>113</v>
      </c>
    </row>
    <row r="176" spans="1:15" s="96" customFormat="1" ht="45.95" customHeight="1">
      <c r="A176" s="110"/>
      <c r="F176" s="18" t="s">
        <v>32</v>
      </c>
      <c r="G176" s="19"/>
      <c r="H176" s="20"/>
      <c r="I176" s="21" t="s">
        <v>141</v>
      </c>
      <c r="J176" s="16"/>
      <c r="K176" s="17">
        <v>3</v>
      </c>
      <c r="L176" s="16" t="s">
        <v>18</v>
      </c>
      <c r="M176" s="96">
        <v>2</v>
      </c>
      <c r="N176" s="135">
        <f t="shared" ref="N176:N182" si="31">M176/134*254</f>
        <v>3.7910447761194028</v>
      </c>
      <c r="O176" s="156">
        <f t="shared" ref="O176:O178" si="32">K176-M176</f>
        <v>1</v>
      </c>
    </row>
    <row r="177" spans="1:15" s="96" customFormat="1" ht="45.95" customHeight="1">
      <c r="A177" s="110"/>
      <c r="F177" s="18" t="s">
        <v>15</v>
      </c>
      <c r="G177" s="19"/>
      <c r="H177" s="20"/>
      <c r="I177" s="21">
        <v>254</v>
      </c>
      <c r="J177" s="16"/>
      <c r="K177" s="17">
        <v>2</v>
      </c>
      <c r="L177" s="16" t="s">
        <v>18</v>
      </c>
      <c r="M177" s="96">
        <v>1</v>
      </c>
      <c r="N177" s="135">
        <f t="shared" si="31"/>
        <v>1.8955223880597014</v>
      </c>
      <c r="O177" s="156">
        <f t="shared" si="32"/>
        <v>1</v>
      </c>
    </row>
    <row r="178" spans="1:15" s="96" customFormat="1" ht="45.95" customHeight="1">
      <c r="A178" s="110"/>
      <c r="F178" s="22" t="s">
        <v>23</v>
      </c>
      <c r="G178" s="19"/>
      <c r="H178" s="20"/>
      <c r="I178" s="21" t="s">
        <v>89</v>
      </c>
      <c r="J178" s="23"/>
      <c r="K178" s="24">
        <v>6</v>
      </c>
      <c r="L178" s="23" t="s">
        <v>18</v>
      </c>
      <c r="M178" s="96">
        <v>3</v>
      </c>
      <c r="N178" s="135">
        <f t="shared" si="31"/>
        <v>5.6865671641791042</v>
      </c>
      <c r="O178" s="156">
        <f t="shared" si="32"/>
        <v>3</v>
      </c>
    </row>
    <row r="179" spans="1:15" s="96" customFormat="1" ht="45.95" customHeight="1">
      <c r="A179" s="110"/>
      <c r="F179" s="25" t="s">
        <v>25</v>
      </c>
      <c r="G179" s="25"/>
      <c r="H179" s="26"/>
      <c r="I179" s="21" t="s">
        <v>142</v>
      </c>
      <c r="J179" s="23"/>
      <c r="K179" s="24">
        <v>1</v>
      </c>
      <c r="L179" s="23" t="s">
        <v>18</v>
      </c>
      <c r="M179" s="96">
        <v>0.5</v>
      </c>
      <c r="N179" s="135">
        <f t="shared" si="31"/>
        <v>0.94776119402985071</v>
      </c>
    </row>
    <row r="180" spans="1:15" s="96" customFormat="1" ht="45.95" customHeight="1">
      <c r="A180" s="110"/>
      <c r="F180" s="28" t="s">
        <v>27</v>
      </c>
      <c r="G180" s="29"/>
      <c r="H180" s="29"/>
      <c r="I180" s="27"/>
      <c r="J180" s="23"/>
      <c r="K180" s="24">
        <v>1</v>
      </c>
      <c r="L180" s="23" t="s">
        <v>18</v>
      </c>
      <c r="M180" s="96">
        <v>0.5</v>
      </c>
      <c r="N180" s="135">
        <f t="shared" si="31"/>
        <v>0.94776119402985071</v>
      </c>
    </row>
    <row r="181" spans="1:15" s="96" customFormat="1" ht="45.95" customHeight="1">
      <c r="A181" s="110"/>
      <c r="F181" s="28" t="s">
        <v>28</v>
      </c>
      <c r="G181" s="29"/>
      <c r="H181" s="29"/>
      <c r="I181" s="27"/>
      <c r="J181" s="23"/>
      <c r="K181" s="24">
        <v>1</v>
      </c>
      <c r="L181" s="23" t="s">
        <v>18</v>
      </c>
      <c r="M181" s="96">
        <v>0.5</v>
      </c>
      <c r="N181" s="135">
        <f t="shared" si="31"/>
        <v>0.94776119402985071</v>
      </c>
    </row>
    <row r="182" spans="1:15" s="96" customFormat="1" ht="45.95" customHeight="1" thickBot="1">
      <c r="A182" s="110"/>
      <c r="F182" s="30" t="s">
        <v>29</v>
      </c>
      <c r="G182" s="31"/>
      <c r="H182" s="31"/>
      <c r="I182" s="32"/>
      <c r="J182" s="23"/>
      <c r="K182" s="24">
        <v>1</v>
      </c>
      <c r="L182" s="23" t="s">
        <v>18</v>
      </c>
      <c r="M182" s="96">
        <v>0.5</v>
      </c>
      <c r="N182" s="135">
        <f t="shared" si="31"/>
        <v>0.94776119402985071</v>
      </c>
    </row>
    <row r="183" spans="1:15" s="96" customFormat="1" ht="45.95" customHeight="1">
      <c r="A183" s="110">
        <v>45297</v>
      </c>
      <c r="B183" s="111" t="s">
        <v>178</v>
      </c>
      <c r="C183" s="96" t="s">
        <v>156</v>
      </c>
      <c r="D183" s="96" t="s">
        <v>157</v>
      </c>
      <c r="E183" s="96" t="s">
        <v>101</v>
      </c>
      <c r="F183" s="96" t="s">
        <v>14</v>
      </c>
      <c r="G183" s="96" t="s">
        <v>102</v>
      </c>
      <c r="J183" s="96">
        <v>29</v>
      </c>
      <c r="K183" s="177">
        <v>2894</v>
      </c>
      <c r="M183" s="96" t="s">
        <v>158</v>
      </c>
      <c r="N183" s="110">
        <v>45299</v>
      </c>
    </row>
    <row r="184" spans="1:15" s="96" customFormat="1" ht="45.95" customHeight="1" thickBot="1">
      <c r="A184" s="110"/>
      <c r="F184" s="96" t="s">
        <v>104</v>
      </c>
      <c r="G184" s="96" t="s">
        <v>102</v>
      </c>
      <c r="I184" s="178"/>
      <c r="J184" s="96">
        <v>11</v>
      </c>
      <c r="K184" s="177">
        <v>1161</v>
      </c>
      <c r="M184" s="96" t="s">
        <v>159</v>
      </c>
      <c r="N184" s="110">
        <v>45299</v>
      </c>
    </row>
    <row r="185" spans="1:15" s="96" customFormat="1" ht="45.95" customHeight="1">
      <c r="A185" s="110"/>
      <c r="F185" s="12" t="s">
        <v>16</v>
      </c>
      <c r="G185" s="13"/>
      <c r="H185" s="14"/>
      <c r="I185" s="21" t="s">
        <v>17</v>
      </c>
      <c r="J185" s="16"/>
      <c r="K185" s="17">
        <v>2738</v>
      </c>
      <c r="L185" s="16" t="s">
        <v>18</v>
      </c>
      <c r="M185" s="96">
        <v>264</v>
      </c>
      <c r="N185" s="135">
        <f>M185/279*2894</f>
        <v>2738.4086021505377</v>
      </c>
      <c r="O185" s="156">
        <f>K185-M185</f>
        <v>2474</v>
      </c>
    </row>
    <row r="186" spans="1:15" s="96" customFormat="1" ht="45.95" customHeight="1">
      <c r="A186" s="110"/>
      <c r="F186" s="18" t="s">
        <v>19</v>
      </c>
      <c r="G186" s="19"/>
      <c r="H186" s="20"/>
      <c r="I186" s="21" t="s">
        <v>14</v>
      </c>
      <c r="J186" s="16"/>
      <c r="K186" s="17">
        <v>67</v>
      </c>
      <c r="L186" s="16" t="s">
        <v>18</v>
      </c>
      <c r="M186" s="96">
        <v>6.5</v>
      </c>
      <c r="N186" s="135">
        <f t="shared" ref="N186:N192" si="33">M186/279*2894</f>
        <v>67.422939068100362</v>
      </c>
      <c r="O186" s="156">
        <f t="shared" ref="O186:O189" si="34">K186-M186</f>
        <v>60.5</v>
      </c>
    </row>
    <row r="187" spans="1:15" s="96" customFormat="1" ht="45.95" customHeight="1">
      <c r="A187" s="110"/>
      <c r="F187" s="18" t="s">
        <v>20</v>
      </c>
      <c r="G187" s="19"/>
      <c r="H187" s="20"/>
      <c r="I187" s="21">
        <v>2894</v>
      </c>
      <c r="J187" s="16"/>
      <c r="K187" s="17">
        <v>10.5</v>
      </c>
      <c r="L187" s="16" t="s">
        <v>18</v>
      </c>
      <c r="M187" s="96">
        <v>1</v>
      </c>
      <c r="N187" s="135">
        <f t="shared" si="33"/>
        <v>10.372759856630825</v>
      </c>
      <c r="O187" s="156">
        <f t="shared" si="34"/>
        <v>9.5</v>
      </c>
    </row>
    <row r="188" spans="1:15" s="96" customFormat="1" ht="45.95" customHeight="1">
      <c r="A188" s="110"/>
      <c r="F188" s="22" t="s">
        <v>22</v>
      </c>
      <c r="G188" s="19"/>
      <c r="H188" s="20"/>
      <c r="I188" s="21" t="s">
        <v>89</v>
      </c>
      <c r="J188" s="23"/>
      <c r="K188" s="24">
        <v>26</v>
      </c>
      <c r="L188" s="23" t="s">
        <v>18</v>
      </c>
      <c r="M188" s="96">
        <v>2.5</v>
      </c>
      <c r="N188" s="135">
        <f t="shared" si="33"/>
        <v>25.931899641577061</v>
      </c>
      <c r="O188" s="156">
        <f t="shared" si="34"/>
        <v>23.5</v>
      </c>
    </row>
    <row r="189" spans="1:15" s="96" customFormat="1" ht="45.95" customHeight="1">
      <c r="A189" s="110"/>
      <c r="F189" s="22" t="s">
        <v>23</v>
      </c>
      <c r="G189" s="19"/>
      <c r="H189" s="20"/>
      <c r="I189" s="21" t="s">
        <v>158</v>
      </c>
      <c r="J189" s="23"/>
      <c r="K189" s="24">
        <v>10.5</v>
      </c>
      <c r="L189" s="23" t="s">
        <v>18</v>
      </c>
      <c r="M189" s="96">
        <v>1</v>
      </c>
      <c r="N189" s="135">
        <f t="shared" si="33"/>
        <v>10.372759856630825</v>
      </c>
      <c r="O189" s="156">
        <f t="shared" si="34"/>
        <v>9.5</v>
      </c>
    </row>
    <row r="190" spans="1:15" s="96" customFormat="1" ht="45.95" customHeight="1">
      <c r="A190" s="110"/>
      <c r="F190" s="25" t="s">
        <v>25</v>
      </c>
      <c r="G190" s="25"/>
      <c r="H190" s="26"/>
      <c r="I190" s="27"/>
      <c r="J190" s="23"/>
      <c r="K190" s="24">
        <v>10.5</v>
      </c>
      <c r="L190" s="23" t="s">
        <v>18</v>
      </c>
      <c r="M190" s="96">
        <v>1</v>
      </c>
      <c r="N190" s="135">
        <f t="shared" si="33"/>
        <v>10.372759856630825</v>
      </c>
    </row>
    <row r="191" spans="1:15" s="96" customFormat="1" ht="45.95" customHeight="1">
      <c r="A191" s="110"/>
      <c r="F191" s="28" t="s">
        <v>28</v>
      </c>
      <c r="G191" s="29"/>
      <c r="H191" s="29"/>
      <c r="I191" s="27"/>
      <c r="J191" s="23"/>
      <c r="K191" s="24">
        <v>5.5</v>
      </c>
      <c r="L191" s="23" t="s">
        <v>18</v>
      </c>
      <c r="M191" s="96">
        <v>0.5</v>
      </c>
      <c r="N191" s="135">
        <f t="shared" si="33"/>
        <v>5.1863799283154126</v>
      </c>
    </row>
    <row r="192" spans="1:15" s="96" customFormat="1" ht="45.95" customHeight="1" thickBot="1">
      <c r="A192" s="110"/>
      <c r="F192" s="30" t="s">
        <v>29</v>
      </c>
      <c r="G192" s="31"/>
      <c r="H192" s="31"/>
      <c r="I192" s="32"/>
      <c r="J192" s="23"/>
      <c r="K192" s="24">
        <v>26</v>
      </c>
      <c r="L192" s="23" t="s">
        <v>18</v>
      </c>
      <c r="M192" s="96">
        <v>2.5</v>
      </c>
      <c r="N192" s="135">
        <f t="shared" si="33"/>
        <v>25.931899641577061</v>
      </c>
    </row>
    <row r="193" spans="1:15" s="96" customFormat="1" ht="45.95" customHeight="1">
      <c r="A193" s="110"/>
      <c r="F193" s="18" t="s">
        <v>15</v>
      </c>
      <c r="G193" s="19"/>
      <c r="H193" s="20"/>
      <c r="I193" s="21" t="s">
        <v>17</v>
      </c>
      <c r="J193" s="16"/>
      <c r="K193" s="17">
        <v>1122.5</v>
      </c>
      <c r="L193" s="16" t="s">
        <v>18</v>
      </c>
      <c r="M193" s="96">
        <v>103.5</v>
      </c>
      <c r="N193" s="135">
        <f>M193/107*1161</f>
        <v>1123.0233644859813</v>
      </c>
      <c r="O193" s="156">
        <f>K193-M193</f>
        <v>1019</v>
      </c>
    </row>
    <row r="194" spans="1:15" s="96" customFormat="1" ht="45.95" customHeight="1">
      <c r="A194" s="110"/>
      <c r="F194" s="22" t="s">
        <v>22</v>
      </c>
      <c r="G194" s="19"/>
      <c r="H194" s="20"/>
      <c r="I194" s="21" t="s">
        <v>104</v>
      </c>
      <c r="J194" s="23"/>
      <c r="K194" s="24">
        <v>5.5</v>
      </c>
      <c r="L194" s="23" t="s">
        <v>18</v>
      </c>
      <c r="M194" s="96">
        <v>0.5</v>
      </c>
      <c r="N194" s="135">
        <f t="shared" ref="N194:N198" si="35">M194/107*1161</f>
        <v>5.4252336448598131</v>
      </c>
      <c r="O194" s="156">
        <f t="shared" ref="O194:O195" si="36">K194-M194</f>
        <v>5</v>
      </c>
    </row>
    <row r="195" spans="1:15" s="96" customFormat="1" ht="45.95" customHeight="1">
      <c r="A195" s="110"/>
      <c r="F195" s="22" t="s">
        <v>23</v>
      </c>
      <c r="G195" s="19"/>
      <c r="H195" s="20"/>
      <c r="I195" s="21">
        <v>1161</v>
      </c>
      <c r="J195" s="23"/>
      <c r="K195" s="24">
        <v>5.5</v>
      </c>
      <c r="L195" s="23" t="s">
        <v>18</v>
      </c>
      <c r="M195" s="96">
        <v>0.5</v>
      </c>
      <c r="N195" s="135">
        <f t="shared" si="35"/>
        <v>5.4252336448598131</v>
      </c>
      <c r="O195" s="156">
        <f t="shared" si="36"/>
        <v>5</v>
      </c>
    </row>
    <row r="196" spans="1:15" s="96" customFormat="1" ht="45.95" customHeight="1">
      <c r="A196" s="110"/>
      <c r="F196" s="25" t="s">
        <v>25</v>
      </c>
      <c r="G196" s="25"/>
      <c r="H196" s="26"/>
      <c r="I196" s="21" t="s">
        <v>89</v>
      </c>
      <c r="J196" s="23"/>
      <c r="K196" s="24">
        <v>5.5</v>
      </c>
      <c r="L196" s="23" t="s">
        <v>18</v>
      </c>
      <c r="M196" s="96">
        <v>0.5</v>
      </c>
      <c r="N196" s="135">
        <f t="shared" si="35"/>
        <v>5.4252336448598131</v>
      </c>
    </row>
    <row r="197" spans="1:15" s="96" customFormat="1" ht="45.95" customHeight="1">
      <c r="A197" s="110"/>
      <c r="F197" s="28" t="s">
        <v>28</v>
      </c>
      <c r="G197" s="29"/>
      <c r="H197" s="29"/>
      <c r="I197" s="21" t="s">
        <v>159</v>
      </c>
      <c r="J197" s="23"/>
      <c r="K197" s="24">
        <v>5.5</v>
      </c>
      <c r="L197" s="23" t="s">
        <v>18</v>
      </c>
      <c r="M197" s="96">
        <v>0.5</v>
      </c>
      <c r="N197" s="135">
        <f t="shared" si="35"/>
        <v>5.4252336448598131</v>
      </c>
    </row>
    <row r="198" spans="1:15" s="96" customFormat="1" ht="45.95" customHeight="1" thickBot="1">
      <c r="A198" s="110"/>
      <c r="F198" s="30" t="s">
        <v>29</v>
      </c>
      <c r="G198" s="31"/>
      <c r="H198" s="31"/>
      <c r="I198" s="32"/>
      <c r="J198" s="23"/>
      <c r="K198" s="24">
        <v>16.5</v>
      </c>
      <c r="L198" s="23" t="s">
        <v>18</v>
      </c>
      <c r="M198" s="96">
        <v>1.5</v>
      </c>
      <c r="N198" s="135">
        <f t="shared" si="35"/>
        <v>16.27570093457944</v>
      </c>
    </row>
    <row r="199" spans="1:15" s="96" customFormat="1" ht="45.95" customHeight="1">
      <c r="A199" s="110">
        <v>45297</v>
      </c>
      <c r="B199" s="111" t="s">
        <v>179</v>
      </c>
      <c r="C199" s="96" t="s">
        <v>160</v>
      </c>
      <c r="D199" s="96" t="s">
        <v>161</v>
      </c>
      <c r="E199" s="96" t="s">
        <v>101</v>
      </c>
      <c r="F199" s="96" t="s">
        <v>14</v>
      </c>
      <c r="G199" s="96" t="s">
        <v>102</v>
      </c>
      <c r="J199" s="96">
        <v>13</v>
      </c>
      <c r="K199" s="177">
        <v>1087</v>
      </c>
      <c r="M199" s="96" t="s">
        <v>162</v>
      </c>
      <c r="N199" s="110">
        <v>45299</v>
      </c>
    </row>
    <row r="200" spans="1:15" s="96" customFormat="1" ht="45.95" customHeight="1">
      <c r="A200" s="110"/>
      <c r="F200" s="96" t="s">
        <v>104</v>
      </c>
      <c r="G200" s="96" t="s">
        <v>102</v>
      </c>
      <c r="J200" s="96">
        <v>9</v>
      </c>
      <c r="K200" s="177">
        <v>795</v>
      </c>
      <c r="M200" s="96" t="s">
        <v>163</v>
      </c>
      <c r="N200" s="110">
        <v>45299</v>
      </c>
    </row>
    <row r="201" spans="1:15" s="96" customFormat="1" ht="45.95" customHeight="1" thickBot="1">
      <c r="A201" s="110"/>
      <c r="F201" s="96" t="s">
        <v>139</v>
      </c>
      <c r="I201" s="178"/>
      <c r="J201" s="96">
        <v>1</v>
      </c>
      <c r="K201" s="177">
        <v>40</v>
      </c>
      <c r="M201" s="96" t="s">
        <v>164</v>
      </c>
      <c r="N201" s="110">
        <v>45299</v>
      </c>
    </row>
    <row r="202" spans="1:15" s="96" customFormat="1" ht="45.95" customHeight="1">
      <c r="A202" s="110"/>
      <c r="F202" s="12" t="s">
        <v>16</v>
      </c>
      <c r="G202" s="13"/>
      <c r="H202" s="14"/>
      <c r="I202" s="21" t="s">
        <v>17</v>
      </c>
      <c r="J202" s="16"/>
      <c r="K202" s="17">
        <v>893</v>
      </c>
      <c r="L202" s="16" t="s">
        <v>18</v>
      </c>
      <c r="M202" s="96">
        <v>46</v>
      </c>
      <c r="N202" s="135">
        <f>M202/56*1087</f>
        <v>892.89285714285711</v>
      </c>
      <c r="O202" s="156">
        <f>K202-M202</f>
        <v>847</v>
      </c>
    </row>
    <row r="203" spans="1:15" s="96" customFormat="1" ht="45.95" customHeight="1">
      <c r="A203" s="110"/>
      <c r="F203" s="18" t="s">
        <v>19</v>
      </c>
      <c r="G203" s="19"/>
      <c r="H203" s="20"/>
      <c r="I203" s="21" t="s">
        <v>14</v>
      </c>
      <c r="J203" s="16"/>
      <c r="K203" s="17">
        <v>76</v>
      </c>
      <c r="L203" s="16" t="s">
        <v>18</v>
      </c>
      <c r="M203" s="96">
        <v>4</v>
      </c>
      <c r="N203" s="135">
        <f t="shared" ref="N203:N210" si="37">M203/56*1087</f>
        <v>77.642857142857139</v>
      </c>
      <c r="O203" s="156">
        <f t="shared" ref="O203:O206" si="38">K203-M203</f>
        <v>72</v>
      </c>
    </row>
    <row r="204" spans="1:15" s="96" customFormat="1" ht="45.95" customHeight="1">
      <c r="A204" s="110"/>
      <c r="F204" s="18" t="s">
        <v>20</v>
      </c>
      <c r="G204" s="19"/>
      <c r="H204" s="20"/>
      <c r="I204" s="21">
        <v>1087</v>
      </c>
      <c r="J204" s="16"/>
      <c r="K204" s="17">
        <v>29.5</v>
      </c>
      <c r="L204" s="16" t="s">
        <v>18</v>
      </c>
      <c r="M204" s="96">
        <v>1.5</v>
      </c>
      <c r="N204" s="135">
        <f t="shared" si="37"/>
        <v>29.116071428571427</v>
      </c>
      <c r="O204" s="156">
        <f t="shared" si="38"/>
        <v>28</v>
      </c>
    </row>
    <row r="205" spans="1:15" s="96" customFormat="1" ht="45.95" customHeight="1">
      <c r="A205" s="110"/>
      <c r="F205" s="18" t="s">
        <v>35</v>
      </c>
      <c r="G205" s="19"/>
      <c r="H205" s="20"/>
      <c r="I205" s="21" t="s">
        <v>89</v>
      </c>
      <c r="J205" s="16"/>
      <c r="K205" s="17">
        <v>19.5</v>
      </c>
      <c r="L205" s="16" t="s">
        <v>18</v>
      </c>
      <c r="M205" s="96">
        <v>1</v>
      </c>
      <c r="N205" s="135">
        <f t="shared" si="37"/>
        <v>19.410714285714285</v>
      </c>
      <c r="O205" s="156">
        <f t="shared" si="38"/>
        <v>18.5</v>
      </c>
    </row>
    <row r="206" spans="1:15" s="96" customFormat="1" ht="45.95" customHeight="1">
      <c r="A206" s="110"/>
      <c r="F206" s="22" t="s">
        <v>22</v>
      </c>
      <c r="G206" s="19"/>
      <c r="H206" s="20"/>
      <c r="I206" s="21" t="s">
        <v>162</v>
      </c>
      <c r="J206" s="23"/>
      <c r="K206" s="24">
        <v>19.5</v>
      </c>
      <c r="L206" s="23" t="s">
        <v>18</v>
      </c>
      <c r="M206" s="96">
        <v>1</v>
      </c>
      <c r="N206" s="135">
        <f t="shared" si="37"/>
        <v>19.410714285714285</v>
      </c>
      <c r="O206" s="156">
        <f t="shared" si="38"/>
        <v>18.5</v>
      </c>
    </row>
    <row r="207" spans="1:15" s="96" customFormat="1" ht="45.95" customHeight="1">
      <c r="A207" s="110"/>
      <c r="F207" s="25" t="s">
        <v>24</v>
      </c>
      <c r="G207" s="25"/>
      <c r="H207" s="26"/>
      <c r="I207" s="27"/>
      <c r="J207" s="23"/>
      <c r="K207" s="24">
        <v>10</v>
      </c>
      <c r="L207" s="23" t="s">
        <v>18</v>
      </c>
      <c r="M207" s="96">
        <v>0.5</v>
      </c>
      <c r="N207" s="135">
        <f t="shared" si="37"/>
        <v>9.7053571428571423</v>
      </c>
    </row>
    <row r="208" spans="1:15" s="96" customFormat="1" ht="45.95" customHeight="1">
      <c r="A208" s="110"/>
      <c r="F208" s="25" t="s">
        <v>25</v>
      </c>
      <c r="G208" s="25"/>
      <c r="H208" s="26"/>
      <c r="I208" s="27"/>
      <c r="J208" s="23"/>
      <c r="K208" s="24">
        <v>10</v>
      </c>
      <c r="L208" s="23" t="s">
        <v>18</v>
      </c>
      <c r="M208" s="96">
        <v>0.5</v>
      </c>
      <c r="N208" s="135">
        <f t="shared" si="37"/>
        <v>9.7053571428571423</v>
      </c>
    </row>
    <row r="209" spans="1:15" s="96" customFormat="1" ht="45.95" customHeight="1">
      <c r="A209" s="110"/>
      <c r="F209" s="28" t="s">
        <v>28</v>
      </c>
      <c r="G209" s="29"/>
      <c r="H209" s="29"/>
      <c r="I209" s="27"/>
      <c r="J209" s="23"/>
      <c r="K209" s="24">
        <v>10</v>
      </c>
      <c r="L209" s="23" t="s">
        <v>18</v>
      </c>
      <c r="M209" s="96">
        <v>0.5</v>
      </c>
      <c r="N209" s="135">
        <f t="shared" si="37"/>
        <v>9.7053571428571423</v>
      </c>
    </row>
    <row r="210" spans="1:15" s="96" customFormat="1" ht="45.95" customHeight="1" thickBot="1">
      <c r="A210" s="110"/>
      <c r="F210" s="30" t="s">
        <v>29</v>
      </c>
      <c r="G210" s="31"/>
      <c r="H210" s="31"/>
      <c r="I210" s="32"/>
      <c r="J210" s="23"/>
      <c r="K210" s="24">
        <v>19.5</v>
      </c>
      <c r="L210" s="23" t="s">
        <v>18</v>
      </c>
      <c r="M210" s="96">
        <v>1</v>
      </c>
      <c r="N210" s="135">
        <f t="shared" si="37"/>
        <v>19.410714285714285</v>
      </c>
    </row>
    <row r="211" spans="1:15" s="96" customFormat="1" ht="45.95" customHeight="1">
      <c r="A211" s="110"/>
      <c r="F211" s="18" t="s">
        <v>19</v>
      </c>
      <c r="G211" s="19"/>
      <c r="H211" s="20"/>
      <c r="I211" s="21" t="s">
        <v>17</v>
      </c>
      <c r="J211" s="16"/>
      <c r="K211" s="17">
        <v>7.5</v>
      </c>
      <c r="L211" s="16" t="s">
        <v>18</v>
      </c>
      <c r="M211" s="96">
        <v>0.5</v>
      </c>
      <c r="N211" s="135">
        <f>M211/54*795</f>
        <v>7.3611111111111107</v>
      </c>
      <c r="O211" s="156">
        <f>K211-M211</f>
        <v>7</v>
      </c>
    </row>
    <row r="212" spans="1:15" s="96" customFormat="1" ht="45.95" customHeight="1">
      <c r="A212" s="110"/>
      <c r="F212" s="18" t="s">
        <v>30</v>
      </c>
      <c r="G212" s="19"/>
      <c r="H212" s="20"/>
      <c r="I212" s="21" t="s">
        <v>104</v>
      </c>
      <c r="J212" s="16"/>
      <c r="K212" s="17">
        <v>7.5</v>
      </c>
      <c r="L212" s="16" t="s">
        <v>18</v>
      </c>
      <c r="M212" s="96">
        <v>0.5</v>
      </c>
      <c r="N212" s="135">
        <f t="shared" ref="N212:N220" si="39">M212/54*795</f>
        <v>7.3611111111111107</v>
      </c>
      <c r="O212" s="156">
        <f t="shared" ref="O212:O216" si="40">K212-M212</f>
        <v>7</v>
      </c>
    </row>
    <row r="213" spans="1:15" s="96" customFormat="1" ht="45.95" customHeight="1">
      <c r="A213" s="110"/>
      <c r="F213" s="18" t="s">
        <v>15</v>
      </c>
      <c r="G213" s="19"/>
      <c r="H213" s="20"/>
      <c r="I213" s="21">
        <v>795</v>
      </c>
      <c r="J213" s="16"/>
      <c r="K213" s="17">
        <v>670</v>
      </c>
      <c r="L213" s="16" t="s">
        <v>18</v>
      </c>
      <c r="M213" s="96">
        <v>45.5</v>
      </c>
      <c r="N213" s="135">
        <f t="shared" si="39"/>
        <v>669.86111111111109</v>
      </c>
      <c r="O213" s="156">
        <f t="shared" si="40"/>
        <v>624.5</v>
      </c>
    </row>
    <row r="214" spans="1:15" s="96" customFormat="1" ht="45.95" customHeight="1">
      <c r="A214" s="110"/>
      <c r="F214" s="18" t="s">
        <v>143</v>
      </c>
      <c r="G214" s="19"/>
      <c r="H214" s="20"/>
      <c r="I214" s="21" t="s">
        <v>89</v>
      </c>
      <c r="J214" s="16"/>
      <c r="K214" s="17">
        <v>42.5</v>
      </c>
      <c r="L214" s="16" t="s">
        <v>18</v>
      </c>
      <c r="M214" s="96">
        <v>3</v>
      </c>
      <c r="N214" s="135">
        <f t="shared" si="39"/>
        <v>44.166666666666664</v>
      </c>
      <c r="O214" s="156">
        <f t="shared" si="40"/>
        <v>39.5</v>
      </c>
    </row>
    <row r="215" spans="1:15" s="96" customFormat="1" ht="45.95" customHeight="1">
      <c r="A215" s="110"/>
      <c r="F215" s="22" t="s">
        <v>22</v>
      </c>
      <c r="G215" s="19"/>
      <c r="H215" s="20"/>
      <c r="I215" s="21" t="s">
        <v>163</v>
      </c>
      <c r="J215" s="23"/>
      <c r="K215" s="24">
        <v>15</v>
      </c>
      <c r="L215" s="23" t="s">
        <v>18</v>
      </c>
      <c r="M215" s="96">
        <v>1</v>
      </c>
      <c r="N215" s="135">
        <f t="shared" si="39"/>
        <v>14.722222222222221</v>
      </c>
      <c r="O215" s="156">
        <f t="shared" si="40"/>
        <v>14</v>
      </c>
    </row>
    <row r="216" spans="1:15" s="96" customFormat="1" ht="45.95" customHeight="1">
      <c r="A216" s="110"/>
      <c r="F216" s="22" t="s">
        <v>23</v>
      </c>
      <c r="G216" s="19"/>
      <c r="H216" s="20"/>
      <c r="I216" s="21"/>
      <c r="J216" s="23"/>
      <c r="K216" s="24">
        <v>7.5</v>
      </c>
      <c r="L216" s="23" t="s">
        <v>18</v>
      </c>
      <c r="M216" s="96">
        <v>0.5</v>
      </c>
      <c r="N216" s="135">
        <f t="shared" si="39"/>
        <v>7.3611111111111107</v>
      </c>
      <c r="O216" s="156">
        <f t="shared" si="40"/>
        <v>7</v>
      </c>
    </row>
    <row r="217" spans="1:15" s="96" customFormat="1" ht="45.95" customHeight="1">
      <c r="A217" s="110"/>
      <c r="F217" s="25" t="s">
        <v>25</v>
      </c>
      <c r="G217" s="25"/>
      <c r="H217" s="26"/>
      <c r="I217" s="27"/>
      <c r="J217" s="23"/>
      <c r="K217" s="24">
        <v>15</v>
      </c>
      <c r="L217" s="23" t="s">
        <v>18</v>
      </c>
      <c r="M217" s="96">
        <v>1</v>
      </c>
      <c r="N217" s="135">
        <f t="shared" si="39"/>
        <v>14.722222222222221</v>
      </c>
    </row>
    <row r="218" spans="1:15" s="96" customFormat="1" ht="45.95" customHeight="1">
      <c r="A218" s="110"/>
      <c r="F218" s="28" t="s">
        <v>26</v>
      </c>
      <c r="G218" s="29"/>
      <c r="H218" s="26"/>
      <c r="I218" s="27"/>
      <c r="J218" s="23"/>
      <c r="K218" s="24">
        <v>15</v>
      </c>
      <c r="L218" s="23" t="s">
        <v>18</v>
      </c>
      <c r="M218" s="96">
        <v>1</v>
      </c>
      <c r="N218" s="135">
        <f t="shared" si="39"/>
        <v>14.722222222222221</v>
      </c>
    </row>
    <row r="219" spans="1:15" s="96" customFormat="1" ht="45.95" customHeight="1">
      <c r="A219" s="110"/>
      <c r="F219" s="28" t="s">
        <v>28</v>
      </c>
      <c r="G219" s="29"/>
      <c r="H219" s="29"/>
      <c r="I219" s="27"/>
      <c r="J219" s="23"/>
      <c r="K219" s="24">
        <v>7.5</v>
      </c>
      <c r="L219" s="23" t="s">
        <v>18</v>
      </c>
      <c r="M219" s="96">
        <v>0.5</v>
      </c>
      <c r="N219" s="135">
        <f t="shared" si="39"/>
        <v>7.3611111111111107</v>
      </c>
    </row>
    <row r="220" spans="1:15" s="96" customFormat="1" ht="45.95" customHeight="1" thickBot="1">
      <c r="A220" s="110"/>
      <c r="F220" s="30" t="s">
        <v>29</v>
      </c>
      <c r="G220" s="31"/>
      <c r="H220" s="31"/>
      <c r="I220" s="32"/>
      <c r="J220" s="23"/>
      <c r="K220" s="24">
        <v>7.5</v>
      </c>
      <c r="L220" s="23" t="s">
        <v>18</v>
      </c>
      <c r="M220" s="96">
        <v>0.5</v>
      </c>
      <c r="N220" s="135">
        <f t="shared" si="39"/>
        <v>7.3611111111111107</v>
      </c>
    </row>
    <row r="221" spans="1:15" s="96" customFormat="1" ht="45.95" customHeight="1">
      <c r="A221" s="110"/>
      <c r="F221" s="18" t="s">
        <v>31</v>
      </c>
      <c r="G221" s="19"/>
      <c r="H221" s="20"/>
      <c r="I221" s="21" t="s">
        <v>17</v>
      </c>
      <c r="J221" s="16"/>
      <c r="K221" s="17">
        <v>11.5</v>
      </c>
      <c r="L221" s="16" t="s">
        <v>18</v>
      </c>
    </row>
    <row r="222" spans="1:15" s="96" customFormat="1" ht="45.95" customHeight="1">
      <c r="A222" s="110"/>
      <c r="F222" s="18" t="s">
        <v>36</v>
      </c>
      <c r="G222" s="19"/>
      <c r="H222" s="20"/>
      <c r="I222" s="21" t="s">
        <v>139</v>
      </c>
      <c r="J222" s="16"/>
      <c r="K222" s="17">
        <v>25</v>
      </c>
      <c r="L222" s="16" t="s">
        <v>18</v>
      </c>
    </row>
    <row r="223" spans="1:15" s="96" customFormat="1" ht="45.95" customHeight="1">
      <c r="A223" s="110"/>
      <c r="F223" s="18" t="s">
        <v>34</v>
      </c>
      <c r="G223" s="19"/>
      <c r="H223" s="20"/>
      <c r="I223" s="21">
        <v>40</v>
      </c>
      <c r="J223" s="16"/>
      <c r="K223" s="17">
        <v>1</v>
      </c>
      <c r="L223" s="16" t="s">
        <v>18</v>
      </c>
    </row>
    <row r="224" spans="1:15" s="96" customFormat="1" ht="45.95" customHeight="1">
      <c r="A224" s="110"/>
      <c r="F224" s="22" t="s">
        <v>23</v>
      </c>
      <c r="G224" s="19"/>
      <c r="H224" s="20"/>
      <c r="I224" s="21"/>
      <c r="J224" s="23"/>
      <c r="K224" s="24">
        <v>0.5</v>
      </c>
      <c r="L224" s="23" t="s">
        <v>18</v>
      </c>
    </row>
    <row r="225" spans="1:15" s="96" customFormat="1" ht="45.95" customHeight="1">
      <c r="A225" s="110"/>
      <c r="F225" s="25" t="s">
        <v>25</v>
      </c>
      <c r="G225" s="25"/>
      <c r="H225" s="26"/>
      <c r="I225" s="27"/>
      <c r="J225" s="23"/>
      <c r="K225" s="24">
        <v>0.5</v>
      </c>
      <c r="L225" s="23" t="s">
        <v>18</v>
      </c>
    </row>
    <row r="226" spans="1:15" s="96" customFormat="1" ht="45.95" customHeight="1">
      <c r="A226" s="110"/>
      <c r="F226" s="28" t="s">
        <v>27</v>
      </c>
      <c r="G226" s="29"/>
      <c r="H226" s="29"/>
      <c r="I226" s="27"/>
      <c r="J226" s="23"/>
      <c r="K226" s="24">
        <v>1</v>
      </c>
      <c r="L226" s="23" t="s">
        <v>18</v>
      </c>
    </row>
    <row r="227" spans="1:15" s="96" customFormat="1" ht="45.95" customHeight="1" thickBot="1">
      <c r="A227" s="110"/>
      <c r="F227" s="30" t="s">
        <v>28</v>
      </c>
      <c r="G227" s="31"/>
      <c r="H227" s="31"/>
      <c r="I227" s="32"/>
      <c r="J227" s="23"/>
      <c r="K227" s="24">
        <v>0.5</v>
      </c>
      <c r="L227" s="23" t="s">
        <v>18</v>
      </c>
    </row>
    <row r="228" spans="1:15" s="96" customFormat="1" ht="45.95" customHeight="1">
      <c r="A228" s="110">
        <v>45297</v>
      </c>
      <c r="B228" s="111" t="s">
        <v>212</v>
      </c>
      <c r="C228" s="96" t="s">
        <v>165</v>
      </c>
      <c r="D228" s="96" t="s">
        <v>166</v>
      </c>
      <c r="E228" s="96" t="s">
        <v>101</v>
      </c>
      <c r="F228" s="185" t="s">
        <v>141</v>
      </c>
      <c r="G228" s="185"/>
      <c r="H228" s="185"/>
      <c r="I228" s="185"/>
      <c r="J228" s="96">
        <v>29</v>
      </c>
      <c r="K228" s="177">
        <v>2024</v>
      </c>
      <c r="M228" s="96" t="s">
        <v>167</v>
      </c>
      <c r="N228" s="110">
        <v>45301</v>
      </c>
    </row>
    <row r="229" spans="1:15" s="96" customFormat="1" ht="45.95" customHeight="1" thickBot="1">
      <c r="A229" s="110"/>
      <c r="F229" s="178" t="s">
        <v>139</v>
      </c>
      <c r="G229" s="178"/>
      <c r="H229" s="178"/>
      <c r="I229" s="178"/>
      <c r="J229" s="96">
        <v>2</v>
      </c>
      <c r="K229" s="177">
        <v>118</v>
      </c>
      <c r="M229" s="96" t="s">
        <v>168</v>
      </c>
      <c r="N229" s="110">
        <v>45301</v>
      </c>
    </row>
    <row r="230" spans="1:15" s="96" customFormat="1" ht="45.95" customHeight="1">
      <c r="A230" s="110"/>
      <c r="F230" s="181" t="s">
        <v>30</v>
      </c>
      <c r="G230" s="182"/>
      <c r="H230" s="183"/>
      <c r="I230" s="21" t="s">
        <v>17</v>
      </c>
      <c r="J230" s="16"/>
      <c r="K230" s="17">
        <v>1960</v>
      </c>
      <c r="L230" s="16" t="s">
        <v>18</v>
      </c>
      <c r="M230" s="96">
        <v>184</v>
      </c>
      <c r="N230" s="135">
        <f>M230/190*2024</f>
        <v>1960.0842105263159</v>
      </c>
      <c r="O230" s="156">
        <f>K230-M230</f>
        <v>1776</v>
      </c>
    </row>
    <row r="231" spans="1:15" s="96" customFormat="1" ht="45.95" customHeight="1">
      <c r="A231" s="110"/>
      <c r="F231" s="18" t="s">
        <v>32</v>
      </c>
      <c r="G231" s="19"/>
      <c r="H231" s="20"/>
      <c r="I231" s="21" t="s">
        <v>141</v>
      </c>
      <c r="J231" s="16"/>
      <c r="K231" s="17">
        <v>31</v>
      </c>
      <c r="L231" s="16" t="s">
        <v>18</v>
      </c>
      <c r="M231" s="96">
        <v>3</v>
      </c>
      <c r="N231" s="135">
        <f t="shared" ref="N231:N236" si="41">M231/190*2024</f>
        <v>31.957894736842107</v>
      </c>
      <c r="O231" s="156">
        <f t="shared" ref="O231:O232" si="42">K231-M231</f>
        <v>28</v>
      </c>
    </row>
    <row r="232" spans="1:15" s="96" customFormat="1" ht="45.95" customHeight="1">
      <c r="A232" s="110"/>
      <c r="F232" s="22" t="s">
        <v>23</v>
      </c>
      <c r="G232" s="19"/>
      <c r="H232" s="20"/>
      <c r="I232" s="21">
        <v>2024</v>
      </c>
      <c r="J232" s="23"/>
      <c r="K232" s="24">
        <v>5.5</v>
      </c>
      <c r="L232" s="23" t="s">
        <v>18</v>
      </c>
      <c r="M232" s="96">
        <v>0.5</v>
      </c>
      <c r="N232" s="135">
        <f t="shared" si="41"/>
        <v>5.3263157894736839</v>
      </c>
      <c r="O232" s="156">
        <f t="shared" si="42"/>
        <v>5</v>
      </c>
    </row>
    <row r="233" spans="1:15" s="96" customFormat="1" ht="45.95" customHeight="1">
      <c r="A233" s="110"/>
      <c r="F233" s="25" t="s">
        <v>25</v>
      </c>
      <c r="G233" s="25"/>
      <c r="H233" s="26"/>
      <c r="I233" s="21" t="s">
        <v>89</v>
      </c>
      <c r="J233" s="23"/>
      <c r="K233" s="24">
        <v>5.5</v>
      </c>
      <c r="L233" s="23" t="s">
        <v>18</v>
      </c>
      <c r="M233" s="96">
        <v>0.5</v>
      </c>
      <c r="N233" s="135">
        <f t="shared" si="41"/>
        <v>5.3263157894736839</v>
      </c>
    </row>
    <row r="234" spans="1:15" s="96" customFormat="1" ht="45.95" customHeight="1">
      <c r="A234" s="110"/>
      <c r="F234" s="28" t="s">
        <v>211</v>
      </c>
      <c r="G234" s="29"/>
      <c r="H234" s="29"/>
      <c r="I234" s="21" t="s">
        <v>167</v>
      </c>
      <c r="J234" s="23"/>
      <c r="K234" s="24">
        <v>5.5</v>
      </c>
      <c r="L234" s="23" t="s">
        <v>18</v>
      </c>
      <c r="M234" s="96">
        <v>0.5</v>
      </c>
      <c r="N234" s="135">
        <f t="shared" si="41"/>
        <v>5.3263157894736839</v>
      </c>
    </row>
    <row r="235" spans="1:15" s="96" customFormat="1" ht="45.95" customHeight="1">
      <c r="A235" s="110"/>
      <c r="F235" s="28" t="s">
        <v>28</v>
      </c>
      <c r="G235" s="29"/>
      <c r="H235" s="29"/>
      <c r="I235" s="27"/>
      <c r="J235" s="23"/>
      <c r="K235" s="24">
        <v>5.5</v>
      </c>
      <c r="L235" s="23" t="s">
        <v>18</v>
      </c>
      <c r="M235" s="96">
        <v>0.5</v>
      </c>
      <c r="N235" s="135">
        <f t="shared" si="41"/>
        <v>5.3263157894736839</v>
      </c>
    </row>
    <row r="236" spans="1:15" s="96" customFormat="1" ht="45.95" customHeight="1" thickBot="1">
      <c r="A236" s="110"/>
      <c r="F236" s="30" t="s">
        <v>29</v>
      </c>
      <c r="G236" s="31"/>
      <c r="H236" s="31"/>
      <c r="I236" s="32"/>
      <c r="J236" s="23"/>
      <c r="K236" s="24">
        <v>11</v>
      </c>
      <c r="L236" s="23" t="s">
        <v>18</v>
      </c>
      <c r="M236" s="96">
        <v>1</v>
      </c>
      <c r="N236" s="135">
        <f t="shared" si="41"/>
        <v>10.652631578947368</v>
      </c>
    </row>
    <row r="237" spans="1:15" s="96" customFormat="1" ht="45.95" customHeight="1">
      <c r="A237" s="110"/>
      <c r="F237" s="18" t="s">
        <v>31</v>
      </c>
      <c r="G237" s="19"/>
      <c r="H237" s="20"/>
      <c r="I237" s="21" t="s">
        <v>17</v>
      </c>
      <c r="J237" s="16"/>
      <c r="K237" s="17">
        <v>108.5</v>
      </c>
      <c r="L237" s="16" t="s">
        <v>18</v>
      </c>
      <c r="M237" s="96">
        <v>62.5</v>
      </c>
      <c r="N237" s="135">
        <f>M237/68*118</f>
        <v>108.45588235294117</v>
      </c>
      <c r="O237" s="156">
        <f>K237-M237</f>
        <v>46</v>
      </c>
    </row>
    <row r="238" spans="1:15" s="96" customFormat="1" ht="45.95" customHeight="1">
      <c r="A238" s="110"/>
      <c r="F238" s="18" t="s">
        <v>36</v>
      </c>
      <c r="G238" s="19"/>
      <c r="H238" s="20"/>
      <c r="I238" s="21" t="s">
        <v>139</v>
      </c>
      <c r="J238" s="16"/>
      <c r="K238" s="17">
        <v>3.5</v>
      </c>
      <c r="L238" s="16" t="s">
        <v>18</v>
      </c>
      <c r="M238" s="96">
        <v>2</v>
      </c>
      <c r="N238" s="135">
        <f t="shared" ref="N238:N243" si="43">M238/68*118</f>
        <v>3.4705882352941178</v>
      </c>
      <c r="O238" s="156">
        <f t="shared" ref="O238:O240" si="44">K238-M238</f>
        <v>1.5</v>
      </c>
    </row>
    <row r="239" spans="1:15" s="96" customFormat="1" ht="45.95" customHeight="1">
      <c r="A239" s="110"/>
      <c r="F239" s="18" t="s">
        <v>34</v>
      </c>
      <c r="G239" s="19"/>
      <c r="H239" s="20"/>
      <c r="I239" s="21">
        <v>118</v>
      </c>
      <c r="J239" s="16"/>
      <c r="K239" s="17">
        <v>2</v>
      </c>
      <c r="L239" s="16" t="s">
        <v>18</v>
      </c>
      <c r="M239" s="96">
        <v>1.5</v>
      </c>
      <c r="N239" s="135">
        <f t="shared" si="43"/>
        <v>2.6029411764705883</v>
      </c>
      <c r="O239" s="156">
        <f t="shared" si="44"/>
        <v>0.5</v>
      </c>
    </row>
    <row r="240" spans="1:15" s="96" customFormat="1" ht="45.95" customHeight="1">
      <c r="A240" s="110"/>
      <c r="F240" s="22" t="s">
        <v>23</v>
      </c>
      <c r="G240" s="19"/>
      <c r="H240" s="20"/>
      <c r="I240" s="21" t="s">
        <v>89</v>
      </c>
      <c r="J240" s="23"/>
      <c r="K240" s="24">
        <v>1</v>
      </c>
      <c r="L240" s="23" t="s">
        <v>18</v>
      </c>
      <c r="M240" s="96">
        <v>0.5</v>
      </c>
      <c r="N240" s="135">
        <f t="shared" si="43"/>
        <v>0.86764705882352944</v>
      </c>
      <c r="O240" s="156">
        <f t="shared" si="44"/>
        <v>0.5</v>
      </c>
    </row>
    <row r="241" spans="1:15" s="96" customFormat="1" ht="45.95" customHeight="1">
      <c r="A241" s="110"/>
      <c r="F241" s="25" t="s">
        <v>25</v>
      </c>
      <c r="G241" s="25"/>
      <c r="H241" s="26"/>
      <c r="I241" s="21" t="s">
        <v>168</v>
      </c>
      <c r="J241" s="23"/>
      <c r="K241" s="24">
        <v>1</v>
      </c>
      <c r="L241" s="23" t="s">
        <v>18</v>
      </c>
      <c r="M241" s="96">
        <v>0.5</v>
      </c>
      <c r="N241" s="135">
        <f t="shared" si="43"/>
        <v>0.86764705882352944</v>
      </c>
    </row>
    <row r="242" spans="1:15" s="96" customFormat="1" ht="45.95" customHeight="1">
      <c r="A242" s="110"/>
      <c r="F242" s="28" t="s">
        <v>26</v>
      </c>
      <c r="G242" s="29"/>
      <c r="H242" s="26"/>
      <c r="I242" s="27"/>
      <c r="J242" s="23"/>
      <c r="K242" s="24">
        <v>1</v>
      </c>
      <c r="L242" s="23" t="s">
        <v>18</v>
      </c>
      <c r="M242" s="96">
        <v>0.5</v>
      </c>
      <c r="N242" s="135">
        <f t="shared" si="43"/>
        <v>0.86764705882352944</v>
      </c>
    </row>
    <row r="243" spans="1:15" s="96" customFormat="1" ht="45.95" customHeight="1" thickBot="1">
      <c r="A243" s="110"/>
      <c r="F243" s="30" t="s">
        <v>29</v>
      </c>
      <c r="G243" s="31"/>
      <c r="H243" s="31"/>
      <c r="I243" s="32"/>
      <c r="J243" s="23"/>
      <c r="K243" s="24">
        <v>1</v>
      </c>
      <c r="L243" s="23" t="s">
        <v>18</v>
      </c>
      <c r="M243" s="96">
        <v>0.5</v>
      </c>
      <c r="N243" s="135">
        <f t="shared" si="43"/>
        <v>0.86764705882352944</v>
      </c>
    </row>
    <row r="244" spans="1:15" s="96" customFormat="1" ht="45.95" customHeight="1">
      <c r="A244" s="110">
        <v>45299</v>
      </c>
      <c r="B244" s="111" t="s">
        <v>214</v>
      </c>
      <c r="C244" s="96" t="s">
        <v>169</v>
      </c>
      <c r="D244" s="96" t="s">
        <v>170</v>
      </c>
      <c r="E244" s="96" t="s">
        <v>101</v>
      </c>
      <c r="F244" s="96" t="s">
        <v>14</v>
      </c>
      <c r="G244" s="96" t="s">
        <v>102</v>
      </c>
      <c r="J244" s="96">
        <v>37</v>
      </c>
      <c r="K244" s="177">
        <v>4351</v>
      </c>
      <c r="M244" s="96" t="s">
        <v>171</v>
      </c>
      <c r="N244" s="110">
        <v>45302</v>
      </c>
    </row>
    <row r="245" spans="1:15" s="96" customFormat="1" ht="45.95" customHeight="1">
      <c r="A245" s="110"/>
      <c r="F245" s="96" t="s">
        <v>104</v>
      </c>
      <c r="G245" s="96" t="s">
        <v>102</v>
      </c>
      <c r="J245" s="96">
        <v>38</v>
      </c>
      <c r="K245" s="177">
        <v>4840</v>
      </c>
      <c r="M245" s="96" t="s">
        <v>172</v>
      </c>
      <c r="N245" s="110">
        <v>45302</v>
      </c>
    </row>
    <row r="246" spans="1:15" s="96" customFormat="1" ht="45.95" customHeight="1" thickBot="1">
      <c r="A246" s="110"/>
      <c r="F246" s="96" t="s">
        <v>108</v>
      </c>
      <c r="J246" s="96">
        <v>1</v>
      </c>
      <c r="K246" s="177">
        <v>105</v>
      </c>
      <c r="M246" s="96" t="s">
        <v>136</v>
      </c>
      <c r="N246" s="110">
        <v>45302</v>
      </c>
    </row>
    <row r="247" spans="1:15" s="96" customFormat="1" ht="45.95" customHeight="1">
      <c r="A247" s="110"/>
      <c r="F247" s="12" t="s">
        <v>16</v>
      </c>
      <c r="G247" s="13"/>
      <c r="H247" s="14"/>
      <c r="I247" s="15"/>
      <c r="J247" s="16"/>
      <c r="K247" s="17">
        <v>3544</v>
      </c>
      <c r="L247" s="16" t="s">
        <v>18</v>
      </c>
      <c r="M247" s="96">
        <v>362.5</v>
      </c>
      <c r="N247" s="135">
        <f>M247/445*4351</f>
        <v>3544.3539325842698</v>
      </c>
      <c r="O247" s="156">
        <f>K247-M247</f>
        <v>3181.5</v>
      </c>
    </row>
    <row r="248" spans="1:15" s="96" customFormat="1" ht="45.95" customHeight="1">
      <c r="A248" s="110"/>
      <c r="F248" s="18" t="s">
        <v>19</v>
      </c>
      <c r="G248" s="19"/>
      <c r="H248" s="20"/>
      <c r="I248" s="21" t="s">
        <v>17</v>
      </c>
      <c r="J248" s="16"/>
      <c r="K248" s="17">
        <v>449</v>
      </c>
      <c r="L248" s="16" t="s">
        <v>18</v>
      </c>
      <c r="M248" s="96">
        <v>46</v>
      </c>
      <c r="N248" s="135">
        <f t="shared" ref="N248:N257" si="45">M248/445*4351</f>
        <v>449.76629213483142</v>
      </c>
      <c r="O248" s="156">
        <f t="shared" ref="O248:O250" si="46">K248-M248</f>
        <v>403</v>
      </c>
    </row>
    <row r="249" spans="1:15" s="96" customFormat="1" ht="45.95" customHeight="1">
      <c r="A249" s="110"/>
      <c r="F249" s="18" t="s">
        <v>20</v>
      </c>
      <c r="G249" s="19"/>
      <c r="H249" s="20"/>
      <c r="I249" s="21" t="s">
        <v>14</v>
      </c>
      <c r="J249" s="16"/>
      <c r="K249" s="17">
        <v>107</v>
      </c>
      <c r="L249" s="16" t="s">
        <v>18</v>
      </c>
      <c r="M249" s="96">
        <v>11</v>
      </c>
      <c r="N249" s="135">
        <f t="shared" si="45"/>
        <v>107.55280898876404</v>
      </c>
      <c r="O249" s="156">
        <f t="shared" si="46"/>
        <v>96</v>
      </c>
    </row>
    <row r="250" spans="1:15" s="96" customFormat="1" ht="45.95" customHeight="1">
      <c r="A250" s="110"/>
      <c r="F250" s="22" t="s">
        <v>22</v>
      </c>
      <c r="G250" s="19"/>
      <c r="H250" s="20"/>
      <c r="I250" s="21">
        <v>4351</v>
      </c>
      <c r="J250" s="23"/>
      <c r="K250" s="24">
        <v>151.5</v>
      </c>
      <c r="L250" s="23" t="s">
        <v>18</v>
      </c>
      <c r="M250" s="96">
        <v>15.5</v>
      </c>
      <c r="N250" s="135">
        <f t="shared" si="45"/>
        <v>151.55168539325842</v>
      </c>
      <c r="O250" s="156">
        <f t="shared" si="46"/>
        <v>136</v>
      </c>
    </row>
    <row r="251" spans="1:15" s="96" customFormat="1" ht="45.95" customHeight="1">
      <c r="A251" s="110"/>
      <c r="F251" s="22" t="s">
        <v>23</v>
      </c>
      <c r="G251" s="19"/>
      <c r="H251" s="20"/>
      <c r="I251" s="21" t="s">
        <v>90</v>
      </c>
      <c r="J251" s="23"/>
      <c r="K251" s="24">
        <v>10</v>
      </c>
      <c r="L251" s="23" t="s">
        <v>18</v>
      </c>
      <c r="M251" s="96">
        <v>1</v>
      </c>
      <c r="N251" s="135">
        <f t="shared" si="45"/>
        <v>9.7775280898876407</v>
      </c>
    </row>
    <row r="252" spans="1:15" s="96" customFormat="1" ht="45.95" customHeight="1">
      <c r="A252" s="110"/>
      <c r="F252" s="25" t="s">
        <v>24</v>
      </c>
      <c r="G252" s="25"/>
      <c r="H252" s="26"/>
      <c r="I252" s="21">
        <v>445</v>
      </c>
      <c r="J252" s="23"/>
      <c r="K252" s="24">
        <v>5</v>
      </c>
      <c r="L252" s="23" t="s">
        <v>18</v>
      </c>
      <c r="M252" s="96">
        <v>0.5</v>
      </c>
      <c r="N252" s="135">
        <f t="shared" si="45"/>
        <v>4.8887640449438203</v>
      </c>
    </row>
    <row r="253" spans="1:15" s="96" customFormat="1" ht="45.95" customHeight="1">
      <c r="A253" s="110"/>
      <c r="F253" s="25" t="s">
        <v>25</v>
      </c>
      <c r="G253" s="25"/>
      <c r="H253" s="26"/>
      <c r="I253" s="27"/>
      <c r="J253" s="23"/>
      <c r="K253" s="24">
        <v>10</v>
      </c>
      <c r="L253" s="23" t="s">
        <v>18</v>
      </c>
      <c r="M253" s="96">
        <v>1</v>
      </c>
      <c r="N253" s="135">
        <f t="shared" si="45"/>
        <v>9.7775280898876407</v>
      </c>
    </row>
    <row r="254" spans="1:15" s="96" customFormat="1" ht="45.95" customHeight="1">
      <c r="A254" s="110"/>
      <c r="F254" s="28" t="s">
        <v>26</v>
      </c>
      <c r="G254" s="29"/>
      <c r="H254" s="26"/>
      <c r="I254" s="27"/>
      <c r="J254" s="23"/>
      <c r="K254" s="24">
        <v>10</v>
      </c>
      <c r="L254" s="23" t="s">
        <v>18</v>
      </c>
      <c r="M254" s="96">
        <v>1</v>
      </c>
      <c r="N254" s="135">
        <f t="shared" si="45"/>
        <v>9.7775280898876407</v>
      </c>
    </row>
    <row r="255" spans="1:15" s="96" customFormat="1" ht="45.95" customHeight="1">
      <c r="A255" s="110"/>
      <c r="F255" s="28" t="s">
        <v>27</v>
      </c>
      <c r="G255" s="29"/>
      <c r="H255" s="29"/>
      <c r="I255" s="27"/>
      <c r="J255" s="23"/>
      <c r="K255" s="24">
        <v>19.5</v>
      </c>
      <c r="L255" s="23" t="s">
        <v>18</v>
      </c>
      <c r="M255" s="96">
        <v>2</v>
      </c>
      <c r="N255" s="135">
        <f t="shared" si="45"/>
        <v>19.555056179775281</v>
      </c>
    </row>
    <row r="256" spans="1:15" s="96" customFormat="1" ht="45.95" customHeight="1">
      <c r="A256" s="110"/>
      <c r="F256" s="28" t="s">
        <v>28</v>
      </c>
      <c r="G256" s="29"/>
      <c r="H256" s="29"/>
      <c r="I256" s="27"/>
      <c r="J256" s="23"/>
      <c r="K256" s="24">
        <v>10</v>
      </c>
      <c r="L256" s="23" t="s">
        <v>18</v>
      </c>
      <c r="M256" s="96">
        <v>1</v>
      </c>
      <c r="N256" s="135">
        <f t="shared" si="45"/>
        <v>9.7775280898876407</v>
      </c>
    </row>
    <row r="257" spans="1:15" s="96" customFormat="1" ht="45.95" customHeight="1" thickBot="1">
      <c r="A257" s="110"/>
      <c r="F257" s="30" t="s">
        <v>29</v>
      </c>
      <c r="G257" s="31"/>
      <c r="H257" s="31"/>
      <c r="I257" s="32"/>
      <c r="J257" s="23"/>
      <c r="K257" s="24">
        <v>35</v>
      </c>
      <c r="L257" s="23" t="s">
        <v>18</v>
      </c>
      <c r="M257" s="96">
        <v>3.5</v>
      </c>
      <c r="N257" s="135">
        <f t="shared" si="45"/>
        <v>34.221348314606743</v>
      </c>
    </row>
    <row r="258" spans="1:15" s="96" customFormat="1" ht="45.95" customHeight="1">
      <c r="A258" s="110"/>
      <c r="F258" s="18" t="s">
        <v>19</v>
      </c>
      <c r="G258" s="19"/>
      <c r="H258" s="20"/>
      <c r="I258" s="21"/>
      <c r="J258" s="16"/>
      <c r="K258" s="17">
        <v>579</v>
      </c>
      <c r="L258" s="16" t="s">
        <v>18</v>
      </c>
      <c r="M258" s="17">
        <v>58</v>
      </c>
      <c r="N258" s="135">
        <f>M258/485*4840</f>
        <v>578.80412371134025</v>
      </c>
      <c r="O258" s="96">
        <f t="shared" ref="O258:O262" si="47">K258-M258</f>
        <v>521</v>
      </c>
    </row>
    <row r="259" spans="1:15" s="96" customFormat="1" ht="45.95" customHeight="1">
      <c r="A259" s="110"/>
      <c r="F259" s="18" t="s">
        <v>30</v>
      </c>
      <c r="G259" s="19"/>
      <c r="H259" s="20"/>
      <c r="I259" s="21"/>
      <c r="J259" s="16"/>
      <c r="K259" s="17">
        <v>10</v>
      </c>
      <c r="L259" s="16" t="s">
        <v>18</v>
      </c>
      <c r="M259" s="17">
        <v>1</v>
      </c>
      <c r="N259" s="135">
        <f t="shared" ref="N259:N269" si="48">M259/485*4840</f>
        <v>9.9793814432989691</v>
      </c>
      <c r="O259" s="96">
        <f t="shared" si="47"/>
        <v>9</v>
      </c>
    </row>
    <row r="260" spans="1:15" s="96" customFormat="1" ht="45.95" customHeight="1">
      <c r="A260" s="110"/>
      <c r="F260" s="18" t="s">
        <v>36</v>
      </c>
      <c r="G260" s="19"/>
      <c r="H260" s="20"/>
      <c r="I260" s="21" t="s">
        <v>17</v>
      </c>
      <c r="J260" s="16"/>
      <c r="K260" s="17">
        <v>10</v>
      </c>
      <c r="L260" s="16" t="s">
        <v>18</v>
      </c>
      <c r="M260" s="17">
        <v>1</v>
      </c>
      <c r="N260" s="135">
        <f t="shared" si="48"/>
        <v>9.9793814432989691</v>
      </c>
      <c r="O260" s="96">
        <f t="shared" si="47"/>
        <v>9</v>
      </c>
    </row>
    <row r="261" spans="1:15" s="96" customFormat="1" ht="45.95" customHeight="1">
      <c r="A261" s="110"/>
      <c r="F261" s="18" t="s">
        <v>15</v>
      </c>
      <c r="G261" s="19"/>
      <c r="H261" s="20"/>
      <c r="I261" s="21" t="s">
        <v>15</v>
      </c>
      <c r="J261" s="16"/>
      <c r="K261" s="17">
        <v>3956</v>
      </c>
      <c r="L261" s="16" t="s">
        <v>18</v>
      </c>
      <c r="M261" s="17">
        <v>396.5</v>
      </c>
      <c r="N261" s="135">
        <f t="shared" si="48"/>
        <v>3956.8247422680411</v>
      </c>
      <c r="O261" s="96">
        <f t="shared" si="47"/>
        <v>3559.5</v>
      </c>
    </row>
    <row r="262" spans="1:15" s="96" customFormat="1" ht="45.95" customHeight="1">
      <c r="A262" s="110"/>
      <c r="F262" s="22" t="s">
        <v>22</v>
      </c>
      <c r="G262" s="19"/>
      <c r="H262" s="20"/>
      <c r="I262" s="21">
        <v>4840</v>
      </c>
      <c r="J262" s="23"/>
      <c r="K262" s="24">
        <v>155</v>
      </c>
      <c r="L262" s="23" t="s">
        <v>18</v>
      </c>
      <c r="M262" s="24">
        <v>15.5</v>
      </c>
      <c r="N262" s="135">
        <f t="shared" si="48"/>
        <v>154.680412371134</v>
      </c>
      <c r="O262" s="96">
        <f t="shared" si="47"/>
        <v>139.5</v>
      </c>
    </row>
    <row r="263" spans="1:15" s="96" customFormat="1" ht="45.95" customHeight="1">
      <c r="A263" s="110"/>
      <c r="F263" s="22" t="s">
        <v>23</v>
      </c>
      <c r="G263" s="19"/>
      <c r="H263" s="20"/>
      <c r="I263" s="21" t="s">
        <v>90</v>
      </c>
      <c r="J263" s="23"/>
      <c r="K263" s="24">
        <v>40</v>
      </c>
      <c r="L263" s="23" t="s">
        <v>18</v>
      </c>
      <c r="M263" s="24">
        <v>4</v>
      </c>
      <c r="N263" s="135">
        <f t="shared" si="48"/>
        <v>39.917525773195877</v>
      </c>
    </row>
    <row r="264" spans="1:15" s="96" customFormat="1" ht="45.95" customHeight="1">
      <c r="A264" s="110"/>
      <c r="F264" s="25" t="s">
        <v>25</v>
      </c>
      <c r="G264" s="25"/>
      <c r="H264" s="26"/>
      <c r="I264" s="21">
        <v>485</v>
      </c>
      <c r="J264" s="23"/>
      <c r="K264" s="24">
        <v>10</v>
      </c>
      <c r="L264" s="23" t="s">
        <v>18</v>
      </c>
      <c r="M264" s="24">
        <v>1</v>
      </c>
      <c r="N264" s="135">
        <f t="shared" si="48"/>
        <v>9.9793814432989691</v>
      </c>
    </row>
    <row r="265" spans="1:15" s="96" customFormat="1" ht="45.95" customHeight="1">
      <c r="A265" s="110"/>
      <c r="F265" s="25" t="s">
        <v>24</v>
      </c>
      <c r="G265" s="187"/>
      <c r="H265" s="26"/>
      <c r="I265" s="21"/>
      <c r="J265" s="23"/>
      <c r="K265" s="24">
        <v>10</v>
      </c>
      <c r="L265" s="23"/>
      <c r="M265" s="24">
        <v>1</v>
      </c>
      <c r="N265" s="135">
        <f t="shared" si="48"/>
        <v>9.9793814432989691</v>
      </c>
    </row>
    <row r="266" spans="1:15" s="96" customFormat="1" ht="45.95" customHeight="1">
      <c r="A266" s="110"/>
      <c r="F266" s="28" t="s">
        <v>26</v>
      </c>
      <c r="G266" s="29"/>
      <c r="H266" s="26"/>
      <c r="I266" s="27"/>
      <c r="J266" s="23"/>
      <c r="K266" s="24">
        <v>20</v>
      </c>
      <c r="L266" s="23" t="s">
        <v>18</v>
      </c>
      <c r="M266" s="24">
        <v>2</v>
      </c>
      <c r="N266" s="135">
        <f t="shared" si="48"/>
        <v>19.958762886597938</v>
      </c>
    </row>
    <row r="267" spans="1:15" s="96" customFormat="1" ht="45.95" customHeight="1">
      <c r="A267" s="110"/>
      <c r="F267" s="28" t="s">
        <v>27</v>
      </c>
      <c r="G267" s="29"/>
      <c r="H267" s="29"/>
      <c r="I267" s="27"/>
      <c r="J267" s="23"/>
      <c r="K267" s="24">
        <v>5</v>
      </c>
      <c r="L267" s="23" t="s">
        <v>18</v>
      </c>
      <c r="M267" s="24">
        <v>0.5</v>
      </c>
      <c r="N267" s="135">
        <f t="shared" si="48"/>
        <v>4.9896907216494846</v>
      </c>
    </row>
    <row r="268" spans="1:15" s="96" customFormat="1" ht="45.95" customHeight="1">
      <c r="A268" s="110"/>
      <c r="F268" s="28" t="s">
        <v>28</v>
      </c>
      <c r="G268" s="29"/>
      <c r="H268" s="29"/>
      <c r="I268" s="27"/>
      <c r="J268" s="23"/>
      <c r="K268" s="24">
        <v>10</v>
      </c>
      <c r="L268" s="23" t="s">
        <v>18</v>
      </c>
      <c r="M268" s="24">
        <v>1</v>
      </c>
      <c r="N268" s="135">
        <f t="shared" si="48"/>
        <v>9.9793814432989691</v>
      </c>
    </row>
    <row r="269" spans="1:15" s="96" customFormat="1" ht="45.95" customHeight="1" thickBot="1">
      <c r="A269" s="110"/>
      <c r="F269" s="30" t="s">
        <v>29</v>
      </c>
      <c r="G269" s="31"/>
      <c r="H269" s="31"/>
      <c r="I269" s="32"/>
      <c r="J269" s="23"/>
      <c r="K269" s="24">
        <v>35</v>
      </c>
      <c r="L269" s="23" t="s">
        <v>18</v>
      </c>
      <c r="M269" s="24">
        <v>3.5</v>
      </c>
      <c r="N269" s="135">
        <f t="shared" si="48"/>
        <v>34.927835051546396</v>
      </c>
    </row>
    <row r="270" spans="1:15" s="96" customFormat="1" ht="45.95" customHeight="1">
      <c r="A270" s="110"/>
      <c r="F270" s="18" t="s">
        <v>30</v>
      </c>
      <c r="G270" s="19"/>
      <c r="H270" s="20"/>
      <c r="I270" s="21" t="s">
        <v>17</v>
      </c>
      <c r="J270" s="16"/>
      <c r="K270" s="17">
        <v>22</v>
      </c>
      <c r="L270" s="16" t="s">
        <v>18</v>
      </c>
    </row>
    <row r="271" spans="1:15" s="96" customFormat="1" ht="45.95" customHeight="1">
      <c r="A271" s="110"/>
      <c r="F271" s="18" t="s">
        <v>32</v>
      </c>
      <c r="G271" s="19"/>
      <c r="H271" s="20"/>
      <c r="I271" s="21" t="s">
        <v>213</v>
      </c>
      <c r="J271" s="16"/>
      <c r="K271" s="17">
        <v>4</v>
      </c>
      <c r="L271" s="16" t="s">
        <v>18</v>
      </c>
    </row>
    <row r="272" spans="1:15" s="96" customFormat="1" ht="45.95" customHeight="1">
      <c r="A272" s="110"/>
      <c r="F272" s="18" t="s">
        <v>31</v>
      </c>
      <c r="G272" s="19"/>
      <c r="H272" s="20"/>
      <c r="I272" s="21">
        <v>105</v>
      </c>
      <c r="J272" s="16"/>
      <c r="K272" s="17">
        <v>54</v>
      </c>
      <c r="L272" s="16" t="s">
        <v>18</v>
      </c>
    </row>
    <row r="273" spans="1:15" s="96" customFormat="1" ht="45.95" customHeight="1">
      <c r="A273" s="110"/>
      <c r="F273" s="18" t="s">
        <v>36</v>
      </c>
      <c r="G273" s="19"/>
      <c r="H273" s="20"/>
      <c r="I273" s="21"/>
      <c r="J273" s="16"/>
      <c r="K273" s="17">
        <v>21</v>
      </c>
      <c r="L273" s="16" t="s">
        <v>18</v>
      </c>
    </row>
    <row r="274" spans="1:15" s="96" customFormat="1" ht="45.95" customHeight="1">
      <c r="A274" s="110"/>
      <c r="F274" s="18" t="s">
        <v>34</v>
      </c>
      <c r="G274" s="19"/>
      <c r="H274" s="20"/>
      <c r="I274" s="21"/>
      <c r="J274" s="16"/>
      <c r="K274" s="17">
        <v>2</v>
      </c>
      <c r="L274" s="16" t="s">
        <v>18</v>
      </c>
    </row>
    <row r="275" spans="1:15" s="96" customFormat="1" ht="45.95" customHeight="1">
      <c r="A275" s="110"/>
      <c r="F275" s="25" t="s">
        <v>25</v>
      </c>
      <c r="G275" s="25"/>
      <c r="H275" s="26"/>
      <c r="I275" s="27"/>
      <c r="J275" s="23"/>
      <c r="K275" s="24">
        <v>0.5</v>
      </c>
      <c r="L275" s="23" t="s">
        <v>18</v>
      </c>
    </row>
    <row r="276" spans="1:15" s="96" customFormat="1" ht="45.95" customHeight="1">
      <c r="A276" s="110"/>
      <c r="F276" s="28" t="s">
        <v>27</v>
      </c>
      <c r="G276" s="29"/>
      <c r="H276" s="29"/>
      <c r="I276" s="27"/>
      <c r="J276" s="23"/>
      <c r="K276" s="24">
        <v>1</v>
      </c>
      <c r="L276" s="23" t="s">
        <v>18</v>
      </c>
    </row>
    <row r="277" spans="1:15" s="96" customFormat="1" ht="45.95" customHeight="1" thickBot="1">
      <c r="A277" s="110"/>
      <c r="F277" s="30" t="s">
        <v>29</v>
      </c>
      <c r="G277" s="31"/>
      <c r="H277" s="31"/>
      <c r="I277" s="32"/>
      <c r="J277" s="23"/>
      <c r="K277" s="24">
        <v>0.5</v>
      </c>
      <c r="L277" s="23" t="s">
        <v>18</v>
      </c>
    </row>
    <row r="278" spans="1:15" s="96" customFormat="1" ht="45.95" customHeight="1">
      <c r="A278" s="110">
        <v>45299</v>
      </c>
      <c r="B278" s="111" t="s">
        <v>216</v>
      </c>
      <c r="C278" s="96" t="s">
        <v>173</v>
      </c>
      <c r="D278" s="96" t="s">
        <v>174</v>
      </c>
      <c r="E278" s="96" t="s">
        <v>101</v>
      </c>
      <c r="F278" s="96" t="s">
        <v>14</v>
      </c>
      <c r="G278" s="96" t="s">
        <v>102</v>
      </c>
      <c r="J278" s="96">
        <v>22</v>
      </c>
      <c r="K278" s="177">
        <v>2985</v>
      </c>
      <c r="M278" s="96" t="s">
        <v>175</v>
      </c>
      <c r="N278" s="110">
        <v>45315</v>
      </c>
    </row>
    <row r="279" spans="1:15" s="96" customFormat="1" ht="45.95" customHeight="1" thickBot="1">
      <c r="A279" s="110"/>
      <c r="F279" s="96" t="s">
        <v>104</v>
      </c>
      <c r="G279" s="96" t="s">
        <v>102</v>
      </c>
      <c r="J279" s="96">
        <v>10</v>
      </c>
      <c r="K279" s="177">
        <v>1365</v>
      </c>
      <c r="M279" s="96" t="s">
        <v>176</v>
      </c>
      <c r="N279" s="110">
        <v>45315</v>
      </c>
    </row>
    <row r="280" spans="1:15" s="96" customFormat="1" ht="45.95" customHeight="1">
      <c r="A280" s="110"/>
      <c r="F280" s="12" t="s">
        <v>16</v>
      </c>
      <c r="G280" s="13"/>
      <c r="H280" s="14"/>
      <c r="I280" s="15"/>
      <c r="J280" s="16"/>
      <c r="K280" s="17">
        <v>2878</v>
      </c>
      <c r="L280" s="16" t="s">
        <v>18</v>
      </c>
      <c r="M280" s="96">
        <v>256.5</v>
      </c>
      <c r="N280" s="135">
        <f>M280/266*2985</f>
        <v>2878.3928571428573</v>
      </c>
      <c r="O280" s="96">
        <f t="shared" ref="O280:O282" si="49">K280-M280</f>
        <v>2621.5</v>
      </c>
    </row>
    <row r="281" spans="1:15" s="96" customFormat="1" ht="45.95" customHeight="1">
      <c r="A281" s="110"/>
      <c r="F281" s="18" t="s">
        <v>19</v>
      </c>
      <c r="G281" s="19"/>
      <c r="H281" s="20"/>
      <c r="I281" s="21" t="s">
        <v>17</v>
      </c>
      <c r="J281" s="16"/>
      <c r="K281" s="17">
        <v>50.5</v>
      </c>
      <c r="L281" s="16" t="s">
        <v>18</v>
      </c>
      <c r="M281" s="96">
        <v>4.5</v>
      </c>
      <c r="N281" s="135">
        <f t="shared" ref="N281:N287" si="50">M281/266*2985</f>
        <v>50.498120300751879</v>
      </c>
      <c r="O281" s="96">
        <f t="shared" si="49"/>
        <v>46</v>
      </c>
    </row>
    <row r="282" spans="1:15" s="96" customFormat="1" ht="45.95" customHeight="1">
      <c r="A282" s="110"/>
      <c r="F282" s="22" t="s">
        <v>22</v>
      </c>
      <c r="G282" s="19"/>
      <c r="H282" s="20"/>
      <c r="I282" s="21" t="s">
        <v>14</v>
      </c>
      <c r="J282" s="23"/>
      <c r="K282" s="24">
        <v>17</v>
      </c>
      <c r="L282" s="23" t="s">
        <v>18</v>
      </c>
      <c r="M282" s="96">
        <v>1.5</v>
      </c>
      <c r="N282" s="135">
        <f t="shared" si="50"/>
        <v>16.832706766917294</v>
      </c>
      <c r="O282" s="96">
        <f t="shared" si="49"/>
        <v>15.5</v>
      </c>
    </row>
    <row r="283" spans="1:15" s="96" customFormat="1" ht="45.95" customHeight="1">
      <c r="A283" s="110"/>
      <c r="F283" s="25" t="s">
        <v>24</v>
      </c>
      <c r="G283" s="25"/>
      <c r="H283" s="26"/>
      <c r="I283" s="21">
        <v>2985</v>
      </c>
      <c r="J283" s="23"/>
      <c r="K283" s="24">
        <v>5.5</v>
      </c>
      <c r="L283" s="23" t="s">
        <v>18</v>
      </c>
      <c r="M283" s="96">
        <v>0.5</v>
      </c>
      <c r="N283" s="135">
        <f t="shared" si="50"/>
        <v>5.6109022556390977</v>
      </c>
    </row>
    <row r="284" spans="1:15" s="96" customFormat="1" ht="45.95" customHeight="1">
      <c r="A284" s="110"/>
      <c r="F284" s="25" t="s">
        <v>25</v>
      </c>
      <c r="G284" s="25"/>
      <c r="H284" s="26"/>
      <c r="I284" s="21" t="s">
        <v>215</v>
      </c>
      <c r="J284" s="23"/>
      <c r="K284" s="24">
        <v>5.5</v>
      </c>
      <c r="L284" s="23" t="s">
        <v>18</v>
      </c>
      <c r="M284" s="96">
        <v>0.5</v>
      </c>
      <c r="N284" s="135">
        <f t="shared" si="50"/>
        <v>5.6109022556390977</v>
      </c>
    </row>
    <row r="285" spans="1:15" s="96" customFormat="1" ht="45.95" customHeight="1">
      <c r="A285" s="110"/>
      <c r="F285" s="28" t="s">
        <v>26</v>
      </c>
      <c r="G285" s="29"/>
      <c r="H285" s="26"/>
      <c r="I285" s="21">
        <v>266</v>
      </c>
      <c r="J285" s="23"/>
      <c r="K285" s="24">
        <v>11.5</v>
      </c>
      <c r="L285" s="23" t="s">
        <v>18</v>
      </c>
      <c r="M285" s="96">
        <v>1</v>
      </c>
      <c r="N285" s="135">
        <f t="shared" si="50"/>
        <v>11.221804511278195</v>
      </c>
    </row>
    <row r="286" spans="1:15" s="96" customFormat="1" ht="45.95" customHeight="1">
      <c r="A286" s="110"/>
      <c r="F286" s="28" t="s">
        <v>28</v>
      </c>
      <c r="G286" s="29"/>
      <c r="H286" s="29"/>
      <c r="I286" s="27"/>
      <c r="J286" s="23"/>
      <c r="K286" s="24">
        <v>5.5</v>
      </c>
      <c r="L286" s="23" t="s">
        <v>18</v>
      </c>
      <c r="M286" s="96">
        <v>0.5</v>
      </c>
      <c r="N286" s="135">
        <f t="shared" si="50"/>
        <v>5.6109022556390977</v>
      </c>
    </row>
    <row r="287" spans="1:15" s="96" customFormat="1" ht="45.95" customHeight="1" thickBot="1">
      <c r="A287" s="110"/>
      <c r="F287" s="30" t="s">
        <v>29</v>
      </c>
      <c r="G287" s="31"/>
      <c r="H287" s="31"/>
      <c r="I287" s="32"/>
      <c r="J287" s="23"/>
      <c r="K287" s="24">
        <v>11.5</v>
      </c>
      <c r="L287" s="23" t="s">
        <v>18</v>
      </c>
      <c r="M287" s="96">
        <v>1</v>
      </c>
      <c r="N287" s="135">
        <f t="shared" si="50"/>
        <v>11.221804511278195</v>
      </c>
    </row>
    <row r="288" spans="1:15" s="96" customFormat="1" ht="45.95" customHeight="1">
      <c r="A288" s="110"/>
      <c r="F288" s="18" t="s">
        <v>15</v>
      </c>
      <c r="G288" s="19"/>
      <c r="H288" s="20"/>
      <c r="I288" s="21" t="s">
        <v>17</v>
      </c>
      <c r="J288" s="16"/>
      <c r="K288" s="17">
        <v>1333</v>
      </c>
      <c r="L288" s="16" t="s">
        <v>18</v>
      </c>
      <c r="M288" s="96">
        <v>126</v>
      </c>
      <c r="N288" s="135">
        <f>M288/129*1365</f>
        <v>1333.2558139534883</v>
      </c>
      <c r="O288" s="96">
        <f t="shared" ref="O288:O289" si="51">K288-M288</f>
        <v>1207</v>
      </c>
    </row>
    <row r="289" spans="1:15" s="96" customFormat="1" ht="45.95" customHeight="1">
      <c r="A289" s="110"/>
      <c r="F289" s="22" t="s">
        <v>22</v>
      </c>
      <c r="G289" s="19"/>
      <c r="H289" s="20"/>
      <c r="I289" s="21" t="s">
        <v>15</v>
      </c>
      <c r="J289" s="23"/>
      <c r="K289" s="24">
        <v>10.5</v>
      </c>
      <c r="L289" s="23" t="s">
        <v>18</v>
      </c>
      <c r="M289" s="96">
        <v>1</v>
      </c>
      <c r="N289" s="135">
        <f t="shared" ref="N289:N293" si="52">M289/129*1365</f>
        <v>10.581395348837209</v>
      </c>
      <c r="O289" s="96">
        <f t="shared" si="51"/>
        <v>9.5</v>
      </c>
    </row>
    <row r="290" spans="1:15" s="96" customFormat="1" ht="45.95" customHeight="1">
      <c r="A290" s="110"/>
      <c r="F290" s="22" t="s">
        <v>23</v>
      </c>
      <c r="G290" s="19"/>
      <c r="H290" s="20"/>
      <c r="I290" s="21">
        <v>1365</v>
      </c>
      <c r="J290" s="23"/>
      <c r="K290" s="24">
        <v>5</v>
      </c>
      <c r="L290" s="23" t="s">
        <v>18</v>
      </c>
      <c r="M290" s="96">
        <v>0.5</v>
      </c>
      <c r="N290" s="135">
        <f t="shared" si="52"/>
        <v>5.2906976744186043</v>
      </c>
    </row>
    <row r="291" spans="1:15" s="96" customFormat="1" ht="45.95" customHeight="1">
      <c r="A291" s="110"/>
      <c r="F291" s="25" t="s">
        <v>24</v>
      </c>
      <c r="G291" s="25"/>
      <c r="H291" s="26"/>
      <c r="I291" s="21" t="s">
        <v>215</v>
      </c>
      <c r="J291" s="23"/>
      <c r="K291" s="24">
        <v>5.5</v>
      </c>
      <c r="L291" s="23" t="s">
        <v>18</v>
      </c>
      <c r="M291" s="96">
        <v>0.5</v>
      </c>
      <c r="N291" s="135">
        <f t="shared" si="52"/>
        <v>5.2906976744186043</v>
      </c>
    </row>
    <row r="292" spans="1:15" s="96" customFormat="1" ht="45.95" customHeight="1">
      <c r="A292" s="110"/>
      <c r="F292" s="25" t="s">
        <v>25</v>
      </c>
      <c r="G292" s="25"/>
      <c r="H292" s="26"/>
      <c r="I292" s="21">
        <v>129</v>
      </c>
      <c r="J292" s="23"/>
      <c r="K292" s="24">
        <v>5.5</v>
      </c>
      <c r="L292" s="23" t="s">
        <v>18</v>
      </c>
      <c r="M292" s="96">
        <v>0.5</v>
      </c>
      <c r="N292" s="135">
        <f t="shared" si="52"/>
        <v>5.2906976744186043</v>
      </c>
    </row>
    <row r="293" spans="1:15" s="96" customFormat="1" ht="45.95" customHeight="1" thickBot="1">
      <c r="A293" s="110"/>
      <c r="F293" s="30" t="s">
        <v>29</v>
      </c>
      <c r="G293" s="31"/>
      <c r="H293" s="31"/>
      <c r="I293" s="32"/>
      <c r="J293" s="23"/>
      <c r="K293" s="24">
        <v>5.5</v>
      </c>
      <c r="L293" s="23" t="s">
        <v>18</v>
      </c>
      <c r="M293" s="96">
        <v>0.5</v>
      </c>
      <c r="N293" s="135">
        <f t="shared" si="52"/>
        <v>5.2906976744186043</v>
      </c>
    </row>
    <row r="294" spans="1:15" s="96" customFormat="1" ht="45.95" customHeight="1">
      <c r="A294" s="110">
        <v>45300</v>
      </c>
      <c r="B294" s="111" t="s">
        <v>230</v>
      </c>
      <c r="C294" s="96" t="s">
        <v>180</v>
      </c>
      <c r="D294" s="96" t="s">
        <v>181</v>
      </c>
      <c r="E294" s="96" t="s">
        <v>101</v>
      </c>
      <c r="F294" s="96" t="s">
        <v>14</v>
      </c>
      <c r="G294" s="96" t="s">
        <v>102</v>
      </c>
      <c r="J294" s="96">
        <v>21</v>
      </c>
      <c r="K294" s="177">
        <v>1520</v>
      </c>
      <c r="M294" s="96" t="s">
        <v>182</v>
      </c>
      <c r="N294" s="110">
        <v>45302</v>
      </c>
    </row>
    <row r="295" spans="1:15" s="96" customFormat="1" ht="45.95" customHeight="1">
      <c r="A295" s="110"/>
      <c r="F295" s="96" t="s">
        <v>104</v>
      </c>
      <c r="G295" s="96" t="s">
        <v>102</v>
      </c>
      <c r="J295" s="96">
        <v>20</v>
      </c>
      <c r="K295" s="177">
        <v>1625</v>
      </c>
      <c r="M295" s="96" t="s">
        <v>183</v>
      </c>
      <c r="N295" s="110">
        <v>45302</v>
      </c>
    </row>
    <row r="296" spans="1:15" s="96" customFormat="1" ht="45.95" customHeight="1">
      <c r="A296" s="110"/>
      <c r="F296" s="96" t="s">
        <v>139</v>
      </c>
      <c r="J296" s="186">
        <v>1</v>
      </c>
      <c r="K296" s="177">
        <v>70</v>
      </c>
      <c r="M296" s="96" t="s">
        <v>184</v>
      </c>
      <c r="N296" s="110">
        <v>45302</v>
      </c>
    </row>
    <row r="297" spans="1:15" s="96" customFormat="1" ht="45.95" customHeight="1">
      <c r="A297" s="110"/>
      <c r="F297" s="96" t="s">
        <v>141</v>
      </c>
      <c r="J297" s="96">
        <v>1</v>
      </c>
      <c r="K297" s="177">
        <v>67</v>
      </c>
      <c r="M297" s="96" t="s">
        <v>185</v>
      </c>
      <c r="N297" s="110">
        <v>45302</v>
      </c>
    </row>
    <row r="298" spans="1:15" s="96" customFormat="1" ht="45.95" customHeight="1">
      <c r="A298" s="110"/>
      <c r="F298" s="96" t="s">
        <v>186</v>
      </c>
      <c r="J298" s="96">
        <v>4</v>
      </c>
      <c r="K298" s="177">
        <v>330</v>
      </c>
      <c r="M298" s="96" t="s">
        <v>187</v>
      </c>
      <c r="N298" s="110">
        <v>45302</v>
      </c>
    </row>
    <row r="299" spans="1:15" s="96" customFormat="1" ht="45.95" customHeight="1" thickBot="1">
      <c r="A299" s="110"/>
      <c r="F299" s="96" t="s">
        <v>147</v>
      </c>
      <c r="I299" s="178"/>
      <c r="J299" s="96">
        <v>4</v>
      </c>
      <c r="K299" s="177">
        <v>360</v>
      </c>
      <c r="M299" s="96" t="s">
        <v>109</v>
      </c>
      <c r="N299" s="110">
        <v>45302</v>
      </c>
    </row>
    <row r="300" spans="1:15" s="96" customFormat="1" ht="45.95" customHeight="1">
      <c r="A300" s="110"/>
      <c r="F300" s="12" t="s">
        <v>16</v>
      </c>
      <c r="G300" s="13"/>
      <c r="H300" s="14"/>
      <c r="I300" s="21" t="s">
        <v>17</v>
      </c>
      <c r="J300" s="16"/>
      <c r="K300" s="17">
        <v>1421</v>
      </c>
      <c r="L300" s="16" t="s">
        <v>18</v>
      </c>
      <c r="M300" s="96">
        <v>137.5</v>
      </c>
      <c r="N300" s="135">
        <f>M300/147*1520</f>
        <v>1421.7687074829932</v>
      </c>
      <c r="O300" s="156">
        <f>K300-M300</f>
        <v>1283.5</v>
      </c>
    </row>
    <row r="301" spans="1:15" s="96" customFormat="1" ht="45.95" customHeight="1">
      <c r="A301" s="110"/>
      <c r="F301" s="18" t="s">
        <v>19</v>
      </c>
      <c r="G301" s="19"/>
      <c r="H301" s="20"/>
      <c r="I301" s="21" t="s">
        <v>14</v>
      </c>
      <c r="J301" s="16"/>
      <c r="K301" s="17">
        <v>51</v>
      </c>
      <c r="L301" s="16" t="s">
        <v>18</v>
      </c>
      <c r="M301" s="96">
        <v>5</v>
      </c>
      <c r="N301" s="135">
        <f t="shared" ref="N301:N305" si="53">M301/147*1520</f>
        <v>51.700680272108848</v>
      </c>
      <c r="O301" s="156">
        <f t="shared" ref="O301:O302" si="54">K301-M301</f>
        <v>46</v>
      </c>
    </row>
    <row r="302" spans="1:15" s="96" customFormat="1" ht="45.95" customHeight="1">
      <c r="A302" s="110"/>
      <c r="F302" s="22" t="s">
        <v>22</v>
      </c>
      <c r="G302" s="19"/>
      <c r="H302" s="20"/>
      <c r="I302" s="21">
        <v>1520</v>
      </c>
      <c r="J302" s="23"/>
      <c r="K302" s="24">
        <v>5.5</v>
      </c>
      <c r="L302" s="23" t="s">
        <v>18</v>
      </c>
      <c r="M302" s="96">
        <v>0.5</v>
      </c>
      <c r="N302" s="135">
        <f t="shared" si="53"/>
        <v>5.1700680272108839</v>
      </c>
      <c r="O302" s="156">
        <f t="shared" si="54"/>
        <v>5</v>
      </c>
    </row>
    <row r="303" spans="1:15" s="96" customFormat="1" ht="45.95" customHeight="1">
      <c r="A303" s="110"/>
      <c r="F303" s="25" t="s">
        <v>25</v>
      </c>
      <c r="G303" s="25"/>
      <c r="H303" s="26"/>
      <c r="I303" s="21" t="s">
        <v>89</v>
      </c>
      <c r="J303" s="23"/>
      <c r="K303" s="24">
        <v>5.5</v>
      </c>
      <c r="L303" s="23" t="s">
        <v>18</v>
      </c>
      <c r="M303" s="96">
        <v>0.5</v>
      </c>
      <c r="N303" s="135">
        <f t="shared" si="53"/>
        <v>5.1700680272108839</v>
      </c>
    </row>
    <row r="304" spans="1:15" s="96" customFormat="1" ht="45.95" customHeight="1">
      <c r="A304" s="110"/>
      <c r="F304" s="28" t="s">
        <v>28</v>
      </c>
      <c r="G304" s="29"/>
      <c r="H304" s="29"/>
      <c r="I304" s="21" t="s">
        <v>182</v>
      </c>
      <c r="J304" s="23"/>
      <c r="K304" s="24">
        <v>5.5</v>
      </c>
      <c r="L304" s="23" t="s">
        <v>18</v>
      </c>
      <c r="M304" s="96">
        <v>0.5</v>
      </c>
      <c r="N304" s="135">
        <f t="shared" si="53"/>
        <v>5.1700680272108839</v>
      </c>
    </row>
    <row r="305" spans="1:15" s="96" customFormat="1" ht="45.95" customHeight="1" thickBot="1">
      <c r="A305" s="110"/>
      <c r="F305" s="30" t="s">
        <v>29</v>
      </c>
      <c r="G305" s="31"/>
      <c r="H305" s="31"/>
      <c r="I305" s="32"/>
      <c r="J305" s="23"/>
      <c r="K305" s="24">
        <v>31.5</v>
      </c>
      <c r="L305" s="23" t="s">
        <v>18</v>
      </c>
      <c r="M305" s="96">
        <v>3</v>
      </c>
      <c r="N305" s="135">
        <f t="shared" si="53"/>
        <v>31.020408163265305</v>
      </c>
    </row>
    <row r="306" spans="1:15" s="96" customFormat="1" ht="45.95" customHeight="1">
      <c r="A306" s="110"/>
      <c r="F306" s="18" t="s">
        <v>15</v>
      </c>
      <c r="G306" s="19"/>
      <c r="H306" s="20"/>
      <c r="I306" s="21" t="s">
        <v>17</v>
      </c>
      <c r="J306" s="16"/>
      <c r="K306" s="17">
        <v>1553</v>
      </c>
      <c r="L306" s="16" t="s">
        <v>18</v>
      </c>
      <c r="M306" s="96">
        <v>153</v>
      </c>
      <c r="N306" s="135">
        <f>M306/160*1625</f>
        <v>1553.90625</v>
      </c>
      <c r="O306" s="156">
        <f>K306-M306</f>
        <v>1400</v>
      </c>
    </row>
    <row r="307" spans="1:15" s="96" customFormat="1" ht="45.95" customHeight="1">
      <c r="A307" s="110"/>
      <c r="F307" s="22" t="s">
        <v>22</v>
      </c>
      <c r="G307" s="19"/>
      <c r="H307" s="20"/>
      <c r="I307" s="21" t="s">
        <v>104</v>
      </c>
      <c r="J307" s="23"/>
      <c r="K307" s="24">
        <v>30.5</v>
      </c>
      <c r="L307" s="23" t="s">
        <v>18</v>
      </c>
      <c r="M307" s="96">
        <v>3</v>
      </c>
      <c r="N307" s="135">
        <f t="shared" ref="N307:N309" si="55">M307/160*1625</f>
        <v>30.46875</v>
      </c>
      <c r="O307" s="156">
        <f>K307-M307</f>
        <v>27.5</v>
      </c>
    </row>
    <row r="308" spans="1:15" s="96" customFormat="1" ht="45.95" customHeight="1">
      <c r="A308" s="110"/>
      <c r="F308" s="25" t="s">
        <v>25</v>
      </c>
      <c r="G308" s="25"/>
      <c r="H308" s="26"/>
      <c r="I308" s="21">
        <v>1625</v>
      </c>
      <c r="J308" s="23"/>
      <c r="K308" s="24">
        <v>5.5</v>
      </c>
      <c r="L308" s="23" t="s">
        <v>18</v>
      </c>
      <c r="M308" s="96">
        <v>0.5</v>
      </c>
      <c r="N308" s="135">
        <f t="shared" si="55"/>
        <v>5.078125</v>
      </c>
    </row>
    <row r="309" spans="1:15" s="96" customFormat="1" ht="45.95" customHeight="1">
      <c r="A309" s="110"/>
      <c r="F309" s="28" t="s">
        <v>28</v>
      </c>
      <c r="G309" s="29"/>
      <c r="H309" s="29"/>
      <c r="I309" s="21" t="s">
        <v>89</v>
      </c>
      <c r="J309" s="23"/>
      <c r="K309" s="24">
        <v>5.5</v>
      </c>
      <c r="L309" s="23" t="s">
        <v>18</v>
      </c>
      <c r="M309" s="96">
        <v>0.5</v>
      </c>
      <c r="N309" s="135">
        <f t="shared" si="55"/>
        <v>5.078125</v>
      </c>
    </row>
    <row r="310" spans="1:15" s="96" customFormat="1" ht="45.95" customHeight="1" thickBot="1">
      <c r="A310" s="110"/>
      <c r="F310" s="30" t="s">
        <v>29</v>
      </c>
      <c r="G310" s="31"/>
      <c r="H310" s="31"/>
      <c r="I310" s="179" t="s">
        <v>183</v>
      </c>
      <c r="J310" s="23"/>
      <c r="K310" s="24">
        <v>30.5</v>
      </c>
      <c r="L310" s="23" t="s">
        <v>18</v>
      </c>
      <c r="M310" s="96">
        <v>3</v>
      </c>
      <c r="N310" s="135">
        <f>M310/160*1625</f>
        <v>30.46875</v>
      </c>
    </row>
    <row r="311" spans="1:15" s="96" customFormat="1" ht="45.95" customHeight="1">
      <c r="A311" s="110"/>
      <c r="F311" s="18" t="s">
        <v>31</v>
      </c>
      <c r="G311" s="19"/>
      <c r="H311" s="20"/>
      <c r="I311" s="21" t="s">
        <v>17</v>
      </c>
      <c r="J311" s="16"/>
      <c r="K311" s="17">
        <v>64</v>
      </c>
      <c r="L311" s="16" t="s">
        <v>18</v>
      </c>
    </row>
    <row r="312" spans="1:15" s="96" customFormat="1" ht="45.95" customHeight="1">
      <c r="A312" s="110"/>
      <c r="F312" s="18" t="s">
        <v>36</v>
      </c>
      <c r="G312" s="19"/>
      <c r="H312" s="20"/>
      <c r="I312" s="21" t="s">
        <v>139</v>
      </c>
      <c r="J312" s="16"/>
      <c r="K312" s="17">
        <v>3.5</v>
      </c>
      <c r="L312" s="16" t="s">
        <v>18</v>
      </c>
    </row>
    <row r="313" spans="1:15" s="96" customFormat="1" ht="45.95" customHeight="1">
      <c r="A313" s="110"/>
      <c r="F313" s="22" t="s">
        <v>23</v>
      </c>
      <c r="G313" s="19"/>
      <c r="H313" s="20"/>
      <c r="I313" s="21">
        <v>70</v>
      </c>
      <c r="J313" s="23"/>
      <c r="K313" s="24">
        <v>0.5</v>
      </c>
      <c r="L313" s="23" t="s">
        <v>18</v>
      </c>
    </row>
    <row r="314" spans="1:15" s="96" customFormat="1" ht="45.95" customHeight="1">
      <c r="A314" s="110"/>
      <c r="F314" s="25" t="s">
        <v>25</v>
      </c>
      <c r="G314" s="25"/>
      <c r="H314" s="26"/>
      <c r="I314" s="27"/>
      <c r="J314" s="23"/>
      <c r="K314" s="24">
        <v>0.5</v>
      </c>
      <c r="L314" s="23" t="s">
        <v>18</v>
      </c>
    </row>
    <row r="315" spans="1:15" s="96" customFormat="1" ht="45.95" customHeight="1">
      <c r="A315" s="110"/>
      <c r="F315" s="28" t="s">
        <v>28</v>
      </c>
      <c r="G315" s="29"/>
      <c r="H315" s="29"/>
      <c r="I315" s="27"/>
      <c r="J315" s="23"/>
      <c r="K315" s="24">
        <v>1</v>
      </c>
      <c r="L315" s="23" t="s">
        <v>18</v>
      </c>
    </row>
    <row r="316" spans="1:15" s="96" customFormat="1" ht="45.95" customHeight="1" thickBot="1">
      <c r="A316" s="110"/>
      <c r="F316" s="30" t="s">
        <v>29</v>
      </c>
      <c r="G316" s="31"/>
      <c r="H316" s="31"/>
      <c r="I316" s="32"/>
      <c r="J316" s="23"/>
      <c r="K316" s="24">
        <v>0.5</v>
      </c>
      <c r="L316" s="23" t="s">
        <v>18</v>
      </c>
    </row>
    <row r="317" spans="1:15" s="96" customFormat="1" ht="45.95" customHeight="1">
      <c r="A317" s="110"/>
      <c r="F317" s="18" t="s">
        <v>30</v>
      </c>
      <c r="G317" s="19"/>
      <c r="H317" s="20"/>
      <c r="I317" s="21" t="s">
        <v>17</v>
      </c>
      <c r="J317" s="16"/>
      <c r="K317" s="17">
        <v>63</v>
      </c>
      <c r="L317" s="16" t="s">
        <v>18</v>
      </c>
    </row>
    <row r="318" spans="1:15" s="96" customFormat="1" ht="45.95" customHeight="1">
      <c r="A318" s="110"/>
      <c r="F318" s="18" t="s">
        <v>32</v>
      </c>
      <c r="G318" s="19"/>
      <c r="H318" s="20"/>
      <c r="I318" s="21" t="s">
        <v>141</v>
      </c>
      <c r="J318" s="16"/>
      <c r="K318" s="17">
        <v>1.5</v>
      </c>
      <c r="L318" s="16" t="s">
        <v>18</v>
      </c>
    </row>
    <row r="319" spans="1:15" s="96" customFormat="1" ht="45.95" customHeight="1">
      <c r="A319" s="110"/>
      <c r="F319" s="22" t="s">
        <v>23</v>
      </c>
      <c r="G319" s="19"/>
      <c r="H319" s="20"/>
      <c r="I319" s="21">
        <v>67</v>
      </c>
      <c r="J319" s="23"/>
      <c r="K319" s="24">
        <v>0.5</v>
      </c>
      <c r="L319" s="23" t="s">
        <v>18</v>
      </c>
    </row>
    <row r="320" spans="1:15" s="96" customFormat="1" ht="45.95" customHeight="1">
      <c r="A320" s="110"/>
      <c r="F320" s="25" t="s">
        <v>25</v>
      </c>
      <c r="G320" s="25"/>
      <c r="H320" s="26"/>
      <c r="I320" s="27"/>
      <c r="J320" s="23"/>
      <c r="K320" s="24">
        <v>0.5</v>
      </c>
      <c r="L320" s="23" t="s">
        <v>18</v>
      </c>
    </row>
    <row r="321" spans="1:15" s="96" customFormat="1" ht="45.95" customHeight="1">
      <c r="A321" s="110"/>
      <c r="F321" s="28" t="s">
        <v>28</v>
      </c>
      <c r="G321" s="29"/>
      <c r="H321" s="29"/>
      <c r="I321" s="27"/>
      <c r="J321" s="23"/>
      <c r="K321" s="24">
        <v>0.5</v>
      </c>
      <c r="L321" s="23" t="s">
        <v>18</v>
      </c>
    </row>
    <row r="322" spans="1:15" s="96" customFormat="1" ht="45.95" customHeight="1" thickBot="1">
      <c r="A322" s="110"/>
      <c r="F322" s="30" t="s">
        <v>29</v>
      </c>
      <c r="G322" s="31"/>
      <c r="H322" s="31"/>
      <c r="I322" s="32"/>
      <c r="J322" s="23"/>
      <c r="K322" s="24">
        <v>1</v>
      </c>
      <c r="L322" s="23" t="s">
        <v>18</v>
      </c>
    </row>
    <row r="323" spans="1:15" s="96" customFormat="1" ht="45.95" customHeight="1">
      <c r="A323" s="110"/>
      <c r="F323" s="18" t="s">
        <v>19</v>
      </c>
      <c r="G323" s="19"/>
      <c r="H323" s="20"/>
      <c r="I323" s="21" t="s">
        <v>17</v>
      </c>
      <c r="J323" s="16"/>
      <c r="K323" s="17">
        <v>143</v>
      </c>
      <c r="L323" s="16" t="s">
        <v>18</v>
      </c>
      <c r="M323" s="96">
        <v>38.5</v>
      </c>
      <c r="N323" s="135">
        <f>M323/88*330</f>
        <v>144.375</v>
      </c>
      <c r="O323" s="156">
        <f>K323-M323</f>
        <v>104.5</v>
      </c>
    </row>
    <row r="324" spans="1:15" s="96" customFormat="1" ht="45.95" customHeight="1">
      <c r="A324" s="110"/>
      <c r="F324" s="18" t="s">
        <v>20</v>
      </c>
      <c r="G324" s="19"/>
      <c r="H324" s="20"/>
      <c r="I324" s="21" t="s">
        <v>228</v>
      </c>
      <c r="J324" s="16"/>
      <c r="K324" s="17">
        <v>143</v>
      </c>
      <c r="L324" s="16" t="s">
        <v>18</v>
      </c>
      <c r="M324" s="96">
        <v>38</v>
      </c>
      <c r="N324" s="135">
        <f t="shared" ref="N324:N329" si="56">M324/88*330</f>
        <v>142.5</v>
      </c>
      <c r="O324" s="156">
        <f t="shared" ref="O324:O326" si="57">K324-M324</f>
        <v>105</v>
      </c>
    </row>
    <row r="325" spans="1:15" s="96" customFormat="1" ht="45.95" customHeight="1">
      <c r="A325" s="110"/>
      <c r="F325" s="18" t="s">
        <v>118</v>
      </c>
      <c r="G325" s="19"/>
      <c r="H325" s="20"/>
      <c r="I325" s="21">
        <v>330</v>
      </c>
      <c r="J325" s="16"/>
      <c r="K325" s="17">
        <v>34</v>
      </c>
      <c r="L325" s="16" t="s">
        <v>18</v>
      </c>
      <c r="M325" s="96">
        <v>9</v>
      </c>
      <c r="N325" s="135">
        <f t="shared" si="56"/>
        <v>33.75</v>
      </c>
      <c r="O325" s="156">
        <f t="shared" si="57"/>
        <v>25</v>
      </c>
    </row>
    <row r="326" spans="1:15" s="96" customFormat="1" ht="45.95" customHeight="1">
      <c r="A326" s="110"/>
      <c r="F326" s="22" t="s">
        <v>22</v>
      </c>
      <c r="G326" s="19"/>
      <c r="H326" s="20"/>
      <c r="I326" s="21" t="s">
        <v>89</v>
      </c>
      <c r="J326" s="23"/>
      <c r="K326" s="24">
        <v>2</v>
      </c>
      <c r="L326" s="23" t="s">
        <v>18</v>
      </c>
      <c r="M326" s="96">
        <v>0.5</v>
      </c>
      <c r="N326" s="135">
        <f t="shared" si="56"/>
        <v>1.875</v>
      </c>
      <c r="O326" s="156">
        <f t="shared" si="57"/>
        <v>1.5</v>
      </c>
    </row>
    <row r="327" spans="1:15" s="96" customFormat="1" ht="45.95" customHeight="1">
      <c r="A327" s="110"/>
      <c r="F327" s="25" t="s">
        <v>25</v>
      </c>
      <c r="G327" s="25"/>
      <c r="H327" s="26"/>
      <c r="I327" s="21" t="s">
        <v>187</v>
      </c>
      <c r="J327" s="23"/>
      <c r="K327" s="24">
        <v>2</v>
      </c>
      <c r="L327" s="23" t="s">
        <v>18</v>
      </c>
      <c r="M327" s="96">
        <v>0.5</v>
      </c>
      <c r="N327" s="135">
        <f t="shared" si="56"/>
        <v>1.875</v>
      </c>
    </row>
    <row r="328" spans="1:15" s="96" customFormat="1" ht="45.95" customHeight="1">
      <c r="A328" s="110"/>
      <c r="F328" s="28" t="s">
        <v>28</v>
      </c>
      <c r="G328" s="29"/>
      <c r="H328" s="29"/>
      <c r="I328" s="27"/>
      <c r="J328" s="23"/>
      <c r="K328" s="24">
        <v>2</v>
      </c>
      <c r="L328" s="23" t="s">
        <v>18</v>
      </c>
      <c r="M328" s="96">
        <v>0.5</v>
      </c>
      <c r="N328" s="135">
        <f t="shared" si="56"/>
        <v>1.875</v>
      </c>
    </row>
    <row r="329" spans="1:15" s="96" customFormat="1" ht="45.95" customHeight="1" thickBot="1">
      <c r="A329" s="110"/>
      <c r="F329" s="30" t="s">
        <v>29</v>
      </c>
      <c r="G329" s="31"/>
      <c r="H329" s="31"/>
      <c r="I329" s="32"/>
      <c r="J329" s="23"/>
      <c r="K329" s="24">
        <v>4</v>
      </c>
      <c r="L329" s="23" t="s">
        <v>18</v>
      </c>
      <c r="M329" s="96">
        <v>1</v>
      </c>
      <c r="N329" s="135">
        <f t="shared" si="56"/>
        <v>3.75</v>
      </c>
    </row>
    <row r="330" spans="1:15" s="96" customFormat="1" ht="45.95" customHeight="1">
      <c r="A330" s="110"/>
      <c r="F330" s="18" t="s">
        <v>19</v>
      </c>
      <c r="G330" s="19"/>
      <c r="H330" s="20"/>
      <c r="I330" s="21" t="s">
        <v>17</v>
      </c>
      <c r="J330" s="16"/>
      <c r="K330" s="17">
        <v>14</v>
      </c>
      <c r="L330" s="16" t="s">
        <v>18</v>
      </c>
      <c r="M330" s="96">
        <v>3.5</v>
      </c>
      <c r="N330" s="96">
        <f>M330/80*360</f>
        <v>15.749999999999998</v>
      </c>
      <c r="O330" s="156">
        <f>K330-M330</f>
        <v>10.5</v>
      </c>
    </row>
    <row r="331" spans="1:15" s="96" customFormat="1" ht="45.95" customHeight="1">
      <c r="A331" s="110"/>
      <c r="F331" s="18" t="s">
        <v>147</v>
      </c>
      <c r="G331" s="19"/>
      <c r="H331" s="20"/>
      <c r="I331" s="21" t="s">
        <v>147</v>
      </c>
      <c r="J331" s="16"/>
      <c r="K331" s="17">
        <v>331</v>
      </c>
      <c r="L331" s="16" t="s">
        <v>18</v>
      </c>
      <c r="M331" s="96">
        <v>73.5</v>
      </c>
      <c r="N331" s="96">
        <f t="shared" ref="N331:N335" si="58">M331/80*360</f>
        <v>330.75</v>
      </c>
      <c r="O331" s="156">
        <f t="shared" ref="O331:O332" si="59">K331-M331</f>
        <v>257.5</v>
      </c>
    </row>
    <row r="332" spans="1:15" s="96" customFormat="1" ht="45.95" customHeight="1">
      <c r="A332" s="110"/>
      <c r="F332" s="22" t="s">
        <v>22</v>
      </c>
      <c r="G332" s="19"/>
      <c r="H332" s="20"/>
      <c r="I332" s="21">
        <v>360</v>
      </c>
      <c r="J332" s="23"/>
      <c r="K332" s="24">
        <v>5</v>
      </c>
      <c r="L332" s="23" t="s">
        <v>18</v>
      </c>
      <c r="M332" s="96">
        <v>1</v>
      </c>
      <c r="N332" s="96">
        <f t="shared" si="58"/>
        <v>4.5</v>
      </c>
      <c r="O332" s="156">
        <f t="shared" si="59"/>
        <v>4</v>
      </c>
    </row>
    <row r="333" spans="1:15" s="96" customFormat="1" ht="45.95" customHeight="1">
      <c r="A333" s="110"/>
      <c r="F333" s="28" t="s">
        <v>27</v>
      </c>
      <c r="G333" s="29"/>
      <c r="H333" s="29"/>
      <c r="I333" s="21" t="s">
        <v>89</v>
      </c>
      <c r="J333" s="23"/>
      <c r="K333" s="24">
        <v>2.5</v>
      </c>
      <c r="L333" s="23" t="s">
        <v>18</v>
      </c>
      <c r="M333" s="96">
        <v>0.5</v>
      </c>
      <c r="N333" s="96">
        <f t="shared" si="58"/>
        <v>2.25</v>
      </c>
    </row>
    <row r="334" spans="1:15" s="96" customFormat="1" ht="45.95" customHeight="1">
      <c r="A334" s="110"/>
      <c r="F334" s="28" t="s">
        <v>28</v>
      </c>
      <c r="G334" s="29"/>
      <c r="H334" s="29"/>
      <c r="I334" s="21" t="s">
        <v>109</v>
      </c>
      <c r="J334" s="23"/>
      <c r="K334" s="24">
        <v>2.5</v>
      </c>
      <c r="L334" s="23" t="s">
        <v>18</v>
      </c>
      <c r="M334" s="96">
        <v>0.5</v>
      </c>
      <c r="N334" s="96">
        <f t="shared" si="58"/>
        <v>2.25</v>
      </c>
    </row>
    <row r="335" spans="1:15" s="96" customFormat="1" ht="45.95" customHeight="1" thickBot="1">
      <c r="A335" s="110"/>
      <c r="F335" s="30" t="s">
        <v>29</v>
      </c>
      <c r="G335" s="31"/>
      <c r="H335" s="31"/>
      <c r="I335" s="32"/>
      <c r="J335" s="23"/>
      <c r="K335" s="24">
        <v>5</v>
      </c>
      <c r="L335" s="23" t="s">
        <v>18</v>
      </c>
      <c r="M335" s="96">
        <v>1</v>
      </c>
      <c r="N335" s="96">
        <f t="shared" si="58"/>
        <v>4.5</v>
      </c>
    </row>
    <row r="336" spans="1:15" s="96" customFormat="1" ht="45.95" customHeight="1">
      <c r="A336" s="110">
        <v>45300</v>
      </c>
      <c r="B336" s="111" t="s">
        <v>231</v>
      </c>
      <c r="C336" s="96" t="s">
        <v>188</v>
      </c>
      <c r="D336" s="96" t="s">
        <v>134</v>
      </c>
      <c r="E336" s="96" t="s">
        <v>101</v>
      </c>
      <c r="F336" s="96" t="s">
        <v>14</v>
      </c>
      <c r="G336" s="96" t="s">
        <v>102</v>
      </c>
      <c r="J336" s="96">
        <v>21</v>
      </c>
      <c r="K336" s="177">
        <v>2106</v>
      </c>
      <c r="M336" s="96" t="s">
        <v>189</v>
      </c>
      <c r="N336" s="110">
        <v>45302</v>
      </c>
    </row>
    <row r="337" spans="1:15" s="96" customFormat="1" ht="45.95" customHeight="1">
      <c r="A337" s="110"/>
      <c r="F337" s="96" t="s">
        <v>104</v>
      </c>
      <c r="G337" s="96" t="s">
        <v>102</v>
      </c>
      <c r="J337" s="96">
        <v>12</v>
      </c>
      <c r="K337" s="177">
        <v>1291</v>
      </c>
      <c r="M337" s="96" t="s">
        <v>190</v>
      </c>
      <c r="N337" s="110">
        <v>45302</v>
      </c>
    </row>
    <row r="338" spans="1:15" s="96" customFormat="1" ht="45.95" customHeight="1">
      <c r="A338" s="110"/>
      <c r="F338" s="96" t="s">
        <v>141</v>
      </c>
      <c r="J338" s="96">
        <v>1</v>
      </c>
      <c r="K338" s="177">
        <v>60</v>
      </c>
      <c r="M338" s="96" t="s">
        <v>191</v>
      </c>
      <c r="N338" s="110">
        <v>45302</v>
      </c>
    </row>
    <row r="339" spans="1:15" s="96" customFormat="1" ht="45.95" customHeight="1" thickBot="1">
      <c r="A339" s="110"/>
      <c r="F339" s="96" t="s">
        <v>192</v>
      </c>
      <c r="I339" s="178"/>
      <c r="J339" s="96">
        <v>1</v>
      </c>
      <c r="K339" s="177">
        <v>101</v>
      </c>
      <c r="M339" s="96" t="s">
        <v>193</v>
      </c>
      <c r="N339" s="110">
        <v>45302</v>
      </c>
    </row>
    <row r="340" spans="1:15" s="96" customFormat="1" ht="45.95" customHeight="1">
      <c r="A340" s="110"/>
      <c r="F340" s="12" t="s">
        <v>16</v>
      </c>
      <c r="G340" s="13"/>
      <c r="H340" s="14"/>
      <c r="I340" s="21" t="s">
        <v>17</v>
      </c>
      <c r="J340" s="16"/>
      <c r="K340" s="17">
        <v>2007</v>
      </c>
      <c r="L340" s="16" t="s">
        <v>18</v>
      </c>
      <c r="M340" s="96">
        <v>173.5</v>
      </c>
      <c r="N340" s="135">
        <f>M340/182*2106</f>
        <v>2007.6428571428573</v>
      </c>
      <c r="O340" s="156">
        <f>K340-M340</f>
        <v>1833.5</v>
      </c>
    </row>
    <row r="341" spans="1:15" s="96" customFormat="1" ht="45.95" customHeight="1">
      <c r="A341" s="110"/>
      <c r="F341" s="18" t="s">
        <v>19</v>
      </c>
      <c r="G341" s="19"/>
      <c r="H341" s="20"/>
      <c r="I341" s="21" t="s">
        <v>14</v>
      </c>
      <c r="J341" s="16"/>
      <c r="K341" s="17">
        <v>46</v>
      </c>
      <c r="L341" s="16" t="s">
        <v>18</v>
      </c>
      <c r="M341" s="96">
        <v>4</v>
      </c>
      <c r="N341" s="135">
        <f t="shared" ref="N341:N345" si="60">M341/182*2106</f>
        <v>46.285714285714292</v>
      </c>
      <c r="O341" s="156">
        <f t="shared" ref="O341:O342" si="61">K341-M341</f>
        <v>42</v>
      </c>
    </row>
    <row r="342" spans="1:15" s="96" customFormat="1" ht="45.95" customHeight="1">
      <c r="A342" s="110"/>
      <c r="F342" s="22" t="s">
        <v>22</v>
      </c>
      <c r="G342" s="19"/>
      <c r="H342" s="20"/>
      <c r="I342" s="21">
        <v>2106</v>
      </c>
      <c r="J342" s="23"/>
      <c r="K342" s="24">
        <v>12</v>
      </c>
      <c r="L342" s="23" t="s">
        <v>18</v>
      </c>
      <c r="M342" s="96">
        <v>1</v>
      </c>
      <c r="N342" s="135">
        <f t="shared" si="60"/>
        <v>11.571428571428573</v>
      </c>
      <c r="O342" s="156">
        <f t="shared" si="61"/>
        <v>11</v>
      </c>
    </row>
    <row r="343" spans="1:15" s="96" customFormat="1" ht="45.95" customHeight="1">
      <c r="A343" s="110"/>
      <c r="F343" s="25" t="s">
        <v>25</v>
      </c>
      <c r="G343" s="25"/>
      <c r="H343" s="26"/>
      <c r="I343" s="21" t="s">
        <v>89</v>
      </c>
      <c r="J343" s="23"/>
      <c r="K343" s="24">
        <v>6</v>
      </c>
      <c r="L343" s="23" t="s">
        <v>18</v>
      </c>
      <c r="M343" s="96">
        <v>0.5</v>
      </c>
      <c r="N343" s="135">
        <f t="shared" si="60"/>
        <v>5.7857142857142865</v>
      </c>
    </row>
    <row r="344" spans="1:15" s="96" customFormat="1" ht="45.95" customHeight="1">
      <c r="A344" s="110"/>
      <c r="F344" s="28" t="s">
        <v>28</v>
      </c>
      <c r="G344" s="29"/>
      <c r="H344" s="29"/>
      <c r="I344" s="21" t="s">
        <v>189</v>
      </c>
      <c r="J344" s="23"/>
      <c r="K344" s="24">
        <v>6</v>
      </c>
      <c r="L344" s="23" t="s">
        <v>18</v>
      </c>
      <c r="M344" s="96">
        <v>0.5</v>
      </c>
      <c r="N344" s="135">
        <f t="shared" si="60"/>
        <v>5.7857142857142865</v>
      </c>
    </row>
    <row r="345" spans="1:15" s="96" customFormat="1" ht="45.95" customHeight="1" thickBot="1">
      <c r="A345" s="110"/>
      <c r="F345" s="30" t="s">
        <v>29</v>
      </c>
      <c r="G345" s="31"/>
      <c r="H345" s="31"/>
      <c r="I345" s="32"/>
      <c r="J345" s="23"/>
      <c r="K345" s="24">
        <v>29</v>
      </c>
      <c r="L345" s="23" t="s">
        <v>18</v>
      </c>
      <c r="M345" s="96">
        <v>2.5</v>
      </c>
      <c r="N345" s="135">
        <f t="shared" si="60"/>
        <v>28.928571428571427</v>
      </c>
    </row>
    <row r="346" spans="1:15" s="96" customFormat="1" ht="45.95" customHeight="1">
      <c r="A346" s="110"/>
      <c r="F346" s="18" t="s">
        <v>19</v>
      </c>
      <c r="G346" s="19"/>
      <c r="H346" s="20"/>
      <c r="I346" s="21" t="s">
        <v>17</v>
      </c>
      <c r="J346" s="16"/>
      <c r="K346" s="17">
        <v>13</v>
      </c>
      <c r="L346" s="16" t="s">
        <v>18</v>
      </c>
      <c r="M346" s="96">
        <v>1</v>
      </c>
      <c r="N346" s="135">
        <f>M346/92*1291</f>
        <v>14.032608695652174</v>
      </c>
      <c r="O346" s="156">
        <f>K346-M346</f>
        <v>12</v>
      </c>
    </row>
    <row r="347" spans="1:15" s="96" customFormat="1" ht="45.95" customHeight="1">
      <c r="A347" s="110"/>
      <c r="F347" s="18" t="s">
        <v>15</v>
      </c>
      <c r="G347" s="19"/>
      <c r="H347" s="20"/>
      <c r="I347" s="21" t="s">
        <v>104</v>
      </c>
      <c r="J347" s="16"/>
      <c r="K347" s="17">
        <v>1234</v>
      </c>
      <c r="L347" s="16" t="s">
        <v>18</v>
      </c>
      <c r="M347" s="96">
        <v>88</v>
      </c>
      <c r="N347" s="135">
        <f t="shared" ref="N347:N351" si="62">M347/92*1291</f>
        <v>1234.8695652173913</v>
      </c>
      <c r="O347" s="156">
        <f t="shared" ref="O347:O348" si="63">K347-M347</f>
        <v>1146</v>
      </c>
    </row>
    <row r="348" spans="1:15" s="96" customFormat="1" ht="45.95" customHeight="1">
      <c r="A348" s="110"/>
      <c r="F348" s="22" t="s">
        <v>22</v>
      </c>
      <c r="G348" s="19"/>
      <c r="H348" s="20"/>
      <c r="I348" s="21">
        <v>1291</v>
      </c>
      <c r="J348" s="23"/>
      <c r="K348" s="24">
        <v>14.5</v>
      </c>
      <c r="L348" s="23" t="s">
        <v>18</v>
      </c>
      <c r="M348" s="96">
        <v>1</v>
      </c>
      <c r="N348" s="135">
        <f t="shared" si="62"/>
        <v>14.032608695652174</v>
      </c>
      <c r="O348" s="156">
        <f t="shared" si="63"/>
        <v>13.5</v>
      </c>
    </row>
    <row r="349" spans="1:15" s="96" customFormat="1" ht="45.95" customHeight="1">
      <c r="A349" s="110"/>
      <c r="F349" s="25" t="s">
        <v>25</v>
      </c>
      <c r="G349" s="25"/>
      <c r="H349" s="26"/>
      <c r="I349" s="21" t="s">
        <v>89</v>
      </c>
      <c r="J349" s="23"/>
      <c r="K349" s="24">
        <v>7.5</v>
      </c>
      <c r="L349" s="23" t="s">
        <v>18</v>
      </c>
      <c r="M349" s="96">
        <v>0.5</v>
      </c>
      <c r="N349" s="135">
        <f t="shared" si="62"/>
        <v>7.0163043478260869</v>
      </c>
    </row>
    <row r="350" spans="1:15" s="96" customFormat="1" ht="45.95" customHeight="1">
      <c r="A350" s="110"/>
      <c r="F350" s="28" t="s">
        <v>28</v>
      </c>
      <c r="G350" s="29"/>
      <c r="H350" s="29"/>
      <c r="I350" s="21" t="s">
        <v>190</v>
      </c>
      <c r="J350" s="23"/>
      <c r="K350" s="24">
        <v>7.5</v>
      </c>
      <c r="L350" s="23" t="s">
        <v>18</v>
      </c>
      <c r="M350" s="96">
        <v>0.5</v>
      </c>
      <c r="N350" s="135">
        <f t="shared" si="62"/>
        <v>7.0163043478260869</v>
      </c>
    </row>
    <row r="351" spans="1:15" s="96" customFormat="1" ht="45.95" customHeight="1" thickBot="1">
      <c r="A351" s="110"/>
      <c r="F351" s="30" t="s">
        <v>29</v>
      </c>
      <c r="G351" s="31"/>
      <c r="H351" s="31"/>
      <c r="I351" s="32"/>
      <c r="J351" s="23"/>
      <c r="K351" s="24">
        <v>14.5</v>
      </c>
      <c r="L351" s="23" t="s">
        <v>18</v>
      </c>
      <c r="M351" s="96">
        <v>1</v>
      </c>
      <c r="N351" s="135">
        <f t="shared" si="62"/>
        <v>14.032608695652174</v>
      </c>
    </row>
    <row r="352" spans="1:15" s="96" customFormat="1" ht="45.95" customHeight="1">
      <c r="A352" s="110"/>
      <c r="F352" s="18" t="s">
        <v>30</v>
      </c>
      <c r="G352" s="19"/>
      <c r="H352" s="20"/>
      <c r="I352" s="21" t="s">
        <v>17</v>
      </c>
      <c r="J352" s="16"/>
      <c r="K352" s="17">
        <v>44.5</v>
      </c>
      <c r="L352" s="16" t="s">
        <v>18</v>
      </c>
    </row>
    <row r="353" spans="1:14" s="96" customFormat="1" ht="45.95" customHeight="1">
      <c r="A353" s="110"/>
      <c r="F353" s="18" t="s">
        <v>32</v>
      </c>
      <c r="G353" s="19"/>
      <c r="H353" s="20"/>
      <c r="I353" s="21" t="s">
        <v>141</v>
      </c>
      <c r="J353" s="16"/>
      <c r="K353" s="17">
        <v>12.5</v>
      </c>
      <c r="L353" s="16" t="s">
        <v>18</v>
      </c>
    </row>
    <row r="354" spans="1:14" s="96" customFormat="1" ht="45.95" customHeight="1">
      <c r="A354" s="110"/>
      <c r="F354" s="22" t="s">
        <v>23</v>
      </c>
      <c r="G354" s="19"/>
      <c r="H354" s="20"/>
      <c r="I354" s="21">
        <v>60</v>
      </c>
      <c r="J354" s="23"/>
      <c r="K354" s="24">
        <v>0.5</v>
      </c>
      <c r="L354" s="23" t="s">
        <v>18</v>
      </c>
    </row>
    <row r="355" spans="1:14" s="96" customFormat="1" ht="45.95" customHeight="1">
      <c r="A355" s="110"/>
      <c r="F355" s="25" t="s">
        <v>25</v>
      </c>
      <c r="G355" s="25"/>
      <c r="H355" s="26"/>
      <c r="I355" s="27"/>
      <c r="J355" s="23"/>
      <c r="K355" s="24">
        <v>0.5</v>
      </c>
      <c r="L355" s="23" t="s">
        <v>18</v>
      </c>
    </row>
    <row r="356" spans="1:14" s="96" customFormat="1" ht="45.95" customHeight="1">
      <c r="A356" s="110"/>
      <c r="F356" s="28" t="s">
        <v>26</v>
      </c>
      <c r="G356" s="29"/>
      <c r="H356" s="26"/>
      <c r="I356" s="27"/>
      <c r="J356" s="23"/>
      <c r="K356" s="24">
        <v>0.5</v>
      </c>
      <c r="L356" s="23" t="s">
        <v>18</v>
      </c>
    </row>
    <row r="357" spans="1:14" s="96" customFormat="1" ht="45.95" customHeight="1">
      <c r="A357" s="110"/>
      <c r="F357" s="28" t="s">
        <v>28</v>
      </c>
      <c r="G357" s="29"/>
      <c r="H357" s="29"/>
      <c r="I357" s="27"/>
      <c r="J357" s="23"/>
      <c r="K357" s="24">
        <v>0.5</v>
      </c>
      <c r="L357" s="23" t="s">
        <v>18</v>
      </c>
    </row>
    <row r="358" spans="1:14" s="96" customFormat="1" ht="45.95" customHeight="1" thickBot="1">
      <c r="A358" s="110"/>
      <c r="F358" s="30" t="s">
        <v>29</v>
      </c>
      <c r="G358" s="31"/>
      <c r="H358" s="31"/>
      <c r="I358" s="32"/>
      <c r="J358" s="23"/>
      <c r="K358" s="24">
        <v>1</v>
      </c>
      <c r="L358" s="23" t="s">
        <v>18</v>
      </c>
    </row>
    <row r="359" spans="1:14" s="96" customFormat="1" ht="45.95" customHeight="1">
      <c r="A359" s="110"/>
      <c r="F359" s="18" t="s">
        <v>33</v>
      </c>
      <c r="G359" s="19"/>
      <c r="H359" s="20"/>
      <c r="I359" s="21" t="s">
        <v>17</v>
      </c>
      <c r="J359" s="16"/>
      <c r="K359" s="17">
        <v>75.5</v>
      </c>
      <c r="L359" s="16" t="s">
        <v>18</v>
      </c>
    </row>
    <row r="360" spans="1:14" s="96" customFormat="1" ht="45.95" customHeight="1">
      <c r="A360" s="110"/>
      <c r="F360" s="18" t="s">
        <v>35</v>
      </c>
      <c r="G360" s="19"/>
      <c r="H360" s="20"/>
      <c r="I360" s="21" t="s">
        <v>192</v>
      </c>
      <c r="J360" s="16"/>
      <c r="K360" s="17">
        <v>21.5</v>
      </c>
      <c r="L360" s="16" t="s">
        <v>18</v>
      </c>
    </row>
    <row r="361" spans="1:14" s="96" customFormat="1" ht="45.95" customHeight="1">
      <c r="A361" s="110"/>
      <c r="F361" s="22" t="s">
        <v>23</v>
      </c>
      <c r="G361" s="19"/>
      <c r="H361" s="20"/>
      <c r="I361" s="21">
        <v>101</v>
      </c>
      <c r="J361" s="23"/>
      <c r="K361" s="24">
        <v>0.5</v>
      </c>
      <c r="L361" s="23" t="s">
        <v>18</v>
      </c>
    </row>
    <row r="362" spans="1:14" s="96" customFormat="1" ht="45.95" customHeight="1">
      <c r="A362" s="110"/>
      <c r="F362" s="25" t="s">
        <v>25</v>
      </c>
      <c r="G362" s="25"/>
      <c r="H362" s="26"/>
      <c r="I362" s="27"/>
      <c r="J362" s="23"/>
      <c r="K362" s="24">
        <v>0.5</v>
      </c>
      <c r="L362" s="23" t="s">
        <v>18</v>
      </c>
    </row>
    <row r="363" spans="1:14" s="96" customFormat="1" ht="45.95" customHeight="1">
      <c r="A363" s="110"/>
      <c r="F363" s="28" t="s">
        <v>26</v>
      </c>
      <c r="G363" s="29"/>
      <c r="H363" s="26"/>
      <c r="I363" s="27"/>
      <c r="J363" s="23"/>
      <c r="K363" s="24">
        <v>1</v>
      </c>
      <c r="L363" s="23" t="s">
        <v>18</v>
      </c>
    </row>
    <row r="364" spans="1:14" s="96" customFormat="1" ht="45.95" customHeight="1">
      <c r="A364" s="110"/>
      <c r="F364" s="28" t="s">
        <v>27</v>
      </c>
      <c r="G364" s="29"/>
      <c r="H364" s="29"/>
      <c r="I364" s="27"/>
      <c r="J364" s="23"/>
      <c r="K364" s="24">
        <v>0.5</v>
      </c>
      <c r="L364" s="23" t="s">
        <v>18</v>
      </c>
    </row>
    <row r="365" spans="1:14" s="96" customFormat="1" ht="45.95" customHeight="1">
      <c r="A365" s="110"/>
      <c r="F365" s="28" t="s">
        <v>28</v>
      </c>
      <c r="G365" s="29"/>
      <c r="H365" s="29"/>
      <c r="I365" s="27"/>
      <c r="J365" s="23"/>
      <c r="K365" s="24">
        <v>0.5</v>
      </c>
      <c r="L365" s="23" t="s">
        <v>18</v>
      </c>
    </row>
    <row r="366" spans="1:14" s="96" customFormat="1" ht="45.95" customHeight="1" thickBot="1">
      <c r="A366" s="110"/>
      <c r="F366" s="30" t="s">
        <v>29</v>
      </c>
      <c r="G366" s="31"/>
      <c r="H366" s="31"/>
      <c r="I366" s="32"/>
      <c r="J366" s="23"/>
      <c r="K366" s="24">
        <v>1</v>
      </c>
      <c r="L366" s="23" t="s">
        <v>18</v>
      </c>
    </row>
    <row r="367" spans="1:14" s="96" customFormat="1" ht="45.95" customHeight="1">
      <c r="A367" s="110">
        <v>45301</v>
      </c>
      <c r="B367" s="111" t="s">
        <v>232</v>
      </c>
      <c r="C367" s="96" t="s">
        <v>194</v>
      </c>
      <c r="D367" s="96" t="s">
        <v>100</v>
      </c>
      <c r="E367" s="96" t="s">
        <v>101</v>
      </c>
      <c r="F367" s="96" t="s">
        <v>14</v>
      </c>
      <c r="G367" s="96" t="s">
        <v>102</v>
      </c>
      <c r="J367" s="96">
        <v>19</v>
      </c>
      <c r="K367" s="177">
        <v>1855</v>
      </c>
      <c r="M367" s="96" t="s">
        <v>195</v>
      </c>
      <c r="N367" s="110">
        <v>45302</v>
      </c>
    </row>
    <row r="368" spans="1:14" s="96" customFormat="1" ht="45.95" customHeight="1">
      <c r="A368" s="110"/>
      <c r="F368" s="96" t="s">
        <v>104</v>
      </c>
      <c r="G368" s="96" t="s">
        <v>102</v>
      </c>
      <c r="J368" s="96">
        <v>19</v>
      </c>
      <c r="K368" s="177">
        <v>2078</v>
      </c>
      <c r="M368" s="96" t="s">
        <v>196</v>
      </c>
      <c r="N368" s="110">
        <v>45302</v>
      </c>
    </row>
    <row r="369" spans="1:15" s="96" customFormat="1" ht="45.95" customHeight="1">
      <c r="A369" s="110"/>
      <c r="F369" s="96" t="s">
        <v>108</v>
      </c>
      <c r="J369" s="96">
        <v>1</v>
      </c>
      <c r="K369" s="177">
        <v>100</v>
      </c>
      <c r="M369" s="96" t="s">
        <v>197</v>
      </c>
      <c r="N369" s="110">
        <v>45302</v>
      </c>
    </row>
    <row r="370" spans="1:15" s="96" customFormat="1" ht="45.95" customHeight="1" thickBot="1">
      <c r="A370" s="110"/>
      <c r="F370" s="96" t="s">
        <v>198</v>
      </c>
      <c r="I370" s="178"/>
      <c r="J370" s="96">
        <v>2</v>
      </c>
      <c r="K370" s="177">
        <v>185</v>
      </c>
      <c r="M370" s="96" t="s">
        <v>131</v>
      </c>
      <c r="N370" s="110">
        <v>45302</v>
      </c>
    </row>
    <row r="371" spans="1:15" s="96" customFormat="1" ht="45.95" customHeight="1">
      <c r="A371" s="110"/>
      <c r="F371" s="12" t="s">
        <v>16</v>
      </c>
      <c r="G371" s="13"/>
      <c r="H371" s="14"/>
      <c r="I371" s="21" t="s">
        <v>17</v>
      </c>
      <c r="J371" s="16"/>
      <c r="K371" s="17">
        <v>1565</v>
      </c>
      <c r="L371" s="16" t="s">
        <v>18</v>
      </c>
      <c r="M371" s="96">
        <v>170.5</v>
      </c>
      <c r="N371" s="135">
        <f>M371/202*1855</f>
        <v>1565.7301980198019</v>
      </c>
      <c r="O371" s="156">
        <f>K371-M371</f>
        <v>1394.5</v>
      </c>
    </row>
    <row r="372" spans="1:15" s="96" customFormat="1" ht="45.95" customHeight="1">
      <c r="A372" s="110"/>
      <c r="F372" s="18" t="s">
        <v>19</v>
      </c>
      <c r="G372" s="19"/>
      <c r="H372" s="20"/>
      <c r="I372" s="21" t="s">
        <v>14</v>
      </c>
      <c r="J372" s="16"/>
      <c r="K372" s="17">
        <v>232.5</v>
      </c>
      <c r="L372" s="16" t="s">
        <v>18</v>
      </c>
      <c r="M372" s="96">
        <v>25.5</v>
      </c>
      <c r="N372" s="135">
        <f t="shared" ref="N372:N379" si="64">M372/202*1855</f>
        <v>234.17079207920793</v>
      </c>
      <c r="O372" s="156">
        <f t="shared" ref="O372:O375" si="65">K372-M372</f>
        <v>207</v>
      </c>
    </row>
    <row r="373" spans="1:15" s="96" customFormat="1" ht="45.95" customHeight="1">
      <c r="A373" s="110"/>
      <c r="F373" s="18" t="s">
        <v>20</v>
      </c>
      <c r="G373" s="19"/>
      <c r="H373" s="20"/>
      <c r="I373" s="21">
        <v>1855</v>
      </c>
      <c r="J373" s="16"/>
      <c r="K373" s="17">
        <v>9.5</v>
      </c>
      <c r="L373" s="16" t="s">
        <v>18</v>
      </c>
      <c r="M373" s="96">
        <v>1</v>
      </c>
      <c r="N373" s="135">
        <f t="shared" si="64"/>
        <v>9.1831683168316829</v>
      </c>
      <c r="O373" s="156">
        <f t="shared" si="65"/>
        <v>8.5</v>
      </c>
    </row>
    <row r="374" spans="1:15" s="96" customFormat="1" ht="45.95" customHeight="1">
      <c r="A374" s="110"/>
      <c r="F374" s="18" t="s">
        <v>15</v>
      </c>
      <c r="G374" s="19"/>
      <c r="H374" s="20"/>
      <c r="I374" s="21" t="s">
        <v>89</v>
      </c>
      <c r="J374" s="16"/>
      <c r="K374" s="17">
        <v>5</v>
      </c>
      <c r="L374" s="16" t="s">
        <v>18</v>
      </c>
      <c r="M374" s="96">
        <v>0.5</v>
      </c>
      <c r="N374" s="135">
        <f t="shared" si="64"/>
        <v>4.5915841584158414</v>
      </c>
      <c r="O374" s="156">
        <f t="shared" si="65"/>
        <v>4.5</v>
      </c>
    </row>
    <row r="375" spans="1:15" s="96" customFormat="1" ht="45.95" customHeight="1">
      <c r="A375" s="110"/>
      <c r="F375" s="22" t="s">
        <v>22</v>
      </c>
      <c r="G375" s="19"/>
      <c r="H375" s="20"/>
      <c r="I375" s="21" t="s">
        <v>195</v>
      </c>
      <c r="J375" s="23"/>
      <c r="K375" s="24">
        <v>9.5</v>
      </c>
      <c r="L375" s="23" t="s">
        <v>18</v>
      </c>
      <c r="M375" s="96">
        <v>1</v>
      </c>
      <c r="N375" s="135">
        <f t="shared" si="64"/>
        <v>9.1831683168316829</v>
      </c>
      <c r="O375" s="156">
        <f t="shared" si="65"/>
        <v>8.5</v>
      </c>
    </row>
    <row r="376" spans="1:15" s="96" customFormat="1" ht="45.95" customHeight="1">
      <c r="A376" s="110"/>
      <c r="F376" s="25" t="s">
        <v>25</v>
      </c>
      <c r="G376" s="25"/>
      <c r="H376" s="26"/>
      <c r="I376" s="21"/>
      <c r="J376" s="23"/>
      <c r="K376" s="24">
        <v>5</v>
      </c>
      <c r="L376" s="23" t="s">
        <v>18</v>
      </c>
      <c r="M376" s="96">
        <v>0.5</v>
      </c>
      <c r="N376" s="135">
        <f t="shared" si="64"/>
        <v>4.5915841584158414</v>
      </c>
    </row>
    <row r="377" spans="1:15" s="96" customFormat="1" ht="45.95" customHeight="1">
      <c r="A377" s="110"/>
      <c r="F377" s="28" t="s">
        <v>26</v>
      </c>
      <c r="G377" s="29"/>
      <c r="H377" s="26"/>
      <c r="I377" s="27"/>
      <c r="J377" s="23"/>
      <c r="K377" s="24">
        <v>5</v>
      </c>
      <c r="L377" s="23" t="s">
        <v>18</v>
      </c>
      <c r="M377" s="96">
        <v>0.5</v>
      </c>
      <c r="N377" s="135">
        <f t="shared" si="64"/>
        <v>4.5915841584158414</v>
      </c>
    </row>
    <row r="378" spans="1:15" s="96" customFormat="1" ht="45.95" customHeight="1">
      <c r="A378" s="110"/>
      <c r="F378" s="28" t="s">
        <v>28</v>
      </c>
      <c r="G378" s="29"/>
      <c r="H378" s="29"/>
      <c r="I378" s="27"/>
      <c r="J378" s="23"/>
      <c r="K378" s="24">
        <v>5</v>
      </c>
      <c r="L378" s="23" t="s">
        <v>18</v>
      </c>
      <c r="M378" s="96">
        <v>0.5</v>
      </c>
      <c r="N378" s="135">
        <f t="shared" si="64"/>
        <v>4.5915841584158414</v>
      </c>
    </row>
    <row r="379" spans="1:15" s="96" customFormat="1" ht="45.95" customHeight="1" thickBot="1">
      <c r="A379" s="110"/>
      <c r="F379" s="30" t="s">
        <v>29</v>
      </c>
      <c r="G379" s="31"/>
      <c r="H379" s="31"/>
      <c r="I379" s="32"/>
      <c r="J379" s="23"/>
      <c r="K379" s="24">
        <v>18.5</v>
      </c>
      <c r="L379" s="23" t="s">
        <v>18</v>
      </c>
      <c r="M379" s="96">
        <v>2</v>
      </c>
      <c r="N379" s="135">
        <f t="shared" si="64"/>
        <v>18.366336633663366</v>
      </c>
    </row>
    <row r="380" spans="1:15" s="96" customFormat="1" ht="45.95" customHeight="1">
      <c r="A380" s="110"/>
      <c r="F380" s="18" t="s">
        <v>15</v>
      </c>
      <c r="G380" s="19"/>
      <c r="H380" s="20"/>
      <c r="I380" s="21" t="s">
        <v>17</v>
      </c>
      <c r="J380" s="16"/>
      <c r="K380" s="17">
        <v>2038</v>
      </c>
      <c r="L380" s="16" t="s">
        <v>18</v>
      </c>
      <c r="M380" s="96">
        <v>211</v>
      </c>
      <c r="N380" s="135">
        <f>M380/215*2078</f>
        <v>2039.3395348837207</v>
      </c>
      <c r="O380" s="156">
        <f>K380-M380</f>
        <v>1827</v>
      </c>
    </row>
    <row r="381" spans="1:15" s="96" customFormat="1" ht="45.95" customHeight="1">
      <c r="A381" s="110"/>
      <c r="F381" s="22" t="s">
        <v>22</v>
      </c>
      <c r="G381" s="19"/>
      <c r="H381" s="20"/>
      <c r="I381" s="21" t="s">
        <v>104</v>
      </c>
      <c r="J381" s="23"/>
      <c r="K381" s="24">
        <v>15</v>
      </c>
      <c r="L381" s="23" t="s">
        <v>18</v>
      </c>
      <c r="M381" s="96">
        <v>1.5</v>
      </c>
      <c r="N381" s="135">
        <f t="shared" ref="N381:N384" si="66">M381/215*2078</f>
        <v>14.497674418604651</v>
      </c>
      <c r="O381" s="156">
        <f>K381-M381</f>
        <v>13.5</v>
      </c>
    </row>
    <row r="382" spans="1:15" s="96" customFormat="1" ht="45.95" customHeight="1">
      <c r="A382" s="110"/>
      <c r="F382" s="25" t="s">
        <v>25</v>
      </c>
      <c r="G382" s="25"/>
      <c r="H382" s="26"/>
      <c r="I382" s="21">
        <v>2078</v>
      </c>
      <c r="J382" s="23"/>
      <c r="K382" s="24">
        <v>5</v>
      </c>
      <c r="L382" s="23" t="s">
        <v>18</v>
      </c>
      <c r="M382" s="96">
        <v>0.5</v>
      </c>
      <c r="N382" s="135">
        <f t="shared" si="66"/>
        <v>4.8325581395348838</v>
      </c>
    </row>
    <row r="383" spans="1:15" s="96" customFormat="1" ht="45.95" customHeight="1">
      <c r="A383" s="110"/>
      <c r="F383" s="28" t="s">
        <v>28</v>
      </c>
      <c r="G383" s="29"/>
      <c r="H383" s="29"/>
      <c r="I383" s="21" t="s">
        <v>89</v>
      </c>
      <c r="J383" s="23"/>
      <c r="K383" s="24">
        <v>5</v>
      </c>
      <c r="L383" s="23" t="s">
        <v>18</v>
      </c>
      <c r="M383" s="96">
        <v>0.5</v>
      </c>
      <c r="N383" s="135">
        <f t="shared" si="66"/>
        <v>4.8325581395348838</v>
      </c>
    </row>
    <row r="384" spans="1:15" s="96" customFormat="1" ht="45.95" customHeight="1" thickBot="1">
      <c r="A384" s="110"/>
      <c r="F384" s="30" t="s">
        <v>29</v>
      </c>
      <c r="G384" s="31"/>
      <c r="H384" s="31"/>
      <c r="I384" s="179" t="s">
        <v>196</v>
      </c>
      <c r="J384" s="23"/>
      <c r="K384" s="24">
        <v>15</v>
      </c>
      <c r="L384" s="23" t="s">
        <v>18</v>
      </c>
      <c r="M384" s="96">
        <v>1.5</v>
      </c>
      <c r="N384" s="135">
        <f t="shared" si="66"/>
        <v>14.497674418604651</v>
      </c>
    </row>
    <row r="385" spans="1:15" s="96" customFormat="1" ht="45.95" customHeight="1">
      <c r="A385" s="110"/>
      <c r="F385" s="18" t="s">
        <v>30</v>
      </c>
      <c r="G385" s="19"/>
      <c r="H385" s="20"/>
      <c r="I385" s="21" t="s">
        <v>17</v>
      </c>
      <c r="J385" s="16"/>
      <c r="K385" s="17">
        <v>33.5</v>
      </c>
      <c r="L385" s="16" t="s">
        <v>18</v>
      </c>
    </row>
    <row r="386" spans="1:15" s="96" customFormat="1" ht="45.95" customHeight="1">
      <c r="A386" s="110"/>
      <c r="F386" s="18" t="s">
        <v>32</v>
      </c>
      <c r="G386" s="19"/>
      <c r="H386" s="20"/>
      <c r="I386" s="21" t="s">
        <v>108</v>
      </c>
      <c r="J386" s="16"/>
      <c r="K386" s="17">
        <v>1.5</v>
      </c>
      <c r="L386" s="16" t="s">
        <v>18</v>
      </c>
    </row>
    <row r="387" spans="1:15" s="96" customFormat="1" ht="45.95" customHeight="1">
      <c r="A387" s="110"/>
      <c r="F387" s="18" t="s">
        <v>31</v>
      </c>
      <c r="G387" s="19"/>
      <c r="H387" s="20"/>
      <c r="I387" s="21">
        <v>100</v>
      </c>
      <c r="J387" s="16"/>
      <c r="K387" s="17">
        <v>29</v>
      </c>
      <c r="L387" s="16" t="s">
        <v>18</v>
      </c>
    </row>
    <row r="388" spans="1:15" s="96" customFormat="1" ht="45.95" customHeight="1">
      <c r="A388" s="110"/>
      <c r="F388" s="18" t="s">
        <v>36</v>
      </c>
      <c r="G388" s="19"/>
      <c r="H388" s="20"/>
      <c r="I388" s="21"/>
      <c r="J388" s="16"/>
      <c r="K388" s="17">
        <v>31</v>
      </c>
      <c r="L388" s="16" t="s">
        <v>18</v>
      </c>
    </row>
    <row r="389" spans="1:15" s="96" customFormat="1" ht="45.95" customHeight="1">
      <c r="A389" s="110"/>
      <c r="F389" s="18" t="s">
        <v>34</v>
      </c>
      <c r="G389" s="19"/>
      <c r="H389" s="20"/>
      <c r="I389" s="21"/>
      <c r="J389" s="16"/>
      <c r="K389" s="17">
        <v>1</v>
      </c>
      <c r="L389" s="16" t="s">
        <v>18</v>
      </c>
    </row>
    <row r="390" spans="1:15" s="96" customFormat="1" ht="45.95" customHeight="1">
      <c r="A390" s="110"/>
      <c r="F390" s="22" t="s">
        <v>23</v>
      </c>
      <c r="G390" s="19"/>
      <c r="H390" s="20"/>
      <c r="I390" s="21"/>
      <c r="J390" s="23"/>
      <c r="K390" s="24">
        <v>1</v>
      </c>
      <c r="L390" s="23" t="s">
        <v>18</v>
      </c>
    </row>
    <row r="391" spans="1:15" s="96" customFormat="1" ht="45.95" customHeight="1">
      <c r="A391" s="110"/>
      <c r="F391" s="25" t="s">
        <v>25</v>
      </c>
      <c r="G391" s="25"/>
      <c r="H391" s="26"/>
      <c r="I391" s="27"/>
      <c r="J391" s="23"/>
      <c r="K391" s="24">
        <v>0.5</v>
      </c>
      <c r="L391" s="23" t="s">
        <v>18</v>
      </c>
    </row>
    <row r="392" spans="1:15" s="96" customFormat="1" ht="45.95" customHeight="1">
      <c r="A392" s="110"/>
      <c r="F392" s="28" t="s">
        <v>26</v>
      </c>
      <c r="G392" s="29"/>
      <c r="H392" s="26"/>
      <c r="I392" s="27"/>
      <c r="J392" s="23"/>
      <c r="K392" s="24">
        <v>0.5</v>
      </c>
      <c r="L392" s="23" t="s">
        <v>18</v>
      </c>
    </row>
    <row r="393" spans="1:15" s="96" customFormat="1" ht="45.95" customHeight="1">
      <c r="A393" s="110"/>
      <c r="F393" s="28" t="s">
        <v>27</v>
      </c>
      <c r="G393" s="29"/>
      <c r="H393" s="29"/>
      <c r="I393" s="27"/>
      <c r="J393" s="23"/>
      <c r="K393" s="24">
        <v>0.5</v>
      </c>
      <c r="L393" s="23" t="s">
        <v>18</v>
      </c>
    </row>
    <row r="394" spans="1:15" s="96" customFormat="1" ht="45.95" customHeight="1">
      <c r="A394" s="110"/>
      <c r="F394" s="28" t="s">
        <v>28</v>
      </c>
      <c r="G394" s="29"/>
      <c r="H394" s="29"/>
      <c r="I394" s="27"/>
      <c r="J394" s="23"/>
      <c r="K394" s="24">
        <v>0.5</v>
      </c>
      <c r="L394" s="23" t="s">
        <v>18</v>
      </c>
    </row>
    <row r="395" spans="1:15" s="96" customFormat="1" ht="45.95" customHeight="1" thickBot="1">
      <c r="A395" s="110"/>
      <c r="F395" s="30" t="s">
        <v>29</v>
      </c>
      <c r="G395" s="31"/>
      <c r="H395" s="31"/>
      <c r="I395" s="32"/>
      <c r="J395" s="23"/>
      <c r="K395" s="24">
        <v>1</v>
      </c>
      <c r="L395" s="23" t="s">
        <v>18</v>
      </c>
    </row>
    <row r="396" spans="1:15" s="96" customFormat="1" ht="45.95" customHeight="1">
      <c r="A396" s="110"/>
      <c r="F396" s="18" t="s">
        <v>19</v>
      </c>
      <c r="G396" s="19"/>
      <c r="H396" s="20"/>
      <c r="I396" s="21" t="s">
        <v>17</v>
      </c>
      <c r="J396" s="16"/>
      <c r="K396" s="17">
        <v>139.5</v>
      </c>
      <c r="L396" s="16" t="s">
        <v>18</v>
      </c>
      <c r="M396" s="96">
        <v>62.5</v>
      </c>
      <c r="N396" s="135">
        <f>M396/83*185</f>
        <v>139.30722891566265</v>
      </c>
      <c r="O396" s="156">
        <f>K396-M396</f>
        <v>77</v>
      </c>
    </row>
    <row r="397" spans="1:15" s="96" customFormat="1" ht="45.95" customHeight="1">
      <c r="A397" s="110"/>
      <c r="F397" s="18" t="s">
        <v>20</v>
      </c>
      <c r="G397" s="19"/>
      <c r="H397" s="20"/>
      <c r="I397" s="21" t="s">
        <v>229</v>
      </c>
      <c r="J397" s="16"/>
      <c r="K397" s="17">
        <v>31</v>
      </c>
      <c r="L397" s="16" t="s">
        <v>18</v>
      </c>
      <c r="M397" s="96">
        <v>14.5</v>
      </c>
      <c r="N397" s="135">
        <f t="shared" ref="N397:N400" si="67">M397/83*185</f>
        <v>32.319277108433738</v>
      </c>
      <c r="O397" s="156">
        <f t="shared" ref="O397:O398" si="68">K397-M397</f>
        <v>16.5</v>
      </c>
    </row>
    <row r="398" spans="1:15" s="96" customFormat="1" ht="45.95" customHeight="1">
      <c r="A398" s="110"/>
      <c r="F398" s="22" t="s">
        <v>22</v>
      </c>
      <c r="G398" s="19"/>
      <c r="H398" s="20"/>
      <c r="I398" s="21">
        <v>185</v>
      </c>
      <c r="J398" s="23"/>
      <c r="K398" s="24">
        <v>10.5</v>
      </c>
      <c r="L398" s="23" t="s">
        <v>18</v>
      </c>
      <c r="M398" s="96">
        <v>4.5</v>
      </c>
      <c r="N398" s="135">
        <f t="shared" si="67"/>
        <v>10.03012048192771</v>
      </c>
      <c r="O398" s="156">
        <f t="shared" si="68"/>
        <v>6</v>
      </c>
    </row>
    <row r="399" spans="1:15" s="96" customFormat="1" ht="45.95" customHeight="1">
      <c r="A399" s="110"/>
      <c r="F399" s="28" t="s">
        <v>28</v>
      </c>
      <c r="G399" s="29"/>
      <c r="H399" s="29"/>
      <c r="I399" s="21" t="s">
        <v>89</v>
      </c>
      <c r="J399" s="23"/>
      <c r="K399" s="24">
        <v>1.5</v>
      </c>
      <c r="L399" s="23" t="s">
        <v>18</v>
      </c>
      <c r="M399" s="96">
        <v>0.5</v>
      </c>
      <c r="N399" s="135">
        <f t="shared" si="67"/>
        <v>1.1144578313253013</v>
      </c>
    </row>
    <row r="400" spans="1:15" s="96" customFormat="1" ht="45.95" customHeight="1" thickBot="1">
      <c r="A400" s="110"/>
      <c r="F400" s="30" t="s">
        <v>29</v>
      </c>
      <c r="G400" s="31"/>
      <c r="H400" s="31"/>
      <c r="I400" s="179" t="s">
        <v>131</v>
      </c>
      <c r="J400" s="23"/>
      <c r="K400" s="24">
        <v>2.5</v>
      </c>
      <c r="L400" s="23" t="s">
        <v>18</v>
      </c>
      <c r="M400" s="96">
        <v>1</v>
      </c>
      <c r="N400" s="135">
        <f t="shared" si="67"/>
        <v>2.2289156626506026</v>
      </c>
    </row>
    <row r="401" spans="1:15" s="96" customFormat="1" ht="45.95" customHeight="1">
      <c r="A401" s="110">
        <v>45301</v>
      </c>
      <c r="B401" s="111" t="s">
        <v>235</v>
      </c>
      <c r="C401" s="96" t="s">
        <v>199</v>
      </c>
      <c r="D401" s="96" t="s">
        <v>200</v>
      </c>
      <c r="E401" s="96" t="s">
        <v>101</v>
      </c>
      <c r="F401" s="96" t="s">
        <v>14</v>
      </c>
      <c r="G401" s="96" t="s">
        <v>102</v>
      </c>
      <c r="I401" s="185"/>
      <c r="J401" s="96">
        <v>12</v>
      </c>
      <c r="K401" s="177">
        <v>1010</v>
      </c>
      <c r="M401" s="96" t="s">
        <v>197</v>
      </c>
      <c r="N401" s="110">
        <v>45303</v>
      </c>
    </row>
    <row r="402" spans="1:15" s="96" customFormat="1" ht="45.95" customHeight="1">
      <c r="A402" s="110"/>
      <c r="F402" s="96" t="s">
        <v>104</v>
      </c>
      <c r="G402" s="96" t="s">
        <v>102</v>
      </c>
      <c r="J402" s="96">
        <v>14</v>
      </c>
      <c r="K402" s="177">
        <v>1325</v>
      </c>
      <c r="M402" s="96" t="s">
        <v>201</v>
      </c>
      <c r="N402" s="110">
        <v>45303</v>
      </c>
    </row>
    <row r="403" spans="1:15" s="96" customFormat="1" ht="45.95" customHeight="1">
      <c r="A403" s="110"/>
      <c r="F403" s="96" t="s">
        <v>139</v>
      </c>
      <c r="J403" s="96">
        <v>4</v>
      </c>
      <c r="K403" s="177">
        <v>500</v>
      </c>
      <c r="M403" s="96" t="s">
        <v>202</v>
      </c>
      <c r="N403" s="110">
        <v>45303</v>
      </c>
    </row>
    <row r="404" spans="1:15" s="96" customFormat="1" ht="45.95" customHeight="1">
      <c r="A404" s="110"/>
      <c r="F404" s="96" t="s">
        <v>141</v>
      </c>
      <c r="J404" s="96">
        <v>3</v>
      </c>
      <c r="K404" s="177">
        <v>262</v>
      </c>
      <c r="M404" s="96" t="s">
        <v>203</v>
      </c>
      <c r="N404" s="110">
        <v>45303</v>
      </c>
    </row>
    <row r="405" spans="1:15" s="96" customFormat="1" ht="45.95" customHeight="1" thickBot="1">
      <c r="A405" s="110"/>
      <c r="F405" s="96" t="s">
        <v>118</v>
      </c>
      <c r="I405" s="178"/>
      <c r="J405" s="96">
        <v>1</v>
      </c>
      <c r="K405" s="177">
        <v>90</v>
      </c>
      <c r="M405" s="96" t="s">
        <v>201</v>
      </c>
      <c r="N405" s="110">
        <v>45303</v>
      </c>
    </row>
    <row r="406" spans="1:15" s="96" customFormat="1" ht="45.95" customHeight="1">
      <c r="A406" s="110"/>
      <c r="F406" s="12" t="s">
        <v>16</v>
      </c>
      <c r="G406" s="13"/>
      <c r="H406" s="14"/>
      <c r="I406" s="21" t="s">
        <v>17</v>
      </c>
      <c r="J406" s="16"/>
      <c r="K406" s="17">
        <v>970</v>
      </c>
      <c r="L406" s="16" t="s">
        <v>18</v>
      </c>
      <c r="M406" s="96">
        <v>96</v>
      </c>
      <c r="N406" s="96">
        <f>M406/100*1010</f>
        <v>969.59999999999991</v>
      </c>
      <c r="O406" s="156">
        <f>K406-M406</f>
        <v>874</v>
      </c>
    </row>
    <row r="407" spans="1:15" s="96" customFormat="1" ht="45.95" customHeight="1">
      <c r="A407" s="110"/>
      <c r="F407" s="18" t="s">
        <v>19</v>
      </c>
      <c r="G407" s="19"/>
      <c r="H407" s="20"/>
      <c r="I407" s="21" t="s">
        <v>14</v>
      </c>
      <c r="J407" s="16"/>
      <c r="K407" s="17">
        <v>23.5</v>
      </c>
      <c r="L407" s="16" t="s">
        <v>18</v>
      </c>
      <c r="M407" s="96">
        <v>2.5</v>
      </c>
      <c r="N407" s="96">
        <f t="shared" ref="N407:N410" si="69">M407/100*1010</f>
        <v>25.25</v>
      </c>
      <c r="O407" s="156">
        <f>K407-M407</f>
        <v>21</v>
      </c>
    </row>
    <row r="408" spans="1:15" s="96" customFormat="1" ht="45.95" customHeight="1">
      <c r="A408" s="110"/>
      <c r="F408" s="25" t="s">
        <v>25</v>
      </c>
      <c r="G408" s="25"/>
      <c r="H408" s="26"/>
      <c r="I408" s="21">
        <v>1010</v>
      </c>
      <c r="J408" s="23"/>
      <c r="K408" s="24">
        <v>5.5</v>
      </c>
      <c r="L408" s="23" t="s">
        <v>18</v>
      </c>
      <c r="M408" s="96">
        <v>0.5</v>
      </c>
      <c r="N408" s="96">
        <f t="shared" si="69"/>
        <v>5.05</v>
      </c>
    </row>
    <row r="409" spans="1:15" s="96" customFormat="1" ht="45.95" customHeight="1">
      <c r="A409" s="110"/>
      <c r="F409" s="28" t="s">
        <v>28</v>
      </c>
      <c r="G409" s="29"/>
      <c r="H409" s="29"/>
      <c r="I409" s="21" t="s">
        <v>89</v>
      </c>
      <c r="J409" s="23"/>
      <c r="K409" s="24">
        <v>5.5</v>
      </c>
      <c r="L409" s="23" t="s">
        <v>18</v>
      </c>
      <c r="M409" s="96">
        <v>0.5</v>
      </c>
      <c r="N409" s="96">
        <f t="shared" si="69"/>
        <v>5.05</v>
      </c>
    </row>
    <row r="410" spans="1:15" s="96" customFormat="1" ht="45.95" customHeight="1" thickBot="1">
      <c r="A410" s="110"/>
      <c r="F410" s="30" t="s">
        <v>29</v>
      </c>
      <c r="G410" s="31"/>
      <c r="H410" s="31"/>
      <c r="I410" s="179" t="s">
        <v>197</v>
      </c>
      <c r="J410" s="23"/>
      <c r="K410" s="24">
        <v>5.5</v>
      </c>
      <c r="L410" s="23" t="s">
        <v>18</v>
      </c>
      <c r="M410" s="96">
        <v>0.5</v>
      </c>
      <c r="N410" s="96">
        <f t="shared" si="69"/>
        <v>5.05</v>
      </c>
    </row>
    <row r="411" spans="1:15" s="96" customFormat="1" ht="45.95" customHeight="1">
      <c r="A411" s="110"/>
      <c r="F411" s="18" t="s">
        <v>19</v>
      </c>
      <c r="G411" s="19"/>
      <c r="H411" s="20"/>
      <c r="I411" s="21" t="s">
        <v>17</v>
      </c>
      <c r="J411" s="16"/>
      <c r="K411" s="17">
        <v>250.5</v>
      </c>
      <c r="L411" s="16" t="s">
        <v>18</v>
      </c>
      <c r="M411" s="96">
        <v>17</v>
      </c>
      <c r="N411" s="135">
        <f>M411/90*1325</f>
        <v>250.27777777777777</v>
      </c>
      <c r="O411" s="156">
        <f>K411-M411</f>
        <v>233.5</v>
      </c>
    </row>
    <row r="412" spans="1:15" s="96" customFormat="1" ht="45.95" customHeight="1">
      <c r="A412" s="110"/>
      <c r="F412" s="18" t="s">
        <v>30</v>
      </c>
      <c r="G412" s="19"/>
      <c r="H412" s="20"/>
      <c r="I412" s="21" t="s">
        <v>104</v>
      </c>
      <c r="J412" s="16"/>
      <c r="K412" s="17">
        <v>20.5</v>
      </c>
      <c r="L412" s="16" t="s">
        <v>18</v>
      </c>
      <c r="M412" s="96">
        <v>1.5</v>
      </c>
      <c r="N412" s="135">
        <f t="shared" ref="N412:N420" si="70">M412/90*1325</f>
        <v>22.083333333333332</v>
      </c>
      <c r="O412" s="156">
        <f t="shared" ref="O412:O416" si="71">K412-M412</f>
        <v>19</v>
      </c>
    </row>
    <row r="413" spans="1:15" s="96" customFormat="1" ht="45.95" customHeight="1">
      <c r="A413" s="110"/>
      <c r="F413" s="18" t="s">
        <v>36</v>
      </c>
      <c r="G413" s="19"/>
      <c r="H413" s="20"/>
      <c r="I413" s="21">
        <v>1325</v>
      </c>
      <c r="J413" s="16"/>
      <c r="K413" s="17">
        <v>7.5</v>
      </c>
      <c r="L413" s="16" t="s">
        <v>18</v>
      </c>
      <c r="M413" s="96">
        <v>0.5</v>
      </c>
      <c r="N413" s="135">
        <f t="shared" si="70"/>
        <v>7.3611111111111116</v>
      </c>
      <c r="O413" s="156">
        <f t="shared" si="71"/>
        <v>7</v>
      </c>
    </row>
    <row r="414" spans="1:15" s="96" customFormat="1" ht="45.95" customHeight="1">
      <c r="A414" s="110"/>
      <c r="F414" s="18" t="s">
        <v>15</v>
      </c>
      <c r="G414" s="19"/>
      <c r="H414" s="20"/>
      <c r="I414" s="21" t="s">
        <v>89</v>
      </c>
      <c r="J414" s="16"/>
      <c r="K414" s="17">
        <v>994</v>
      </c>
      <c r="L414" s="16" t="s">
        <v>18</v>
      </c>
      <c r="M414" s="96">
        <v>67.5</v>
      </c>
      <c r="N414" s="135">
        <f t="shared" si="70"/>
        <v>993.75</v>
      </c>
      <c r="O414" s="156">
        <f t="shared" si="71"/>
        <v>926.5</v>
      </c>
    </row>
    <row r="415" spans="1:15" s="96" customFormat="1" ht="45.95" customHeight="1">
      <c r="A415" s="110"/>
      <c r="F415" s="22" t="s">
        <v>22</v>
      </c>
      <c r="G415" s="19"/>
      <c r="H415" s="20"/>
      <c r="I415" s="21" t="s">
        <v>201</v>
      </c>
      <c r="J415" s="23"/>
      <c r="K415" s="24">
        <v>15</v>
      </c>
      <c r="L415" s="23" t="s">
        <v>18</v>
      </c>
      <c r="M415" s="96">
        <v>1</v>
      </c>
      <c r="N415" s="135">
        <f t="shared" si="70"/>
        <v>14.722222222222223</v>
      </c>
      <c r="O415" s="156">
        <f t="shared" si="71"/>
        <v>14</v>
      </c>
    </row>
    <row r="416" spans="1:15" s="96" customFormat="1" ht="45.95" customHeight="1">
      <c r="A416" s="110"/>
      <c r="F416" s="22" t="s">
        <v>23</v>
      </c>
      <c r="G416" s="19"/>
      <c r="H416" s="20"/>
      <c r="I416" s="21"/>
      <c r="J416" s="23"/>
      <c r="K416" s="24">
        <v>7.5</v>
      </c>
      <c r="L416" s="23" t="s">
        <v>18</v>
      </c>
      <c r="M416" s="96">
        <v>0.5</v>
      </c>
      <c r="N416" s="135">
        <f t="shared" si="70"/>
        <v>7.3611111111111116</v>
      </c>
      <c r="O416" s="156">
        <f t="shared" si="71"/>
        <v>7</v>
      </c>
    </row>
    <row r="417" spans="1:15" s="96" customFormat="1" ht="45.95" customHeight="1">
      <c r="A417" s="110"/>
      <c r="F417" s="25" t="s">
        <v>25</v>
      </c>
      <c r="G417" s="25"/>
      <c r="H417" s="26"/>
      <c r="I417" s="27"/>
      <c r="J417" s="23"/>
      <c r="K417" s="24">
        <v>7.5</v>
      </c>
      <c r="L417" s="23" t="s">
        <v>18</v>
      </c>
      <c r="M417" s="96">
        <v>0.5</v>
      </c>
      <c r="N417" s="135">
        <f t="shared" si="70"/>
        <v>7.3611111111111116</v>
      </c>
    </row>
    <row r="418" spans="1:15" s="96" customFormat="1" ht="45.95" customHeight="1">
      <c r="A418" s="110"/>
      <c r="F418" s="28" t="s">
        <v>27</v>
      </c>
      <c r="G418" s="29"/>
      <c r="H418" s="29"/>
      <c r="I418" s="27"/>
      <c r="J418" s="23"/>
      <c r="K418" s="24">
        <v>7.5</v>
      </c>
      <c r="L418" s="23" t="s">
        <v>18</v>
      </c>
      <c r="M418" s="96">
        <v>0.5</v>
      </c>
      <c r="N418" s="135">
        <f t="shared" si="70"/>
        <v>7.3611111111111116</v>
      </c>
    </row>
    <row r="419" spans="1:15" s="96" customFormat="1" ht="45.95" customHeight="1">
      <c r="A419" s="110"/>
      <c r="F419" s="28" t="s">
        <v>28</v>
      </c>
      <c r="G419" s="29"/>
      <c r="H419" s="29"/>
      <c r="I419" s="27"/>
      <c r="J419" s="23"/>
      <c r="K419" s="24">
        <v>7.5</v>
      </c>
      <c r="L419" s="23" t="s">
        <v>18</v>
      </c>
      <c r="M419" s="96">
        <v>0.5</v>
      </c>
      <c r="N419" s="135">
        <f t="shared" si="70"/>
        <v>7.3611111111111116</v>
      </c>
    </row>
    <row r="420" spans="1:15" s="96" customFormat="1" ht="45.95" customHeight="1" thickBot="1">
      <c r="A420" s="110"/>
      <c r="F420" s="30" t="s">
        <v>29</v>
      </c>
      <c r="G420" s="31"/>
      <c r="H420" s="31"/>
      <c r="I420" s="32"/>
      <c r="J420" s="23"/>
      <c r="K420" s="24">
        <v>7.5</v>
      </c>
      <c r="L420" s="23" t="s">
        <v>18</v>
      </c>
      <c r="M420" s="96">
        <v>0.5</v>
      </c>
      <c r="N420" s="135">
        <f t="shared" si="70"/>
        <v>7.3611111111111116</v>
      </c>
    </row>
    <row r="421" spans="1:15" s="96" customFormat="1" ht="45.95" customHeight="1">
      <c r="A421" s="110"/>
      <c r="F421" s="18" t="s">
        <v>31</v>
      </c>
      <c r="G421" s="19"/>
      <c r="H421" s="20"/>
      <c r="I421" s="21" t="s">
        <v>17</v>
      </c>
      <c r="J421" s="16"/>
      <c r="K421" s="17">
        <v>478</v>
      </c>
      <c r="L421" s="16" t="s">
        <v>18</v>
      </c>
      <c r="M421" s="96">
        <v>74.5</v>
      </c>
      <c r="N421" s="135">
        <f>M421/78*500</f>
        <v>477.5641025641026</v>
      </c>
      <c r="O421" s="156">
        <f>K421-M421</f>
        <v>403.5</v>
      </c>
    </row>
    <row r="422" spans="1:15" s="96" customFormat="1" ht="45.95" customHeight="1">
      <c r="A422" s="110"/>
      <c r="F422" s="18" t="s">
        <v>36</v>
      </c>
      <c r="G422" s="19"/>
      <c r="H422" s="20"/>
      <c r="I422" s="21" t="s">
        <v>139</v>
      </c>
      <c r="J422" s="16"/>
      <c r="K422" s="17">
        <v>11.5</v>
      </c>
      <c r="L422" s="16" t="s">
        <v>18</v>
      </c>
      <c r="M422" s="96">
        <v>2</v>
      </c>
      <c r="N422" s="135">
        <f t="shared" ref="N422:N425" si="72">M422/78*500</f>
        <v>12.820512820512819</v>
      </c>
      <c r="O422" s="156">
        <f>K422-M422</f>
        <v>9.5</v>
      </c>
    </row>
    <row r="423" spans="1:15" s="96" customFormat="1" ht="45.95" customHeight="1">
      <c r="A423" s="110"/>
      <c r="F423" s="25" t="s">
        <v>25</v>
      </c>
      <c r="G423" s="25"/>
      <c r="H423" s="26"/>
      <c r="I423" s="21">
        <v>500</v>
      </c>
      <c r="J423" s="23"/>
      <c r="K423" s="24">
        <v>3.5</v>
      </c>
      <c r="L423" s="23" t="s">
        <v>18</v>
      </c>
      <c r="M423" s="96">
        <v>0.5</v>
      </c>
      <c r="N423" s="135">
        <f t="shared" si="72"/>
        <v>3.2051282051282048</v>
      </c>
    </row>
    <row r="424" spans="1:15" s="96" customFormat="1" ht="45.95" customHeight="1">
      <c r="A424" s="110"/>
      <c r="F424" s="28" t="s">
        <v>28</v>
      </c>
      <c r="G424" s="29"/>
      <c r="H424" s="29"/>
      <c r="I424" s="21" t="s">
        <v>89</v>
      </c>
      <c r="J424" s="23"/>
      <c r="K424" s="24">
        <v>3.5</v>
      </c>
      <c r="L424" s="23" t="s">
        <v>18</v>
      </c>
      <c r="M424" s="96">
        <v>0.5</v>
      </c>
      <c r="N424" s="135">
        <f t="shared" si="72"/>
        <v>3.2051282051282048</v>
      </c>
    </row>
    <row r="425" spans="1:15" s="96" customFormat="1" ht="45.95" customHeight="1" thickBot="1">
      <c r="A425" s="110"/>
      <c r="F425" s="30" t="s">
        <v>29</v>
      </c>
      <c r="G425" s="31"/>
      <c r="H425" s="31"/>
      <c r="I425" s="179" t="s">
        <v>202</v>
      </c>
      <c r="J425" s="23"/>
      <c r="K425" s="24">
        <v>3.5</v>
      </c>
      <c r="L425" s="23" t="s">
        <v>18</v>
      </c>
      <c r="M425" s="96">
        <v>0.5</v>
      </c>
      <c r="N425" s="135">
        <f t="shared" si="72"/>
        <v>3.2051282051282048</v>
      </c>
    </row>
    <row r="426" spans="1:15" s="96" customFormat="1" ht="45.95" customHeight="1">
      <c r="A426" s="110"/>
      <c r="F426" s="18" t="s">
        <v>30</v>
      </c>
      <c r="G426" s="19"/>
      <c r="H426" s="20"/>
      <c r="I426" s="21" t="s">
        <v>17</v>
      </c>
      <c r="J426" s="16"/>
      <c r="K426" s="17">
        <v>244.5</v>
      </c>
      <c r="L426" s="16" t="s">
        <v>18</v>
      </c>
      <c r="M426" s="96">
        <v>49</v>
      </c>
      <c r="N426" s="135">
        <f>M426/52*262</f>
        <v>246.88461538461539</v>
      </c>
      <c r="O426" s="156">
        <f>K426-M426</f>
        <v>195.5</v>
      </c>
    </row>
    <row r="427" spans="1:15" s="96" customFormat="1" ht="45.95" customHeight="1">
      <c r="A427" s="110"/>
      <c r="F427" s="18" t="s">
        <v>32</v>
      </c>
      <c r="G427" s="19"/>
      <c r="H427" s="20"/>
      <c r="I427" s="21" t="s">
        <v>141</v>
      </c>
      <c r="J427" s="16"/>
      <c r="K427" s="17">
        <v>3</v>
      </c>
      <c r="L427" s="16" t="s">
        <v>18</v>
      </c>
      <c r="M427" s="96">
        <v>0.5</v>
      </c>
      <c r="N427" s="135">
        <f t="shared" ref="N427:N431" si="73">M427/52*262</f>
        <v>2.5192307692307692</v>
      </c>
      <c r="O427" s="156">
        <f t="shared" ref="O427:O428" si="74">K427-M427</f>
        <v>2.5</v>
      </c>
    </row>
    <row r="428" spans="1:15" s="96" customFormat="1" ht="45.95" customHeight="1">
      <c r="A428" s="110"/>
      <c r="F428" s="22" t="s">
        <v>23</v>
      </c>
      <c r="G428" s="19"/>
      <c r="H428" s="20"/>
      <c r="I428" s="21">
        <v>262</v>
      </c>
      <c r="J428" s="23"/>
      <c r="K428" s="24">
        <v>5.5</v>
      </c>
      <c r="L428" s="23" t="s">
        <v>18</v>
      </c>
      <c r="M428" s="96">
        <v>1</v>
      </c>
      <c r="N428" s="135">
        <f t="shared" si="73"/>
        <v>5.0384615384615383</v>
      </c>
      <c r="O428" s="156">
        <f t="shared" si="74"/>
        <v>4.5</v>
      </c>
    </row>
    <row r="429" spans="1:15" s="96" customFormat="1" ht="45.95" customHeight="1">
      <c r="A429" s="110"/>
      <c r="F429" s="25" t="s">
        <v>25</v>
      </c>
      <c r="G429" s="25"/>
      <c r="H429" s="26"/>
      <c r="I429" s="21" t="s">
        <v>89</v>
      </c>
      <c r="J429" s="23"/>
      <c r="K429" s="24">
        <v>3</v>
      </c>
      <c r="L429" s="23" t="s">
        <v>18</v>
      </c>
      <c r="M429" s="96">
        <v>0.5</v>
      </c>
      <c r="N429" s="135">
        <f t="shared" si="73"/>
        <v>2.5192307692307692</v>
      </c>
    </row>
    <row r="430" spans="1:15" s="96" customFormat="1" ht="45.95" customHeight="1">
      <c r="A430" s="110"/>
      <c r="F430" s="28" t="s">
        <v>28</v>
      </c>
      <c r="G430" s="29"/>
      <c r="H430" s="29"/>
      <c r="I430" s="21" t="s">
        <v>203</v>
      </c>
      <c r="J430" s="23"/>
      <c r="K430" s="24">
        <v>3</v>
      </c>
      <c r="L430" s="23" t="s">
        <v>18</v>
      </c>
      <c r="M430" s="96">
        <v>0.5</v>
      </c>
      <c r="N430" s="135">
        <f t="shared" si="73"/>
        <v>2.5192307692307692</v>
      </c>
    </row>
    <row r="431" spans="1:15" s="96" customFormat="1" ht="45.95" customHeight="1" thickBot="1">
      <c r="A431" s="110"/>
      <c r="F431" s="30" t="s">
        <v>29</v>
      </c>
      <c r="G431" s="31"/>
      <c r="H431" s="31"/>
      <c r="I431" s="32"/>
      <c r="J431" s="23"/>
      <c r="K431" s="24">
        <v>3</v>
      </c>
      <c r="L431" s="23" t="s">
        <v>18</v>
      </c>
      <c r="M431" s="96">
        <v>0.5</v>
      </c>
      <c r="N431" s="135">
        <f t="shared" si="73"/>
        <v>2.5192307692307692</v>
      </c>
    </row>
    <row r="432" spans="1:15" s="96" customFormat="1" ht="45.95" customHeight="1">
      <c r="A432" s="110"/>
      <c r="F432" s="18" t="s">
        <v>19</v>
      </c>
      <c r="G432" s="19"/>
      <c r="H432" s="20"/>
      <c r="I432" s="21" t="s">
        <v>17</v>
      </c>
      <c r="J432" s="16"/>
      <c r="K432" s="17">
        <v>1.5</v>
      </c>
      <c r="L432" s="16" t="s">
        <v>18</v>
      </c>
    </row>
    <row r="433" spans="1:15" s="96" customFormat="1" ht="45.95" customHeight="1">
      <c r="A433" s="110"/>
      <c r="F433" s="18" t="s">
        <v>118</v>
      </c>
      <c r="G433" s="19"/>
      <c r="H433" s="20"/>
      <c r="I433" s="21" t="s">
        <v>118</v>
      </c>
      <c r="J433" s="16"/>
      <c r="K433" s="17">
        <v>85.5</v>
      </c>
      <c r="L433" s="16" t="s">
        <v>18</v>
      </c>
    </row>
    <row r="434" spans="1:15" s="96" customFormat="1" ht="45.95" customHeight="1">
      <c r="A434" s="110"/>
      <c r="F434" s="22" t="s">
        <v>22</v>
      </c>
      <c r="G434" s="19"/>
      <c r="H434" s="20"/>
      <c r="I434" s="21">
        <v>90</v>
      </c>
      <c r="J434" s="23"/>
      <c r="K434" s="24">
        <v>0.5</v>
      </c>
      <c r="L434" s="23" t="s">
        <v>18</v>
      </c>
    </row>
    <row r="435" spans="1:15" s="96" customFormat="1" ht="45.95" customHeight="1">
      <c r="A435" s="110"/>
      <c r="F435" s="22" t="s">
        <v>23</v>
      </c>
      <c r="G435" s="19"/>
      <c r="H435" s="20"/>
      <c r="I435" s="21"/>
      <c r="J435" s="23"/>
      <c r="K435" s="24">
        <v>0.5</v>
      </c>
      <c r="L435" s="23" t="s">
        <v>18</v>
      </c>
    </row>
    <row r="436" spans="1:15" s="96" customFormat="1" ht="45.95" customHeight="1">
      <c r="A436" s="110"/>
      <c r="F436" s="25" t="s">
        <v>24</v>
      </c>
      <c r="G436" s="25"/>
      <c r="H436" s="26"/>
      <c r="I436" s="27"/>
      <c r="J436" s="23"/>
      <c r="K436" s="24">
        <v>0.5</v>
      </c>
      <c r="L436" s="23" t="s">
        <v>18</v>
      </c>
    </row>
    <row r="437" spans="1:15" s="96" customFormat="1" ht="45.95" customHeight="1">
      <c r="A437" s="110"/>
      <c r="F437" s="25" t="s">
        <v>25</v>
      </c>
      <c r="G437" s="25"/>
      <c r="H437" s="26"/>
      <c r="I437" s="27"/>
      <c r="J437" s="23"/>
      <c r="K437" s="24">
        <v>0.5</v>
      </c>
      <c r="L437" s="23" t="s">
        <v>18</v>
      </c>
    </row>
    <row r="438" spans="1:15" s="96" customFormat="1" ht="45.95" customHeight="1">
      <c r="A438" s="110"/>
      <c r="F438" s="28" t="s">
        <v>28</v>
      </c>
      <c r="G438" s="29"/>
      <c r="H438" s="29"/>
      <c r="I438" s="27"/>
      <c r="J438" s="23"/>
      <c r="K438" s="24">
        <v>0.5</v>
      </c>
      <c r="L438" s="23" t="s">
        <v>18</v>
      </c>
    </row>
    <row r="439" spans="1:15" s="96" customFormat="1" ht="45.95" customHeight="1" thickBot="1">
      <c r="A439" s="110"/>
      <c r="F439" s="30" t="s">
        <v>29</v>
      </c>
      <c r="G439" s="31"/>
      <c r="H439" s="31"/>
      <c r="I439" s="32"/>
      <c r="J439" s="23"/>
      <c r="K439" s="24">
        <v>0.5</v>
      </c>
      <c r="L439" s="23" t="s">
        <v>18</v>
      </c>
    </row>
    <row r="440" spans="1:15" s="96" customFormat="1" ht="45.95" customHeight="1">
      <c r="A440" s="110">
        <v>45301</v>
      </c>
      <c r="B440" s="111" t="s">
        <v>236</v>
      </c>
      <c r="C440" s="96" t="s">
        <v>204</v>
      </c>
      <c r="D440" s="96" t="s">
        <v>205</v>
      </c>
      <c r="E440" s="96" t="s">
        <v>101</v>
      </c>
      <c r="F440" s="96" t="s">
        <v>14</v>
      </c>
      <c r="G440" s="96" t="s">
        <v>102</v>
      </c>
      <c r="J440" s="96">
        <v>15</v>
      </c>
      <c r="K440" s="177">
        <v>1735</v>
      </c>
      <c r="M440" s="96" t="s">
        <v>105</v>
      </c>
      <c r="N440" s="110">
        <v>45303</v>
      </c>
    </row>
    <row r="441" spans="1:15" s="96" customFormat="1" ht="45.95" customHeight="1">
      <c r="A441" s="110"/>
      <c r="F441" s="96" t="s">
        <v>104</v>
      </c>
      <c r="G441" s="96" t="s">
        <v>102</v>
      </c>
      <c r="J441" s="96">
        <v>9</v>
      </c>
      <c r="K441" s="177">
        <v>1043</v>
      </c>
      <c r="M441" s="96" t="s">
        <v>206</v>
      </c>
      <c r="N441" s="110">
        <v>45303</v>
      </c>
    </row>
    <row r="442" spans="1:15" s="96" customFormat="1" ht="45.95" customHeight="1" thickBot="1">
      <c r="A442" s="110"/>
      <c r="F442" s="96" t="s">
        <v>118</v>
      </c>
      <c r="I442" s="178"/>
      <c r="J442" s="96">
        <v>1</v>
      </c>
      <c r="K442" s="177">
        <v>115</v>
      </c>
      <c r="M442" s="96" t="s">
        <v>207</v>
      </c>
      <c r="N442" s="110">
        <v>45303</v>
      </c>
    </row>
    <row r="443" spans="1:15" s="96" customFormat="1" ht="45.95" customHeight="1">
      <c r="A443" s="110"/>
      <c r="F443" s="12" t="s">
        <v>16</v>
      </c>
      <c r="G443" s="13"/>
      <c r="H443" s="14"/>
      <c r="I443" s="21" t="s">
        <v>17</v>
      </c>
      <c r="J443" s="16"/>
      <c r="K443" s="17">
        <v>1659</v>
      </c>
      <c r="L443" s="16" t="s">
        <v>18</v>
      </c>
      <c r="M443" s="96">
        <v>220</v>
      </c>
      <c r="N443" s="135">
        <f>M443/230*1735</f>
        <v>1659.5652173913045</v>
      </c>
      <c r="O443" s="156">
        <f>K443-M443</f>
        <v>1439</v>
      </c>
    </row>
    <row r="444" spans="1:15" s="96" customFormat="1" ht="45.95" customHeight="1">
      <c r="A444" s="110"/>
      <c r="F444" s="18" t="s">
        <v>19</v>
      </c>
      <c r="G444" s="19"/>
      <c r="H444" s="20"/>
      <c r="I444" s="21" t="s">
        <v>14</v>
      </c>
      <c r="J444" s="16"/>
      <c r="K444" s="17">
        <v>52</v>
      </c>
      <c r="L444" s="16" t="s">
        <v>18</v>
      </c>
      <c r="M444" s="96">
        <v>7</v>
      </c>
      <c r="N444" s="135">
        <f t="shared" ref="N444:N449" si="75">M444/230*1735</f>
        <v>52.804347826086961</v>
      </c>
      <c r="O444" s="156">
        <f t="shared" ref="O444:O445" si="76">K444-M444</f>
        <v>45</v>
      </c>
    </row>
    <row r="445" spans="1:15" s="96" customFormat="1" ht="45.95" customHeight="1">
      <c r="A445" s="110"/>
      <c r="F445" s="22" t="s">
        <v>22</v>
      </c>
      <c r="G445" s="19"/>
      <c r="H445" s="20"/>
      <c r="I445" s="21">
        <v>1735</v>
      </c>
      <c r="J445" s="23"/>
      <c r="K445" s="24">
        <v>4</v>
      </c>
      <c r="L445" s="23" t="s">
        <v>18</v>
      </c>
      <c r="M445" s="96">
        <v>0.5</v>
      </c>
      <c r="N445" s="135">
        <f t="shared" si="75"/>
        <v>3.7717391304347827</v>
      </c>
      <c r="O445" s="156">
        <f t="shared" si="76"/>
        <v>3.5</v>
      </c>
    </row>
    <row r="446" spans="1:15" s="96" customFormat="1" ht="45.95" customHeight="1">
      <c r="A446" s="110"/>
      <c r="F446" s="25" t="s">
        <v>25</v>
      </c>
      <c r="G446" s="25"/>
      <c r="H446" s="26"/>
      <c r="I446" s="21" t="s">
        <v>89</v>
      </c>
      <c r="J446" s="23"/>
      <c r="K446" s="24">
        <v>4</v>
      </c>
      <c r="L446" s="23" t="s">
        <v>18</v>
      </c>
      <c r="M446" s="96">
        <v>0.5</v>
      </c>
      <c r="N446" s="135">
        <f t="shared" si="75"/>
        <v>3.7717391304347827</v>
      </c>
    </row>
    <row r="447" spans="1:15" s="96" customFormat="1" ht="45.95" customHeight="1">
      <c r="A447" s="110"/>
      <c r="F447" s="28" t="s">
        <v>27</v>
      </c>
      <c r="G447" s="29"/>
      <c r="H447" s="29"/>
      <c r="I447" s="21" t="s">
        <v>105</v>
      </c>
      <c r="J447" s="23"/>
      <c r="K447" s="24">
        <v>4</v>
      </c>
      <c r="L447" s="23" t="s">
        <v>18</v>
      </c>
      <c r="M447" s="96">
        <v>0.5</v>
      </c>
      <c r="N447" s="135">
        <f t="shared" si="75"/>
        <v>3.7717391304347827</v>
      </c>
    </row>
    <row r="448" spans="1:15" s="96" customFormat="1" ht="45.95" customHeight="1">
      <c r="A448" s="110"/>
      <c r="F448" s="28" t="s">
        <v>28</v>
      </c>
      <c r="G448" s="29"/>
      <c r="H448" s="29"/>
      <c r="I448" s="27"/>
      <c r="J448" s="23"/>
      <c r="K448" s="24">
        <v>8</v>
      </c>
      <c r="L448" s="23" t="s">
        <v>18</v>
      </c>
      <c r="M448" s="96">
        <v>1</v>
      </c>
      <c r="N448" s="135">
        <f t="shared" si="75"/>
        <v>7.5434782608695654</v>
      </c>
    </row>
    <row r="449" spans="1:15" s="96" customFormat="1" ht="45.95" customHeight="1" thickBot="1">
      <c r="A449" s="110"/>
      <c r="F449" s="30" t="s">
        <v>29</v>
      </c>
      <c r="G449" s="31"/>
      <c r="H449" s="31"/>
      <c r="I449" s="32"/>
      <c r="J449" s="23"/>
      <c r="K449" s="24">
        <v>4</v>
      </c>
      <c r="L449" s="23" t="s">
        <v>18</v>
      </c>
      <c r="M449" s="96">
        <v>0.5</v>
      </c>
      <c r="N449" s="135">
        <f t="shared" si="75"/>
        <v>3.7717391304347827</v>
      </c>
    </row>
    <row r="450" spans="1:15" s="96" customFormat="1" ht="45.95" customHeight="1">
      <c r="A450" s="110"/>
      <c r="F450" s="18" t="s">
        <v>15</v>
      </c>
      <c r="G450" s="19"/>
      <c r="H450" s="20"/>
      <c r="I450" s="21" t="s">
        <v>17</v>
      </c>
      <c r="J450" s="16"/>
      <c r="K450" s="17">
        <v>1020.5</v>
      </c>
      <c r="L450" s="16" t="s">
        <v>18</v>
      </c>
      <c r="M450" s="96">
        <v>114.5</v>
      </c>
      <c r="N450" s="135">
        <f>M450/117*1043</f>
        <v>1020.7136752136752</v>
      </c>
      <c r="O450" s="156">
        <f>K450-M450</f>
        <v>906</v>
      </c>
    </row>
    <row r="451" spans="1:15" s="96" customFormat="1" ht="45.95" customHeight="1">
      <c r="A451" s="110"/>
      <c r="F451" s="22" t="s">
        <v>22</v>
      </c>
      <c r="G451" s="19"/>
      <c r="H451" s="20"/>
      <c r="I451" s="21" t="s">
        <v>104</v>
      </c>
      <c r="J451" s="23"/>
      <c r="K451" s="24">
        <v>9</v>
      </c>
      <c r="L451" s="23" t="s">
        <v>18</v>
      </c>
      <c r="M451" s="96">
        <v>1</v>
      </c>
      <c r="N451" s="135">
        <f t="shared" ref="N451:N454" si="77">M451/117*1043</f>
        <v>8.9145299145299148</v>
      </c>
      <c r="O451" s="156">
        <f>K451-M451</f>
        <v>8</v>
      </c>
    </row>
    <row r="452" spans="1:15" s="96" customFormat="1" ht="45.95" customHeight="1">
      <c r="A452" s="110"/>
      <c r="F452" s="25" t="s">
        <v>25</v>
      </c>
      <c r="G452" s="25"/>
      <c r="H452" s="26"/>
      <c r="I452" s="21">
        <v>1043</v>
      </c>
      <c r="J452" s="23"/>
      <c r="K452" s="24">
        <v>4.5</v>
      </c>
      <c r="L452" s="23" t="s">
        <v>18</v>
      </c>
      <c r="M452" s="96">
        <v>0.5</v>
      </c>
      <c r="N452" s="135">
        <f t="shared" si="77"/>
        <v>4.4572649572649574</v>
      </c>
    </row>
    <row r="453" spans="1:15" s="96" customFormat="1" ht="45.95" customHeight="1">
      <c r="A453" s="110"/>
      <c r="F453" s="28" t="s">
        <v>28</v>
      </c>
      <c r="G453" s="29"/>
      <c r="H453" s="29"/>
      <c r="I453" s="21" t="s">
        <v>89</v>
      </c>
      <c r="J453" s="23"/>
      <c r="K453" s="24">
        <v>4.5</v>
      </c>
      <c r="L453" s="23" t="s">
        <v>18</v>
      </c>
      <c r="M453" s="96">
        <v>0.5</v>
      </c>
      <c r="N453" s="135">
        <f t="shared" si="77"/>
        <v>4.4572649572649574</v>
      </c>
    </row>
    <row r="454" spans="1:15" s="96" customFormat="1" ht="45.95" customHeight="1" thickBot="1">
      <c r="A454" s="110"/>
      <c r="F454" s="30" t="s">
        <v>29</v>
      </c>
      <c r="G454" s="31"/>
      <c r="H454" s="31"/>
      <c r="I454" s="179" t="s">
        <v>206</v>
      </c>
      <c r="J454" s="23"/>
      <c r="K454" s="24">
        <v>4.5</v>
      </c>
      <c r="L454" s="23" t="s">
        <v>18</v>
      </c>
      <c r="M454" s="96">
        <v>0.5</v>
      </c>
      <c r="N454" s="135">
        <f t="shared" si="77"/>
        <v>4.4572649572649574</v>
      </c>
    </row>
    <row r="455" spans="1:15" s="96" customFormat="1" ht="45.95" customHeight="1">
      <c r="A455" s="110"/>
      <c r="F455" s="18" t="s">
        <v>19</v>
      </c>
      <c r="G455" s="19"/>
      <c r="H455" s="20"/>
      <c r="I455" s="21" t="s">
        <v>17</v>
      </c>
      <c r="J455" s="16"/>
      <c r="K455" s="17">
        <v>45</v>
      </c>
      <c r="L455" s="16" t="s">
        <v>18</v>
      </c>
    </row>
    <row r="456" spans="1:15" s="96" customFormat="1" ht="45.95" customHeight="1">
      <c r="A456" s="110"/>
      <c r="F456" s="18" t="s">
        <v>118</v>
      </c>
      <c r="G456" s="19"/>
      <c r="H456" s="20"/>
      <c r="I456" s="21" t="s">
        <v>237</v>
      </c>
      <c r="J456" s="16"/>
      <c r="K456" s="17">
        <v>60</v>
      </c>
      <c r="L456" s="16" t="s">
        <v>18</v>
      </c>
    </row>
    <row r="457" spans="1:15" s="96" customFormat="1" ht="45.95" customHeight="1">
      <c r="A457" s="110"/>
      <c r="F457" s="18" t="s">
        <v>20</v>
      </c>
      <c r="G457" s="19"/>
      <c r="H457" s="20"/>
      <c r="I457" s="21">
        <v>115</v>
      </c>
      <c r="J457" s="16"/>
      <c r="K457" s="17">
        <v>3.5</v>
      </c>
      <c r="L457" s="16" t="s">
        <v>18</v>
      </c>
    </row>
    <row r="458" spans="1:15" s="96" customFormat="1" ht="45.95" customHeight="1">
      <c r="A458" s="110"/>
      <c r="F458" s="22" t="s">
        <v>22</v>
      </c>
      <c r="G458" s="19"/>
      <c r="H458" s="20"/>
      <c r="I458" s="21"/>
      <c r="J458" s="23"/>
      <c r="K458" s="24">
        <v>1</v>
      </c>
      <c r="L458" s="23" t="s">
        <v>18</v>
      </c>
    </row>
    <row r="459" spans="1:15" s="96" customFormat="1" ht="45.95" customHeight="1">
      <c r="A459" s="110"/>
      <c r="F459" s="22" t="s">
        <v>23</v>
      </c>
      <c r="G459" s="19"/>
      <c r="H459" s="20"/>
      <c r="I459" s="21"/>
      <c r="J459" s="23"/>
      <c r="K459" s="24">
        <v>0.5</v>
      </c>
      <c r="L459" s="23" t="s">
        <v>18</v>
      </c>
    </row>
    <row r="460" spans="1:15" s="96" customFormat="1" ht="45.95" customHeight="1">
      <c r="A460" s="110"/>
      <c r="F460" s="25" t="s">
        <v>24</v>
      </c>
      <c r="G460" s="25"/>
      <c r="H460" s="26"/>
      <c r="I460" s="27"/>
      <c r="J460" s="23"/>
      <c r="K460" s="24">
        <v>1</v>
      </c>
      <c r="L460" s="23" t="s">
        <v>18</v>
      </c>
    </row>
    <row r="461" spans="1:15" s="96" customFormat="1" ht="45.95" customHeight="1">
      <c r="A461" s="110"/>
      <c r="F461" s="25" t="s">
        <v>25</v>
      </c>
      <c r="G461" s="25"/>
      <c r="H461" s="26"/>
      <c r="I461" s="27"/>
      <c r="J461" s="23"/>
      <c r="K461" s="24">
        <v>1</v>
      </c>
      <c r="L461" s="23" t="s">
        <v>18</v>
      </c>
    </row>
    <row r="462" spans="1:15" s="96" customFormat="1" ht="45.95" customHeight="1">
      <c r="A462" s="110"/>
      <c r="F462" s="28" t="s">
        <v>26</v>
      </c>
      <c r="G462" s="29"/>
      <c r="H462" s="26"/>
      <c r="I462" s="27"/>
      <c r="J462" s="23"/>
      <c r="K462" s="24">
        <v>1</v>
      </c>
      <c r="L462" s="23" t="s">
        <v>18</v>
      </c>
    </row>
    <row r="463" spans="1:15" s="96" customFormat="1" ht="45.95" customHeight="1">
      <c r="A463" s="110"/>
      <c r="F463" s="28" t="s">
        <v>27</v>
      </c>
      <c r="G463" s="29"/>
      <c r="H463" s="29"/>
      <c r="I463" s="27"/>
      <c r="J463" s="23"/>
      <c r="K463" s="24">
        <v>1</v>
      </c>
      <c r="L463" s="23" t="s">
        <v>18</v>
      </c>
    </row>
    <row r="464" spans="1:15" s="96" customFormat="1" ht="45.95" customHeight="1">
      <c r="A464" s="110"/>
      <c r="F464" s="28" t="s">
        <v>28</v>
      </c>
      <c r="G464" s="29"/>
      <c r="H464" s="29"/>
      <c r="I464" s="27"/>
      <c r="J464" s="23"/>
      <c r="K464" s="24">
        <v>0.5</v>
      </c>
      <c r="L464" s="23" t="s">
        <v>18</v>
      </c>
    </row>
    <row r="465" spans="1:15" s="96" customFormat="1" ht="45.95" customHeight="1" thickBot="1">
      <c r="A465" s="110"/>
      <c r="F465" s="30" t="s">
        <v>29</v>
      </c>
      <c r="G465" s="31"/>
      <c r="H465" s="31"/>
      <c r="I465" s="32"/>
      <c r="J465" s="23"/>
      <c r="K465" s="24">
        <v>0.5</v>
      </c>
      <c r="L465" s="23" t="s">
        <v>18</v>
      </c>
    </row>
    <row r="466" spans="1:15" s="96" customFormat="1" ht="45.95" customHeight="1">
      <c r="A466" s="110">
        <v>45301</v>
      </c>
      <c r="B466" s="111" t="s">
        <v>239</v>
      </c>
      <c r="C466" s="96" t="s">
        <v>208</v>
      </c>
      <c r="D466" s="96" t="s">
        <v>115</v>
      </c>
      <c r="E466" s="96" t="s">
        <v>101</v>
      </c>
      <c r="F466" s="96" t="s">
        <v>104</v>
      </c>
      <c r="G466" s="96" t="s">
        <v>102</v>
      </c>
      <c r="J466" s="96">
        <v>34</v>
      </c>
      <c r="K466" s="177">
        <v>3660</v>
      </c>
      <c r="M466" s="96" t="s">
        <v>209</v>
      </c>
      <c r="N466" s="110">
        <v>45303</v>
      </c>
    </row>
    <row r="467" spans="1:15" s="96" customFormat="1" ht="45.95" customHeight="1" thickBot="1">
      <c r="A467" s="110"/>
      <c r="F467" s="178" t="s">
        <v>143</v>
      </c>
      <c r="G467" s="178"/>
      <c r="H467" s="178"/>
      <c r="I467" s="178"/>
      <c r="J467" s="96">
        <v>6</v>
      </c>
      <c r="K467" s="177">
        <v>555</v>
      </c>
      <c r="M467" s="96" t="s">
        <v>210</v>
      </c>
      <c r="N467" s="110">
        <v>45303</v>
      </c>
    </row>
    <row r="468" spans="1:15" s="96" customFormat="1" ht="45.95" customHeight="1">
      <c r="A468" s="110"/>
      <c r="F468" s="181" t="s">
        <v>15</v>
      </c>
      <c r="G468" s="182"/>
      <c r="H468" s="183"/>
      <c r="I468" s="21" t="s">
        <v>17</v>
      </c>
      <c r="J468" s="16"/>
      <c r="K468" s="17">
        <v>3600</v>
      </c>
      <c r="L468" s="16" t="s">
        <v>18</v>
      </c>
      <c r="M468" s="96">
        <v>371</v>
      </c>
      <c r="N468" s="135">
        <f>M468/377*3660</f>
        <v>3601.7506631299734</v>
      </c>
      <c r="O468" s="156">
        <f>K468-M468</f>
        <v>3229</v>
      </c>
    </row>
    <row r="469" spans="1:15" s="96" customFormat="1" ht="45.95" customHeight="1">
      <c r="A469" s="110"/>
      <c r="B469" s="111"/>
      <c r="F469" s="22" t="s">
        <v>22</v>
      </c>
      <c r="G469" s="19"/>
      <c r="H469" s="20"/>
      <c r="I469" s="21" t="s">
        <v>14</v>
      </c>
      <c r="J469" s="23"/>
      <c r="K469" s="24">
        <v>15</v>
      </c>
      <c r="L469" s="23" t="s">
        <v>18</v>
      </c>
      <c r="M469" s="96">
        <v>1.5</v>
      </c>
      <c r="N469" s="135">
        <f t="shared" ref="N469:N474" si="78">M469/377*3660</f>
        <v>14.562334217506631</v>
      </c>
      <c r="O469" s="156">
        <f t="shared" ref="O469:O470" si="79">K469-M469</f>
        <v>13.5</v>
      </c>
    </row>
    <row r="470" spans="1:15" s="96" customFormat="1" ht="45.95" customHeight="1">
      <c r="A470" s="110"/>
      <c r="B470" s="111"/>
      <c r="F470" s="22" t="s">
        <v>23</v>
      </c>
      <c r="G470" s="19"/>
      <c r="H470" s="20"/>
      <c r="I470" s="21">
        <v>3660</v>
      </c>
      <c r="J470" s="23"/>
      <c r="K470" s="24">
        <v>5</v>
      </c>
      <c r="L470" s="23" t="s">
        <v>18</v>
      </c>
      <c r="M470" s="96">
        <v>0.5</v>
      </c>
      <c r="N470" s="135">
        <f t="shared" si="78"/>
        <v>4.8541114058355435</v>
      </c>
      <c r="O470" s="156">
        <f t="shared" si="79"/>
        <v>4.5</v>
      </c>
    </row>
    <row r="471" spans="1:15" s="96" customFormat="1" ht="45.95" customHeight="1">
      <c r="A471" s="110"/>
      <c r="F471" s="25" t="s">
        <v>25</v>
      </c>
      <c r="G471" s="25"/>
      <c r="H471" s="26"/>
      <c r="I471" s="21" t="s">
        <v>89</v>
      </c>
      <c r="J471" s="23"/>
      <c r="K471" s="24">
        <v>5</v>
      </c>
      <c r="L471" s="23" t="s">
        <v>18</v>
      </c>
      <c r="M471" s="96">
        <v>0.5</v>
      </c>
      <c r="N471" s="135">
        <f t="shared" si="78"/>
        <v>4.8541114058355435</v>
      </c>
    </row>
    <row r="472" spans="1:15" s="96" customFormat="1" ht="45.95" customHeight="1">
      <c r="A472" s="110"/>
      <c r="F472" s="28" t="s">
        <v>238</v>
      </c>
      <c r="G472" s="29"/>
      <c r="H472" s="29"/>
      <c r="I472" s="21" t="s">
        <v>209</v>
      </c>
      <c r="J472" s="23"/>
      <c r="K472" s="24">
        <v>10</v>
      </c>
      <c r="L472" s="23" t="s">
        <v>18</v>
      </c>
      <c r="M472" s="96">
        <v>1</v>
      </c>
      <c r="N472" s="135">
        <f t="shared" si="78"/>
        <v>9.7082228116710869</v>
      </c>
    </row>
    <row r="473" spans="1:15" s="96" customFormat="1" ht="45.95" customHeight="1">
      <c r="A473" s="110"/>
      <c r="F473" s="28" t="s">
        <v>28</v>
      </c>
      <c r="G473" s="29"/>
      <c r="H473" s="29"/>
      <c r="I473" s="27"/>
      <c r="J473" s="23"/>
      <c r="K473" s="24">
        <v>10</v>
      </c>
      <c r="L473" s="23" t="s">
        <v>18</v>
      </c>
      <c r="M473" s="96">
        <v>1</v>
      </c>
      <c r="N473" s="135">
        <f t="shared" si="78"/>
        <v>9.7082228116710869</v>
      </c>
    </row>
    <row r="474" spans="1:15" s="96" customFormat="1" ht="45.95" customHeight="1" thickBot="1">
      <c r="A474" s="110"/>
      <c r="F474" s="30" t="s">
        <v>29</v>
      </c>
      <c r="G474" s="31"/>
      <c r="H474" s="31"/>
      <c r="I474" s="32"/>
      <c r="J474" s="23"/>
      <c r="K474" s="24">
        <v>15</v>
      </c>
      <c r="L474" s="23" t="s">
        <v>18</v>
      </c>
      <c r="M474" s="96">
        <v>1.5</v>
      </c>
      <c r="N474" s="135">
        <f t="shared" si="78"/>
        <v>14.562334217506631</v>
      </c>
    </row>
    <row r="475" spans="1:15" s="96" customFormat="1" ht="45.95" customHeight="1">
      <c r="A475" s="110"/>
      <c r="F475" s="18" t="s">
        <v>143</v>
      </c>
      <c r="G475" s="19"/>
      <c r="H475" s="20"/>
      <c r="I475" s="21" t="s">
        <v>17</v>
      </c>
      <c r="J475" s="16"/>
      <c r="K475" s="17">
        <v>545</v>
      </c>
      <c r="L475" s="16" t="s">
        <v>18</v>
      </c>
      <c r="M475" s="96">
        <v>58</v>
      </c>
      <c r="N475" s="135">
        <f>M475/59*555</f>
        <v>545.59322033898309</v>
      </c>
      <c r="O475" s="156">
        <f>K475-M475</f>
        <v>487</v>
      </c>
    </row>
    <row r="476" spans="1:15" s="96" customFormat="1" ht="45.95" customHeight="1">
      <c r="A476" s="110"/>
      <c r="F476" s="28" t="s">
        <v>28</v>
      </c>
      <c r="G476" s="19"/>
      <c r="H476" s="20"/>
      <c r="I476" s="21" t="s">
        <v>143</v>
      </c>
      <c r="J476" s="16"/>
      <c r="K476" s="17">
        <v>5</v>
      </c>
      <c r="L476" s="16" t="s">
        <v>18</v>
      </c>
      <c r="M476" s="96">
        <v>0.5</v>
      </c>
      <c r="N476" s="135">
        <f t="shared" ref="N476:N477" si="80">M476/59*555</f>
        <v>4.7033898305084749</v>
      </c>
    </row>
    <row r="477" spans="1:15" s="96" customFormat="1" ht="45.95" customHeight="1">
      <c r="A477" s="110"/>
      <c r="F477" s="188" t="s">
        <v>29</v>
      </c>
      <c r="G477" s="19"/>
      <c r="H477" s="20"/>
      <c r="I477" s="21">
        <v>555</v>
      </c>
      <c r="J477" s="16"/>
      <c r="K477" s="17">
        <v>5</v>
      </c>
      <c r="L477" s="16" t="s">
        <v>18</v>
      </c>
      <c r="M477" s="96">
        <v>0.5</v>
      </c>
      <c r="N477" s="135">
        <f t="shared" si="80"/>
        <v>4.7033898305084749</v>
      </c>
    </row>
    <row r="478" spans="1:15" s="96" customFormat="1" ht="45.95" customHeight="1">
      <c r="A478" s="110"/>
      <c r="F478" s="18"/>
      <c r="G478" s="19"/>
      <c r="H478" s="20"/>
      <c r="I478" s="21" t="s">
        <v>89</v>
      </c>
      <c r="J478" s="16"/>
      <c r="K478" s="17"/>
      <c r="L478" s="16" t="s">
        <v>18</v>
      </c>
    </row>
    <row r="479" spans="1:15" s="96" customFormat="1" ht="45.95" customHeight="1" thickBot="1">
      <c r="A479" s="110"/>
      <c r="F479" s="189"/>
      <c r="G479" s="190"/>
      <c r="H479" s="191"/>
      <c r="I479" s="179" t="s">
        <v>210</v>
      </c>
      <c r="J479" s="16"/>
      <c r="K479" s="17"/>
      <c r="L479" s="16" t="s">
        <v>18</v>
      </c>
    </row>
    <row r="480" spans="1:15" s="96" customFormat="1" ht="45.95" customHeight="1">
      <c r="A480" s="110">
        <v>45302</v>
      </c>
      <c r="B480" s="111" t="s">
        <v>240</v>
      </c>
      <c r="C480" s="96" t="s">
        <v>217</v>
      </c>
      <c r="D480" s="96" t="s">
        <v>134</v>
      </c>
      <c r="E480" s="96" t="s">
        <v>101</v>
      </c>
      <c r="F480" s="185" t="s">
        <v>14</v>
      </c>
      <c r="G480" s="185" t="s">
        <v>102</v>
      </c>
      <c r="H480" s="185"/>
      <c r="I480" s="185"/>
      <c r="J480" s="96">
        <v>23</v>
      </c>
      <c r="K480" s="177">
        <v>2256</v>
      </c>
      <c r="M480" s="96" t="s">
        <v>218</v>
      </c>
      <c r="N480" s="110">
        <v>45303</v>
      </c>
    </row>
    <row r="481" spans="1:15" s="96" customFormat="1" ht="45.95" customHeight="1">
      <c r="A481" s="110"/>
      <c r="F481" s="96" t="s">
        <v>104</v>
      </c>
      <c r="G481" s="96" t="s">
        <v>102</v>
      </c>
      <c r="J481" s="96">
        <v>7</v>
      </c>
      <c r="K481" s="177">
        <v>725</v>
      </c>
      <c r="M481" s="96" t="s">
        <v>190</v>
      </c>
      <c r="N481" s="110">
        <v>45303</v>
      </c>
    </row>
    <row r="482" spans="1:15" s="96" customFormat="1" ht="45.95" customHeight="1">
      <c r="A482" s="110"/>
      <c r="F482" s="96" t="s">
        <v>139</v>
      </c>
      <c r="J482" s="96">
        <v>1</v>
      </c>
      <c r="K482" s="177">
        <v>59</v>
      </c>
      <c r="M482" s="96" t="s">
        <v>210</v>
      </c>
      <c r="N482" s="110">
        <v>45303</v>
      </c>
    </row>
    <row r="483" spans="1:15" s="96" customFormat="1" ht="45.95" customHeight="1">
      <c r="A483" s="110"/>
      <c r="F483" s="96" t="s">
        <v>141</v>
      </c>
      <c r="J483" s="96">
        <v>1</v>
      </c>
      <c r="K483" s="177">
        <v>65</v>
      </c>
      <c r="M483" s="96" t="s">
        <v>219</v>
      </c>
      <c r="N483" s="110">
        <v>45303</v>
      </c>
    </row>
    <row r="484" spans="1:15" s="96" customFormat="1" ht="45.95" customHeight="1" thickBot="1">
      <c r="A484" s="110"/>
      <c r="F484" s="96" t="s">
        <v>143</v>
      </c>
      <c r="I484" s="178"/>
      <c r="J484" s="96">
        <v>1</v>
      </c>
      <c r="K484" s="177">
        <v>62</v>
      </c>
      <c r="M484" s="96" t="s">
        <v>220</v>
      </c>
      <c r="N484" s="110">
        <v>45303</v>
      </c>
    </row>
    <row r="485" spans="1:15" s="96" customFormat="1" ht="45.95" customHeight="1">
      <c r="A485" s="110"/>
      <c r="F485" s="12" t="s">
        <v>16</v>
      </c>
      <c r="G485" s="13"/>
      <c r="H485" s="14"/>
      <c r="I485" s="21" t="s">
        <v>17</v>
      </c>
      <c r="J485" s="16"/>
      <c r="K485" s="17">
        <v>2136</v>
      </c>
      <c r="L485" s="16" t="s">
        <v>18</v>
      </c>
      <c r="M485" s="96">
        <v>161</v>
      </c>
      <c r="N485" s="135">
        <f>M485/170*2256</f>
        <v>2136.5647058823529</v>
      </c>
      <c r="O485" s="156">
        <f>K485-M485</f>
        <v>1975</v>
      </c>
    </row>
    <row r="486" spans="1:15" s="96" customFormat="1" ht="45.95" customHeight="1">
      <c r="A486" s="110"/>
      <c r="F486" s="18" t="s">
        <v>19</v>
      </c>
      <c r="G486" s="19"/>
      <c r="H486" s="20"/>
      <c r="I486" s="21" t="s">
        <v>14</v>
      </c>
      <c r="J486" s="16"/>
      <c r="K486" s="17">
        <v>65.5</v>
      </c>
      <c r="L486" s="16" t="s">
        <v>18</v>
      </c>
      <c r="M486" s="96">
        <v>5</v>
      </c>
      <c r="N486" s="135">
        <f t="shared" ref="N486:N491" si="81">M486/170*2256</f>
        <v>66.352941176470594</v>
      </c>
      <c r="O486" s="156">
        <f t="shared" ref="O486:O488" si="82">K486-M486</f>
        <v>60.5</v>
      </c>
    </row>
    <row r="487" spans="1:15" s="96" customFormat="1" ht="45.95" customHeight="1">
      <c r="A487" s="110"/>
      <c r="F487" s="22" t="s">
        <v>22</v>
      </c>
      <c r="G487" s="19"/>
      <c r="H487" s="20"/>
      <c r="I487" s="21">
        <v>2256</v>
      </c>
      <c r="J487" s="23"/>
      <c r="K487" s="24">
        <v>20</v>
      </c>
      <c r="L487" s="23" t="s">
        <v>18</v>
      </c>
      <c r="M487" s="96">
        <v>1.5</v>
      </c>
      <c r="N487" s="135">
        <f t="shared" si="81"/>
        <v>19.905882352941177</v>
      </c>
      <c r="O487" s="156">
        <f t="shared" si="82"/>
        <v>18.5</v>
      </c>
    </row>
    <row r="488" spans="1:15" s="96" customFormat="1" ht="45.95" customHeight="1">
      <c r="A488" s="110"/>
      <c r="F488" s="22" t="s">
        <v>23</v>
      </c>
      <c r="G488" s="19"/>
      <c r="H488" s="20"/>
      <c r="I488" s="21" t="s">
        <v>89</v>
      </c>
      <c r="J488" s="23"/>
      <c r="K488" s="24">
        <v>7</v>
      </c>
      <c r="L488" s="23" t="s">
        <v>18</v>
      </c>
      <c r="M488" s="96">
        <v>0.5</v>
      </c>
      <c r="N488" s="135">
        <f t="shared" si="81"/>
        <v>6.6352941176470583</v>
      </c>
      <c r="O488" s="156">
        <f t="shared" si="82"/>
        <v>6.5</v>
      </c>
    </row>
    <row r="489" spans="1:15" s="96" customFormat="1" ht="45.95" customHeight="1">
      <c r="A489" s="110"/>
      <c r="F489" s="25" t="s">
        <v>25</v>
      </c>
      <c r="G489" s="25"/>
      <c r="H489" s="26"/>
      <c r="I489" s="21" t="s">
        <v>218</v>
      </c>
      <c r="J489" s="23"/>
      <c r="K489" s="24">
        <v>7</v>
      </c>
      <c r="L489" s="23" t="s">
        <v>18</v>
      </c>
      <c r="M489" s="96">
        <v>0.5</v>
      </c>
      <c r="N489" s="135">
        <f t="shared" si="81"/>
        <v>6.6352941176470583</v>
      </c>
    </row>
    <row r="490" spans="1:15" s="96" customFormat="1" ht="45.95" customHeight="1">
      <c r="A490" s="110"/>
      <c r="F490" s="28" t="s">
        <v>28</v>
      </c>
      <c r="G490" s="29"/>
      <c r="H490" s="29"/>
      <c r="I490" s="27"/>
      <c r="J490" s="23"/>
      <c r="K490" s="24">
        <v>7</v>
      </c>
      <c r="L490" s="23" t="s">
        <v>18</v>
      </c>
      <c r="M490" s="96">
        <v>0.5</v>
      </c>
      <c r="N490" s="135">
        <f t="shared" si="81"/>
        <v>6.6352941176470583</v>
      </c>
    </row>
    <row r="491" spans="1:15" s="96" customFormat="1" ht="45.95" customHeight="1" thickBot="1">
      <c r="A491" s="110"/>
      <c r="F491" s="30" t="s">
        <v>29</v>
      </c>
      <c r="G491" s="31"/>
      <c r="H491" s="31"/>
      <c r="I491" s="32"/>
      <c r="J491" s="23"/>
      <c r="K491" s="24">
        <v>13.5</v>
      </c>
      <c r="L491" s="23" t="s">
        <v>18</v>
      </c>
      <c r="M491" s="96">
        <v>1</v>
      </c>
      <c r="N491" s="135">
        <f t="shared" si="81"/>
        <v>13.270588235294117</v>
      </c>
    </row>
    <row r="492" spans="1:15" s="96" customFormat="1" ht="45.95" customHeight="1">
      <c r="A492" s="110"/>
      <c r="F492" s="18" t="s">
        <v>15</v>
      </c>
      <c r="G492" s="19"/>
      <c r="H492" s="20"/>
      <c r="I492" s="21" t="s">
        <v>17</v>
      </c>
      <c r="J492" s="16"/>
      <c r="K492" s="17">
        <v>697</v>
      </c>
      <c r="L492" s="16" t="s">
        <v>18</v>
      </c>
      <c r="M492" s="96">
        <v>88.5</v>
      </c>
      <c r="N492" s="135">
        <f>M492/92*725</f>
        <v>697.41847826086962</v>
      </c>
      <c r="O492" s="156">
        <f>K492-M492</f>
        <v>608.5</v>
      </c>
    </row>
    <row r="493" spans="1:15" s="96" customFormat="1" ht="45.95" customHeight="1">
      <c r="A493" s="110"/>
      <c r="F493" s="22" t="s">
        <v>22</v>
      </c>
      <c r="G493" s="19"/>
      <c r="H493" s="20"/>
      <c r="I493" s="21" t="s">
        <v>104</v>
      </c>
      <c r="J493" s="23"/>
      <c r="K493" s="24">
        <v>12</v>
      </c>
      <c r="L493" s="23" t="s">
        <v>18</v>
      </c>
      <c r="M493" s="96">
        <v>1.5</v>
      </c>
      <c r="N493" s="135">
        <f t="shared" ref="N493:N496" si="83">M493/92*725</f>
        <v>11.820652173913043</v>
      </c>
      <c r="O493" s="156">
        <f>K493-M493</f>
        <v>10.5</v>
      </c>
    </row>
    <row r="494" spans="1:15" s="96" customFormat="1" ht="45.95" customHeight="1">
      <c r="A494" s="110"/>
      <c r="F494" s="25" t="s">
        <v>25</v>
      </c>
      <c r="G494" s="25"/>
      <c r="H494" s="26"/>
      <c r="I494" s="21">
        <v>725</v>
      </c>
      <c r="J494" s="23"/>
      <c r="K494" s="24">
        <v>4</v>
      </c>
      <c r="L494" s="23" t="s">
        <v>18</v>
      </c>
      <c r="M494" s="96">
        <v>0.5</v>
      </c>
      <c r="N494" s="135">
        <f t="shared" si="83"/>
        <v>3.9402173913043477</v>
      </c>
    </row>
    <row r="495" spans="1:15" s="96" customFormat="1" ht="45.95" customHeight="1">
      <c r="A495" s="110"/>
      <c r="F495" s="28" t="s">
        <v>28</v>
      </c>
      <c r="G495" s="29"/>
      <c r="H495" s="29"/>
      <c r="I495" s="21" t="s">
        <v>89</v>
      </c>
      <c r="J495" s="23"/>
      <c r="K495" s="24">
        <v>4</v>
      </c>
      <c r="L495" s="23" t="s">
        <v>18</v>
      </c>
      <c r="M495" s="96">
        <v>0.5</v>
      </c>
      <c r="N495" s="135">
        <f t="shared" si="83"/>
        <v>3.9402173913043477</v>
      </c>
    </row>
    <row r="496" spans="1:15" s="96" customFormat="1" ht="45.95" customHeight="1" thickBot="1">
      <c r="A496" s="110"/>
      <c r="F496" s="30" t="s">
        <v>29</v>
      </c>
      <c r="G496" s="31"/>
      <c r="H496" s="31"/>
      <c r="I496" s="179" t="s">
        <v>190</v>
      </c>
      <c r="J496" s="23"/>
      <c r="K496" s="24">
        <v>8</v>
      </c>
      <c r="L496" s="23" t="s">
        <v>18</v>
      </c>
      <c r="M496" s="96">
        <v>1</v>
      </c>
      <c r="N496" s="135">
        <f t="shared" si="83"/>
        <v>7.8804347826086953</v>
      </c>
    </row>
    <row r="497" spans="1:12" s="96" customFormat="1" ht="45.95" customHeight="1">
      <c r="A497" s="110"/>
      <c r="F497" s="18" t="s">
        <v>31</v>
      </c>
      <c r="G497" s="19"/>
      <c r="H497" s="20"/>
      <c r="I497" s="21" t="s">
        <v>17</v>
      </c>
      <c r="J497" s="16"/>
      <c r="K497" s="17">
        <v>45</v>
      </c>
      <c r="L497" s="16" t="s">
        <v>18</v>
      </c>
    </row>
    <row r="498" spans="1:12" s="96" customFormat="1" ht="45.95" customHeight="1">
      <c r="A498" s="110"/>
      <c r="F498" s="18" t="s">
        <v>36</v>
      </c>
      <c r="G498" s="19"/>
      <c r="H498" s="20"/>
      <c r="I498" s="21" t="s">
        <v>139</v>
      </c>
      <c r="J498" s="16"/>
      <c r="K498" s="17">
        <v>10.5</v>
      </c>
      <c r="L498" s="16" t="s">
        <v>18</v>
      </c>
    </row>
    <row r="499" spans="1:12" s="96" customFormat="1" ht="45.95" customHeight="1">
      <c r="A499" s="110"/>
      <c r="F499" s="22" t="s">
        <v>23</v>
      </c>
      <c r="G499" s="19"/>
      <c r="H499" s="20"/>
      <c r="I499" s="21">
        <v>59</v>
      </c>
      <c r="J499" s="23"/>
      <c r="K499" s="24">
        <v>1</v>
      </c>
      <c r="L499" s="23" t="s">
        <v>18</v>
      </c>
    </row>
    <row r="500" spans="1:12" s="96" customFormat="1" ht="45.95" customHeight="1">
      <c r="A500" s="110"/>
      <c r="F500" s="25" t="s">
        <v>25</v>
      </c>
      <c r="G500" s="25"/>
      <c r="H500" s="26"/>
      <c r="I500" s="27"/>
      <c r="J500" s="23"/>
      <c r="K500" s="24">
        <v>0.5</v>
      </c>
      <c r="L500" s="23" t="s">
        <v>18</v>
      </c>
    </row>
    <row r="501" spans="1:12" s="96" customFormat="1" ht="45.95" customHeight="1">
      <c r="A501" s="110"/>
      <c r="F501" s="28" t="s">
        <v>26</v>
      </c>
      <c r="G501" s="29"/>
      <c r="H501" s="26"/>
      <c r="I501" s="27"/>
      <c r="J501" s="23"/>
      <c r="K501" s="24">
        <v>0.5</v>
      </c>
      <c r="L501" s="23" t="s">
        <v>18</v>
      </c>
    </row>
    <row r="502" spans="1:12" s="96" customFormat="1" ht="45.95" customHeight="1">
      <c r="A502" s="110"/>
      <c r="F502" s="28" t="s">
        <v>28</v>
      </c>
      <c r="G502" s="29"/>
      <c r="H502" s="29"/>
      <c r="I502" s="27"/>
      <c r="J502" s="23"/>
      <c r="K502" s="24">
        <v>0.5</v>
      </c>
      <c r="L502" s="23" t="s">
        <v>18</v>
      </c>
    </row>
    <row r="503" spans="1:12" s="96" customFormat="1" ht="45.95" customHeight="1" thickBot="1">
      <c r="A503" s="110"/>
      <c r="F503" s="30" t="s">
        <v>29</v>
      </c>
      <c r="G503" s="31"/>
      <c r="H503" s="31"/>
      <c r="I503" s="32"/>
      <c r="J503" s="23"/>
      <c r="K503" s="24">
        <v>1</v>
      </c>
      <c r="L503" s="23" t="s">
        <v>18</v>
      </c>
    </row>
    <row r="504" spans="1:12" s="96" customFormat="1" ht="45.95" customHeight="1">
      <c r="A504" s="110"/>
      <c r="F504" s="18" t="s">
        <v>30</v>
      </c>
      <c r="G504" s="19"/>
      <c r="H504" s="20"/>
      <c r="I504" s="21" t="s">
        <v>17</v>
      </c>
      <c r="J504" s="16"/>
      <c r="K504" s="17">
        <v>51</v>
      </c>
      <c r="L504" s="16" t="s">
        <v>18</v>
      </c>
    </row>
    <row r="505" spans="1:12" s="96" customFormat="1" ht="45.95" customHeight="1">
      <c r="A505" s="110"/>
      <c r="F505" s="18" t="s">
        <v>32</v>
      </c>
      <c r="G505" s="19"/>
      <c r="H505" s="20"/>
      <c r="I505" s="21" t="s">
        <v>141</v>
      </c>
      <c r="J505" s="16"/>
      <c r="K505" s="17">
        <v>9</v>
      </c>
      <c r="L505" s="16" t="s">
        <v>18</v>
      </c>
    </row>
    <row r="506" spans="1:12" s="96" customFormat="1" ht="45.95" customHeight="1">
      <c r="A506" s="110"/>
      <c r="F506" s="18" t="s">
        <v>34</v>
      </c>
      <c r="G506" s="19"/>
      <c r="H506" s="20"/>
      <c r="I506" s="21">
        <v>65</v>
      </c>
      <c r="J506" s="16"/>
      <c r="K506" s="17">
        <v>1</v>
      </c>
      <c r="L506" s="16" t="s">
        <v>18</v>
      </c>
    </row>
    <row r="507" spans="1:12" s="96" customFormat="1" ht="45.95" customHeight="1">
      <c r="A507" s="110"/>
      <c r="F507" s="22" t="s">
        <v>23</v>
      </c>
      <c r="G507" s="19"/>
      <c r="H507" s="20"/>
      <c r="I507" s="21"/>
      <c r="J507" s="23"/>
      <c r="K507" s="24">
        <v>1</v>
      </c>
      <c r="L507" s="23" t="s">
        <v>18</v>
      </c>
    </row>
    <row r="508" spans="1:12" s="96" customFormat="1" ht="45.95" customHeight="1">
      <c r="A508" s="110"/>
      <c r="F508" s="25" t="s">
        <v>24</v>
      </c>
      <c r="G508" s="25"/>
      <c r="H508" s="26"/>
      <c r="I508" s="27"/>
      <c r="J508" s="23"/>
      <c r="K508" s="24">
        <v>0.5</v>
      </c>
      <c r="L508" s="23" t="s">
        <v>18</v>
      </c>
    </row>
    <row r="509" spans="1:12" s="96" customFormat="1" ht="45.95" customHeight="1">
      <c r="A509" s="110"/>
      <c r="F509" s="25" t="s">
        <v>25</v>
      </c>
      <c r="G509" s="25"/>
      <c r="H509" s="26"/>
      <c r="I509" s="27"/>
      <c r="J509" s="23"/>
      <c r="K509" s="24">
        <v>0.5</v>
      </c>
      <c r="L509" s="23" t="s">
        <v>18</v>
      </c>
    </row>
    <row r="510" spans="1:12" s="96" customFormat="1" ht="45.95" customHeight="1">
      <c r="A510" s="110"/>
      <c r="F510" s="28" t="s">
        <v>26</v>
      </c>
      <c r="G510" s="29"/>
      <c r="H510" s="26"/>
      <c r="I510" s="27"/>
      <c r="J510" s="23"/>
      <c r="K510" s="24">
        <v>0.5</v>
      </c>
      <c r="L510" s="23" t="s">
        <v>18</v>
      </c>
    </row>
    <row r="511" spans="1:12" s="96" customFormat="1" ht="45.95" customHeight="1">
      <c r="A511" s="110"/>
      <c r="F511" s="28" t="s">
        <v>27</v>
      </c>
      <c r="G511" s="29"/>
      <c r="H511" s="29"/>
      <c r="I511" s="27"/>
      <c r="J511" s="23"/>
      <c r="K511" s="24">
        <v>0.5</v>
      </c>
      <c r="L511" s="23" t="s">
        <v>18</v>
      </c>
    </row>
    <row r="512" spans="1:12" s="96" customFormat="1" ht="45.95" customHeight="1">
      <c r="A512" s="110"/>
      <c r="F512" s="28" t="s">
        <v>28</v>
      </c>
      <c r="G512" s="29"/>
      <c r="H512" s="29"/>
      <c r="I512" s="27"/>
      <c r="J512" s="23"/>
      <c r="K512" s="24">
        <v>0.5</v>
      </c>
      <c r="L512" s="23" t="s">
        <v>18</v>
      </c>
    </row>
    <row r="513" spans="1:15" s="96" customFormat="1" ht="45.95" customHeight="1" thickBot="1">
      <c r="A513" s="110"/>
      <c r="F513" s="30" t="s">
        <v>29</v>
      </c>
      <c r="G513" s="31"/>
      <c r="H513" s="31"/>
      <c r="I513" s="32"/>
      <c r="J513" s="23"/>
      <c r="K513" s="24">
        <v>0.5</v>
      </c>
      <c r="L513" s="23" t="s">
        <v>18</v>
      </c>
    </row>
    <row r="514" spans="1:15" s="96" customFormat="1" ht="45.95" customHeight="1">
      <c r="A514" s="110"/>
      <c r="F514" s="18" t="s">
        <v>143</v>
      </c>
      <c r="G514" s="19"/>
      <c r="H514" s="20"/>
      <c r="I514" s="21" t="s">
        <v>17</v>
      </c>
      <c r="J514" s="16"/>
      <c r="K514" s="17">
        <v>60</v>
      </c>
      <c r="L514" s="16" t="s">
        <v>18</v>
      </c>
    </row>
    <row r="515" spans="1:15" s="96" customFormat="1" ht="45.95" customHeight="1">
      <c r="A515" s="110"/>
      <c r="F515" s="22" t="s">
        <v>23</v>
      </c>
      <c r="G515" s="19"/>
      <c r="H515" s="20"/>
      <c r="I515" s="21" t="s">
        <v>143</v>
      </c>
      <c r="J515" s="16"/>
      <c r="K515" s="17">
        <v>0.5</v>
      </c>
      <c r="L515" s="16" t="s">
        <v>18</v>
      </c>
    </row>
    <row r="516" spans="1:15" s="96" customFormat="1" ht="45.95" customHeight="1">
      <c r="A516" s="110"/>
      <c r="F516" s="28" t="s">
        <v>28</v>
      </c>
      <c r="G516" s="19"/>
      <c r="H516" s="20"/>
      <c r="I516" s="21">
        <v>62</v>
      </c>
      <c r="J516" s="16"/>
      <c r="K516" s="17">
        <v>0.5</v>
      </c>
      <c r="L516" s="16" t="s">
        <v>18</v>
      </c>
    </row>
    <row r="517" spans="1:15" s="96" customFormat="1" ht="45.95" customHeight="1" thickBot="1">
      <c r="A517" s="110"/>
      <c r="F517" s="30" t="s">
        <v>29</v>
      </c>
      <c r="G517" s="190"/>
      <c r="H517" s="191"/>
      <c r="I517" s="179"/>
      <c r="J517" s="16"/>
      <c r="K517" s="17">
        <v>1</v>
      </c>
      <c r="L517" s="16" t="s">
        <v>18</v>
      </c>
    </row>
    <row r="518" spans="1:15" s="96" customFormat="1" ht="45.95" customHeight="1">
      <c r="A518" s="110">
        <v>45302</v>
      </c>
      <c r="B518" s="111" t="s">
        <v>234</v>
      </c>
      <c r="C518" s="96" t="s">
        <v>221</v>
      </c>
      <c r="D518" s="96" t="s">
        <v>111</v>
      </c>
      <c r="E518" s="96" t="s">
        <v>101</v>
      </c>
      <c r="F518" s="96" t="s">
        <v>14</v>
      </c>
      <c r="G518" s="96" t="s">
        <v>102</v>
      </c>
      <c r="J518" s="96">
        <v>6</v>
      </c>
      <c r="K518" s="177">
        <v>563</v>
      </c>
      <c r="M518" s="96" t="s">
        <v>222</v>
      </c>
      <c r="N518" s="110">
        <v>45303</v>
      </c>
    </row>
    <row r="519" spans="1:15" s="96" customFormat="1" ht="45.95" customHeight="1" thickBot="1">
      <c r="A519" s="110"/>
      <c r="F519" s="96" t="s">
        <v>104</v>
      </c>
      <c r="G519" s="96" t="s">
        <v>102</v>
      </c>
      <c r="I519" s="178"/>
      <c r="J519" s="96">
        <v>4</v>
      </c>
      <c r="K519" s="177">
        <v>410</v>
      </c>
      <c r="M519" s="96" t="s">
        <v>223</v>
      </c>
      <c r="N519" s="110">
        <v>45303</v>
      </c>
    </row>
    <row r="520" spans="1:15" s="96" customFormat="1" ht="45.95" customHeight="1">
      <c r="A520" s="110"/>
      <c r="F520" s="12" t="s">
        <v>16</v>
      </c>
      <c r="G520" s="13"/>
      <c r="H520" s="14"/>
      <c r="I520" s="21" t="s">
        <v>17</v>
      </c>
      <c r="J520" s="16"/>
      <c r="K520" s="17">
        <v>516</v>
      </c>
      <c r="L520" s="16" t="s">
        <v>18</v>
      </c>
      <c r="M520" s="96">
        <v>81.5</v>
      </c>
      <c r="N520" s="135">
        <f>M520/89*563</f>
        <v>515.55617977528095</v>
      </c>
      <c r="O520" s="156">
        <f>K520-M520</f>
        <v>434.5</v>
      </c>
    </row>
    <row r="521" spans="1:15" s="96" customFormat="1" ht="45.95" customHeight="1">
      <c r="A521" s="110"/>
      <c r="F521" s="18" t="s">
        <v>19</v>
      </c>
      <c r="G521" s="19"/>
      <c r="H521" s="20"/>
      <c r="I521" s="21" t="s">
        <v>14</v>
      </c>
      <c r="J521" s="16"/>
      <c r="K521" s="17">
        <v>23.5</v>
      </c>
      <c r="L521" s="16" t="s">
        <v>18</v>
      </c>
      <c r="M521" s="96">
        <v>4</v>
      </c>
      <c r="N521" s="135">
        <f t="shared" ref="N521:N526" si="84">M521/89*563</f>
        <v>25.303370786516854</v>
      </c>
      <c r="O521" s="156">
        <f t="shared" ref="O521:O523" si="85">K521-M521</f>
        <v>19.5</v>
      </c>
    </row>
    <row r="522" spans="1:15" s="96" customFormat="1" ht="45.95" customHeight="1">
      <c r="A522" s="110"/>
      <c r="F522" s="22" t="s">
        <v>22</v>
      </c>
      <c r="G522" s="19"/>
      <c r="H522" s="20"/>
      <c r="I522" s="21">
        <v>563</v>
      </c>
      <c r="J522" s="23"/>
      <c r="K522" s="24">
        <v>6.5</v>
      </c>
      <c r="L522" s="23" t="s">
        <v>18</v>
      </c>
      <c r="M522" s="96">
        <v>1</v>
      </c>
      <c r="N522" s="135">
        <f t="shared" si="84"/>
        <v>6.3258426966292136</v>
      </c>
      <c r="O522" s="156">
        <f t="shared" si="85"/>
        <v>5.5</v>
      </c>
    </row>
    <row r="523" spans="1:15" s="96" customFormat="1" ht="45.95" customHeight="1">
      <c r="A523" s="110"/>
      <c r="F523" s="22" t="s">
        <v>23</v>
      </c>
      <c r="G523" s="19"/>
      <c r="H523" s="20"/>
      <c r="I523" s="21" t="s">
        <v>89</v>
      </c>
      <c r="J523" s="23"/>
      <c r="K523" s="24">
        <v>6.5</v>
      </c>
      <c r="L523" s="23" t="s">
        <v>18</v>
      </c>
      <c r="M523" s="96">
        <v>1</v>
      </c>
      <c r="N523" s="135">
        <f t="shared" si="84"/>
        <v>6.3258426966292136</v>
      </c>
      <c r="O523" s="156">
        <f t="shared" si="85"/>
        <v>5.5</v>
      </c>
    </row>
    <row r="524" spans="1:15" s="96" customFormat="1" ht="45.95" customHeight="1">
      <c r="A524" s="110"/>
      <c r="F524" s="25" t="s">
        <v>25</v>
      </c>
      <c r="G524" s="25"/>
      <c r="H524" s="26"/>
      <c r="I524" s="21" t="s">
        <v>222</v>
      </c>
      <c r="J524" s="23"/>
      <c r="K524" s="24">
        <v>3.5</v>
      </c>
      <c r="L524" s="23" t="s">
        <v>18</v>
      </c>
      <c r="M524" s="96">
        <v>0.5</v>
      </c>
      <c r="N524" s="135">
        <f t="shared" si="84"/>
        <v>3.1629213483146068</v>
      </c>
    </row>
    <row r="525" spans="1:15" s="96" customFormat="1" ht="45.95" customHeight="1">
      <c r="A525" s="110"/>
      <c r="F525" s="28" t="s">
        <v>27</v>
      </c>
      <c r="G525" s="29"/>
      <c r="H525" s="29"/>
      <c r="I525" s="27"/>
      <c r="J525" s="23"/>
      <c r="K525" s="24">
        <v>3.5</v>
      </c>
      <c r="L525" s="23" t="s">
        <v>18</v>
      </c>
      <c r="M525" s="96">
        <v>0.5</v>
      </c>
      <c r="N525" s="135">
        <f t="shared" si="84"/>
        <v>3.1629213483146068</v>
      </c>
    </row>
    <row r="526" spans="1:15" s="96" customFormat="1" ht="45.95" customHeight="1" thickBot="1">
      <c r="A526" s="110"/>
      <c r="F526" s="30" t="s">
        <v>29</v>
      </c>
      <c r="G526" s="31"/>
      <c r="H526" s="31"/>
      <c r="I526" s="32"/>
      <c r="J526" s="23"/>
      <c r="K526" s="24">
        <v>3.5</v>
      </c>
      <c r="L526" s="23" t="s">
        <v>18</v>
      </c>
      <c r="M526" s="96">
        <v>0.5</v>
      </c>
      <c r="N526" s="135">
        <f t="shared" si="84"/>
        <v>3.1629213483146068</v>
      </c>
    </row>
    <row r="527" spans="1:15" s="96" customFormat="1" ht="45.95" customHeight="1">
      <c r="A527" s="110"/>
      <c r="F527" s="18" t="s">
        <v>30</v>
      </c>
      <c r="G527" s="19"/>
      <c r="H527" s="20"/>
      <c r="I527" s="21" t="s">
        <v>17</v>
      </c>
      <c r="J527" s="16"/>
      <c r="K527" s="17">
        <v>6</v>
      </c>
      <c r="L527" s="16" t="s">
        <v>18</v>
      </c>
      <c r="M527" s="96">
        <v>1.5</v>
      </c>
      <c r="N527" s="135">
        <f>M527/111*410</f>
        <v>5.5405405405405412</v>
      </c>
      <c r="O527" s="156">
        <f>K527-M527</f>
        <v>4.5</v>
      </c>
    </row>
    <row r="528" spans="1:15" s="96" customFormat="1" ht="45.95" customHeight="1">
      <c r="A528" s="110"/>
      <c r="F528" s="18" t="s">
        <v>36</v>
      </c>
      <c r="G528" s="19"/>
      <c r="H528" s="20"/>
      <c r="I528" s="21" t="s">
        <v>104</v>
      </c>
      <c r="J528" s="16"/>
      <c r="K528" s="17">
        <v>4</v>
      </c>
      <c r="L528" s="16" t="s">
        <v>18</v>
      </c>
      <c r="M528" s="96">
        <v>1</v>
      </c>
      <c r="N528" s="135">
        <f t="shared" ref="N528:N535" si="86">M528/111*410</f>
        <v>3.6936936936936937</v>
      </c>
      <c r="O528" s="156">
        <f t="shared" ref="O528:O532" si="87">K528-M528</f>
        <v>3</v>
      </c>
    </row>
    <row r="529" spans="1:15" s="96" customFormat="1" ht="45.95" customHeight="1">
      <c r="A529" s="110"/>
      <c r="F529" s="18" t="s">
        <v>15</v>
      </c>
      <c r="G529" s="19"/>
      <c r="H529" s="20"/>
      <c r="I529" s="21">
        <v>410</v>
      </c>
      <c r="J529" s="16"/>
      <c r="K529" s="17">
        <v>181</v>
      </c>
      <c r="L529" s="16" t="s">
        <v>18</v>
      </c>
      <c r="M529" s="96">
        <v>49.5</v>
      </c>
      <c r="N529" s="135">
        <f t="shared" si="86"/>
        <v>182.83783783783784</v>
      </c>
      <c r="O529" s="156">
        <f t="shared" si="87"/>
        <v>131.5</v>
      </c>
    </row>
    <row r="530" spans="1:15" s="96" customFormat="1" ht="45.95" customHeight="1">
      <c r="A530" s="110"/>
      <c r="F530" s="18" t="s">
        <v>143</v>
      </c>
      <c r="G530" s="19"/>
      <c r="H530" s="20"/>
      <c r="I530" s="21" t="s">
        <v>233</v>
      </c>
      <c r="J530" s="16"/>
      <c r="K530" s="17">
        <v>207</v>
      </c>
      <c r="L530" s="16" t="s">
        <v>18</v>
      </c>
      <c r="M530" s="96">
        <v>56</v>
      </c>
      <c r="N530" s="135">
        <f t="shared" si="86"/>
        <v>206.84684684684683</v>
      </c>
      <c r="O530" s="156">
        <f t="shared" si="87"/>
        <v>151</v>
      </c>
    </row>
    <row r="531" spans="1:15" s="96" customFormat="1" ht="45.95" customHeight="1">
      <c r="A531" s="110"/>
      <c r="F531" s="22" t="s">
        <v>22</v>
      </c>
      <c r="G531" s="19"/>
      <c r="H531" s="20"/>
      <c r="I531" s="21" t="s">
        <v>223</v>
      </c>
      <c r="J531" s="23"/>
      <c r="K531" s="24">
        <v>2</v>
      </c>
      <c r="L531" s="23" t="s">
        <v>18</v>
      </c>
      <c r="M531" s="96">
        <v>0.5</v>
      </c>
      <c r="N531" s="135">
        <f t="shared" si="86"/>
        <v>1.8468468468468469</v>
      </c>
      <c r="O531" s="156">
        <f t="shared" si="87"/>
        <v>1.5</v>
      </c>
    </row>
    <row r="532" spans="1:15" s="96" customFormat="1" ht="45.95" customHeight="1">
      <c r="A532" s="110"/>
      <c r="F532" s="22" t="s">
        <v>23</v>
      </c>
      <c r="G532" s="19"/>
      <c r="H532" s="20"/>
      <c r="I532" s="21"/>
      <c r="J532" s="23"/>
      <c r="K532" s="24">
        <v>2</v>
      </c>
      <c r="L532" s="23" t="s">
        <v>18</v>
      </c>
      <c r="M532" s="96">
        <v>0.5</v>
      </c>
      <c r="N532" s="135">
        <f t="shared" si="86"/>
        <v>1.8468468468468469</v>
      </c>
      <c r="O532" s="156">
        <f t="shared" si="87"/>
        <v>1.5</v>
      </c>
    </row>
    <row r="533" spans="1:15" s="96" customFormat="1" ht="45.95" customHeight="1">
      <c r="A533" s="110"/>
      <c r="F533" s="25" t="s">
        <v>25</v>
      </c>
      <c r="G533" s="25"/>
      <c r="H533" s="26"/>
      <c r="I533" s="27"/>
      <c r="J533" s="23"/>
      <c r="K533" s="24">
        <v>4</v>
      </c>
      <c r="L533" s="23" t="s">
        <v>18</v>
      </c>
      <c r="M533" s="96">
        <v>1</v>
      </c>
      <c r="N533" s="135">
        <f t="shared" si="86"/>
        <v>3.6936936936936937</v>
      </c>
    </row>
    <row r="534" spans="1:15" s="96" customFormat="1" ht="45.95" customHeight="1">
      <c r="A534" s="110"/>
      <c r="F534" s="28" t="s">
        <v>28</v>
      </c>
      <c r="G534" s="29"/>
      <c r="H534" s="29"/>
      <c r="I534" s="27"/>
      <c r="J534" s="23"/>
      <c r="K534" s="24">
        <v>2</v>
      </c>
      <c r="L534" s="23" t="s">
        <v>18</v>
      </c>
      <c r="M534" s="96">
        <v>0.5</v>
      </c>
      <c r="N534" s="135">
        <f t="shared" si="86"/>
        <v>1.8468468468468469</v>
      </c>
    </row>
    <row r="535" spans="1:15" s="96" customFormat="1" ht="45.95" customHeight="1" thickBot="1">
      <c r="A535" s="110"/>
      <c r="F535" s="30" t="s">
        <v>29</v>
      </c>
      <c r="G535" s="31"/>
      <c r="H535" s="31"/>
      <c r="I535" s="32"/>
      <c r="J535" s="23"/>
      <c r="K535" s="24">
        <v>2</v>
      </c>
      <c r="L535" s="23" t="s">
        <v>18</v>
      </c>
      <c r="M535" s="96">
        <v>0.5</v>
      </c>
      <c r="N535" s="135">
        <f t="shared" si="86"/>
        <v>1.8468468468468469</v>
      </c>
    </row>
    <row r="536" spans="1:15" s="96" customFormat="1" ht="45.95" customHeight="1">
      <c r="A536" s="110">
        <v>45302</v>
      </c>
      <c r="B536" s="111" t="s">
        <v>247</v>
      </c>
      <c r="C536" s="96" t="s">
        <v>224</v>
      </c>
      <c r="D536" s="96" t="s">
        <v>225</v>
      </c>
      <c r="E536" s="96" t="s">
        <v>101</v>
      </c>
      <c r="F536" s="96" t="s">
        <v>14</v>
      </c>
      <c r="G536" s="96" t="s">
        <v>102</v>
      </c>
      <c r="J536" s="96">
        <v>34</v>
      </c>
      <c r="K536" s="177">
        <v>3363</v>
      </c>
      <c r="M536" s="96" t="s">
        <v>226</v>
      </c>
      <c r="N536" s="110">
        <v>45303</v>
      </c>
    </row>
    <row r="537" spans="1:15" s="96" customFormat="1" ht="45.95" customHeight="1" thickBot="1">
      <c r="A537" s="110"/>
      <c r="F537" s="96" t="s">
        <v>104</v>
      </c>
      <c r="G537" s="96" t="s">
        <v>102</v>
      </c>
      <c r="I537" s="178"/>
      <c r="J537" s="96">
        <v>9</v>
      </c>
      <c r="K537" s="177">
        <v>941</v>
      </c>
      <c r="M537" s="96" t="s">
        <v>227</v>
      </c>
      <c r="N537" s="110">
        <v>45303</v>
      </c>
    </row>
    <row r="538" spans="1:15" s="96" customFormat="1" ht="45.95" customHeight="1">
      <c r="A538" s="110"/>
      <c r="F538" s="12" t="s">
        <v>16</v>
      </c>
      <c r="G538" s="13"/>
      <c r="H538" s="14"/>
      <c r="I538" s="21" t="s">
        <v>17</v>
      </c>
      <c r="J538" s="16"/>
      <c r="K538" s="17">
        <v>3150</v>
      </c>
      <c r="L538" s="16" t="s">
        <v>18</v>
      </c>
      <c r="M538" s="96">
        <v>288.5</v>
      </c>
      <c r="N538" s="135">
        <f>M538/308*3363</f>
        <v>3150.0827922077924</v>
      </c>
      <c r="O538" s="156">
        <f>K538-M538</f>
        <v>2861.5</v>
      </c>
    </row>
    <row r="539" spans="1:15" s="96" customFormat="1" ht="45.95" customHeight="1">
      <c r="A539" s="110"/>
      <c r="F539" s="18" t="s">
        <v>19</v>
      </c>
      <c r="G539" s="19"/>
      <c r="H539" s="20"/>
      <c r="I539" s="21" t="s">
        <v>14</v>
      </c>
      <c r="J539" s="16"/>
      <c r="K539" s="17">
        <v>81</v>
      </c>
      <c r="L539" s="16" t="s">
        <v>18</v>
      </c>
      <c r="M539" s="96">
        <v>7.5</v>
      </c>
      <c r="N539" s="135">
        <f t="shared" ref="N539:N548" si="88">M539/308*3363</f>
        <v>81.891233766233768</v>
      </c>
      <c r="O539" s="156">
        <f t="shared" ref="O539:O543" si="89">K539-M539</f>
        <v>73.5</v>
      </c>
    </row>
    <row r="540" spans="1:15" s="96" customFormat="1" ht="45.95" customHeight="1">
      <c r="A540" s="110"/>
      <c r="F540" s="18" t="s">
        <v>20</v>
      </c>
      <c r="G540" s="19"/>
      <c r="H540" s="20"/>
      <c r="I540" s="21">
        <v>3363</v>
      </c>
      <c r="J540" s="16"/>
      <c r="K540" s="17">
        <v>22</v>
      </c>
      <c r="L540" s="16" t="s">
        <v>18</v>
      </c>
      <c r="M540" s="96">
        <v>2</v>
      </c>
      <c r="N540" s="135">
        <f t="shared" si="88"/>
        <v>21.837662337662341</v>
      </c>
      <c r="O540" s="156">
        <f t="shared" si="89"/>
        <v>20</v>
      </c>
    </row>
    <row r="541" spans="1:15" s="96" customFormat="1" ht="45.95" customHeight="1">
      <c r="A541" s="110"/>
      <c r="F541" s="18" t="s">
        <v>15</v>
      </c>
      <c r="G541" s="19"/>
      <c r="H541" s="20"/>
      <c r="I541" s="21" t="s">
        <v>89</v>
      </c>
      <c r="J541" s="16"/>
      <c r="K541" s="17">
        <v>33</v>
      </c>
      <c r="L541" s="16" t="s">
        <v>18</v>
      </c>
      <c r="M541" s="96">
        <v>3</v>
      </c>
      <c r="N541" s="135">
        <f t="shared" si="88"/>
        <v>32.756493506493506</v>
      </c>
      <c r="O541" s="156">
        <f t="shared" si="89"/>
        <v>30</v>
      </c>
    </row>
    <row r="542" spans="1:15" s="96" customFormat="1" ht="45.95" customHeight="1">
      <c r="A542" s="110"/>
      <c r="F542" s="22" t="s">
        <v>22</v>
      </c>
      <c r="G542" s="19"/>
      <c r="H542" s="20"/>
      <c r="I542" s="21" t="s">
        <v>226</v>
      </c>
      <c r="J542" s="23"/>
      <c r="K542" s="24">
        <v>22</v>
      </c>
      <c r="L542" s="23" t="s">
        <v>18</v>
      </c>
      <c r="M542" s="96">
        <v>2</v>
      </c>
      <c r="N542" s="135">
        <f t="shared" si="88"/>
        <v>21.837662337662341</v>
      </c>
      <c r="O542" s="156">
        <f t="shared" si="89"/>
        <v>20</v>
      </c>
    </row>
    <row r="543" spans="1:15" s="96" customFormat="1" ht="45.95" customHeight="1">
      <c r="A543" s="110"/>
      <c r="F543" s="22" t="s">
        <v>23</v>
      </c>
      <c r="G543" s="19"/>
      <c r="H543" s="20"/>
      <c r="I543" s="21"/>
      <c r="J543" s="23"/>
      <c r="K543" s="24">
        <v>11</v>
      </c>
      <c r="L543" s="23" t="s">
        <v>18</v>
      </c>
      <c r="M543" s="96">
        <v>1</v>
      </c>
      <c r="N543" s="135">
        <f t="shared" si="88"/>
        <v>10.91883116883117</v>
      </c>
      <c r="O543" s="156">
        <f t="shared" si="89"/>
        <v>10</v>
      </c>
    </row>
    <row r="544" spans="1:15" s="96" customFormat="1" ht="45.95" customHeight="1">
      <c r="A544" s="110"/>
      <c r="F544" s="25" t="s">
        <v>25</v>
      </c>
      <c r="G544" s="25"/>
      <c r="H544" s="26"/>
      <c r="I544" s="27"/>
      <c r="J544" s="23"/>
      <c r="K544" s="24">
        <v>11</v>
      </c>
      <c r="L544" s="23" t="s">
        <v>18</v>
      </c>
      <c r="M544" s="96">
        <v>1</v>
      </c>
      <c r="N544" s="135">
        <f t="shared" si="88"/>
        <v>10.91883116883117</v>
      </c>
    </row>
    <row r="545" spans="1:15" s="96" customFormat="1" ht="45.95" customHeight="1">
      <c r="A545" s="110"/>
      <c r="F545" s="28" t="s">
        <v>26</v>
      </c>
      <c r="G545" s="29"/>
      <c r="H545" s="26"/>
      <c r="I545" s="27"/>
      <c r="J545" s="23"/>
      <c r="K545" s="24">
        <v>11</v>
      </c>
      <c r="L545" s="23" t="s">
        <v>18</v>
      </c>
      <c r="M545" s="96">
        <v>1</v>
      </c>
      <c r="N545" s="135">
        <f t="shared" si="88"/>
        <v>10.91883116883117</v>
      </c>
    </row>
    <row r="546" spans="1:15" s="96" customFormat="1" ht="45.95" customHeight="1">
      <c r="A546" s="110"/>
      <c r="F546" s="28" t="s">
        <v>27</v>
      </c>
      <c r="G546" s="29"/>
      <c r="H546" s="29"/>
      <c r="I546" s="27"/>
      <c r="J546" s="23"/>
      <c r="K546" s="24">
        <v>5.5</v>
      </c>
      <c r="L546" s="23" t="s">
        <v>18</v>
      </c>
      <c r="M546" s="96">
        <v>0.5</v>
      </c>
      <c r="N546" s="135">
        <f t="shared" si="88"/>
        <v>5.4594155844155852</v>
      </c>
    </row>
    <row r="547" spans="1:15" s="96" customFormat="1" ht="45.95" customHeight="1">
      <c r="A547" s="110"/>
      <c r="F547" s="28" t="s">
        <v>28</v>
      </c>
      <c r="G547" s="29"/>
      <c r="H547" s="29"/>
      <c r="I547" s="27"/>
      <c r="J547" s="23"/>
      <c r="K547" s="24">
        <v>5.5</v>
      </c>
      <c r="L547" s="23" t="s">
        <v>18</v>
      </c>
      <c r="M547" s="96">
        <v>0.5</v>
      </c>
      <c r="N547" s="135">
        <f t="shared" si="88"/>
        <v>5.4594155844155852</v>
      </c>
    </row>
    <row r="548" spans="1:15" s="96" customFormat="1" ht="45.95" customHeight="1" thickBot="1">
      <c r="A548" s="110"/>
      <c r="F548" s="30" t="s">
        <v>29</v>
      </c>
      <c r="G548" s="31"/>
      <c r="H548" s="31"/>
      <c r="I548" s="32"/>
      <c r="J548" s="23"/>
      <c r="K548" s="24">
        <v>11</v>
      </c>
      <c r="L548" s="23" t="s">
        <v>18</v>
      </c>
      <c r="M548" s="96">
        <v>1</v>
      </c>
      <c r="N548" s="135">
        <f t="shared" si="88"/>
        <v>10.91883116883117</v>
      </c>
    </row>
    <row r="549" spans="1:15" s="96" customFormat="1" ht="45.95" customHeight="1">
      <c r="A549" s="110"/>
      <c r="F549" s="18" t="s">
        <v>30</v>
      </c>
      <c r="G549" s="19"/>
      <c r="H549" s="20"/>
      <c r="I549" s="21" t="s">
        <v>17</v>
      </c>
      <c r="J549" s="16"/>
      <c r="K549" s="17">
        <v>38</v>
      </c>
      <c r="L549" s="16" t="s">
        <v>18</v>
      </c>
      <c r="M549" s="96">
        <v>5</v>
      </c>
      <c r="N549" s="135">
        <f>M549/120*941</f>
        <v>39.208333333333329</v>
      </c>
      <c r="O549" s="156">
        <f>K549-M549</f>
        <v>33</v>
      </c>
    </row>
    <row r="550" spans="1:15" s="96" customFormat="1" ht="45.95" customHeight="1">
      <c r="A550" s="110"/>
      <c r="F550" s="18" t="s">
        <v>15</v>
      </c>
      <c r="G550" s="19"/>
      <c r="H550" s="20"/>
      <c r="I550" s="21" t="s">
        <v>104</v>
      </c>
      <c r="J550" s="16"/>
      <c r="K550" s="17">
        <v>808</v>
      </c>
      <c r="L550" s="16" t="s">
        <v>18</v>
      </c>
      <c r="M550" s="96">
        <v>103</v>
      </c>
      <c r="N550" s="135">
        <f t="shared" ref="N550:N556" si="90">M550/120*941</f>
        <v>807.69166666666661</v>
      </c>
      <c r="O550" s="156">
        <f t="shared" ref="O550:O553" si="91">K550-M550</f>
        <v>705</v>
      </c>
    </row>
    <row r="551" spans="1:15" s="96" customFormat="1" ht="45.95" customHeight="1">
      <c r="A551" s="110"/>
      <c r="F551" s="18" t="s">
        <v>143</v>
      </c>
      <c r="G551" s="19"/>
      <c r="H551" s="20"/>
      <c r="I551" s="21">
        <v>941</v>
      </c>
      <c r="J551" s="16"/>
      <c r="K551" s="17">
        <v>43.5</v>
      </c>
      <c r="L551" s="16" t="s">
        <v>18</v>
      </c>
      <c r="M551" s="96">
        <v>5.5</v>
      </c>
      <c r="N551" s="135">
        <f t="shared" si="90"/>
        <v>43.129166666666663</v>
      </c>
      <c r="O551" s="156">
        <f t="shared" si="91"/>
        <v>38</v>
      </c>
    </row>
    <row r="552" spans="1:15" s="96" customFormat="1" ht="45.95" customHeight="1">
      <c r="A552" s="110"/>
      <c r="F552" s="22" t="s">
        <v>22</v>
      </c>
      <c r="G552" s="19"/>
      <c r="H552" s="20"/>
      <c r="I552" s="21" t="s">
        <v>89</v>
      </c>
      <c r="J552" s="23"/>
      <c r="K552" s="24">
        <v>31.5</v>
      </c>
      <c r="L552" s="23" t="s">
        <v>18</v>
      </c>
      <c r="M552" s="96">
        <v>4</v>
      </c>
      <c r="N552" s="135">
        <f t="shared" si="90"/>
        <v>31.366666666666667</v>
      </c>
      <c r="O552" s="156">
        <f t="shared" si="91"/>
        <v>27.5</v>
      </c>
    </row>
    <row r="553" spans="1:15" s="96" customFormat="1" ht="45.95" customHeight="1">
      <c r="A553" s="110"/>
      <c r="F553" s="22" t="s">
        <v>23</v>
      </c>
      <c r="G553" s="19"/>
      <c r="H553" s="20"/>
      <c r="I553" s="21" t="s">
        <v>227</v>
      </c>
      <c r="J553" s="23"/>
      <c r="K553" s="24">
        <v>8</v>
      </c>
      <c r="L553" s="23" t="s">
        <v>18</v>
      </c>
      <c r="M553" s="96">
        <v>1</v>
      </c>
      <c r="N553" s="135">
        <f t="shared" si="90"/>
        <v>7.8416666666666668</v>
      </c>
      <c r="O553" s="156">
        <f t="shared" si="91"/>
        <v>7</v>
      </c>
    </row>
    <row r="554" spans="1:15" s="96" customFormat="1" ht="45.95" customHeight="1">
      <c r="A554" s="110"/>
      <c r="F554" s="25" t="s">
        <v>25</v>
      </c>
      <c r="G554" s="25"/>
      <c r="H554" s="26"/>
      <c r="I554" s="27"/>
      <c r="J554" s="23"/>
      <c r="K554" s="24">
        <v>4</v>
      </c>
      <c r="L554" s="23" t="s">
        <v>18</v>
      </c>
      <c r="M554" s="96">
        <v>0.5</v>
      </c>
      <c r="N554" s="135">
        <f t="shared" si="90"/>
        <v>3.9208333333333334</v>
      </c>
    </row>
    <row r="555" spans="1:15" s="96" customFormat="1" ht="45.95" customHeight="1">
      <c r="A555" s="110"/>
      <c r="F555" s="28" t="s">
        <v>28</v>
      </c>
      <c r="G555" s="29"/>
      <c r="H555" s="29"/>
      <c r="I555" s="27"/>
      <c r="J555" s="23"/>
      <c r="K555" s="24">
        <v>4</v>
      </c>
      <c r="L555" s="23" t="s">
        <v>18</v>
      </c>
      <c r="M555" s="96">
        <v>0.5</v>
      </c>
      <c r="N555" s="135">
        <f t="shared" si="90"/>
        <v>3.9208333333333334</v>
      </c>
    </row>
    <row r="556" spans="1:15" s="96" customFormat="1" ht="45.95" customHeight="1" thickBot="1">
      <c r="A556" s="110"/>
      <c r="F556" s="30" t="s">
        <v>29</v>
      </c>
      <c r="G556" s="31"/>
      <c r="H556" s="31"/>
      <c r="I556" s="32"/>
      <c r="J556" s="23"/>
      <c r="K556" s="24">
        <v>4</v>
      </c>
      <c r="L556" s="23" t="s">
        <v>18</v>
      </c>
      <c r="M556" s="96">
        <v>0.5</v>
      </c>
      <c r="N556" s="135">
        <f t="shared" si="90"/>
        <v>3.9208333333333334</v>
      </c>
    </row>
    <row r="557" spans="1:15" s="96" customFormat="1" ht="45.95" customHeight="1">
      <c r="A557" s="110">
        <v>45303</v>
      </c>
      <c r="B557" s="111" t="s">
        <v>267</v>
      </c>
      <c r="C557" s="96" t="s">
        <v>241</v>
      </c>
      <c r="D557" s="96" t="s">
        <v>115</v>
      </c>
      <c r="E557" s="96" t="s">
        <v>101</v>
      </c>
      <c r="F557" s="96" t="s">
        <v>14</v>
      </c>
      <c r="G557" s="96" t="s">
        <v>102</v>
      </c>
      <c r="J557" s="96">
        <v>13</v>
      </c>
      <c r="K557" s="177">
        <v>1803</v>
      </c>
      <c r="M557" s="96" t="s">
        <v>242</v>
      </c>
      <c r="N557" s="110">
        <v>45306</v>
      </c>
    </row>
    <row r="558" spans="1:15" s="96" customFormat="1" ht="45.95" customHeight="1">
      <c r="A558" s="110"/>
      <c r="F558" s="96" t="s">
        <v>104</v>
      </c>
      <c r="G558" s="96" t="s">
        <v>102</v>
      </c>
      <c r="J558" s="96">
        <v>13</v>
      </c>
      <c r="K558" s="177">
        <v>1885</v>
      </c>
      <c r="M558" s="96" t="s">
        <v>243</v>
      </c>
      <c r="N558" s="110">
        <v>45306</v>
      </c>
    </row>
    <row r="559" spans="1:15" s="96" customFormat="1" ht="45.95" customHeight="1">
      <c r="A559" s="110"/>
      <c r="F559" s="96" t="s">
        <v>106</v>
      </c>
      <c r="J559" s="96">
        <v>3</v>
      </c>
      <c r="K559" s="177">
        <v>461</v>
      </c>
      <c r="M559" s="96" t="s">
        <v>244</v>
      </c>
      <c r="N559" s="110">
        <v>45307</v>
      </c>
    </row>
    <row r="560" spans="1:15" s="96" customFormat="1" ht="45.95" customHeight="1">
      <c r="A560" s="110"/>
      <c r="F560" s="96" t="s">
        <v>245</v>
      </c>
      <c r="J560" s="96">
        <v>1</v>
      </c>
      <c r="K560" s="177">
        <v>132</v>
      </c>
      <c r="M560" s="96" t="s">
        <v>246</v>
      </c>
      <c r="N560" s="110">
        <v>45307</v>
      </c>
    </row>
    <row r="561" spans="1:15" s="96" customFormat="1" ht="45.95" customHeight="1" thickBot="1">
      <c r="A561" s="110"/>
      <c r="F561" s="96" t="s">
        <v>108</v>
      </c>
      <c r="I561" s="178"/>
      <c r="J561" s="96">
        <v>2</v>
      </c>
      <c r="K561" s="177">
        <v>247</v>
      </c>
      <c r="M561" s="96" t="s">
        <v>116</v>
      </c>
      <c r="N561" s="110">
        <v>45307</v>
      </c>
    </row>
    <row r="562" spans="1:15" s="96" customFormat="1" ht="45.95" customHeight="1">
      <c r="A562" s="110"/>
      <c r="F562" s="12" t="s">
        <v>16</v>
      </c>
      <c r="G562" s="13"/>
      <c r="H562" s="14"/>
      <c r="I562" s="21" t="s">
        <v>17</v>
      </c>
      <c r="J562" s="16"/>
      <c r="K562" s="17">
        <v>1740</v>
      </c>
      <c r="L562" s="16" t="s">
        <v>18</v>
      </c>
      <c r="M562" s="96">
        <v>125.5</v>
      </c>
      <c r="N562" s="135">
        <f>M562/130*1803</f>
        <v>1740.5884615384616</v>
      </c>
      <c r="O562" s="156">
        <f>K562-M562</f>
        <v>1614.5</v>
      </c>
    </row>
    <row r="563" spans="1:15" s="96" customFormat="1" ht="45.95" customHeight="1">
      <c r="A563" s="110"/>
      <c r="F563" s="18" t="s">
        <v>19</v>
      </c>
      <c r="G563" s="19"/>
      <c r="H563" s="20"/>
      <c r="I563" s="21" t="s">
        <v>14</v>
      </c>
      <c r="J563" s="16"/>
      <c r="K563" s="17">
        <v>35</v>
      </c>
      <c r="L563" s="16" t="s">
        <v>18</v>
      </c>
      <c r="M563" s="96">
        <v>2.5</v>
      </c>
      <c r="N563" s="135">
        <f t="shared" ref="N563:N566" si="92">M563/130*1803</f>
        <v>34.673076923076927</v>
      </c>
      <c r="O563" s="156">
        <f t="shared" ref="O563:O564" si="93">K563-M563</f>
        <v>32.5</v>
      </c>
    </row>
    <row r="564" spans="1:15" s="96" customFormat="1" ht="45.95" customHeight="1">
      <c r="A564" s="110"/>
      <c r="F564" s="22" t="s">
        <v>22</v>
      </c>
      <c r="G564" s="19"/>
      <c r="H564" s="20"/>
      <c r="I564" s="21">
        <v>1803</v>
      </c>
      <c r="J564" s="23"/>
      <c r="K564" s="24">
        <v>7</v>
      </c>
      <c r="L564" s="23" t="s">
        <v>18</v>
      </c>
      <c r="M564" s="96">
        <v>0.5</v>
      </c>
      <c r="N564" s="135">
        <f t="shared" si="92"/>
        <v>6.9346153846153848</v>
      </c>
      <c r="O564" s="156">
        <f t="shared" si="93"/>
        <v>6.5</v>
      </c>
    </row>
    <row r="565" spans="1:15" s="96" customFormat="1" ht="45.95" customHeight="1">
      <c r="A565" s="110"/>
      <c r="F565" s="25" t="s">
        <v>25</v>
      </c>
      <c r="G565" s="25"/>
      <c r="H565" s="26"/>
      <c r="I565" s="21" t="s">
        <v>89</v>
      </c>
      <c r="J565" s="23"/>
      <c r="K565" s="24">
        <v>7</v>
      </c>
      <c r="L565" s="23" t="s">
        <v>18</v>
      </c>
      <c r="M565" s="96">
        <v>0.5</v>
      </c>
      <c r="N565" s="135">
        <f t="shared" si="92"/>
        <v>6.9346153846153848</v>
      </c>
    </row>
    <row r="566" spans="1:15" s="96" customFormat="1" ht="45.95" customHeight="1">
      <c r="A566" s="110"/>
      <c r="F566" s="28" t="s">
        <v>28</v>
      </c>
      <c r="G566" s="29"/>
      <c r="H566" s="29"/>
      <c r="I566" s="21" t="s">
        <v>242</v>
      </c>
      <c r="J566" s="23"/>
      <c r="K566" s="24">
        <v>7</v>
      </c>
      <c r="L566" s="23" t="s">
        <v>18</v>
      </c>
      <c r="M566" s="96">
        <v>0.5</v>
      </c>
      <c r="N566" s="135">
        <f t="shared" si="92"/>
        <v>6.9346153846153848</v>
      </c>
    </row>
    <row r="567" spans="1:15" s="96" customFormat="1" ht="45.95" customHeight="1" thickBot="1">
      <c r="A567" s="110"/>
      <c r="F567" s="30" t="s">
        <v>29</v>
      </c>
      <c r="G567" s="31"/>
      <c r="H567" s="31"/>
      <c r="I567" s="32"/>
      <c r="J567" s="23"/>
      <c r="K567" s="24">
        <v>7</v>
      </c>
      <c r="L567" s="23" t="s">
        <v>18</v>
      </c>
      <c r="M567" s="96">
        <v>0.5</v>
      </c>
      <c r="N567" s="135">
        <f>M567/130*1803</f>
        <v>6.9346153846153848</v>
      </c>
    </row>
    <row r="568" spans="1:15" s="96" customFormat="1" ht="45.95" customHeight="1">
      <c r="A568" s="110"/>
      <c r="F568" s="18"/>
      <c r="G568" s="19"/>
      <c r="H568" s="20"/>
      <c r="I568" s="21" t="s">
        <v>17</v>
      </c>
      <c r="J568" s="16"/>
      <c r="K568" s="17"/>
      <c r="L568" s="16" t="s">
        <v>18</v>
      </c>
    </row>
    <row r="569" spans="1:15" s="96" customFormat="1" ht="45.95" customHeight="1">
      <c r="A569" s="110"/>
      <c r="F569" s="18" t="s">
        <v>15</v>
      </c>
      <c r="G569" s="19"/>
      <c r="H569" s="20"/>
      <c r="I569" s="21" t="s">
        <v>104</v>
      </c>
      <c r="J569" s="16"/>
      <c r="K569" s="17">
        <v>1864</v>
      </c>
      <c r="L569" s="16" t="s">
        <v>18</v>
      </c>
      <c r="M569" s="96">
        <v>136.5</v>
      </c>
      <c r="N569" s="135">
        <f>M569/138*1885</f>
        <v>1864.5108695652173</v>
      </c>
      <c r="O569" s="156">
        <f>K569-M569</f>
        <v>1727.5</v>
      </c>
    </row>
    <row r="570" spans="1:15" s="96" customFormat="1" ht="45.95" customHeight="1">
      <c r="A570" s="110"/>
      <c r="F570" s="22" t="s">
        <v>22</v>
      </c>
      <c r="G570" s="19"/>
      <c r="H570" s="20"/>
      <c r="I570" s="21">
        <v>1885</v>
      </c>
      <c r="J570" s="23"/>
      <c r="K570" s="24">
        <v>7</v>
      </c>
      <c r="L570" s="23" t="s">
        <v>18</v>
      </c>
      <c r="M570" s="96">
        <v>0.5</v>
      </c>
      <c r="N570" s="135">
        <f t="shared" ref="N570:N572" si="94">M570/138*1885</f>
        <v>6.8297101449275361</v>
      </c>
      <c r="O570" s="156">
        <f>K570-M570</f>
        <v>6.5</v>
      </c>
    </row>
    <row r="571" spans="1:15" s="96" customFormat="1" ht="45.95" customHeight="1">
      <c r="A571" s="110"/>
      <c r="F571" s="25" t="s">
        <v>25</v>
      </c>
      <c r="G571" s="25"/>
      <c r="H571" s="26"/>
      <c r="I571" s="21" t="s">
        <v>89</v>
      </c>
      <c r="J571" s="23"/>
      <c r="K571" s="24">
        <v>7</v>
      </c>
      <c r="L571" s="23" t="s">
        <v>18</v>
      </c>
      <c r="M571" s="96">
        <v>0.5</v>
      </c>
      <c r="N571" s="135">
        <f t="shared" si="94"/>
        <v>6.8297101449275361</v>
      </c>
    </row>
    <row r="572" spans="1:15" s="96" customFormat="1" ht="45.95" customHeight="1" thickBot="1">
      <c r="A572" s="110"/>
      <c r="F572" s="30" t="s">
        <v>29</v>
      </c>
      <c r="G572" s="31"/>
      <c r="H572" s="31"/>
      <c r="I572" s="21" t="s">
        <v>243</v>
      </c>
      <c r="J572" s="23"/>
      <c r="K572" s="24">
        <v>7</v>
      </c>
      <c r="L572" s="23" t="s">
        <v>18</v>
      </c>
      <c r="M572" s="96">
        <v>0.5</v>
      </c>
      <c r="N572" s="135">
        <f t="shared" si="94"/>
        <v>6.8297101449275361</v>
      </c>
    </row>
    <row r="573" spans="1:15" s="96" customFormat="1" ht="45.95" customHeight="1">
      <c r="A573" s="110"/>
      <c r="F573" s="18" t="s">
        <v>19</v>
      </c>
      <c r="G573" s="19"/>
      <c r="H573" s="20"/>
      <c r="I573" s="21" t="s">
        <v>17</v>
      </c>
      <c r="J573" s="16"/>
      <c r="K573" s="17">
        <v>321</v>
      </c>
      <c r="L573" s="16" t="s">
        <v>18</v>
      </c>
      <c r="M573" s="96">
        <v>111.5</v>
      </c>
      <c r="N573" s="135">
        <f>M573/160*461</f>
        <v>321.25937500000003</v>
      </c>
      <c r="O573" s="156">
        <f>K573-M573</f>
        <v>209.5</v>
      </c>
    </row>
    <row r="574" spans="1:15" s="96" customFormat="1" ht="45.95" customHeight="1">
      <c r="A574" s="110"/>
      <c r="F574" s="18" t="s">
        <v>20</v>
      </c>
      <c r="G574" s="19"/>
      <c r="H574" s="20"/>
      <c r="I574" s="21" t="s">
        <v>106</v>
      </c>
      <c r="J574" s="16"/>
      <c r="K574" s="17">
        <v>51</v>
      </c>
      <c r="L574" s="16" t="s">
        <v>18</v>
      </c>
      <c r="M574" s="96">
        <v>18</v>
      </c>
      <c r="N574" s="135">
        <f t="shared" ref="N574:N582" si="95">M574/160*461</f>
        <v>51.862500000000004</v>
      </c>
      <c r="O574" s="156">
        <f t="shared" ref="O574:O577" si="96">K574-M574</f>
        <v>33</v>
      </c>
    </row>
    <row r="575" spans="1:15" s="96" customFormat="1" ht="45.95" customHeight="1">
      <c r="A575" s="110"/>
      <c r="F575" s="18" t="s">
        <v>266</v>
      </c>
      <c r="G575" s="19"/>
      <c r="H575" s="20"/>
      <c r="I575" s="21">
        <v>461</v>
      </c>
      <c r="J575" s="16"/>
      <c r="K575" s="17">
        <v>36</v>
      </c>
      <c r="L575" s="16" t="s">
        <v>18</v>
      </c>
      <c r="M575" s="96">
        <v>12.5</v>
      </c>
      <c r="N575" s="135">
        <f t="shared" si="95"/>
        <v>36.015625</v>
      </c>
      <c r="O575" s="156">
        <f t="shared" si="96"/>
        <v>23.5</v>
      </c>
    </row>
    <row r="576" spans="1:15" s="96" customFormat="1" ht="45.95" customHeight="1">
      <c r="A576" s="110"/>
      <c r="F576" s="22" t="s">
        <v>22</v>
      </c>
      <c r="G576" s="19"/>
      <c r="H576" s="20"/>
      <c r="I576" s="21" t="s">
        <v>89</v>
      </c>
      <c r="J576" s="23"/>
      <c r="K576" s="24">
        <v>9</v>
      </c>
      <c r="L576" s="23" t="s">
        <v>18</v>
      </c>
      <c r="M576" s="96">
        <v>3</v>
      </c>
      <c r="N576" s="135">
        <f t="shared" si="95"/>
        <v>8.6437499999999989</v>
      </c>
      <c r="O576" s="156">
        <f t="shared" si="96"/>
        <v>6</v>
      </c>
    </row>
    <row r="577" spans="1:15" s="96" customFormat="1" ht="45.95" customHeight="1">
      <c r="A577" s="110"/>
      <c r="F577" s="22" t="s">
        <v>23</v>
      </c>
      <c r="G577" s="19"/>
      <c r="H577" s="20"/>
      <c r="I577" s="21" t="s">
        <v>244</v>
      </c>
      <c r="J577" s="23"/>
      <c r="K577" s="24">
        <v>1.5</v>
      </c>
      <c r="L577" s="23" t="s">
        <v>18</v>
      </c>
      <c r="M577" s="96">
        <v>0.5</v>
      </c>
      <c r="N577" s="135">
        <f t="shared" si="95"/>
        <v>1.440625</v>
      </c>
      <c r="O577" s="96">
        <f t="shared" si="96"/>
        <v>1</v>
      </c>
    </row>
    <row r="578" spans="1:15" s="96" customFormat="1" ht="45.95" customHeight="1">
      <c r="A578" s="110"/>
      <c r="F578" s="25" t="s">
        <v>24</v>
      </c>
      <c r="G578" s="25"/>
      <c r="H578" s="26"/>
      <c r="I578" s="27"/>
      <c r="J578" s="23"/>
      <c r="K578" s="24">
        <v>6</v>
      </c>
      <c r="L578" s="23" t="s">
        <v>18</v>
      </c>
      <c r="M578" s="96">
        <v>2</v>
      </c>
      <c r="N578" s="135">
        <f t="shared" si="95"/>
        <v>5.7625000000000002</v>
      </c>
    </row>
    <row r="579" spans="1:15" s="96" customFormat="1" ht="45.95" customHeight="1">
      <c r="A579" s="110"/>
      <c r="F579" s="25" t="s">
        <v>25</v>
      </c>
      <c r="G579" s="25"/>
      <c r="H579" s="26"/>
      <c r="I579" s="27"/>
      <c r="J579" s="23"/>
      <c r="K579" s="24">
        <v>3</v>
      </c>
      <c r="L579" s="23" t="s">
        <v>18</v>
      </c>
      <c r="M579" s="96">
        <v>1</v>
      </c>
      <c r="N579" s="135">
        <f t="shared" si="95"/>
        <v>2.8812500000000001</v>
      </c>
    </row>
    <row r="580" spans="1:15" s="96" customFormat="1" ht="45.95" customHeight="1">
      <c r="A580" s="110"/>
      <c r="F580" s="28" t="s">
        <v>26</v>
      </c>
      <c r="G580" s="29"/>
      <c r="H580" s="26"/>
      <c r="I580" s="27"/>
      <c r="J580" s="23"/>
      <c r="K580" s="24">
        <v>30.5</v>
      </c>
      <c r="L580" s="23" t="s">
        <v>18</v>
      </c>
      <c r="M580" s="96">
        <v>10.5</v>
      </c>
      <c r="N580" s="135">
        <f t="shared" si="95"/>
        <v>30.253125000000001</v>
      </c>
    </row>
    <row r="581" spans="1:15" s="96" customFormat="1" ht="45.95" customHeight="1">
      <c r="A581" s="110"/>
      <c r="F581" s="28" t="s">
        <v>28</v>
      </c>
      <c r="G581" s="29"/>
      <c r="H581" s="29"/>
      <c r="I581" s="27"/>
      <c r="J581" s="23"/>
      <c r="K581" s="24">
        <v>1.5</v>
      </c>
      <c r="L581" s="23" t="s">
        <v>18</v>
      </c>
      <c r="M581" s="96">
        <v>0.5</v>
      </c>
      <c r="N581" s="135">
        <f t="shared" si="95"/>
        <v>1.440625</v>
      </c>
    </row>
    <row r="582" spans="1:15" s="96" customFormat="1" ht="45.95" customHeight="1" thickBot="1">
      <c r="A582" s="110"/>
      <c r="F582" s="30" t="s">
        <v>29</v>
      </c>
      <c r="G582" s="31"/>
      <c r="H582" s="31"/>
      <c r="I582" s="32"/>
      <c r="J582" s="23"/>
      <c r="K582" s="24">
        <v>1.5</v>
      </c>
      <c r="L582" s="23" t="s">
        <v>18</v>
      </c>
      <c r="M582" s="96">
        <v>0.5</v>
      </c>
      <c r="N582" s="135">
        <f t="shared" si="95"/>
        <v>1.440625</v>
      </c>
    </row>
    <row r="583" spans="1:15" s="96" customFormat="1" ht="45.95" customHeight="1">
      <c r="A583" s="110"/>
      <c r="F583" s="18" t="s">
        <v>30</v>
      </c>
      <c r="G583" s="19"/>
      <c r="H583" s="20"/>
      <c r="I583" s="21" t="s">
        <v>17</v>
      </c>
      <c r="J583" s="16"/>
      <c r="K583" s="17">
        <v>9</v>
      </c>
      <c r="L583" s="16" t="s">
        <v>18</v>
      </c>
    </row>
    <row r="584" spans="1:15" s="96" customFormat="1" ht="45.95" customHeight="1">
      <c r="A584" s="110"/>
      <c r="F584" s="18" t="s">
        <v>32</v>
      </c>
      <c r="G584" s="19"/>
      <c r="H584" s="20"/>
      <c r="I584" s="21" t="s">
        <v>252</v>
      </c>
      <c r="J584" s="16"/>
      <c r="K584" s="17">
        <v>118</v>
      </c>
      <c r="L584" s="16" t="s">
        <v>18</v>
      </c>
    </row>
    <row r="585" spans="1:15" s="96" customFormat="1" ht="45.95" customHeight="1">
      <c r="A585" s="110"/>
      <c r="F585" s="18" t="s">
        <v>34</v>
      </c>
      <c r="G585" s="19"/>
      <c r="H585" s="20"/>
      <c r="I585" s="21">
        <v>132</v>
      </c>
      <c r="J585" s="16"/>
      <c r="K585" s="17">
        <v>1</v>
      </c>
      <c r="L585" s="16" t="s">
        <v>18</v>
      </c>
    </row>
    <row r="586" spans="1:15" s="96" customFormat="1" ht="45.95" customHeight="1">
      <c r="A586" s="110"/>
      <c r="F586" s="22" t="s">
        <v>23</v>
      </c>
      <c r="G586" s="19"/>
      <c r="H586" s="20"/>
      <c r="I586" s="21"/>
      <c r="J586" s="23"/>
      <c r="K586" s="24">
        <v>1</v>
      </c>
      <c r="L586" s="23" t="s">
        <v>18</v>
      </c>
    </row>
    <row r="587" spans="1:15" s="96" customFormat="1" ht="45.95" customHeight="1">
      <c r="A587" s="110"/>
      <c r="F587" s="25" t="s">
        <v>25</v>
      </c>
      <c r="G587" s="25"/>
      <c r="H587" s="26"/>
      <c r="I587" s="27"/>
      <c r="J587" s="23"/>
      <c r="K587" s="24">
        <v>0.5</v>
      </c>
      <c r="L587" s="23" t="s">
        <v>18</v>
      </c>
    </row>
    <row r="588" spans="1:15" s="96" customFormat="1" ht="45.95" customHeight="1">
      <c r="A588" s="110"/>
      <c r="F588" s="28" t="s">
        <v>26</v>
      </c>
      <c r="G588" s="29"/>
      <c r="H588" s="26"/>
      <c r="I588" s="27"/>
      <c r="J588" s="23"/>
      <c r="K588" s="24">
        <v>1</v>
      </c>
      <c r="L588" s="23" t="s">
        <v>18</v>
      </c>
    </row>
    <row r="589" spans="1:15" s="96" customFormat="1" ht="45.95" customHeight="1">
      <c r="A589" s="110"/>
      <c r="F589" s="28" t="s">
        <v>27</v>
      </c>
      <c r="G589" s="29"/>
      <c r="H589" s="29"/>
      <c r="I589" s="27"/>
      <c r="J589" s="23"/>
      <c r="K589" s="24">
        <v>0.5</v>
      </c>
      <c r="L589" s="23" t="s">
        <v>18</v>
      </c>
    </row>
    <row r="590" spans="1:15" s="96" customFormat="1" ht="45.95" customHeight="1">
      <c r="A590" s="110"/>
      <c r="F590" s="28" t="s">
        <v>28</v>
      </c>
      <c r="G590" s="29"/>
      <c r="H590" s="29"/>
      <c r="I590" s="27"/>
      <c r="J590" s="23"/>
      <c r="K590" s="24">
        <v>0.5</v>
      </c>
      <c r="L590" s="23" t="s">
        <v>18</v>
      </c>
    </row>
    <row r="591" spans="1:15" s="96" customFormat="1" ht="45.95" customHeight="1" thickBot="1">
      <c r="A591" s="110"/>
      <c r="F591" s="30" t="s">
        <v>29</v>
      </c>
      <c r="G591" s="31"/>
      <c r="H591" s="31"/>
      <c r="I591" s="32"/>
      <c r="J591" s="23"/>
      <c r="K591" s="24">
        <v>0.5</v>
      </c>
      <c r="L591" s="23" t="s">
        <v>18</v>
      </c>
    </row>
    <row r="592" spans="1:15" s="96" customFormat="1" ht="45.95" customHeight="1">
      <c r="A592" s="110"/>
      <c r="F592" s="18" t="s">
        <v>19</v>
      </c>
      <c r="G592" s="19"/>
      <c r="H592" s="20"/>
      <c r="I592" s="21" t="s">
        <v>17</v>
      </c>
      <c r="J592" s="16"/>
      <c r="K592" s="17">
        <v>1</v>
      </c>
      <c r="L592" s="16" t="s">
        <v>18</v>
      </c>
    </row>
    <row r="593" spans="1:15" s="96" customFormat="1" ht="45.95" customHeight="1">
      <c r="A593" s="110"/>
      <c r="F593" s="18" t="s">
        <v>30</v>
      </c>
      <c r="G593" s="19"/>
      <c r="H593" s="20"/>
      <c r="I593" s="21" t="s">
        <v>253</v>
      </c>
      <c r="J593" s="16"/>
      <c r="K593" s="17">
        <v>48.5</v>
      </c>
      <c r="L593" s="16" t="s">
        <v>18</v>
      </c>
    </row>
    <row r="594" spans="1:15" s="96" customFormat="1" ht="45.95" customHeight="1">
      <c r="A594" s="110"/>
      <c r="F594" s="18" t="s">
        <v>32</v>
      </c>
      <c r="G594" s="19"/>
      <c r="H594" s="20"/>
      <c r="I594" s="21">
        <v>247</v>
      </c>
      <c r="J594" s="16"/>
      <c r="K594" s="17">
        <v>44.5</v>
      </c>
      <c r="L594" s="16" t="s">
        <v>18</v>
      </c>
    </row>
    <row r="595" spans="1:15" s="96" customFormat="1" ht="45.95" customHeight="1">
      <c r="A595" s="110"/>
      <c r="F595" s="18" t="s">
        <v>31</v>
      </c>
      <c r="G595" s="19"/>
      <c r="H595" s="20"/>
      <c r="I595" s="21"/>
      <c r="J595" s="16"/>
      <c r="K595" s="17">
        <v>80</v>
      </c>
      <c r="L595" s="16" t="s">
        <v>18</v>
      </c>
    </row>
    <row r="596" spans="1:15" s="96" customFormat="1" ht="45.95" customHeight="1">
      <c r="A596" s="110"/>
      <c r="F596" s="18" t="s">
        <v>36</v>
      </c>
      <c r="G596" s="19"/>
      <c r="H596" s="20"/>
      <c r="I596" s="21"/>
      <c r="J596" s="16"/>
      <c r="K596" s="17">
        <v>48</v>
      </c>
      <c r="L596" s="16" t="s">
        <v>18</v>
      </c>
    </row>
    <row r="597" spans="1:15" s="96" customFormat="1" ht="45.95" customHeight="1">
      <c r="A597" s="110"/>
      <c r="F597" s="18" t="s">
        <v>34</v>
      </c>
      <c r="G597" s="19"/>
      <c r="H597" s="20"/>
      <c r="I597" s="21"/>
      <c r="J597" s="16"/>
      <c r="K597" s="17">
        <v>10</v>
      </c>
      <c r="L597" s="16" t="s">
        <v>18</v>
      </c>
    </row>
    <row r="598" spans="1:15" s="96" customFormat="1" ht="45.95" customHeight="1">
      <c r="A598" s="110"/>
      <c r="F598" s="18" t="s">
        <v>15</v>
      </c>
      <c r="G598" s="19"/>
      <c r="H598" s="20"/>
      <c r="I598" s="21"/>
      <c r="J598" s="16"/>
      <c r="K598" s="17">
        <v>1</v>
      </c>
      <c r="L598" s="16" t="s">
        <v>18</v>
      </c>
    </row>
    <row r="599" spans="1:15" s="96" customFormat="1" ht="45.95" customHeight="1">
      <c r="A599" s="110"/>
      <c r="F599" s="18" t="s">
        <v>265</v>
      </c>
      <c r="G599" s="19"/>
      <c r="H599" s="20"/>
      <c r="I599" s="21"/>
      <c r="J599" s="16"/>
      <c r="K599" s="17">
        <v>5</v>
      </c>
      <c r="L599" s="16" t="s">
        <v>18</v>
      </c>
    </row>
    <row r="600" spans="1:15" s="96" customFormat="1" ht="45.95" customHeight="1">
      <c r="A600" s="110"/>
      <c r="F600" s="22" t="s">
        <v>23</v>
      </c>
      <c r="G600" s="19"/>
      <c r="H600" s="20"/>
      <c r="I600" s="21"/>
      <c r="J600" s="23"/>
      <c r="K600" s="24">
        <v>4</v>
      </c>
      <c r="L600" s="23" t="s">
        <v>18</v>
      </c>
    </row>
    <row r="601" spans="1:15" s="96" customFormat="1" ht="45.95" customHeight="1">
      <c r="A601" s="110"/>
      <c r="F601" s="25" t="s">
        <v>25</v>
      </c>
      <c r="G601" s="25"/>
      <c r="H601" s="26"/>
      <c r="I601" s="27"/>
      <c r="J601" s="23"/>
      <c r="K601" s="24">
        <v>2</v>
      </c>
      <c r="L601" s="23" t="s">
        <v>18</v>
      </c>
    </row>
    <row r="602" spans="1:15" s="96" customFormat="1" ht="45.95" customHeight="1">
      <c r="A602" s="110"/>
      <c r="F602" s="28" t="s">
        <v>26</v>
      </c>
      <c r="G602" s="29"/>
      <c r="H602" s="26"/>
      <c r="I602" s="27"/>
      <c r="J602" s="23"/>
      <c r="K602" s="24">
        <v>1</v>
      </c>
      <c r="L602" s="23" t="s">
        <v>18</v>
      </c>
    </row>
    <row r="603" spans="1:15" s="96" customFormat="1" ht="45.95" customHeight="1">
      <c r="A603" s="110"/>
      <c r="F603" s="28" t="s">
        <v>27</v>
      </c>
      <c r="G603" s="29"/>
      <c r="H603" s="29"/>
      <c r="I603" s="27"/>
      <c r="J603" s="23"/>
      <c r="K603" s="24">
        <v>0.5</v>
      </c>
      <c r="L603" s="23" t="s">
        <v>18</v>
      </c>
    </row>
    <row r="604" spans="1:15" s="96" customFormat="1" ht="45.95" customHeight="1">
      <c r="A604" s="110"/>
      <c r="F604" s="28" t="s">
        <v>28</v>
      </c>
      <c r="G604" s="29"/>
      <c r="H604" s="29"/>
      <c r="I604" s="27"/>
      <c r="J604" s="23"/>
      <c r="K604" s="24">
        <v>0.5</v>
      </c>
      <c r="L604" s="23" t="s">
        <v>18</v>
      </c>
    </row>
    <row r="605" spans="1:15" s="96" customFormat="1" ht="45.95" customHeight="1" thickBot="1">
      <c r="A605" s="110"/>
      <c r="F605" s="30" t="s">
        <v>29</v>
      </c>
      <c r="G605" s="31"/>
      <c r="H605" s="31"/>
      <c r="I605" s="32"/>
      <c r="J605" s="23"/>
      <c r="K605" s="24">
        <v>1</v>
      </c>
      <c r="L605" s="23" t="s">
        <v>18</v>
      </c>
    </row>
    <row r="606" spans="1:15" s="96" customFormat="1" ht="45.95" customHeight="1">
      <c r="A606" s="110">
        <v>45304</v>
      </c>
      <c r="B606" s="111" t="s">
        <v>268</v>
      </c>
      <c r="C606" s="96" t="s">
        <v>248</v>
      </c>
      <c r="D606" s="96" t="s">
        <v>157</v>
      </c>
      <c r="E606" s="96" t="s">
        <v>101</v>
      </c>
      <c r="F606" s="96" t="s">
        <v>14</v>
      </c>
      <c r="G606" s="96" t="s">
        <v>102</v>
      </c>
      <c r="J606" s="96">
        <v>27</v>
      </c>
      <c r="K606" s="177">
        <v>2693</v>
      </c>
      <c r="L606" s="23" t="s">
        <v>18</v>
      </c>
      <c r="M606" s="96" t="s">
        <v>249</v>
      </c>
      <c r="N606" s="110">
        <v>45308</v>
      </c>
    </row>
    <row r="607" spans="1:15" s="96" customFormat="1" ht="45.95" customHeight="1" thickBot="1">
      <c r="A607" s="110"/>
      <c r="F607" s="96" t="s">
        <v>104</v>
      </c>
      <c r="G607" s="96" t="s">
        <v>102</v>
      </c>
      <c r="I607" s="178"/>
      <c r="J607" s="96">
        <v>13</v>
      </c>
      <c r="K607" s="177">
        <v>1353</v>
      </c>
      <c r="L607" s="23" t="s">
        <v>18</v>
      </c>
      <c r="M607" s="96" t="s">
        <v>250</v>
      </c>
      <c r="N607" s="110">
        <v>45308</v>
      </c>
    </row>
    <row r="608" spans="1:15" s="96" customFormat="1" ht="45.95" customHeight="1">
      <c r="A608" s="110"/>
      <c r="F608" s="12" t="s">
        <v>16</v>
      </c>
      <c r="G608" s="13"/>
      <c r="H608" s="14"/>
      <c r="I608" s="21" t="s">
        <v>17</v>
      </c>
      <c r="J608" s="16"/>
      <c r="K608" s="17">
        <v>2608</v>
      </c>
      <c r="L608" s="16" t="s">
        <v>18</v>
      </c>
      <c r="M608" s="96">
        <v>261.5</v>
      </c>
      <c r="N608" s="135">
        <f>M608/270*2693</f>
        <v>2608.2203703703703</v>
      </c>
      <c r="O608" s="156">
        <f>K608-M608</f>
        <v>2346.5</v>
      </c>
    </row>
    <row r="609" spans="1:15" s="96" customFormat="1" ht="45.95" customHeight="1">
      <c r="A609" s="110"/>
      <c r="F609" s="18" t="s">
        <v>19</v>
      </c>
      <c r="G609" s="19"/>
      <c r="H609" s="20"/>
      <c r="I609" s="21" t="s">
        <v>14</v>
      </c>
      <c r="J609" s="16"/>
      <c r="K609" s="17">
        <v>40</v>
      </c>
      <c r="L609" s="16" t="s">
        <v>18</v>
      </c>
      <c r="M609" s="96">
        <v>4</v>
      </c>
      <c r="N609" s="135">
        <f t="shared" ref="N609:N613" si="97">M609/270*2693</f>
        <v>39.896296296296299</v>
      </c>
      <c r="O609" s="156">
        <f t="shared" ref="O609:O610" si="98">K609-M609</f>
        <v>36</v>
      </c>
    </row>
    <row r="610" spans="1:15" s="96" customFormat="1" ht="45.95" customHeight="1">
      <c r="A610" s="110"/>
      <c r="F610" s="22" t="s">
        <v>22</v>
      </c>
      <c r="G610" s="19"/>
      <c r="H610" s="20"/>
      <c r="I610" s="21">
        <v>2693</v>
      </c>
      <c r="J610" s="23"/>
      <c r="K610" s="24">
        <v>5</v>
      </c>
      <c r="L610" s="23" t="s">
        <v>18</v>
      </c>
      <c r="M610" s="96">
        <v>0.5</v>
      </c>
      <c r="N610" s="135">
        <f t="shared" si="97"/>
        <v>4.9870370370370374</v>
      </c>
      <c r="O610" s="156">
        <f t="shared" si="98"/>
        <v>4.5</v>
      </c>
    </row>
    <row r="611" spans="1:15" s="96" customFormat="1" ht="45.95" customHeight="1">
      <c r="A611" s="110"/>
      <c r="F611" s="25" t="s">
        <v>25</v>
      </c>
      <c r="G611" s="25"/>
      <c r="H611" s="26"/>
      <c r="I611" s="21" t="s">
        <v>89</v>
      </c>
      <c r="J611" s="23"/>
      <c r="K611" s="24">
        <v>5</v>
      </c>
      <c r="L611" s="23" t="s">
        <v>18</v>
      </c>
      <c r="M611" s="96">
        <v>0.5</v>
      </c>
      <c r="N611" s="135">
        <f t="shared" si="97"/>
        <v>4.9870370370370374</v>
      </c>
    </row>
    <row r="612" spans="1:15" s="96" customFormat="1" ht="45.95" customHeight="1">
      <c r="A612" s="110"/>
      <c r="F612" s="28" t="s">
        <v>28</v>
      </c>
      <c r="G612" s="29"/>
      <c r="H612" s="29"/>
      <c r="I612" s="21" t="s">
        <v>249</v>
      </c>
      <c r="J612" s="23"/>
      <c r="K612" s="24">
        <v>5</v>
      </c>
      <c r="L612" s="23" t="s">
        <v>18</v>
      </c>
      <c r="M612" s="96">
        <v>0.5</v>
      </c>
      <c r="N612" s="135">
        <f t="shared" si="97"/>
        <v>4.9870370370370374</v>
      </c>
    </row>
    <row r="613" spans="1:15" s="96" customFormat="1" ht="45.95" customHeight="1" thickBot="1">
      <c r="A613" s="110"/>
      <c r="F613" s="30" t="s">
        <v>29</v>
      </c>
      <c r="G613" s="31"/>
      <c r="H613" s="31"/>
      <c r="I613" s="32"/>
      <c r="J613" s="23"/>
      <c r="K613" s="24">
        <v>30</v>
      </c>
      <c r="L613" s="23" t="s">
        <v>18</v>
      </c>
      <c r="M613" s="96">
        <v>3</v>
      </c>
      <c r="N613" s="135">
        <f t="shared" si="97"/>
        <v>29.922222222222224</v>
      </c>
    </row>
    <row r="614" spans="1:15" s="96" customFormat="1" ht="45.95" customHeight="1">
      <c r="A614" s="110"/>
      <c r="F614" s="18" t="s">
        <v>15</v>
      </c>
      <c r="G614" s="19"/>
      <c r="H614" s="20"/>
      <c r="I614" s="21" t="s">
        <v>17</v>
      </c>
      <c r="J614" s="16"/>
      <c r="K614" s="17">
        <v>1311</v>
      </c>
      <c r="L614" s="16" t="s">
        <v>18</v>
      </c>
      <c r="M614" s="96">
        <v>95</v>
      </c>
      <c r="N614" s="135">
        <f>M614/98*1353</f>
        <v>1311.5816326530612</v>
      </c>
      <c r="O614" s="156">
        <f>K614-M614</f>
        <v>1216</v>
      </c>
    </row>
    <row r="615" spans="1:15" s="96" customFormat="1" ht="45.95" customHeight="1">
      <c r="A615" s="110"/>
      <c r="F615" s="22" t="s">
        <v>22</v>
      </c>
      <c r="G615" s="19"/>
      <c r="H615" s="20"/>
      <c r="I615" s="21" t="s">
        <v>104</v>
      </c>
      <c r="J615" s="23"/>
      <c r="K615" s="24">
        <v>7</v>
      </c>
      <c r="L615" s="23" t="s">
        <v>18</v>
      </c>
      <c r="M615" s="96">
        <v>0.5</v>
      </c>
      <c r="N615" s="135">
        <f t="shared" ref="N615:N619" si="99">M615/98*1353</f>
        <v>6.9030612244897958</v>
      </c>
      <c r="O615" s="156">
        <f t="shared" ref="O615:O616" si="100">K615-M615</f>
        <v>6.5</v>
      </c>
    </row>
    <row r="616" spans="1:15" s="96" customFormat="1" ht="45.95" customHeight="1">
      <c r="A616" s="110"/>
      <c r="F616" s="22" t="s">
        <v>23</v>
      </c>
      <c r="G616" s="19"/>
      <c r="H616" s="20"/>
      <c r="I616" s="21">
        <v>1353</v>
      </c>
      <c r="J616" s="23"/>
      <c r="K616" s="24">
        <v>7</v>
      </c>
      <c r="L616" s="23" t="s">
        <v>18</v>
      </c>
      <c r="M616" s="96">
        <v>0.5</v>
      </c>
      <c r="N616" s="135">
        <f t="shared" si="99"/>
        <v>6.9030612244897958</v>
      </c>
      <c r="O616" s="156">
        <f t="shared" si="100"/>
        <v>6.5</v>
      </c>
    </row>
    <row r="617" spans="1:15" s="96" customFormat="1" ht="45.95" customHeight="1">
      <c r="A617" s="110"/>
      <c r="F617" s="25" t="s">
        <v>25</v>
      </c>
      <c r="G617" s="25"/>
      <c r="H617" s="26"/>
      <c r="I617" s="21" t="s">
        <v>89</v>
      </c>
      <c r="J617" s="23"/>
      <c r="K617" s="24">
        <v>7</v>
      </c>
      <c r="L617" s="23" t="s">
        <v>18</v>
      </c>
      <c r="M617" s="96">
        <v>0.5</v>
      </c>
      <c r="N617" s="135">
        <f t="shared" si="99"/>
        <v>6.9030612244897958</v>
      </c>
    </row>
    <row r="618" spans="1:15" s="96" customFormat="1" ht="45.95" customHeight="1">
      <c r="A618" s="110"/>
      <c r="F618" s="28" t="s">
        <v>28</v>
      </c>
      <c r="G618" s="29"/>
      <c r="H618" s="29"/>
      <c r="I618" s="21" t="s">
        <v>250</v>
      </c>
      <c r="J618" s="23"/>
      <c r="K618" s="24">
        <v>7</v>
      </c>
      <c r="L618" s="23" t="s">
        <v>18</v>
      </c>
      <c r="M618" s="96">
        <v>0.5</v>
      </c>
      <c r="N618" s="135">
        <f t="shared" si="99"/>
        <v>6.9030612244897958</v>
      </c>
    </row>
    <row r="619" spans="1:15" s="96" customFormat="1" ht="45.95" customHeight="1" thickBot="1">
      <c r="A619" s="110"/>
      <c r="F619" s="30" t="s">
        <v>29</v>
      </c>
      <c r="G619" s="31"/>
      <c r="H619" s="31"/>
      <c r="I619" s="32"/>
      <c r="J619" s="23"/>
      <c r="K619" s="24">
        <v>14</v>
      </c>
      <c r="L619" s="23" t="s">
        <v>18</v>
      </c>
      <c r="M619" s="96">
        <v>1</v>
      </c>
      <c r="N619" s="135">
        <f t="shared" si="99"/>
        <v>13.806122448979592</v>
      </c>
    </row>
    <row r="620" spans="1:15" s="96" customFormat="1" ht="45.95" customHeight="1">
      <c r="A620" s="110">
        <v>45304</v>
      </c>
      <c r="B620" s="111" t="s">
        <v>269</v>
      </c>
      <c r="C620" s="96" t="s">
        <v>251</v>
      </c>
      <c r="D620" s="96" t="s">
        <v>161</v>
      </c>
      <c r="E620" s="96" t="s">
        <v>101</v>
      </c>
      <c r="F620" s="96" t="s">
        <v>14</v>
      </c>
      <c r="G620" s="96" t="s">
        <v>102</v>
      </c>
      <c r="J620" s="96">
        <v>8</v>
      </c>
      <c r="K620" s="177">
        <v>662</v>
      </c>
      <c r="L620" s="23" t="s">
        <v>18</v>
      </c>
      <c r="M620" s="118" t="s">
        <v>109</v>
      </c>
      <c r="N620" s="110">
        <v>45308</v>
      </c>
    </row>
    <row r="621" spans="1:15" s="96" customFormat="1" ht="45.95" customHeight="1" thickBot="1">
      <c r="A621" s="110"/>
      <c r="F621" s="96" t="s">
        <v>104</v>
      </c>
      <c r="G621" s="96" t="s">
        <v>102</v>
      </c>
      <c r="I621" s="178"/>
      <c r="J621" s="96">
        <v>4</v>
      </c>
      <c r="K621" s="177">
        <v>371</v>
      </c>
      <c r="L621" s="23" t="s">
        <v>18</v>
      </c>
      <c r="M621" s="96" t="s">
        <v>258</v>
      </c>
      <c r="N621" s="110">
        <v>45308</v>
      </c>
    </row>
    <row r="622" spans="1:15" s="96" customFormat="1" ht="45.95" customHeight="1">
      <c r="A622" s="110"/>
      <c r="F622" s="12" t="s">
        <v>16</v>
      </c>
      <c r="G622" s="13"/>
      <c r="H622" s="14"/>
      <c r="I622" s="21" t="s">
        <v>17</v>
      </c>
      <c r="J622" s="16"/>
      <c r="K622" s="17">
        <v>596</v>
      </c>
      <c r="L622" s="16" t="s">
        <v>18</v>
      </c>
      <c r="M622" s="96">
        <v>72</v>
      </c>
      <c r="N622" s="135">
        <f>M622/80*662</f>
        <v>595.80000000000007</v>
      </c>
      <c r="O622" s="156">
        <f>K622-M622</f>
        <v>524</v>
      </c>
    </row>
    <row r="623" spans="1:15" s="96" customFormat="1" ht="45.95" customHeight="1">
      <c r="A623" s="110"/>
      <c r="F623" s="18" t="s">
        <v>19</v>
      </c>
      <c r="G623" s="19"/>
      <c r="H623" s="20"/>
      <c r="I623" s="21" t="s">
        <v>14</v>
      </c>
      <c r="J623" s="16"/>
      <c r="K623" s="17">
        <v>25</v>
      </c>
      <c r="L623" s="16" t="s">
        <v>18</v>
      </c>
      <c r="M623" s="96">
        <v>3</v>
      </c>
      <c r="N623" s="135">
        <f t="shared" ref="N623:N632" si="101">M623/80*662</f>
        <v>24.824999999999999</v>
      </c>
      <c r="O623" s="156">
        <f t="shared" ref="O623:O628" si="102">K623-M623</f>
        <v>22</v>
      </c>
    </row>
    <row r="624" spans="1:15" s="96" customFormat="1" ht="45.95" customHeight="1">
      <c r="A624" s="110"/>
      <c r="F624" s="18" t="s">
        <v>20</v>
      </c>
      <c r="G624" s="19"/>
      <c r="H624" s="20"/>
      <c r="I624" s="21">
        <v>662</v>
      </c>
      <c r="J624" s="16"/>
      <c r="K624" s="17">
        <v>5</v>
      </c>
      <c r="L624" s="16" t="s">
        <v>18</v>
      </c>
      <c r="M624" s="96">
        <v>1</v>
      </c>
      <c r="N624" s="135">
        <f t="shared" si="101"/>
        <v>8.2750000000000004</v>
      </c>
      <c r="O624" s="156">
        <f t="shared" si="102"/>
        <v>4</v>
      </c>
    </row>
    <row r="625" spans="1:15" s="96" customFormat="1" ht="45.95" customHeight="1">
      <c r="A625" s="110"/>
      <c r="F625" s="18" t="s">
        <v>30</v>
      </c>
      <c r="G625" s="19"/>
      <c r="H625" s="20"/>
      <c r="I625" s="21" t="s">
        <v>89</v>
      </c>
      <c r="J625" s="16"/>
      <c r="K625" s="17">
        <v>4.5</v>
      </c>
      <c r="L625" s="16" t="s">
        <v>18</v>
      </c>
      <c r="M625" s="96">
        <v>0.5</v>
      </c>
      <c r="N625" s="135">
        <f t="shared" si="101"/>
        <v>4.1375000000000002</v>
      </c>
      <c r="O625" s="156">
        <f t="shared" si="102"/>
        <v>4</v>
      </c>
    </row>
    <row r="626" spans="1:15" s="96" customFormat="1" ht="45.95" customHeight="1">
      <c r="A626" s="110"/>
      <c r="F626" s="18" t="s">
        <v>31</v>
      </c>
      <c r="G626" s="19"/>
      <c r="H626" s="20"/>
      <c r="I626" s="21" t="s">
        <v>109</v>
      </c>
      <c r="J626" s="16"/>
      <c r="K626" s="17">
        <v>4.5</v>
      </c>
      <c r="L626" s="16" t="s">
        <v>18</v>
      </c>
      <c r="M626" s="96">
        <v>0.5</v>
      </c>
      <c r="N626" s="135">
        <f t="shared" si="101"/>
        <v>4.1375000000000002</v>
      </c>
      <c r="O626" s="156">
        <f t="shared" si="102"/>
        <v>4</v>
      </c>
    </row>
    <row r="627" spans="1:15" s="96" customFormat="1" ht="45.95" customHeight="1">
      <c r="A627" s="110"/>
      <c r="F627" s="22" t="s">
        <v>22</v>
      </c>
      <c r="G627" s="19"/>
      <c r="H627" s="20"/>
      <c r="I627" s="21"/>
      <c r="J627" s="23"/>
      <c r="K627" s="24">
        <v>4.5</v>
      </c>
      <c r="L627" s="23" t="s">
        <v>18</v>
      </c>
      <c r="M627" s="96">
        <v>0.5</v>
      </c>
      <c r="N627" s="135">
        <f t="shared" si="101"/>
        <v>4.1375000000000002</v>
      </c>
      <c r="O627" s="156">
        <f t="shared" si="102"/>
        <v>4</v>
      </c>
    </row>
    <row r="628" spans="1:15" s="96" customFormat="1" ht="45.95" customHeight="1">
      <c r="A628" s="110"/>
      <c r="F628" s="22" t="s">
        <v>23</v>
      </c>
      <c r="G628" s="19"/>
      <c r="H628" s="20"/>
      <c r="I628" s="21"/>
      <c r="J628" s="23"/>
      <c r="K628" s="24">
        <v>4.5</v>
      </c>
      <c r="L628" s="23" t="s">
        <v>18</v>
      </c>
      <c r="M628" s="96">
        <v>0.5</v>
      </c>
      <c r="N628" s="135">
        <f t="shared" si="101"/>
        <v>4.1375000000000002</v>
      </c>
      <c r="O628" s="156">
        <f t="shared" si="102"/>
        <v>4</v>
      </c>
    </row>
    <row r="629" spans="1:15" s="96" customFormat="1" ht="45.95" customHeight="1">
      <c r="A629" s="110"/>
      <c r="F629" s="25" t="s">
        <v>25</v>
      </c>
      <c r="G629" s="25"/>
      <c r="H629" s="26"/>
      <c r="I629" s="27"/>
      <c r="J629" s="23"/>
      <c r="K629" s="24">
        <v>4.5</v>
      </c>
      <c r="L629" s="23" t="s">
        <v>18</v>
      </c>
      <c r="M629" s="96">
        <v>0.5</v>
      </c>
      <c r="N629" s="135">
        <f t="shared" si="101"/>
        <v>4.1375000000000002</v>
      </c>
    </row>
    <row r="630" spans="1:15" s="96" customFormat="1" ht="45.95" customHeight="1">
      <c r="A630" s="110"/>
      <c r="F630" s="28" t="s">
        <v>27</v>
      </c>
      <c r="G630" s="29"/>
      <c r="H630" s="29"/>
      <c r="I630" s="27"/>
      <c r="J630" s="23"/>
      <c r="K630" s="24">
        <v>4.5</v>
      </c>
      <c r="L630" s="23" t="s">
        <v>18</v>
      </c>
      <c r="M630" s="96">
        <v>0.5</v>
      </c>
      <c r="N630" s="135">
        <f t="shared" si="101"/>
        <v>4.1375000000000002</v>
      </c>
    </row>
    <row r="631" spans="1:15" s="96" customFormat="1" ht="45.95" customHeight="1">
      <c r="A631" s="110"/>
      <c r="F631" s="28" t="s">
        <v>28</v>
      </c>
      <c r="G631" s="29"/>
      <c r="H631" s="29"/>
      <c r="I631" s="27"/>
      <c r="J631" s="23"/>
      <c r="K631" s="24">
        <v>4.5</v>
      </c>
      <c r="L631" s="23" t="s">
        <v>18</v>
      </c>
      <c r="M631" s="96">
        <v>0.5</v>
      </c>
      <c r="N631" s="135">
        <f t="shared" si="101"/>
        <v>4.1375000000000002</v>
      </c>
    </row>
    <row r="632" spans="1:15" s="96" customFormat="1" ht="45.95" customHeight="1" thickBot="1">
      <c r="A632" s="110"/>
      <c r="F632" s="30" t="s">
        <v>29</v>
      </c>
      <c r="G632" s="31"/>
      <c r="H632" s="31"/>
      <c r="I632" s="32"/>
      <c r="J632" s="23"/>
      <c r="K632" s="24">
        <v>4.5</v>
      </c>
      <c r="L632" s="23" t="s">
        <v>18</v>
      </c>
      <c r="M632" s="96">
        <v>0.5</v>
      </c>
      <c r="N632" s="135">
        <f t="shared" si="101"/>
        <v>4.1375000000000002</v>
      </c>
    </row>
    <row r="633" spans="1:15" s="96" customFormat="1" ht="45.95" customHeight="1">
      <c r="A633" s="110"/>
      <c r="F633" s="18" t="s">
        <v>30</v>
      </c>
      <c r="G633" s="19"/>
      <c r="H633" s="20"/>
      <c r="I633" s="21" t="s">
        <v>17</v>
      </c>
      <c r="J633" s="16"/>
      <c r="K633" s="17">
        <v>4.5</v>
      </c>
      <c r="L633" s="16" t="s">
        <v>18</v>
      </c>
      <c r="M633" s="96">
        <v>1</v>
      </c>
      <c r="N633" s="135">
        <f>M633/86*371</f>
        <v>4.3139534883720927</v>
      </c>
      <c r="O633" s="156">
        <f>K633-M633</f>
        <v>3.5</v>
      </c>
    </row>
    <row r="634" spans="1:15" s="96" customFormat="1" ht="45.95" customHeight="1">
      <c r="A634" s="110"/>
      <c r="F634" s="18" t="s">
        <v>36</v>
      </c>
      <c r="G634" s="19"/>
      <c r="H634" s="20"/>
      <c r="I634" s="21" t="s">
        <v>104</v>
      </c>
      <c r="J634" s="16"/>
      <c r="K634" s="17">
        <v>4.5</v>
      </c>
      <c r="L634" s="16" t="s">
        <v>18</v>
      </c>
      <c r="M634" s="96">
        <v>1</v>
      </c>
      <c r="N634" s="135">
        <f t="shared" ref="N634:N640" si="103">M634/86*371</f>
        <v>4.3139534883720927</v>
      </c>
      <c r="O634" s="156">
        <f t="shared" ref="O634:O637" si="104">K634-M634</f>
        <v>3.5</v>
      </c>
    </row>
    <row r="635" spans="1:15" s="96" customFormat="1" ht="45.95" customHeight="1">
      <c r="A635" s="110"/>
      <c r="F635" s="18" t="s">
        <v>15</v>
      </c>
      <c r="G635" s="19"/>
      <c r="H635" s="20"/>
      <c r="I635" s="21">
        <v>371</v>
      </c>
      <c r="J635" s="16"/>
      <c r="K635" s="17">
        <v>339</v>
      </c>
      <c r="L635" s="16" t="s">
        <v>18</v>
      </c>
      <c r="M635" s="96">
        <v>78.5</v>
      </c>
      <c r="N635" s="135">
        <f t="shared" si="103"/>
        <v>338.64534883720927</v>
      </c>
      <c r="O635" s="156">
        <f t="shared" si="104"/>
        <v>260.5</v>
      </c>
    </row>
    <row r="636" spans="1:15" s="96" customFormat="1" ht="45.95" customHeight="1">
      <c r="A636" s="110"/>
      <c r="F636" s="18" t="s">
        <v>143</v>
      </c>
      <c r="G636" s="19"/>
      <c r="H636" s="20"/>
      <c r="I636" s="21" t="s">
        <v>89</v>
      </c>
      <c r="J636" s="16"/>
      <c r="K636" s="17">
        <v>11</v>
      </c>
      <c r="L636" s="16" t="s">
        <v>18</v>
      </c>
      <c r="M636" s="96">
        <v>3</v>
      </c>
      <c r="N636" s="135">
        <f t="shared" si="103"/>
        <v>12.941860465116278</v>
      </c>
      <c r="O636" s="156">
        <f t="shared" si="104"/>
        <v>8</v>
      </c>
    </row>
    <row r="637" spans="1:15" s="96" customFormat="1" ht="45.95" customHeight="1">
      <c r="A637" s="110"/>
      <c r="F637" s="22" t="s">
        <v>22</v>
      </c>
      <c r="G637" s="19"/>
      <c r="H637" s="20"/>
      <c r="I637" s="21" t="s">
        <v>258</v>
      </c>
      <c r="J637" s="23"/>
      <c r="K637" s="24">
        <v>4.5</v>
      </c>
      <c r="L637" s="23" t="s">
        <v>18</v>
      </c>
      <c r="M637" s="96">
        <v>1</v>
      </c>
      <c r="N637" s="135">
        <f t="shared" si="103"/>
        <v>4.3139534883720927</v>
      </c>
      <c r="O637" s="156">
        <f t="shared" si="104"/>
        <v>3.5</v>
      </c>
    </row>
    <row r="638" spans="1:15" s="96" customFormat="1" ht="45.95" customHeight="1">
      <c r="A638" s="110"/>
      <c r="F638" s="25" t="s">
        <v>25</v>
      </c>
      <c r="G638" s="25"/>
      <c r="H638" s="26"/>
      <c r="I638" s="27"/>
      <c r="J638" s="23"/>
      <c r="K638" s="24">
        <v>2.5</v>
      </c>
      <c r="L638" s="23" t="s">
        <v>18</v>
      </c>
      <c r="M638" s="96">
        <v>0.5</v>
      </c>
      <c r="N638" s="135">
        <f t="shared" si="103"/>
        <v>2.1569767441860463</v>
      </c>
    </row>
    <row r="639" spans="1:15" s="96" customFormat="1" ht="45.95" customHeight="1">
      <c r="A639" s="110"/>
      <c r="F639" s="28" t="s">
        <v>28</v>
      </c>
      <c r="G639" s="29"/>
      <c r="H639" s="29"/>
      <c r="I639" s="27"/>
      <c r="J639" s="23"/>
      <c r="K639" s="24">
        <v>2.5</v>
      </c>
      <c r="L639" s="23" t="s">
        <v>18</v>
      </c>
      <c r="M639" s="96">
        <v>0.5</v>
      </c>
      <c r="N639" s="135">
        <f t="shared" si="103"/>
        <v>2.1569767441860463</v>
      </c>
    </row>
    <row r="640" spans="1:15" s="96" customFormat="1" ht="45.95" customHeight="1" thickBot="1">
      <c r="A640" s="110"/>
      <c r="F640" s="30" t="s">
        <v>29</v>
      </c>
      <c r="G640" s="31"/>
      <c r="H640" s="31"/>
      <c r="I640" s="32"/>
      <c r="J640" s="23"/>
      <c r="K640" s="24">
        <v>2.5</v>
      </c>
      <c r="L640" s="23" t="s">
        <v>18</v>
      </c>
      <c r="M640" s="96">
        <v>0.5</v>
      </c>
      <c r="N640" s="135">
        <f t="shared" si="103"/>
        <v>2.1569767441860463</v>
      </c>
    </row>
    <row r="641" spans="1:15" s="96" customFormat="1" ht="45.95" customHeight="1">
      <c r="A641" s="110">
        <v>45307</v>
      </c>
      <c r="B641" s="111" t="s">
        <v>271</v>
      </c>
      <c r="C641" s="96" t="s">
        <v>254</v>
      </c>
      <c r="D641" s="96" t="s">
        <v>157</v>
      </c>
      <c r="E641" s="96" t="s">
        <v>101</v>
      </c>
      <c r="F641" s="96" t="s">
        <v>14</v>
      </c>
      <c r="G641" s="96" t="s">
        <v>102</v>
      </c>
      <c r="J641" s="96">
        <v>20</v>
      </c>
      <c r="K641" s="177">
        <v>1985</v>
      </c>
      <c r="L641" s="23" t="s">
        <v>18</v>
      </c>
      <c r="M641" s="96" t="s">
        <v>256</v>
      </c>
      <c r="N641" s="110">
        <v>45308</v>
      </c>
    </row>
    <row r="642" spans="1:15" s="96" customFormat="1" ht="45.95" customHeight="1" thickBot="1">
      <c r="A642" s="110"/>
      <c r="F642" s="96" t="s">
        <v>104</v>
      </c>
      <c r="G642" s="96" t="s">
        <v>102</v>
      </c>
      <c r="I642" s="178"/>
      <c r="J642" s="96">
        <v>10</v>
      </c>
      <c r="K642" s="177">
        <v>983</v>
      </c>
      <c r="L642" s="23" t="s">
        <v>18</v>
      </c>
      <c r="M642" s="96" t="s">
        <v>257</v>
      </c>
      <c r="N642" s="110">
        <v>45308</v>
      </c>
    </row>
    <row r="643" spans="1:15" s="96" customFormat="1" ht="45.95" customHeight="1">
      <c r="A643" s="110"/>
      <c r="F643" s="12" t="s">
        <v>16</v>
      </c>
      <c r="G643" s="13"/>
      <c r="H643" s="14"/>
      <c r="I643" s="21" t="s">
        <v>17</v>
      </c>
      <c r="J643" s="16"/>
      <c r="K643" s="17">
        <v>1905</v>
      </c>
      <c r="L643" s="16" t="s">
        <v>18</v>
      </c>
      <c r="M643" s="96">
        <v>192</v>
      </c>
      <c r="N643" s="135">
        <f>M643/200*1985</f>
        <v>1905.6</v>
      </c>
      <c r="O643" s="156">
        <f>K643-M643</f>
        <v>1713</v>
      </c>
    </row>
    <row r="644" spans="1:15" s="96" customFormat="1" ht="45.95" customHeight="1">
      <c r="A644" s="110"/>
      <c r="F644" s="18" t="s">
        <v>19</v>
      </c>
      <c r="G644" s="19"/>
      <c r="H644" s="20"/>
      <c r="I644" s="21" t="s">
        <v>14</v>
      </c>
      <c r="J644" s="16"/>
      <c r="K644" s="17">
        <v>45</v>
      </c>
      <c r="L644" s="16" t="s">
        <v>18</v>
      </c>
      <c r="M644" s="96">
        <v>4.5</v>
      </c>
      <c r="N644" s="135">
        <f t="shared" ref="N644:N648" si="105">M644/200*1985</f>
        <v>44.662500000000001</v>
      </c>
      <c r="O644" s="156">
        <f t="shared" ref="O644:O645" si="106">K644-M644</f>
        <v>40.5</v>
      </c>
    </row>
    <row r="645" spans="1:15" s="96" customFormat="1" ht="45.95" customHeight="1">
      <c r="A645" s="110"/>
      <c r="F645" s="22" t="s">
        <v>22</v>
      </c>
      <c r="G645" s="19"/>
      <c r="H645" s="20"/>
      <c r="I645" s="21">
        <v>1985</v>
      </c>
      <c r="J645" s="23"/>
      <c r="K645" s="24">
        <v>5</v>
      </c>
      <c r="L645" s="23" t="s">
        <v>18</v>
      </c>
      <c r="M645" s="96">
        <v>0.5</v>
      </c>
      <c r="N645" s="135">
        <f t="shared" si="105"/>
        <v>4.9625000000000004</v>
      </c>
      <c r="O645" s="156">
        <f t="shared" si="106"/>
        <v>4.5</v>
      </c>
    </row>
    <row r="646" spans="1:15" s="96" customFormat="1" ht="45.95" customHeight="1">
      <c r="A646" s="110"/>
      <c r="F646" s="25" t="s">
        <v>25</v>
      </c>
      <c r="G646" s="25"/>
      <c r="H646" s="26"/>
      <c r="I646" s="21" t="s">
        <v>89</v>
      </c>
      <c r="J646" s="23"/>
      <c r="K646" s="24">
        <v>5</v>
      </c>
      <c r="L646" s="23" t="s">
        <v>18</v>
      </c>
      <c r="M646" s="96">
        <v>0.5</v>
      </c>
      <c r="N646" s="135">
        <f t="shared" si="105"/>
        <v>4.9625000000000004</v>
      </c>
    </row>
    <row r="647" spans="1:15" s="96" customFormat="1" ht="45.95" customHeight="1">
      <c r="A647" s="110"/>
      <c r="F647" s="28" t="s">
        <v>28</v>
      </c>
      <c r="G647" s="29"/>
      <c r="H647" s="29"/>
      <c r="I647" s="21" t="s">
        <v>256</v>
      </c>
      <c r="J647" s="23"/>
      <c r="K647" s="24">
        <v>5</v>
      </c>
      <c r="L647" s="23" t="s">
        <v>18</v>
      </c>
      <c r="M647" s="96">
        <v>0.5</v>
      </c>
      <c r="N647" s="135">
        <f t="shared" si="105"/>
        <v>4.9625000000000004</v>
      </c>
    </row>
    <row r="648" spans="1:15" s="96" customFormat="1" ht="45.95" customHeight="1" thickBot="1">
      <c r="A648" s="110"/>
      <c r="F648" s="30" t="s">
        <v>29</v>
      </c>
      <c r="G648" s="31"/>
      <c r="H648" s="31"/>
      <c r="I648" s="32"/>
      <c r="J648" s="23"/>
      <c r="K648" s="24">
        <v>20</v>
      </c>
      <c r="L648" s="23" t="s">
        <v>18</v>
      </c>
      <c r="M648" s="96">
        <v>2</v>
      </c>
      <c r="N648" s="135">
        <f t="shared" si="105"/>
        <v>19.850000000000001</v>
      </c>
    </row>
    <row r="649" spans="1:15" s="96" customFormat="1" ht="45.95" customHeight="1">
      <c r="A649" s="110"/>
      <c r="F649" s="18" t="s">
        <v>30</v>
      </c>
      <c r="G649" s="19"/>
      <c r="H649" s="20"/>
      <c r="I649" s="21" t="s">
        <v>17</v>
      </c>
      <c r="J649" s="16"/>
      <c r="K649" s="17">
        <v>10.5</v>
      </c>
      <c r="L649" s="16" t="s">
        <v>18</v>
      </c>
      <c r="M649" s="96">
        <v>1</v>
      </c>
      <c r="N649" s="135">
        <f>M649/96*983</f>
        <v>10.239583333333332</v>
      </c>
      <c r="O649" s="156">
        <f>K649-M649</f>
        <v>9.5</v>
      </c>
    </row>
    <row r="650" spans="1:15" s="96" customFormat="1" ht="45.95" customHeight="1">
      <c r="A650" s="110"/>
      <c r="F650" s="18" t="s">
        <v>31</v>
      </c>
      <c r="G650" s="19"/>
      <c r="H650" s="20"/>
      <c r="I650" s="21" t="s">
        <v>104</v>
      </c>
      <c r="J650" s="16"/>
      <c r="K650" s="17">
        <v>5.5</v>
      </c>
      <c r="L650" s="16" t="s">
        <v>18</v>
      </c>
      <c r="M650" s="96">
        <v>0.5</v>
      </c>
      <c r="N650" s="135">
        <f t="shared" ref="N650:N655" si="107">M650/96*983</f>
        <v>5.1197916666666661</v>
      </c>
      <c r="O650" s="156">
        <f t="shared" ref="O650:O652" si="108">K650-M650</f>
        <v>5</v>
      </c>
    </row>
    <row r="651" spans="1:15" s="96" customFormat="1" ht="45.95" customHeight="1">
      <c r="A651" s="110"/>
      <c r="F651" s="18" t="s">
        <v>15</v>
      </c>
      <c r="G651" s="19"/>
      <c r="H651" s="20"/>
      <c r="I651" s="21">
        <v>983</v>
      </c>
      <c r="J651" s="16"/>
      <c r="K651" s="17">
        <v>940</v>
      </c>
      <c r="L651" s="16" t="s">
        <v>18</v>
      </c>
      <c r="M651" s="96">
        <v>92</v>
      </c>
      <c r="N651" s="135">
        <f t="shared" si="107"/>
        <v>942.04166666666674</v>
      </c>
      <c r="O651" s="156">
        <f t="shared" si="108"/>
        <v>848</v>
      </c>
    </row>
    <row r="652" spans="1:15" s="96" customFormat="1" ht="45.95" customHeight="1">
      <c r="A652" s="110"/>
      <c r="F652" s="22" t="s">
        <v>22</v>
      </c>
      <c r="G652" s="19"/>
      <c r="H652" s="20"/>
      <c r="I652" s="21" t="s">
        <v>89</v>
      </c>
      <c r="J652" s="23"/>
      <c r="K652" s="24">
        <v>5.5</v>
      </c>
      <c r="L652" s="23" t="s">
        <v>18</v>
      </c>
      <c r="M652" s="96">
        <v>0.5</v>
      </c>
      <c r="N652" s="135">
        <f t="shared" si="107"/>
        <v>5.1197916666666661</v>
      </c>
      <c r="O652" s="156">
        <f t="shared" si="108"/>
        <v>5</v>
      </c>
    </row>
    <row r="653" spans="1:15" s="96" customFormat="1" ht="45.95" customHeight="1">
      <c r="A653" s="110"/>
      <c r="F653" s="25" t="s">
        <v>25</v>
      </c>
      <c r="G653" s="25"/>
      <c r="H653" s="26"/>
      <c r="I653" s="21" t="s">
        <v>270</v>
      </c>
      <c r="J653" s="23"/>
      <c r="K653" s="24">
        <v>5.5</v>
      </c>
      <c r="L653" s="23" t="s">
        <v>18</v>
      </c>
      <c r="M653" s="96">
        <v>0.5</v>
      </c>
      <c r="N653" s="135">
        <f t="shared" si="107"/>
        <v>5.1197916666666661</v>
      </c>
    </row>
    <row r="654" spans="1:15" s="96" customFormat="1" ht="45.95" customHeight="1">
      <c r="A654" s="110"/>
      <c r="F654" s="28" t="s">
        <v>28</v>
      </c>
      <c r="G654" s="29"/>
      <c r="H654" s="29"/>
      <c r="I654" s="27"/>
      <c r="J654" s="23"/>
      <c r="K654" s="24">
        <v>5.5</v>
      </c>
      <c r="L654" s="23" t="s">
        <v>18</v>
      </c>
      <c r="M654" s="96">
        <v>0.5</v>
      </c>
      <c r="N654" s="135">
        <f t="shared" si="107"/>
        <v>5.1197916666666661</v>
      </c>
    </row>
    <row r="655" spans="1:15" s="96" customFormat="1" ht="45.95" customHeight="1" thickBot="1">
      <c r="A655" s="110"/>
      <c r="F655" s="30" t="s">
        <v>29</v>
      </c>
      <c r="G655" s="31"/>
      <c r="H655" s="31"/>
      <c r="I655" s="32"/>
      <c r="J655" s="23"/>
      <c r="K655" s="24">
        <v>10.5</v>
      </c>
      <c r="L655" s="23" t="s">
        <v>18</v>
      </c>
      <c r="M655" s="96">
        <v>1</v>
      </c>
      <c r="N655" s="135">
        <f t="shared" si="107"/>
        <v>10.239583333333332</v>
      </c>
    </row>
    <row r="656" spans="1:15" s="96" customFormat="1" ht="45.95" customHeight="1">
      <c r="A656" s="110">
        <v>45307</v>
      </c>
      <c r="B656" s="111" t="s">
        <v>280</v>
      </c>
      <c r="C656" s="96" t="s">
        <v>255</v>
      </c>
      <c r="D656" s="96" t="s">
        <v>161</v>
      </c>
      <c r="E656" s="96" t="s">
        <v>101</v>
      </c>
      <c r="F656" s="96" t="s">
        <v>14</v>
      </c>
      <c r="G656" s="96" t="s">
        <v>102</v>
      </c>
      <c r="J656" s="96">
        <v>9</v>
      </c>
      <c r="K656" s="177">
        <v>748</v>
      </c>
      <c r="L656" s="23" t="s">
        <v>18</v>
      </c>
      <c r="M656" s="96" t="s">
        <v>131</v>
      </c>
      <c r="N656" s="110">
        <v>44943</v>
      </c>
    </row>
    <row r="657" spans="1:15" s="96" customFormat="1" ht="45.95" customHeight="1" thickBot="1">
      <c r="A657" s="110"/>
      <c r="F657" s="96" t="s">
        <v>104</v>
      </c>
      <c r="G657" s="96" t="s">
        <v>102</v>
      </c>
      <c r="I657" s="178"/>
      <c r="J657" s="96">
        <v>5</v>
      </c>
      <c r="K657" s="177">
        <v>473</v>
      </c>
      <c r="L657" s="23" t="s">
        <v>18</v>
      </c>
      <c r="M657" s="96" t="s">
        <v>197</v>
      </c>
      <c r="N657" s="110">
        <v>44943</v>
      </c>
    </row>
    <row r="658" spans="1:15" s="96" customFormat="1" ht="45.95" customHeight="1">
      <c r="A658" s="110"/>
      <c r="F658" s="12" t="s">
        <v>16</v>
      </c>
      <c r="G658" s="13"/>
      <c r="H658" s="14"/>
      <c r="I658" s="21" t="s">
        <v>17</v>
      </c>
      <c r="J658" s="16"/>
      <c r="K658" s="17">
        <v>662.5</v>
      </c>
      <c r="L658" s="16" t="s">
        <v>18</v>
      </c>
      <c r="M658" s="96">
        <v>73.5</v>
      </c>
      <c r="N658" s="135">
        <f>M658/83*748</f>
        <v>662.38554216867476</v>
      </c>
      <c r="O658" s="156">
        <f>K658-M658</f>
        <v>589</v>
      </c>
    </row>
    <row r="659" spans="1:15" s="96" customFormat="1" ht="45.95" customHeight="1">
      <c r="A659" s="110"/>
      <c r="F659" s="18" t="s">
        <v>19</v>
      </c>
      <c r="G659" s="19"/>
      <c r="H659" s="20"/>
      <c r="I659" s="21" t="s">
        <v>14</v>
      </c>
      <c r="J659" s="16"/>
      <c r="K659" s="17">
        <v>31.5</v>
      </c>
      <c r="L659" s="16" t="s">
        <v>18</v>
      </c>
      <c r="M659" s="96">
        <v>4</v>
      </c>
      <c r="N659" s="135">
        <f t="shared" ref="N659:N668" si="109">M659/83*748</f>
        <v>36.048192771084338</v>
      </c>
      <c r="O659" s="156">
        <f t="shared" ref="O659:O663" si="110">K659-M659</f>
        <v>27.5</v>
      </c>
    </row>
    <row r="660" spans="1:15" s="96" customFormat="1" ht="45.95" customHeight="1">
      <c r="A660" s="110"/>
      <c r="F660" s="18" t="s">
        <v>85</v>
      </c>
      <c r="G660" s="19"/>
      <c r="H660" s="20"/>
      <c r="I660" s="21">
        <v>748</v>
      </c>
      <c r="J660" s="16"/>
      <c r="K660" s="17">
        <v>9.5</v>
      </c>
      <c r="L660" s="16" t="s">
        <v>18</v>
      </c>
      <c r="M660" s="96">
        <v>1</v>
      </c>
      <c r="N660" s="135">
        <f t="shared" si="109"/>
        <v>9.0120481927710845</v>
      </c>
      <c r="O660" s="156">
        <f t="shared" si="110"/>
        <v>8.5</v>
      </c>
    </row>
    <row r="661" spans="1:15" s="96" customFormat="1" ht="45.95" customHeight="1">
      <c r="A661" s="110"/>
      <c r="F661" s="18" t="s">
        <v>33</v>
      </c>
      <c r="G661" s="19"/>
      <c r="H661" s="20"/>
      <c r="I661" s="21" t="s">
        <v>89</v>
      </c>
      <c r="J661" s="16"/>
      <c r="K661" s="17">
        <v>5</v>
      </c>
      <c r="L661" s="16" t="s">
        <v>18</v>
      </c>
      <c r="M661" s="96">
        <v>0.5</v>
      </c>
      <c r="N661" s="135">
        <f t="shared" si="109"/>
        <v>4.5060240963855422</v>
      </c>
      <c r="O661" s="156">
        <f t="shared" si="110"/>
        <v>4.5</v>
      </c>
    </row>
    <row r="662" spans="1:15" s="96" customFormat="1" ht="45.95" customHeight="1">
      <c r="A662" s="110"/>
      <c r="F662" s="22" t="s">
        <v>22</v>
      </c>
      <c r="G662" s="19"/>
      <c r="H662" s="20"/>
      <c r="I662" s="21" t="s">
        <v>131</v>
      </c>
      <c r="J662" s="23"/>
      <c r="K662" s="24">
        <v>9.5</v>
      </c>
      <c r="L662" s="23" t="s">
        <v>18</v>
      </c>
      <c r="M662" s="96">
        <v>1</v>
      </c>
      <c r="N662" s="135">
        <f t="shared" si="109"/>
        <v>9.0120481927710845</v>
      </c>
      <c r="O662" s="156">
        <f t="shared" si="110"/>
        <v>8.5</v>
      </c>
    </row>
    <row r="663" spans="1:15" s="96" customFormat="1" ht="45.95" customHeight="1">
      <c r="A663" s="110"/>
      <c r="F663" s="22" t="s">
        <v>23</v>
      </c>
      <c r="G663" s="19"/>
      <c r="H663" s="20"/>
      <c r="I663" s="21"/>
      <c r="J663" s="23"/>
      <c r="K663" s="24">
        <v>5</v>
      </c>
      <c r="L663" s="23" t="s">
        <v>18</v>
      </c>
      <c r="M663" s="96">
        <v>0.5</v>
      </c>
      <c r="N663" s="135">
        <f t="shared" si="109"/>
        <v>4.5060240963855422</v>
      </c>
      <c r="O663" s="156">
        <f t="shared" si="110"/>
        <v>4.5</v>
      </c>
    </row>
    <row r="664" spans="1:15" s="96" customFormat="1" ht="45.95" customHeight="1">
      <c r="A664" s="110"/>
      <c r="F664" s="25" t="s">
        <v>24</v>
      </c>
      <c r="G664" s="25"/>
      <c r="H664" s="26"/>
      <c r="I664" s="27"/>
      <c r="J664" s="23"/>
      <c r="K664" s="24">
        <v>5</v>
      </c>
      <c r="L664" s="23" t="s">
        <v>18</v>
      </c>
      <c r="M664" s="96">
        <v>0.5</v>
      </c>
      <c r="N664" s="135">
        <f t="shared" si="109"/>
        <v>4.5060240963855422</v>
      </c>
    </row>
    <row r="665" spans="1:15" s="96" customFormat="1" ht="45.95" customHeight="1">
      <c r="A665" s="110"/>
      <c r="F665" s="25" t="s">
        <v>25</v>
      </c>
      <c r="G665" s="25"/>
      <c r="H665" s="26"/>
      <c r="I665" s="27"/>
      <c r="J665" s="23"/>
      <c r="K665" s="24">
        <v>5</v>
      </c>
      <c r="L665" s="23" t="s">
        <v>18</v>
      </c>
      <c r="M665" s="96">
        <v>0.5</v>
      </c>
      <c r="N665" s="135">
        <f t="shared" si="109"/>
        <v>4.5060240963855422</v>
      </c>
    </row>
    <row r="666" spans="1:15" s="96" customFormat="1" ht="45.95" customHeight="1">
      <c r="A666" s="110"/>
      <c r="F666" s="28" t="s">
        <v>27</v>
      </c>
      <c r="G666" s="29"/>
      <c r="H666" s="29"/>
      <c r="I666" s="27"/>
      <c r="J666" s="23"/>
      <c r="K666" s="24">
        <v>5</v>
      </c>
      <c r="L666" s="23" t="s">
        <v>18</v>
      </c>
      <c r="M666" s="96">
        <v>0.5</v>
      </c>
      <c r="N666" s="135">
        <f t="shared" si="109"/>
        <v>4.5060240963855422</v>
      </c>
    </row>
    <row r="667" spans="1:15" s="96" customFormat="1" ht="45.95" customHeight="1">
      <c r="A667" s="110"/>
      <c r="F667" s="28" t="s">
        <v>28</v>
      </c>
      <c r="G667" s="29"/>
      <c r="H667" s="29"/>
      <c r="I667" s="27"/>
      <c r="J667" s="23"/>
      <c r="K667" s="24">
        <v>5</v>
      </c>
      <c r="L667" s="23" t="s">
        <v>18</v>
      </c>
      <c r="M667" s="96">
        <v>0.5</v>
      </c>
      <c r="N667" s="135">
        <f t="shared" si="109"/>
        <v>4.5060240963855422</v>
      </c>
    </row>
    <row r="668" spans="1:15" s="96" customFormat="1" ht="45.95" customHeight="1" thickBot="1">
      <c r="A668" s="110"/>
      <c r="F668" s="30" t="s">
        <v>29</v>
      </c>
      <c r="G668" s="31"/>
      <c r="H668" s="31"/>
      <c r="I668" s="32"/>
      <c r="J668" s="23"/>
      <c r="K668" s="24">
        <v>5</v>
      </c>
      <c r="L668" s="23" t="s">
        <v>18</v>
      </c>
      <c r="M668" s="96">
        <v>0.5</v>
      </c>
      <c r="N668" s="135">
        <f t="shared" si="109"/>
        <v>4.5060240963855422</v>
      </c>
    </row>
    <row r="669" spans="1:15" s="96" customFormat="1" ht="45.95" customHeight="1">
      <c r="A669" s="110"/>
      <c r="F669" s="18" t="s">
        <v>30</v>
      </c>
      <c r="G669" s="19"/>
      <c r="H669" s="20"/>
      <c r="I669" s="21" t="s">
        <v>17</v>
      </c>
      <c r="J669" s="16"/>
      <c r="K669" s="17">
        <v>5</v>
      </c>
      <c r="L669" s="16" t="s">
        <v>18</v>
      </c>
      <c r="M669" s="96">
        <v>1</v>
      </c>
      <c r="N669" s="135">
        <f>M669/100*473</f>
        <v>4.7300000000000004</v>
      </c>
      <c r="O669" s="156">
        <f>K669-M669</f>
        <v>4</v>
      </c>
    </row>
    <row r="670" spans="1:15" s="96" customFormat="1" ht="45.95" customHeight="1">
      <c r="A670" s="110"/>
      <c r="F670" s="18" t="s">
        <v>15</v>
      </c>
      <c r="G670" s="19"/>
      <c r="H670" s="20"/>
      <c r="I670" s="21" t="s">
        <v>104</v>
      </c>
      <c r="J670" s="16"/>
      <c r="K670" s="17">
        <v>440</v>
      </c>
      <c r="L670" s="16" t="s">
        <v>18</v>
      </c>
      <c r="M670" s="96">
        <v>93</v>
      </c>
      <c r="N670" s="135">
        <f t="shared" ref="N670:N675" si="111">M670/100*473</f>
        <v>439.89000000000004</v>
      </c>
      <c r="O670" s="156">
        <f t="shared" ref="O670:O672" si="112">K670-M670</f>
        <v>347</v>
      </c>
    </row>
    <row r="671" spans="1:15" s="96" customFormat="1" ht="45.95" customHeight="1">
      <c r="A671" s="110"/>
      <c r="F671" s="18" t="s">
        <v>143</v>
      </c>
      <c r="G671" s="19"/>
      <c r="H671" s="20"/>
      <c r="I671" s="21">
        <v>473</v>
      </c>
      <c r="J671" s="16"/>
      <c r="K671" s="17">
        <v>18</v>
      </c>
      <c r="L671" s="16" t="s">
        <v>18</v>
      </c>
      <c r="M671" s="96">
        <v>4</v>
      </c>
      <c r="N671" s="135">
        <f t="shared" si="111"/>
        <v>18.920000000000002</v>
      </c>
      <c r="O671" s="156">
        <f t="shared" si="112"/>
        <v>14</v>
      </c>
    </row>
    <row r="672" spans="1:15" s="96" customFormat="1" ht="45.95" customHeight="1">
      <c r="A672" s="110"/>
      <c r="F672" s="22" t="s">
        <v>22</v>
      </c>
      <c r="G672" s="19"/>
      <c r="H672" s="20"/>
      <c r="I672" s="21" t="s">
        <v>89</v>
      </c>
      <c r="J672" s="23"/>
      <c r="K672" s="24">
        <v>2.5</v>
      </c>
      <c r="L672" s="23" t="s">
        <v>18</v>
      </c>
      <c r="M672" s="96">
        <v>0.5</v>
      </c>
      <c r="N672" s="135">
        <f t="shared" si="111"/>
        <v>2.3650000000000002</v>
      </c>
      <c r="O672" s="156">
        <f t="shared" si="112"/>
        <v>2</v>
      </c>
    </row>
    <row r="673" spans="1:15" s="96" customFormat="1" ht="45.95" customHeight="1">
      <c r="A673" s="110"/>
      <c r="F673" s="25" t="s">
        <v>25</v>
      </c>
      <c r="G673" s="25"/>
      <c r="H673" s="26"/>
      <c r="I673" s="21" t="s">
        <v>197</v>
      </c>
      <c r="J673" s="23"/>
      <c r="K673" s="24">
        <v>2.5</v>
      </c>
      <c r="L673" s="23" t="s">
        <v>18</v>
      </c>
      <c r="M673" s="96">
        <v>0.5</v>
      </c>
      <c r="N673" s="135">
        <f t="shared" si="111"/>
        <v>2.3650000000000002</v>
      </c>
    </row>
    <row r="674" spans="1:15" s="96" customFormat="1" ht="45.95" customHeight="1">
      <c r="A674" s="110"/>
      <c r="F674" s="28" t="s">
        <v>28</v>
      </c>
      <c r="G674" s="29"/>
      <c r="H674" s="29"/>
      <c r="I674" s="27"/>
      <c r="J674" s="23"/>
      <c r="K674" s="24">
        <v>2.5</v>
      </c>
      <c r="L674" s="23" t="s">
        <v>18</v>
      </c>
      <c r="M674" s="96">
        <v>0.5</v>
      </c>
      <c r="N674" s="135">
        <f t="shared" si="111"/>
        <v>2.3650000000000002</v>
      </c>
    </row>
    <row r="675" spans="1:15" s="96" customFormat="1" ht="45.95" customHeight="1" thickBot="1">
      <c r="A675" s="110"/>
      <c r="F675" s="30" t="s">
        <v>29</v>
      </c>
      <c r="G675" s="31"/>
      <c r="H675" s="31"/>
      <c r="I675" s="32"/>
      <c r="J675" s="23"/>
      <c r="K675" s="24">
        <v>2.5</v>
      </c>
      <c r="L675" s="23" t="s">
        <v>18</v>
      </c>
      <c r="M675" s="96">
        <v>0.5</v>
      </c>
      <c r="N675" s="135">
        <f t="shared" si="111"/>
        <v>2.3650000000000002</v>
      </c>
    </row>
    <row r="676" spans="1:15" s="96" customFormat="1" ht="45.95" customHeight="1">
      <c r="A676" s="110">
        <v>45308</v>
      </c>
      <c r="B676" s="111" t="s">
        <v>293</v>
      </c>
      <c r="C676" s="96" t="s">
        <v>259</v>
      </c>
      <c r="D676" s="96" t="s">
        <v>260</v>
      </c>
      <c r="E676" s="96" t="s">
        <v>101</v>
      </c>
      <c r="F676" s="96" t="s">
        <v>14</v>
      </c>
      <c r="G676" s="96" t="s">
        <v>102</v>
      </c>
      <c r="J676" s="96">
        <v>6</v>
      </c>
      <c r="K676" s="177">
        <v>769</v>
      </c>
      <c r="L676" s="23" t="s">
        <v>18</v>
      </c>
      <c r="M676" s="96" t="s">
        <v>176</v>
      </c>
      <c r="N676" s="110">
        <v>45309</v>
      </c>
    </row>
    <row r="677" spans="1:15" s="96" customFormat="1" ht="45.95" customHeight="1">
      <c r="A677" s="110"/>
      <c r="F677" s="96" t="s">
        <v>104</v>
      </c>
      <c r="G677" s="96" t="s">
        <v>102</v>
      </c>
      <c r="J677" s="96">
        <v>3</v>
      </c>
      <c r="K677" s="177">
        <v>425</v>
      </c>
      <c r="L677" s="23" t="s">
        <v>18</v>
      </c>
      <c r="M677" s="96" t="s">
        <v>272</v>
      </c>
      <c r="N677" s="110">
        <v>45309</v>
      </c>
    </row>
    <row r="678" spans="1:15" s="96" customFormat="1" ht="45.95" customHeight="1">
      <c r="A678" s="110"/>
      <c r="F678" s="96" t="s">
        <v>261</v>
      </c>
      <c r="J678" s="96">
        <v>17</v>
      </c>
      <c r="K678" s="177">
        <v>2044</v>
      </c>
      <c r="L678" s="23" t="s">
        <v>18</v>
      </c>
      <c r="M678" s="96" t="s">
        <v>273</v>
      </c>
      <c r="N678" s="110">
        <v>45309</v>
      </c>
    </row>
    <row r="679" spans="1:15" s="96" customFormat="1" ht="45.95" customHeight="1">
      <c r="A679" s="110"/>
      <c r="F679" s="96" t="s">
        <v>262</v>
      </c>
      <c r="J679" s="96">
        <v>4</v>
      </c>
      <c r="K679" s="177">
        <v>505</v>
      </c>
      <c r="L679" s="23" t="s">
        <v>18</v>
      </c>
      <c r="M679" s="96" t="s">
        <v>207</v>
      </c>
      <c r="N679" s="110">
        <v>45309</v>
      </c>
    </row>
    <row r="680" spans="1:15" s="96" customFormat="1" ht="45.95" customHeight="1" thickBot="1">
      <c r="A680" s="110"/>
      <c r="F680" s="96" t="s">
        <v>141</v>
      </c>
      <c r="J680" s="96">
        <v>10</v>
      </c>
      <c r="K680" s="177">
        <v>1023</v>
      </c>
      <c r="L680" s="23" t="s">
        <v>18</v>
      </c>
      <c r="M680" s="96" t="s">
        <v>274</v>
      </c>
      <c r="N680" s="110">
        <v>45309</v>
      </c>
    </row>
    <row r="681" spans="1:15" s="96" customFormat="1" ht="45.95" customHeight="1">
      <c r="A681" s="110"/>
      <c r="F681" s="12" t="s">
        <v>16</v>
      </c>
      <c r="G681" s="13"/>
      <c r="H681" s="14"/>
      <c r="I681" s="15"/>
      <c r="J681" s="16"/>
      <c r="K681" s="17">
        <v>632</v>
      </c>
      <c r="L681" s="16" t="s">
        <v>18</v>
      </c>
      <c r="M681" s="96">
        <v>106</v>
      </c>
      <c r="N681" s="135">
        <f>M681/129*769</f>
        <v>631.89147286821708</v>
      </c>
      <c r="O681" s="156">
        <f t="shared" ref="O681:O684" si="113">K681-M681</f>
        <v>526</v>
      </c>
    </row>
    <row r="682" spans="1:15" s="96" customFormat="1" ht="45.95" customHeight="1">
      <c r="A682" s="110"/>
      <c r="F682" s="18" t="s">
        <v>19</v>
      </c>
      <c r="G682" s="19"/>
      <c r="H682" s="20"/>
      <c r="I682" s="21" t="s">
        <v>17</v>
      </c>
      <c r="J682" s="16"/>
      <c r="K682" s="17">
        <v>101</v>
      </c>
      <c r="L682" s="16" t="s">
        <v>18</v>
      </c>
      <c r="M682" s="96">
        <v>17</v>
      </c>
      <c r="N682" s="135">
        <f t="shared" ref="N682:N690" si="114">M682/129*769</f>
        <v>101.34108527131784</v>
      </c>
      <c r="O682" s="156">
        <f t="shared" si="113"/>
        <v>84</v>
      </c>
    </row>
    <row r="683" spans="1:15" s="96" customFormat="1" ht="45.95" customHeight="1">
      <c r="A683" s="110"/>
      <c r="F683" s="18" t="s">
        <v>20</v>
      </c>
      <c r="G683" s="19"/>
      <c r="H683" s="20"/>
      <c r="I683" s="21" t="s">
        <v>14</v>
      </c>
      <c r="J683" s="16"/>
      <c r="K683" s="17">
        <v>6</v>
      </c>
      <c r="L683" s="16" t="s">
        <v>18</v>
      </c>
      <c r="M683" s="96">
        <v>1</v>
      </c>
      <c r="N683" s="135">
        <f t="shared" si="114"/>
        <v>5.9612403100775193</v>
      </c>
      <c r="O683" s="156">
        <f t="shared" si="113"/>
        <v>5</v>
      </c>
    </row>
    <row r="684" spans="1:15" s="96" customFormat="1" ht="45.95" customHeight="1">
      <c r="A684" s="110"/>
      <c r="F684" s="22" t="s">
        <v>22</v>
      </c>
      <c r="G684" s="19"/>
      <c r="H684" s="20"/>
      <c r="I684" s="21">
        <v>769</v>
      </c>
      <c r="J684" s="23"/>
      <c r="K684" s="24">
        <v>6</v>
      </c>
      <c r="L684" s="23" t="s">
        <v>18</v>
      </c>
      <c r="M684" s="96">
        <v>1</v>
      </c>
      <c r="N684" s="135">
        <f t="shared" si="114"/>
        <v>5.9612403100775193</v>
      </c>
      <c r="O684" s="156">
        <f t="shared" si="113"/>
        <v>5</v>
      </c>
    </row>
    <row r="685" spans="1:15" s="96" customFormat="1" ht="45.95" customHeight="1">
      <c r="A685" s="110"/>
      <c r="F685" s="25" t="s">
        <v>24</v>
      </c>
      <c r="G685" s="25"/>
      <c r="H685" s="26"/>
      <c r="I685" s="21" t="s">
        <v>90</v>
      </c>
      <c r="J685" s="23"/>
      <c r="K685" s="24">
        <v>6</v>
      </c>
      <c r="L685" s="23" t="s">
        <v>18</v>
      </c>
      <c r="M685" s="96">
        <v>1</v>
      </c>
      <c r="N685" s="135">
        <f t="shared" si="114"/>
        <v>5.9612403100775193</v>
      </c>
    </row>
    <row r="686" spans="1:15" s="96" customFormat="1" ht="45.95" customHeight="1">
      <c r="A686" s="110"/>
      <c r="F686" s="25" t="s">
        <v>25</v>
      </c>
      <c r="G686" s="25"/>
      <c r="H686" s="26"/>
      <c r="I686" s="21">
        <v>129</v>
      </c>
      <c r="J686" s="23"/>
      <c r="K686" s="24">
        <v>3</v>
      </c>
      <c r="L686" s="23" t="s">
        <v>18</v>
      </c>
      <c r="M686" s="96">
        <v>0.5</v>
      </c>
      <c r="N686" s="135">
        <f t="shared" si="114"/>
        <v>2.9806201550387597</v>
      </c>
    </row>
    <row r="687" spans="1:15" s="96" customFormat="1" ht="45.95" customHeight="1">
      <c r="A687" s="110"/>
      <c r="F687" s="28" t="s">
        <v>26</v>
      </c>
      <c r="G687" s="29"/>
      <c r="H687" s="26"/>
      <c r="I687" s="27"/>
      <c r="J687" s="23"/>
      <c r="K687" s="24">
        <v>3</v>
      </c>
      <c r="L687" s="23" t="s">
        <v>18</v>
      </c>
      <c r="M687" s="96">
        <v>0.5</v>
      </c>
      <c r="N687" s="135">
        <f t="shared" si="114"/>
        <v>2.9806201550387597</v>
      </c>
    </row>
    <row r="688" spans="1:15" s="96" customFormat="1" ht="45.95" customHeight="1">
      <c r="A688" s="110"/>
      <c r="F688" s="28" t="s">
        <v>27</v>
      </c>
      <c r="G688" s="29"/>
      <c r="H688" s="29"/>
      <c r="I688" s="27"/>
      <c r="J688" s="23"/>
      <c r="K688" s="24">
        <v>3</v>
      </c>
      <c r="L688" s="23" t="s">
        <v>18</v>
      </c>
      <c r="M688" s="96">
        <v>0.5</v>
      </c>
      <c r="N688" s="135">
        <f t="shared" si="114"/>
        <v>2.9806201550387597</v>
      </c>
    </row>
    <row r="689" spans="1:15" s="96" customFormat="1" ht="45.95" customHeight="1">
      <c r="A689" s="110"/>
      <c r="F689" s="28" t="s">
        <v>28</v>
      </c>
      <c r="G689" s="29"/>
      <c r="H689" s="29"/>
      <c r="I689" s="27"/>
      <c r="J689" s="23"/>
      <c r="K689" s="24">
        <v>3</v>
      </c>
      <c r="L689" s="23" t="s">
        <v>18</v>
      </c>
      <c r="M689" s="96">
        <v>0.5</v>
      </c>
      <c r="N689" s="135">
        <f t="shared" si="114"/>
        <v>2.9806201550387597</v>
      </c>
    </row>
    <row r="690" spans="1:15" s="96" customFormat="1" ht="45.95" customHeight="1" thickBot="1">
      <c r="A690" s="110"/>
      <c r="F690" s="30" t="s">
        <v>29</v>
      </c>
      <c r="G690" s="31"/>
      <c r="H690" s="31"/>
      <c r="I690" s="32"/>
      <c r="J690" s="23"/>
      <c r="K690" s="24">
        <v>6</v>
      </c>
      <c r="L690" s="23" t="s">
        <v>18</v>
      </c>
      <c r="M690" s="96">
        <v>1</v>
      </c>
      <c r="N690" s="135">
        <f t="shared" si="114"/>
        <v>5.9612403100775193</v>
      </c>
    </row>
    <row r="691" spans="1:15" s="96" customFormat="1" ht="45.95" customHeight="1">
      <c r="A691" s="110"/>
      <c r="F691" s="18" t="s">
        <v>30</v>
      </c>
      <c r="G691" s="19"/>
      <c r="H691" s="20"/>
      <c r="I691" s="21" t="s">
        <v>17</v>
      </c>
      <c r="J691" s="16"/>
      <c r="K691" s="17">
        <v>3</v>
      </c>
      <c r="L691" s="16" t="s">
        <v>18</v>
      </c>
      <c r="M691" s="96">
        <v>1</v>
      </c>
      <c r="N691" s="135">
        <f>M691/140*425</f>
        <v>3.0357142857142856</v>
      </c>
      <c r="O691" s="156">
        <f t="shared" ref="O691:O695" si="115">K691-M691</f>
        <v>2</v>
      </c>
    </row>
    <row r="692" spans="1:15" s="96" customFormat="1" ht="45.95" customHeight="1">
      <c r="A692" s="110"/>
      <c r="F692" s="18" t="s">
        <v>143</v>
      </c>
      <c r="G692" s="19"/>
      <c r="H692" s="20"/>
      <c r="I692" s="21" t="s">
        <v>15</v>
      </c>
      <c r="J692" s="16"/>
      <c r="K692" s="17">
        <v>9</v>
      </c>
      <c r="L692" s="16" t="s">
        <v>18</v>
      </c>
      <c r="M692" s="96">
        <v>3</v>
      </c>
      <c r="N692" s="135">
        <f t="shared" ref="N692:N698" si="116">M692/140*425</f>
        <v>9.1071428571428577</v>
      </c>
      <c r="O692" s="156">
        <f t="shared" si="115"/>
        <v>6</v>
      </c>
    </row>
    <row r="693" spans="1:15" s="96" customFormat="1" ht="45.95" customHeight="1">
      <c r="A693" s="110"/>
      <c r="F693" s="18" t="s">
        <v>15</v>
      </c>
      <c r="G693" s="19"/>
      <c r="H693" s="20"/>
      <c r="I693" s="21">
        <v>425</v>
      </c>
      <c r="J693" s="16"/>
      <c r="K693" s="17">
        <v>379</v>
      </c>
      <c r="L693" s="16" t="s">
        <v>18</v>
      </c>
      <c r="M693" s="96">
        <v>125</v>
      </c>
      <c r="N693" s="135">
        <f t="shared" si="116"/>
        <v>379.46428571428572</v>
      </c>
      <c r="O693" s="156">
        <f t="shared" si="115"/>
        <v>254</v>
      </c>
    </row>
    <row r="694" spans="1:15" s="96" customFormat="1" ht="45.95" customHeight="1">
      <c r="A694" s="110"/>
      <c r="F694" s="22" t="s">
        <v>22</v>
      </c>
      <c r="G694" s="19"/>
      <c r="H694" s="20"/>
      <c r="I694" s="21" t="s">
        <v>90</v>
      </c>
      <c r="J694" s="23"/>
      <c r="K694" s="24">
        <v>23</v>
      </c>
      <c r="L694" s="23" t="s">
        <v>18</v>
      </c>
      <c r="M694" s="96">
        <v>7.5</v>
      </c>
      <c r="N694" s="135">
        <f t="shared" si="116"/>
        <v>22.767857142857142</v>
      </c>
      <c r="O694" s="156">
        <f t="shared" si="115"/>
        <v>15.5</v>
      </c>
    </row>
    <row r="695" spans="1:15" s="96" customFormat="1" ht="45.95" customHeight="1">
      <c r="A695" s="110"/>
      <c r="F695" s="22" t="s">
        <v>23</v>
      </c>
      <c r="G695" s="19"/>
      <c r="H695" s="20"/>
      <c r="I695" s="21">
        <v>140</v>
      </c>
      <c r="J695" s="23"/>
      <c r="K695" s="24">
        <v>3</v>
      </c>
      <c r="L695" s="23" t="s">
        <v>18</v>
      </c>
      <c r="M695" s="96">
        <v>1</v>
      </c>
      <c r="N695" s="135">
        <f t="shared" si="116"/>
        <v>3.0357142857142856</v>
      </c>
      <c r="O695" s="156">
        <f t="shared" si="115"/>
        <v>2</v>
      </c>
    </row>
    <row r="696" spans="1:15" s="96" customFormat="1" ht="45.95" customHeight="1">
      <c r="A696" s="110"/>
      <c r="F696" s="25" t="s">
        <v>25</v>
      </c>
      <c r="G696" s="25"/>
      <c r="H696" s="26"/>
      <c r="I696" s="27"/>
      <c r="J696" s="23"/>
      <c r="K696" s="24">
        <v>3</v>
      </c>
      <c r="L696" s="23" t="s">
        <v>18</v>
      </c>
      <c r="M696" s="96">
        <v>1</v>
      </c>
      <c r="N696" s="135">
        <f t="shared" si="116"/>
        <v>3.0357142857142856</v>
      </c>
    </row>
    <row r="697" spans="1:15" s="96" customFormat="1" ht="45.95" customHeight="1">
      <c r="A697" s="110"/>
      <c r="F697" s="28" t="s">
        <v>28</v>
      </c>
      <c r="G697" s="29"/>
      <c r="H697" s="29"/>
      <c r="I697" s="27"/>
      <c r="J697" s="23"/>
      <c r="K697" s="24">
        <v>2</v>
      </c>
      <c r="L697" s="23" t="s">
        <v>18</v>
      </c>
      <c r="M697" s="96">
        <v>0.5</v>
      </c>
      <c r="N697" s="135">
        <f t="shared" si="116"/>
        <v>1.5178571428571428</v>
      </c>
    </row>
    <row r="698" spans="1:15" s="96" customFormat="1" ht="45.95" customHeight="1" thickBot="1">
      <c r="A698" s="110"/>
      <c r="F698" s="30" t="s">
        <v>29</v>
      </c>
      <c r="G698" s="31"/>
      <c r="H698" s="31"/>
      <c r="I698" s="32"/>
      <c r="J698" s="23"/>
      <c r="K698" s="24">
        <v>3</v>
      </c>
      <c r="L698" s="23" t="s">
        <v>18</v>
      </c>
      <c r="M698" s="96">
        <v>1</v>
      </c>
      <c r="N698" s="135">
        <f t="shared" si="116"/>
        <v>3.0357142857142856</v>
      </c>
    </row>
    <row r="699" spans="1:15" s="96" customFormat="1" ht="45.95" customHeight="1">
      <c r="A699" s="110"/>
      <c r="F699" s="18" t="s">
        <v>19</v>
      </c>
      <c r="G699" s="19"/>
      <c r="H699" s="20"/>
      <c r="I699" s="21" t="s">
        <v>17</v>
      </c>
      <c r="J699" s="16"/>
      <c r="K699" s="17">
        <v>1273</v>
      </c>
      <c r="L699" s="16" t="s">
        <v>18</v>
      </c>
      <c r="M699" s="96">
        <v>162</v>
      </c>
      <c r="N699" s="135">
        <f>M699/260*2044</f>
        <v>1273.5692307692307</v>
      </c>
      <c r="O699" s="156">
        <f t="shared" ref="O699:O706" si="117">K699-M699</f>
        <v>1111</v>
      </c>
    </row>
    <row r="700" spans="1:15" s="96" customFormat="1" ht="45.95" customHeight="1">
      <c r="A700" s="110"/>
      <c r="F700" s="18" t="s">
        <v>20</v>
      </c>
      <c r="G700" s="19"/>
      <c r="H700" s="20"/>
      <c r="I700" s="21" t="s">
        <v>283</v>
      </c>
      <c r="J700" s="16"/>
      <c r="K700" s="17">
        <v>47</v>
      </c>
      <c r="L700" s="16" t="s">
        <v>18</v>
      </c>
      <c r="M700" s="96">
        <v>6</v>
      </c>
      <c r="N700" s="135">
        <f t="shared" ref="N700:N712" si="118">M700/260*2044</f>
        <v>47.169230769230772</v>
      </c>
      <c r="O700" s="156">
        <f t="shared" si="117"/>
        <v>41</v>
      </c>
    </row>
    <row r="701" spans="1:15" s="96" customFormat="1" ht="45.95" customHeight="1">
      <c r="A701" s="110"/>
      <c r="F701" s="18" t="s">
        <v>282</v>
      </c>
      <c r="G701" s="19"/>
      <c r="H701" s="20"/>
      <c r="I701" s="21">
        <v>2044</v>
      </c>
      <c r="J701" s="16"/>
      <c r="K701" s="17">
        <v>283</v>
      </c>
      <c r="L701" s="16" t="s">
        <v>18</v>
      </c>
      <c r="M701" s="96">
        <v>36</v>
      </c>
      <c r="N701" s="135">
        <f t="shared" si="118"/>
        <v>283.01538461538462</v>
      </c>
      <c r="O701" s="156">
        <f t="shared" si="117"/>
        <v>247</v>
      </c>
    </row>
    <row r="702" spans="1:15" s="96" customFormat="1" ht="45.95" customHeight="1">
      <c r="A702" s="110"/>
      <c r="F702" s="18" t="s">
        <v>34</v>
      </c>
      <c r="G702" s="19"/>
      <c r="H702" s="20"/>
      <c r="I702" s="21" t="s">
        <v>90</v>
      </c>
      <c r="J702" s="16"/>
      <c r="K702" s="17">
        <v>39</v>
      </c>
      <c r="L702" s="16" t="s">
        <v>18</v>
      </c>
      <c r="M702" s="96">
        <v>5</v>
      </c>
      <c r="N702" s="135">
        <f t="shared" si="118"/>
        <v>39.307692307692307</v>
      </c>
      <c r="O702" s="156">
        <f t="shared" si="117"/>
        <v>34</v>
      </c>
    </row>
    <row r="703" spans="1:15" s="96" customFormat="1" ht="45.95" customHeight="1">
      <c r="A703" s="110"/>
      <c r="F703" s="18" t="s">
        <v>15</v>
      </c>
      <c r="G703" s="19"/>
      <c r="H703" s="20"/>
      <c r="I703" s="21">
        <v>260</v>
      </c>
      <c r="J703" s="16"/>
      <c r="K703" s="17">
        <v>8</v>
      </c>
      <c r="L703" s="16" t="s">
        <v>18</v>
      </c>
      <c r="M703" s="96">
        <v>1</v>
      </c>
      <c r="N703" s="135">
        <f t="shared" si="118"/>
        <v>7.861538461538462</v>
      </c>
      <c r="O703" s="156">
        <f t="shared" si="117"/>
        <v>7</v>
      </c>
    </row>
    <row r="704" spans="1:15" s="96" customFormat="1" ht="45.95" customHeight="1">
      <c r="A704" s="110"/>
      <c r="F704" s="18" t="s">
        <v>35</v>
      </c>
      <c r="G704" s="19"/>
      <c r="H704" s="20"/>
      <c r="I704" s="21"/>
      <c r="J704" s="16"/>
      <c r="K704" s="17">
        <v>8</v>
      </c>
      <c r="L704" s="16" t="s">
        <v>18</v>
      </c>
      <c r="M704" s="96">
        <v>1</v>
      </c>
      <c r="N704" s="135">
        <f t="shared" si="118"/>
        <v>7.861538461538462</v>
      </c>
      <c r="O704" s="156">
        <f t="shared" si="117"/>
        <v>7</v>
      </c>
    </row>
    <row r="705" spans="1:15" s="96" customFormat="1" ht="45.95" customHeight="1">
      <c r="A705" s="110"/>
      <c r="F705" s="22" t="s">
        <v>22</v>
      </c>
      <c r="G705" s="19"/>
      <c r="H705" s="20"/>
      <c r="I705" s="21"/>
      <c r="J705" s="23"/>
      <c r="K705" s="24">
        <v>63</v>
      </c>
      <c r="L705" s="23" t="s">
        <v>18</v>
      </c>
      <c r="M705" s="96">
        <v>8</v>
      </c>
      <c r="N705" s="135">
        <f t="shared" si="118"/>
        <v>62.892307692307696</v>
      </c>
      <c r="O705" s="156">
        <f t="shared" si="117"/>
        <v>55</v>
      </c>
    </row>
    <row r="706" spans="1:15" s="96" customFormat="1" ht="45.95" customHeight="1">
      <c r="A706" s="110"/>
      <c r="F706" s="22" t="s">
        <v>23</v>
      </c>
      <c r="G706" s="19"/>
      <c r="H706" s="20"/>
      <c r="I706" s="21"/>
      <c r="J706" s="23"/>
      <c r="K706" s="24">
        <v>55</v>
      </c>
      <c r="L706" s="23" t="s">
        <v>18</v>
      </c>
      <c r="M706" s="96">
        <v>7</v>
      </c>
      <c r="N706" s="135">
        <f t="shared" si="118"/>
        <v>55.030769230769231</v>
      </c>
      <c r="O706" s="156">
        <f t="shared" si="117"/>
        <v>48</v>
      </c>
    </row>
    <row r="707" spans="1:15" s="96" customFormat="1" ht="45.95" customHeight="1">
      <c r="A707" s="110"/>
      <c r="F707" s="25" t="s">
        <v>24</v>
      </c>
      <c r="G707" s="25"/>
      <c r="H707" s="26"/>
      <c r="I707" s="27"/>
      <c r="J707" s="23"/>
      <c r="K707" s="24">
        <v>23.5</v>
      </c>
      <c r="L707" s="23" t="s">
        <v>18</v>
      </c>
      <c r="M707" s="96">
        <v>3</v>
      </c>
      <c r="N707" s="135">
        <f t="shared" si="118"/>
        <v>23.584615384615386</v>
      </c>
    </row>
    <row r="708" spans="1:15" s="96" customFormat="1" ht="45.95" customHeight="1">
      <c r="A708" s="110"/>
      <c r="F708" s="25" t="s">
        <v>25</v>
      </c>
      <c r="G708" s="25"/>
      <c r="H708" s="26"/>
      <c r="I708" s="27"/>
      <c r="J708" s="23"/>
      <c r="K708" s="24">
        <v>67</v>
      </c>
      <c r="L708" s="23" t="s">
        <v>18</v>
      </c>
      <c r="M708" s="96">
        <v>8.5</v>
      </c>
      <c r="N708" s="135">
        <f t="shared" si="118"/>
        <v>66.823076923076925</v>
      </c>
    </row>
    <row r="709" spans="1:15" s="96" customFormat="1" ht="45.95" customHeight="1">
      <c r="A709" s="110"/>
      <c r="F709" s="28" t="s">
        <v>26</v>
      </c>
      <c r="G709" s="29"/>
      <c r="H709" s="26"/>
      <c r="I709" s="27"/>
      <c r="J709" s="23"/>
      <c r="K709" s="24">
        <v>71</v>
      </c>
      <c r="L709" s="23" t="s">
        <v>18</v>
      </c>
      <c r="M709" s="96">
        <v>9</v>
      </c>
      <c r="N709" s="135">
        <f t="shared" si="118"/>
        <v>70.753846153846155</v>
      </c>
    </row>
    <row r="710" spans="1:15" s="96" customFormat="1" ht="45.95" customHeight="1">
      <c r="A710" s="110"/>
      <c r="F710" s="28" t="s">
        <v>27</v>
      </c>
      <c r="G710" s="29"/>
      <c r="H710" s="29"/>
      <c r="I710" s="27"/>
      <c r="J710" s="23"/>
      <c r="K710" s="24">
        <v>86.5</v>
      </c>
      <c r="L710" s="23" t="s">
        <v>18</v>
      </c>
      <c r="M710" s="96">
        <v>11</v>
      </c>
      <c r="N710" s="135">
        <f t="shared" si="118"/>
        <v>86.476923076923086</v>
      </c>
    </row>
    <row r="711" spans="1:15" s="96" customFormat="1" ht="45.95" customHeight="1">
      <c r="A711" s="110"/>
      <c r="F711" s="28" t="s">
        <v>28</v>
      </c>
      <c r="G711" s="29"/>
      <c r="H711" s="29"/>
      <c r="I711" s="27"/>
      <c r="J711" s="23"/>
      <c r="K711" s="24">
        <v>4</v>
      </c>
      <c r="L711" s="23" t="s">
        <v>18</v>
      </c>
      <c r="M711" s="96">
        <v>0.5</v>
      </c>
      <c r="N711" s="135">
        <f t="shared" si="118"/>
        <v>3.930769230769231</v>
      </c>
    </row>
    <row r="712" spans="1:15" s="96" customFormat="1" ht="45.95" customHeight="1" thickBot="1">
      <c r="A712" s="110"/>
      <c r="F712" s="30" t="s">
        <v>29</v>
      </c>
      <c r="G712" s="31"/>
      <c r="H712" s="31"/>
      <c r="I712" s="32"/>
      <c r="J712" s="23"/>
      <c r="K712" s="24">
        <v>16</v>
      </c>
      <c r="L712" s="23" t="s">
        <v>18</v>
      </c>
      <c r="M712" s="96">
        <v>2</v>
      </c>
      <c r="N712" s="135">
        <f t="shared" si="118"/>
        <v>15.723076923076924</v>
      </c>
    </row>
    <row r="713" spans="1:15" s="96" customFormat="1" ht="45.95" customHeight="1">
      <c r="A713" s="110"/>
      <c r="F713" s="18" t="s">
        <v>19</v>
      </c>
      <c r="G713" s="19"/>
      <c r="H713" s="20"/>
      <c r="I713" s="21" t="s">
        <v>17</v>
      </c>
      <c r="J713" s="16"/>
      <c r="K713" s="17">
        <v>11</v>
      </c>
      <c r="L713" s="16" t="s">
        <v>18</v>
      </c>
      <c r="M713" s="96">
        <v>2.5</v>
      </c>
      <c r="N713" s="135">
        <f>M713/115*505</f>
        <v>10.978260869565217</v>
      </c>
      <c r="O713" s="156">
        <f t="shared" ref="O713:O716" si="119">K713-M713</f>
        <v>8.5</v>
      </c>
    </row>
    <row r="714" spans="1:15" s="96" customFormat="1" ht="45.95" customHeight="1">
      <c r="A714" s="110"/>
      <c r="F714" s="18" t="s">
        <v>262</v>
      </c>
      <c r="G714" s="19"/>
      <c r="H714" s="20"/>
      <c r="I714" s="21" t="s">
        <v>262</v>
      </c>
      <c r="J714" s="16"/>
      <c r="K714" s="17">
        <v>441</v>
      </c>
      <c r="L714" s="16" t="s">
        <v>18</v>
      </c>
      <c r="M714" s="96">
        <v>100.5</v>
      </c>
      <c r="N714" s="135">
        <f t="shared" ref="N714:N722" si="120">M714/115*505</f>
        <v>441.32608695652169</v>
      </c>
      <c r="O714" s="156">
        <f t="shared" si="119"/>
        <v>340.5</v>
      </c>
    </row>
    <row r="715" spans="1:15" s="96" customFormat="1" ht="45.95" customHeight="1">
      <c r="A715" s="110"/>
      <c r="F715" s="22" t="s">
        <v>22</v>
      </c>
      <c r="G715" s="19"/>
      <c r="H715" s="20"/>
      <c r="I715" s="21">
        <v>505</v>
      </c>
      <c r="J715" s="23"/>
      <c r="K715" s="24">
        <v>4.5</v>
      </c>
      <c r="L715" s="23" t="s">
        <v>18</v>
      </c>
      <c r="M715" s="96">
        <v>1</v>
      </c>
      <c r="N715" s="135">
        <f t="shared" si="120"/>
        <v>4.3913043478260869</v>
      </c>
      <c r="O715" s="156">
        <f t="shared" si="119"/>
        <v>3.5</v>
      </c>
    </row>
    <row r="716" spans="1:15" s="96" customFormat="1" ht="45.95" customHeight="1">
      <c r="A716" s="110"/>
      <c r="F716" s="22" t="s">
        <v>23</v>
      </c>
      <c r="G716" s="19"/>
      <c r="H716" s="20"/>
      <c r="I716" s="21" t="s">
        <v>90</v>
      </c>
      <c r="J716" s="23"/>
      <c r="K716" s="24">
        <v>17.5</v>
      </c>
      <c r="L716" s="23" t="s">
        <v>18</v>
      </c>
      <c r="M716" s="96">
        <v>4</v>
      </c>
      <c r="N716" s="135">
        <f t="shared" si="120"/>
        <v>17.565217391304348</v>
      </c>
      <c r="O716" s="156">
        <f t="shared" si="119"/>
        <v>13.5</v>
      </c>
    </row>
    <row r="717" spans="1:15" s="96" customFormat="1" ht="45.95" customHeight="1">
      <c r="A717" s="110"/>
      <c r="F717" s="25" t="s">
        <v>24</v>
      </c>
      <c r="G717" s="25"/>
      <c r="H717" s="26"/>
      <c r="I717" s="21">
        <v>115</v>
      </c>
      <c r="J717" s="23"/>
      <c r="K717" s="24">
        <v>13.5</v>
      </c>
      <c r="L717" s="23" t="s">
        <v>18</v>
      </c>
      <c r="M717" s="96">
        <v>3</v>
      </c>
      <c r="N717" s="135">
        <f t="shared" si="120"/>
        <v>13.17391304347826</v>
      </c>
    </row>
    <row r="718" spans="1:15" s="96" customFormat="1" ht="45.95" customHeight="1">
      <c r="A718" s="110"/>
      <c r="F718" s="25" t="s">
        <v>25</v>
      </c>
      <c r="G718" s="25"/>
      <c r="H718" s="26"/>
      <c r="I718" s="27"/>
      <c r="J718" s="23"/>
      <c r="K718" s="24">
        <v>4.5</v>
      </c>
      <c r="L718" s="23" t="s">
        <v>18</v>
      </c>
      <c r="M718" s="96">
        <v>1</v>
      </c>
      <c r="N718" s="135">
        <f t="shared" si="120"/>
        <v>4.3913043478260869</v>
      </c>
    </row>
    <row r="719" spans="1:15" s="96" customFormat="1" ht="45.95" customHeight="1">
      <c r="A719" s="110"/>
      <c r="F719" s="28" t="s">
        <v>26</v>
      </c>
      <c r="G719" s="29"/>
      <c r="H719" s="26"/>
      <c r="I719" s="27"/>
      <c r="J719" s="23"/>
      <c r="K719" s="24">
        <v>4.5</v>
      </c>
      <c r="L719" s="23" t="s">
        <v>18</v>
      </c>
      <c r="M719" s="96">
        <v>1</v>
      </c>
      <c r="N719" s="135">
        <f t="shared" si="120"/>
        <v>4.3913043478260869</v>
      </c>
    </row>
    <row r="720" spans="1:15" s="96" customFormat="1" ht="45.95" customHeight="1">
      <c r="A720" s="110"/>
      <c r="F720" s="28" t="s">
        <v>27</v>
      </c>
      <c r="G720" s="29"/>
      <c r="H720" s="29"/>
      <c r="I720" s="27"/>
      <c r="J720" s="23"/>
      <c r="K720" s="24">
        <v>4.5</v>
      </c>
      <c r="L720" s="23" t="s">
        <v>18</v>
      </c>
      <c r="M720" s="96">
        <v>1</v>
      </c>
      <c r="N720" s="135">
        <f t="shared" si="120"/>
        <v>4.3913043478260869</v>
      </c>
    </row>
    <row r="721" spans="1:15" s="96" customFormat="1" ht="45.95" customHeight="1">
      <c r="A721" s="110"/>
      <c r="F721" s="28" t="s">
        <v>28</v>
      </c>
      <c r="G721" s="29"/>
      <c r="H721" s="29"/>
      <c r="I721" s="27"/>
      <c r="J721" s="23"/>
      <c r="K721" s="24">
        <v>2</v>
      </c>
      <c r="L721" s="23" t="s">
        <v>18</v>
      </c>
      <c r="M721" s="96">
        <v>0.5</v>
      </c>
      <c r="N721" s="135">
        <f t="shared" si="120"/>
        <v>2.1956521739130435</v>
      </c>
    </row>
    <row r="722" spans="1:15" s="96" customFormat="1" ht="45.95" customHeight="1" thickBot="1">
      <c r="A722" s="110"/>
      <c r="F722" s="30" t="s">
        <v>29</v>
      </c>
      <c r="G722" s="31"/>
      <c r="H722" s="31"/>
      <c r="I722" s="32"/>
      <c r="J722" s="23"/>
      <c r="K722" s="24">
        <v>2</v>
      </c>
      <c r="L722" s="23" t="s">
        <v>18</v>
      </c>
      <c r="M722" s="96">
        <v>0.5</v>
      </c>
      <c r="N722" s="135">
        <f t="shared" si="120"/>
        <v>2.1956521739130435</v>
      </c>
    </row>
    <row r="723" spans="1:15" s="96" customFormat="1" ht="45.95" customHeight="1">
      <c r="A723" s="110"/>
      <c r="F723" s="18" t="s">
        <v>30</v>
      </c>
      <c r="G723" s="19"/>
      <c r="H723" s="20"/>
      <c r="I723" s="21" t="s">
        <v>17</v>
      </c>
      <c r="J723" s="16"/>
      <c r="K723" s="17">
        <v>45.5</v>
      </c>
      <c r="L723" s="16" t="s">
        <v>18</v>
      </c>
      <c r="M723" s="96">
        <v>5</v>
      </c>
      <c r="N723" s="135">
        <f>M723/112*1023</f>
        <v>45.669642857142861</v>
      </c>
      <c r="O723" s="156">
        <f t="shared" ref="O723:O726" si="121">K723-M723</f>
        <v>40.5</v>
      </c>
    </row>
    <row r="724" spans="1:15" s="96" customFormat="1" ht="45.95" customHeight="1">
      <c r="A724" s="110"/>
      <c r="F724" s="18" t="s">
        <v>32</v>
      </c>
      <c r="G724" s="19"/>
      <c r="H724" s="20"/>
      <c r="I724" s="21" t="s">
        <v>284</v>
      </c>
      <c r="J724" s="16"/>
      <c r="K724" s="17">
        <v>936</v>
      </c>
      <c r="L724" s="16" t="s">
        <v>18</v>
      </c>
      <c r="M724" s="96">
        <v>102.5</v>
      </c>
      <c r="N724" s="135">
        <f t="shared" ref="N724:N730" si="122">M724/112*1023</f>
        <v>936.22767857142856</v>
      </c>
      <c r="O724" s="156">
        <f t="shared" si="121"/>
        <v>833.5</v>
      </c>
    </row>
    <row r="725" spans="1:15" s="96" customFormat="1" ht="45.95" customHeight="1">
      <c r="A725" s="110"/>
      <c r="F725" s="18" t="s">
        <v>34</v>
      </c>
      <c r="G725" s="19"/>
      <c r="H725" s="20"/>
      <c r="I725" s="21">
        <v>1023</v>
      </c>
      <c r="J725" s="16"/>
      <c r="K725" s="17">
        <v>9.5</v>
      </c>
      <c r="L725" s="16" t="s">
        <v>18</v>
      </c>
      <c r="M725" s="96">
        <v>1</v>
      </c>
      <c r="N725" s="135">
        <f t="shared" si="122"/>
        <v>9.1339285714285712</v>
      </c>
      <c r="O725" s="156">
        <f t="shared" si="121"/>
        <v>8.5</v>
      </c>
    </row>
    <row r="726" spans="1:15" s="96" customFormat="1" ht="45.95" customHeight="1">
      <c r="A726" s="110"/>
      <c r="F726" s="22" t="s">
        <v>23</v>
      </c>
      <c r="G726" s="19"/>
      <c r="H726" s="20"/>
      <c r="I726" s="21" t="s">
        <v>90</v>
      </c>
      <c r="J726" s="23"/>
      <c r="K726" s="24">
        <v>4.5</v>
      </c>
      <c r="L726" s="23" t="s">
        <v>18</v>
      </c>
      <c r="M726" s="96">
        <v>0.5</v>
      </c>
      <c r="N726" s="135">
        <f t="shared" si="122"/>
        <v>4.5669642857142856</v>
      </c>
      <c r="O726" s="156">
        <f t="shared" si="121"/>
        <v>4</v>
      </c>
    </row>
    <row r="727" spans="1:15" s="96" customFormat="1" ht="45.95" customHeight="1">
      <c r="A727" s="110"/>
      <c r="F727" s="25" t="s">
        <v>25</v>
      </c>
      <c r="G727" s="25"/>
      <c r="H727" s="26"/>
      <c r="I727" s="21">
        <v>112</v>
      </c>
      <c r="J727" s="23"/>
      <c r="K727" s="24">
        <v>9.5</v>
      </c>
      <c r="L727" s="23" t="s">
        <v>18</v>
      </c>
      <c r="M727" s="96">
        <v>1</v>
      </c>
      <c r="N727" s="135">
        <f t="shared" si="122"/>
        <v>9.1339285714285712</v>
      </c>
    </row>
    <row r="728" spans="1:15" s="96" customFormat="1" ht="45.95" customHeight="1">
      <c r="A728" s="110"/>
      <c r="F728" s="28" t="s">
        <v>27</v>
      </c>
      <c r="G728" s="29"/>
      <c r="H728" s="29"/>
      <c r="I728" s="27"/>
      <c r="J728" s="23"/>
      <c r="K728" s="24">
        <v>4.5</v>
      </c>
      <c r="L728" s="23" t="s">
        <v>18</v>
      </c>
      <c r="M728" s="96">
        <v>0.5</v>
      </c>
      <c r="N728" s="135">
        <f t="shared" si="122"/>
        <v>4.5669642857142856</v>
      </c>
    </row>
    <row r="729" spans="1:15" s="96" customFormat="1" ht="45.95" customHeight="1">
      <c r="A729" s="110"/>
      <c r="F729" s="28" t="s">
        <v>28</v>
      </c>
      <c r="G729" s="29"/>
      <c r="H729" s="29"/>
      <c r="I729" s="27"/>
      <c r="J729" s="23"/>
      <c r="K729" s="24">
        <v>4.5</v>
      </c>
      <c r="L729" s="23" t="s">
        <v>18</v>
      </c>
      <c r="M729" s="96">
        <v>0.5</v>
      </c>
      <c r="N729" s="135">
        <f t="shared" si="122"/>
        <v>4.5669642857142856</v>
      </c>
    </row>
    <row r="730" spans="1:15" s="96" customFormat="1" ht="45.95" customHeight="1" thickBot="1">
      <c r="A730" s="110"/>
      <c r="F730" s="30" t="s">
        <v>29</v>
      </c>
      <c r="G730" s="31"/>
      <c r="H730" s="31"/>
      <c r="I730" s="32"/>
      <c r="J730" s="23"/>
      <c r="K730" s="24">
        <v>9</v>
      </c>
      <c r="L730" s="23" t="s">
        <v>18</v>
      </c>
      <c r="M730" s="96">
        <v>1</v>
      </c>
      <c r="N730" s="135">
        <f t="shared" si="122"/>
        <v>9.1339285714285712</v>
      </c>
    </row>
    <row r="731" spans="1:15" s="96" customFormat="1" ht="45.95" customHeight="1">
      <c r="A731" s="110">
        <v>45308</v>
      </c>
      <c r="B731" s="111" t="s">
        <v>294</v>
      </c>
      <c r="C731" s="96" t="s">
        <v>263</v>
      </c>
      <c r="D731" s="96" t="s">
        <v>100</v>
      </c>
      <c r="E731" s="96" t="s">
        <v>101</v>
      </c>
      <c r="F731" s="96" t="s">
        <v>14</v>
      </c>
      <c r="G731" s="96" t="s">
        <v>102</v>
      </c>
      <c r="J731" s="96">
        <v>15</v>
      </c>
      <c r="K731" s="177">
        <v>1410</v>
      </c>
      <c r="M731" s="96" t="s">
        <v>275</v>
      </c>
      <c r="N731" s="110">
        <v>45309</v>
      </c>
    </row>
    <row r="732" spans="1:15" s="96" customFormat="1" ht="45.95" customHeight="1">
      <c r="A732" s="110"/>
      <c r="F732" s="96" t="s">
        <v>104</v>
      </c>
      <c r="G732" s="96" t="s">
        <v>102</v>
      </c>
      <c r="J732" s="96">
        <v>12</v>
      </c>
      <c r="K732" s="177">
        <v>1119</v>
      </c>
      <c r="M732" s="96" t="s">
        <v>276</v>
      </c>
      <c r="N732" s="110">
        <v>45309</v>
      </c>
    </row>
    <row r="733" spans="1:15" s="96" customFormat="1" ht="45.95" customHeight="1">
      <c r="A733" s="110"/>
      <c r="F733" s="96" t="s">
        <v>261</v>
      </c>
      <c r="J733" s="96">
        <v>4</v>
      </c>
      <c r="K733" s="177">
        <v>399</v>
      </c>
      <c r="M733" s="96" t="s">
        <v>159</v>
      </c>
      <c r="N733" s="110">
        <v>45309</v>
      </c>
    </row>
    <row r="734" spans="1:15" s="96" customFormat="1" ht="45.95" customHeight="1" thickBot="1">
      <c r="A734" s="110"/>
      <c r="F734" s="96" t="s">
        <v>264</v>
      </c>
      <c r="J734" s="96">
        <v>1</v>
      </c>
      <c r="K734" s="177">
        <v>90</v>
      </c>
      <c r="M734" s="96" t="s">
        <v>201</v>
      </c>
      <c r="N734" s="110">
        <v>45309</v>
      </c>
    </row>
    <row r="735" spans="1:15" s="96" customFormat="1" ht="45.95" customHeight="1">
      <c r="A735" s="110"/>
      <c r="F735" s="12" t="s">
        <v>16</v>
      </c>
      <c r="G735" s="13"/>
      <c r="H735" s="14"/>
      <c r="I735" s="15"/>
      <c r="J735" s="16"/>
      <c r="K735" s="17">
        <v>1345</v>
      </c>
      <c r="L735" s="16" t="s">
        <v>18</v>
      </c>
      <c r="M735" s="96">
        <v>186</v>
      </c>
      <c r="N735" s="135">
        <f>M735/195*1410</f>
        <v>1344.9230769230769</v>
      </c>
      <c r="O735" s="156">
        <f t="shared" ref="O735:O737" si="123">K735-M735</f>
        <v>1159</v>
      </c>
    </row>
    <row r="736" spans="1:15" s="96" customFormat="1" ht="45.95" customHeight="1">
      <c r="A736" s="110"/>
      <c r="F736" s="18" t="s">
        <v>19</v>
      </c>
      <c r="G736" s="19"/>
      <c r="H736" s="20"/>
      <c r="I736" s="21" t="s">
        <v>17</v>
      </c>
      <c r="J736" s="16"/>
      <c r="K736" s="17">
        <v>32.5</v>
      </c>
      <c r="L736" s="16" t="s">
        <v>18</v>
      </c>
      <c r="M736" s="96">
        <v>4.5</v>
      </c>
      <c r="N736" s="135">
        <f t="shared" ref="N736:N740" si="124">M736/195*1410</f>
        <v>32.53846153846154</v>
      </c>
      <c r="O736" s="156">
        <f t="shared" si="123"/>
        <v>28</v>
      </c>
    </row>
    <row r="737" spans="1:15" s="96" customFormat="1" ht="45.95" customHeight="1">
      <c r="A737" s="110"/>
      <c r="F737" s="22" t="s">
        <v>22</v>
      </c>
      <c r="G737" s="19"/>
      <c r="H737" s="20"/>
      <c r="I737" s="21" t="s">
        <v>14</v>
      </c>
      <c r="J737" s="23"/>
      <c r="K737" s="24">
        <v>11</v>
      </c>
      <c r="L737" s="23" t="s">
        <v>18</v>
      </c>
      <c r="M737" s="96">
        <v>1.5</v>
      </c>
      <c r="N737" s="135">
        <f t="shared" si="124"/>
        <v>10.846153846153847</v>
      </c>
      <c r="O737" s="156">
        <f t="shared" si="123"/>
        <v>9.5</v>
      </c>
    </row>
    <row r="738" spans="1:15" s="96" customFormat="1" ht="45.95" customHeight="1">
      <c r="A738" s="110"/>
      <c r="F738" s="25" t="s">
        <v>25</v>
      </c>
      <c r="G738" s="25"/>
      <c r="H738" s="26"/>
      <c r="I738" s="21">
        <v>1410</v>
      </c>
      <c r="J738" s="23"/>
      <c r="K738" s="24">
        <v>3.5</v>
      </c>
      <c r="L738" s="23" t="s">
        <v>18</v>
      </c>
      <c r="M738" s="96">
        <v>0.5</v>
      </c>
      <c r="N738" s="135">
        <f t="shared" si="124"/>
        <v>3.6153846153846154</v>
      </c>
    </row>
    <row r="739" spans="1:15" s="96" customFormat="1" ht="45.95" customHeight="1">
      <c r="A739" s="110"/>
      <c r="F739" s="28" t="s">
        <v>28</v>
      </c>
      <c r="G739" s="29"/>
      <c r="H739" s="29"/>
      <c r="I739" s="21" t="s">
        <v>90</v>
      </c>
      <c r="J739" s="23"/>
      <c r="K739" s="24">
        <v>3.5</v>
      </c>
      <c r="L739" s="23" t="s">
        <v>18</v>
      </c>
      <c r="M739" s="96">
        <v>0.5</v>
      </c>
      <c r="N739" s="135">
        <f t="shared" si="124"/>
        <v>3.6153846153846154</v>
      </c>
    </row>
    <row r="740" spans="1:15" s="96" customFormat="1" ht="45.95" customHeight="1" thickBot="1">
      <c r="A740" s="110"/>
      <c r="F740" s="30" t="s">
        <v>29</v>
      </c>
      <c r="G740" s="31"/>
      <c r="H740" s="31"/>
      <c r="I740" s="21">
        <v>195</v>
      </c>
      <c r="J740" s="23"/>
      <c r="K740" s="24">
        <v>14.5</v>
      </c>
      <c r="L740" s="23" t="s">
        <v>18</v>
      </c>
      <c r="M740" s="96">
        <v>2</v>
      </c>
      <c r="N740" s="135">
        <f t="shared" si="124"/>
        <v>14.461538461538462</v>
      </c>
    </row>
    <row r="741" spans="1:15" s="96" customFormat="1" ht="45.95" customHeight="1">
      <c r="A741" s="110"/>
      <c r="F741" s="18" t="s">
        <v>15</v>
      </c>
      <c r="G741" s="13"/>
      <c r="H741" s="14"/>
      <c r="I741" s="192" t="s">
        <v>17</v>
      </c>
      <c r="J741" s="16"/>
      <c r="K741" s="17">
        <v>1079</v>
      </c>
      <c r="L741" s="16" t="s">
        <v>18</v>
      </c>
      <c r="M741" s="96">
        <v>95.5</v>
      </c>
      <c r="N741" s="135">
        <f>M741/99*1119</f>
        <v>1079.439393939394</v>
      </c>
      <c r="O741" s="156">
        <f t="shared" ref="O741:O742" si="125">K741-M741</f>
        <v>983.5</v>
      </c>
    </row>
    <row r="742" spans="1:15" s="96" customFormat="1" ht="45.95" customHeight="1">
      <c r="A742" s="110"/>
      <c r="F742" s="22" t="s">
        <v>22</v>
      </c>
      <c r="G742" s="19"/>
      <c r="H742" s="20"/>
      <c r="I742" s="21" t="s">
        <v>285</v>
      </c>
      <c r="J742" s="23"/>
      <c r="K742" s="24">
        <v>17</v>
      </c>
      <c r="L742" s="23" t="s">
        <v>18</v>
      </c>
      <c r="M742" s="96">
        <v>1.5</v>
      </c>
      <c r="N742" s="135">
        <f t="shared" ref="N742:N745" si="126">M742/99*1119</f>
        <v>16.954545454545453</v>
      </c>
      <c r="O742" s="156">
        <f t="shared" si="125"/>
        <v>15.5</v>
      </c>
    </row>
    <row r="743" spans="1:15" s="96" customFormat="1" ht="45.95" customHeight="1">
      <c r="A743" s="110"/>
      <c r="F743" s="25" t="s">
        <v>25</v>
      </c>
      <c r="G743" s="25"/>
      <c r="H743" s="26"/>
      <c r="I743" s="21">
        <v>1119</v>
      </c>
      <c r="J743" s="23"/>
      <c r="K743" s="24">
        <v>6</v>
      </c>
      <c r="L743" s="23" t="s">
        <v>18</v>
      </c>
      <c r="M743" s="96">
        <v>0.5</v>
      </c>
      <c r="N743" s="135">
        <f t="shared" si="126"/>
        <v>5.6515151515151523</v>
      </c>
    </row>
    <row r="744" spans="1:15" s="96" customFormat="1" ht="45.95" customHeight="1">
      <c r="A744" s="110"/>
      <c r="F744" s="28" t="s">
        <v>28</v>
      </c>
      <c r="G744" s="29"/>
      <c r="H744" s="29"/>
      <c r="I744" s="21" t="s">
        <v>90</v>
      </c>
      <c r="J744" s="23"/>
      <c r="K744" s="24">
        <v>6</v>
      </c>
      <c r="L744" s="23" t="s">
        <v>18</v>
      </c>
      <c r="M744" s="96">
        <v>0.5</v>
      </c>
      <c r="N744" s="135">
        <f t="shared" si="126"/>
        <v>5.6515151515151523</v>
      </c>
    </row>
    <row r="745" spans="1:15" s="96" customFormat="1" ht="45.95" customHeight="1" thickBot="1">
      <c r="A745" s="110"/>
      <c r="F745" s="30" t="s">
        <v>29</v>
      </c>
      <c r="G745" s="31"/>
      <c r="H745" s="31"/>
      <c r="I745" s="21">
        <v>99</v>
      </c>
      <c r="J745" s="23"/>
      <c r="K745" s="24">
        <v>11</v>
      </c>
      <c r="L745" s="23" t="s">
        <v>18</v>
      </c>
      <c r="M745" s="96">
        <v>1</v>
      </c>
      <c r="N745" s="135">
        <f t="shared" si="126"/>
        <v>11.303030303030305</v>
      </c>
    </row>
    <row r="746" spans="1:15" s="96" customFormat="1" ht="45.95" customHeight="1">
      <c r="A746" s="110"/>
      <c r="F746" s="18" t="s">
        <v>30</v>
      </c>
      <c r="G746" s="19"/>
      <c r="H746" s="20"/>
      <c r="I746" s="192"/>
      <c r="J746" s="16"/>
      <c r="K746" s="17">
        <v>51.5</v>
      </c>
      <c r="L746" s="16" t="s">
        <v>18</v>
      </c>
    </row>
    <row r="747" spans="1:15" s="96" customFormat="1" ht="45.95" customHeight="1">
      <c r="A747" s="110"/>
      <c r="F747" s="18" t="s">
        <v>32</v>
      </c>
      <c r="G747" s="19"/>
      <c r="H747" s="20"/>
      <c r="I747" s="21"/>
      <c r="J747" s="16"/>
      <c r="K747" s="17">
        <v>3</v>
      </c>
      <c r="L747" s="16" t="s">
        <v>18</v>
      </c>
    </row>
    <row r="748" spans="1:15" s="96" customFormat="1" ht="45.95" customHeight="1">
      <c r="A748" s="110"/>
      <c r="F748" s="18" t="s">
        <v>31</v>
      </c>
      <c r="G748" s="19"/>
      <c r="H748" s="20"/>
      <c r="I748" s="21"/>
      <c r="J748" s="16"/>
      <c r="K748" s="17">
        <v>25.5</v>
      </c>
      <c r="L748" s="16" t="s">
        <v>18</v>
      </c>
    </row>
    <row r="749" spans="1:15" s="96" customFormat="1" ht="45.95" customHeight="1">
      <c r="A749" s="110"/>
      <c r="F749" s="18" t="s">
        <v>36</v>
      </c>
      <c r="G749" s="19"/>
      <c r="H749" s="20"/>
      <c r="I749" s="21"/>
      <c r="J749" s="16"/>
      <c r="K749" s="17">
        <v>2.5</v>
      </c>
      <c r="L749" s="16" t="s">
        <v>18</v>
      </c>
    </row>
    <row r="750" spans="1:15" s="96" customFormat="1" ht="45.95" customHeight="1">
      <c r="A750" s="110"/>
      <c r="F750" s="18" t="s">
        <v>34</v>
      </c>
      <c r="G750" s="19"/>
      <c r="H750" s="20"/>
      <c r="I750" s="21" t="s">
        <v>17</v>
      </c>
      <c r="J750" s="16"/>
      <c r="K750" s="17">
        <v>2</v>
      </c>
      <c r="L750" s="16" t="s">
        <v>18</v>
      </c>
    </row>
    <row r="751" spans="1:15" s="96" customFormat="1" ht="45.95" customHeight="1">
      <c r="A751" s="110"/>
      <c r="F751" s="22" t="s">
        <v>22</v>
      </c>
      <c r="G751" s="19"/>
      <c r="H751" s="20"/>
      <c r="I751" s="21" t="s">
        <v>286</v>
      </c>
      <c r="J751" s="23"/>
      <c r="K751" s="24">
        <v>1</v>
      </c>
      <c r="L751" s="23" t="s">
        <v>18</v>
      </c>
    </row>
    <row r="752" spans="1:15" s="96" customFormat="1" ht="45.95" customHeight="1">
      <c r="A752" s="110"/>
      <c r="F752" s="22" t="s">
        <v>23</v>
      </c>
      <c r="G752" s="19"/>
      <c r="H752" s="20"/>
      <c r="I752" s="21">
        <v>90</v>
      </c>
      <c r="J752" s="23"/>
      <c r="K752" s="24">
        <v>1</v>
      </c>
      <c r="L752" s="23" t="s">
        <v>18</v>
      </c>
    </row>
    <row r="753" spans="1:15" s="96" customFormat="1" ht="45.95" customHeight="1">
      <c r="A753" s="110"/>
      <c r="F753" s="25" t="s">
        <v>25</v>
      </c>
      <c r="G753" s="25"/>
      <c r="H753" s="26"/>
      <c r="I753" s="27"/>
      <c r="J753" s="23"/>
      <c r="K753" s="24">
        <v>0.5</v>
      </c>
      <c r="L753" s="23" t="s">
        <v>18</v>
      </c>
    </row>
    <row r="754" spans="1:15" s="96" customFormat="1" ht="45.95" customHeight="1">
      <c r="A754" s="110"/>
      <c r="F754" s="28" t="s">
        <v>26</v>
      </c>
      <c r="G754" s="29"/>
      <c r="H754" s="26"/>
      <c r="I754" s="27"/>
      <c r="J754" s="23"/>
      <c r="K754" s="24">
        <v>1</v>
      </c>
      <c r="L754" s="23" t="s">
        <v>18</v>
      </c>
    </row>
    <row r="755" spans="1:15" s="96" customFormat="1" ht="45.95" customHeight="1">
      <c r="A755" s="110"/>
      <c r="F755" s="28" t="s">
        <v>27</v>
      </c>
      <c r="G755" s="29"/>
      <c r="H755" s="29"/>
      <c r="I755" s="27"/>
      <c r="J755" s="23"/>
      <c r="K755" s="24">
        <v>0.5</v>
      </c>
      <c r="L755" s="23" t="s">
        <v>18</v>
      </c>
    </row>
    <row r="756" spans="1:15" s="96" customFormat="1" ht="45.95" customHeight="1">
      <c r="A756" s="110"/>
      <c r="F756" s="28" t="s">
        <v>28</v>
      </c>
      <c r="G756" s="29"/>
      <c r="H756" s="29"/>
      <c r="I756" s="27"/>
      <c r="J756" s="23"/>
      <c r="K756" s="24">
        <v>0.5</v>
      </c>
      <c r="L756" s="23" t="s">
        <v>18</v>
      </c>
    </row>
    <row r="757" spans="1:15" s="96" customFormat="1" ht="45.95" customHeight="1" thickBot="1">
      <c r="A757" s="110"/>
      <c r="F757" s="30" t="s">
        <v>29</v>
      </c>
      <c r="G757" s="31"/>
      <c r="H757" s="31"/>
      <c r="I757" s="32"/>
      <c r="J757" s="23"/>
      <c r="K757" s="24">
        <v>1</v>
      </c>
      <c r="L757" s="23" t="s">
        <v>18</v>
      </c>
    </row>
    <row r="758" spans="1:15" s="96" customFormat="1" ht="45.95" customHeight="1">
      <c r="A758" s="110"/>
      <c r="F758" s="18" t="s">
        <v>19</v>
      </c>
      <c r="G758" s="19"/>
      <c r="H758" s="20"/>
      <c r="I758" s="21" t="s">
        <v>17</v>
      </c>
      <c r="J758" s="16"/>
      <c r="K758" s="17">
        <v>257</v>
      </c>
      <c r="L758" s="16" t="s">
        <v>18</v>
      </c>
      <c r="M758" s="96">
        <v>69</v>
      </c>
      <c r="N758" s="135">
        <f>M758/107*399</f>
        <v>257.29906542056074</v>
      </c>
      <c r="O758" s="156">
        <f t="shared" ref="O758:O762" si="127">K758-M758</f>
        <v>188</v>
      </c>
    </row>
    <row r="759" spans="1:15" s="96" customFormat="1" ht="45.95" customHeight="1">
      <c r="A759" s="110"/>
      <c r="F759" s="18" t="s">
        <v>20</v>
      </c>
      <c r="G759" s="19"/>
      <c r="H759" s="20"/>
      <c r="I759" s="21" t="s">
        <v>283</v>
      </c>
      <c r="J759" s="16"/>
      <c r="K759" s="17">
        <v>33.5</v>
      </c>
      <c r="L759" s="16" t="s">
        <v>18</v>
      </c>
      <c r="M759" s="96">
        <v>9</v>
      </c>
      <c r="N759" s="135">
        <f t="shared" ref="N759:N766" si="128">M759/107*399</f>
        <v>33.560747663551403</v>
      </c>
      <c r="O759" s="156">
        <f t="shared" si="127"/>
        <v>24.5</v>
      </c>
    </row>
    <row r="760" spans="1:15" s="96" customFormat="1" ht="45.95" customHeight="1">
      <c r="A760" s="110"/>
      <c r="F760" s="18" t="s">
        <v>287</v>
      </c>
      <c r="G760" s="19"/>
      <c r="H760" s="20"/>
      <c r="I760" s="21">
        <v>399</v>
      </c>
      <c r="J760" s="16"/>
      <c r="K760" s="17">
        <v>80</v>
      </c>
      <c r="L760" s="16" t="s">
        <v>18</v>
      </c>
      <c r="M760" s="96">
        <v>21.5</v>
      </c>
      <c r="N760" s="135">
        <f t="shared" si="128"/>
        <v>80.172897196261687</v>
      </c>
      <c r="O760" s="156">
        <f t="shared" si="127"/>
        <v>58.5</v>
      </c>
    </row>
    <row r="761" spans="1:15" s="96" customFormat="1" ht="45.95" customHeight="1">
      <c r="A761" s="110"/>
      <c r="F761" s="22" t="s">
        <v>22</v>
      </c>
      <c r="G761" s="19"/>
      <c r="H761" s="20"/>
      <c r="I761" s="21" t="s">
        <v>90</v>
      </c>
      <c r="J761" s="23"/>
      <c r="K761" s="24">
        <v>9.5</v>
      </c>
      <c r="L761" s="23" t="s">
        <v>18</v>
      </c>
      <c r="M761" s="96">
        <v>2.5</v>
      </c>
      <c r="N761" s="135">
        <f t="shared" si="128"/>
        <v>9.3224299065420553</v>
      </c>
      <c r="O761" s="156">
        <f t="shared" si="127"/>
        <v>7</v>
      </c>
    </row>
    <row r="762" spans="1:15" s="96" customFormat="1" ht="45.95" customHeight="1">
      <c r="A762" s="110"/>
      <c r="F762" s="22" t="s">
        <v>23</v>
      </c>
      <c r="G762" s="19"/>
      <c r="H762" s="20"/>
      <c r="I762" s="21">
        <v>107</v>
      </c>
      <c r="J762" s="23"/>
      <c r="K762" s="24">
        <v>6</v>
      </c>
      <c r="L762" s="23" t="s">
        <v>18</v>
      </c>
      <c r="M762" s="96">
        <v>1.5</v>
      </c>
      <c r="N762" s="135">
        <f t="shared" si="128"/>
        <v>5.5934579439252339</v>
      </c>
      <c r="O762" s="156">
        <f t="shared" si="127"/>
        <v>4.5</v>
      </c>
    </row>
    <row r="763" spans="1:15" s="96" customFormat="1" ht="45.95" customHeight="1">
      <c r="A763" s="110"/>
      <c r="F763" s="25" t="s">
        <v>25</v>
      </c>
      <c r="G763" s="25"/>
      <c r="H763" s="26"/>
      <c r="I763" s="27"/>
      <c r="J763" s="23"/>
      <c r="K763" s="24">
        <v>2</v>
      </c>
      <c r="L763" s="23" t="s">
        <v>18</v>
      </c>
      <c r="M763" s="96">
        <v>0.5</v>
      </c>
      <c r="N763" s="135">
        <f t="shared" si="128"/>
        <v>1.8644859813084111</v>
      </c>
    </row>
    <row r="764" spans="1:15" s="96" customFormat="1" ht="45.95" customHeight="1">
      <c r="A764" s="110"/>
      <c r="F764" s="28" t="s">
        <v>26</v>
      </c>
      <c r="G764" s="29"/>
      <c r="H764" s="26"/>
      <c r="I764" s="27"/>
      <c r="J764" s="23"/>
      <c r="K764" s="24">
        <v>5.5</v>
      </c>
      <c r="L764" s="23" t="s">
        <v>18</v>
      </c>
      <c r="M764" s="96">
        <v>1.5</v>
      </c>
      <c r="N764" s="135">
        <f t="shared" si="128"/>
        <v>5.5934579439252339</v>
      </c>
    </row>
    <row r="765" spans="1:15" s="96" customFormat="1" ht="45.95" customHeight="1">
      <c r="A765" s="110"/>
      <c r="F765" s="28" t="s">
        <v>28</v>
      </c>
      <c r="G765" s="29"/>
      <c r="H765" s="29"/>
      <c r="I765" s="27"/>
      <c r="J765" s="23"/>
      <c r="K765" s="24">
        <v>2</v>
      </c>
      <c r="L765" s="23" t="s">
        <v>18</v>
      </c>
      <c r="M765" s="96">
        <v>0.5</v>
      </c>
      <c r="N765" s="135">
        <f t="shared" si="128"/>
        <v>1.8644859813084111</v>
      </c>
    </row>
    <row r="766" spans="1:15" s="96" customFormat="1" ht="45.95" customHeight="1" thickBot="1">
      <c r="A766" s="110"/>
      <c r="F766" s="30" t="s">
        <v>29</v>
      </c>
      <c r="G766" s="31"/>
      <c r="H766" s="31"/>
      <c r="I766" s="32"/>
      <c r="J766" s="23"/>
      <c r="K766" s="24">
        <v>3.5</v>
      </c>
      <c r="L766" s="23" t="s">
        <v>18</v>
      </c>
      <c r="M766" s="96">
        <v>1</v>
      </c>
      <c r="N766" s="135">
        <f t="shared" si="128"/>
        <v>3.7289719626168223</v>
      </c>
    </row>
    <row r="767" spans="1:15" s="96" customFormat="1" ht="45.95" customHeight="1">
      <c r="A767" s="110">
        <v>45308</v>
      </c>
      <c r="B767" s="111" t="s">
        <v>295</v>
      </c>
      <c r="C767" s="96" t="s">
        <v>277</v>
      </c>
      <c r="D767" s="96" t="s">
        <v>174</v>
      </c>
      <c r="E767" s="96" t="s">
        <v>101</v>
      </c>
      <c r="F767" s="96" t="s">
        <v>14</v>
      </c>
      <c r="G767" s="96" t="s">
        <v>102</v>
      </c>
      <c r="J767" s="96">
        <v>22</v>
      </c>
      <c r="K767" s="177">
        <v>3012</v>
      </c>
      <c r="M767" s="96" t="s">
        <v>278</v>
      </c>
      <c r="N767" s="110">
        <v>45309</v>
      </c>
    </row>
    <row r="768" spans="1:15" s="96" customFormat="1" ht="45.95" customHeight="1" thickBot="1">
      <c r="A768" s="110"/>
      <c r="F768" s="96" t="s">
        <v>104</v>
      </c>
      <c r="G768" s="96" t="s">
        <v>102</v>
      </c>
      <c r="J768" s="96">
        <v>10</v>
      </c>
      <c r="K768" s="177">
        <v>1382</v>
      </c>
      <c r="M768" s="96" t="s">
        <v>279</v>
      </c>
      <c r="N768" s="110">
        <v>45309</v>
      </c>
    </row>
    <row r="769" spans="1:15" s="96" customFormat="1" ht="45.95" customHeight="1">
      <c r="A769" s="110"/>
      <c r="F769" s="12" t="s">
        <v>16</v>
      </c>
      <c r="G769" s="13"/>
      <c r="H769" s="14"/>
      <c r="I769" s="15"/>
      <c r="J769" s="16"/>
      <c r="K769" s="17">
        <v>2889</v>
      </c>
      <c r="L769" s="16" t="s">
        <v>18</v>
      </c>
      <c r="M769" s="96">
        <v>236</v>
      </c>
      <c r="N769" s="135">
        <f>M769/246*3012</f>
        <v>2889.560975609756</v>
      </c>
      <c r="O769" s="156">
        <f t="shared" ref="O769:O772" si="129">K769-M769</f>
        <v>2653</v>
      </c>
    </row>
    <row r="770" spans="1:15" s="96" customFormat="1" ht="45.95" customHeight="1">
      <c r="A770" s="110"/>
      <c r="F770" s="18" t="s">
        <v>19</v>
      </c>
      <c r="G770" s="19"/>
      <c r="H770" s="20"/>
      <c r="I770" s="21" t="s">
        <v>17</v>
      </c>
      <c r="J770" s="16"/>
      <c r="K770" s="17">
        <v>73.5</v>
      </c>
      <c r="L770" s="16" t="s">
        <v>18</v>
      </c>
      <c r="M770" s="96">
        <v>6</v>
      </c>
      <c r="N770" s="135">
        <f t="shared" ref="N770:N774" si="130">M770/246*3012</f>
        <v>73.463414634146346</v>
      </c>
      <c r="O770" s="156">
        <f t="shared" si="129"/>
        <v>67.5</v>
      </c>
    </row>
    <row r="771" spans="1:15" s="96" customFormat="1" ht="45.95" customHeight="1">
      <c r="A771" s="110"/>
      <c r="F771" s="18" t="s">
        <v>15</v>
      </c>
      <c r="G771" s="19"/>
      <c r="H771" s="20"/>
      <c r="I771" s="21" t="s">
        <v>14</v>
      </c>
      <c r="J771" s="16"/>
      <c r="K771" s="17">
        <v>6</v>
      </c>
      <c r="L771" s="16" t="s">
        <v>18</v>
      </c>
      <c r="M771" s="96">
        <v>0.5</v>
      </c>
      <c r="N771" s="135">
        <f t="shared" si="130"/>
        <v>6.1219512195121961</v>
      </c>
      <c r="O771" s="156">
        <f t="shared" si="129"/>
        <v>5.5</v>
      </c>
    </row>
    <row r="772" spans="1:15" s="96" customFormat="1" ht="45.95" customHeight="1">
      <c r="A772" s="110"/>
      <c r="F772" s="22" t="s">
        <v>22</v>
      </c>
      <c r="G772" s="19"/>
      <c r="H772" s="20"/>
      <c r="I772" s="21">
        <v>3012</v>
      </c>
      <c r="J772" s="23"/>
      <c r="K772" s="24">
        <v>18.5</v>
      </c>
      <c r="L772" s="23" t="s">
        <v>18</v>
      </c>
      <c r="M772" s="96">
        <v>1.5</v>
      </c>
      <c r="N772" s="135">
        <f t="shared" si="130"/>
        <v>18.365853658536587</v>
      </c>
      <c r="O772" s="156">
        <f t="shared" si="129"/>
        <v>17</v>
      </c>
    </row>
    <row r="773" spans="1:15" s="96" customFormat="1" ht="45.95" customHeight="1">
      <c r="A773" s="110"/>
      <c r="F773" s="28" t="s">
        <v>28</v>
      </c>
      <c r="G773" s="29"/>
      <c r="H773" s="29"/>
      <c r="I773" s="21" t="s">
        <v>90</v>
      </c>
      <c r="J773" s="23"/>
      <c r="K773" s="24">
        <v>6.5</v>
      </c>
      <c r="L773" s="23" t="s">
        <v>18</v>
      </c>
      <c r="M773" s="96">
        <v>0.5</v>
      </c>
      <c r="N773" s="135">
        <f t="shared" si="130"/>
        <v>6.1219512195121961</v>
      </c>
    </row>
    <row r="774" spans="1:15" s="96" customFormat="1" ht="45.95" customHeight="1" thickBot="1">
      <c r="A774" s="110"/>
      <c r="F774" s="30" t="s">
        <v>29</v>
      </c>
      <c r="G774" s="31"/>
      <c r="H774" s="31"/>
      <c r="I774" s="179">
        <v>246</v>
      </c>
      <c r="J774" s="23"/>
      <c r="K774" s="24">
        <v>18.5</v>
      </c>
      <c r="L774" s="23" t="s">
        <v>18</v>
      </c>
      <c r="M774" s="96">
        <v>1.5</v>
      </c>
      <c r="N774" s="135">
        <f t="shared" si="130"/>
        <v>18.365853658536587</v>
      </c>
    </row>
    <row r="775" spans="1:15" s="96" customFormat="1" ht="45.95" customHeight="1">
      <c r="A775" s="110"/>
      <c r="F775" s="18" t="s">
        <v>15</v>
      </c>
      <c r="G775" s="19"/>
      <c r="H775" s="20"/>
      <c r="I775" s="21" t="s">
        <v>17</v>
      </c>
      <c r="J775" s="16"/>
      <c r="K775" s="17">
        <v>1357</v>
      </c>
      <c r="L775" s="16" t="s">
        <v>18</v>
      </c>
      <c r="M775" s="96">
        <v>138.5</v>
      </c>
      <c r="N775" s="135">
        <f>M775/141*1382</f>
        <v>1357.4964539007092</v>
      </c>
      <c r="O775" s="156">
        <f t="shared" ref="O775:O776" si="131">K775-M775</f>
        <v>1218.5</v>
      </c>
    </row>
    <row r="776" spans="1:15" s="96" customFormat="1" ht="45.95" customHeight="1">
      <c r="A776" s="110"/>
      <c r="F776" s="22" t="s">
        <v>22</v>
      </c>
      <c r="G776" s="19"/>
      <c r="H776" s="20"/>
      <c r="I776" s="21" t="s">
        <v>285</v>
      </c>
      <c r="J776" s="23"/>
      <c r="K776" s="24">
        <v>10</v>
      </c>
      <c r="L776" s="23" t="s">
        <v>18</v>
      </c>
      <c r="M776" s="96">
        <v>1</v>
      </c>
      <c r="N776" s="135">
        <f t="shared" ref="N776:N779" si="132">M776/141*1382</f>
        <v>9.8014184397163113</v>
      </c>
      <c r="O776" s="156">
        <f t="shared" si="131"/>
        <v>9</v>
      </c>
    </row>
    <row r="777" spans="1:15" s="96" customFormat="1" ht="45.95" customHeight="1">
      <c r="A777" s="110"/>
      <c r="F777" s="25" t="s">
        <v>25</v>
      </c>
      <c r="G777" s="25"/>
      <c r="H777" s="26"/>
      <c r="I777" s="21">
        <v>1382</v>
      </c>
      <c r="J777" s="23"/>
      <c r="K777" s="24">
        <v>5</v>
      </c>
      <c r="L777" s="23" t="s">
        <v>18</v>
      </c>
      <c r="M777" s="96">
        <v>0.5</v>
      </c>
      <c r="N777" s="135">
        <f t="shared" si="132"/>
        <v>4.9007092198581557</v>
      </c>
    </row>
    <row r="778" spans="1:15" s="96" customFormat="1" ht="45.95" customHeight="1">
      <c r="A778" s="110"/>
      <c r="F778" s="28" t="s">
        <v>28</v>
      </c>
      <c r="G778" s="29"/>
      <c r="H778" s="29"/>
      <c r="I778" s="21" t="s">
        <v>90</v>
      </c>
      <c r="J778" s="23"/>
      <c r="K778" s="24">
        <v>5</v>
      </c>
      <c r="L778" s="23" t="s">
        <v>18</v>
      </c>
      <c r="M778" s="96">
        <v>0.5</v>
      </c>
      <c r="N778" s="135">
        <f t="shared" si="132"/>
        <v>4.9007092198581557</v>
      </c>
    </row>
    <row r="779" spans="1:15" s="96" customFormat="1" ht="45.95" customHeight="1" thickBot="1">
      <c r="A779" s="110"/>
      <c r="F779" s="30" t="s">
        <v>29</v>
      </c>
      <c r="G779" s="31"/>
      <c r="H779" s="31"/>
      <c r="I779" s="179">
        <v>141</v>
      </c>
      <c r="J779" s="23"/>
      <c r="K779" s="24">
        <v>5</v>
      </c>
      <c r="L779" s="23" t="s">
        <v>18</v>
      </c>
      <c r="M779" s="96">
        <v>0.5</v>
      </c>
      <c r="N779" s="135">
        <f t="shared" si="132"/>
        <v>4.9007092198581557</v>
      </c>
    </row>
    <row r="780" spans="1:15" s="96" customFormat="1" ht="45.95" customHeight="1">
      <c r="A780" s="110">
        <v>45309</v>
      </c>
      <c r="B780" s="111" t="s">
        <v>310</v>
      </c>
      <c r="C780" s="96" t="s">
        <v>281</v>
      </c>
      <c r="D780" s="96" t="s">
        <v>157</v>
      </c>
      <c r="E780" s="96" t="s">
        <v>101</v>
      </c>
      <c r="F780" s="96" t="s">
        <v>14</v>
      </c>
      <c r="G780" s="96" t="s">
        <v>102</v>
      </c>
      <c r="I780" s="185"/>
      <c r="J780" s="96">
        <v>24</v>
      </c>
      <c r="K780" s="177">
        <v>2475</v>
      </c>
      <c r="M780" s="96" t="s">
        <v>289</v>
      </c>
      <c r="N780" s="110">
        <v>45311</v>
      </c>
    </row>
    <row r="781" spans="1:15" s="96" customFormat="1" ht="45.95" customHeight="1">
      <c r="A781" s="110"/>
      <c r="F781" s="96" t="s">
        <v>104</v>
      </c>
      <c r="G781" s="96" t="s">
        <v>102</v>
      </c>
      <c r="J781" s="96">
        <v>11</v>
      </c>
      <c r="K781" s="177">
        <v>1180</v>
      </c>
      <c r="M781" s="118" t="s">
        <v>291</v>
      </c>
      <c r="N781" s="110">
        <v>45309</v>
      </c>
    </row>
    <row r="782" spans="1:15" s="96" customFormat="1" ht="45.95" customHeight="1" thickBot="1">
      <c r="A782" s="110"/>
      <c r="F782" s="178" t="s">
        <v>284</v>
      </c>
      <c r="G782" s="178"/>
      <c r="H782" s="178"/>
      <c r="I782" s="178"/>
      <c r="J782" s="96">
        <v>1</v>
      </c>
      <c r="K782" s="177">
        <v>73</v>
      </c>
      <c r="M782" s="96" t="s">
        <v>290</v>
      </c>
      <c r="N782" s="110">
        <v>45309</v>
      </c>
    </row>
    <row r="783" spans="1:15" s="96" customFormat="1" ht="45.95" customHeight="1">
      <c r="A783" s="110"/>
      <c r="F783" s="181" t="s">
        <v>19</v>
      </c>
      <c r="G783" s="182"/>
      <c r="H783" s="183"/>
      <c r="I783" s="21" t="s">
        <v>17</v>
      </c>
      <c r="J783" s="16"/>
      <c r="K783" s="17">
        <v>6</v>
      </c>
      <c r="L783" s="16" t="s">
        <v>18</v>
      </c>
      <c r="M783" s="96">
        <v>0.5</v>
      </c>
      <c r="N783" s="135">
        <f>M783/99*1180</f>
        <v>5.9595959595959602</v>
      </c>
      <c r="O783" s="156">
        <f t="shared" ref="O783:O787" si="133">K783-M783</f>
        <v>5.5</v>
      </c>
    </row>
    <row r="784" spans="1:15" s="96" customFormat="1" ht="45.95" customHeight="1">
      <c r="A784" s="110"/>
      <c r="F784" s="18" t="s">
        <v>143</v>
      </c>
      <c r="G784" s="19"/>
      <c r="H784" s="20"/>
      <c r="I784" s="21" t="s">
        <v>15</v>
      </c>
      <c r="J784" s="16"/>
      <c r="K784" s="17">
        <v>6</v>
      </c>
      <c r="L784" s="16" t="s">
        <v>18</v>
      </c>
      <c r="M784" s="96">
        <v>0.5</v>
      </c>
      <c r="N784" s="135">
        <f t="shared" ref="N784:N789" si="134">M784/99*1180</f>
        <v>5.9595959595959602</v>
      </c>
      <c r="O784" s="156">
        <f t="shared" si="133"/>
        <v>5.5</v>
      </c>
    </row>
    <row r="785" spans="1:15" s="96" customFormat="1" ht="45.95" customHeight="1">
      <c r="A785" s="110"/>
      <c r="F785" s="18" t="s">
        <v>30</v>
      </c>
      <c r="G785" s="19"/>
      <c r="H785" s="20"/>
      <c r="I785" s="21">
        <v>1180</v>
      </c>
      <c r="J785" s="16"/>
      <c r="K785" s="17">
        <v>6</v>
      </c>
      <c r="L785" s="16" t="s">
        <v>18</v>
      </c>
      <c r="M785" s="96">
        <v>0.5</v>
      </c>
      <c r="N785" s="135">
        <f t="shared" si="134"/>
        <v>5.9595959595959602</v>
      </c>
      <c r="O785" s="156">
        <f t="shared" si="133"/>
        <v>5.5</v>
      </c>
    </row>
    <row r="786" spans="1:15" s="96" customFormat="1" ht="45.95" customHeight="1">
      <c r="A786" s="110"/>
      <c r="F786" s="18" t="s">
        <v>15</v>
      </c>
      <c r="G786" s="19"/>
      <c r="H786" s="20"/>
      <c r="I786" s="21" t="s">
        <v>215</v>
      </c>
      <c r="J786" s="16"/>
      <c r="K786" s="17">
        <v>1138</v>
      </c>
      <c r="L786" s="16" t="s">
        <v>18</v>
      </c>
      <c r="M786" s="96">
        <v>95.5</v>
      </c>
      <c r="N786" s="135">
        <f t="shared" si="134"/>
        <v>1138.2828282828282</v>
      </c>
      <c r="O786" s="156">
        <f t="shared" si="133"/>
        <v>1042.5</v>
      </c>
    </row>
    <row r="787" spans="1:15" s="96" customFormat="1" ht="45.95" customHeight="1">
      <c r="A787" s="110"/>
      <c r="F787" s="22" t="s">
        <v>22</v>
      </c>
      <c r="G787" s="19"/>
      <c r="H787" s="20"/>
      <c r="I787" s="21">
        <v>99</v>
      </c>
      <c r="J787" s="23"/>
      <c r="K787" s="24">
        <v>6</v>
      </c>
      <c r="L787" s="23" t="s">
        <v>18</v>
      </c>
      <c r="M787" s="96">
        <v>0.5</v>
      </c>
      <c r="N787" s="135">
        <f t="shared" si="134"/>
        <v>5.9595959595959602</v>
      </c>
      <c r="O787" s="156">
        <f t="shared" si="133"/>
        <v>5.5</v>
      </c>
    </row>
    <row r="788" spans="1:15" s="96" customFormat="1" ht="45.95" customHeight="1">
      <c r="A788" s="110"/>
      <c r="F788" s="28" t="s">
        <v>28</v>
      </c>
      <c r="G788" s="29"/>
      <c r="H788" s="29"/>
      <c r="I788" s="27"/>
      <c r="J788" s="23"/>
      <c r="K788" s="24">
        <v>6</v>
      </c>
      <c r="L788" s="23" t="s">
        <v>18</v>
      </c>
      <c r="M788" s="96">
        <v>0.5</v>
      </c>
      <c r="N788" s="135">
        <f t="shared" si="134"/>
        <v>5.9595959595959602</v>
      </c>
    </row>
    <row r="789" spans="1:15" s="96" customFormat="1" ht="45.95" customHeight="1" thickBot="1">
      <c r="A789" s="110"/>
      <c r="F789" s="30" t="s">
        <v>29</v>
      </c>
      <c r="G789" s="31"/>
      <c r="H789" s="31"/>
      <c r="I789" s="32"/>
      <c r="J789" s="23"/>
      <c r="K789" s="24">
        <v>12</v>
      </c>
      <c r="L789" s="23" t="s">
        <v>18</v>
      </c>
      <c r="M789" s="96">
        <v>1</v>
      </c>
      <c r="N789" s="135">
        <f t="shared" si="134"/>
        <v>11.91919191919192</v>
      </c>
    </row>
    <row r="790" spans="1:15" s="96" customFormat="1" ht="45.95" customHeight="1">
      <c r="A790" s="110"/>
      <c r="F790" s="12" t="s">
        <v>16</v>
      </c>
      <c r="G790" s="13"/>
      <c r="H790" s="14"/>
      <c r="I790" s="21" t="s">
        <v>17</v>
      </c>
      <c r="J790" s="16"/>
      <c r="K790" s="17">
        <v>2334</v>
      </c>
      <c r="L790" s="16" t="s">
        <v>18</v>
      </c>
      <c r="M790" s="96">
        <v>174.5</v>
      </c>
      <c r="N790" s="135">
        <f>M790/185*2475</f>
        <v>2334.5270270270271</v>
      </c>
      <c r="O790" s="156">
        <f>K790-M790</f>
        <v>2159.5</v>
      </c>
    </row>
    <row r="791" spans="1:15" s="96" customFormat="1" ht="45.95" customHeight="1">
      <c r="A791" s="110"/>
      <c r="F791" s="18" t="s">
        <v>19</v>
      </c>
      <c r="G791" s="19"/>
      <c r="H791" s="20"/>
      <c r="I791" s="21" t="s">
        <v>14</v>
      </c>
      <c r="J791" s="16"/>
      <c r="K791" s="17">
        <v>74</v>
      </c>
      <c r="L791" s="16" t="s">
        <v>18</v>
      </c>
      <c r="M791" s="96">
        <v>5.5</v>
      </c>
      <c r="N791" s="135">
        <f t="shared" ref="N791:N797" si="135">M791/185*2475</f>
        <v>73.581081081081081</v>
      </c>
      <c r="O791" s="156">
        <f t="shared" ref="O791:O794" si="136">K791-M791</f>
        <v>68.5</v>
      </c>
    </row>
    <row r="792" spans="1:15" s="96" customFormat="1" ht="45.95" customHeight="1">
      <c r="A792" s="110"/>
      <c r="F792" s="18" t="s">
        <v>20</v>
      </c>
      <c r="G792" s="19"/>
      <c r="H792" s="20"/>
      <c r="I792" s="21">
        <v>2475</v>
      </c>
      <c r="J792" s="16"/>
      <c r="K792" s="17">
        <v>12</v>
      </c>
      <c r="L792" s="16" t="s">
        <v>18</v>
      </c>
      <c r="M792" s="96">
        <v>1</v>
      </c>
      <c r="N792" s="135">
        <f t="shared" si="135"/>
        <v>13.378378378378379</v>
      </c>
      <c r="O792" s="156">
        <f t="shared" si="136"/>
        <v>11</v>
      </c>
    </row>
    <row r="793" spans="1:15" s="96" customFormat="1" ht="45.95" customHeight="1">
      <c r="A793" s="110"/>
      <c r="F793" s="18" t="s">
        <v>15</v>
      </c>
      <c r="G793" s="19"/>
      <c r="H793" s="20"/>
      <c r="I793" s="21" t="s">
        <v>89</v>
      </c>
      <c r="J793" s="16"/>
      <c r="K793" s="17">
        <v>7</v>
      </c>
      <c r="L793" s="16" t="s">
        <v>18</v>
      </c>
      <c r="M793" s="96">
        <v>0.5</v>
      </c>
      <c r="N793" s="135">
        <f t="shared" si="135"/>
        <v>6.6891891891891895</v>
      </c>
      <c r="O793" s="156">
        <f t="shared" si="136"/>
        <v>6.5</v>
      </c>
    </row>
    <row r="794" spans="1:15" s="96" customFormat="1" ht="45.95" customHeight="1">
      <c r="A794" s="110"/>
      <c r="F794" s="22" t="s">
        <v>22</v>
      </c>
      <c r="G794" s="19"/>
      <c r="H794" s="20"/>
      <c r="I794" s="21" t="s">
        <v>289</v>
      </c>
      <c r="J794" s="23"/>
      <c r="K794" s="24">
        <v>20.5</v>
      </c>
      <c r="L794" s="23" t="s">
        <v>18</v>
      </c>
      <c r="M794" s="96">
        <v>1.5</v>
      </c>
      <c r="N794" s="135">
        <f t="shared" si="135"/>
        <v>20.067567567567568</v>
      </c>
      <c r="O794" s="156">
        <f t="shared" si="136"/>
        <v>19</v>
      </c>
    </row>
    <row r="795" spans="1:15" s="96" customFormat="1" ht="45.95" customHeight="1">
      <c r="A795" s="110"/>
      <c r="F795" s="25" t="s">
        <v>25</v>
      </c>
      <c r="G795" s="25"/>
      <c r="H795" s="26"/>
      <c r="I795" s="27"/>
      <c r="J795" s="23"/>
      <c r="K795" s="24">
        <v>7</v>
      </c>
      <c r="L795" s="23" t="s">
        <v>18</v>
      </c>
      <c r="M795" s="96">
        <v>0.5</v>
      </c>
      <c r="N795" s="135">
        <f t="shared" si="135"/>
        <v>6.6891891891891895</v>
      </c>
    </row>
    <row r="796" spans="1:15" s="96" customFormat="1" ht="45.95" customHeight="1">
      <c r="A796" s="110"/>
      <c r="F796" s="28" t="s">
        <v>28</v>
      </c>
      <c r="G796" s="29"/>
      <c r="H796" s="29"/>
      <c r="I796" s="27"/>
      <c r="J796" s="23"/>
      <c r="K796" s="24">
        <v>7</v>
      </c>
      <c r="L796" s="23" t="s">
        <v>18</v>
      </c>
      <c r="M796" s="96">
        <v>0.5</v>
      </c>
      <c r="N796" s="135">
        <f t="shared" si="135"/>
        <v>6.6891891891891895</v>
      </c>
    </row>
    <row r="797" spans="1:15" s="96" customFormat="1" ht="45.95" customHeight="1" thickBot="1">
      <c r="A797" s="110"/>
      <c r="F797" s="30" t="s">
        <v>29</v>
      </c>
      <c r="G797" s="31"/>
      <c r="H797" s="31"/>
      <c r="I797" s="32"/>
      <c r="J797" s="23"/>
      <c r="K797" s="24">
        <v>13.5</v>
      </c>
      <c r="L797" s="23" t="s">
        <v>18</v>
      </c>
      <c r="M797" s="96">
        <v>1</v>
      </c>
      <c r="N797" s="135">
        <f t="shared" si="135"/>
        <v>13.378378378378379</v>
      </c>
    </row>
    <row r="798" spans="1:15" s="96" customFormat="1" ht="45.95" customHeight="1">
      <c r="A798" s="110"/>
      <c r="F798" s="18" t="s">
        <v>30</v>
      </c>
      <c r="G798" s="19"/>
      <c r="H798" s="20"/>
      <c r="I798" s="21" t="s">
        <v>17</v>
      </c>
      <c r="J798" s="16"/>
      <c r="K798" s="17">
        <v>54.5</v>
      </c>
      <c r="L798" s="16" t="s">
        <v>18</v>
      </c>
    </row>
    <row r="799" spans="1:15" s="96" customFormat="1" ht="45.95" customHeight="1">
      <c r="A799" s="110"/>
      <c r="F799" s="18" t="s">
        <v>32</v>
      </c>
      <c r="G799" s="19"/>
      <c r="H799" s="20"/>
      <c r="I799" s="21" t="s">
        <v>284</v>
      </c>
      <c r="J799" s="16"/>
      <c r="K799" s="17">
        <v>13</v>
      </c>
      <c r="L799" s="16" t="s">
        <v>18</v>
      </c>
    </row>
    <row r="800" spans="1:15" s="96" customFormat="1" ht="45.95" customHeight="1">
      <c r="A800" s="110"/>
      <c r="F800" s="18" t="s">
        <v>34</v>
      </c>
      <c r="G800" s="19"/>
      <c r="H800" s="20"/>
      <c r="I800" s="21">
        <v>73</v>
      </c>
      <c r="J800" s="16"/>
      <c r="K800" s="17">
        <v>1</v>
      </c>
      <c r="L800" s="16" t="s">
        <v>18</v>
      </c>
    </row>
    <row r="801" spans="1:15" s="96" customFormat="1" ht="45.95" customHeight="1">
      <c r="A801" s="110"/>
      <c r="F801" s="18" t="s">
        <v>15</v>
      </c>
      <c r="G801" s="19"/>
      <c r="H801" s="20"/>
      <c r="I801" s="21"/>
      <c r="J801" s="16"/>
      <c r="K801" s="17">
        <v>1</v>
      </c>
      <c r="L801" s="16" t="s">
        <v>18</v>
      </c>
    </row>
    <row r="802" spans="1:15" s="96" customFormat="1" ht="45.95" customHeight="1">
      <c r="A802" s="110"/>
      <c r="F802" s="22" t="s">
        <v>23</v>
      </c>
      <c r="G802" s="19"/>
      <c r="H802" s="20"/>
      <c r="I802" s="21"/>
      <c r="J802" s="23"/>
      <c r="K802" s="24">
        <v>1</v>
      </c>
      <c r="L802" s="23" t="s">
        <v>18</v>
      </c>
    </row>
    <row r="803" spans="1:15" s="96" customFormat="1" ht="45.95" customHeight="1">
      <c r="A803" s="110"/>
      <c r="F803" s="25" t="s">
        <v>24</v>
      </c>
      <c r="G803" s="25"/>
      <c r="H803" s="26"/>
      <c r="I803" s="27"/>
      <c r="J803" s="23"/>
      <c r="K803" s="24">
        <v>0.5</v>
      </c>
      <c r="L803" s="23" t="s">
        <v>18</v>
      </c>
    </row>
    <row r="804" spans="1:15" s="96" customFormat="1" ht="45.95" customHeight="1">
      <c r="A804" s="110"/>
      <c r="F804" s="25" t="s">
        <v>25</v>
      </c>
      <c r="G804" s="25"/>
      <c r="H804" s="26"/>
      <c r="I804" s="27"/>
      <c r="J804" s="23"/>
      <c r="K804" s="24">
        <v>0.5</v>
      </c>
      <c r="L804" s="23" t="s">
        <v>18</v>
      </c>
    </row>
    <row r="805" spans="1:15" s="96" customFormat="1" ht="45.95" customHeight="1">
      <c r="A805" s="110"/>
      <c r="F805" s="28" t="s">
        <v>28</v>
      </c>
      <c r="G805" s="29"/>
      <c r="H805" s="29"/>
      <c r="I805" s="27"/>
      <c r="J805" s="23"/>
      <c r="K805" s="24">
        <v>0.5</v>
      </c>
      <c r="L805" s="23" t="s">
        <v>18</v>
      </c>
    </row>
    <row r="806" spans="1:15" s="96" customFormat="1" ht="45.95" customHeight="1" thickBot="1">
      <c r="A806" s="110"/>
      <c r="F806" s="30" t="s">
        <v>29</v>
      </c>
      <c r="G806" s="31"/>
      <c r="H806" s="31"/>
      <c r="I806" s="32"/>
      <c r="J806" s="23"/>
      <c r="K806" s="24">
        <v>1</v>
      </c>
      <c r="L806" s="23" t="s">
        <v>18</v>
      </c>
    </row>
    <row r="807" spans="1:15" s="96" customFormat="1" ht="45.95" customHeight="1" thickBot="1">
      <c r="A807" s="110">
        <v>45309</v>
      </c>
      <c r="B807" s="111" t="s">
        <v>311</v>
      </c>
      <c r="C807" s="96" t="s">
        <v>292</v>
      </c>
      <c r="D807" s="96" t="s">
        <v>225</v>
      </c>
      <c r="E807" s="96" t="s">
        <v>101</v>
      </c>
      <c r="F807" s="96" t="s">
        <v>14</v>
      </c>
      <c r="G807" s="96" t="s">
        <v>102</v>
      </c>
      <c r="I807" s="184"/>
      <c r="J807" s="96">
        <v>27</v>
      </c>
      <c r="K807" s="177">
        <v>2700</v>
      </c>
      <c r="M807" s="96" t="s">
        <v>288</v>
      </c>
      <c r="N807" s="110">
        <v>45311</v>
      </c>
    </row>
    <row r="808" spans="1:15" s="96" customFormat="1" ht="45.95" customHeight="1">
      <c r="A808" s="110"/>
      <c r="F808" s="12" t="s">
        <v>16</v>
      </c>
      <c r="G808" s="13"/>
      <c r="H808" s="14"/>
      <c r="I808" s="21" t="s">
        <v>17</v>
      </c>
      <c r="J808" s="16"/>
      <c r="K808" s="17">
        <v>2094</v>
      </c>
      <c r="L808" s="16" t="s">
        <v>18</v>
      </c>
      <c r="M808" s="96">
        <v>242</v>
      </c>
      <c r="N808" s="135">
        <f>M808/312*2700</f>
        <v>2094.2307692307695</v>
      </c>
      <c r="O808" s="156">
        <f>K808-M808</f>
        <v>1852</v>
      </c>
    </row>
    <row r="809" spans="1:15" s="96" customFormat="1" ht="45.95" customHeight="1">
      <c r="A809" s="110"/>
      <c r="F809" s="18" t="s">
        <v>19</v>
      </c>
      <c r="G809" s="19"/>
      <c r="H809" s="20"/>
      <c r="I809" s="21" t="s">
        <v>14</v>
      </c>
      <c r="J809" s="16"/>
      <c r="K809" s="17">
        <v>388</v>
      </c>
      <c r="L809" s="16" t="s">
        <v>18</v>
      </c>
      <c r="M809" s="96">
        <v>45</v>
      </c>
      <c r="N809" s="135">
        <f t="shared" ref="N809:N819" si="137">M809/312*2700</f>
        <v>389.42307692307691</v>
      </c>
      <c r="O809" s="156">
        <f t="shared" ref="O809:O813" si="138">K809-M809</f>
        <v>343</v>
      </c>
    </row>
    <row r="810" spans="1:15" s="96" customFormat="1" ht="45.95" customHeight="1">
      <c r="A810" s="110"/>
      <c r="F810" s="18" t="s">
        <v>20</v>
      </c>
      <c r="G810" s="19"/>
      <c r="H810" s="20"/>
      <c r="I810" s="21">
        <v>2700</v>
      </c>
      <c r="J810" s="16"/>
      <c r="K810" s="17">
        <v>39</v>
      </c>
      <c r="L810" s="16" t="s">
        <v>18</v>
      </c>
      <c r="M810" s="96">
        <v>4.5</v>
      </c>
      <c r="N810" s="135">
        <f t="shared" si="137"/>
        <v>38.942307692307693</v>
      </c>
      <c r="O810" s="156">
        <f t="shared" si="138"/>
        <v>34.5</v>
      </c>
    </row>
    <row r="811" spans="1:15" s="96" customFormat="1" ht="45.95" customHeight="1">
      <c r="A811" s="110"/>
      <c r="F811" s="18" t="s">
        <v>118</v>
      </c>
      <c r="G811" s="19"/>
      <c r="H811" s="20"/>
      <c r="I811" s="21" t="s">
        <v>89</v>
      </c>
      <c r="J811" s="16"/>
      <c r="K811" s="17">
        <v>74</v>
      </c>
      <c r="L811" s="16" t="s">
        <v>18</v>
      </c>
      <c r="M811" s="96">
        <v>8.5</v>
      </c>
      <c r="N811" s="135">
        <f t="shared" si="137"/>
        <v>73.557692307692307</v>
      </c>
      <c r="O811" s="156">
        <f t="shared" si="138"/>
        <v>65.5</v>
      </c>
    </row>
    <row r="812" spans="1:15" s="96" customFormat="1" ht="45.95" customHeight="1">
      <c r="A812" s="110"/>
      <c r="F812" s="18" t="s">
        <v>15</v>
      </c>
      <c r="G812" s="19"/>
      <c r="H812" s="20"/>
      <c r="I812" s="21" t="s">
        <v>288</v>
      </c>
      <c r="J812" s="16"/>
      <c r="K812" s="17">
        <v>17.5</v>
      </c>
      <c r="L812" s="16" t="s">
        <v>18</v>
      </c>
      <c r="M812" s="96">
        <v>2</v>
      </c>
      <c r="N812" s="135">
        <f t="shared" si="137"/>
        <v>17.307692307692307</v>
      </c>
      <c r="O812" s="156">
        <f t="shared" si="138"/>
        <v>15.5</v>
      </c>
    </row>
    <row r="813" spans="1:15" s="96" customFormat="1" ht="45.95" customHeight="1">
      <c r="A813" s="110"/>
      <c r="F813" s="22" t="s">
        <v>22</v>
      </c>
      <c r="G813" s="19"/>
      <c r="H813" s="20"/>
      <c r="I813" s="21"/>
      <c r="J813" s="23"/>
      <c r="K813" s="24">
        <v>39</v>
      </c>
      <c r="L813" s="23" t="s">
        <v>18</v>
      </c>
      <c r="M813" s="96">
        <v>4.5</v>
      </c>
      <c r="N813" s="135">
        <f t="shared" si="137"/>
        <v>38.942307692307693</v>
      </c>
      <c r="O813" s="156">
        <f t="shared" si="138"/>
        <v>34.5</v>
      </c>
    </row>
    <row r="814" spans="1:15" s="96" customFormat="1" ht="45.95" customHeight="1">
      <c r="A814" s="110"/>
      <c r="F814" s="25" t="s">
        <v>24</v>
      </c>
      <c r="G814" s="25"/>
      <c r="H814" s="26"/>
      <c r="I814" s="27"/>
      <c r="J814" s="23"/>
      <c r="K814" s="24">
        <v>4.5</v>
      </c>
      <c r="L814" s="23" t="s">
        <v>18</v>
      </c>
      <c r="M814" s="96">
        <v>0.5</v>
      </c>
      <c r="N814" s="135">
        <f t="shared" si="137"/>
        <v>4.3269230769230766</v>
      </c>
    </row>
    <row r="815" spans="1:15" s="96" customFormat="1" ht="45.95" customHeight="1">
      <c r="A815" s="110"/>
      <c r="F815" s="25" t="s">
        <v>25</v>
      </c>
      <c r="G815" s="25"/>
      <c r="H815" s="26"/>
      <c r="I815" s="27"/>
      <c r="J815" s="23"/>
      <c r="K815" s="24">
        <v>13</v>
      </c>
      <c r="L815" s="23" t="s">
        <v>18</v>
      </c>
      <c r="M815" s="96">
        <v>1.5</v>
      </c>
      <c r="N815" s="135">
        <f t="shared" si="137"/>
        <v>12.980769230769232</v>
      </c>
    </row>
    <row r="816" spans="1:15" s="96" customFormat="1" ht="45.95" customHeight="1">
      <c r="A816" s="110"/>
      <c r="F816" s="28" t="s">
        <v>26</v>
      </c>
      <c r="G816" s="29"/>
      <c r="H816" s="26"/>
      <c r="I816" s="27"/>
      <c r="J816" s="23"/>
      <c r="K816" s="24">
        <v>4.5</v>
      </c>
      <c r="L816" s="23" t="s">
        <v>18</v>
      </c>
      <c r="M816" s="96">
        <v>0.5</v>
      </c>
      <c r="N816" s="135">
        <f t="shared" si="137"/>
        <v>4.3269230769230766</v>
      </c>
    </row>
    <row r="817" spans="1:15" s="96" customFormat="1" ht="45.95" customHeight="1">
      <c r="A817" s="110"/>
      <c r="F817" s="28" t="s">
        <v>27</v>
      </c>
      <c r="G817" s="29"/>
      <c r="H817" s="29"/>
      <c r="I817" s="27"/>
      <c r="J817" s="23"/>
      <c r="K817" s="24">
        <v>4.5</v>
      </c>
      <c r="L817" s="23" t="s">
        <v>18</v>
      </c>
      <c r="M817" s="96">
        <v>0.5</v>
      </c>
      <c r="N817" s="135">
        <f t="shared" si="137"/>
        <v>4.3269230769230766</v>
      </c>
    </row>
    <row r="818" spans="1:15" s="96" customFormat="1" ht="45.95" customHeight="1">
      <c r="A818" s="110"/>
      <c r="F818" s="28" t="s">
        <v>28</v>
      </c>
      <c r="G818" s="29"/>
      <c r="H818" s="29"/>
      <c r="I818" s="27"/>
      <c r="J818" s="23"/>
      <c r="K818" s="24">
        <v>4.5</v>
      </c>
      <c r="L818" s="23" t="s">
        <v>18</v>
      </c>
      <c r="M818" s="96">
        <v>0.5</v>
      </c>
      <c r="N818" s="135">
        <f t="shared" si="137"/>
        <v>4.3269230769230766</v>
      </c>
    </row>
    <row r="819" spans="1:15" s="96" customFormat="1" ht="45.95" customHeight="1" thickBot="1">
      <c r="A819" s="110"/>
      <c r="F819" s="30" t="s">
        <v>29</v>
      </c>
      <c r="G819" s="31"/>
      <c r="H819" s="31"/>
      <c r="I819" s="32"/>
      <c r="J819" s="23"/>
      <c r="K819" s="24">
        <v>17.5</v>
      </c>
      <c r="L819" s="23" t="s">
        <v>18</v>
      </c>
      <c r="M819" s="96">
        <v>2</v>
      </c>
      <c r="N819" s="135">
        <f t="shared" si="137"/>
        <v>17.307692307692307</v>
      </c>
    </row>
    <row r="820" spans="1:15" s="96" customFormat="1" ht="45.95" customHeight="1">
      <c r="A820" s="110">
        <v>45310</v>
      </c>
      <c r="B820" s="111" t="s">
        <v>320</v>
      </c>
      <c r="C820" s="96" t="s">
        <v>296</v>
      </c>
      <c r="D820" s="96" t="s">
        <v>157</v>
      </c>
      <c r="E820" s="96" t="s">
        <v>101</v>
      </c>
      <c r="F820" s="96" t="s">
        <v>14</v>
      </c>
      <c r="G820" s="96" t="s">
        <v>102</v>
      </c>
      <c r="J820" s="96">
        <v>51</v>
      </c>
      <c r="K820" s="177">
        <v>1625</v>
      </c>
      <c r="M820" s="96" t="s">
        <v>297</v>
      </c>
      <c r="N820" s="110">
        <v>45314</v>
      </c>
    </row>
    <row r="821" spans="1:15" s="96" customFormat="1" ht="45.95" customHeight="1" thickBot="1">
      <c r="A821" s="110"/>
      <c r="F821" s="96" t="s">
        <v>104</v>
      </c>
      <c r="G821" s="96" t="s">
        <v>102</v>
      </c>
      <c r="I821" s="178"/>
      <c r="J821" s="96">
        <v>42</v>
      </c>
      <c r="K821" s="177">
        <v>1240</v>
      </c>
      <c r="M821" s="96" t="s">
        <v>298</v>
      </c>
      <c r="N821" s="110">
        <v>45314</v>
      </c>
    </row>
    <row r="822" spans="1:15" s="96" customFormat="1" ht="45.95" customHeight="1">
      <c r="A822" s="110"/>
      <c r="F822" s="12" t="s">
        <v>16</v>
      </c>
      <c r="G822" s="13"/>
      <c r="H822" s="14"/>
      <c r="I822" s="21" t="s">
        <v>17</v>
      </c>
      <c r="J822" s="16"/>
      <c r="K822" s="17">
        <v>1544</v>
      </c>
      <c r="L822" s="16" t="s">
        <v>18</v>
      </c>
      <c r="M822" s="96">
        <v>144.5</v>
      </c>
      <c r="N822" s="135">
        <f>M822/152*1625</f>
        <v>1544.8190789473686</v>
      </c>
      <c r="O822" s="156">
        <f>K822-M822</f>
        <v>1399.5</v>
      </c>
    </row>
    <row r="823" spans="1:15" s="96" customFormat="1" ht="45.95" customHeight="1">
      <c r="A823" s="110"/>
      <c r="F823" s="18" t="s">
        <v>19</v>
      </c>
      <c r="G823" s="19"/>
      <c r="H823" s="20"/>
      <c r="I823" s="21" t="s">
        <v>14</v>
      </c>
      <c r="J823" s="16"/>
      <c r="K823" s="17">
        <v>32</v>
      </c>
      <c r="L823" s="16" t="s">
        <v>18</v>
      </c>
      <c r="M823" s="96">
        <v>3</v>
      </c>
      <c r="N823" s="135">
        <f t="shared" ref="N823:N828" si="139">M823/152*1625</f>
        <v>32.07236842105263</v>
      </c>
      <c r="O823" s="156">
        <f t="shared" ref="O823:O825" si="140">K823-M823</f>
        <v>29</v>
      </c>
    </row>
    <row r="824" spans="1:15" s="96" customFormat="1" ht="45.95" customHeight="1">
      <c r="A824" s="110"/>
      <c r="F824" s="22" t="s">
        <v>22</v>
      </c>
      <c r="G824" s="19"/>
      <c r="H824" s="20"/>
      <c r="I824" s="21">
        <v>1625</v>
      </c>
      <c r="J824" s="23"/>
      <c r="K824" s="24">
        <v>27</v>
      </c>
      <c r="L824" s="23" t="s">
        <v>18</v>
      </c>
      <c r="M824" s="96">
        <v>2.5</v>
      </c>
      <c r="N824" s="135">
        <f t="shared" si="139"/>
        <v>26.726973684210524</v>
      </c>
      <c r="O824" s="156">
        <f t="shared" si="140"/>
        <v>24.5</v>
      </c>
    </row>
    <row r="825" spans="1:15" s="96" customFormat="1" ht="45.95" customHeight="1">
      <c r="A825" s="110"/>
      <c r="F825" s="22" t="s">
        <v>23</v>
      </c>
      <c r="G825" s="19"/>
      <c r="H825" s="20"/>
      <c r="I825" s="21" t="s">
        <v>89</v>
      </c>
      <c r="J825" s="23"/>
      <c r="K825" s="24">
        <v>5.5</v>
      </c>
      <c r="L825" s="23" t="s">
        <v>18</v>
      </c>
      <c r="M825" s="96">
        <v>0.5</v>
      </c>
      <c r="N825" s="135">
        <f t="shared" si="139"/>
        <v>5.3453947368421053</v>
      </c>
      <c r="O825" s="156">
        <f t="shared" si="140"/>
        <v>5</v>
      </c>
    </row>
    <row r="826" spans="1:15" s="96" customFormat="1" ht="45.95" customHeight="1">
      <c r="A826" s="110"/>
      <c r="F826" s="25" t="s">
        <v>25</v>
      </c>
      <c r="G826" s="25"/>
      <c r="H826" s="26"/>
      <c r="I826" s="21" t="s">
        <v>297</v>
      </c>
      <c r="J826" s="23"/>
      <c r="K826" s="24">
        <v>5.5</v>
      </c>
      <c r="L826" s="23" t="s">
        <v>18</v>
      </c>
      <c r="M826" s="96">
        <v>0.5</v>
      </c>
      <c r="N826" s="135">
        <f t="shared" si="139"/>
        <v>5.3453947368421053</v>
      </c>
    </row>
    <row r="827" spans="1:15" s="96" customFormat="1" ht="45.95" customHeight="1">
      <c r="A827" s="110"/>
      <c r="F827" s="28" t="s">
        <v>28</v>
      </c>
      <c r="G827" s="29"/>
      <c r="H827" s="29"/>
      <c r="I827" s="27"/>
      <c r="J827" s="23"/>
      <c r="K827" s="24">
        <v>5.5</v>
      </c>
      <c r="L827" s="23" t="s">
        <v>18</v>
      </c>
      <c r="M827" s="96">
        <v>0.5</v>
      </c>
      <c r="N827" s="135">
        <f t="shared" si="139"/>
        <v>5.3453947368421053</v>
      </c>
    </row>
    <row r="828" spans="1:15" s="96" customFormat="1" ht="45.95" customHeight="1" thickBot="1">
      <c r="A828" s="110"/>
      <c r="F828" s="30" t="s">
        <v>29</v>
      </c>
      <c r="G828" s="31"/>
      <c r="H828" s="31"/>
      <c r="I828" s="32"/>
      <c r="J828" s="23"/>
      <c r="K828" s="24">
        <v>5.5</v>
      </c>
      <c r="L828" s="23" t="s">
        <v>18</v>
      </c>
      <c r="M828" s="96">
        <v>0.5</v>
      </c>
      <c r="N828" s="135">
        <f t="shared" si="139"/>
        <v>5.3453947368421053</v>
      </c>
    </row>
    <row r="829" spans="1:15" s="96" customFormat="1" ht="45.95" customHeight="1">
      <c r="A829" s="110"/>
      <c r="F829" s="18" t="s">
        <v>15</v>
      </c>
      <c r="G829" s="19"/>
      <c r="H829" s="20"/>
      <c r="I829" s="21" t="s">
        <v>17</v>
      </c>
      <c r="J829" s="16"/>
      <c r="K829" s="17">
        <v>1202</v>
      </c>
      <c r="L829" s="16" t="s">
        <v>18</v>
      </c>
      <c r="M829" s="96">
        <v>99</v>
      </c>
      <c r="N829" s="135">
        <f>M829/102*1240</f>
        <v>1203.5294117647059</v>
      </c>
      <c r="O829" s="156">
        <f>K829-M829</f>
        <v>1103</v>
      </c>
    </row>
    <row r="830" spans="1:15" s="96" customFormat="1" ht="45.95" customHeight="1">
      <c r="A830" s="110"/>
      <c r="F830" s="22" t="s">
        <v>22</v>
      </c>
      <c r="G830" s="19"/>
      <c r="H830" s="20"/>
      <c r="I830" s="21" t="s">
        <v>104</v>
      </c>
      <c r="J830" s="23"/>
      <c r="K830" s="24">
        <v>18.5</v>
      </c>
      <c r="L830" s="23" t="s">
        <v>18</v>
      </c>
      <c r="M830" s="96">
        <v>1.5</v>
      </c>
      <c r="N830" s="135">
        <f t="shared" ref="N830:N833" si="141">M830/102*1240</f>
        <v>18.235294117647058</v>
      </c>
      <c r="O830" s="156">
        <f t="shared" ref="O830:O831" si="142">K830-M830</f>
        <v>17</v>
      </c>
    </row>
    <row r="831" spans="1:15" s="96" customFormat="1" ht="45.95" customHeight="1">
      <c r="A831" s="110"/>
      <c r="F831" s="22" t="s">
        <v>23</v>
      </c>
      <c r="G831" s="19"/>
      <c r="H831" s="20"/>
      <c r="I831" s="21">
        <v>1240</v>
      </c>
      <c r="J831" s="23"/>
      <c r="K831" s="24">
        <v>6.5</v>
      </c>
      <c r="L831" s="23" t="s">
        <v>18</v>
      </c>
      <c r="M831" s="96">
        <v>0.5</v>
      </c>
      <c r="N831" s="135">
        <f t="shared" si="141"/>
        <v>6.0784313725490193</v>
      </c>
      <c r="O831" s="156">
        <f t="shared" si="142"/>
        <v>6</v>
      </c>
    </row>
    <row r="832" spans="1:15" s="96" customFormat="1" ht="45.95" customHeight="1">
      <c r="A832" s="110"/>
      <c r="F832" s="25" t="s">
        <v>25</v>
      </c>
      <c r="G832" s="25"/>
      <c r="H832" s="26"/>
      <c r="I832" s="21" t="s">
        <v>89</v>
      </c>
      <c r="J832" s="23"/>
      <c r="K832" s="24">
        <v>6.5</v>
      </c>
      <c r="L832" s="23" t="s">
        <v>18</v>
      </c>
      <c r="M832" s="96">
        <v>0.5</v>
      </c>
      <c r="N832" s="135">
        <f t="shared" si="141"/>
        <v>6.0784313725490193</v>
      </c>
    </row>
    <row r="833" spans="1:15" s="96" customFormat="1" ht="45.95" customHeight="1" thickBot="1">
      <c r="A833" s="110"/>
      <c r="F833" s="30" t="s">
        <v>29</v>
      </c>
      <c r="G833" s="31"/>
      <c r="H833" s="31"/>
      <c r="I833" s="179" t="s">
        <v>298</v>
      </c>
      <c r="J833" s="23"/>
      <c r="K833" s="24">
        <v>6.5</v>
      </c>
      <c r="L833" s="23" t="s">
        <v>18</v>
      </c>
      <c r="M833" s="96">
        <v>0.5</v>
      </c>
      <c r="N833" s="135">
        <f t="shared" si="141"/>
        <v>6.0784313725490193</v>
      </c>
    </row>
    <row r="834" spans="1:15" s="96" customFormat="1" ht="45.95" customHeight="1">
      <c r="A834" s="110">
        <v>45310</v>
      </c>
      <c r="B834" s="111" t="s">
        <v>321</v>
      </c>
      <c r="C834" s="96" t="s">
        <v>299</v>
      </c>
      <c r="D834" s="96" t="s">
        <v>111</v>
      </c>
      <c r="E834" s="96" t="s">
        <v>101</v>
      </c>
      <c r="F834" s="96" t="s">
        <v>14</v>
      </c>
      <c r="G834" s="96" t="s">
        <v>102</v>
      </c>
      <c r="I834" s="185"/>
      <c r="J834" s="96">
        <v>17</v>
      </c>
      <c r="K834" s="177">
        <v>1338</v>
      </c>
      <c r="M834" s="96" t="s">
        <v>300</v>
      </c>
      <c r="N834" s="110">
        <v>45314</v>
      </c>
    </row>
    <row r="835" spans="1:15" s="96" customFormat="1" ht="45.95" customHeight="1" thickBot="1">
      <c r="A835" s="110"/>
      <c r="F835" s="96" t="s">
        <v>104</v>
      </c>
      <c r="G835" s="96" t="s">
        <v>102</v>
      </c>
      <c r="I835" s="178"/>
      <c r="J835" s="96">
        <v>10</v>
      </c>
      <c r="K835" s="177">
        <v>830</v>
      </c>
      <c r="M835" s="96" t="s">
        <v>197</v>
      </c>
      <c r="N835" s="110">
        <v>45314</v>
      </c>
    </row>
    <row r="836" spans="1:15" s="96" customFormat="1" ht="45.95" customHeight="1">
      <c r="A836" s="110"/>
      <c r="F836" s="12" t="s">
        <v>16</v>
      </c>
      <c r="G836" s="13"/>
      <c r="H836" s="14"/>
      <c r="I836" s="21" t="s">
        <v>17</v>
      </c>
      <c r="J836" s="16"/>
      <c r="K836" s="17">
        <v>1225</v>
      </c>
      <c r="L836" s="16" t="s">
        <v>18</v>
      </c>
      <c r="M836" s="96">
        <v>164</v>
      </c>
      <c r="N836" s="135">
        <f>M836/179*1338</f>
        <v>1225.877094972067</v>
      </c>
      <c r="O836" s="156">
        <f>K836-M836</f>
        <v>1061</v>
      </c>
    </row>
    <row r="837" spans="1:15" s="96" customFormat="1" ht="45.95" customHeight="1">
      <c r="A837" s="110"/>
      <c r="F837" s="18" t="s">
        <v>19</v>
      </c>
      <c r="G837" s="19"/>
      <c r="H837" s="20"/>
      <c r="I837" s="21" t="s">
        <v>14</v>
      </c>
      <c r="J837" s="16"/>
      <c r="K837" s="17">
        <v>44</v>
      </c>
      <c r="L837" s="16" t="s">
        <v>18</v>
      </c>
      <c r="M837" s="96">
        <v>6</v>
      </c>
      <c r="N837" s="135">
        <f t="shared" ref="N837:N846" si="143">M837/179*1338</f>
        <v>44.849162011173185</v>
      </c>
      <c r="O837" s="156">
        <f t="shared" ref="O837:O842" si="144">K837-M837</f>
        <v>38</v>
      </c>
    </row>
    <row r="838" spans="1:15" s="96" customFormat="1" ht="45.95" customHeight="1">
      <c r="A838" s="110"/>
      <c r="F838" s="18" t="s">
        <v>20</v>
      </c>
      <c r="G838" s="19"/>
      <c r="H838" s="20"/>
      <c r="I838" s="21">
        <v>1338</v>
      </c>
      <c r="J838" s="16"/>
      <c r="K838" s="17">
        <v>11.5</v>
      </c>
      <c r="L838" s="16" t="s">
        <v>18</v>
      </c>
      <c r="M838" s="96">
        <v>1.5</v>
      </c>
      <c r="N838" s="135">
        <f t="shared" si="143"/>
        <v>11.212290502793296</v>
      </c>
      <c r="O838" s="156">
        <f t="shared" si="144"/>
        <v>10</v>
      </c>
    </row>
    <row r="839" spans="1:15" s="96" customFormat="1" ht="45.95" customHeight="1">
      <c r="A839" s="110"/>
      <c r="F839" s="18" t="s">
        <v>15</v>
      </c>
      <c r="G839" s="19"/>
      <c r="H839" s="20"/>
      <c r="I839" s="21" t="s">
        <v>89</v>
      </c>
      <c r="J839" s="16"/>
      <c r="K839" s="17">
        <v>7.5</v>
      </c>
      <c r="L839" s="16" t="s">
        <v>18</v>
      </c>
      <c r="M839" s="96">
        <v>1</v>
      </c>
      <c r="N839" s="135">
        <f t="shared" si="143"/>
        <v>7.4748603351955314</v>
      </c>
      <c r="O839" s="156">
        <f t="shared" si="144"/>
        <v>6.5</v>
      </c>
    </row>
    <row r="840" spans="1:15" s="96" customFormat="1" ht="45.95" customHeight="1">
      <c r="A840" s="110"/>
      <c r="F840" s="18" t="s">
        <v>35</v>
      </c>
      <c r="G840" s="19"/>
      <c r="H840" s="20"/>
      <c r="I840" s="21" t="s">
        <v>300</v>
      </c>
      <c r="J840" s="16"/>
      <c r="K840" s="17">
        <v>7.5</v>
      </c>
      <c r="L840" s="16" t="s">
        <v>18</v>
      </c>
      <c r="M840" s="96">
        <v>1</v>
      </c>
      <c r="N840" s="135">
        <f t="shared" si="143"/>
        <v>7.4748603351955314</v>
      </c>
      <c r="O840" s="156">
        <f t="shared" si="144"/>
        <v>6.5</v>
      </c>
    </row>
    <row r="841" spans="1:15" s="96" customFormat="1" ht="45.95" customHeight="1">
      <c r="A841" s="110"/>
      <c r="F841" s="22" t="s">
        <v>22</v>
      </c>
      <c r="G841" s="19"/>
      <c r="H841" s="20"/>
      <c r="I841" s="21"/>
      <c r="J841" s="23"/>
      <c r="K841" s="24">
        <v>19</v>
      </c>
      <c r="L841" s="23" t="s">
        <v>18</v>
      </c>
      <c r="M841" s="96">
        <v>2.5</v>
      </c>
      <c r="N841" s="135">
        <f t="shared" si="143"/>
        <v>18.687150837988824</v>
      </c>
      <c r="O841" s="156">
        <f t="shared" si="144"/>
        <v>16.5</v>
      </c>
    </row>
    <row r="842" spans="1:15" s="96" customFormat="1" ht="45.95" customHeight="1">
      <c r="A842" s="110"/>
      <c r="F842" s="22" t="s">
        <v>23</v>
      </c>
      <c r="G842" s="19"/>
      <c r="H842" s="20"/>
      <c r="I842" s="21"/>
      <c r="J842" s="23"/>
      <c r="K842" s="24">
        <v>7.5</v>
      </c>
      <c r="L842" s="23" t="s">
        <v>18</v>
      </c>
      <c r="M842" s="96">
        <v>1</v>
      </c>
      <c r="N842" s="135">
        <f t="shared" si="143"/>
        <v>7.4748603351955314</v>
      </c>
      <c r="O842" s="156">
        <f t="shared" si="144"/>
        <v>6.5</v>
      </c>
    </row>
    <row r="843" spans="1:15" s="96" customFormat="1" ht="45.95" customHeight="1">
      <c r="A843" s="110"/>
      <c r="F843" s="25" t="s">
        <v>24</v>
      </c>
      <c r="G843" s="25"/>
      <c r="H843" s="26"/>
      <c r="I843" s="27"/>
      <c r="J843" s="23"/>
      <c r="K843" s="24">
        <v>4</v>
      </c>
      <c r="L843" s="23" t="s">
        <v>18</v>
      </c>
      <c r="M843" s="96">
        <v>0.5</v>
      </c>
      <c r="N843" s="135">
        <f t="shared" si="143"/>
        <v>3.7374301675977657</v>
      </c>
    </row>
    <row r="844" spans="1:15" s="96" customFormat="1" ht="45.95" customHeight="1">
      <c r="A844" s="110"/>
      <c r="F844" s="25" t="s">
        <v>25</v>
      </c>
      <c r="G844" s="25"/>
      <c r="H844" s="26"/>
      <c r="I844" s="27"/>
      <c r="J844" s="23"/>
      <c r="K844" s="24">
        <v>4</v>
      </c>
      <c r="L844" s="23" t="s">
        <v>18</v>
      </c>
      <c r="M844" s="96">
        <v>0.5</v>
      </c>
      <c r="N844" s="135">
        <f t="shared" si="143"/>
        <v>3.7374301675977657</v>
      </c>
    </row>
    <row r="845" spans="1:15" s="96" customFormat="1" ht="45.95" customHeight="1">
      <c r="A845" s="110"/>
      <c r="F845" s="28" t="s">
        <v>28</v>
      </c>
      <c r="G845" s="29"/>
      <c r="H845" s="29"/>
      <c r="I845" s="27"/>
      <c r="J845" s="23"/>
      <c r="K845" s="24">
        <v>4</v>
      </c>
      <c r="L845" s="23" t="s">
        <v>18</v>
      </c>
      <c r="M845" s="96">
        <v>0.5</v>
      </c>
      <c r="N845" s="135">
        <f t="shared" si="143"/>
        <v>3.7374301675977657</v>
      </c>
    </row>
    <row r="846" spans="1:15" s="96" customFormat="1" ht="45.95" customHeight="1" thickBot="1">
      <c r="A846" s="110"/>
      <c r="F846" s="30" t="s">
        <v>29</v>
      </c>
      <c r="G846" s="31"/>
      <c r="H846" s="31"/>
      <c r="I846" s="32"/>
      <c r="J846" s="23"/>
      <c r="K846" s="24">
        <v>4</v>
      </c>
      <c r="L846" s="23" t="s">
        <v>18</v>
      </c>
      <c r="M846" s="96">
        <v>0.5</v>
      </c>
      <c r="N846" s="135">
        <f t="shared" si="143"/>
        <v>3.7374301675977657</v>
      </c>
    </row>
    <row r="847" spans="1:15" s="96" customFormat="1" ht="45.95" customHeight="1">
      <c r="A847" s="110"/>
      <c r="F847" s="18" t="s">
        <v>19</v>
      </c>
      <c r="G847" s="19"/>
      <c r="H847" s="20"/>
      <c r="I847" s="21" t="s">
        <v>17</v>
      </c>
      <c r="J847" s="16"/>
      <c r="K847" s="17">
        <v>8.5</v>
      </c>
      <c r="L847" s="16" t="s">
        <v>18</v>
      </c>
      <c r="M847" s="96">
        <v>1</v>
      </c>
      <c r="N847" s="96">
        <f>M847/100*830</f>
        <v>8.3000000000000007</v>
      </c>
      <c r="O847" s="156">
        <f>K847-M847</f>
        <v>7.5</v>
      </c>
    </row>
    <row r="848" spans="1:15" s="96" customFormat="1" ht="45.95" customHeight="1">
      <c r="A848" s="110"/>
      <c r="F848" s="18" t="s">
        <v>30</v>
      </c>
      <c r="G848" s="19"/>
      <c r="H848" s="20"/>
      <c r="I848" s="21" t="s">
        <v>104</v>
      </c>
      <c r="J848" s="16"/>
      <c r="K848" s="17">
        <v>8.5</v>
      </c>
      <c r="L848" s="16" t="s">
        <v>18</v>
      </c>
      <c r="M848" s="96">
        <v>1</v>
      </c>
      <c r="N848" s="96">
        <f t="shared" ref="N848:N856" si="145">M848/100*830</f>
        <v>8.3000000000000007</v>
      </c>
      <c r="O848" s="156">
        <f t="shared" ref="O848:O852" si="146">K848-M848</f>
        <v>7.5</v>
      </c>
    </row>
    <row r="849" spans="1:15" s="96" customFormat="1" ht="45.95" customHeight="1">
      <c r="A849" s="110"/>
      <c r="F849" s="18" t="s">
        <v>15</v>
      </c>
      <c r="G849" s="19"/>
      <c r="H849" s="20"/>
      <c r="I849" s="21">
        <v>830</v>
      </c>
      <c r="J849" s="16"/>
      <c r="K849" s="17">
        <v>523</v>
      </c>
      <c r="L849" s="16" t="s">
        <v>18</v>
      </c>
      <c r="M849" s="96">
        <v>63</v>
      </c>
      <c r="N849" s="96">
        <f t="shared" si="145"/>
        <v>522.9</v>
      </c>
      <c r="O849" s="156">
        <f t="shared" si="146"/>
        <v>460</v>
      </c>
    </row>
    <row r="850" spans="1:15" s="96" customFormat="1" ht="45.95" customHeight="1">
      <c r="A850" s="110"/>
      <c r="F850" s="18" t="s">
        <v>143</v>
      </c>
      <c r="G850" s="19"/>
      <c r="H850" s="20"/>
      <c r="I850" s="21" t="s">
        <v>89</v>
      </c>
      <c r="J850" s="16"/>
      <c r="K850" s="17">
        <v>255</v>
      </c>
      <c r="L850" s="16" t="s">
        <v>18</v>
      </c>
      <c r="M850" s="96">
        <v>31</v>
      </c>
      <c r="N850" s="96">
        <f t="shared" si="145"/>
        <v>257.3</v>
      </c>
      <c r="O850" s="156">
        <f t="shared" si="146"/>
        <v>224</v>
      </c>
    </row>
    <row r="851" spans="1:15" s="96" customFormat="1" ht="45.95" customHeight="1">
      <c r="A851" s="110"/>
      <c r="F851" s="22" t="s">
        <v>22</v>
      </c>
      <c r="G851" s="19"/>
      <c r="H851" s="20"/>
      <c r="I851" s="21" t="s">
        <v>197</v>
      </c>
      <c r="J851" s="23"/>
      <c r="K851" s="24">
        <v>8.5</v>
      </c>
      <c r="L851" s="23" t="s">
        <v>18</v>
      </c>
      <c r="M851" s="96">
        <v>1</v>
      </c>
      <c r="N851" s="96">
        <f t="shared" si="145"/>
        <v>8.3000000000000007</v>
      </c>
      <c r="O851" s="156">
        <f t="shared" si="146"/>
        <v>7.5</v>
      </c>
    </row>
    <row r="852" spans="1:15" s="96" customFormat="1" ht="45.95" customHeight="1">
      <c r="A852" s="110"/>
      <c r="F852" s="22" t="s">
        <v>23</v>
      </c>
      <c r="G852" s="19"/>
      <c r="H852" s="20"/>
      <c r="I852" s="21"/>
      <c r="J852" s="23"/>
      <c r="K852" s="24">
        <v>4.5</v>
      </c>
      <c r="L852" s="23" t="s">
        <v>18</v>
      </c>
      <c r="M852" s="96">
        <v>0.5</v>
      </c>
      <c r="N852" s="96">
        <f t="shared" si="145"/>
        <v>4.1500000000000004</v>
      </c>
      <c r="O852" s="156">
        <f t="shared" si="146"/>
        <v>4</v>
      </c>
    </row>
    <row r="853" spans="1:15" s="96" customFormat="1" ht="45.95" customHeight="1">
      <c r="A853" s="110"/>
      <c r="F853" s="25" t="s">
        <v>25</v>
      </c>
      <c r="G853" s="25"/>
      <c r="H853" s="26"/>
      <c r="I853" s="27"/>
      <c r="J853" s="23"/>
      <c r="K853" s="24">
        <v>8.5</v>
      </c>
      <c r="L853" s="23" t="s">
        <v>18</v>
      </c>
      <c r="M853" s="96">
        <v>1</v>
      </c>
      <c r="N853" s="96">
        <f t="shared" si="145"/>
        <v>8.3000000000000007</v>
      </c>
    </row>
    <row r="854" spans="1:15" s="96" customFormat="1" ht="45.95" customHeight="1">
      <c r="A854" s="110"/>
      <c r="F854" s="28" t="s">
        <v>26</v>
      </c>
      <c r="G854" s="29"/>
      <c r="H854" s="26"/>
      <c r="I854" s="27"/>
      <c r="J854" s="23"/>
      <c r="K854" s="24">
        <v>4.5</v>
      </c>
      <c r="L854" s="23" t="s">
        <v>18</v>
      </c>
      <c r="M854" s="96">
        <v>0.5</v>
      </c>
      <c r="N854" s="96">
        <f t="shared" si="145"/>
        <v>4.1500000000000004</v>
      </c>
    </row>
    <row r="855" spans="1:15" s="96" customFormat="1" ht="45.95" customHeight="1">
      <c r="A855" s="110"/>
      <c r="F855" s="28" t="s">
        <v>28</v>
      </c>
      <c r="G855" s="29"/>
      <c r="H855" s="29"/>
      <c r="I855" s="27"/>
      <c r="J855" s="23"/>
      <c r="K855" s="24">
        <v>4.5</v>
      </c>
      <c r="L855" s="23" t="s">
        <v>18</v>
      </c>
      <c r="M855" s="96">
        <v>0.5</v>
      </c>
      <c r="N855" s="96">
        <f t="shared" si="145"/>
        <v>4.1500000000000004</v>
      </c>
    </row>
    <row r="856" spans="1:15" s="96" customFormat="1" ht="45.95" customHeight="1" thickBot="1">
      <c r="A856" s="110"/>
      <c r="F856" s="30" t="s">
        <v>29</v>
      </c>
      <c r="G856" s="31"/>
      <c r="H856" s="31"/>
      <c r="I856" s="32"/>
      <c r="J856" s="23"/>
      <c r="K856" s="24">
        <v>4.5</v>
      </c>
      <c r="L856" s="23" t="s">
        <v>18</v>
      </c>
      <c r="M856" s="96">
        <v>0.5</v>
      </c>
      <c r="N856" s="96">
        <f t="shared" si="145"/>
        <v>4.1500000000000004</v>
      </c>
    </row>
    <row r="857" spans="1:15" s="96" customFormat="1" ht="45.95" customHeight="1">
      <c r="A857" s="110">
        <v>45311</v>
      </c>
      <c r="B857" s="111" t="s">
        <v>331</v>
      </c>
      <c r="C857" s="96" t="s">
        <v>301</v>
      </c>
      <c r="D857" s="96" t="s">
        <v>157</v>
      </c>
      <c r="E857" s="96" t="s">
        <v>101</v>
      </c>
      <c r="F857" s="96" t="s">
        <v>14</v>
      </c>
      <c r="G857" s="96" t="s">
        <v>102</v>
      </c>
      <c r="J857" s="96">
        <v>19</v>
      </c>
      <c r="K857" s="177">
        <v>1912</v>
      </c>
      <c r="M857" s="96" t="s">
        <v>302</v>
      </c>
      <c r="N857" s="110">
        <v>45315</v>
      </c>
    </row>
    <row r="858" spans="1:15" s="96" customFormat="1" ht="45.95" customHeight="1">
      <c r="A858" s="110"/>
      <c r="F858" s="96" t="s">
        <v>104</v>
      </c>
      <c r="G858" s="96" t="s">
        <v>102</v>
      </c>
      <c r="J858" s="96">
        <v>9</v>
      </c>
      <c r="K858" s="177">
        <v>952</v>
      </c>
      <c r="M858" s="96" t="s">
        <v>276</v>
      </c>
      <c r="N858" s="110">
        <v>45315</v>
      </c>
    </row>
    <row r="859" spans="1:15" s="96" customFormat="1" ht="45.95" customHeight="1">
      <c r="A859" s="110"/>
      <c r="F859" s="96" t="s">
        <v>139</v>
      </c>
      <c r="J859" s="96">
        <v>1</v>
      </c>
      <c r="K859" s="177">
        <v>64</v>
      </c>
      <c r="M859" s="96" t="s">
        <v>303</v>
      </c>
      <c r="N859" s="110">
        <v>45315</v>
      </c>
    </row>
    <row r="860" spans="1:15" s="96" customFormat="1" ht="45.95" customHeight="1">
      <c r="A860" s="110"/>
      <c r="F860" s="96" t="s">
        <v>141</v>
      </c>
      <c r="J860" s="96">
        <v>1</v>
      </c>
      <c r="K860" s="177">
        <v>38</v>
      </c>
      <c r="M860" s="96" t="s">
        <v>304</v>
      </c>
      <c r="N860" s="110">
        <v>45315</v>
      </c>
    </row>
    <row r="861" spans="1:15" s="96" customFormat="1" ht="45.95" customHeight="1" thickBot="1">
      <c r="A861" s="110"/>
      <c r="F861" s="96" t="s">
        <v>192</v>
      </c>
      <c r="I861" s="178"/>
      <c r="J861" s="96">
        <v>1</v>
      </c>
      <c r="K861" s="177">
        <v>103</v>
      </c>
      <c r="M861" s="96" t="s">
        <v>305</v>
      </c>
      <c r="N861" s="110">
        <v>45315</v>
      </c>
    </row>
    <row r="862" spans="1:15" s="96" customFormat="1" ht="45.95" customHeight="1">
      <c r="A862" s="110"/>
      <c r="F862" s="12" t="s">
        <v>16</v>
      </c>
      <c r="G862" s="13"/>
      <c r="H862" s="14"/>
      <c r="I862" s="21" t="s">
        <v>17</v>
      </c>
      <c r="J862" s="16"/>
      <c r="K862" s="17">
        <v>1798</v>
      </c>
      <c r="L862" s="16" t="s">
        <v>18</v>
      </c>
      <c r="M862" s="96">
        <v>166.5</v>
      </c>
      <c r="N862" s="135">
        <f>M862/177*1912</f>
        <v>1798.5762711864409</v>
      </c>
      <c r="O862" s="156">
        <f>K862-M862</f>
        <v>1631.5</v>
      </c>
    </row>
    <row r="863" spans="1:15" s="96" customFormat="1" ht="45.95" customHeight="1">
      <c r="A863" s="110"/>
      <c r="F863" s="18" t="s">
        <v>19</v>
      </c>
      <c r="G863" s="19"/>
      <c r="H863" s="20"/>
      <c r="I863" s="21" t="s">
        <v>14</v>
      </c>
      <c r="J863" s="16"/>
      <c r="K863" s="17">
        <v>70</v>
      </c>
      <c r="L863" s="16" t="s">
        <v>18</v>
      </c>
      <c r="M863" s="96">
        <v>6.5</v>
      </c>
      <c r="N863" s="135">
        <f t="shared" ref="N863:N868" si="147">M863/177*1912</f>
        <v>70.21468926553672</v>
      </c>
      <c r="O863" s="156">
        <f t="shared" ref="O863:O864" si="148">K863-M863</f>
        <v>63.5</v>
      </c>
    </row>
    <row r="864" spans="1:15" s="96" customFormat="1" ht="45.95" customHeight="1">
      <c r="A864" s="110"/>
      <c r="F864" s="22" t="s">
        <v>22</v>
      </c>
      <c r="G864" s="19"/>
      <c r="H864" s="20"/>
      <c r="I864" s="21">
        <v>1912</v>
      </c>
      <c r="J864" s="23"/>
      <c r="K864" s="24">
        <v>5.5</v>
      </c>
      <c r="L864" s="23" t="s">
        <v>18</v>
      </c>
      <c r="M864" s="96">
        <v>0.5</v>
      </c>
      <c r="N864" s="135">
        <f t="shared" si="147"/>
        <v>5.4011299435028253</v>
      </c>
      <c r="O864" s="156">
        <f t="shared" si="148"/>
        <v>5</v>
      </c>
    </row>
    <row r="865" spans="1:15" s="96" customFormat="1" ht="45.95" customHeight="1">
      <c r="A865" s="110"/>
      <c r="F865" s="25" t="s">
        <v>25</v>
      </c>
      <c r="G865" s="25"/>
      <c r="H865" s="26"/>
      <c r="I865" s="21" t="s">
        <v>89</v>
      </c>
      <c r="J865" s="23"/>
      <c r="K865" s="24">
        <v>5.5</v>
      </c>
      <c r="L865" s="23" t="s">
        <v>18</v>
      </c>
      <c r="M865" s="96">
        <v>0.5</v>
      </c>
      <c r="N865" s="135">
        <f t="shared" si="147"/>
        <v>5.4011299435028253</v>
      </c>
    </row>
    <row r="866" spans="1:15" s="96" customFormat="1" ht="45.95" customHeight="1">
      <c r="A866" s="110"/>
      <c r="F866" s="28" t="s">
        <v>26</v>
      </c>
      <c r="G866" s="29"/>
      <c r="H866" s="26"/>
      <c r="I866" s="21" t="s">
        <v>302</v>
      </c>
      <c r="J866" s="23"/>
      <c r="K866" s="24">
        <v>5.5</v>
      </c>
      <c r="L866" s="23" t="s">
        <v>18</v>
      </c>
      <c r="M866" s="96">
        <v>0.5</v>
      </c>
      <c r="N866" s="135">
        <f t="shared" si="147"/>
        <v>5.4011299435028253</v>
      </c>
    </row>
    <row r="867" spans="1:15" s="96" customFormat="1" ht="45.95" customHeight="1">
      <c r="A867" s="110"/>
      <c r="F867" s="28" t="s">
        <v>28</v>
      </c>
      <c r="G867" s="29"/>
      <c r="H867" s="29"/>
      <c r="I867" s="27"/>
      <c r="J867" s="23"/>
      <c r="K867" s="24">
        <v>5.5</v>
      </c>
      <c r="L867" s="23" t="s">
        <v>18</v>
      </c>
      <c r="M867" s="96">
        <v>0.5</v>
      </c>
      <c r="N867" s="135">
        <f t="shared" si="147"/>
        <v>5.4011299435028253</v>
      </c>
    </row>
    <row r="868" spans="1:15" s="96" customFormat="1" ht="45.95" customHeight="1" thickBot="1">
      <c r="A868" s="110"/>
      <c r="F868" s="30" t="s">
        <v>29</v>
      </c>
      <c r="G868" s="31"/>
      <c r="H868" s="31"/>
      <c r="I868" s="32"/>
      <c r="J868" s="23"/>
      <c r="K868" s="24">
        <v>22</v>
      </c>
      <c r="L868" s="23" t="s">
        <v>18</v>
      </c>
      <c r="M868" s="96">
        <v>2</v>
      </c>
      <c r="N868" s="135">
        <f t="shared" si="147"/>
        <v>21.604519774011301</v>
      </c>
    </row>
    <row r="869" spans="1:15" s="96" customFormat="1" ht="45.95" customHeight="1">
      <c r="A869" s="110"/>
      <c r="F869" s="18" t="s">
        <v>15</v>
      </c>
      <c r="G869" s="19"/>
      <c r="H869" s="20"/>
      <c r="I869" s="21" t="s">
        <v>17</v>
      </c>
      <c r="J869" s="16"/>
      <c r="K869" s="17">
        <v>917.5</v>
      </c>
      <c r="L869" s="16" t="s">
        <v>18</v>
      </c>
      <c r="M869" s="96">
        <v>95.5</v>
      </c>
      <c r="N869" s="135">
        <f>M869/99*952</f>
        <v>918.3434343434343</v>
      </c>
      <c r="O869" s="156">
        <f>K869-M869</f>
        <v>822</v>
      </c>
    </row>
    <row r="870" spans="1:15" s="96" customFormat="1" ht="45.95" customHeight="1">
      <c r="A870" s="110"/>
      <c r="F870" s="22" t="s">
        <v>22</v>
      </c>
      <c r="G870" s="19"/>
      <c r="H870" s="20"/>
      <c r="I870" s="21" t="s">
        <v>104</v>
      </c>
      <c r="J870" s="23"/>
      <c r="K870" s="24">
        <v>10</v>
      </c>
      <c r="L870" s="23" t="s">
        <v>18</v>
      </c>
      <c r="M870" s="96">
        <v>1</v>
      </c>
      <c r="N870" s="135">
        <f t="shared" ref="N870:N873" si="149">M870/99*952</f>
        <v>9.6161616161616177</v>
      </c>
      <c r="O870" s="156">
        <f>K870-M870</f>
        <v>9</v>
      </c>
    </row>
    <row r="871" spans="1:15" s="96" customFormat="1" ht="45.95" customHeight="1">
      <c r="A871" s="110"/>
      <c r="F871" s="25" t="s">
        <v>25</v>
      </c>
      <c r="G871" s="25"/>
      <c r="H871" s="26"/>
      <c r="I871" s="21">
        <v>952</v>
      </c>
      <c r="J871" s="23"/>
      <c r="K871" s="24">
        <v>5</v>
      </c>
      <c r="L871" s="23" t="s">
        <v>18</v>
      </c>
      <c r="M871" s="96">
        <v>0.5</v>
      </c>
      <c r="N871" s="135">
        <f t="shared" si="149"/>
        <v>4.8080808080808088</v>
      </c>
    </row>
    <row r="872" spans="1:15" s="96" customFormat="1" ht="45.95" customHeight="1">
      <c r="A872" s="110"/>
      <c r="F872" s="28" t="s">
        <v>28</v>
      </c>
      <c r="G872" s="29"/>
      <c r="H872" s="29"/>
      <c r="I872" s="21" t="s">
        <v>89</v>
      </c>
      <c r="J872" s="23"/>
      <c r="K872" s="24">
        <v>5</v>
      </c>
      <c r="L872" s="23" t="s">
        <v>18</v>
      </c>
      <c r="M872" s="96">
        <v>0.5</v>
      </c>
      <c r="N872" s="135">
        <f t="shared" si="149"/>
        <v>4.8080808080808088</v>
      </c>
    </row>
    <row r="873" spans="1:15" s="96" customFormat="1" ht="45.95" customHeight="1" thickBot="1">
      <c r="A873" s="110"/>
      <c r="F873" s="30" t="s">
        <v>29</v>
      </c>
      <c r="G873" s="31"/>
      <c r="H873" s="31"/>
      <c r="I873" s="179" t="s">
        <v>276</v>
      </c>
      <c r="J873" s="23"/>
      <c r="K873" s="24">
        <v>14.5</v>
      </c>
      <c r="L873" s="23" t="s">
        <v>18</v>
      </c>
      <c r="M873" s="96">
        <v>1.5</v>
      </c>
      <c r="N873" s="135">
        <f t="shared" si="149"/>
        <v>14.424242424242424</v>
      </c>
    </row>
    <row r="874" spans="1:15" s="96" customFormat="1" ht="45.95" customHeight="1">
      <c r="A874" s="110"/>
      <c r="F874" s="18" t="s">
        <v>31</v>
      </c>
      <c r="G874" s="19"/>
      <c r="H874" s="20"/>
      <c r="I874" s="21" t="s">
        <v>17</v>
      </c>
      <c r="J874" s="16"/>
      <c r="K874" s="17">
        <v>40</v>
      </c>
      <c r="L874" s="16" t="s">
        <v>18</v>
      </c>
    </row>
    <row r="875" spans="1:15" s="96" customFormat="1" ht="45.95" customHeight="1">
      <c r="A875" s="110"/>
      <c r="F875" s="18" t="s">
        <v>36</v>
      </c>
      <c r="G875" s="19"/>
      <c r="H875" s="20"/>
      <c r="I875" s="21" t="s">
        <v>139</v>
      </c>
      <c r="J875" s="16"/>
      <c r="K875" s="17">
        <v>20</v>
      </c>
      <c r="L875" s="16" t="s">
        <v>18</v>
      </c>
    </row>
    <row r="876" spans="1:15" s="96" customFormat="1" ht="45.95" customHeight="1">
      <c r="A876" s="110"/>
      <c r="F876" s="18" t="s">
        <v>34</v>
      </c>
      <c r="G876" s="19"/>
      <c r="H876" s="20"/>
      <c r="I876" s="21">
        <v>64</v>
      </c>
      <c r="J876" s="16"/>
      <c r="K876" s="17">
        <v>0.5</v>
      </c>
      <c r="L876" s="16" t="s">
        <v>18</v>
      </c>
    </row>
    <row r="877" spans="1:15" s="96" customFormat="1" ht="45.95" customHeight="1">
      <c r="A877" s="110"/>
      <c r="F877" s="22" t="s">
        <v>23</v>
      </c>
      <c r="G877" s="19"/>
      <c r="H877" s="20"/>
      <c r="I877" s="21"/>
      <c r="J877" s="23"/>
      <c r="K877" s="24">
        <v>1</v>
      </c>
      <c r="L877" s="23" t="s">
        <v>18</v>
      </c>
    </row>
    <row r="878" spans="1:15" s="96" customFormat="1" ht="45.95" customHeight="1">
      <c r="A878" s="110"/>
      <c r="F878" s="25" t="s">
        <v>25</v>
      </c>
      <c r="G878" s="25"/>
      <c r="H878" s="26"/>
      <c r="I878" s="27"/>
      <c r="J878" s="23"/>
      <c r="K878" s="24">
        <v>0.5</v>
      </c>
      <c r="L878" s="23" t="s">
        <v>18</v>
      </c>
    </row>
    <row r="879" spans="1:15" s="96" customFormat="1" ht="45.95" customHeight="1">
      <c r="A879" s="110"/>
      <c r="F879" s="28" t="s">
        <v>26</v>
      </c>
      <c r="G879" s="29"/>
      <c r="H879" s="26"/>
      <c r="I879" s="27"/>
      <c r="J879" s="23"/>
      <c r="K879" s="24">
        <v>0.5</v>
      </c>
      <c r="L879" s="23" t="s">
        <v>18</v>
      </c>
    </row>
    <row r="880" spans="1:15" s="96" customFormat="1" ht="45.95" customHeight="1">
      <c r="A880" s="110"/>
      <c r="F880" s="28" t="s">
        <v>28</v>
      </c>
      <c r="G880" s="29"/>
      <c r="H880" s="29"/>
      <c r="I880" s="27"/>
      <c r="J880" s="23"/>
      <c r="K880" s="24">
        <v>0.5</v>
      </c>
      <c r="L880" s="23" t="s">
        <v>18</v>
      </c>
    </row>
    <row r="881" spans="1:12" s="96" customFormat="1" ht="45.95" customHeight="1" thickBot="1">
      <c r="A881" s="110"/>
      <c r="F881" s="30" t="s">
        <v>29</v>
      </c>
      <c r="G881" s="31"/>
      <c r="H881" s="31"/>
      <c r="I881" s="32"/>
      <c r="J881" s="23"/>
      <c r="K881" s="24">
        <v>1</v>
      </c>
      <c r="L881" s="23" t="s">
        <v>18</v>
      </c>
    </row>
    <row r="882" spans="1:12" s="96" customFormat="1" ht="45.95" customHeight="1">
      <c r="A882" s="110"/>
      <c r="F882" s="18" t="s">
        <v>30</v>
      </c>
      <c r="G882" s="19"/>
      <c r="H882" s="20"/>
      <c r="I882" s="21" t="s">
        <v>17</v>
      </c>
      <c r="J882" s="16"/>
      <c r="K882" s="17">
        <v>28.5</v>
      </c>
      <c r="L882" s="16" t="s">
        <v>18</v>
      </c>
    </row>
    <row r="883" spans="1:12" s="96" customFormat="1" ht="45.95" customHeight="1">
      <c r="A883" s="110"/>
      <c r="F883" s="18" t="s">
        <v>32</v>
      </c>
      <c r="G883" s="19"/>
      <c r="H883" s="20"/>
      <c r="I883" s="21" t="s">
        <v>141</v>
      </c>
      <c r="J883" s="16"/>
      <c r="K883" s="17">
        <v>6.5</v>
      </c>
      <c r="L883" s="16" t="s">
        <v>18</v>
      </c>
    </row>
    <row r="884" spans="1:12" s="96" customFormat="1" ht="45.95" customHeight="1">
      <c r="A884" s="110"/>
      <c r="F884" s="18" t="s">
        <v>34</v>
      </c>
      <c r="G884" s="19"/>
      <c r="H884" s="20"/>
      <c r="I884" s="21">
        <v>38</v>
      </c>
      <c r="J884" s="16"/>
      <c r="K884" s="17">
        <v>0.5</v>
      </c>
      <c r="L884" s="16" t="s">
        <v>18</v>
      </c>
    </row>
    <row r="885" spans="1:12" s="96" customFormat="1" ht="45.95" customHeight="1">
      <c r="A885" s="110"/>
      <c r="F885" s="22" t="s">
        <v>23</v>
      </c>
      <c r="G885" s="19"/>
      <c r="H885" s="20"/>
      <c r="I885" s="21"/>
      <c r="J885" s="23"/>
      <c r="K885" s="24">
        <v>0.5</v>
      </c>
      <c r="L885" s="23" t="s">
        <v>18</v>
      </c>
    </row>
    <row r="886" spans="1:12" s="96" customFormat="1" ht="45.95" customHeight="1">
      <c r="A886" s="110"/>
      <c r="F886" s="25" t="s">
        <v>25</v>
      </c>
      <c r="G886" s="25"/>
      <c r="H886" s="26"/>
      <c r="I886" s="27"/>
      <c r="J886" s="23"/>
      <c r="K886" s="24">
        <v>0.5</v>
      </c>
      <c r="L886" s="23" t="s">
        <v>18</v>
      </c>
    </row>
    <row r="887" spans="1:12" s="96" customFormat="1" ht="45.95" customHeight="1">
      <c r="A887" s="110"/>
      <c r="F887" s="28" t="s">
        <v>27</v>
      </c>
      <c r="G887" s="29"/>
      <c r="H887" s="29"/>
      <c r="I887" s="27"/>
      <c r="J887" s="23"/>
      <c r="K887" s="24">
        <v>0.5</v>
      </c>
      <c r="L887" s="23" t="s">
        <v>18</v>
      </c>
    </row>
    <row r="888" spans="1:12" s="96" customFormat="1" ht="45.95" customHeight="1">
      <c r="A888" s="110"/>
      <c r="F888" s="28" t="s">
        <v>28</v>
      </c>
      <c r="G888" s="29"/>
      <c r="H888" s="29"/>
      <c r="I888" s="27"/>
      <c r="J888" s="23"/>
      <c r="K888" s="24">
        <v>0.5</v>
      </c>
      <c r="L888" s="23" t="s">
        <v>18</v>
      </c>
    </row>
    <row r="889" spans="1:12" s="96" customFormat="1" ht="45.95" customHeight="1" thickBot="1">
      <c r="A889" s="110"/>
      <c r="F889" s="30" t="s">
        <v>29</v>
      </c>
      <c r="G889" s="31"/>
      <c r="H889" s="31"/>
      <c r="I889" s="32"/>
      <c r="J889" s="23"/>
      <c r="K889" s="24">
        <v>0.5</v>
      </c>
      <c r="L889" s="23" t="s">
        <v>18</v>
      </c>
    </row>
    <row r="890" spans="1:12" s="96" customFormat="1" ht="45.95" customHeight="1">
      <c r="A890" s="110"/>
      <c r="F890" s="18" t="s">
        <v>33</v>
      </c>
      <c r="G890" s="19"/>
      <c r="H890" s="20"/>
      <c r="I890" s="21" t="s">
        <v>17</v>
      </c>
      <c r="J890" s="16"/>
      <c r="K890" s="17">
        <v>82</v>
      </c>
      <c r="L890" s="16" t="s">
        <v>18</v>
      </c>
    </row>
    <row r="891" spans="1:12" s="96" customFormat="1" ht="45.95" customHeight="1">
      <c r="A891" s="110"/>
      <c r="F891" s="18" t="s">
        <v>35</v>
      </c>
      <c r="G891" s="19"/>
      <c r="H891" s="20"/>
      <c r="I891" s="21" t="s">
        <v>192</v>
      </c>
      <c r="J891" s="16"/>
      <c r="K891" s="17">
        <v>15</v>
      </c>
      <c r="L891" s="16" t="s">
        <v>18</v>
      </c>
    </row>
    <row r="892" spans="1:12" s="96" customFormat="1" ht="45.95" customHeight="1">
      <c r="A892" s="110"/>
      <c r="F892" s="22" t="s">
        <v>23</v>
      </c>
      <c r="G892" s="19"/>
      <c r="H892" s="20"/>
      <c r="I892" s="21">
        <v>103</v>
      </c>
      <c r="J892" s="23"/>
      <c r="K892" s="24">
        <v>1</v>
      </c>
      <c r="L892" s="23" t="s">
        <v>18</v>
      </c>
    </row>
    <row r="893" spans="1:12" s="96" customFormat="1" ht="45.95" customHeight="1">
      <c r="A893" s="110"/>
      <c r="F893" s="25" t="s">
        <v>25</v>
      </c>
      <c r="G893" s="25"/>
      <c r="H893" s="26"/>
      <c r="I893" s="27"/>
      <c r="J893" s="23"/>
      <c r="K893" s="24">
        <v>1.5</v>
      </c>
      <c r="L893" s="23" t="s">
        <v>18</v>
      </c>
    </row>
    <row r="894" spans="1:12" s="96" customFormat="1" ht="45.95" customHeight="1">
      <c r="A894" s="110"/>
      <c r="F894" s="28" t="s">
        <v>27</v>
      </c>
      <c r="G894" s="29"/>
      <c r="H894" s="29"/>
      <c r="I894" s="27"/>
      <c r="J894" s="23"/>
      <c r="K894" s="24">
        <v>2</v>
      </c>
      <c r="L894" s="23" t="s">
        <v>18</v>
      </c>
    </row>
    <row r="895" spans="1:12" s="96" customFormat="1" ht="45.95" customHeight="1">
      <c r="A895" s="110"/>
      <c r="F895" s="28" t="s">
        <v>28</v>
      </c>
      <c r="G895" s="29"/>
      <c r="H895" s="29"/>
      <c r="I895" s="27"/>
      <c r="J895" s="23"/>
      <c r="K895" s="24">
        <v>0.5</v>
      </c>
      <c r="L895" s="23" t="s">
        <v>18</v>
      </c>
    </row>
    <row r="896" spans="1:12" s="96" customFormat="1" ht="45.95" customHeight="1" thickBot="1">
      <c r="A896" s="110"/>
      <c r="F896" s="30" t="s">
        <v>29</v>
      </c>
      <c r="G896" s="31"/>
      <c r="H896" s="31"/>
      <c r="I896" s="32"/>
      <c r="J896" s="23"/>
      <c r="K896" s="24">
        <v>1</v>
      </c>
      <c r="L896" s="23" t="s">
        <v>18</v>
      </c>
    </row>
    <row r="897" spans="1:15" s="96" customFormat="1" ht="45.95" customHeight="1">
      <c r="A897" s="110">
        <v>45311</v>
      </c>
      <c r="B897" s="111" t="s">
        <v>333</v>
      </c>
      <c r="C897" s="96" t="s">
        <v>306</v>
      </c>
      <c r="D897" s="96" t="s">
        <v>307</v>
      </c>
      <c r="E897" s="96" t="s">
        <v>101</v>
      </c>
      <c r="F897" s="96" t="s">
        <v>14</v>
      </c>
      <c r="G897" s="96" t="s">
        <v>102</v>
      </c>
      <c r="J897" s="96">
        <v>29</v>
      </c>
      <c r="K897" s="177">
        <v>3117</v>
      </c>
      <c r="M897" s="96" t="s">
        <v>308</v>
      </c>
      <c r="N897" s="110">
        <v>45315</v>
      </c>
    </row>
    <row r="898" spans="1:15" s="96" customFormat="1" ht="45.95" customHeight="1">
      <c r="A898" s="110"/>
      <c r="F898" s="96" t="s">
        <v>104</v>
      </c>
      <c r="G898" s="96" t="s">
        <v>102</v>
      </c>
      <c r="J898" s="96">
        <v>24</v>
      </c>
      <c r="K898" s="177">
        <v>3159</v>
      </c>
      <c r="M898" s="96" t="s">
        <v>309</v>
      </c>
      <c r="N898" s="110">
        <v>45315</v>
      </c>
    </row>
    <row r="899" spans="1:15" s="96" customFormat="1" ht="45.95" customHeight="1" thickBot="1">
      <c r="A899" s="110"/>
      <c r="F899" s="96" t="s">
        <v>118</v>
      </c>
      <c r="I899" s="178"/>
      <c r="J899" s="96">
        <v>3</v>
      </c>
      <c r="K899" s="177">
        <v>338</v>
      </c>
      <c r="M899" s="96" t="s">
        <v>274</v>
      </c>
      <c r="N899" s="110">
        <v>45315</v>
      </c>
    </row>
    <row r="900" spans="1:15" s="96" customFormat="1" ht="45.95" customHeight="1">
      <c r="A900" s="110"/>
      <c r="F900" s="12" t="s">
        <v>16</v>
      </c>
      <c r="G900" s="13"/>
      <c r="H900" s="14"/>
      <c r="I900" s="21" t="s">
        <v>17</v>
      </c>
      <c r="J900" s="16"/>
      <c r="K900" s="17">
        <v>3071</v>
      </c>
      <c r="L900" s="16" t="s">
        <v>18</v>
      </c>
      <c r="M900" s="96">
        <v>306.5</v>
      </c>
      <c r="N900" s="135">
        <f>M900/311*3117</f>
        <v>3071.8987138263665</v>
      </c>
      <c r="O900" s="156">
        <f>K900-M900</f>
        <v>2764.5</v>
      </c>
    </row>
    <row r="901" spans="1:15" s="96" customFormat="1" ht="45.95" customHeight="1">
      <c r="A901" s="110"/>
      <c r="F901" s="18" t="s">
        <v>19</v>
      </c>
      <c r="G901" s="19"/>
      <c r="H901" s="20"/>
      <c r="I901" s="21" t="s">
        <v>14</v>
      </c>
      <c r="J901" s="16"/>
      <c r="K901" s="17">
        <v>19</v>
      </c>
      <c r="L901" s="16" t="s">
        <v>18</v>
      </c>
      <c r="M901" s="96">
        <v>2</v>
      </c>
      <c r="N901" s="135">
        <f t="shared" ref="N901:N905" si="150">M901/311*3117</f>
        <v>20.045016077170416</v>
      </c>
      <c r="O901" s="156">
        <f t="shared" ref="O901:O903" si="151">K901-M901</f>
        <v>17</v>
      </c>
    </row>
    <row r="902" spans="1:15" s="96" customFormat="1" ht="45.95" customHeight="1">
      <c r="A902" s="110"/>
      <c r="F902" s="22" t="s">
        <v>22</v>
      </c>
      <c r="G902" s="19"/>
      <c r="H902" s="20"/>
      <c r="I902" s="21">
        <v>3117</v>
      </c>
      <c r="J902" s="23"/>
      <c r="K902" s="24">
        <v>10.5</v>
      </c>
      <c r="L902" s="23" t="s">
        <v>18</v>
      </c>
      <c r="M902" s="96">
        <v>1</v>
      </c>
      <c r="N902" s="135">
        <f t="shared" si="150"/>
        <v>10.022508038585208</v>
      </c>
      <c r="O902" s="156">
        <f t="shared" si="151"/>
        <v>9.5</v>
      </c>
    </row>
    <row r="903" spans="1:15" s="96" customFormat="1" ht="45.95" customHeight="1">
      <c r="A903" s="110"/>
      <c r="F903" s="22" t="s">
        <v>23</v>
      </c>
      <c r="G903" s="19"/>
      <c r="H903" s="20"/>
      <c r="I903" s="21" t="s">
        <v>89</v>
      </c>
      <c r="J903" s="23"/>
      <c r="K903" s="24">
        <v>5.5</v>
      </c>
      <c r="L903" s="23" t="s">
        <v>18</v>
      </c>
      <c r="M903" s="96">
        <v>0.5</v>
      </c>
      <c r="N903" s="135">
        <f t="shared" si="150"/>
        <v>5.0112540192926041</v>
      </c>
      <c r="O903" s="156">
        <f t="shared" si="151"/>
        <v>5</v>
      </c>
    </row>
    <row r="904" spans="1:15" s="96" customFormat="1" ht="45.95" customHeight="1">
      <c r="A904" s="110"/>
      <c r="F904" s="25" t="s">
        <v>25</v>
      </c>
      <c r="G904" s="25"/>
      <c r="H904" s="26"/>
      <c r="I904" s="21" t="s">
        <v>308</v>
      </c>
      <c r="J904" s="23"/>
      <c r="K904" s="24">
        <v>5.5</v>
      </c>
      <c r="L904" s="23" t="s">
        <v>18</v>
      </c>
      <c r="M904" s="96">
        <v>0.5</v>
      </c>
      <c r="N904" s="135">
        <f t="shared" si="150"/>
        <v>5.0112540192926041</v>
      </c>
    </row>
    <row r="905" spans="1:15" s="96" customFormat="1" ht="45.95" customHeight="1" thickBot="1">
      <c r="A905" s="110"/>
      <c r="F905" s="30" t="s">
        <v>28</v>
      </c>
      <c r="G905" s="31"/>
      <c r="H905" s="31"/>
      <c r="I905" s="32"/>
      <c r="J905" s="23"/>
      <c r="K905" s="24">
        <v>5.5</v>
      </c>
      <c r="L905" s="23" t="s">
        <v>18</v>
      </c>
      <c r="M905" s="96">
        <v>0.5</v>
      </c>
      <c r="N905" s="135">
        <f t="shared" si="150"/>
        <v>5.0112540192926041</v>
      </c>
    </row>
    <row r="906" spans="1:15" s="96" customFormat="1" ht="45.95" customHeight="1">
      <c r="A906" s="110"/>
      <c r="F906" s="181" t="s">
        <v>15</v>
      </c>
      <c r="G906" s="182"/>
      <c r="H906" s="183"/>
      <c r="I906" s="21" t="s">
        <v>17</v>
      </c>
      <c r="J906" s="16"/>
      <c r="K906" s="17">
        <v>3126</v>
      </c>
      <c r="L906" s="16" t="s">
        <v>18</v>
      </c>
      <c r="M906" s="96">
        <v>291</v>
      </c>
      <c r="N906" s="135">
        <f>M906/294*3159</f>
        <v>3126.7653061224491</v>
      </c>
      <c r="O906" s="156">
        <f>K906-M906</f>
        <v>2835</v>
      </c>
    </row>
    <row r="907" spans="1:15" s="96" customFormat="1" ht="45.95" customHeight="1">
      <c r="A907" s="110"/>
      <c r="F907" s="22" t="s">
        <v>22</v>
      </c>
      <c r="G907" s="19"/>
      <c r="H907" s="20"/>
      <c r="I907" s="21" t="s">
        <v>104</v>
      </c>
      <c r="J907" s="23"/>
      <c r="K907" s="24">
        <v>16.5</v>
      </c>
      <c r="L907" s="23" t="s">
        <v>18</v>
      </c>
      <c r="M907" s="96">
        <v>1.5</v>
      </c>
      <c r="N907" s="135">
        <f t="shared" ref="N907:N910" si="152">M907/294*3159</f>
        <v>16.117346938775508</v>
      </c>
      <c r="O907" s="156">
        <f t="shared" ref="O907:O908" si="153">K907-M907</f>
        <v>15</v>
      </c>
    </row>
    <row r="908" spans="1:15" s="96" customFormat="1" ht="45.95" customHeight="1">
      <c r="A908" s="110"/>
      <c r="F908" s="22" t="s">
        <v>23</v>
      </c>
      <c r="G908" s="19"/>
      <c r="H908" s="20"/>
      <c r="I908" s="21">
        <v>3159</v>
      </c>
      <c r="J908" s="23"/>
      <c r="K908" s="24">
        <v>5.5</v>
      </c>
      <c r="L908" s="23" t="s">
        <v>18</v>
      </c>
      <c r="M908" s="96">
        <v>0.5</v>
      </c>
      <c r="N908" s="135">
        <f t="shared" si="152"/>
        <v>5.3724489795918364</v>
      </c>
      <c r="O908" s="156">
        <f t="shared" si="153"/>
        <v>5</v>
      </c>
    </row>
    <row r="909" spans="1:15" s="96" customFormat="1" ht="45.95" customHeight="1">
      <c r="A909" s="110"/>
      <c r="F909" s="25" t="s">
        <v>25</v>
      </c>
      <c r="G909" s="25"/>
      <c r="H909" s="26"/>
      <c r="I909" s="21" t="s">
        <v>89</v>
      </c>
      <c r="J909" s="23"/>
      <c r="K909" s="24">
        <v>5.5</v>
      </c>
      <c r="L909" s="23" t="s">
        <v>18</v>
      </c>
      <c r="M909" s="96">
        <v>0.5</v>
      </c>
      <c r="N909" s="135">
        <f t="shared" si="152"/>
        <v>5.3724489795918364</v>
      </c>
    </row>
    <row r="910" spans="1:15" s="96" customFormat="1" ht="45.95" customHeight="1" thickBot="1">
      <c r="A910" s="110"/>
      <c r="F910" s="30" t="s">
        <v>28</v>
      </c>
      <c r="G910" s="31"/>
      <c r="H910" s="31"/>
      <c r="I910" s="179" t="s">
        <v>309</v>
      </c>
      <c r="J910" s="23"/>
      <c r="K910" s="24">
        <v>5.5</v>
      </c>
      <c r="L910" s="23" t="s">
        <v>18</v>
      </c>
      <c r="M910" s="96">
        <v>0.5</v>
      </c>
      <c r="N910" s="135">
        <f t="shared" si="152"/>
        <v>5.3724489795918364</v>
      </c>
    </row>
    <row r="911" spans="1:15" s="96" customFormat="1" ht="45.95" customHeight="1">
      <c r="A911" s="110"/>
      <c r="F911" s="181" t="s">
        <v>19</v>
      </c>
      <c r="G911" s="182"/>
      <c r="H911" s="183"/>
      <c r="I911" s="21" t="s">
        <v>17</v>
      </c>
      <c r="J911" s="16"/>
      <c r="K911" s="17">
        <v>11</v>
      </c>
      <c r="L911" s="16" t="s">
        <v>18</v>
      </c>
      <c r="M911" s="96">
        <v>3.5</v>
      </c>
      <c r="N911" s="135">
        <f>M911/112*338</f>
        <v>10.5625</v>
      </c>
      <c r="O911" s="156">
        <f>K911-M911</f>
        <v>7.5</v>
      </c>
    </row>
    <row r="912" spans="1:15" s="96" customFormat="1" ht="45.95" customHeight="1">
      <c r="A912" s="110"/>
      <c r="F912" s="18" t="s">
        <v>118</v>
      </c>
      <c r="G912" s="19"/>
      <c r="H912" s="20"/>
      <c r="I912" s="21" t="s">
        <v>118</v>
      </c>
      <c r="J912" s="16"/>
      <c r="K912" s="17">
        <v>315</v>
      </c>
      <c r="L912" s="16" t="s">
        <v>18</v>
      </c>
      <c r="M912" s="96">
        <v>105.5</v>
      </c>
      <c r="N912" s="135">
        <f t="shared" ref="N912:N918" si="154">M912/112*338</f>
        <v>318.38392857142856</v>
      </c>
      <c r="O912" s="156">
        <f t="shared" ref="O912:O914" si="155">K912-M912</f>
        <v>209.5</v>
      </c>
    </row>
    <row r="913" spans="1:15" s="96" customFormat="1" ht="45.95" customHeight="1">
      <c r="A913" s="110"/>
      <c r="F913" s="22" t="s">
        <v>22</v>
      </c>
      <c r="G913" s="19"/>
      <c r="H913" s="20"/>
      <c r="I913" s="21">
        <v>338</v>
      </c>
      <c r="J913" s="23"/>
      <c r="K913" s="24">
        <v>2</v>
      </c>
      <c r="L913" s="23" t="s">
        <v>18</v>
      </c>
      <c r="M913" s="96">
        <v>0.5</v>
      </c>
      <c r="N913" s="135">
        <f t="shared" si="154"/>
        <v>1.5089285714285714</v>
      </c>
      <c r="O913" s="156">
        <f t="shared" si="155"/>
        <v>1.5</v>
      </c>
    </row>
    <row r="914" spans="1:15" s="96" customFormat="1" ht="45.95" customHeight="1">
      <c r="A914" s="110"/>
      <c r="F914" s="22" t="s">
        <v>23</v>
      </c>
      <c r="G914" s="19"/>
      <c r="H914" s="20"/>
      <c r="I914" s="21" t="s">
        <v>89</v>
      </c>
      <c r="J914" s="23"/>
      <c r="K914" s="24">
        <v>2</v>
      </c>
      <c r="L914" s="23" t="s">
        <v>18</v>
      </c>
      <c r="M914" s="96">
        <v>0.5</v>
      </c>
      <c r="N914" s="135">
        <f t="shared" si="154"/>
        <v>1.5089285714285714</v>
      </c>
      <c r="O914" s="156">
        <f t="shared" si="155"/>
        <v>1.5</v>
      </c>
    </row>
    <row r="915" spans="1:15" s="96" customFormat="1" ht="45.95" customHeight="1">
      <c r="A915" s="110"/>
      <c r="F915" s="25" t="s">
        <v>25</v>
      </c>
      <c r="G915" s="25"/>
      <c r="H915" s="26"/>
      <c r="I915" s="21" t="s">
        <v>274</v>
      </c>
      <c r="J915" s="23"/>
      <c r="K915" s="24">
        <v>2</v>
      </c>
      <c r="L915" s="23" t="s">
        <v>18</v>
      </c>
      <c r="M915" s="96">
        <v>0.5</v>
      </c>
      <c r="N915" s="135">
        <f t="shared" si="154"/>
        <v>1.5089285714285714</v>
      </c>
    </row>
    <row r="916" spans="1:15" s="96" customFormat="1" ht="45.95" customHeight="1">
      <c r="A916" s="110"/>
      <c r="F916" s="28" t="s">
        <v>27</v>
      </c>
      <c r="G916" s="29"/>
      <c r="H916" s="29"/>
      <c r="I916" s="27"/>
      <c r="J916" s="23"/>
      <c r="K916" s="24">
        <v>2</v>
      </c>
      <c r="L916" s="23" t="s">
        <v>18</v>
      </c>
      <c r="M916" s="96">
        <v>0.5</v>
      </c>
      <c r="N916" s="135">
        <f t="shared" si="154"/>
        <v>1.5089285714285714</v>
      </c>
    </row>
    <row r="917" spans="1:15" s="96" customFormat="1" ht="45.95" customHeight="1">
      <c r="A917" s="110"/>
      <c r="F917" s="28" t="s">
        <v>28</v>
      </c>
      <c r="G917" s="29"/>
      <c r="H917" s="29"/>
      <c r="I917" s="27"/>
      <c r="J917" s="23"/>
      <c r="K917" s="24">
        <v>2</v>
      </c>
      <c r="L917" s="23" t="s">
        <v>18</v>
      </c>
      <c r="M917" s="96">
        <v>0.5</v>
      </c>
      <c r="N917" s="135">
        <f t="shared" si="154"/>
        <v>1.5089285714285714</v>
      </c>
    </row>
    <row r="918" spans="1:15" s="96" customFormat="1" ht="45.95" customHeight="1" thickBot="1">
      <c r="A918" s="110"/>
      <c r="F918" s="30" t="s">
        <v>29</v>
      </c>
      <c r="G918" s="31"/>
      <c r="H918" s="31"/>
      <c r="I918" s="32"/>
      <c r="J918" s="23"/>
      <c r="K918" s="24">
        <v>2</v>
      </c>
      <c r="L918" s="23" t="s">
        <v>18</v>
      </c>
      <c r="M918" s="96">
        <v>0.5</v>
      </c>
      <c r="N918" s="135">
        <f t="shared" si="154"/>
        <v>1.5089285714285714</v>
      </c>
    </row>
    <row r="919" spans="1:15" s="96" customFormat="1" ht="45.95" customHeight="1">
      <c r="A919" s="110">
        <v>45313</v>
      </c>
      <c r="B919" s="111" t="s">
        <v>334</v>
      </c>
      <c r="C919" s="96" t="s">
        <v>312</v>
      </c>
      <c r="D919" s="96" t="s">
        <v>313</v>
      </c>
      <c r="E919" s="96" t="s">
        <v>101</v>
      </c>
      <c r="F919" s="96" t="s">
        <v>14</v>
      </c>
      <c r="G919" s="96" t="s">
        <v>102</v>
      </c>
      <c r="J919" s="96">
        <v>19</v>
      </c>
      <c r="K919" s="177">
        <v>2815</v>
      </c>
      <c r="M919" s="96" t="s">
        <v>314</v>
      </c>
      <c r="N919" s="110">
        <v>45315</v>
      </c>
    </row>
    <row r="920" spans="1:15" s="96" customFormat="1" ht="45.95" customHeight="1" thickBot="1">
      <c r="A920" s="110"/>
      <c r="F920" s="96" t="s">
        <v>104</v>
      </c>
      <c r="G920" s="96" t="s">
        <v>102</v>
      </c>
      <c r="I920" s="178"/>
      <c r="J920" s="96">
        <v>37</v>
      </c>
      <c r="K920" s="177">
        <v>6052</v>
      </c>
      <c r="M920" s="96" t="s">
        <v>315</v>
      </c>
      <c r="N920" s="110">
        <v>45315</v>
      </c>
    </row>
    <row r="921" spans="1:15" s="96" customFormat="1" ht="45.95" customHeight="1">
      <c r="A921" s="110"/>
      <c r="F921" s="12" t="s">
        <v>16</v>
      </c>
      <c r="G921" s="13"/>
      <c r="H921" s="14"/>
      <c r="I921" s="21" t="s">
        <v>17</v>
      </c>
      <c r="J921" s="16"/>
      <c r="K921" s="17">
        <v>2255</v>
      </c>
      <c r="L921" s="16" t="s">
        <v>18</v>
      </c>
      <c r="M921" s="96">
        <v>246</v>
      </c>
      <c r="N921" s="135">
        <f>M921/307*2815</f>
        <v>2255.667752442997</v>
      </c>
      <c r="O921" s="156">
        <f>K921-M921</f>
        <v>2009</v>
      </c>
    </row>
    <row r="922" spans="1:15" s="96" customFormat="1" ht="45.95" customHeight="1">
      <c r="A922" s="110"/>
      <c r="F922" s="18" t="s">
        <v>19</v>
      </c>
      <c r="G922" s="19"/>
      <c r="H922" s="20"/>
      <c r="I922" s="21" t="s">
        <v>14</v>
      </c>
      <c r="J922" s="16"/>
      <c r="K922" s="17">
        <v>367</v>
      </c>
      <c r="L922" s="16" t="s">
        <v>18</v>
      </c>
      <c r="M922" s="96">
        <v>40</v>
      </c>
      <c r="N922" s="135">
        <f t="shared" ref="N922:N934" si="156">M922/307*2815</f>
        <v>366.77524429967428</v>
      </c>
      <c r="O922" s="156">
        <f t="shared" ref="O922:O928" si="157">K922-M922</f>
        <v>327</v>
      </c>
    </row>
    <row r="923" spans="1:15" s="96" customFormat="1" ht="45.95" customHeight="1">
      <c r="A923" s="110"/>
      <c r="F923" s="18" t="s">
        <v>20</v>
      </c>
      <c r="G923" s="19"/>
      <c r="H923" s="20"/>
      <c r="I923" s="21">
        <v>2815</v>
      </c>
      <c r="J923" s="16"/>
      <c r="K923" s="17">
        <v>55.5</v>
      </c>
      <c r="L923" s="16" t="s">
        <v>18</v>
      </c>
      <c r="M923" s="96">
        <v>6</v>
      </c>
      <c r="N923" s="135">
        <f t="shared" si="156"/>
        <v>55.016286644951137</v>
      </c>
      <c r="O923" s="156">
        <f t="shared" si="157"/>
        <v>49.5</v>
      </c>
    </row>
    <row r="924" spans="1:15" s="96" customFormat="1" ht="45.95" customHeight="1">
      <c r="A924" s="110"/>
      <c r="F924" s="18" t="s">
        <v>118</v>
      </c>
      <c r="G924" s="19"/>
      <c r="H924" s="20"/>
      <c r="I924" s="21" t="s">
        <v>89</v>
      </c>
      <c r="J924" s="16"/>
      <c r="K924" s="17">
        <v>10</v>
      </c>
      <c r="L924" s="16" t="s">
        <v>18</v>
      </c>
      <c r="M924" s="96">
        <v>1.5</v>
      </c>
      <c r="N924" s="135">
        <f t="shared" si="156"/>
        <v>13.754071661237784</v>
      </c>
      <c r="O924" s="156">
        <f t="shared" si="157"/>
        <v>8.5</v>
      </c>
    </row>
    <row r="925" spans="1:15" s="96" customFormat="1" ht="45.95" customHeight="1">
      <c r="A925" s="110"/>
      <c r="F925" s="18" t="s">
        <v>15</v>
      </c>
      <c r="G925" s="19"/>
      <c r="H925" s="20"/>
      <c r="I925" s="21" t="s">
        <v>314</v>
      </c>
      <c r="J925" s="16"/>
      <c r="K925" s="17">
        <v>9.5</v>
      </c>
      <c r="L925" s="16" t="s">
        <v>18</v>
      </c>
      <c r="M925" s="96">
        <v>1</v>
      </c>
      <c r="N925" s="135">
        <f t="shared" si="156"/>
        <v>9.1693811074918568</v>
      </c>
      <c r="O925" s="156">
        <f t="shared" si="157"/>
        <v>8.5</v>
      </c>
    </row>
    <row r="926" spans="1:15" s="96" customFormat="1" ht="45.95" customHeight="1">
      <c r="A926" s="110"/>
      <c r="F926" s="18" t="s">
        <v>35</v>
      </c>
      <c r="G926" s="19"/>
      <c r="H926" s="20"/>
      <c r="I926" s="21"/>
      <c r="J926" s="16"/>
      <c r="K926" s="17">
        <v>5</v>
      </c>
      <c r="L926" s="16" t="s">
        <v>18</v>
      </c>
      <c r="M926" s="96">
        <v>0.5</v>
      </c>
      <c r="N926" s="135">
        <f t="shared" si="156"/>
        <v>4.5846905537459284</v>
      </c>
      <c r="O926" s="156">
        <f t="shared" si="157"/>
        <v>4.5</v>
      </c>
    </row>
    <row r="927" spans="1:15" s="96" customFormat="1" ht="45.95" customHeight="1">
      <c r="A927" s="110"/>
      <c r="F927" s="22" t="s">
        <v>22</v>
      </c>
      <c r="G927" s="19"/>
      <c r="H927" s="20"/>
      <c r="I927" s="21"/>
      <c r="J927" s="23"/>
      <c r="K927" s="24">
        <v>28</v>
      </c>
      <c r="L927" s="23" t="s">
        <v>18</v>
      </c>
      <c r="M927" s="96">
        <v>3</v>
      </c>
      <c r="N927" s="135">
        <f t="shared" si="156"/>
        <v>27.508143322475568</v>
      </c>
      <c r="O927" s="156">
        <f t="shared" si="157"/>
        <v>25</v>
      </c>
    </row>
    <row r="928" spans="1:15" s="96" customFormat="1" ht="45.95" customHeight="1">
      <c r="A928" s="110"/>
      <c r="F928" s="22" t="s">
        <v>23</v>
      </c>
      <c r="G928" s="19"/>
      <c r="H928" s="20"/>
      <c r="I928" s="21"/>
      <c r="J928" s="23"/>
      <c r="K928" s="24">
        <v>9.5</v>
      </c>
      <c r="L928" s="23" t="s">
        <v>18</v>
      </c>
      <c r="M928" s="96">
        <v>1</v>
      </c>
      <c r="N928" s="135">
        <f t="shared" si="156"/>
        <v>9.1693811074918568</v>
      </c>
      <c r="O928" s="156">
        <f t="shared" si="157"/>
        <v>8.5</v>
      </c>
    </row>
    <row r="929" spans="1:15" s="96" customFormat="1" ht="45.95" customHeight="1">
      <c r="A929" s="110"/>
      <c r="F929" s="25" t="s">
        <v>24</v>
      </c>
      <c r="G929" s="25"/>
      <c r="H929" s="26"/>
      <c r="I929" s="27"/>
      <c r="J929" s="23"/>
      <c r="K929" s="24">
        <v>5</v>
      </c>
      <c r="L929" s="23" t="s">
        <v>18</v>
      </c>
      <c r="M929" s="96">
        <v>0.5</v>
      </c>
      <c r="N929" s="135">
        <f t="shared" si="156"/>
        <v>4.5846905537459284</v>
      </c>
    </row>
    <row r="930" spans="1:15" s="96" customFormat="1" ht="45.95" customHeight="1">
      <c r="A930" s="110"/>
      <c r="F930" s="25" t="s">
        <v>25</v>
      </c>
      <c r="G930" s="25"/>
      <c r="H930" s="26"/>
      <c r="I930" s="27"/>
      <c r="J930" s="23"/>
      <c r="K930" s="24">
        <v>5</v>
      </c>
      <c r="L930" s="23" t="s">
        <v>18</v>
      </c>
      <c r="M930" s="96">
        <v>0.5</v>
      </c>
      <c r="N930" s="135">
        <f t="shared" si="156"/>
        <v>4.5846905537459284</v>
      </c>
    </row>
    <row r="931" spans="1:15" s="96" customFormat="1" ht="45.95" customHeight="1">
      <c r="A931" s="110"/>
      <c r="F931" s="28" t="s">
        <v>26</v>
      </c>
      <c r="G931" s="29"/>
      <c r="H931" s="26"/>
      <c r="I931" s="27"/>
      <c r="J931" s="23"/>
      <c r="K931" s="24">
        <v>9.5</v>
      </c>
      <c r="L931" s="23" t="s">
        <v>18</v>
      </c>
      <c r="M931" s="96">
        <v>1</v>
      </c>
      <c r="N931" s="135">
        <f t="shared" si="156"/>
        <v>9.1693811074918568</v>
      </c>
    </row>
    <row r="932" spans="1:15" s="96" customFormat="1" ht="45.95" customHeight="1">
      <c r="A932" s="110"/>
      <c r="F932" s="28" t="s">
        <v>27</v>
      </c>
      <c r="G932" s="29"/>
      <c r="H932" s="29"/>
      <c r="I932" s="27"/>
      <c r="J932" s="23"/>
      <c r="K932" s="24">
        <v>5</v>
      </c>
      <c r="L932" s="23" t="s">
        <v>18</v>
      </c>
      <c r="M932" s="96">
        <v>0.5</v>
      </c>
      <c r="N932" s="135">
        <f t="shared" si="156"/>
        <v>4.5846905537459284</v>
      </c>
    </row>
    <row r="933" spans="1:15" s="96" customFormat="1" ht="45.95" customHeight="1">
      <c r="A933" s="110"/>
      <c r="F933" s="28" t="s">
        <v>28</v>
      </c>
      <c r="G933" s="29"/>
      <c r="H933" s="29"/>
      <c r="I933" s="27"/>
      <c r="J933" s="23"/>
      <c r="K933" s="24">
        <v>5</v>
      </c>
      <c r="L933" s="23" t="s">
        <v>18</v>
      </c>
      <c r="M933" s="96">
        <v>0.5</v>
      </c>
      <c r="N933" s="135">
        <f t="shared" si="156"/>
        <v>4.5846905537459284</v>
      </c>
    </row>
    <row r="934" spans="1:15" s="96" customFormat="1" ht="45.95" customHeight="1" thickBot="1">
      <c r="A934" s="110"/>
      <c r="F934" s="30" t="s">
        <v>29</v>
      </c>
      <c r="G934" s="31"/>
      <c r="H934" s="31"/>
      <c r="I934" s="32"/>
      <c r="J934" s="23"/>
      <c r="K934" s="24">
        <v>46</v>
      </c>
      <c r="L934" s="23" t="s">
        <v>18</v>
      </c>
      <c r="M934" s="96">
        <v>5</v>
      </c>
      <c r="N934" s="135">
        <f t="shared" si="156"/>
        <v>45.846905537459286</v>
      </c>
    </row>
    <row r="935" spans="1:15" s="96" customFormat="1" ht="45.95" customHeight="1">
      <c r="A935" s="110"/>
      <c r="F935" s="18" t="s">
        <v>19</v>
      </c>
      <c r="G935" s="19"/>
      <c r="H935" s="20"/>
      <c r="I935" s="21" t="s">
        <v>17</v>
      </c>
      <c r="J935" s="16"/>
      <c r="K935" s="17">
        <v>24.5</v>
      </c>
      <c r="L935" s="16" t="s">
        <v>18</v>
      </c>
      <c r="M935" s="96">
        <v>2</v>
      </c>
      <c r="N935" s="135">
        <f>M935/448*6052</f>
        <v>27.017857142857142</v>
      </c>
      <c r="O935" s="156">
        <f>K935-M935</f>
        <v>22.5</v>
      </c>
    </row>
    <row r="936" spans="1:15" s="96" customFormat="1" ht="45.95" customHeight="1">
      <c r="A936" s="110"/>
      <c r="F936" s="18" t="s">
        <v>30</v>
      </c>
      <c r="G936" s="19"/>
      <c r="H936" s="20"/>
      <c r="I936" s="21" t="s">
        <v>104</v>
      </c>
      <c r="J936" s="16"/>
      <c r="K936" s="17">
        <v>14</v>
      </c>
      <c r="L936" s="16" t="s">
        <v>18</v>
      </c>
      <c r="M936" s="96">
        <v>1</v>
      </c>
      <c r="N936" s="135">
        <f t="shared" ref="N936:N944" si="158">M936/448*6052</f>
        <v>13.508928571428571</v>
      </c>
      <c r="O936" s="156">
        <f t="shared" ref="O936:O940" si="159">K936-M936</f>
        <v>13</v>
      </c>
    </row>
    <row r="937" spans="1:15" s="96" customFormat="1" ht="45.95" customHeight="1">
      <c r="A937" s="110"/>
      <c r="F937" s="18" t="s">
        <v>15</v>
      </c>
      <c r="G937" s="19"/>
      <c r="H937" s="20"/>
      <c r="I937" s="21">
        <v>6052</v>
      </c>
      <c r="J937" s="16"/>
      <c r="K937" s="17">
        <v>5741</v>
      </c>
      <c r="L937" s="16" t="s">
        <v>18</v>
      </c>
      <c r="M937" s="96">
        <v>425</v>
      </c>
      <c r="N937" s="135">
        <f t="shared" si="158"/>
        <v>5741.2946428571431</v>
      </c>
      <c r="O937" s="156">
        <f t="shared" si="159"/>
        <v>5316</v>
      </c>
    </row>
    <row r="938" spans="1:15" s="96" customFormat="1" ht="45.95" customHeight="1">
      <c r="A938" s="110"/>
      <c r="F938" s="18" t="s">
        <v>143</v>
      </c>
      <c r="G938" s="19"/>
      <c r="H938" s="20"/>
      <c r="I938" s="21" t="s">
        <v>89</v>
      </c>
      <c r="J938" s="16"/>
      <c r="K938" s="17">
        <v>41</v>
      </c>
      <c r="L938" s="16" t="s">
        <v>18</v>
      </c>
      <c r="M938" s="96">
        <v>3</v>
      </c>
      <c r="N938" s="135">
        <f t="shared" si="158"/>
        <v>40.526785714285715</v>
      </c>
      <c r="O938" s="156">
        <f t="shared" si="159"/>
        <v>38</v>
      </c>
    </row>
    <row r="939" spans="1:15" s="96" customFormat="1" ht="45.95" customHeight="1">
      <c r="A939" s="110"/>
      <c r="F939" s="22" t="s">
        <v>22</v>
      </c>
      <c r="G939" s="19"/>
      <c r="H939" s="20"/>
      <c r="I939" s="21" t="s">
        <v>315</v>
      </c>
      <c r="J939" s="23"/>
      <c r="K939" s="24">
        <v>115</v>
      </c>
      <c r="L939" s="23" t="s">
        <v>18</v>
      </c>
      <c r="M939" s="96">
        <v>8.5</v>
      </c>
      <c r="N939" s="135">
        <f t="shared" si="158"/>
        <v>114.82589285714285</v>
      </c>
      <c r="O939" s="156">
        <f t="shared" si="159"/>
        <v>106.5</v>
      </c>
    </row>
    <row r="940" spans="1:15" s="96" customFormat="1" ht="45.95" customHeight="1">
      <c r="A940" s="110"/>
      <c r="F940" s="22" t="s">
        <v>23</v>
      </c>
      <c r="G940" s="19"/>
      <c r="H940" s="20"/>
      <c r="I940" s="21"/>
      <c r="J940" s="23"/>
      <c r="K940" s="24">
        <v>27.5</v>
      </c>
      <c r="L940" s="23" t="s">
        <v>18</v>
      </c>
      <c r="M940" s="96">
        <v>2</v>
      </c>
      <c r="N940" s="135">
        <f t="shared" si="158"/>
        <v>27.017857142857142</v>
      </c>
      <c r="O940" s="156">
        <f t="shared" si="159"/>
        <v>25.5</v>
      </c>
    </row>
    <row r="941" spans="1:15" s="96" customFormat="1" ht="45.95" customHeight="1">
      <c r="A941" s="110"/>
      <c r="F941" s="25" t="s">
        <v>25</v>
      </c>
      <c r="G941" s="25"/>
      <c r="H941" s="26"/>
      <c r="I941" s="27"/>
      <c r="J941" s="23"/>
      <c r="K941" s="24">
        <v>7</v>
      </c>
      <c r="L941" s="23" t="s">
        <v>18</v>
      </c>
      <c r="M941" s="96">
        <v>0.5</v>
      </c>
      <c r="N941" s="135">
        <f t="shared" si="158"/>
        <v>6.7544642857142856</v>
      </c>
    </row>
    <row r="942" spans="1:15" s="96" customFormat="1" ht="45.95" customHeight="1">
      <c r="A942" s="110"/>
      <c r="F942" s="28" t="s">
        <v>26</v>
      </c>
      <c r="G942" s="29"/>
      <c r="H942" s="26"/>
      <c r="I942" s="27"/>
      <c r="J942" s="23"/>
      <c r="K942" s="24">
        <v>14</v>
      </c>
      <c r="L942" s="23" t="s">
        <v>18</v>
      </c>
      <c r="M942" s="96">
        <v>1</v>
      </c>
      <c r="N942" s="135">
        <f t="shared" si="158"/>
        <v>13.508928571428571</v>
      </c>
    </row>
    <row r="943" spans="1:15" s="96" customFormat="1" ht="45.95" customHeight="1">
      <c r="A943" s="110"/>
      <c r="F943" s="28" t="s">
        <v>28</v>
      </c>
      <c r="G943" s="29"/>
      <c r="H943" s="29"/>
      <c r="I943" s="27"/>
      <c r="J943" s="23"/>
      <c r="K943" s="24">
        <v>7</v>
      </c>
      <c r="L943" s="23" t="s">
        <v>18</v>
      </c>
      <c r="M943" s="96">
        <v>0.5</v>
      </c>
      <c r="N943" s="135">
        <f t="shared" si="158"/>
        <v>6.7544642857142856</v>
      </c>
    </row>
    <row r="944" spans="1:15" s="96" customFormat="1" ht="45.95" customHeight="1" thickBot="1">
      <c r="A944" s="110"/>
      <c r="F944" s="30" t="s">
        <v>29</v>
      </c>
      <c r="G944" s="31"/>
      <c r="H944" s="31"/>
      <c r="I944" s="32"/>
      <c r="J944" s="23"/>
      <c r="K944" s="24">
        <v>61</v>
      </c>
      <c r="L944" s="23" t="s">
        <v>18</v>
      </c>
      <c r="M944" s="96">
        <v>4.5</v>
      </c>
      <c r="N944" s="135">
        <f t="shared" si="158"/>
        <v>60.790178571428577</v>
      </c>
    </row>
    <row r="945" spans="1:15" s="96" customFormat="1" ht="45.95" customHeight="1">
      <c r="A945" s="110">
        <v>45313</v>
      </c>
      <c r="B945" s="111" t="s">
        <v>332</v>
      </c>
      <c r="C945" s="96" t="s">
        <v>316</v>
      </c>
      <c r="D945" s="96" t="s">
        <v>317</v>
      </c>
      <c r="E945" s="96" t="s">
        <v>101</v>
      </c>
      <c r="F945" s="96" t="s">
        <v>14</v>
      </c>
      <c r="G945" s="96" t="s">
        <v>102</v>
      </c>
      <c r="J945" s="96">
        <v>9</v>
      </c>
      <c r="K945" s="177">
        <v>157</v>
      </c>
      <c r="M945" s="96" t="s">
        <v>318</v>
      </c>
      <c r="N945" s="110">
        <v>45315</v>
      </c>
    </row>
    <row r="946" spans="1:15" s="96" customFormat="1" ht="45.95" customHeight="1" thickBot="1">
      <c r="A946" s="110"/>
      <c r="F946" s="96" t="s">
        <v>104</v>
      </c>
      <c r="G946" s="96" t="s">
        <v>102</v>
      </c>
      <c r="I946" s="178"/>
      <c r="J946" s="96">
        <v>11</v>
      </c>
      <c r="K946" s="177">
        <v>197</v>
      </c>
      <c r="M946" s="96" t="s">
        <v>319</v>
      </c>
      <c r="N946" s="110">
        <v>45315</v>
      </c>
    </row>
    <row r="947" spans="1:15" s="96" customFormat="1" ht="45.95" customHeight="1">
      <c r="A947" s="110"/>
      <c r="F947" s="12" t="s">
        <v>16</v>
      </c>
      <c r="G947" s="13"/>
      <c r="H947" s="14"/>
      <c r="I947" s="21" t="s">
        <v>17</v>
      </c>
      <c r="J947" s="16"/>
      <c r="K947" s="17">
        <v>140.5</v>
      </c>
      <c r="L947" s="16" t="s">
        <v>18</v>
      </c>
      <c r="M947" s="96">
        <v>13.5</v>
      </c>
      <c r="N947" s="135">
        <f>M947/15*157</f>
        <v>141.30000000000001</v>
      </c>
      <c r="O947" s="156">
        <f>K947-M947</f>
        <v>127</v>
      </c>
    </row>
    <row r="948" spans="1:15" s="96" customFormat="1" ht="45.95" customHeight="1">
      <c r="A948" s="110"/>
      <c r="F948" s="18" t="s">
        <v>19</v>
      </c>
      <c r="G948" s="19"/>
      <c r="H948" s="20"/>
      <c r="I948" s="21" t="s">
        <v>14</v>
      </c>
      <c r="J948" s="16"/>
      <c r="K948" s="17">
        <v>5.5</v>
      </c>
      <c r="L948" s="16" t="s">
        <v>18</v>
      </c>
      <c r="M948" s="96">
        <v>0.5</v>
      </c>
      <c r="N948" s="135">
        <f t="shared" ref="N948:N951" si="160">M948/15*157</f>
        <v>5.2333333333333334</v>
      </c>
      <c r="O948" s="156">
        <f t="shared" ref="O948:O950" si="161">K948-M948</f>
        <v>5</v>
      </c>
    </row>
    <row r="949" spans="1:15" s="96" customFormat="1" ht="45.95" customHeight="1">
      <c r="A949" s="110"/>
      <c r="F949" s="18"/>
      <c r="G949" s="19"/>
      <c r="H949" s="20"/>
      <c r="I949" s="21">
        <v>157</v>
      </c>
      <c r="J949" s="16"/>
      <c r="K949" s="17"/>
      <c r="L949" s="16" t="s">
        <v>18</v>
      </c>
      <c r="N949" s="135"/>
      <c r="O949" s="156"/>
    </row>
    <row r="950" spans="1:15" s="96" customFormat="1" ht="45.95" customHeight="1">
      <c r="A950" s="110"/>
      <c r="F950" s="22" t="s">
        <v>22</v>
      </c>
      <c r="G950" s="19"/>
      <c r="H950" s="20"/>
      <c r="I950" s="21" t="s">
        <v>89</v>
      </c>
      <c r="J950" s="23"/>
      <c r="K950" s="24">
        <v>5.5</v>
      </c>
      <c r="L950" s="23" t="s">
        <v>18</v>
      </c>
      <c r="M950" s="96">
        <v>0.5</v>
      </c>
      <c r="N950" s="135">
        <f t="shared" si="160"/>
        <v>5.2333333333333334</v>
      </c>
      <c r="O950" s="156">
        <f t="shared" si="161"/>
        <v>5</v>
      </c>
    </row>
    <row r="951" spans="1:15" s="96" customFormat="1" ht="45.95" customHeight="1" thickBot="1">
      <c r="A951" s="110"/>
      <c r="F951" s="30" t="s">
        <v>29</v>
      </c>
      <c r="G951" s="31"/>
      <c r="H951" s="31"/>
      <c r="I951" s="179" t="s">
        <v>318</v>
      </c>
      <c r="J951" s="23"/>
      <c r="K951" s="24">
        <v>5.5</v>
      </c>
      <c r="L951" s="23" t="s">
        <v>18</v>
      </c>
      <c r="M951" s="96">
        <v>0.5</v>
      </c>
      <c r="N951" s="135">
        <f t="shared" si="160"/>
        <v>5.2333333333333334</v>
      </c>
    </row>
    <row r="952" spans="1:15" s="96" customFormat="1" ht="45.95" customHeight="1">
      <c r="A952" s="110"/>
      <c r="F952" s="18" t="s">
        <v>15</v>
      </c>
      <c r="G952" s="19"/>
      <c r="H952" s="20"/>
      <c r="I952" s="21" t="s">
        <v>17</v>
      </c>
      <c r="J952" s="16"/>
      <c r="K952" s="17">
        <v>186</v>
      </c>
      <c r="L952" s="16" t="s">
        <v>18</v>
      </c>
      <c r="M952" s="96">
        <v>17</v>
      </c>
      <c r="N952" s="135">
        <f>M952/18*197</f>
        <v>186.05555555555554</v>
      </c>
      <c r="O952" s="156">
        <f>K952-M952</f>
        <v>169</v>
      </c>
    </row>
    <row r="953" spans="1:15" s="96" customFormat="1" ht="45.95" customHeight="1">
      <c r="A953" s="110"/>
      <c r="F953" s="22" t="s">
        <v>22</v>
      </c>
      <c r="G953" s="19"/>
      <c r="H953" s="20"/>
      <c r="I953" s="21" t="s">
        <v>104</v>
      </c>
      <c r="J953" s="23"/>
      <c r="K953" s="24">
        <v>5.5</v>
      </c>
      <c r="L953" s="23" t="s">
        <v>18</v>
      </c>
      <c r="M953" s="96">
        <v>0.5</v>
      </c>
      <c r="N953" s="135">
        <f t="shared" ref="N953:N954" si="162">M953/18*197</f>
        <v>5.4722222222222223</v>
      </c>
      <c r="O953" s="156">
        <f>K953-M953</f>
        <v>5</v>
      </c>
    </row>
    <row r="954" spans="1:15" s="96" customFormat="1" ht="45.95" customHeight="1">
      <c r="A954" s="110"/>
      <c r="F954" s="22" t="s">
        <v>29</v>
      </c>
      <c r="G954" s="19"/>
      <c r="H954" s="20"/>
      <c r="I954" s="21">
        <v>197</v>
      </c>
      <c r="J954" s="23"/>
      <c r="K954" s="24">
        <v>5.5</v>
      </c>
      <c r="L954" s="23" t="s">
        <v>18</v>
      </c>
      <c r="M954" s="96">
        <v>0.5</v>
      </c>
      <c r="N954" s="135">
        <f t="shared" si="162"/>
        <v>5.4722222222222223</v>
      </c>
    </row>
    <row r="955" spans="1:15" s="96" customFormat="1" ht="45.95" customHeight="1">
      <c r="A955" s="110"/>
      <c r="F955" s="25"/>
      <c r="G955" s="25"/>
      <c r="H955" s="26"/>
      <c r="I955" s="21" t="s">
        <v>89</v>
      </c>
      <c r="J955" s="23"/>
      <c r="K955" s="24"/>
      <c r="L955" s="23" t="s">
        <v>18</v>
      </c>
    </row>
    <row r="956" spans="1:15" s="96" customFormat="1" ht="45.95" customHeight="1" thickBot="1">
      <c r="A956" s="110"/>
      <c r="F956" s="193"/>
      <c r="G956" s="193"/>
      <c r="H956" s="31"/>
      <c r="I956" s="179" t="s">
        <v>319</v>
      </c>
      <c r="J956" s="23"/>
      <c r="K956" s="24"/>
      <c r="L956" s="23" t="s">
        <v>18</v>
      </c>
    </row>
    <row r="957" spans="1:15" s="96" customFormat="1" ht="45.95" customHeight="1">
      <c r="A957" s="110">
        <v>45314</v>
      </c>
      <c r="B957" s="111" t="s">
        <v>344</v>
      </c>
      <c r="C957" s="96" t="s">
        <v>322</v>
      </c>
      <c r="D957" s="96" t="s">
        <v>323</v>
      </c>
      <c r="E957" s="96" t="s">
        <v>101</v>
      </c>
      <c r="F957" s="185" t="s">
        <v>14</v>
      </c>
      <c r="G957" s="185" t="s">
        <v>102</v>
      </c>
      <c r="H957" s="185"/>
      <c r="I957" s="185"/>
      <c r="J957" s="96">
        <v>25</v>
      </c>
      <c r="K957" s="177">
        <v>1905</v>
      </c>
      <c r="M957" s="96" t="s">
        <v>324</v>
      </c>
      <c r="N957" s="110">
        <v>45316</v>
      </c>
    </row>
    <row r="958" spans="1:15" s="96" customFormat="1" ht="45.95" customHeight="1">
      <c r="A958" s="110"/>
      <c r="F958" s="96" t="s">
        <v>104</v>
      </c>
      <c r="G958" s="96" t="s">
        <v>102</v>
      </c>
      <c r="J958" s="96">
        <v>22</v>
      </c>
      <c r="K958" s="177">
        <v>1846</v>
      </c>
      <c r="M958" s="96" t="s">
        <v>302</v>
      </c>
      <c r="N958" s="110">
        <v>45316</v>
      </c>
    </row>
    <row r="959" spans="1:15" s="96" customFormat="1" ht="45.95" customHeight="1">
      <c r="A959" s="110"/>
      <c r="F959" s="96" t="s">
        <v>141</v>
      </c>
      <c r="J959" s="96">
        <v>1</v>
      </c>
      <c r="K959" s="177">
        <v>72</v>
      </c>
      <c r="M959" s="96" t="s">
        <v>128</v>
      </c>
      <c r="N959" s="110">
        <v>45316</v>
      </c>
    </row>
    <row r="960" spans="1:15" s="96" customFormat="1" ht="45.95" customHeight="1">
      <c r="A960" s="110"/>
      <c r="F960" s="96" t="s">
        <v>147</v>
      </c>
      <c r="J960" s="96">
        <v>1</v>
      </c>
      <c r="K960" s="177">
        <v>104</v>
      </c>
      <c r="M960" s="96" t="s">
        <v>325</v>
      </c>
      <c r="N960" s="110">
        <v>45316</v>
      </c>
    </row>
    <row r="961" spans="1:15" s="96" customFormat="1" ht="45.95" customHeight="1" thickBot="1">
      <c r="A961" s="110"/>
      <c r="F961" s="96" t="s">
        <v>228</v>
      </c>
      <c r="I961" s="178"/>
      <c r="J961" s="96">
        <v>5</v>
      </c>
      <c r="K961" s="177">
        <v>422</v>
      </c>
      <c r="M961" s="96" t="s">
        <v>343</v>
      </c>
      <c r="N961" s="110">
        <v>45316</v>
      </c>
    </row>
    <row r="962" spans="1:15" s="96" customFormat="1" ht="45.95" customHeight="1">
      <c r="A962" s="110"/>
      <c r="F962" s="12" t="s">
        <v>16</v>
      </c>
      <c r="G962" s="13"/>
      <c r="H962" s="14"/>
      <c r="I962" s="21" t="s">
        <v>17</v>
      </c>
      <c r="J962" s="16"/>
      <c r="K962" s="17">
        <v>1771</v>
      </c>
      <c r="L962" s="16" t="s">
        <v>18</v>
      </c>
      <c r="M962" s="96">
        <v>212</v>
      </c>
      <c r="N962" s="135">
        <f>M962/228*1905</f>
        <v>1771.3157894736842</v>
      </c>
      <c r="O962" s="156">
        <f>K962-M962</f>
        <v>1559</v>
      </c>
    </row>
    <row r="963" spans="1:15" s="96" customFormat="1" ht="45.95" customHeight="1">
      <c r="A963" s="110"/>
      <c r="F963" s="18" t="s">
        <v>19</v>
      </c>
      <c r="G963" s="19"/>
      <c r="H963" s="20"/>
      <c r="I963" s="21" t="s">
        <v>14</v>
      </c>
      <c r="J963" s="16"/>
      <c r="K963" s="17">
        <v>73.5</v>
      </c>
      <c r="L963" s="16" t="s">
        <v>18</v>
      </c>
      <c r="M963" s="96">
        <v>9</v>
      </c>
      <c r="N963" s="135">
        <f t="shared" ref="N963:N969" si="163">M963/228*1905</f>
        <v>75.19736842105263</v>
      </c>
      <c r="O963" s="156">
        <f t="shared" ref="O963:O965" si="164">K963-M963</f>
        <v>64.5</v>
      </c>
    </row>
    <row r="964" spans="1:15" s="96" customFormat="1" ht="45.95" customHeight="1">
      <c r="A964" s="110"/>
      <c r="F964" s="18" t="s">
        <v>20</v>
      </c>
      <c r="G964" s="19"/>
      <c r="H964" s="20"/>
      <c r="I964" s="21">
        <v>1905</v>
      </c>
      <c r="J964" s="16"/>
      <c r="K964" s="17">
        <v>8.5</v>
      </c>
      <c r="L964" s="16" t="s">
        <v>18</v>
      </c>
      <c r="M964" s="96">
        <v>1</v>
      </c>
      <c r="N964" s="135">
        <f t="shared" si="163"/>
        <v>8.3552631578947363</v>
      </c>
      <c r="O964" s="156">
        <f t="shared" si="164"/>
        <v>7.5</v>
      </c>
    </row>
    <row r="965" spans="1:15" s="96" customFormat="1" ht="45.95" customHeight="1">
      <c r="A965" s="110"/>
      <c r="F965" s="22" t="s">
        <v>22</v>
      </c>
      <c r="G965" s="19"/>
      <c r="H965" s="20"/>
      <c r="I965" s="21" t="s">
        <v>89</v>
      </c>
      <c r="J965" s="23"/>
      <c r="K965" s="24">
        <v>13</v>
      </c>
      <c r="L965" s="23" t="s">
        <v>18</v>
      </c>
      <c r="M965" s="96">
        <v>1.5</v>
      </c>
      <c r="N965" s="135">
        <f t="shared" si="163"/>
        <v>12.532894736842104</v>
      </c>
      <c r="O965" s="156">
        <f t="shared" si="164"/>
        <v>11.5</v>
      </c>
    </row>
    <row r="966" spans="1:15" s="96" customFormat="1" ht="45.95" customHeight="1">
      <c r="A966" s="110"/>
      <c r="F966" s="25" t="s">
        <v>25</v>
      </c>
      <c r="G966" s="25"/>
      <c r="H966" s="26"/>
      <c r="I966" s="21" t="s">
        <v>324</v>
      </c>
      <c r="J966" s="23"/>
      <c r="K966" s="24">
        <v>4.5</v>
      </c>
      <c r="L966" s="23" t="s">
        <v>18</v>
      </c>
      <c r="M966" s="96">
        <v>0.5</v>
      </c>
      <c r="N966" s="135">
        <f t="shared" si="163"/>
        <v>4.1776315789473681</v>
      </c>
    </row>
    <row r="967" spans="1:15" s="96" customFormat="1" ht="45.95" customHeight="1">
      <c r="A967" s="110"/>
      <c r="F967" s="28" t="s">
        <v>26</v>
      </c>
      <c r="G967" s="29"/>
      <c r="H967" s="26"/>
      <c r="I967" s="27"/>
      <c r="J967" s="23"/>
      <c r="K967" s="24">
        <v>4.5</v>
      </c>
      <c r="L967" s="23" t="s">
        <v>18</v>
      </c>
      <c r="M967" s="96">
        <v>0.5</v>
      </c>
      <c r="N967" s="135">
        <f t="shared" si="163"/>
        <v>4.1776315789473681</v>
      </c>
    </row>
    <row r="968" spans="1:15" s="96" customFormat="1" ht="45.95" customHeight="1">
      <c r="A968" s="110"/>
      <c r="F968" s="28" t="s">
        <v>28</v>
      </c>
      <c r="G968" s="29"/>
      <c r="H968" s="29"/>
      <c r="I968" s="27"/>
      <c r="J968" s="23"/>
      <c r="K968" s="24">
        <v>4.5</v>
      </c>
      <c r="L968" s="23" t="s">
        <v>18</v>
      </c>
      <c r="M968" s="96">
        <v>0.5</v>
      </c>
      <c r="N968" s="135">
        <f t="shared" si="163"/>
        <v>4.1776315789473681</v>
      </c>
    </row>
    <row r="969" spans="1:15" s="96" customFormat="1" ht="45.95" customHeight="1" thickBot="1">
      <c r="A969" s="110"/>
      <c r="F969" s="30" t="s">
        <v>29</v>
      </c>
      <c r="G969" s="31"/>
      <c r="H969" s="31"/>
      <c r="I969" s="32"/>
      <c r="J969" s="23"/>
      <c r="K969" s="24">
        <v>25.5</v>
      </c>
      <c r="L969" s="23" t="s">
        <v>18</v>
      </c>
      <c r="M969" s="96">
        <v>3</v>
      </c>
      <c r="N969" s="135">
        <f t="shared" si="163"/>
        <v>25.065789473684209</v>
      </c>
    </row>
    <row r="970" spans="1:15" s="96" customFormat="1" ht="45.95" customHeight="1">
      <c r="A970" s="110"/>
      <c r="F970" s="18" t="s">
        <v>30</v>
      </c>
      <c r="G970" s="19"/>
      <c r="H970" s="20"/>
      <c r="I970" s="21" t="s">
        <v>17</v>
      </c>
      <c r="J970" s="16"/>
      <c r="K970" s="17">
        <v>5</v>
      </c>
      <c r="L970" s="16" t="s">
        <v>18</v>
      </c>
      <c r="M970" s="96">
        <v>0.5</v>
      </c>
      <c r="N970" s="135">
        <f>M970/177*1846</f>
        <v>5.2146892655367232</v>
      </c>
      <c r="O970" s="156">
        <f>K970-M970</f>
        <v>4.5</v>
      </c>
    </row>
    <row r="971" spans="1:15" s="96" customFormat="1" ht="45.95" customHeight="1">
      <c r="A971" s="110"/>
      <c r="F971" s="18" t="s">
        <v>15</v>
      </c>
      <c r="G971" s="19"/>
      <c r="H971" s="20"/>
      <c r="I971" s="21" t="s">
        <v>104</v>
      </c>
      <c r="J971" s="16"/>
      <c r="K971" s="17">
        <v>1772</v>
      </c>
      <c r="L971" s="16" t="s">
        <v>18</v>
      </c>
      <c r="M971" s="96">
        <v>170</v>
      </c>
      <c r="N971" s="135">
        <f t="shared" ref="N971:N976" si="165">M971/177*1846</f>
        <v>1772.994350282486</v>
      </c>
      <c r="O971" s="156">
        <f t="shared" ref="O971:O973" si="166">K971-M971</f>
        <v>1602</v>
      </c>
    </row>
    <row r="972" spans="1:15" s="96" customFormat="1" ht="45.95" customHeight="1">
      <c r="A972" s="110"/>
      <c r="F972" s="22" t="s">
        <v>22</v>
      </c>
      <c r="G972" s="19"/>
      <c r="H972" s="20"/>
      <c r="I972" s="21">
        <v>1846</v>
      </c>
      <c r="J972" s="23"/>
      <c r="K972" s="24">
        <v>31.5</v>
      </c>
      <c r="L972" s="23" t="s">
        <v>18</v>
      </c>
      <c r="M972" s="96">
        <v>3</v>
      </c>
      <c r="N972" s="135">
        <f t="shared" si="165"/>
        <v>31.288135593220339</v>
      </c>
      <c r="O972" s="156">
        <f t="shared" si="166"/>
        <v>28.5</v>
      </c>
    </row>
    <row r="973" spans="1:15" s="96" customFormat="1" ht="45.95" customHeight="1">
      <c r="A973" s="110"/>
      <c r="F973" s="22" t="s">
        <v>23</v>
      </c>
      <c r="G973" s="19"/>
      <c r="H973" s="20"/>
      <c r="I973" s="21" t="s">
        <v>89</v>
      </c>
      <c r="J973" s="23"/>
      <c r="K973" s="24">
        <v>5.5</v>
      </c>
      <c r="L973" s="23" t="s">
        <v>18</v>
      </c>
      <c r="M973" s="96">
        <v>0.5</v>
      </c>
      <c r="N973" s="135">
        <f t="shared" si="165"/>
        <v>5.2146892655367232</v>
      </c>
      <c r="O973" s="156">
        <f t="shared" si="166"/>
        <v>5</v>
      </c>
    </row>
    <row r="974" spans="1:15" s="96" customFormat="1" ht="45.95" customHeight="1">
      <c r="A974" s="110"/>
      <c r="F974" s="25" t="s">
        <v>25</v>
      </c>
      <c r="G974" s="25"/>
      <c r="H974" s="26"/>
      <c r="I974" s="21" t="s">
        <v>302</v>
      </c>
      <c r="J974" s="23"/>
      <c r="K974" s="24">
        <v>5.5</v>
      </c>
      <c r="L974" s="23" t="s">
        <v>18</v>
      </c>
      <c r="M974" s="96">
        <v>0.5</v>
      </c>
      <c r="N974" s="135">
        <f t="shared" si="165"/>
        <v>5.2146892655367232</v>
      </c>
    </row>
    <row r="975" spans="1:15" s="96" customFormat="1" ht="45.95" customHeight="1">
      <c r="A975" s="110"/>
      <c r="F975" s="28" t="s">
        <v>28</v>
      </c>
      <c r="G975" s="29"/>
      <c r="H975" s="29"/>
      <c r="I975" s="27"/>
      <c r="J975" s="23"/>
      <c r="K975" s="24">
        <v>5.5</v>
      </c>
      <c r="L975" s="23" t="s">
        <v>18</v>
      </c>
      <c r="M975" s="96">
        <v>0.5</v>
      </c>
      <c r="N975" s="135">
        <f t="shared" si="165"/>
        <v>5.2146892655367232</v>
      </c>
    </row>
    <row r="976" spans="1:15" s="96" customFormat="1" ht="45.95" customHeight="1" thickBot="1">
      <c r="A976" s="110"/>
      <c r="F976" s="30" t="s">
        <v>29</v>
      </c>
      <c r="G976" s="31"/>
      <c r="H976" s="31"/>
      <c r="I976" s="32"/>
      <c r="J976" s="23"/>
      <c r="K976" s="24">
        <v>21</v>
      </c>
      <c r="L976" s="23" t="s">
        <v>18</v>
      </c>
      <c r="M976" s="96">
        <v>2</v>
      </c>
      <c r="N976" s="135">
        <f t="shared" si="165"/>
        <v>20.858757062146893</v>
      </c>
    </row>
    <row r="977" spans="1:15" s="96" customFormat="1" ht="45.95" customHeight="1">
      <c r="A977" s="110"/>
      <c r="F977" s="18" t="s">
        <v>30</v>
      </c>
      <c r="G977" s="19"/>
      <c r="H977" s="20"/>
      <c r="I977" s="21" t="s">
        <v>17</v>
      </c>
      <c r="J977" s="16"/>
      <c r="K977" s="17">
        <v>67</v>
      </c>
      <c r="L977" s="16" t="s">
        <v>18</v>
      </c>
    </row>
    <row r="978" spans="1:15" s="96" customFormat="1" ht="45.95" customHeight="1">
      <c r="A978" s="110"/>
      <c r="F978" s="18" t="s">
        <v>32</v>
      </c>
      <c r="G978" s="19"/>
      <c r="H978" s="20"/>
      <c r="I978" s="21" t="s">
        <v>141</v>
      </c>
      <c r="J978" s="16"/>
      <c r="K978" s="17">
        <v>2.5</v>
      </c>
      <c r="L978" s="16" t="s">
        <v>18</v>
      </c>
    </row>
    <row r="979" spans="1:15" s="96" customFormat="1" ht="45.95" customHeight="1">
      <c r="A979" s="110"/>
      <c r="F979" s="22" t="s">
        <v>23</v>
      </c>
      <c r="G979" s="19"/>
      <c r="H979" s="20"/>
      <c r="I979" s="21">
        <v>72</v>
      </c>
      <c r="J979" s="23"/>
      <c r="K979" s="24">
        <v>0.5</v>
      </c>
      <c r="L979" s="23" t="s">
        <v>18</v>
      </c>
    </row>
    <row r="980" spans="1:15" s="96" customFormat="1" ht="45.95" customHeight="1">
      <c r="A980" s="110"/>
      <c r="F980" s="25" t="s">
        <v>25</v>
      </c>
      <c r="G980" s="25"/>
      <c r="H980" s="26"/>
      <c r="I980" s="27"/>
      <c r="J980" s="23"/>
      <c r="K980" s="24">
        <v>0.5</v>
      </c>
      <c r="L980" s="23" t="s">
        <v>18</v>
      </c>
    </row>
    <row r="981" spans="1:15" s="96" customFormat="1" ht="45.95" customHeight="1">
      <c r="A981" s="110"/>
      <c r="F981" s="28" t="s">
        <v>28</v>
      </c>
      <c r="G981" s="29"/>
      <c r="H981" s="29"/>
      <c r="I981" s="27"/>
      <c r="J981" s="23"/>
      <c r="K981" s="24">
        <v>0.5</v>
      </c>
      <c r="L981" s="23" t="s">
        <v>18</v>
      </c>
    </row>
    <row r="982" spans="1:15" s="96" customFormat="1" ht="45.95" customHeight="1" thickBot="1">
      <c r="A982" s="110"/>
      <c r="F982" s="30" t="s">
        <v>29</v>
      </c>
      <c r="G982" s="31"/>
      <c r="H982" s="31"/>
      <c r="I982" s="32"/>
      <c r="J982" s="23"/>
      <c r="K982" s="24">
        <v>1</v>
      </c>
      <c r="L982" s="23" t="s">
        <v>18</v>
      </c>
    </row>
    <row r="983" spans="1:15" s="96" customFormat="1" ht="45.95" customHeight="1">
      <c r="A983" s="110"/>
      <c r="F983" s="18" t="s">
        <v>19</v>
      </c>
      <c r="G983" s="19"/>
      <c r="H983" s="20"/>
      <c r="I983" s="21" t="s">
        <v>17</v>
      </c>
      <c r="J983" s="16"/>
      <c r="K983" s="17">
        <v>2</v>
      </c>
      <c r="L983" s="16" t="s">
        <v>18</v>
      </c>
    </row>
    <row r="984" spans="1:15" s="96" customFormat="1" ht="45.95" customHeight="1">
      <c r="A984" s="110"/>
      <c r="F984" s="18" t="s">
        <v>147</v>
      </c>
      <c r="G984" s="19"/>
      <c r="H984" s="20"/>
      <c r="I984" s="21" t="s">
        <v>342</v>
      </c>
      <c r="J984" s="16"/>
      <c r="K984" s="17">
        <v>98</v>
      </c>
      <c r="L984" s="16" t="s">
        <v>18</v>
      </c>
    </row>
    <row r="985" spans="1:15" s="96" customFormat="1" ht="45.95" customHeight="1">
      <c r="A985" s="110"/>
      <c r="F985" s="22" t="s">
        <v>22</v>
      </c>
      <c r="G985" s="19"/>
      <c r="H985" s="20"/>
      <c r="I985" s="21">
        <v>104</v>
      </c>
      <c r="J985" s="23"/>
      <c r="K985" s="24">
        <v>1</v>
      </c>
      <c r="L985" s="23" t="s">
        <v>18</v>
      </c>
    </row>
    <row r="986" spans="1:15" s="96" customFormat="1" ht="45.95" customHeight="1">
      <c r="A986" s="110"/>
      <c r="F986" s="25" t="s">
        <v>25</v>
      </c>
      <c r="G986" s="25"/>
      <c r="H986" s="26"/>
      <c r="I986" s="27"/>
      <c r="J986" s="23"/>
      <c r="K986" s="24">
        <v>0.5</v>
      </c>
      <c r="L986" s="23" t="s">
        <v>18</v>
      </c>
    </row>
    <row r="987" spans="1:15" s="96" customFormat="1" ht="45.95" customHeight="1">
      <c r="A987" s="110"/>
      <c r="F987" s="28" t="s">
        <v>26</v>
      </c>
      <c r="G987" s="29"/>
      <c r="H987" s="26"/>
      <c r="I987" s="27"/>
      <c r="J987" s="23"/>
      <c r="K987" s="24">
        <v>0.5</v>
      </c>
      <c r="L987" s="23" t="s">
        <v>18</v>
      </c>
    </row>
    <row r="988" spans="1:15" s="96" customFormat="1" ht="45.95" customHeight="1">
      <c r="A988" s="110"/>
      <c r="F988" s="28" t="s">
        <v>27</v>
      </c>
      <c r="G988" s="29"/>
      <c r="H988" s="29"/>
      <c r="I988" s="27"/>
      <c r="J988" s="23"/>
      <c r="K988" s="24">
        <v>0.5</v>
      </c>
      <c r="L988" s="23" t="s">
        <v>18</v>
      </c>
    </row>
    <row r="989" spans="1:15" s="96" customFormat="1" ht="45.95" customHeight="1">
      <c r="A989" s="110"/>
      <c r="F989" s="28" t="s">
        <v>28</v>
      </c>
      <c r="G989" s="29"/>
      <c r="H989" s="29"/>
      <c r="I989" s="27"/>
      <c r="J989" s="23"/>
      <c r="K989" s="24">
        <v>0.5</v>
      </c>
      <c r="L989" s="23" t="s">
        <v>18</v>
      </c>
    </row>
    <row r="990" spans="1:15" s="96" customFormat="1" ht="45.95" customHeight="1" thickBot="1">
      <c r="A990" s="110"/>
      <c r="F990" s="30" t="s">
        <v>29</v>
      </c>
      <c r="G990" s="31"/>
      <c r="H990" s="31"/>
      <c r="I990" s="32"/>
      <c r="J990" s="23"/>
      <c r="K990" s="24">
        <v>1</v>
      </c>
      <c r="L990" s="23" t="s">
        <v>18</v>
      </c>
    </row>
    <row r="991" spans="1:15" s="96" customFormat="1" ht="45.95" customHeight="1">
      <c r="A991" s="110"/>
      <c r="F991" s="18" t="s">
        <v>19</v>
      </c>
      <c r="G991" s="19"/>
      <c r="H991" s="20"/>
      <c r="I991" s="21" t="s">
        <v>17</v>
      </c>
      <c r="J991" s="16"/>
      <c r="K991" s="17">
        <v>68.5</v>
      </c>
      <c r="L991" s="16" t="s">
        <v>18</v>
      </c>
      <c r="M991" s="96">
        <v>12</v>
      </c>
      <c r="N991" s="135">
        <f>M991/74*422</f>
        <v>68.432432432432435</v>
      </c>
      <c r="O991" s="156">
        <f>K991-M991</f>
        <v>56.5</v>
      </c>
    </row>
    <row r="992" spans="1:15" s="96" customFormat="1" ht="45.95" customHeight="1">
      <c r="A992" s="110"/>
      <c r="F992" s="18" t="s">
        <v>20</v>
      </c>
      <c r="G992" s="19"/>
      <c r="H992" s="20"/>
      <c r="I992" s="21" t="s">
        <v>228</v>
      </c>
      <c r="J992" s="16"/>
      <c r="K992" s="17">
        <v>281</v>
      </c>
      <c r="L992" s="16" t="s">
        <v>18</v>
      </c>
      <c r="M992" s="96">
        <v>49.5</v>
      </c>
      <c r="N992" s="135">
        <f t="shared" ref="N992:N997" si="167">M992/74*422</f>
        <v>282.2837837837838</v>
      </c>
      <c r="O992" s="156">
        <f t="shared" ref="O992:O994" si="168">K992-M992</f>
        <v>231.5</v>
      </c>
    </row>
    <row r="993" spans="1:15" s="96" customFormat="1" ht="45.95" customHeight="1">
      <c r="A993" s="110"/>
      <c r="F993" s="18" t="s">
        <v>118</v>
      </c>
      <c r="G993" s="19"/>
      <c r="H993" s="20"/>
      <c r="I993" s="21">
        <v>422</v>
      </c>
      <c r="J993" s="16"/>
      <c r="K993" s="17">
        <v>54.5</v>
      </c>
      <c r="L993" s="16" t="s">
        <v>18</v>
      </c>
      <c r="M993" s="96">
        <v>9.5</v>
      </c>
      <c r="N993" s="135">
        <f t="shared" si="167"/>
        <v>54.17567567567567</v>
      </c>
      <c r="O993" s="156">
        <f t="shared" si="168"/>
        <v>45</v>
      </c>
    </row>
    <row r="994" spans="1:15" s="96" customFormat="1" ht="45.95" customHeight="1">
      <c r="A994" s="110"/>
      <c r="F994" s="22" t="s">
        <v>22</v>
      </c>
      <c r="G994" s="19"/>
      <c r="H994" s="20"/>
      <c r="I994" s="21" t="s">
        <v>89</v>
      </c>
      <c r="J994" s="23"/>
      <c r="K994" s="24">
        <v>6</v>
      </c>
      <c r="L994" s="23" t="s">
        <v>18</v>
      </c>
      <c r="M994" s="96">
        <v>1</v>
      </c>
      <c r="N994" s="135">
        <f t="shared" si="167"/>
        <v>5.7027027027027026</v>
      </c>
      <c r="O994" s="156">
        <f t="shared" si="168"/>
        <v>5</v>
      </c>
    </row>
    <row r="995" spans="1:15" s="96" customFormat="1" ht="45.95" customHeight="1">
      <c r="A995" s="110"/>
      <c r="F995" s="25" t="s">
        <v>25</v>
      </c>
      <c r="G995" s="25"/>
      <c r="H995" s="26"/>
      <c r="I995" s="21" t="s">
        <v>343</v>
      </c>
      <c r="J995" s="23"/>
      <c r="K995" s="24">
        <v>3</v>
      </c>
      <c r="L995" s="23" t="s">
        <v>18</v>
      </c>
      <c r="M995" s="96">
        <v>0.5</v>
      </c>
      <c r="N995" s="135">
        <f t="shared" si="167"/>
        <v>2.8513513513513513</v>
      </c>
    </row>
    <row r="996" spans="1:15" s="96" customFormat="1" ht="45.95" customHeight="1">
      <c r="A996" s="110"/>
      <c r="F996" s="28" t="s">
        <v>28</v>
      </c>
      <c r="G996" s="29"/>
      <c r="H996" s="29"/>
      <c r="I996" s="27"/>
      <c r="J996" s="23"/>
      <c r="K996" s="24">
        <v>3</v>
      </c>
      <c r="L996" s="23" t="s">
        <v>18</v>
      </c>
      <c r="M996" s="96">
        <v>0.5</v>
      </c>
      <c r="N996" s="135">
        <f t="shared" si="167"/>
        <v>2.8513513513513513</v>
      </c>
    </row>
    <row r="997" spans="1:15" s="96" customFormat="1" ht="45.95" customHeight="1" thickBot="1">
      <c r="A997" s="110"/>
      <c r="F997" s="30" t="s">
        <v>29</v>
      </c>
      <c r="G997" s="31"/>
      <c r="H997" s="31"/>
      <c r="I997" s="32"/>
      <c r="J997" s="23"/>
      <c r="K997" s="24">
        <v>6</v>
      </c>
      <c r="L997" s="23" t="s">
        <v>18</v>
      </c>
      <c r="M997" s="96">
        <v>1</v>
      </c>
      <c r="N997" s="135">
        <f t="shared" si="167"/>
        <v>5.7027027027027026</v>
      </c>
    </row>
    <row r="998" spans="1:15" s="96" customFormat="1" ht="45.95" customHeight="1">
      <c r="A998" s="110">
        <v>45314</v>
      </c>
      <c r="B998" s="111" t="s">
        <v>345</v>
      </c>
      <c r="C998" s="96" t="s">
        <v>326</v>
      </c>
      <c r="D998" s="96" t="s">
        <v>161</v>
      </c>
      <c r="E998" s="96" t="s">
        <v>101</v>
      </c>
      <c r="F998" s="96" t="s">
        <v>14</v>
      </c>
      <c r="G998" s="96" t="s">
        <v>102</v>
      </c>
      <c r="J998" s="96">
        <v>9</v>
      </c>
      <c r="K998" s="177">
        <v>707</v>
      </c>
      <c r="M998" s="96" t="s">
        <v>327</v>
      </c>
      <c r="N998" s="110">
        <v>45316</v>
      </c>
    </row>
    <row r="999" spans="1:15" s="96" customFormat="1" ht="45.95" customHeight="1" thickBot="1">
      <c r="A999" s="110"/>
      <c r="F999" s="96" t="s">
        <v>104</v>
      </c>
      <c r="G999" s="96" t="s">
        <v>102</v>
      </c>
      <c r="I999" s="178"/>
      <c r="J999" s="96">
        <v>6</v>
      </c>
      <c r="K999" s="177">
        <v>458</v>
      </c>
      <c r="M999" s="96" t="s">
        <v>202</v>
      </c>
      <c r="N999" s="110">
        <v>45316</v>
      </c>
    </row>
    <row r="1000" spans="1:15" s="96" customFormat="1" ht="45.95" customHeight="1">
      <c r="A1000" s="110"/>
      <c r="F1000" s="12" t="s">
        <v>16</v>
      </c>
      <c r="G1000" s="13"/>
      <c r="H1000" s="14"/>
      <c r="I1000" s="21" t="s">
        <v>17</v>
      </c>
      <c r="J1000" s="16"/>
      <c r="K1000" s="17">
        <v>664</v>
      </c>
      <c r="L1000" s="16" t="s">
        <v>18</v>
      </c>
      <c r="M1000" s="96">
        <v>71.5</v>
      </c>
      <c r="N1000" s="135">
        <f>M1000/76*707</f>
        <v>665.13815789473688</v>
      </c>
      <c r="O1000" s="156">
        <f>K1000-M1000</f>
        <v>592.5</v>
      </c>
    </row>
    <row r="1001" spans="1:15" s="96" customFormat="1" ht="45.95" customHeight="1">
      <c r="A1001" s="110"/>
      <c r="F1001" s="18" t="s">
        <v>19</v>
      </c>
      <c r="G1001" s="19"/>
      <c r="H1001" s="20"/>
      <c r="I1001" s="21" t="s">
        <v>14</v>
      </c>
      <c r="J1001" s="16"/>
      <c r="K1001" s="17">
        <v>28</v>
      </c>
      <c r="L1001" s="16" t="s">
        <v>18</v>
      </c>
      <c r="M1001" s="96">
        <v>3</v>
      </c>
      <c r="N1001" s="135">
        <f t="shared" ref="N1001:N1004" si="169">M1001/76*707</f>
        <v>27.907894736842103</v>
      </c>
      <c r="O1001" s="156">
        <f>K1001-M1001</f>
        <v>25</v>
      </c>
    </row>
    <row r="1002" spans="1:15" s="96" customFormat="1" ht="45.95" customHeight="1">
      <c r="A1002" s="110"/>
      <c r="F1002" s="25" t="s">
        <v>25</v>
      </c>
      <c r="G1002" s="25"/>
      <c r="H1002" s="26"/>
      <c r="I1002" s="21">
        <v>707</v>
      </c>
      <c r="J1002" s="23"/>
      <c r="K1002" s="24">
        <v>5</v>
      </c>
      <c r="L1002" s="23" t="s">
        <v>18</v>
      </c>
      <c r="M1002" s="96">
        <v>0.5</v>
      </c>
      <c r="N1002" s="135">
        <f t="shared" si="169"/>
        <v>4.6513157894736841</v>
      </c>
    </row>
    <row r="1003" spans="1:15" s="96" customFormat="1" ht="45.95" customHeight="1">
      <c r="A1003" s="110"/>
      <c r="F1003" s="28" t="s">
        <v>28</v>
      </c>
      <c r="G1003" s="29"/>
      <c r="H1003" s="29"/>
      <c r="I1003" s="21" t="s">
        <v>89</v>
      </c>
      <c r="J1003" s="23"/>
      <c r="K1003" s="24">
        <v>5</v>
      </c>
      <c r="L1003" s="23" t="s">
        <v>18</v>
      </c>
      <c r="M1003" s="96">
        <v>0.5</v>
      </c>
      <c r="N1003" s="135">
        <f t="shared" si="169"/>
        <v>4.6513157894736841</v>
      </c>
    </row>
    <row r="1004" spans="1:15" s="96" customFormat="1" ht="45.95" customHeight="1" thickBot="1">
      <c r="A1004" s="110"/>
      <c r="F1004" s="30" t="s">
        <v>29</v>
      </c>
      <c r="G1004" s="31"/>
      <c r="H1004" s="31"/>
      <c r="I1004" s="179" t="s">
        <v>327</v>
      </c>
      <c r="J1004" s="23"/>
      <c r="K1004" s="24">
        <v>5</v>
      </c>
      <c r="L1004" s="23" t="s">
        <v>18</v>
      </c>
      <c r="M1004" s="96">
        <v>0.5</v>
      </c>
      <c r="N1004" s="135">
        <f t="shared" si="169"/>
        <v>4.6513157894736841</v>
      </c>
    </row>
    <row r="1005" spans="1:15" s="96" customFormat="1" ht="45.95" customHeight="1">
      <c r="A1005" s="110"/>
      <c r="F1005" s="18" t="s">
        <v>19</v>
      </c>
      <c r="G1005" s="19"/>
      <c r="H1005" s="20"/>
      <c r="I1005" s="21" t="s">
        <v>17</v>
      </c>
      <c r="J1005" s="16"/>
      <c r="K1005" s="17">
        <v>18</v>
      </c>
      <c r="L1005" s="16" t="s">
        <v>18</v>
      </c>
      <c r="M1005" s="96">
        <v>3</v>
      </c>
      <c r="N1005" s="135">
        <f>M1005/78*458</f>
        <v>17.615384615384617</v>
      </c>
      <c r="O1005" s="156">
        <f>K1005-M1005</f>
        <v>15</v>
      </c>
    </row>
    <row r="1006" spans="1:15" s="96" customFormat="1" ht="45.95" customHeight="1">
      <c r="A1006" s="110"/>
      <c r="F1006" s="18" t="s">
        <v>15</v>
      </c>
      <c r="G1006" s="19"/>
      <c r="H1006" s="20"/>
      <c r="I1006" s="21" t="s">
        <v>104</v>
      </c>
      <c r="J1006" s="16"/>
      <c r="K1006" s="17">
        <v>404</v>
      </c>
      <c r="L1006" s="16" t="s">
        <v>18</v>
      </c>
      <c r="M1006" s="96">
        <v>69</v>
      </c>
      <c r="N1006" s="135">
        <f t="shared" ref="N1006:N1011" si="170">M1006/78*458</f>
        <v>405.15384615384613</v>
      </c>
      <c r="O1006" s="156">
        <f t="shared" ref="O1006:O1008" si="171">K1006-M1006</f>
        <v>335</v>
      </c>
    </row>
    <row r="1007" spans="1:15" s="96" customFormat="1" ht="45.95" customHeight="1">
      <c r="A1007" s="110"/>
      <c r="F1007" s="18" t="s">
        <v>143</v>
      </c>
      <c r="G1007" s="19"/>
      <c r="H1007" s="20"/>
      <c r="I1007" s="21">
        <v>458</v>
      </c>
      <c r="J1007" s="16"/>
      <c r="K1007" s="17">
        <v>21</v>
      </c>
      <c r="L1007" s="16" t="s">
        <v>18</v>
      </c>
      <c r="M1007" s="96">
        <v>3.5</v>
      </c>
      <c r="N1007" s="135">
        <f t="shared" si="170"/>
        <v>20.551282051282051</v>
      </c>
      <c r="O1007" s="156">
        <f t="shared" si="171"/>
        <v>17.5</v>
      </c>
    </row>
    <row r="1008" spans="1:15" s="96" customFormat="1" ht="45.95" customHeight="1">
      <c r="A1008" s="110"/>
      <c r="F1008" s="22" t="s">
        <v>22</v>
      </c>
      <c r="G1008" s="19"/>
      <c r="H1008" s="20"/>
      <c r="I1008" s="21" t="s">
        <v>89</v>
      </c>
      <c r="J1008" s="23"/>
      <c r="K1008" s="24">
        <v>6</v>
      </c>
      <c r="L1008" s="23" t="s">
        <v>18</v>
      </c>
      <c r="M1008" s="96">
        <v>1</v>
      </c>
      <c r="N1008" s="135">
        <f t="shared" si="170"/>
        <v>5.8717948717948714</v>
      </c>
      <c r="O1008" s="156">
        <f t="shared" si="171"/>
        <v>5</v>
      </c>
    </row>
    <row r="1009" spans="1:15" s="96" customFormat="1" ht="45.95" customHeight="1">
      <c r="A1009" s="110"/>
      <c r="F1009" s="25" t="s">
        <v>25</v>
      </c>
      <c r="G1009" s="25"/>
      <c r="H1009" s="26"/>
      <c r="I1009" s="21" t="s">
        <v>202</v>
      </c>
      <c r="J1009" s="23"/>
      <c r="K1009" s="24">
        <v>3</v>
      </c>
      <c r="L1009" s="23" t="s">
        <v>18</v>
      </c>
      <c r="M1009" s="96">
        <v>0.5</v>
      </c>
      <c r="N1009" s="135">
        <f t="shared" si="170"/>
        <v>2.9358974358974357</v>
      </c>
    </row>
    <row r="1010" spans="1:15" s="96" customFormat="1" ht="45.95" customHeight="1">
      <c r="A1010" s="110"/>
      <c r="F1010" s="28" t="s">
        <v>28</v>
      </c>
      <c r="G1010" s="29"/>
      <c r="H1010" s="29"/>
      <c r="I1010" s="27"/>
      <c r="J1010" s="23"/>
      <c r="K1010" s="24">
        <v>3</v>
      </c>
      <c r="L1010" s="23" t="s">
        <v>18</v>
      </c>
      <c r="M1010" s="96">
        <v>0.5</v>
      </c>
      <c r="N1010" s="135">
        <f t="shared" si="170"/>
        <v>2.9358974358974357</v>
      </c>
    </row>
    <row r="1011" spans="1:15" s="96" customFormat="1" ht="45.95" customHeight="1" thickBot="1">
      <c r="A1011" s="110"/>
      <c r="F1011" s="30" t="s">
        <v>29</v>
      </c>
      <c r="G1011" s="31"/>
      <c r="H1011" s="31"/>
      <c r="I1011" s="32"/>
      <c r="J1011" s="23"/>
      <c r="K1011" s="24">
        <v>3</v>
      </c>
      <c r="L1011" s="23" t="s">
        <v>18</v>
      </c>
      <c r="M1011" s="96">
        <v>0.5</v>
      </c>
      <c r="N1011" s="135">
        <f t="shared" si="170"/>
        <v>2.9358974358974357</v>
      </c>
    </row>
    <row r="1012" spans="1:15" s="96" customFormat="1" ht="45.95" customHeight="1">
      <c r="A1012" s="110">
        <v>45314</v>
      </c>
      <c r="B1012" s="111" t="s">
        <v>346</v>
      </c>
      <c r="C1012" s="96" t="s">
        <v>328</v>
      </c>
      <c r="D1012" s="96" t="s">
        <v>174</v>
      </c>
      <c r="E1012" s="96" t="s">
        <v>101</v>
      </c>
      <c r="F1012" s="96" t="s">
        <v>14</v>
      </c>
      <c r="G1012" s="96" t="s">
        <v>102</v>
      </c>
      <c r="J1012" s="96">
        <v>22</v>
      </c>
      <c r="K1012" s="177">
        <v>3073</v>
      </c>
      <c r="M1012" s="96" t="s">
        <v>329</v>
      </c>
      <c r="N1012" s="110">
        <v>45316</v>
      </c>
    </row>
    <row r="1013" spans="1:15" s="96" customFormat="1" ht="45.95" customHeight="1">
      <c r="A1013" s="110"/>
      <c r="F1013" s="96" t="s">
        <v>104</v>
      </c>
      <c r="G1013" s="96" t="s">
        <v>102</v>
      </c>
      <c r="J1013" s="96">
        <v>9</v>
      </c>
      <c r="K1013" s="177">
        <v>1265</v>
      </c>
      <c r="M1013" s="96" t="s">
        <v>330</v>
      </c>
      <c r="N1013" s="110">
        <v>45316</v>
      </c>
    </row>
    <row r="1014" spans="1:15" s="96" customFormat="1" ht="45.95" customHeight="1" thickBot="1">
      <c r="A1014" s="110"/>
      <c r="F1014" s="96" t="s">
        <v>139</v>
      </c>
      <c r="I1014" s="178"/>
      <c r="J1014" s="96">
        <v>1</v>
      </c>
      <c r="K1014" s="177">
        <v>98</v>
      </c>
      <c r="M1014" s="96" t="s">
        <v>250</v>
      </c>
      <c r="N1014" s="110">
        <v>45316</v>
      </c>
    </row>
    <row r="1015" spans="1:15" s="96" customFormat="1" ht="45.95" customHeight="1">
      <c r="A1015" s="110"/>
      <c r="F1015" s="12" t="s">
        <v>16</v>
      </c>
      <c r="G1015" s="13"/>
      <c r="H1015" s="14"/>
      <c r="I1015" s="21" t="s">
        <v>17</v>
      </c>
      <c r="J1015" s="16"/>
      <c r="K1015" s="17">
        <v>2962</v>
      </c>
      <c r="L1015" s="16" t="s">
        <v>18</v>
      </c>
      <c r="M1015" s="96">
        <v>255.5</v>
      </c>
      <c r="N1015" s="135">
        <f>M1015/265*3073</f>
        <v>2962.8358490566038</v>
      </c>
      <c r="O1015" s="156">
        <f>K1015-M1015</f>
        <v>2706.5</v>
      </c>
    </row>
    <row r="1016" spans="1:15" s="96" customFormat="1" ht="45.95" customHeight="1">
      <c r="A1016" s="110"/>
      <c r="F1016" s="18" t="s">
        <v>19</v>
      </c>
      <c r="G1016" s="19"/>
      <c r="H1016" s="20"/>
      <c r="I1016" s="21" t="s">
        <v>14</v>
      </c>
      <c r="J1016" s="16"/>
      <c r="K1016" s="17">
        <v>75</v>
      </c>
      <c r="L1016" s="16" t="s">
        <v>18</v>
      </c>
      <c r="M1016" s="96">
        <v>6.5</v>
      </c>
      <c r="N1016" s="135">
        <f t="shared" ref="N1016:N1020" si="172">M1016/265*3073</f>
        <v>75.375471698113216</v>
      </c>
      <c r="O1016" s="156">
        <f t="shared" ref="O1016:O1017" si="173">K1016-M1016</f>
        <v>68.5</v>
      </c>
    </row>
    <row r="1017" spans="1:15" s="96" customFormat="1" ht="45.95" customHeight="1">
      <c r="A1017" s="110"/>
      <c r="F1017" s="22" t="s">
        <v>22</v>
      </c>
      <c r="G1017" s="19"/>
      <c r="H1017" s="20"/>
      <c r="I1017" s="21">
        <v>3073</v>
      </c>
      <c r="J1017" s="23"/>
      <c r="K1017" s="24">
        <v>12</v>
      </c>
      <c r="L1017" s="23" t="s">
        <v>18</v>
      </c>
      <c r="M1017" s="96">
        <v>1</v>
      </c>
      <c r="N1017" s="135">
        <f t="shared" si="172"/>
        <v>11.596226415094339</v>
      </c>
      <c r="O1017" s="156">
        <f t="shared" si="173"/>
        <v>11</v>
      </c>
    </row>
    <row r="1018" spans="1:15" s="96" customFormat="1" ht="45.95" customHeight="1">
      <c r="A1018" s="110"/>
      <c r="F1018" s="25" t="s">
        <v>25</v>
      </c>
      <c r="G1018" s="25"/>
      <c r="H1018" s="26"/>
      <c r="I1018" s="21" t="s">
        <v>89</v>
      </c>
      <c r="J1018" s="23"/>
      <c r="K1018" s="24">
        <v>6</v>
      </c>
      <c r="L1018" s="23" t="s">
        <v>18</v>
      </c>
      <c r="M1018" s="96">
        <v>0.5</v>
      </c>
      <c r="N1018" s="135">
        <f t="shared" si="172"/>
        <v>5.7981132075471695</v>
      </c>
    </row>
    <row r="1019" spans="1:15" s="96" customFormat="1" ht="45.95" customHeight="1">
      <c r="A1019" s="110"/>
      <c r="F1019" s="28" t="s">
        <v>28</v>
      </c>
      <c r="G1019" s="29"/>
      <c r="H1019" s="29"/>
      <c r="I1019" s="21" t="s">
        <v>329</v>
      </c>
      <c r="J1019" s="23"/>
      <c r="K1019" s="24">
        <v>6</v>
      </c>
      <c r="L1019" s="23" t="s">
        <v>18</v>
      </c>
      <c r="M1019" s="96">
        <v>0.5</v>
      </c>
      <c r="N1019" s="135">
        <f t="shared" si="172"/>
        <v>5.7981132075471695</v>
      </c>
    </row>
    <row r="1020" spans="1:15" s="96" customFormat="1" ht="45.95" customHeight="1" thickBot="1">
      <c r="A1020" s="110"/>
      <c r="F1020" s="30" t="s">
        <v>29</v>
      </c>
      <c r="G1020" s="31"/>
      <c r="H1020" s="31"/>
      <c r="I1020" s="32"/>
      <c r="J1020" s="23"/>
      <c r="K1020" s="24">
        <v>12</v>
      </c>
      <c r="L1020" s="23" t="s">
        <v>18</v>
      </c>
      <c r="M1020" s="96">
        <v>1</v>
      </c>
      <c r="N1020" s="135">
        <f t="shared" si="172"/>
        <v>11.596226415094339</v>
      </c>
    </row>
    <row r="1021" spans="1:15" s="96" customFormat="1" ht="45.95" customHeight="1">
      <c r="A1021" s="110"/>
      <c r="F1021" s="18" t="s">
        <v>15</v>
      </c>
      <c r="G1021" s="19"/>
      <c r="H1021" s="20"/>
      <c r="I1021" s="21" t="s">
        <v>17</v>
      </c>
      <c r="J1021" s="16"/>
      <c r="K1021" s="17">
        <v>1235</v>
      </c>
      <c r="L1021" s="16" t="s">
        <v>18</v>
      </c>
      <c r="M1021" s="96">
        <v>125</v>
      </c>
      <c r="N1021" s="135">
        <f>M1021/128*1265</f>
        <v>1235.3515625</v>
      </c>
      <c r="O1021" s="156">
        <f>K1021-M1021</f>
        <v>1110</v>
      </c>
    </row>
    <row r="1022" spans="1:15" s="96" customFormat="1" ht="45.95" customHeight="1">
      <c r="A1022" s="110"/>
      <c r="F1022" s="22" t="s">
        <v>22</v>
      </c>
      <c r="G1022" s="19"/>
      <c r="H1022" s="20"/>
      <c r="I1022" s="21" t="s">
        <v>104</v>
      </c>
      <c r="J1022" s="23"/>
      <c r="K1022" s="24">
        <v>15</v>
      </c>
      <c r="L1022" s="23" t="s">
        <v>18</v>
      </c>
      <c r="M1022" s="96">
        <v>1.5</v>
      </c>
      <c r="N1022" s="135">
        <f t="shared" ref="N1022:N1025" si="174">M1022/128*1265</f>
        <v>14.82421875</v>
      </c>
      <c r="O1022" s="156">
        <f>K1022-M1022</f>
        <v>13.5</v>
      </c>
    </row>
    <row r="1023" spans="1:15" s="96" customFormat="1" ht="45.95" customHeight="1">
      <c r="A1023" s="110"/>
      <c r="F1023" s="25" t="s">
        <v>25</v>
      </c>
      <c r="G1023" s="25"/>
      <c r="H1023" s="26"/>
      <c r="I1023" s="21">
        <v>1265</v>
      </c>
      <c r="J1023" s="23"/>
      <c r="K1023" s="24">
        <v>5</v>
      </c>
      <c r="L1023" s="23" t="s">
        <v>18</v>
      </c>
      <c r="M1023" s="96">
        <v>0.5</v>
      </c>
      <c r="N1023" s="135">
        <f t="shared" si="174"/>
        <v>4.94140625</v>
      </c>
    </row>
    <row r="1024" spans="1:15" s="96" customFormat="1" ht="45.95" customHeight="1">
      <c r="A1024" s="110"/>
      <c r="F1024" s="28" t="s">
        <v>28</v>
      </c>
      <c r="G1024" s="29"/>
      <c r="H1024" s="29"/>
      <c r="I1024" s="21" t="s">
        <v>233</v>
      </c>
      <c r="J1024" s="23"/>
      <c r="K1024" s="24">
        <v>5</v>
      </c>
      <c r="L1024" s="23" t="s">
        <v>18</v>
      </c>
      <c r="M1024" s="96">
        <v>0.5</v>
      </c>
      <c r="N1024" s="135">
        <f t="shared" si="174"/>
        <v>4.94140625</v>
      </c>
    </row>
    <row r="1025" spans="1:15" s="96" customFormat="1" ht="45.95" customHeight="1" thickBot="1">
      <c r="A1025" s="110"/>
      <c r="F1025" s="30" t="s">
        <v>29</v>
      </c>
      <c r="G1025" s="31"/>
      <c r="H1025" s="31"/>
      <c r="I1025" s="179" t="s">
        <v>330</v>
      </c>
      <c r="J1025" s="23"/>
      <c r="K1025" s="24">
        <v>5</v>
      </c>
      <c r="L1025" s="23" t="s">
        <v>18</v>
      </c>
      <c r="M1025" s="96">
        <v>0.5</v>
      </c>
      <c r="N1025" s="135">
        <f t="shared" si="174"/>
        <v>4.94140625</v>
      </c>
    </row>
    <row r="1026" spans="1:15" s="96" customFormat="1" ht="45.95" customHeight="1">
      <c r="A1026" s="110"/>
      <c r="F1026" s="18" t="s">
        <v>31</v>
      </c>
      <c r="G1026" s="19"/>
      <c r="H1026" s="20"/>
      <c r="I1026" s="21" t="s">
        <v>17</v>
      </c>
      <c r="J1026" s="16"/>
      <c r="K1026" s="17">
        <v>67</v>
      </c>
      <c r="L1026" s="16" t="s">
        <v>18</v>
      </c>
    </row>
    <row r="1027" spans="1:15" s="96" customFormat="1" ht="45.95" customHeight="1">
      <c r="A1027" s="110"/>
      <c r="F1027" s="18" t="s">
        <v>36</v>
      </c>
      <c r="G1027" s="19"/>
      <c r="H1027" s="20"/>
      <c r="I1027" s="21" t="s">
        <v>139</v>
      </c>
      <c r="J1027" s="16"/>
      <c r="K1027" s="17">
        <v>24</v>
      </c>
      <c r="L1027" s="16" t="s">
        <v>18</v>
      </c>
    </row>
    <row r="1028" spans="1:15" s="96" customFormat="1" ht="45.95" customHeight="1">
      <c r="A1028" s="110"/>
      <c r="F1028" s="18" t="s">
        <v>34</v>
      </c>
      <c r="G1028" s="19"/>
      <c r="H1028" s="20"/>
      <c r="I1028" s="21">
        <v>98</v>
      </c>
      <c r="J1028" s="16"/>
      <c r="K1028" s="17">
        <v>3</v>
      </c>
      <c r="L1028" s="16" t="s">
        <v>18</v>
      </c>
    </row>
    <row r="1029" spans="1:15" s="96" customFormat="1" ht="45.95" customHeight="1">
      <c r="A1029" s="110"/>
      <c r="F1029" s="22" t="s">
        <v>23</v>
      </c>
      <c r="G1029" s="19"/>
      <c r="H1029" s="20"/>
      <c r="I1029" s="21"/>
      <c r="J1029" s="23"/>
      <c r="K1029" s="24">
        <v>2</v>
      </c>
      <c r="L1029" s="23" t="s">
        <v>18</v>
      </c>
    </row>
    <row r="1030" spans="1:15" s="96" customFormat="1" ht="45.95" customHeight="1">
      <c r="A1030" s="110"/>
      <c r="F1030" s="25" t="s">
        <v>24</v>
      </c>
      <c r="G1030" s="25"/>
      <c r="H1030" s="26"/>
      <c r="I1030" s="27"/>
      <c r="J1030" s="23"/>
      <c r="K1030" s="24">
        <v>0.5</v>
      </c>
      <c r="L1030" s="23" t="s">
        <v>18</v>
      </c>
    </row>
    <row r="1031" spans="1:15" s="96" customFormat="1" ht="45.95" customHeight="1">
      <c r="A1031" s="110"/>
      <c r="F1031" s="25" t="s">
        <v>25</v>
      </c>
      <c r="G1031" s="25"/>
      <c r="H1031" s="26"/>
      <c r="I1031" s="27"/>
      <c r="J1031" s="23"/>
      <c r="K1031" s="24">
        <v>0.5</v>
      </c>
      <c r="L1031" s="23" t="s">
        <v>18</v>
      </c>
    </row>
    <row r="1032" spans="1:15" s="96" customFormat="1" ht="45.95" customHeight="1">
      <c r="A1032" s="110"/>
      <c r="F1032" s="28" t="s">
        <v>28</v>
      </c>
      <c r="G1032" s="29"/>
      <c r="H1032" s="29"/>
      <c r="I1032" s="27"/>
      <c r="J1032" s="23"/>
      <c r="K1032" s="24">
        <v>0.5</v>
      </c>
      <c r="L1032" s="23" t="s">
        <v>18</v>
      </c>
    </row>
    <row r="1033" spans="1:15" s="96" customFormat="1" ht="45.95" customHeight="1" thickBot="1">
      <c r="A1033" s="110"/>
      <c r="F1033" s="30" t="s">
        <v>29</v>
      </c>
      <c r="G1033" s="31"/>
      <c r="H1033" s="31"/>
      <c r="I1033" s="32"/>
      <c r="J1033" s="23"/>
      <c r="K1033" s="24">
        <v>0.5</v>
      </c>
      <c r="L1033" s="23" t="s">
        <v>18</v>
      </c>
    </row>
    <row r="1034" spans="1:15" s="96" customFormat="1" ht="45.95" customHeight="1">
      <c r="A1034" s="110">
        <v>45315</v>
      </c>
      <c r="B1034" s="111" t="s">
        <v>352</v>
      </c>
      <c r="C1034" s="96" t="s">
        <v>335</v>
      </c>
      <c r="D1034" s="96" t="s">
        <v>157</v>
      </c>
      <c r="E1034" s="96" t="s">
        <v>101</v>
      </c>
      <c r="F1034" s="96" t="s">
        <v>14</v>
      </c>
      <c r="G1034" s="96" t="s">
        <v>102</v>
      </c>
      <c r="J1034" s="96">
        <v>27</v>
      </c>
      <c r="K1034" s="177">
        <v>2679</v>
      </c>
      <c r="M1034" s="96" t="s">
        <v>336</v>
      </c>
      <c r="N1034" s="110">
        <v>45317</v>
      </c>
    </row>
    <row r="1035" spans="1:15" s="96" customFormat="1" ht="45.95" customHeight="1">
      <c r="A1035" s="110"/>
      <c r="F1035" s="96" t="s">
        <v>104</v>
      </c>
      <c r="G1035" s="96" t="s">
        <v>102</v>
      </c>
      <c r="J1035" s="96">
        <v>12</v>
      </c>
      <c r="K1035" s="177">
        <v>1258</v>
      </c>
      <c r="M1035" s="96" t="s">
        <v>136</v>
      </c>
      <c r="N1035" s="110">
        <v>45316</v>
      </c>
    </row>
    <row r="1036" spans="1:15" s="96" customFormat="1" ht="45.95" customHeight="1" thickBot="1">
      <c r="A1036" s="110"/>
      <c r="F1036" s="96" t="s">
        <v>141</v>
      </c>
      <c r="I1036" s="178"/>
      <c r="J1036" s="96">
        <v>1</v>
      </c>
      <c r="K1036" s="177">
        <v>66</v>
      </c>
      <c r="M1036" s="96" t="s">
        <v>337</v>
      </c>
      <c r="N1036" s="110">
        <v>45316</v>
      </c>
    </row>
    <row r="1037" spans="1:15" s="96" customFormat="1" ht="45.95" customHeight="1">
      <c r="A1037" s="110"/>
      <c r="F1037" s="12" t="s">
        <v>16</v>
      </c>
      <c r="G1037" s="13"/>
      <c r="H1037" s="14"/>
      <c r="I1037" s="21" t="s">
        <v>17</v>
      </c>
      <c r="J1037" s="16"/>
      <c r="K1037" s="17">
        <v>2518.5</v>
      </c>
      <c r="L1037" s="16" t="s">
        <v>18</v>
      </c>
      <c r="M1037" s="96">
        <v>235</v>
      </c>
      <c r="N1037" s="135">
        <f>M1037/250*2679</f>
        <v>2518.2599999999998</v>
      </c>
      <c r="O1037" s="156">
        <f>K1037-M1037</f>
        <v>2283.5</v>
      </c>
    </row>
    <row r="1038" spans="1:15" s="96" customFormat="1" ht="45.95" customHeight="1">
      <c r="A1038" s="110"/>
      <c r="F1038" s="18" t="s">
        <v>19</v>
      </c>
      <c r="G1038" s="19"/>
      <c r="H1038" s="20"/>
      <c r="I1038" s="21" t="s">
        <v>14</v>
      </c>
      <c r="J1038" s="16"/>
      <c r="K1038" s="17">
        <v>95</v>
      </c>
      <c r="L1038" s="16" t="s">
        <v>18</v>
      </c>
      <c r="M1038" s="96">
        <v>9</v>
      </c>
      <c r="N1038" s="135">
        <f t="shared" ref="N1038:N1045" si="175">M1038/250*2679</f>
        <v>96.443999999999988</v>
      </c>
      <c r="O1038" s="156">
        <f t="shared" ref="O1038:O1041" si="176">K1038-M1038</f>
        <v>86</v>
      </c>
    </row>
    <row r="1039" spans="1:15" s="96" customFormat="1" ht="45.95" customHeight="1">
      <c r="A1039" s="110"/>
      <c r="F1039" s="18" t="s">
        <v>20</v>
      </c>
      <c r="G1039" s="19"/>
      <c r="H1039" s="20"/>
      <c r="I1039" s="21">
        <v>2679</v>
      </c>
      <c r="J1039" s="16"/>
      <c r="K1039" s="17">
        <v>16.5</v>
      </c>
      <c r="L1039" s="16" t="s">
        <v>18</v>
      </c>
      <c r="M1039" s="96">
        <v>1.5</v>
      </c>
      <c r="N1039" s="135">
        <f t="shared" si="175"/>
        <v>16.074000000000002</v>
      </c>
      <c r="O1039" s="156">
        <f t="shared" si="176"/>
        <v>15</v>
      </c>
    </row>
    <row r="1040" spans="1:15" s="96" customFormat="1" ht="45.95" customHeight="1">
      <c r="A1040" s="110"/>
      <c r="F1040" s="18" t="s">
        <v>15</v>
      </c>
      <c r="G1040" s="19"/>
      <c r="H1040" s="20"/>
      <c r="I1040" s="21" t="s">
        <v>89</v>
      </c>
      <c r="J1040" s="16"/>
      <c r="K1040" s="17">
        <v>5.5</v>
      </c>
      <c r="L1040" s="16" t="s">
        <v>18</v>
      </c>
      <c r="M1040" s="96">
        <v>0.5</v>
      </c>
      <c r="N1040" s="135">
        <f t="shared" si="175"/>
        <v>5.3580000000000005</v>
      </c>
      <c r="O1040" s="156">
        <f t="shared" si="176"/>
        <v>5</v>
      </c>
    </row>
    <row r="1041" spans="1:15" s="96" customFormat="1" ht="45.95" customHeight="1">
      <c r="A1041" s="110"/>
      <c r="F1041" s="22" t="s">
        <v>22</v>
      </c>
      <c r="G1041" s="19"/>
      <c r="H1041" s="20"/>
      <c r="I1041" s="21" t="s">
        <v>336</v>
      </c>
      <c r="J1041" s="23"/>
      <c r="K1041" s="24">
        <v>5.5</v>
      </c>
      <c r="L1041" s="23" t="s">
        <v>18</v>
      </c>
      <c r="M1041" s="96">
        <v>0.5</v>
      </c>
      <c r="N1041" s="135">
        <f t="shared" si="175"/>
        <v>5.3580000000000005</v>
      </c>
      <c r="O1041" s="156">
        <f t="shared" si="176"/>
        <v>5</v>
      </c>
    </row>
    <row r="1042" spans="1:15" s="96" customFormat="1" ht="45.95" customHeight="1">
      <c r="A1042" s="110"/>
      <c r="F1042" s="25" t="s">
        <v>24</v>
      </c>
      <c r="G1042" s="25"/>
      <c r="H1042" s="26"/>
      <c r="I1042" s="27"/>
      <c r="J1042" s="23"/>
      <c r="K1042" s="24">
        <v>5.5</v>
      </c>
      <c r="L1042" s="23" t="s">
        <v>18</v>
      </c>
      <c r="M1042" s="96">
        <v>0.5</v>
      </c>
      <c r="N1042" s="135">
        <f t="shared" si="175"/>
        <v>5.3580000000000005</v>
      </c>
    </row>
    <row r="1043" spans="1:15" s="96" customFormat="1" ht="45.95" customHeight="1">
      <c r="A1043" s="110"/>
      <c r="F1043" s="25" t="s">
        <v>25</v>
      </c>
      <c r="G1043" s="25"/>
      <c r="H1043" s="26"/>
      <c r="I1043" s="27"/>
      <c r="J1043" s="23"/>
      <c r="K1043" s="24">
        <v>5.5</v>
      </c>
      <c r="L1043" s="23" t="s">
        <v>18</v>
      </c>
      <c r="M1043" s="96">
        <v>0.5</v>
      </c>
      <c r="N1043" s="135">
        <f t="shared" si="175"/>
        <v>5.3580000000000005</v>
      </c>
    </row>
    <row r="1044" spans="1:15" s="96" customFormat="1" ht="45.95" customHeight="1">
      <c r="A1044" s="110"/>
      <c r="F1044" s="28" t="s">
        <v>28</v>
      </c>
      <c r="G1044" s="29"/>
      <c r="H1044" s="29"/>
      <c r="I1044" s="27"/>
      <c r="J1044" s="23"/>
      <c r="K1044" s="24">
        <v>5.5</v>
      </c>
      <c r="L1044" s="23" t="s">
        <v>18</v>
      </c>
      <c r="M1044" s="96">
        <v>0.5</v>
      </c>
      <c r="N1044" s="135">
        <f t="shared" si="175"/>
        <v>5.3580000000000005</v>
      </c>
    </row>
    <row r="1045" spans="1:15" s="96" customFormat="1" ht="45.95" customHeight="1" thickBot="1">
      <c r="A1045" s="110"/>
      <c r="F1045" s="30" t="s">
        <v>29</v>
      </c>
      <c r="G1045" s="31"/>
      <c r="H1045" s="31"/>
      <c r="I1045" s="32"/>
      <c r="J1045" s="23"/>
      <c r="K1045" s="24">
        <v>21.5</v>
      </c>
      <c r="L1045" s="23" t="s">
        <v>18</v>
      </c>
      <c r="M1045" s="96">
        <v>2</v>
      </c>
      <c r="N1045" s="135">
        <f t="shared" si="175"/>
        <v>21.432000000000002</v>
      </c>
    </row>
    <row r="1046" spans="1:15" s="96" customFormat="1" ht="45.95" customHeight="1">
      <c r="A1046" s="110"/>
      <c r="F1046" s="18" t="s">
        <v>30</v>
      </c>
      <c r="G1046" s="19"/>
      <c r="H1046" s="20"/>
      <c r="I1046" s="21" t="s">
        <v>17</v>
      </c>
      <c r="J1046" s="16"/>
      <c r="K1046" s="17">
        <v>6</v>
      </c>
      <c r="L1046" s="16" t="s">
        <v>18</v>
      </c>
      <c r="M1046" s="96">
        <v>0.5</v>
      </c>
      <c r="N1046" s="135">
        <f>M1046/105*1258</f>
        <v>5.9904761904761914</v>
      </c>
      <c r="O1046" s="156">
        <f>K1046-M1046</f>
        <v>5.5</v>
      </c>
    </row>
    <row r="1047" spans="1:15" s="96" customFormat="1" ht="45.95" customHeight="1">
      <c r="A1047" s="110"/>
      <c r="F1047" s="18" t="s">
        <v>15</v>
      </c>
      <c r="G1047" s="19"/>
      <c r="H1047" s="20"/>
      <c r="I1047" s="21" t="s">
        <v>104</v>
      </c>
      <c r="J1047" s="16"/>
      <c r="K1047" s="17">
        <v>1198</v>
      </c>
      <c r="L1047" s="16" t="s">
        <v>18</v>
      </c>
      <c r="M1047" s="96">
        <v>100</v>
      </c>
      <c r="N1047" s="135">
        <f t="shared" ref="N1047:N1053" si="177">M1047/105*1258</f>
        <v>1198.0952380952381</v>
      </c>
      <c r="O1047" s="156">
        <f t="shared" ref="O1047:O1050" si="178">K1047-M1047</f>
        <v>1098</v>
      </c>
    </row>
    <row r="1048" spans="1:15" s="96" customFormat="1" ht="45.95" customHeight="1">
      <c r="A1048" s="110"/>
      <c r="F1048" s="18" t="s">
        <v>143</v>
      </c>
      <c r="G1048" s="19"/>
      <c r="H1048" s="20"/>
      <c r="I1048" s="21">
        <v>1258</v>
      </c>
      <c r="J1048" s="16"/>
      <c r="K1048" s="17">
        <v>24</v>
      </c>
      <c r="L1048" s="16" t="s">
        <v>18</v>
      </c>
      <c r="M1048" s="96">
        <v>2</v>
      </c>
      <c r="N1048" s="135">
        <f t="shared" si="177"/>
        <v>23.961904761904766</v>
      </c>
      <c r="O1048" s="156">
        <f t="shared" si="178"/>
        <v>22</v>
      </c>
    </row>
    <row r="1049" spans="1:15" s="96" customFormat="1" ht="45.95" customHeight="1">
      <c r="A1049" s="110"/>
      <c r="F1049" s="22" t="s">
        <v>22</v>
      </c>
      <c r="G1049" s="19"/>
      <c r="H1049" s="20"/>
      <c r="I1049" s="21" t="s">
        <v>233</v>
      </c>
      <c r="J1049" s="23"/>
      <c r="K1049" s="24">
        <v>6</v>
      </c>
      <c r="L1049" s="23" t="s">
        <v>18</v>
      </c>
      <c r="M1049" s="96">
        <v>0.5</v>
      </c>
      <c r="N1049" s="135">
        <f t="shared" si="177"/>
        <v>5.9904761904761914</v>
      </c>
      <c r="O1049" s="156">
        <f t="shared" si="178"/>
        <v>5.5</v>
      </c>
    </row>
    <row r="1050" spans="1:15" s="96" customFormat="1" ht="45.95" customHeight="1">
      <c r="A1050" s="110"/>
      <c r="F1050" s="22" t="s">
        <v>23</v>
      </c>
      <c r="G1050" s="19"/>
      <c r="H1050" s="20"/>
      <c r="I1050" s="21" t="s">
        <v>136</v>
      </c>
      <c r="J1050" s="23"/>
      <c r="K1050" s="24">
        <v>6</v>
      </c>
      <c r="L1050" s="23" t="s">
        <v>18</v>
      </c>
      <c r="M1050" s="96">
        <v>0.5</v>
      </c>
      <c r="N1050" s="135">
        <f t="shared" si="177"/>
        <v>5.9904761904761914</v>
      </c>
      <c r="O1050" s="156">
        <f t="shared" si="178"/>
        <v>5.5</v>
      </c>
    </row>
    <row r="1051" spans="1:15" s="96" customFormat="1" ht="45.95" customHeight="1">
      <c r="A1051" s="110"/>
      <c r="F1051" s="25" t="s">
        <v>25</v>
      </c>
      <c r="G1051" s="25"/>
      <c r="H1051" s="26"/>
      <c r="I1051" s="27"/>
      <c r="J1051" s="23"/>
      <c r="K1051" s="24">
        <v>6</v>
      </c>
      <c r="L1051" s="23" t="s">
        <v>18</v>
      </c>
      <c r="M1051" s="96">
        <v>0.5</v>
      </c>
      <c r="N1051" s="135">
        <f t="shared" si="177"/>
        <v>5.9904761904761914</v>
      </c>
    </row>
    <row r="1052" spans="1:15" s="96" customFormat="1" ht="45.95" customHeight="1">
      <c r="A1052" s="110"/>
      <c r="F1052" s="28" t="s">
        <v>28</v>
      </c>
      <c r="G1052" s="29"/>
      <c r="H1052" s="29"/>
      <c r="I1052" s="27"/>
      <c r="J1052" s="23"/>
      <c r="K1052" s="24">
        <v>6</v>
      </c>
      <c r="L1052" s="23" t="s">
        <v>18</v>
      </c>
      <c r="M1052" s="96">
        <v>0.5</v>
      </c>
      <c r="N1052" s="135">
        <f t="shared" si="177"/>
        <v>5.9904761904761914</v>
      </c>
    </row>
    <row r="1053" spans="1:15" s="96" customFormat="1" ht="45.95" customHeight="1" thickBot="1">
      <c r="A1053" s="110"/>
      <c r="F1053" s="30" t="s">
        <v>29</v>
      </c>
      <c r="G1053" s="31"/>
      <c r="H1053" s="31"/>
      <c r="I1053" s="32"/>
      <c r="J1053" s="23"/>
      <c r="K1053" s="24">
        <v>6</v>
      </c>
      <c r="L1053" s="23" t="s">
        <v>18</v>
      </c>
      <c r="M1053" s="96">
        <v>0.5</v>
      </c>
      <c r="N1053" s="135">
        <f t="shared" si="177"/>
        <v>5.9904761904761914</v>
      </c>
    </row>
    <row r="1054" spans="1:15" s="96" customFormat="1" ht="45.95" customHeight="1">
      <c r="A1054" s="110"/>
      <c r="F1054" s="18" t="s">
        <v>30</v>
      </c>
      <c r="G1054" s="19"/>
      <c r="H1054" s="20"/>
      <c r="I1054" s="21" t="s">
        <v>17</v>
      </c>
      <c r="J1054" s="16"/>
      <c r="K1054" s="17">
        <v>41.5</v>
      </c>
      <c r="L1054" s="16" t="s">
        <v>18</v>
      </c>
    </row>
    <row r="1055" spans="1:15" s="96" customFormat="1" ht="45.95" customHeight="1">
      <c r="A1055" s="110"/>
      <c r="F1055" s="18" t="s">
        <v>32</v>
      </c>
      <c r="G1055" s="19"/>
      <c r="H1055" s="20"/>
      <c r="I1055" s="21" t="s">
        <v>141</v>
      </c>
      <c r="J1055" s="16"/>
      <c r="K1055" s="17">
        <v>19.5</v>
      </c>
      <c r="L1055" s="16" t="s">
        <v>18</v>
      </c>
    </row>
    <row r="1056" spans="1:15" s="96" customFormat="1" ht="45.95" customHeight="1">
      <c r="A1056" s="110"/>
      <c r="F1056" s="18" t="s">
        <v>36</v>
      </c>
      <c r="G1056" s="19"/>
      <c r="H1056" s="20"/>
      <c r="I1056" s="21">
        <v>66</v>
      </c>
      <c r="J1056" s="16"/>
      <c r="K1056" s="17">
        <v>0.5</v>
      </c>
      <c r="L1056" s="16" t="s">
        <v>18</v>
      </c>
    </row>
    <row r="1057" spans="1:15" s="96" customFormat="1" ht="45.95" customHeight="1">
      <c r="A1057" s="110"/>
      <c r="F1057" s="18" t="s">
        <v>34</v>
      </c>
      <c r="G1057" s="19"/>
      <c r="H1057" s="20"/>
      <c r="I1057" s="21"/>
      <c r="J1057" s="16"/>
      <c r="K1057" s="17">
        <v>0.5</v>
      </c>
      <c r="L1057" s="16" t="s">
        <v>18</v>
      </c>
    </row>
    <row r="1058" spans="1:15" s="96" customFormat="1" ht="45.95" customHeight="1">
      <c r="A1058" s="110"/>
      <c r="F1058" s="22" t="s">
        <v>23</v>
      </c>
      <c r="G1058" s="19"/>
      <c r="H1058" s="20"/>
      <c r="I1058" s="21"/>
      <c r="J1058" s="23"/>
      <c r="K1058" s="24">
        <v>1</v>
      </c>
      <c r="L1058" s="23" t="s">
        <v>18</v>
      </c>
    </row>
    <row r="1059" spans="1:15" s="96" customFormat="1" ht="45.95" customHeight="1">
      <c r="A1059" s="110"/>
      <c r="F1059" s="25" t="s">
        <v>24</v>
      </c>
      <c r="G1059" s="25"/>
      <c r="H1059" s="26"/>
      <c r="I1059" s="27"/>
      <c r="J1059" s="23"/>
      <c r="K1059" s="24">
        <v>0.5</v>
      </c>
      <c r="L1059" s="23" t="s">
        <v>18</v>
      </c>
    </row>
    <row r="1060" spans="1:15" s="96" customFormat="1" ht="45.95" customHeight="1">
      <c r="A1060" s="110"/>
      <c r="F1060" s="25" t="s">
        <v>25</v>
      </c>
      <c r="G1060" s="25"/>
      <c r="H1060" s="26"/>
      <c r="I1060" s="27"/>
      <c r="J1060" s="23"/>
      <c r="K1060" s="24">
        <v>0.5</v>
      </c>
      <c r="L1060" s="23" t="s">
        <v>18</v>
      </c>
    </row>
    <row r="1061" spans="1:15" s="96" customFormat="1" ht="45.95" customHeight="1">
      <c r="A1061" s="110"/>
      <c r="F1061" s="28" t="s">
        <v>26</v>
      </c>
      <c r="G1061" s="29"/>
      <c r="H1061" s="26"/>
      <c r="I1061" s="27"/>
      <c r="J1061" s="23"/>
      <c r="K1061" s="24">
        <v>1</v>
      </c>
      <c r="L1061" s="23" t="s">
        <v>18</v>
      </c>
    </row>
    <row r="1062" spans="1:15" s="96" customFormat="1" ht="45.95" customHeight="1">
      <c r="A1062" s="110"/>
      <c r="F1062" s="28" t="s">
        <v>28</v>
      </c>
      <c r="G1062" s="29"/>
      <c r="H1062" s="29"/>
      <c r="I1062" s="27"/>
      <c r="J1062" s="23"/>
      <c r="K1062" s="24">
        <v>0.5</v>
      </c>
      <c r="L1062" s="23" t="s">
        <v>18</v>
      </c>
    </row>
    <row r="1063" spans="1:15" s="96" customFormat="1" ht="45.95" customHeight="1" thickBot="1">
      <c r="A1063" s="110"/>
      <c r="F1063" s="30" t="s">
        <v>29</v>
      </c>
      <c r="G1063" s="31"/>
      <c r="H1063" s="31"/>
      <c r="I1063" s="32"/>
      <c r="J1063" s="23"/>
      <c r="K1063" s="24">
        <v>0.5</v>
      </c>
      <c r="L1063" s="23" t="s">
        <v>18</v>
      </c>
    </row>
    <row r="1064" spans="1:15" s="96" customFormat="1" ht="45.95" customHeight="1">
      <c r="A1064" s="110">
        <v>45315</v>
      </c>
      <c r="B1064" s="111" t="s">
        <v>365</v>
      </c>
      <c r="C1064" s="96" t="s">
        <v>338</v>
      </c>
      <c r="D1064" s="96" t="s">
        <v>339</v>
      </c>
      <c r="E1064" s="96" t="s">
        <v>101</v>
      </c>
      <c r="F1064" s="96" t="s">
        <v>14</v>
      </c>
      <c r="G1064" s="96" t="s">
        <v>102</v>
      </c>
      <c r="J1064" s="96">
        <v>76</v>
      </c>
      <c r="K1064" s="177">
        <v>10482</v>
      </c>
      <c r="M1064" s="96" t="s">
        <v>340</v>
      </c>
      <c r="N1064" s="110">
        <v>45318</v>
      </c>
    </row>
    <row r="1065" spans="1:15" s="96" customFormat="1" ht="45.95" customHeight="1" thickBot="1">
      <c r="A1065" s="110"/>
      <c r="F1065" s="96" t="s">
        <v>104</v>
      </c>
      <c r="G1065" s="96" t="s">
        <v>102</v>
      </c>
      <c r="J1065" s="96">
        <v>3</v>
      </c>
      <c r="K1065" s="177">
        <v>377</v>
      </c>
      <c r="M1065" s="96" t="s">
        <v>341</v>
      </c>
      <c r="N1065" s="110">
        <v>45318</v>
      </c>
    </row>
    <row r="1066" spans="1:15" s="96" customFormat="1" ht="45.95" customHeight="1">
      <c r="A1066" s="110"/>
      <c r="F1066" s="12" t="s">
        <v>16</v>
      </c>
      <c r="G1066" s="13"/>
      <c r="H1066" s="14"/>
      <c r="I1066" s="21" t="s">
        <v>17</v>
      </c>
      <c r="J1066" s="16"/>
      <c r="K1066" s="17">
        <v>9098</v>
      </c>
      <c r="L1066" s="16" t="s">
        <v>18</v>
      </c>
      <c r="M1066" s="96">
        <v>989.5</v>
      </c>
      <c r="N1066" s="135">
        <f>M1066/1140*10482</f>
        <v>9098.1921052631569</v>
      </c>
      <c r="O1066" s="156">
        <f>K1066-M1066</f>
        <v>8108.5</v>
      </c>
    </row>
    <row r="1067" spans="1:15" s="96" customFormat="1" ht="45.95" customHeight="1">
      <c r="A1067" s="110"/>
      <c r="F1067" s="18" t="s">
        <v>19</v>
      </c>
      <c r="G1067" s="19"/>
      <c r="H1067" s="20"/>
      <c r="I1067" s="21" t="s">
        <v>14</v>
      </c>
      <c r="J1067" s="16"/>
      <c r="K1067" s="17">
        <v>864.5</v>
      </c>
      <c r="L1067" s="16" t="s">
        <v>18</v>
      </c>
      <c r="M1067" s="96">
        <v>94</v>
      </c>
      <c r="N1067" s="135">
        <f t="shared" ref="N1067:N1077" si="179">M1067/1140*10482</f>
        <v>864.30526315789484</v>
      </c>
      <c r="O1067" s="156">
        <f t="shared" ref="O1067:O1071" si="180">K1067-M1067</f>
        <v>770.5</v>
      </c>
    </row>
    <row r="1068" spans="1:15" s="96" customFormat="1" ht="45.95" customHeight="1">
      <c r="A1068" s="110"/>
      <c r="F1068" s="18" t="s">
        <v>20</v>
      </c>
      <c r="G1068" s="19"/>
      <c r="H1068" s="20"/>
      <c r="I1068" s="21">
        <v>10482</v>
      </c>
      <c r="J1068" s="16"/>
      <c r="K1068" s="17">
        <v>53</v>
      </c>
      <c r="L1068" s="16" t="s">
        <v>18</v>
      </c>
      <c r="M1068" s="96">
        <v>6</v>
      </c>
      <c r="N1068" s="135">
        <f t="shared" si="179"/>
        <v>55.168421052631579</v>
      </c>
      <c r="O1068" s="156">
        <f t="shared" si="180"/>
        <v>47</v>
      </c>
    </row>
    <row r="1069" spans="1:15" s="96" customFormat="1" ht="45.95" customHeight="1">
      <c r="A1069" s="110"/>
      <c r="F1069" s="18" t="s">
        <v>15</v>
      </c>
      <c r="G1069" s="19"/>
      <c r="H1069" s="20"/>
      <c r="I1069" s="21" t="s">
        <v>89</v>
      </c>
      <c r="J1069" s="16"/>
      <c r="K1069" s="17">
        <v>28</v>
      </c>
      <c r="L1069" s="16" t="s">
        <v>18</v>
      </c>
      <c r="M1069" s="96">
        <v>3</v>
      </c>
      <c r="N1069" s="135">
        <f t="shared" si="179"/>
        <v>27.58421052631579</v>
      </c>
      <c r="O1069" s="156">
        <f t="shared" si="180"/>
        <v>25</v>
      </c>
    </row>
    <row r="1070" spans="1:15" s="96" customFormat="1" ht="45.95" customHeight="1">
      <c r="A1070" s="110"/>
      <c r="F1070" s="22" t="s">
        <v>22</v>
      </c>
      <c r="G1070" s="19"/>
      <c r="H1070" s="20"/>
      <c r="I1070" s="21" t="s">
        <v>356</v>
      </c>
      <c r="J1070" s="23"/>
      <c r="K1070" s="24">
        <v>161</v>
      </c>
      <c r="L1070" s="23" t="s">
        <v>18</v>
      </c>
      <c r="M1070" s="96">
        <v>17.5</v>
      </c>
      <c r="N1070" s="135">
        <f t="shared" si="179"/>
        <v>160.90789473684211</v>
      </c>
      <c r="O1070" s="156">
        <f t="shared" si="180"/>
        <v>143.5</v>
      </c>
    </row>
    <row r="1071" spans="1:15" s="96" customFormat="1" ht="45.95" customHeight="1">
      <c r="A1071" s="110"/>
      <c r="F1071" s="22" t="s">
        <v>23</v>
      </c>
      <c r="G1071" s="19"/>
      <c r="H1071" s="20"/>
      <c r="I1071" s="21"/>
      <c r="J1071" s="23"/>
      <c r="K1071" s="24">
        <v>37</v>
      </c>
      <c r="L1071" s="23" t="s">
        <v>18</v>
      </c>
      <c r="M1071" s="96">
        <v>4</v>
      </c>
      <c r="N1071" s="135">
        <f t="shared" si="179"/>
        <v>36.778947368421051</v>
      </c>
      <c r="O1071" s="156">
        <f t="shared" si="180"/>
        <v>33</v>
      </c>
    </row>
    <row r="1072" spans="1:15" s="96" customFormat="1" ht="45.95" customHeight="1">
      <c r="A1072" s="110"/>
      <c r="F1072" s="25" t="s">
        <v>24</v>
      </c>
      <c r="G1072" s="25"/>
      <c r="H1072" s="26"/>
      <c r="I1072" s="27"/>
      <c r="J1072" s="23"/>
      <c r="K1072" s="24">
        <v>5</v>
      </c>
      <c r="L1072" s="23" t="s">
        <v>18</v>
      </c>
      <c r="M1072" s="96">
        <v>0.5</v>
      </c>
      <c r="N1072" s="135">
        <f t="shared" si="179"/>
        <v>4.5973684210526313</v>
      </c>
    </row>
    <row r="1073" spans="1:15" s="96" customFormat="1" ht="45.95" customHeight="1">
      <c r="A1073" s="110"/>
      <c r="F1073" s="25" t="s">
        <v>25</v>
      </c>
      <c r="G1073" s="25"/>
      <c r="H1073" s="26"/>
      <c r="I1073" s="27"/>
      <c r="J1073" s="23"/>
      <c r="K1073" s="24">
        <v>18.5</v>
      </c>
      <c r="L1073" s="23" t="s">
        <v>18</v>
      </c>
      <c r="M1073" s="96">
        <v>2</v>
      </c>
      <c r="N1073" s="135">
        <f t="shared" si="179"/>
        <v>18.389473684210525</v>
      </c>
    </row>
    <row r="1074" spans="1:15" s="96" customFormat="1" ht="45.95" customHeight="1">
      <c r="A1074" s="110"/>
      <c r="F1074" s="28" t="s">
        <v>26</v>
      </c>
      <c r="G1074" s="29"/>
      <c r="H1074" s="26"/>
      <c r="I1074" s="27"/>
      <c r="J1074" s="23"/>
      <c r="K1074" s="24">
        <v>46</v>
      </c>
      <c r="L1074" s="23" t="s">
        <v>18</v>
      </c>
      <c r="M1074" s="96">
        <v>5</v>
      </c>
      <c r="N1074" s="135">
        <f t="shared" si="179"/>
        <v>45.973684210526315</v>
      </c>
    </row>
    <row r="1075" spans="1:15" s="96" customFormat="1" ht="45.95" customHeight="1">
      <c r="A1075" s="110"/>
      <c r="F1075" s="28" t="s">
        <v>27</v>
      </c>
      <c r="G1075" s="29"/>
      <c r="H1075" s="29"/>
      <c r="I1075" s="27"/>
      <c r="J1075" s="23"/>
      <c r="K1075" s="24">
        <v>64.5</v>
      </c>
      <c r="L1075" s="23" t="s">
        <v>18</v>
      </c>
      <c r="M1075" s="96">
        <v>7</v>
      </c>
      <c r="N1075" s="135">
        <f t="shared" si="179"/>
        <v>64.363157894736844</v>
      </c>
    </row>
    <row r="1076" spans="1:15" s="96" customFormat="1" ht="45.95" customHeight="1">
      <c r="A1076" s="110"/>
      <c r="F1076" s="28" t="s">
        <v>28</v>
      </c>
      <c r="G1076" s="29"/>
      <c r="H1076" s="29"/>
      <c r="I1076" s="27"/>
      <c r="J1076" s="23"/>
      <c r="K1076" s="24">
        <v>9.5</v>
      </c>
      <c r="L1076" s="23" t="s">
        <v>18</v>
      </c>
      <c r="M1076" s="96">
        <v>1</v>
      </c>
      <c r="N1076" s="135">
        <f t="shared" si="179"/>
        <v>9.1947368421052627</v>
      </c>
    </row>
    <row r="1077" spans="1:15" s="96" customFormat="1" ht="45.95" customHeight="1" thickBot="1">
      <c r="A1077" s="110"/>
      <c r="F1077" s="30" t="s">
        <v>29</v>
      </c>
      <c r="G1077" s="31"/>
      <c r="H1077" s="31"/>
      <c r="I1077" s="32"/>
      <c r="J1077" s="23"/>
      <c r="K1077" s="24">
        <v>97</v>
      </c>
      <c r="L1077" s="23" t="s">
        <v>18</v>
      </c>
      <c r="M1077" s="96">
        <v>10.5</v>
      </c>
      <c r="N1077" s="135">
        <f t="shared" si="179"/>
        <v>96.544736842105252</v>
      </c>
    </row>
    <row r="1078" spans="1:15" s="96" customFormat="1" ht="45.95" customHeight="1">
      <c r="A1078" s="110"/>
      <c r="F1078" s="18" t="s">
        <v>15</v>
      </c>
      <c r="G1078" s="19"/>
      <c r="H1078" s="20"/>
      <c r="I1078" s="21" t="s">
        <v>17</v>
      </c>
      <c r="J1078" s="16"/>
      <c r="K1078" s="17">
        <v>356.5</v>
      </c>
      <c r="L1078" s="16" t="s">
        <v>18</v>
      </c>
      <c r="M1078" s="96">
        <v>116</v>
      </c>
      <c r="N1078" s="135">
        <f>M1078/122*377</f>
        <v>358.4590163934426</v>
      </c>
      <c r="O1078" s="156">
        <f>K1078-M1078</f>
        <v>240.5</v>
      </c>
    </row>
    <row r="1079" spans="1:15" s="96" customFormat="1" ht="45.95" customHeight="1">
      <c r="A1079" s="110"/>
      <c r="F1079" s="22" t="s">
        <v>22</v>
      </c>
      <c r="G1079" s="19"/>
      <c r="H1079" s="20"/>
      <c r="I1079" s="21" t="s">
        <v>104</v>
      </c>
      <c r="J1079" s="23"/>
      <c r="K1079" s="24">
        <v>9.5</v>
      </c>
      <c r="L1079" s="23" t="s">
        <v>18</v>
      </c>
      <c r="M1079" s="96">
        <v>3</v>
      </c>
      <c r="N1079" s="135">
        <f t="shared" ref="N1079:N1083" si="181">M1079/122*377</f>
        <v>9.2704918032786878</v>
      </c>
      <c r="O1079" s="156">
        <f t="shared" ref="O1079:O1080" si="182">K1079-M1079</f>
        <v>6.5</v>
      </c>
    </row>
    <row r="1080" spans="1:15" s="96" customFormat="1" ht="45.95" customHeight="1">
      <c r="A1080" s="110"/>
      <c r="F1080" s="22" t="s">
        <v>23</v>
      </c>
      <c r="G1080" s="19"/>
      <c r="H1080" s="20"/>
      <c r="I1080" s="21">
        <v>377</v>
      </c>
      <c r="J1080" s="23"/>
      <c r="K1080" s="24">
        <v>3.5</v>
      </c>
      <c r="L1080" s="23" t="s">
        <v>18</v>
      </c>
      <c r="M1080" s="96">
        <v>1</v>
      </c>
      <c r="N1080" s="135">
        <f t="shared" si="181"/>
        <v>3.0901639344262297</v>
      </c>
      <c r="O1080" s="156">
        <f t="shared" si="182"/>
        <v>2.5</v>
      </c>
    </row>
    <row r="1081" spans="1:15" s="96" customFormat="1" ht="45.95" customHeight="1">
      <c r="A1081" s="110"/>
      <c r="F1081" s="25" t="s">
        <v>25</v>
      </c>
      <c r="G1081" s="25"/>
      <c r="H1081" s="26"/>
      <c r="I1081" s="21" t="s">
        <v>89</v>
      </c>
      <c r="J1081" s="23"/>
      <c r="K1081" s="24">
        <v>2</v>
      </c>
      <c r="L1081" s="23" t="s">
        <v>18</v>
      </c>
      <c r="M1081" s="96">
        <v>0.5</v>
      </c>
      <c r="N1081" s="135">
        <f t="shared" si="181"/>
        <v>1.5450819672131149</v>
      </c>
    </row>
    <row r="1082" spans="1:15" s="96" customFormat="1" ht="45.95" customHeight="1">
      <c r="A1082" s="110"/>
      <c r="F1082" s="28" t="s">
        <v>28</v>
      </c>
      <c r="G1082" s="29"/>
      <c r="H1082" s="29"/>
      <c r="I1082" s="21" t="s">
        <v>341</v>
      </c>
      <c r="J1082" s="23"/>
      <c r="K1082" s="24">
        <v>2</v>
      </c>
      <c r="L1082" s="23" t="s">
        <v>18</v>
      </c>
      <c r="M1082" s="96">
        <v>0.5</v>
      </c>
      <c r="N1082" s="135">
        <f t="shared" si="181"/>
        <v>1.5450819672131149</v>
      </c>
    </row>
    <row r="1083" spans="1:15" s="96" customFormat="1" ht="45.95" customHeight="1" thickBot="1">
      <c r="A1083" s="110"/>
      <c r="F1083" s="30" t="s">
        <v>29</v>
      </c>
      <c r="G1083" s="31"/>
      <c r="H1083" s="31"/>
      <c r="I1083" s="32"/>
      <c r="J1083" s="23"/>
      <c r="K1083" s="24">
        <v>3.5</v>
      </c>
      <c r="L1083" s="23" t="s">
        <v>18</v>
      </c>
      <c r="M1083" s="96">
        <v>1</v>
      </c>
      <c r="N1083" s="135">
        <f t="shared" si="181"/>
        <v>3.0901639344262297</v>
      </c>
    </row>
    <row r="1084" spans="1:15" s="96" customFormat="1" ht="45.95" customHeight="1">
      <c r="A1084" s="110">
        <v>45316</v>
      </c>
      <c r="B1084" s="111" t="s">
        <v>366</v>
      </c>
      <c r="C1084" s="96" t="s">
        <v>347</v>
      </c>
      <c r="D1084" s="96" t="s">
        <v>348</v>
      </c>
      <c r="E1084" s="96" t="s">
        <v>101</v>
      </c>
      <c r="F1084" s="96" t="s">
        <v>14</v>
      </c>
      <c r="G1084" s="96" t="s">
        <v>102</v>
      </c>
      <c r="J1084" s="96">
        <v>23</v>
      </c>
      <c r="K1084" s="177">
        <v>2140</v>
      </c>
      <c r="M1084" s="96" t="s">
        <v>275</v>
      </c>
      <c r="N1084" s="110">
        <v>45320</v>
      </c>
    </row>
    <row r="1085" spans="1:15" s="96" customFormat="1" ht="45.95" customHeight="1">
      <c r="A1085" s="110"/>
      <c r="F1085" s="96" t="s">
        <v>104</v>
      </c>
      <c r="G1085" s="96" t="s">
        <v>102</v>
      </c>
      <c r="J1085" s="96">
        <v>15</v>
      </c>
      <c r="K1085" s="177">
        <v>1470</v>
      </c>
      <c r="M1085" s="96" t="s">
        <v>187</v>
      </c>
      <c r="N1085" s="110">
        <v>45320</v>
      </c>
    </row>
    <row r="1086" spans="1:15" s="96" customFormat="1" ht="45.95" customHeight="1" thickBot="1">
      <c r="A1086" s="110"/>
      <c r="F1086" s="96" t="s">
        <v>146</v>
      </c>
      <c r="I1086" s="178"/>
      <c r="J1086" s="96">
        <v>1</v>
      </c>
      <c r="K1086" s="177">
        <v>105</v>
      </c>
      <c r="M1086" s="96" t="s">
        <v>136</v>
      </c>
      <c r="N1086" s="110">
        <v>45320</v>
      </c>
    </row>
    <row r="1087" spans="1:15" s="96" customFormat="1" ht="45.95" customHeight="1">
      <c r="A1087" s="110"/>
      <c r="F1087" s="12" t="s">
        <v>16</v>
      </c>
      <c r="G1087" s="13"/>
      <c r="H1087" s="14"/>
      <c r="I1087" s="21" t="s">
        <v>17</v>
      </c>
      <c r="J1087" s="16"/>
      <c r="K1087" s="17">
        <v>1755.5</v>
      </c>
      <c r="L1087" s="16" t="s">
        <v>18</v>
      </c>
      <c r="M1087" s="96">
        <v>160</v>
      </c>
      <c r="N1087" s="135">
        <f>M1087/195*2140</f>
        <v>1755.8974358974358</v>
      </c>
      <c r="O1087" s="156">
        <f>K1087-M1087</f>
        <v>1595.5</v>
      </c>
    </row>
    <row r="1088" spans="1:15" s="96" customFormat="1" ht="45.95" customHeight="1">
      <c r="A1088" s="110"/>
      <c r="F1088" s="18" t="s">
        <v>19</v>
      </c>
      <c r="G1088" s="19"/>
      <c r="H1088" s="20"/>
      <c r="I1088" s="21" t="s">
        <v>14</v>
      </c>
      <c r="J1088" s="16"/>
      <c r="K1088" s="17">
        <v>285.5</v>
      </c>
      <c r="L1088" s="16" t="s">
        <v>18</v>
      </c>
      <c r="M1088" s="96">
        <v>26</v>
      </c>
      <c r="N1088" s="135">
        <f t="shared" ref="N1088:N1098" si="183">M1088/195*2140</f>
        <v>285.33333333333331</v>
      </c>
      <c r="O1088" s="156">
        <f t="shared" ref="O1088:O1092" si="184">K1088-M1088</f>
        <v>259.5</v>
      </c>
    </row>
    <row r="1089" spans="1:15" s="96" customFormat="1" ht="45.95" customHeight="1">
      <c r="A1089" s="110"/>
      <c r="F1089" s="18" t="s">
        <v>20</v>
      </c>
      <c r="G1089" s="19"/>
      <c r="H1089" s="20"/>
      <c r="I1089" s="21">
        <v>2140</v>
      </c>
      <c r="J1089" s="16"/>
      <c r="K1089" s="17">
        <v>22</v>
      </c>
      <c r="L1089" s="16" t="s">
        <v>18</v>
      </c>
      <c r="M1089" s="96">
        <v>2</v>
      </c>
      <c r="N1089" s="135">
        <f t="shared" si="183"/>
        <v>21.948717948717949</v>
      </c>
      <c r="O1089" s="156">
        <f t="shared" si="184"/>
        <v>20</v>
      </c>
    </row>
    <row r="1090" spans="1:15" s="96" customFormat="1" ht="45.95" customHeight="1">
      <c r="A1090" s="110"/>
      <c r="F1090" s="18" t="s">
        <v>118</v>
      </c>
      <c r="G1090" s="19"/>
      <c r="H1090" s="20"/>
      <c r="I1090" s="21" t="s">
        <v>89</v>
      </c>
      <c r="J1090" s="16"/>
      <c r="K1090" s="17">
        <v>11</v>
      </c>
      <c r="L1090" s="16" t="s">
        <v>18</v>
      </c>
      <c r="M1090" s="96">
        <v>1</v>
      </c>
      <c r="N1090" s="135">
        <f t="shared" si="183"/>
        <v>10.974358974358974</v>
      </c>
      <c r="O1090" s="156">
        <f t="shared" si="184"/>
        <v>10</v>
      </c>
    </row>
    <row r="1091" spans="1:15" s="96" customFormat="1" ht="45.95" customHeight="1">
      <c r="A1091" s="110"/>
      <c r="F1091" s="22" t="s">
        <v>22</v>
      </c>
      <c r="G1091" s="19"/>
      <c r="H1091" s="20"/>
      <c r="I1091" s="21" t="s">
        <v>275</v>
      </c>
      <c r="J1091" s="23"/>
      <c r="K1091" s="24">
        <v>11</v>
      </c>
      <c r="L1091" s="23" t="s">
        <v>18</v>
      </c>
      <c r="M1091" s="96">
        <v>1</v>
      </c>
      <c r="N1091" s="135">
        <f t="shared" si="183"/>
        <v>10.974358974358974</v>
      </c>
      <c r="O1091" s="156">
        <f t="shared" si="184"/>
        <v>10</v>
      </c>
    </row>
    <row r="1092" spans="1:15" s="96" customFormat="1" ht="45.95" customHeight="1">
      <c r="A1092" s="110"/>
      <c r="F1092" s="22" t="s">
        <v>23</v>
      </c>
      <c r="G1092" s="19"/>
      <c r="H1092" s="20"/>
      <c r="I1092" s="21"/>
      <c r="J1092" s="23"/>
      <c r="K1092" s="24">
        <v>5.5</v>
      </c>
      <c r="L1092" s="23" t="s">
        <v>18</v>
      </c>
      <c r="M1092" s="96">
        <v>0.5</v>
      </c>
      <c r="N1092" s="135">
        <f t="shared" si="183"/>
        <v>5.4871794871794872</v>
      </c>
      <c r="O1092" s="156">
        <f t="shared" si="184"/>
        <v>5</v>
      </c>
    </row>
    <row r="1093" spans="1:15" s="96" customFormat="1" ht="45.95" customHeight="1">
      <c r="A1093" s="110"/>
      <c r="F1093" s="25" t="s">
        <v>24</v>
      </c>
      <c r="G1093" s="25"/>
      <c r="H1093" s="26"/>
      <c r="I1093" s="27"/>
      <c r="J1093" s="23"/>
      <c r="K1093" s="24">
        <v>5.5</v>
      </c>
      <c r="L1093" s="23" t="s">
        <v>18</v>
      </c>
      <c r="M1093" s="96">
        <v>0.5</v>
      </c>
      <c r="N1093" s="135">
        <f t="shared" si="183"/>
        <v>5.4871794871794872</v>
      </c>
    </row>
    <row r="1094" spans="1:15" s="96" customFormat="1" ht="45.95" customHeight="1">
      <c r="A1094" s="110"/>
      <c r="F1094" s="25" t="s">
        <v>25</v>
      </c>
      <c r="G1094" s="25"/>
      <c r="H1094" s="26"/>
      <c r="I1094" s="27"/>
      <c r="J1094" s="23"/>
      <c r="K1094" s="24">
        <v>5.5</v>
      </c>
      <c r="L1094" s="23" t="s">
        <v>18</v>
      </c>
      <c r="M1094" s="96">
        <v>0.5</v>
      </c>
      <c r="N1094" s="135">
        <f t="shared" si="183"/>
        <v>5.4871794871794872</v>
      </c>
    </row>
    <row r="1095" spans="1:15" s="96" customFormat="1" ht="45.95" customHeight="1">
      <c r="A1095" s="110"/>
      <c r="F1095" s="28" t="s">
        <v>26</v>
      </c>
      <c r="G1095" s="29"/>
      <c r="H1095" s="26"/>
      <c r="I1095" s="27"/>
      <c r="J1095" s="23"/>
      <c r="K1095" s="24">
        <v>5.5</v>
      </c>
      <c r="L1095" s="23" t="s">
        <v>18</v>
      </c>
      <c r="M1095" s="96">
        <v>0.5</v>
      </c>
      <c r="N1095" s="135">
        <f t="shared" si="183"/>
        <v>5.4871794871794872</v>
      </c>
    </row>
    <row r="1096" spans="1:15" s="96" customFormat="1" ht="45.95" customHeight="1">
      <c r="A1096" s="110"/>
      <c r="F1096" s="28" t="s">
        <v>27</v>
      </c>
      <c r="G1096" s="29"/>
      <c r="H1096" s="29"/>
      <c r="I1096" s="27"/>
      <c r="J1096" s="23"/>
      <c r="K1096" s="24">
        <v>5.5</v>
      </c>
      <c r="L1096" s="23" t="s">
        <v>18</v>
      </c>
      <c r="M1096" s="96">
        <v>0.5</v>
      </c>
      <c r="N1096" s="135">
        <f t="shared" si="183"/>
        <v>5.4871794871794872</v>
      </c>
    </row>
    <row r="1097" spans="1:15" s="96" customFormat="1" ht="45.95" customHeight="1">
      <c r="A1097" s="110"/>
      <c r="F1097" s="28" t="s">
        <v>28</v>
      </c>
      <c r="G1097" s="29"/>
      <c r="H1097" s="29"/>
      <c r="I1097" s="27"/>
      <c r="J1097" s="23"/>
      <c r="K1097" s="24">
        <v>11</v>
      </c>
      <c r="L1097" s="23" t="s">
        <v>18</v>
      </c>
      <c r="M1097" s="96">
        <v>1</v>
      </c>
      <c r="N1097" s="135">
        <f t="shared" si="183"/>
        <v>10.974358974358974</v>
      </c>
    </row>
    <row r="1098" spans="1:15" s="96" customFormat="1" ht="45.95" customHeight="1" thickBot="1">
      <c r="A1098" s="110"/>
      <c r="F1098" s="30" t="s">
        <v>29</v>
      </c>
      <c r="G1098" s="31"/>
      <c r="H1098" s="31"/>
      <c r="I1098" s="32"/>
      <c r="J1098" s="23"/>
      <c r="K1098" s="24">
        <v>16.5</v>
      </c>
      <c r="L1098" s="23" t="s">
        <v>18</v>
      </c>
      <c r="M1098" s="96">
        <v>1.5</v>
      </c>
      <c r="N1098" s="135">
        <f t="shared" si="183"/>
        <v>16.461538461538463</v>
      </c>
    </row>
    <row r="1099" spans="1:15" s="96" customFormat="1" ht="45.95" customHeight="1">
      <c r="A1099" s="110"/>
      <c r="F1099" s="18" t="s">
        <v>15</v>
      </c>
      <c r="G1099" s="19"/>
      <c r="H1099" s="20"/>
      <c r="I1099" s="21" t="s">
        <v>17</v>
      </c>
      <c r="J1099" s="16"/>
      <c r="K1099" s="17">
        <v>1419</v>
      </c>
      <c r="L1099" s="16" t="s">
        <v>18</v>
      </c>
      <c r="M1099" s="96">
        <v>85</v>
      </c>
      <c r="N1099" s="135">
        <f>M1099/88*1470</f>
        <v>1419.8863636363637</v>
      </c>
      <c r="O1099" s="156">
        <f>K1099-M1099</f>
        <v>1334</v>
      </c>
    </row>
    <row r="1100" spans="1:15" s="96" customFormat="1" ht="45.95" customHeight="1">
      <c r="A1100" s="110"/>
      <c r="F1100" s="22" t="s">
        <v>22</v>
      </c>
      <c r="G1100" s="19"/>
      <c r="H1100" s="20"/>
      <c r="I1100" s="21" t="s">
        <v>104</v>
      </c>
      <c r="J1100" s="23"/>
      <c r="K1100" s="24">
        <v>17</v>
      </c>
      <c r="L1100" s="23" t="s">
        <v>18</v>
      </c>
      <c r="M1100" s="96">
        <v>1</v>
      </c>
      <c r="N1100" s="135">
        <f t="shared" ref="N1100:N1103" si="185">M1100/88*1470</f>
        <v>16.704545454545453</v>
      </c>
      <c r="O1100" s="156">
        <f>K1100-M1100</f>
        <v>16</v>
      </c>
    </row>
    <row r="1101" spans="1:15" s="96" customFormat="1" ht="45.95" customHeight="1">
      <c r="A1101" s="110"/>
      <c r="F1101" s="25" t="s">
        <v>25</v>
      </c>
      <c r="G1101" s="25"/>
      <c r="H1101" s="26"/>
      <c r="I1101" s="21">
        <v>1470</v>
      </c>
      <c r="J1101" s="23"/>
      <c r="K1101" s="24">
        <v>8.5</v>
      </c>
      <c r="L1101" s="23" t="s">
        <v>18</v>
      </c>
      <c r="M1101" s="96">
        <v>0.5</v>
      </c>
      <c r="N1101" s="135">
        <f t="shared" si="185"/>
        <v>8.3522727272727266</v>
      </c>
    </row>
    <row r="1102" spans="1:15" s="96" customFormat="1" ht="45.95" customHeight="1">
      <c r="A1102" s="110"/>
      <c r="F1102" s="28" t="s">
        <v>28</v>
      </c>
      <c r="G1102" s="29"/>
      <c r="H1102" s="29"/>
      <c r="I1102" s="21" t="s">
        <v>89</v>
      </c>
      <c r="J1102" s="23"/>
      <c r="K1102" s="24">
        <v>8.5</v>
      </c>
      <c r="L1102" s="23" t="s">
        <v>18</v>
      </c>
      <c r="M1102" s="96">
        <v>0.5</v>
      </c>
      <c r="N1102" s="135">
        <f t="shared" si="185"/>
        <v>8.3522727272727266</v>
      </c>
    </row>
    <row r="1103" spans="1:15" s="96" customFormat="1" ht="45.95" customHeight="1" thickBot="1">
      <c r="A1103" s="110"/>
      <c r="F1103" s="30" t="s">
        <v>29</v>
      </c>
      <c r="G1103" s="31"/>
      <c r="H1103" s="31"/>
      <c r="I1103" s="179" t="s">
        <v>187</v>
      </c>
      <c r="J1103" s="23"/>
      <c r="K1103" s="24">
        <v>17</v>
      </c>
      <c r="L1103" s="23" t="s">
        <v>18</v>
      </c>
      <c r="M1103" s="96">
        <v>1</v>
      </c>
      <c r="N1103" s="135">
        <f t="shared" si="185"/>
        <v>16.704545454545453</v>
      </c>
    </row>
    <row r="1104" spans="1:15" s="96" customFormat="1" ht="45.95" customHeight="1">
      <c r="A1104" s="110"/>
      <c r="F1104" s="18" t="s">
        <v>19</v>
      </c>
      <c r="G1104" s="19"/>
      <c r="H1104" s="20"/>
      <c r="I1104" s="21" t="s">
        <v>17</v>
      </c>
      <c r="J1104" s="16"/>
      <c r="K1104" s="17">
        <v>76</v>
      </c>
      <c r="L1104" s="16" t="s">
        <v>18</v>
      </c>
    </row>
    <row r="1105" spans="1:15" s="96" customFormat="1" ht="45.95" customHeight="1">
      <c r="A1105" s="110"/>
      <c r="F1105" s="18" t="s">
        <v>20</v>
      </c>
      <c r="G1105" s="19"/>
      <c r="H1105" s="20"/>
      <c r="I1105" s="21" t="s">
        <v>106</v>
      </c>
      <c r="J1105" s="16"/>
      <c r="K1105" s="17">
        <v>11</v>
      </c>
      <c r="L1105" s="16" t="s">
        <v>18</v>
      </c>
    </row>
    <row r="1106" spans="1:15" s="96" customFormat="1" ht="45.95" customHeight="1">
      <c r="A1106" s="110"/>
      <c r="F1106" s="18" t="s">
        <v>118</v>
      </c>
      <c r="G1106" s="19"/>
      <c r="H1106" s="20"/>
      <c r="I1106" s="21">
        <v>105</v>
      </c>
      <c r="J1106" s="16"/>
      <c r="K1106" s="17">
        <v>1.5</v>
      </c>
      <c r="L1106" s="16" t="s">
        <v>18</v>
      </c>
    </row>
    <row r="1107" spans="1:15" s="96" customFormat="1" ht="45.95" customHeight="1">
      <c r="A1107" s="110"/>
      <c r="F1107" s="22" t="s">
        <v>22</v>
      </c>
      <c r="G1107" s="19"/>
      <c r="H1107" s="20"/>
      <c r="I1107" s="21"/>
      <c r="J1107" s="23"/>
      <c r="K1107" s="24">
        <v>9.5</v>
      </c>
      <c r="L1107" s="23" t="s">
        <v>18</v>
      </c>
    </row>
    <row r="1108" spans="1:15" s="96" customFormat="1" ht="45.95" customHeight="1">
      <c r="A1108" s="110"/>
      <c r="F1108" s="22" t="s">
        <v>23</v>
      </c>
      <c r="G1108" s="19"/>
      <c r="H1108" s="20"/>
      <c r="I1108" s="21"/>
      <c r="J1108" s="23"/>
      <c r="K1108" s="24">
        <v>2</v>
      </c>
      <c r="L1108" s="23" t="s">
        <v>18</v>
      </c>
    </row>
    <row r="1109" spans="1:15" s="96" customFormat="1" ht="45.95" customHeight="1">
      <c r="A1109" s="110"/>
      <c r="F1109" s="25" t="s">
        <v>24</v>
      </c>
      <c r="G1109" s="25"/>
      <c r="H1109" s="26"/>
      <c r="I1109" s="27"/>
      <c r="J1109" s="23"/>
      <c r="K1109" s="24">
        <v>0.5</v>
      </c>
      <c r="L1109" s="23" t="s">
        <v>18</v>
      </c>
    </row>
    <row r="1110" spans="1:15" s="96" customFormat="1" ht="45.95" customHeight="1">
      <c r="A1110" s="110"/>
      <c r="F1110" s="25" t="s">
        <v>25</v>
      </c>
      <c r="G1110" s="25"/>
      <c r="H1110" s="26"/>
      <c r="I1110" s="27"/>
      <c r="J1110" s="23"/>
      <c r="K1110" s="24">
        <v>0.5</v>
      </c>
      <c r="L1110" s="23" t="s">
        <v>18</v>
      </c>
    </row>
    <row r="1111" spans="1:15" s="96" customFormat="1" ht="45.95" customHeight="1">
      <c r="A1111" s="110"/>
      <c r="F1111" s="28" t="s">
        <v>26</v>
      </c>
      <c r="G1111" s="29"/>
      <c r="H1111" s="26"/>
      <c r="I1111" s="27"/>
      <c r="J1111" s="23"/>
      <c r="K1111" s="24">
        <v>2</v>
      </c>
      <c r="L1111" s="23" t="s">
        <v>18</v>
      </c>
    </row>
    <row r="1112" spans="1:15" s="96" customFormat="1" ht="45.95" customHeight="1">
      <c r="A1112" s="110"/>
      <c r="F1112" s="28" t="s">
        <v>27</v>
      </c>
      <c r="G1112" s="29"/>
      <c r="H1112" s="29"/>
      <c r="I1112" s="27"/>
      <c r="J1112" s="23"/>
      <c r="K1112" s="24">
        <v>0.5</v>
      </c>
      <c r="L1112" s="23" t="s">
        <v>18</v>
      </c>
    </row>
    <row r="1113" spans="1:15" s="96" customFormat="1" ht="45.95" customHeight="1">
      <c r="A1113" s="110"/>
      <c r="F1113" s="28" t="s">
        <v>28</v>
      </c>
      <c r="G1113" s="29"/>
      <c r="H1113" s="29"/>
      <c r="I1113" s="27"/>
      <c r="J1113" s="23"/>
      <c r="K1113" s="24">
        <v>0.5</v>
      </c>
      <c r="L1113" s="23" t="s">
        <v>18</v>
      </c>
    </row>
    <row r="1114" spans="1:15" s="96" customFormat="1" ht="45.95" customHeight="1" thickBot="1">
      <c r="A1114" s="110"/>
      <c r="F1114" s="30" t="s">
        <v>29</v>
      </c>
      <c r="G1114" s="31"/>
      <c r="H1114" s="31"/>
      <c r="I1114" s="32"/>
      <c r="J1114" s="23"/>
      <c r="K1114" s="24">
        <v>1</v>
      </c>
      <c r="L1114" s="23" t="s">
        <v>18</v>
      </c>
    </row>
    <row r="1115" spans="1:15" s="96" customFormat="1" ht="45.95" customHeight="1">
      <c r="A1115" s="110">
        <v>45316</v>
      </c>
      <c r="B1115" s="111" t="s">
        <v>367</v>
      </c>
      <c r="C1115" s="96" t="s">
        <v>349</v>
      </c>
      <c r="D1115" s="96" t="s">
        <v>350</v>
      </c>
      <c r="E1115" s="96" t="s">
        <v>101</v>
      </c>
      <c r="F1115" s="96" t="s">
        <v>14</v>
      </c>
      <c r="G1115" s="96" t="s">
        <v>102</v>
      </c>
      <c r="J1115" s="96">
        <v>16</v>
      </c>
      <c r="K1115" s="177">
        <v>1703</v>
      </c>
      <c r="M1115" s="96" t="s">
        <v>351</v>
      </c>
      <c r="N1115" s="110">
        <v>45320</v>
      </c>
    </row>
    <row r="1116" spans="1:15" s="96" customFormat="1" ht="45.95" customHeight="1" thickBot="1">
      <c r="A1116" s="110"/>
      <c r="F1116" s="96" t="s">
        <v>104</v>
      </c>
      <c r="G1116" s="96" t="s">
        <v>102</v>
      </c>
      <c r="I1116" s="178"/>
      <c r="J1116" s="96">
        <v>6</v>
      </c>
      <c r="K1116" s="177">
        <v>619</v>
      </c>
      <c r="M1116" s="96" t="s">
        <v>341</v>
      </c>
      <c r="N1116" s="110">
        <v>45318</v>
      </c>
    </row>
    <row r="1117" spans="1:15" s="96" customFormat="1" ht="45.95" customHeight="1">
      <c r="A1117" s="110"/>
      <c r="F1117" s="12" t="s">
        <v>16</v>
      </c>
      <c r="G1117" s="13"/>
      <c r="H1117" s="14"/>
      <c r="I1117" s="21" t="s">
        <v>17</v>
      </c>
      <c r="J1117" s="16"/>
      <c r="K1117" s="17">
        <v>1343</v>
      </c>
      <c r="L1117" s="16" t="s">
        <v>18</v>
      </c>
      <c r="M1117" s="96">
        <v>172</v>
      </c>
      <c r="N1117" s="135">
        <f>M1117/218*1703</f>
        <v>1343.6513761467891</v>
      </c>
      <c r="O1117" s="156">
        <f>K1117-M1117</f>
        <v>1171</v>
      </c>
    </row>
    <row r="1118" spans="1:15" s="96" customFormat="1" ht="45.95" customHeight="1">
      <c r="A1118" s="110"/>
      <c r="F1118" s="18" t="s">
        <v>19</v>
      </c>
      <c r="G1118" s="19"/>
      <c r="H1118" s="20"/>
      <c r="I1118" s="21" t="s">
        <v>14</v>
      </c>
      <c r="J1118" s="16"/>
      <c r="K1118" s="17">
        <v>219</v>
      </c>
      <c r="L1118" s="16" t="s">
        <v>18</v>
      </c>
      <c r="M1118" s="96">
        <v>28</v>
      </c>
      <c r="N1118" s="135">
        <f t="shared" ref="N1118:N1129" si="186">M1118/218*1703</f>
        <v>218.73394495412845</v>
      </c>
      <c r="O1118" s="156">
        <f t="shared" ref="O1118:O1123" si="187">K1118-M1118</f>
        <v>191</v>
      </c>
    </row>
    <row r="1119" spans="1:15" s="96" customFormat="1" ht="45.95" customHeight="1">
      <c r="A1119" s="110"/>
      <c r="F1119" s="18" t="s">
        <v>20</v>
      </c>
      <c r="G1119" s="19"/>
      <c r="H1119" s="20"/>
      <c r="I1119" s="21">
        <v>1703</v>
      </c>
      <c r="J1119" s="16"/>
      <c r="K1119" s="17">
        <v>38</v>
      </c>
      <c r="L1119" s="16" t="s">
        <v>18</v>
      </c>
      <c r="M1119" s="96">
        <v>5</v>
      </c>
      <c r="N1119" s="135">
        <f t="shared" si="186"/>
        <v>39.059633027522935</v>
      </c>
      <c r="O1119" s="156">
        <f t="shared" si="187"/>
        <v>33</v>
      </c>
    </row>
    <row r="1120" spans="1:15" s="96" customFormat="1" ht="45.95" customHeight="1">
      <c r="A1120" s="110"/>
      <c r="F1120" s="18" t="s">
        <v>118</v>
      </c>
      <c r="G1120" s="19"/>
      <c r="H1120" s="20"/>
      <c r="I1120" s="21" t="s">
        <v>89</v>
      </c>
      <c r="J1120" s="16"/>
      <c r="K1120" s="17">
        <v>31.5</v>
      </c>
      <c r="L1120" s="16" t="s">
        <v>18</v>
      </c>
      <c r="M1120" s="96">
        <v>4</v>
      </c>
      <c r="N1120" s="135">
        <f t="shared" si="186"/>
        <v>31.24770642201835</v>
      </c>
      <c r="O1120" s="156">
        <f t="shared" si="187"/>
        <v>27.5</v>
      </c>
    </row>
    <row r="1121" spans="1:15" s="96" customFormat="1" ht="45.95" customHeight="1">
      <c r="A1121" s="110"/>
      <c r="F1121" s="18" t="s">
        <v>15</v>
      </c>
      <c r="G1121" s="19"/>
      <c r="H1121" s="20"/>
      <c r="I1121" s="21" t="s">
        <v>351</v>
      </c>
      <c r="J1121" s="16"/>
      <c r="K1121" s="17">
        <v>16</v>
      </c>
      <c r="L1121" s="16" t="s">
        <v>18</v>
      </c>
      <c r="M1121" s="96">
        <v>2</v>
      </c>
      <c r="N1121" s="135">
        <f t="shared" si="186"/>
        <v>15.623853211009175</v>
      </c>
      <c r="O1121" s="156">
        <f t="shared" si="187"/>
        <v>14</v>
      </c>
    </row>
    <row r="1122" spans="1:15" s="96" customFormat="1" ht="45.95" customHeight="1">
      <c r="A1122" s="110"/>
      <c r="F1122" s="22" t="s">
        <v>22</v>
      </c>
      <c r="G1122" s="19"/>
      <c r="H1122" s="20"/>
      <c r="I1122" s="21"/>
      <c r="J1122" s="23"/>
      <c r="K1122" s="24">
        <v>23.5</v>
      </c>
      <c r="L1122" s="23" t="s">
        <v>18</v>
      </c>
      <c r="M1122" s="96">
        <v>3</v>
      </c>
      <c r="N1122" s="135">
        <f t="shared" si="186"/>
        <v>23.435779816513762</v>
      </c>
      <c r="O1122" s="156">
        <f t="shared" si="187"/>
        <v>20.5</v>
      </c>
    </row>
    <row r="1123" spans="1:15" s="96" customFormat="1" ht="45.95" customHeight="1">
      <c r="A1123" s="110"/>
      <c r="F1123" s="22" t="s">
        <v>23</v>
      </c>
      <c r="G1123" s="19"/>
      <c r="H1123" s="20"/>
      <c r="I1123" s="21"/>
      <c r="J1123" s="23"/>
      <c r="K1123" s="24">
        <v>8</v>
      </c>
      <c r="L1123" s="23" t="s">
        <v>18</v>
      </c>
      <c r="M1123" s="96">
        <v>1</v>
      </c>
      <c r="N1123" s="135">
        <f t="shared" si="186"/>
        <v>7.8119266055045875</v>
      </c>
      <c r="O1123" s="156">
        <f t="shared" si="187"/>
        <v>7</v>
      </c>
    </row>
    <row r="1124" spans="1:15" s="96" customFormat="1" ht="45.95" customHeight="1">
      <c r="A1124" s="110"/>
      <c r="F1124" s="25" t="s">
        <v>24</v>
      </c>
      <c r="G1124" s="25"/>
      <c r="H1124" s="26"/>
      <c r="I1124" s="27"/>
      <c r="J1124" s="23"/>
      <c r="K1124" s="24">
        <v>4</v>
      </c>
      <c r="L1124" s="23" t="s">
        <v>18</v>
      </c>
      <c r="M1124" s="96">
        <v>0.5</v>
      </c>
      <c r="N1124" s="135">
        <f t="shared" si="186"/>
        <v>3.9059633027522938</v>
      </c>
    </row>
    <row r="1125" spans="1:15" s="96" customFormat="1" ht="45.95" customHeight="1">
      <c r="A1125" s="110"/>
      <c r="F1125" s="25" t="s">
        <v>25</v>
      </c>
      <c r="G1125" s="25"/>
      <c r="H1125" s="26"/>
      <c r="I1125" s="27"/>
      <c r="J1125" s="23"/>
      <c r="K1125" s="24">
        <v>4</v>
      </c>
      <c r="L1125" s="23" t="s">
        <v>18</v>
      </c>
      <c r="M1125" s="96">
        <v>0.5</v>
      </c>
      <c r="N1125" s="135">
        <f t="shared" si="186"/>
        <v>3.9059633027522938</v>
      </c>
    </row>
    <row r="1126" spans="1:15" s="96" customFormat="1" ht="45.95" customHeight="1">
      <c r="A1126" s="110"/>
      <c r="F1126" s="28" t="s">
        <v>26</v>
      </c>
      <c r="G1126" s="29"/>
      <c r="H1126" s="26"/>
      <c r="I1126" s="27"/>
      <c r="J1126" s="23"/>
      <c r="K1126" s="24">
        <v>4</v>
      </c>
      <c r="L1126" s="23" t="s">
        <v>18</v>
      </c>
      <c r="M1126" s="96">
        <v>0.5</v>
      </c>
      <c r="N1126" s="135">
        <f t="shared" si="186"/>
        <v>3.9059633027522938</v>
      </c>
    </row>
    <row r="1127" spans="1:15" s="96" customFormat="1" ht="45.95" customHeight="1">
      <c r="A1127" s="110"/>
      <c r="F1127" s="28" t="s">
        <v>27</v>
      </c>
      <c r="G1127" s="29"/>
      <c r="H1127" s="29"/>
      <c r="I1127" s="27"/>
      <c r="J1127" s="23"/>
      <c r="K1127" s="24">
        <v>4</v>
      </c>
      <c r="L1127" s="23" t="s">
        <v>18</v>
      </c>
      <c r="M1127" s="96">
        <v>0.5</v>
      </c>
      <c r="N1127" s="135">
        <f t="shared" si="186"/>
        <v>3.9059633027522938</v>
      </c>
    </row>
    <row r="1128" spans="1:15" s="96" customFormat="1" ht="45.95" customHeight="1">
      <c r="A1128" s="110"/>
      <c r="F1128" s="28" t="s">
        <v>28</v>
      </c>
      <c r="G1128" s="29"/>
      <c r="H1128" s="29"/>
      <c r="I1128" s="27"/>
      <c r="J1128" s="23"/>
      <c r="K1128" s="24">
        <v>4</v>
      </c>
      <c r="L1128" s="23" t="s">
        <v>18</v>
      </c>
      <c r="M1128" s="96">
        <v>0.5</v>
      </c>
      <c r="N1128" s="135">
        <f t="shared" si="186"/>
        <v>3.9059633027522938</v>
      </c>
    </row>
    <row r="1129" spans="1:15" s="96" customFormat="1" ht="45.95" customHeight="1" thickBot="1">
      <c r="A1129" s="110"/>
      <c r="F1129" s="30" t="s">
        <v>29</v>
      </c>
      <c r="G1129" s="31"/>
      <c r="H1129" s="31"/>
      <c r="I1129" s="32"/>
      <c r="J1129" s="23"/>
      <c r="K1129" s="24">
        <v>4</v>
      </c>
      <c r="L1129" s="23" t="s">
        <v>18</v>
      </c>
      <c r="M1129" s="96">
        <v>0.5</v>
      </c>
      <c r="N1129" s="135">
        <f t="shared" si="186"/>
        <v>3.9059633027522938</v>
      </c>
    </row>
    <row r="1130" spans="1:15" s="96" customFormat="1" ht="45.95" customHeight="1">
      <c r="A1130" s="110"/>
      <c r="F1130" s="18" t="s">
        <v>30</v>
      </c>
      <c r="G1130" s="19"/>
      <c r="H1130" s="20"/>
      <c r="I1130" s="21" t="s">
        <v>17</v>
      </c>
      <c r="J1130" s="16"/>
      <c r="K1130" s="17">
        <v>8.5</v>
      </c>
      <c r="L1130" s="16" t="s">
        <v>18</v>
      </c>
      <c r="M1130" s="96">
        <v>2</v>
      </c>
      <c r="N1130" s="135">
        <f>M1130/122*619</f>
        <v>10.147540983606557</v>
      </c>
      <c r="O1130" s="156">
        <f>K1130-M1130</f>
        <v>6.5</v>
      </c>
    </row>
    <row r="1131" spans="1:15" s="96" customFormat="1" ht="45.95" customHeight="1">
      <c r="A1131" s="110"/>
      <c r="F1131" s="18" t="s">
        <v>15</v>
      </c>
      <c r="G1131" s="19"/>
      <c r="H1131" s="20"/>
      <c r="I1131" s="21" t="s">
        <v>104</v>
      </c>
      <c r="J1131" s="16"/>
      <c r="K1131" s="17">
        <v>542</v>
      </c>
      <c r="L1131" s="16" t="s">
        <v>18</v>
      </c>
      <c r="M1131" s="96">
        <v>107</v>
      </c>
      <c r="N1131" s="135">
        <f t="shared" ref="N1131:N1138" si="188">M1131/122*619</f>
        <v>542.89344262295083</v>
      </c>
      <c r="O1131" s="156">
        <f t="shared" ref="O1131:O1134" si="189">K1131-M1131</f>
        <v>435</v>
      </c>
    </row>
    <row r="1132" spans="1:15" s="96" customFormat="1" ht="45.95" customHeight="1">
      <c r="A1132" s="110"/>
      <c r="F1132" s="18" t="s">
        <v>143</v>
      </c>
      <c r="G1132" s="19"/>
      <c r="H1132" s="20"/>
      <c r="I1132" s="21">
        <v>619</v>
      </c>
      <c r="J1132" s="16"/>
      <c r="K1132" s="17">
        <v>20.5</v>
      </c>
      <c r="L1132" s="16" t="s">
        <v>18</v>
      </c>
      <c r="M1132" s="96">
        <v>4</v>
      </c>
      <c r="N1132" s="135">
        <f t="shared" si="188"/>
        <v>20.295081967213115</v>
      </c>
      <c r="O1132" s="156">
        <f t="shared" si="189"/>
        <v>16.5</v>
      </c>
    </row>
    <row r="1133" spans="1:15" s="96" customFormat="1" ht="45.95" customHeight="1">
      <c r="A1133" s="110"/>
      <c r="F1133" s="22" t="s">
        <v>22</v>
      </c>
      <c r="G1133" s="19"/>
      <c r="H1133" s="20"/>
      <c r="I1133" s="21" t="s">
        <v>89</v>
      </c>
      <c r="J1133" s="23"/>
      <c r="K1133" s="24">
        <v>25.5</v>
      </c>
      <c r="L1133" s="23" t="s">
        <v>18</v>
      </c>
      <c r="M1133" s="96">
        <v>5</v>
      </c>
      <c r="N1133" s="135">
        <f t="shared" si="188"/>
        <v>25.368852459016392</v>
      </c>
      <c r="O1133" s="156">
        <f t="shared" si="189"/>
        <v>20.5</v>
      </c>
    </row>
    <row r="1134" spans="1:15" s="96" customFormat="1" ht="45.95" customHeight="1">
      <c r="A1134" s="110"/>
      <c r="F1134" s="22" t="s">
        <v>23</v>
      </c>
      <c r="G1134" s="19"/>
      <c r="H1134" s="20"/>
      <c r="I1134" s="21" t="s">
        <v>341</v>
      </c>
      <c r="J1134" s="23"/>
      <c r="K1134" s="24">
        <v>8</v>
      </c>
      <c r="L1134" s="23" t="s">
        <v>18</v>
      </c>
      <c r="M1134" s="96">
        <v>1.5</v>
      </c>
      <c r="N1134" s="135">
        <f t="shared" si="188"/>
        <v>7.610655737704918</v>
      </c>
      <c r="O1134" s="156">
        <f t="shared" si="189"/>
        <v>6.5</v>
      </c>
    </row>
    <row r="1135" spans="1:15" s="96" customFormat="1" ht="45.95" customHeight="1">
      <c r="A1135" s="110"/>
      <c r="F1135" s="25" t="s">
        <v>25</v>
      </c>
      <c r="G1135" s="25"/>
      <c r="H1135" s="26"/>
      <c r="I1135" s="27"/>
      <c r="J1135" s="23"/>
      <c r="K1135" s="24">
        <v>5.5</v>
      </c>
      <c r="L1135" s="23" t="s">
        <v>18</v>
      </c>
      <c r="M1135" s="96">
        <v>1</v>
      </c>
      <c r="N1135" s="135">
        <f t="shared" si="188"/>
        <v>5.0737704918032787</v>
      </c>
    </row>
    <row r="1136" spans="1:15" s="96" customFormat="1" ht="45.95" customHeight="1">
      <c r="A1136" s="110"/>
      <c r="D1136" s="198"/>
      <c r="F1136" s="28" t="s">
        <v>28</v>
      </c>
      <c r="G1136" s="187"/>
      <c r="H1136" s="29"/>
      <c r="I1136" s="27"/>
      <c r="J1136" s="23"/>
      <c r="K1136" s="24">
        <v>3</v>
      </c>
      <c r="L1136" s="23"/>
      <c r="M1136" s="96">
        <v>0.5</v>
      </c>
      <c r="N1136" s="135">
        <f t="shared" si="188"/>
        <v>2.5368852459016393</v>
      </c>
    </row>
    <row r="1137" spans="1:15" s="96" customFormat="1" ht="45.95" customHeight="1">
      <c r="A1137" s="110"/>
      <c r="C1137" s="194"/>
      <c r="D1137" s="199"/>
      <c r="E1137" s="197"/>
      <c r="F1137" s="28" t="s">
        <v>29</v>
      </c>
      <c r="G1137" s="187"/>
      <c r="H1137" s="29"/>
      <c r="I1137" s="27"/>
      <c r="J1137" s="23"/>
      <c r="K1137" s="24">
        <v>3</v>
      </c>
      <c r="L1137" s="23"/>
      <c r="M1137" s="96">
        <v>0.5</v>
      </c>
      <c r="N1137" s="135">
        <f t="shared" si="188"/>
        <v>2.5368852459016393</v>
      </c>
    </row>
    <row r="1138" spans="1:15" s="96" customFormat="1" ht="45.95" customHeight="1" thickBot="1">
      <c r="A1138" s="110"/>
      <c r="D1138" s="185"/>
      <c r="E1138" s="194"/>
      <c r="F1138" s="200" t="s">
        <v>26</v>
      </c>
      <c r="G1138" s="195"/>
      <c r="H1138" s="31"/>
      <c r="I1138" s="32"/>
      <c r="J1138" s="23"/>
      <c r="K1138" s="24">
        <v>3</v>
      </c>
      <c r="L1138" s="23" t="s">
        <v>18</v>
      </c>
      <c r="M1138" s="96">
        <v>0.5</v>
      </c>
      <c r="N1138" s="135">
        <f t="shared" si="188"/>
        <v>2.5368852459016393</v>
      </c>
    </row>
    <row r="1139" spans="1:15" s="96" customFormat="1" ht="45.95" customHeight="1" thickBot="1">
      <c r="A1139" s="110">
        <v>45317</v>
      </c>
      <c r="B1139" s="111" t="s">
        <v>368</v>
      </c>
      <c r="C1139" s="96" t="s">
        <v>353</v>
      </c>
      <c r="D1139" s="96" t="s">
        <v>354</v>
      </c>
      <c r="E1139" s="96" t="s">
        <v>101</v>
      </c>
      <c r="F1139" s="196" t="s">
        <v>104</v>
      </c>
      <c r="G1139" s="184" t="s">
        <v>102</v>
      </c>
      <c r="H1139" s="184"/>
      <c r="I1139" s="184"/>
      <c r="J1139" s="96">
        <v>32</v>
      </c>
      <c r="K1139" s="177">
        <v>4094</v>
      </c>
      <c r="M1139" s="96" t="s">
        <v>355</v>
      </c>
      <c r="N1139" s="110">
        <v>45320</v>
      </c>
    </row>
    <row r="1140" spans="1:15" s="96" customFormat="1" ht="45.95" customHeight="1">
      <c r="A1140" s="110"/>
      <c r="F1140" s="181" t="s">
        <v>19</v>
      </c>
      <c r="G1140" s="182"/>
      <c r="H1140" s="183"/>
      <c r="I1140" s="21" t="s">
        <v>17</v>
      </c>
      <c r="J1140" s="16"/>
      <c r="K1140" s="17">
        <v>22.5</v>
      </c>
      <c r="L1140" s="16" t="s">
        <v>18</v>
      </c>
      <c r="M1140" s="96">
        <v>2</v>
      </c>
      <c r="N1140" s="135">
        <f>M1140/369*4094</f>
        <v>22.189701897018971</v>
      </c>
      <c r="O1140" s="156">
        <f>K1140-M1140</f>
        <v>20.5</v>
      </c>
    </row>
    <row r="1141" spans="1:15" s="96" customFormat="1" ht="45.95" customHeight="1">
      <c r="A1141" s="110"/>
      <c r="F1141" s="18" t="s">
        <v>30</v>
      </c>
      <c r="G1141" s="19"/>
      <c r="H1141" s="20"/>
      <c r="I1141" s="21" t="s">
        <v>104</v>
      </c>
      <c r="J1141" s="16"/>
      <c r="K1141" s="17">
        <v>30.5</v>
      </c>
      <c r="L1141" s="16" t="s">
        <v>18</v>
      </c>
      <c r="M1141" s="96">
        <v>3</v>
      </c>
      <c r="N1141" s="135">
        <f t="shared" ref="N1141:N1150" si="190">M1141/369*4094</f>
        <v>33.284552845528459</v>
      </c>
      <c r="O1141" s="156">
        <f t="shared" ref="O1141:O1145" si="191">K1141-M1141</f>
        <v>27.5</v>
      </c>
    </row>
    <row r="1142" spans="1:15" s="96" customFormat="1" ht="45.95" customHeight="1">
      <c r="A1142" s="110"/>
      <c r="F1142" s="18" t="s">
        <v>15</v>
      </c>
      <c r="G1142" s="19"/>
      <c r="H1142" s="20"/>
      <c r="I1142" s="21">
        <v>4094</v>
      </c>
      <c r="J1142" s="16"/>
      <c r="K1142" s="17">
        <v>3744</v>
      </c>
      <c r="L1142" s="16" t="s">
        <v>18</v>
      </c>
      <c r="M1142" s="96">
        <v>337.5</v>
      </c>
      <c r="N1142" s="135">
        <f t="shared" si="190"/>
        <v>3744.5121951219512</v>
      </c>
      <c r="O1142" s="156">
        <f t="shared" si="191"/>
        <v>3406.5</v>
      </c>
    </row>
    <row r="1143" spans="1:15" s="96" customFormat="1" ht="45.95" customHeight="1">
      <c r="A1143" s="110"/>
      <c r="F1143" s="18" t="s">
        <v>143</v>
      </c>
      <c r="G1143" s="19"/>
      <c r="H1143" s="20"/>
      <c r="I1143" s="21" t="s">
        <v>89</v>
      </c>
      <c r="J1143" s="16"/>
      <c r="K1143" s="17">
        <v>122.5</v>
      </c>
      <c r="L1143" s="16" t="s">
        <v>18</v>
      </c>
      <c r="M1143" s="96">
        <v>11</v>
      </c>
      <c r="N1143" s="135">
        <f t="shared" si="190"/>
        <v>122.04336043360433</v>
      </c>
      <c r="O1143" s="156">
        <f t="shared" si="191"/>
        <v>111.5</v>
      </c>
    </row>
    <row r="1144" spans="1:15" s="96" customFormat="1" ht="45.95" customHeight="1">
      <c r="A1144" s="110"/>
      <c r="F1144" s="22" t="s">
        <v>22</v>
      </c>
      <c r="G1144" s="19"/>
      <c r="H1144" s="20"/>
      <c r="I1144" s="21" t="s">
        <v>355</v>
      </c>
      <c r="J1144" s="23"/>
      <c r="K1144" s="24">
        <v>67</v>
      </c>
      <c r="L1144" s="23" t="s">
        <v>18</v>
      </c>
      <c r="M1144" s="96">
        <v>6</v>
      </c>
      <c r="N1144" s="135">
        <f t="shared" si="190"/>
        <v>66.569105691056919</v>
      </c>
      <c r="O1144" s="156">
        <f t="shared" si="191"/>
        <v>61</v>
      </c>
    </row>
    <row r="1145" spans="1:15" s="96" customFormat="1" ht="45.95" customHeight="1">
      <c r="A1145" s="110"/>
      <c r="F1145" s="22" t="s">
        <v>23</v>
      </c>
      <c r="G1145" s="19"/>
      <c r="H1145" s="20"/>
      <c r="I1145" s="21"/>
      <c r="J1145" s="23"/>
      <c r="K1145" s="24">
        <v>22.5</v>
      </c>
      <c r="L1145" s="23" t="s">
        <v>18</v>
      </c>
      <c r="M1145" s="96">
        <v>2</v>
      </c>
      <c r="N1145" s="135">
        <f t="shared" si="190"/>
        <v>22.189701897018971</v>
      </c>
      <c r="O1145" s="156">
        <f t="shared" si="191"/>
        <v>20.5</v>
      </c>
    </row>
    <row r="1146" spans="1:15" s="96" customFormat="1" ht="45.95" customHeight="1">
      <c r="A1146" s="110"/>
      <c r="F1146" s="25" t="s">
        <v>24</v>
      </c>
      <c r="G1146" s="25"/>
      <c r="H1146" s="26"/>
      <c r="I1146" s="27"/>
      <c r="J1146" s="23"/>
      <c r="K1146" s="24">
        <v>11.5</v>
      </c>
      <c r="L1146" s="23" t="s">
        <v>18</v>
      </c>
      <c r="M1146" s="96">
        <v>1</v>
      </c>
      <c r="N1146" s="135">
        <f t="shared" si="190"/>
        <v>11.094850948509485</v>
      </c>
    </row>
    <row r="1147" spans="1:15" s="96" customFormat="1" ht="45.95" customHeight="1">
      <c r="A1147" s="110"/>
      <c r="F1147" s="25" t="s">
        <v>25</v>
      </c>
      <c r="G1147" s="25"/>
      <c r="H1147" s="26"/>
      <c r="I1147" s="27"/>
      <c r="J1147" s="23"/>
      <c r="K1147" s="24">
        <v>11.5</v>
      </c>
      <c r="L1147" s="23" t="s">
        <v>18</v>
      </c>
      <c r="M1147" s="96">
        <v>1</v>
      </c>
      <c r="N1147" s="135">
        <f t="shared" si="190"/>
        <v>11.094850948509485</v>
      </c>
    </row>
    <row r="1148" spans="1:15" s="96" customFormat="1" ht="45.95" customHeight="1">
      <c r="A1148" s="110"/>
      <c r="F1148" s="28" t="s">
        <v>26</v>
      </c>
      <c r="G1148" s="29"/>
      <c r="H1148" s="26"/>
      <c r="I1148" s="27"/>
      <c r="J1148" s="23"/>
      <c r="K1148" s="24">
        <v>11.5</v>
      </c>
      <c r="L1148" s="23" t="s">
        <v>18</v>
      </c>
      <c r="M1148" s="96">
        <v>1</v>
      </c>
      <c r="N1148" s="135">
        <f t="shared" si="190"/>
        <v>11.094850948509485</v>
      </c>
    </row>
    <row r="1149" spans="1:15" s="96" customFormat="1" ht="45.95" customHeight="1">
      <c r="A1149" s="110"/>
      <c r="F1149" s="28" t="s">
        <v>28</v>
      </c>
      <c r="G1149" s="29"/>
      <c r="H1149" s="29"/>
      <c r="I1149" s="27"/>
      <c r="J1149" s="23"/>
      <c r="K1149" s="24">
        <v>6</v>
      </c>
      <c r="L1149" s="23" t="s">
        <v>18</v>
      </c>
      <c r="M1149" s="96">
        <v>0.5</v>
      </c>
      <c r="N1149" s="135">
        <f t="shared" si="190"/>
        <v>5.5474254742547426</v>
      </c>
    </row>
    <row r="1150" spans="1:15" s="96" customFormat="1" ht="45.95" customHeight="1" thickBot="1">
      <c r="A1150" s="110"/>
      <c r="F1150" s="30" t="s">
        <v>29</v>
      </c>
      <c r="G1150" s="31"/>
      <c r="H1150" s="31"/>
      <c r="I1150" s="32"/>
      <c r="J1150" s="23"/>
      <c r="K1150" s="24">
        <v>44.5</v>
      </c>
      <c r="L1150" s="23" t="s">
        <v>18</v>
      </c>
      <c r="M1150" s="96">
        <v>4</v>
      </c>
      <c r="N1150" s="135">
        <f t="shared" si="190"/>
        <v>44.379403794037941</v>
      </c>
    </row>
    <row r="1151" spans="1:15" s="96" customFormat="1" ht="45.95" customHeight="1">
      <c r="A1151" s="110">
        <v>45318</v>
      </c>
      <c r="B1151" s="111" t="s">
        <v>369</v>
      </c>
      <c r="C1151" s="96" t="s">
        <v>357</v>
      </c>
      <c r="D1151" s="96" t="s">
        <v>157</v>
      </c>
      <c r="E1151" s="96" t="s">
        <v>101</v>
      </c>
      <c r="F1151" s="96" t="s">
        <v>14</v>
      </c>
      <c r="G1151" s="96" t="s">
        <v>102</v>
      </c>
      <c r="J1151" s="96">
        <v>21</v>
      </c>
      <c r="K1151" s="177">
        <v>2134</v>
      </c>
      <c r="M1151" s="96" t="s">
        <v>358</v>
      </c>
      <c r="N1151" s="110">
        <v>45320</v>
      </c>
    </row>
    <row r="1152" spans="1:15" s="96" customFormat="1" ht="45.95" customHeight="1">
      <c r="A1152" s="110"/>
      <c r="F1152" s="96" t="s">
        <v>104</v>
      </c>
      <c r="G1152" s="96" t="s">
        <v>102</v>
      </c>
      <c r="J1152" s="96">
        <v>8</v>
      </c>
      <c r="K1152" s="177">
        <v>852</v>
      </c>
      <c r="M1152" s="96" t="s">
        <v>197</v>
      </c>
      <c r="N1152" s="110">
        <v>45320</v>
      </c>
    </row>
    <row r="1153" spans="1:15" s="96" customFormat="1" ht="45.95" customHeight="1">
      <c r="A1153" s="110"/>
      <c r="F1153" s="96" t="s">
        <v>139</v>
      </c>
      <c r="J1153" s="96">
        <v>2</v>
      </c>
      <c r="K1153" s="177">
        <v>155</v>
      </c>
      <c r="M1153" s="96" t="s">
        <v>359</v>
      </c>
      <c r="N1153" s="110">
        <v>45320</v>
      </c>
    </row>
    <row r="1154" spans="1:15" s="96" customFormat="1" ht="45.95" customHeight="1" thickBot="1">
      <c r="A1154" s="110"/>
      <c r="F1154" s="96" t="s">
        <v>141</v>
      </c>
      <c r="I1154" s="178"/>
      <c r="J1154" s="96">
        <v>1</v>
      </c>
      <c r="K1154" s="177">
        <v>48</v>
      </c>
      <c r="M1154" s="96" t="s">
        <v>360</v>
      </c>
      <c r="N1154" s="110">
        <v>45320</v>
      </c>
    </row>
    <row r="1155" spans="1:15" s="96" customFormat="1" ht="45.95" customHeight="1">
      <c r="A1155" s="110"/>
      <c r="F1155" s="12" t="s">
        <v>16</v>
      </c>
      <c r="G1155" s="13"/>
      <c r="H1155" s="14"/>
      <c r="I1155" s="21" t="s">
        <v>17</v>
      </c>
      <c r="J1155" s="16"/>
      <c r="K1155" s="17">
        <v>2033</v>
      </c>
      <c r="L1155" s="16" t="s">
        <v>18</v>
      </c>
      <c r="M1155" s="96">
        <v>171.5</v>
      </c>
      <c r="N1155" s="135">
        <f>M1155/180*2134</f>
        <v>2033.2277777777776</v>
      </c>
      <c r="O1155" s="156">
        <f>K1155-M1155</f>
        <v>1861.5</v>
      </c>
    </row>
    <row r="1156" spans="1:15" s="96" customFormat="1" ht="45.95" customHeight="1">
      <c r="A1156" s="110"/>
      <c r="F1156" s="18" t="s">
        <v>19</v>
      </c>
      <c r="G1156" s="19"/>
      <c r="H1156" s="20"/>
      <c r="I1156" s="21" t="s">
        <v>14</v>
      </c>
      <c r="J1156" s="16"/>
      <c r="K1156" s="17">
        <v>59</v>
      </c>
      <c r="L1156" s="16" t="s">
        <v>18</v>
      </c>
      <c r="M1156" s="96">
        <v>5</v>
      </c>
      <c r="N1156" s="135">
        <f t="shared" ref="N1156:N1160" si="192">M1156/180*2134</f>
        <v>59.277777777777771</v>
      </c>
      <c r="O1156" s="156">
        <f t="shared" ref="O1156:O1157" si="193">K1156-M1156</f>
        <v>54</v>
      </c>
    </row>
    <row r="1157" spans="1:15" s="96" customFormat="1" ht="45.95" customHeight="1">
      <c r="A1157" s="110"/>
      <c r="F1157" s="22" t="s">
        <v>22</v>
      </c>
      <c r="G1157" s="19"/>
      <c r="H1157" s="20"/>
      <c r="I1157" s="21">
        <v>2134</v>
      </c>
      <c r="J1157" s="23"/>
      <c r="K1157" s="24">
        <v>6</v>
      </c>
      <c r="L1157" s="23" t="s">
        <v>18</v>
      </c>
      <c r="M1157" s="96">
        <v>0.5</v>
      </c>
      <c r="N1157" s="135">
        <f t="shared" si="192"/>
        <v>5.927777777777778</v>
      </c>
      <c r="O1157" s="156">
        <f t="shared" si="193"/>
        <v>5.5</v>
      </c>
    </row>
    <row r="1158" spans="1:15" s="96" customFormat="1" ht="45.95" customHeight="1">
      <c r="A1158" s="110"/>
      <c r="F1158" s="25" t="s">
        <v>25</v>
      </c>
      <c r="G1158" s="25"/>
      <c r="H1158" s="26"/>
      <c r="I1158" s="21" t="s">
        <v>89</v>
      </c>
      <c r="J1158" s="23"/>
      <c r="K1158" s="24">
        <v>6</v>
      </c>
      <c r="L1158" s="23" t="s">
        <v>18</v>
      </c>
      <c r="M1158" s="96">
        <v>0.5</v>
      </c>
      <c r="N1158" s="135">
        <f t="shared" si="192"/>
        <v>5.927777777777778</v>
      </c>
    </row>
    <row r="1159" spans="1:15" s="96" customFormat="1" ht="45.95" customHeight="1">
      <c r="A1159" s="110"/>
      <c r="F1159" s="28" t="s">
        <v>28</v>
      </c>
      <c r="G1159" s="29"/>
      <c r="H1159" s="29"/>
      <c r="I1159" s="21" t="s">
        <v>358</v>
      </c>
      <c r="J1159" s="23"/>
      <c r="K1159" s="24">
        <v>6</v>
      </c>
      <c r="L1159" s="23" t="s">
        <v>18</v>
      </c>
      <c r="M1159" s="96">
        <v>0.5</v>
      </c>
      <c r="N1159" s="135">
        <f t="shared" si="192"/>
        <v>5.927777777777778</v>
      </c>
    </row>
    <row r="1160" spans="1:15" s="96" customFormat="1" ht="45.95" customHeight="1" thickBot="1">
      <c r="A1160" s="110"/>
      <c r="F1160" s="30" t="s">
        <v>29</v>
      </c>
      <c r="G1160" s="31"/>
      <c r="H1160" s="31"/>
      <c r="I1160" s="32"/>
      <c r="J1160" s="23"/>
      <c r="K1160" s="24">
        <v>24</v>
      </c>
      <c r="L1160" s="23" t="s">
        <v>18</v>
      </c>
      <c r="M1160" s="96">
        <v>2</v>
      </c>
      <c r="N1160" s="135">
        <f t="shared" si="192"/>
        <v>23.711111111111112</v>
      </c>
    </row>
    <row r="1161" spans="1:15" s="96" customFormat="1" ht="45.95" customHeight="1">
      <c r="A1161" s="110"/>
      <c r="F1161" s="18" t="s">
        <v>15</v>
      </c>
      <c r="G1161" s="19"/>
      <c r="H1161" s="20"/>
      <c r="I1161" s="21" t="s">
        <v>17</v>
      </c>
      <c r="J1161" s="16"/>
      <c r="K1161" s="17">
        <v>821</v>
      </c>
      <c r="L1161" s="16" t="s">
        <v>18</v>
      </c>
      <c r="M1161" s="96">
        <v>96.5</v>
      </c>
      <c r="N1161" s="96">
        <f>M1161/100*852</f>
        <v>822.18</v>
      </c>
      <c r="O1161" s="156">
        <f>K1161-M1161</f>
        <v>724.5</v>
      </c>
    </row>
    <row r="1162" spans="1:15" s="96" customFormat="1" ht="45.95" customHeight="1">
      <c r="A1162" s="110"/>
      <c r="F1162" s="22" t="s">
        <v>22</v>
      </c>
      <c r="G1162" s="19"/>
      <c r="H1162" s="20"/>
      <c r="I1162" s="21" t="s">
        <v>104</v>
      </c>
      <c r="J1162" s="23"/>
      <c r="K1162" s="24">
        <v>13</v>
      </c>
      <c r="L1162" s="23" t="s">
        <v>18</v>
      </c>
      <c r="M1162" s="96">
        <v>1.5</v>
      </c>
      <c r="N1162" s="96">
        <f t="shared" ref="N1162:N1165" si="194">M1162/100*852</f>
        <v>12.78</v>
      </c>
      <c r="O1162" s="156">
        <f>K1162-M1162</f>
        <v>11.5</v>
      </c>
    </row>
    <row r="1163" spans="1:15" s="96" customFormat="1" ht="45.95" customHeight="1">
      <c r="A1163" s="110"/>
      <c r="F1163" s="25" t="s">
        <v>25</v>
      </c>
      <c r="G1163" s="25"/>
      <c r="H1163" s="26"/>
      <c r="I1163" s="21">
        <v>852</v>
      </c>
      <c r="J1163" s="23"/>
      <c r="K1163" s="24">
        <v>4.5</v>
      </c>
      <c r="L1163" s="23" t="s">
        <v>18</v>
      </c>
      <c r="M1163" s="96">
        <v>0.5</v>
      </c>
      <c r="N1163" s="96">
        <f t="shared" si="194"/>
        <v>4.26</v>
      </c>
    </row>
    <row r="1164" spans="1:15" s="96" customFormat="1" ht="45.95" customHeight="1">
      <c r="A1164" s="110"/>
      <c r="F1164" s="28" t="s">
        <v>28</v>
      </c>
      <c r="G1164" s="29"/>
      <c r="H1164" s="29"/>
      <c r="I1164" s="21" t="s">
        <v>89</v>
      </c>
      <c r="J1164" s="23"/>
      <c r="K1164" s="24">
        <v>4.5</v>
      </c>
      <c r="L1164" s="23" t="s">
        <v>18</v>
      </c>
      <c r="M1164" s="96">
        <v>0.5</v>
      </c>
      <c r="N1164" s="96">
        <f t="shared" si="194"/>
        <v>4.26</v>
      </c>
    </row>
    <row r="1165" spans="1:15" s="96" customFormat="1" ht="45.95" customHeight="1" thickBot="1">
      <c r="A1165" s="110"/>
      <c r="F1165" s="30" t="s">
        <v>29</v>
      </c>
      <c r="G1165" s="31"/>
      <c r="H1165" s="31"/>
      <c r="I1165" s="179" t="s">
        <v>197</v>
      </c>
      <c r="J1165" s="23"/>
      <c r="K1165" s="24">
        <v>9</v>
      </c>
      <c r="L1165" s="23" t="s">
        <v>18</v>
      </c>
      <c r="M1165" s="96">
        <v>1</v>
      </c>
      <c r="N1165" s="96">
        <f t="shared" si="194"/>
        <v>8.52</v>
      </c>
    </row>
    <row r="1166" spans="1:15" s="96" customFormat="1" ht="45.95" customHeight="1">
      <c r="A1166" s="110"/>
      <c r="F1166" s="18" t="s">
        <v>31</v>
      </c>
      <c r="G1166" s="19"/>
      <c r="H1166" s="20"/>
      <c r="I1166" s="21" t="s">
        <v>17</v>
      </c>
      <c r="J1166" s="16"/>
      <c r="K1166" s="17">
        <v>25</v>
      </c>
      <c r="L1166" s="16" t="s">
        <v>18</v>
      </c>
      <c r="M1166" s="96">
        <v>13.5</v>
      </c>
      <c r="N1166" s="135">
        <f>M1166/84*155</f>
        <v>24.910714285714288</v>
      </c>
      <c r="O1166" s="156">
        <f>K1166-M1166</f>
        <v>11.5</v>
      </c>
    </row>
    <row r="1167" spans="1:15" s="96" customFormat="1" ht="45.95" customHeight="1">
      <c r="A1167" s="110"/>
      <c r="F1167" s="18" t="s">
        <v>36</v>
      </c>
      <c r="G1167" s="19"/>
      <c r="H1167" s="20"/>
      <c r="I1167" s="21" t="s">
        <v>139</v>
      </c>
      <c r="J1167" s="16"/>
      <c r="K1167" s="17">
        <v>123</v>
      </c>
      <c r="L1167" s="16" t="s">
        <v>18</v>
      </c>
      <c r="M1167" s="96">
        <v>67</v>
      </c>
      <c r="N1167" s="135">
        <f t="shared" ref="N1167:N1172" si="195">M1167/84*155</f>
        <v>123.63095238095239</v>
      </c>
      <c r="O1167" s="156">
        <f t="shared" ref="O1167:O1169" si="196">K1167-M1167</f>
        <v>56</v>
      </c>
    </row>
    <row r="1168" spans="1:15" s="96" customFormat="1" ht="45.95" customHeight="1">
      <c r="A1168" s="110"/>
      <c r="F1168" s="18" t="s">
        <v>34</v>
      </c>
      <c r="G1168" s="19"/>
      <c r="H1168" s="20"/>
      <c r="I1168" s="21">
        <v>155</v>
      </c>
      <c r="J1168" s="16"/>
      <c r="K1168" s="17">
        <v>2</v>
      </c>
      <c r="L1168" s="16" t="s">
        <v>18</v>
      </c>
      <c r="M1168" s="96">
        <v>1</v>
      </c>
      <c r="N1168" s="135">
        <f t="shared" si="195"/>
        <v>1.8452380952380951</v>
      </c>
      <c r="O1168" s="156">
        <f t="shared" si="196"/>
        <v>1</v>
      </c>
    </row>
    <row r="1169" spans="1:15" s="96" customFormat="1" ht="45.95" customHeight="1">
      <c r="A1169" s="110"/>
      <c r="F1169" s="22" t="s">
        <v>23</v>
      </c>
      <c r="G1169" s="19"/>
      <c r="H1169" s="20"/>
      <c r="I1169" s="21" t="s">
        <v>89</v>
      </c>
      <c r="J1169" s="23"/>
      <c r="K1169" s="24">
        <v>2</v>
      </c>
      <c r="L1169" s="23" t="s">
        <v>18</v>
      </c>
      <c r="M1169" s="96">
        <v>1</v>
      </c>
      <c r="N1169" s="135">
        <f t="shared" si="195"/>
        <v>1.8452380952380951</v>
      </c>
      <c r="O1169" s="156">
        <f t="shared" si="196"/>
        <v>1</v>
      </c>
    </row>
    <row r="1170" spans="1:15" s="96" customFormat="1" ht="45.95" customHeight="1">
      <c r="A1170" s="110"/>
      <c r="F1170" s="25" t="s">
        <v>25</v>
      </c>
      <c r="G1170" s="25"/>
      <c r="H1170" s="26"/>
      <c r="I1170" s="21" t="s">
        <v>359</v>
      </c>
      <c r="J1170" s="23"/>
      <c r="K1170" s="24">
        <v>1</v>
      </c>
      <c r="L1170" s="23" t="s">
        <v>18</v>
      </c>
      <c r="M1170" s="96">
        <v>0.5</v>
      </c>
      <c r="N1170" s="135">
        <f t="shared" si="195"/>
        <v>0.92261904761904756</v>
      </c>
    </row>
    <row r="1171" spans="1:15" s="96" customFormat="1" ht="45.95" customHeight="1">
      <c r="A1171" s="110"/>
      <c r="F1171" s="28" t="s">
        <v>28</v>
      </c>
      <c r="G1171" s="29"/>
      <c r="H1171" s="29"/>
      <c r="I1171" s="27"/>
      <c r="J1171" s="23"/>
      <c r="K1171" s="24">
        <v>1</v>
      </c>
      <c r="L1171" s="23" t="s">
        <v>18</v>
      </c>
      <c r="M1171" s="96">
        <v>0.5</v>
      </c>
      <c r="N1171" s="135">
        <f t="shared" si="195"/>
        <v>0.92261904761904756</v>
      </c>
    </row>
    <row r="1172" spans="1:15" s="96" customFormat="1" ht="45.95" customHeight="1" thickBot="1">
      <c r="A1172" s="110"/>
      <c r="F1172" s="30" t="s">
        <v>29</v>
      </c>
      <c r="G1172" s="31"/>
      <c r="H1172" s="31"/>
      <c r="I1172" s="32"/>
      <c r="J1172" s="23"/>
      <c r="K1172" s="24">
        <v>1</v>
      </c>
      <c r="L1172" s="23" t="s">
        <v>18</v>
      </c>
      <c r="M1172" s="96">
        <v>0.5</v>
      </c>
      <c r="N1172" s="135">
        <f t="shared" si="195"/>
        <v>0.92261904761904756</v>
      </c>
    </row>
    <row r="1173" spans="1:15" s="96" customFormat="1" ht="45.95" customHeight="1">
      <c r="A1173" s="110"/>
      <c r="F1173" s="18" t="s">
        <v>30</v>
      </c>
      <c r="G1173" s="19"/>
      <c r="H1173" s="20"/>
      <c r="I1173" s="21" t="s">
        <v>17</v>
      </c>
      <c r="J1173" s="16"/>
      <c r="K1173" s="17">
        <v>34</v>
      </c>
      <c r="L1173" s="16" t="s">
        <v>18</v>
      </c>
    </row>
    <row r="1174" spans="1:15" s="96" customFormat="1" ht="45.95" customHeight="1">
      <c r="A1174" s="110"/>
      <c r="F1174" s="18" t="s">
        <v>32</v>
      </c>
      <c r="G1174" s="19"/>
      <c r="H1174" s="20"/>
      <c r="I1174" s="21" t="s">
        <v>141</v>
      </c>
      <c r="J1174" s="16"/>
      <c r="K1174" s="17">
        <v>7</v>
      </c>
      <c r="L1174" s="16" t="s">
        <v>18</v>
      </c>
    </row>
    <row r="1175" spans="1:15" s="96" customFormat="1" ht="45.95" customHeight="1">
      <c r="A1175" s="110"/>
      <c r="F1175" s="18" t="s">
        <v>34</v>
      </c>
      <c r="G1175" s="19"/>
      <c r="H1175" s="20"/>
      <c r="I1175" s="21">
        <v>48</v>
      </c>
      <c r="J1175" s="16"/>
      <c r="K1175" s="17">
        <v>2.5</v>
      </c>
      <c r="L1175" s="16" t="s">
        <v>18</v>
      </c>
    </row>
    <row r="1176" spans="1:15" s="96" customFormat="1" ht="45.95" customHeight="1">
      <c r="A1176" s="110"/>
      <c r="F1176" s="18" t="s">
        <v>15</v>
      </c>
      <c r="G1176" s="19"/>
      <c r="H1176" s="20"/>
      <c r="I1176" s="21"/>
      <c r="J1176" s="16"/>
      <c r="K1176" s="17">
        <v>1</v>
      </c>
      <c r="L1176" s="16" t="s">
        <v>18</v>
      </c>
    </row>
    <row r="1177" spans="1:15" s="96" customFormat="1" ht="45.95" customHeight="1">
      <c r="A1177" s="110"/>
      <c r="F1177" s="22" t="s">
        <v>23</v>
      </c>
      <c r="G1177" s="19"/>
      <c r="H1177" s="20"/>
      <c r="I1177" s="21"/>
      <c r="J1177" s="23"/>
      <c r="K1177" s="24">
        <v>0.5</v>
      </c>
      <c r="L1177" s="23" t="s">
        <v>18</v>
      </c>
    </row>
    <row r="1178" spans="1:15" s="96" customFormat="1" ht="45.95" customHeight="1">
      <c r="A1178" s="110"/>
      <c r="F1178" s="25" t="s">
        <v>24</v>
      </c>
      <c r="G1178" s="25"/>
      <c r="H1178" s="26"/>
      <c r="I1178" s="27"/>
      <c r="J1178" s="23"/>
      <c r="K1178" s="24">
        <v>0.5</v>
      </c>
      <c r="L1178" s="23" t="s">
        <v>18</v>
      </c>
    </row>
    <row r="1179" spans="1:15" s="96" customFormat="1" ht="45.95" customHeight="1">
      <c r="A1179" s="110"/>
      <c r="F1179" s="25" t="s">
        <v>25</v>
      </c>
      <c r="G1179" s="25"/>
      <c r="H1179" s="26"/>
      <c r="I1179" s="27"/>
      <c r="J1179" s="23"/>
      <c r="K1179" s="24">
        <v>0.5</v>
      </c>
      <c r="L1179" s="23" t="s">
        <v>18</v>
      </c>
    </row>
    <row r="1180" spans="1:15" s="96" customFormat="1" ht="45.95" customHeight="1">
      <c r="A1180" s="110"/>
      <c r="F1180" s="28" t="s">
        <v>27</v>
      </c>
      <c r="G1180" s="29"/>
      <c r="H1180" s="29"/>
      <c r="I1180" s="27"/>
      <c r="J1180" s="23"/>
      <c r="K1180" s="24">
        <v>0.5</v>
      </c>
      <c r="L1180" s="23" t="s">
        <v>18</v>
      </c>
    </row>
    <row r="1181" spans="1:15" s="96" customFormat="1" ht="45.95" customHeight="1">
      <c r="A1181" s="110"/>
      <c r="F1181" s="28" t="s">
        <v>28</v>
      </c>
      <c r="G1181" s="29"/>
      <c r="H1181" s="29"/>
      <c r="I1181" s="27"/>
      <c r="J1181" s="23"/>
      <c r="K1181" s="24">
        <v>0.5</v>
      </c>
      <c r="L1181" s="23" t="s">
        <v>18</v>
      </c>
    </row>
    <row r="1182" spans="1:15" s="96" customFormat="1" ht="45.95" customHeight="1" thickBot="1">
      <c r="A1182" s="110"/>
      <c r="F1182" s="30" t="s">
        <v>29</v>
      </c>
      <c r="G1182" s="31"/>
      <c r="H1182" s="31"/>
      <c r="I1182" s="32"/>
      <c r="J1182" s="23"/>
      <c r="K1182" s="24">
        <v>1</v>
      </c>
      <c r="L1182" s="23" t="s">
        <v>18</v>
      </c>
    </row>
    <row r="1183" spans="1:15" s="96" customFormat="1" ht="45.95" customHeight="1">
      <c r="A1183" s="110">
        <v>45318</v>
      </c>
      <c r="B1183" s="111" t="s">
        <v>370</v>
      </c>
      <c r="C1183" s="96" t="s">
        <v>361</v>
      </c>
      <c r="D1183" s="96" t="s">
        <v>161</v>
      </c>
      <c r="E1183" s="96" t="s">
        <v>101</v>
      </c>
      <c r="F1183" s="96" t="s">
        <v>14</v>
      </c>
      <c r="G1183" s="96" t="s">
        <v>102</v>
      </c>
      <c r="J1183" s="96">
        <v>11</v>
      </c>
      <c r="K1183" s="177">
        <v>935</v>
      </c>
      <c r="M1183" s="96" t="s">
        <v>362</v>
      </c>
      <c r="N1183" s="110">
        <v>45320</v>
      </c>
    </row>
    <row r="1184" spans="1:15" s="96" customFormat="1" ht="45.95" customHeight="1">
      <c r="A1184" s="110"/>
      <c r="F1184" s="96" t="s">
        <v>104</v>
      </c>
      <c r="G1184" s="96" t="s">
        <v>102</v>
      </c>
      <c r="J1184" s="96">
        <v>6</v>
      </c>
      <c r="K1184" s="177">
        <v>583</v>
      </c>
      <c r="M1184" s="96" t="s">
        <v>362</v>
      </c>
      <c r="N1184" s="110">
        <v>45320</v>
      </c>
    </row>
    <row r="1185" spans="1:15" s="96" customFormat="1" ht="45.95" customHeight="1">
      <c r="A1185" s="110"/>
      <c r="F1185" s="96" t="s">
        <v>139</v>
      </c>
      <c r="J1185" s="96">
        <v>1</v>
      </c>
      <c r="K1185" s="177">
        <v>80</v>
      </c>
      <c r="M1185" s="118" t="s">
        <v>363</v>
      </c>
      <c r="N1185" s="110">
        <v>45320</v>
      </c>
    </row>
    <row r="1186" spans="1:15" s="96" customFormat="1" ht="45.95" customHeight="1" thickBot="1">
      <c r="A1186" s="110"/>
      <c r="F1186" s="96" t="s">
        <v>141</v>
      </c>
      <c r="I1186" s="178"/>
      <c r="J1186" s="96">
        <v>1</v>
      </c>
      <c r="K1186" s="177">
        <v>93</v>
      </c>
      <c r="M1186" s="96" t="s">
        <v>364</v>
      </c>
      <c r="N1186" s="110">
        <v>45320</v>
      </c>
    </row>
    <row r="1187" spans="1:15" s="96" customFormat="1" ht="45.95" customHeight="1">
      <c r="A1187" s="110"/>
      <c r="F1187" s="12" t="s">
        <v>16</v>
      </c>
      <c r="G1187" s="13"/>
      <c r="H1187" s="14"/>
      <c r="I1187" s="21" t="s">
        <v>17</v>
      </c>
      <c r="J1187" s="16"/>
      <c r="K1187" s="17">
        <v>814.5</v>
      </c>
      <c r="L1187" s="16" t="s">
        <v>18</v>
      </c>
      <c r="M1187" s="96">
        <v>77.5</v>
      </c>
      <c r="N1187" s="135">
        <f>M1187/89*935</f>
        <v>814.18539325842698</v>
      </c>
      <c r="O1187" s="156">
        <f>K1187-M1187</f>
        <v>737</v>
      </c>
    </row>
    <row r="1188" spans="1:15" s="96" customFormat="1" ht="45.95" customHeight="1">
      <c r="A1188" s="110"/>
      <c r="F1188" s="18" t="s">
        <v>19</v>
      </c>
      <c r="G1188" s="19"/>
      <c r="H1188" s="20"/>
      <c r="I1188" s="21" t="s">
        <v>14</v>
      </c>
      <c r="J1188" s="16"/>
      <c r="K1188" s="17">
        <v>71</v>
      </c>
      <c r="L1188" s="16" t="s">
        <v>18</v>
      </c>
      <c r="M1188" s="96">
        <v>7</v>
      </c>
      <c r="N1188" s="135">
        <f t="shared" ref="N1188:N1195" si="197">M1188/89*935</f>
        <v>73.539325842696627</v>
      </c>
      <c r="O1188" s="156">
        <f t="shared" ref="O1188:O1192" si="198">K1188-M1188</f>
        <v>64</v>
      </c>
    </row>
    <row r="1189" spans="1:15" s="96" customFormat="1" ht="45.95" customHeight="1">
      <c r="A1189" s="110"/>
      <c r="F1189" s="18" t="s">
        <v>20</v>
      </c>
      <c r="G1189" s="19"/>
      <c r="H1189" s="20"/>
      <c r="I1189" s="21">
        <v>935</v>
      </c>
      <c r="J1189" s="16"/>
      <c r="K1189" s="17">
        <v>11</v>
      </c>
      <c r="L1189" s="16" t="s">
        <v>18</v>
      </c>
      <c r="M1189" s="96">
        <v>1</v>
      </c>
      <c r="N1189" s="135">
        <f t="shared" si="197"/>
        <v>10.50561797752809</v>
      </c>
      <c r="O1189" s="156">
        <f t="shared" si="198"/>
        <v>10</v>
      </c>
    </row>
    <row r="1190" spans="1:15" s="96" customFormat="1" ht="45.95" customHeight="1">
      <c r="A1190" s="110"/>
      <c r="F1190" s="18" t="s">
        <v>35</v>
      </c>
      <c r="G1190" s="19"/>
      <c r="H1190" s="20"/>
      <c r="I1190" s="21" t="s">
        <v>89</v>
      </c>
      <c r="J1190" s="16"/>
      <c r="K1190" s="17">
        <v>5.5</v>
      </c>
      <c r="L1190" s="16" t="s">
        <v>18</v>
      </c>
      <c r="M1190" s="96">
        <v>0.5</v>
      </c>
      <c r="N1190" s="135">
        <f t="shared" si="197"/>
        <v>5.2528089887640448</v>
      </c>
      <c r="O1190" s="156">
        <f t="shared" si="198"/>
        <v>5</v>
      </c>
    </row>
    <row r="1191" spans="1:15" s="96" customFormat="1" ht="45.95" customHeight="1">
      <c r="A1191" s="110"/>
      <c r="F1191" s="22" t="s">
        <v>22</v>
      </c>
      <c r="G1191" s="19"/>
      <c r="H1191" s="20"/>
      <c r="I1191" s="21" t="s">
        <v>222</v>
      </c>
      <c r="J1191" s="23"/>
      <c r="K1191" s="24">
        <v>11</v>
      </c>
      <c r="L1191" s="23" t="s">
        <v>18</v>
      </c>
      <c r="M1191" s="96">
        <v>1</v>
      </c>
      <c r="N1191" s="135">
        <f t="shared" si="197"/>
        <v>10.50561797752809</v>
      </c>
      <c r="O1191" s="156">
        <f t="shared" si="198"/>
        <v>10</v>
      </c>
    </row>
    <row r="1192" spans="1:15" s="96" customFormat="1" ht="45.95" customHeight="1">
      <c r="A1192" s="110"/>
      <c r="F1192" s="22" t="s">
        <v>23</v>
      </c>
      <c r="G1192" s="19"/>
      <c r="H1192" s="20"/>
      <c r="I1192" s="21"/>
      <c r="J1192" s="23"/>
      <c r="K1192" s="24">
        <v>5.5</v>
      </c>
      <c r="L1192" s="23" t="s">
        <v>18</v>
      </c>
      <c r="M1192" s="96">
        <v>0.5</v>
      </c>
      <c r="N1192" s="135">
        <f t="shared" si="197"/>
        <v>5.2528089887640448</v>
      </c>
      <c r="O1192" s="156">
        <f t="shared" si="198"/>
        <v>5</v>
      </c>
    </row>
    <row r="1193" spans="1:15" s="96" customFormat="1" ht="45.95" customHeight="1">
      <c r="A1193" s="110"/>
      <c r="F1193" s="25" t="s">
        <v>25</v>
      </c>
      <c r="G1193" s="25"/>
      <c r="H1193" s="26"/>
      <c r="I1193" s="27"/>
      <c r="J1193" s="23"/>
      <c r="K1193" s="24">
        <v>5.5</v>
      </c>
      <c r="L1193" s="23" t="s">
        <v>18</v>
      </c>
      <c r="M1193" s="96">
        <v>0.5</v>
      </c>
      <c r="N1193" s="135">
        <f t="shared" si="197"/>
        <v>5.2528089887640448</v>
      </c>
    </row>
    <row r="1194" spans="1:15" s="96" customFormat="1" ht="45.95" customHeight="1">
      <c r="A1194" s="110"/>
      <c r="F1194" s="28" t="s">
        <v>28</v>
      </c>
      <c r="G1194" s="29"/>
      <c r="H1194" s="29"/>
      <c r="I1194" s="27"/>
      <c r="J1194" s="23"/>
      <c r="K1194" s="24">
        <v>5.5</v>
      </c>
      <c r="L1194" s="23" t="s">
        <v>18</v>
      </c>
      <c r="M1194" s="96">
        <v>0.5</v>
      </c>
      <c r="N1194" s="135">
        <f t="shared" si="197"/>
        <v>5.2528089887640448</v>
      </c>
    </row>
    <row r="1195" spans="1:15" s="96" customFormat="1" ht="45.95" customHeight="1" thickBot="1">
      <c r="A1195" s="110"/>
      <c r="F1195" s="30" t="s">
        <v>29</v>
      </c>
      <c r="G1195" s="31"/>
      <c r="H1195" s="31"/>
      <c r="I1195" s="32"/>
      <c r="J1195" s="23"/>
      <c r="K1195" s="24">
        <v>5.5</v>
      </c>
      <c r="L1195" s="23" t="s">
        <v>18</v>
      </c>
      <c r="M1195" s="96">
        <v>0.5</v>
      </c>
      <c r="N1195" s="135">
        <f t="shared" si="197"/>
        <v>5.2528089887640448</v>
      </c>
    </row>
    <row r="1196" spans="1:15" s="96" customFormat="1" ht="45.95" customHeight="1">
      <c r="A1196" s="110"/>
      <c r="F1196" s="18" t="s">
        <v>30</v>
      </c>
      <c r="G1196" s="19"/>
      <c r="H1196" s="20"/>
      <c r="I1196" s="21" t="s">
        <v>17</v>
      </c>
      <c r="J1196" s="16"/>
      <c r="K1196" s="17">
        <v>11</v>
      </c>
      <c r="L1196" s="16" t="s">
        <v>18</v>
      </c>
      <c r="M1196" s="96">
        <v>2</v>
      </c>
      <c r="N1196" s="135">
        <f>M1196/89*583</f>
        <v>13.101123595505618</v>
      </c>
      <c r="O1196" s="156">
        <f>K1196-M1196</f>
        <v>9</v>
      </c>
    </row>
    <row r="1197" spans="1:15" s="96" customFormat="1" ht="45.95" customHeight="1">
      <c r="A1197" s="110"/>
      <c r="F1197" s="18" t="s">
        <v>36</v>
      </c>
      <c r="G1197" s="19"/>
      <c r="H1197" s="20"/>
      <c r="I1197" s="21" t="s">
        <v>104</v>
      </c>
      <c r="J1197" s="16"/>
      <c r="K1197" s="17">
        <v>7</v>
      </c>
      <c r="L1197" s="16" t="s">
        <v>18</v>
      </c>
      <c r="M1197" s="96">
        <v>1</v>
      </c>
      <c r="N1197" s="135">
        <f t="shared" ref="N1197:N1204" si="199">M1197/89*583</f>
        <v>6.5505617977528088</v>
      </c>
      <c r="O1197" s="156">
        <f t="shared" ref="O1197:O1201" si="200">K1197-M1197</f>
        <v>6</v>
      </c>
    </row>
    <row r="1198" spans="1:15" s="96" customFormat="1" ht="45.95" customHeight="1">
      <c r="A1198" s="110"/>
      <c r="F1198" s="18" t="s">
        <v>143</v>
      </c>
      <c r="G1198" s="19"/>
      <c r="H1198" s="20"/>
      <c r="I1198" s="21">
        <v>583</v>
      </c>
      <c r="J1198" s="16"/>
      <c r="K1198" s="17">
        <v>206.5</v>
      </c>
      <c r="L1198" s="16" t="s">
        <v>18</v>
      </c>
      <c r="M1198" s="96">
        <v>31.5</v>
      </c>
      <c r="N1198" s="135">
        <f t="shared" si="199"/>
        <v>206.34269662921346</v>
      </c>
      <c r="O1198" s="156">
        <f t="shared" si="200"/>
        <v>175</v>
      </c>
    </row>
    <row r="1199" spans="1:15" s="96" customFormat="1" ht="45.95" customHeight="1">
      <c r="A1199" s="110"/>
      <c r="F1199" s="18" t="s">
        <v>15</v>
      </c>
      <c r="G1199" s="19"/>
      <c r="H1199" s="20"/>
      <c r="I1199" s="21" t="s">
        <v>89</v>
      </c>
      <c r="J1199" s="16"/>
      <c r="K1199" s="17">
        <v>331</v>
      </c>
      <c r="L1199" s="16" t="s">
        <v>18</v>
      </c>
      <c r="M1199" s="96">
        <v>50.5</v>
      </c>
      <c r="N1199" s="135">
        <f t="shared" si="199"/>
        <v>330.80337078651689</v>
      </c>
      <c r="O1199" s="156">
        <f t="shared" si="200"/>
        <v>280.5</v>
      </c>
    </row>
    <row r="1200" spans="1:15" s="96" customFormat="1" ht="45.95" customHeight="1">
      <c r="A1200" s="110"/>
      <c r="F1200" s="22" t="s">
        <v>22</v>
      </c>
      <c r="G1200" s="19"/>
      <c r="H1200" s="20"/>
      <c r="I1200" s="21" t="s">
        <v>222</v>
      </c>
      <c r="J1200" s="23"/>
      <c r="K1200" s="24">
        <v>13.5</v>
      </c>
      <c r="L1200" s="23" t="s">
        <v>18</v>
      </c>
      <c r="M1200" s="96">
        <v>2</v>
      </c>
      <c r="N1200" s="135">
        <f t="shared" si="199"/>
        <v>13.101123595505618</v>
      </c>
      <c r="O1200" s="156">
        <f t="shared" si="200"/>
        <v>11.5</v>
      </c>
    </row>
    <row r="1201" spans="1:15" s="96" customFormat="1" ht="45.95" customHeight="1">
      <c r="A1201" s="110"/>
      <c r="F1201" s="22" t="s">
        <v>23</v>
      </c>
      <c r="G1201" s="19"/>
      <c r="H1201" s="20"/>
      <c r="I1201" s="21"/>
      <c r="J1201" s="23"/>
      <c r="K1201" s="24">
        <v>3.5</v>
      </c>
      <c r="L1201" s="23" t="s">
        <v>18</v>
      </c>
      <c r="M1201" s="96">
        <v>0.5</v>
      </c>
      <c r="N1201" s="135">
        <f t="shared" si="199"/>
        <v>3.2752808988764044</v>
      </c>
      <c r="O1201" s="156">
        <f t="shared" si="200"/>
        <v>3</v>
      </c>
    </row>
    <row r="1202" spans="1:15" s="96" customFormat="1" ht="45.95" customHeight="1">
      <c r="A1202" s="110"/>
      <c r="F1202" s="25" t="s">
        <v>25</v>
      </c>
      <c r="G1202" s="25"/>
      <c r="H1202" s="26"/>
      <c r="I1202" s="27"/>
      <c r="J1202" s="23"/>
      <c r="K1202" s="24">
        <v>3.5</v>
      </c>
      <c r="L1202" s="23" t="s">
        <v>18</v>
      </c>
      <c r="M1202" s="96">
        <v>0.5</v>
      </c>
      <c r="N1202" s="135">
        <f t="shared" si="199"/>
        <v>3.2752808988764044</v>
      </c>
    </row>
    <row r="1203" spans="1:15" s="96" customFormat="1" ht="45.95" customHeight="1">
      <c r="A1203" s="110"/>
      <c r="F1203" s="28" t="s">
        <v>28</v>
      </c>
      <c r="G1203" s="29"/>
      <c r="H1203" s="29"/>
      <c r="I1203" s="27"/>
      <c r="J1203" s="23"/>
      <c r="K1203" s="24">
        <v>3.5</v>
      </c>
      <c r="L1203" s="23" t="s">
        <v>18</v>
      </c>
      <c r="M1203" s="96">
        <v>0.5</v>
      </c>
      <c r="N1203" s="135">
        <f t="shared" si="199"/>
        <v>3.2752808988764044</v>
      </c>
    </row>
    <row r="1204" spans="1:15" s="96" customFormat="1" ht="45.95" customHeight="1" thickBot="1">
      <c r="A1204" s="110"/>
      <c r="F1204" s="30" t="s">
        <v>29</v>
      </c>
      <c r="G1204" s="31"/>
      <c r="H1204" s="31"/>
      <c r="I1204" s="32"/>
      <c r="J1204" s="23"/>
      <c r="K1204" s="24">
        <v>3.5</v>
      </c>
      <c r="L1204" s="23" t="s">
        <v>18</v>
      </c>
      <c r="M1204" s="96">
        <v>0.5</v>
      </c>
      <c r="N1204" s="135">
        <f t="shared" si="199"/>
        <v>3.2752808988764044</v>
      </c>
    </row>
    <row r="1205" spans="1:15" s="96" customFormat="1" ht="45.95" customHeight="1">
      <c r="A1205" s="110"/>
      <c r="F1205" s="18" t="s">
        <v>30</v>
      </c>
      <c r="G1205" s="19"/>
      <c r="H1205" s="20"/>
      <c r="I1205" s="21" t="s">
        <v>17</v>
      </c>
      <c r="J1205" s="16"/>
      <c r="K1205" s="17">
        <v>5</v>
      </c>
      <c r="L1205" s="16" t="s">
        <v>18</v>
      </c>
    </row>
    <row r="1206" spans="1:15" s="96" customFormat="1" ht="45.95" customHeight="1">
      <c r="A1206" s="110"/>
      <c r="F1206" s="18" t="s">
        <v>31</v>
      </c>
      <c r="G1206" s="19"/>
      <c r="H1206" s="20"/>
      <c r="I1206" s="21" t="s">
        <v>139</v>
      </c>
      <c r="J1206" s="16"/>
      <c r="K1206" s="17">
        <v>8</v>
      </c>
      <c r="L1206" s="16" t="s">
        <v>18</v>
      </c>
    </row>
    <row r="1207" spans="1:15" s="96" customFormat="1" ht="45.95" customHeight="1">
      <c r="A1207" s="110"/>
      <c r="F1207" s="18" t="s">
        <v>36</v>
      </c>
      <c r="G1207" s="19"/>
      <c r="H1207" s="20"/>
      <c r="I1207" s="21">
        <v>80</v>
      </c>
      <c r="J1207" s="16"/>
      <c r="K1207" s="17">
        <v>65</v>
      </c>
      <c r="L1207" s="16" t="s">
        <v>18</v>
      </c>
    </row>
    <row r="1208" spans="1:15" s="96" customFormat="1" ht="45.95" customHeight="1">
      <c r="A1208" s="110"/>
      <c r="F1208" s="22" t="s">
        <v>23</v>
      </c>
      <c r="G1208" s="19"/>
      <c r="H1208" s="20"/>
      <c r="I1208" s="21"/>
      <c r="J1208" s="23"/>
      <c r="K1208" s="24">
        <v>0.5</v>
      </c>
      <c r="L1208" s="23" t="s">
        <v>18</v>
      </c>
    </row>
    <row r="1209" spans="1:15" s="96" customFormat="1" ht="45.95" customHeight="1">
      <c r="A1209" s="110"/>
      <c r="F1209" s="25" t="s">
        <v>25</v>
      </c>
      <c r="G1209" s="25"/>
      <c r="H1209" s="26"/>
      <c r="I1209" s="27"/>
      <c r="J1209" s="23"/>
      <c r="K1209" s="24">
        <v>0.5</v>
      </c>
      <c r="L1209" s="23" t="s">
        <v>18</v>
      </c>
    </row>
    <row r="1210" spans="1:15" s="96" customFormat="1" ht="45.95" customHeight="1">
      <c r="A1210" s="110"/>
      <c r="F1210" s="28" t="s">
        <v>28</v>
      </c>
      <c r="G1210" s="29"/>
      <c r="H1210" s="29"/>
      <c r="I1210" s="27"/>
      <c r="J1210" s="23"/>
      <c r="K1210" s="24">
        <v>0.5</v>
      </c>
      <c r="L1210" s="23" t="s">
        <v>18</v>
      </c>
    </row>
    <row r="1211" spans="1:15" s="96" customFormat="1" ht="45.95" customHeight="1" thickBot="1">
      <c r="A1211" s="110"/>
      <c r="F1211" s="30" t="s">
        <v>29</v>
      </c>
      <c r="G1211" s="31"/>
      <c r="H1211" s="31"/>
      <c r="I1211" s="32"/>
      <c r="J1211" s="23"/>
      <c r="K1211" s="24">
        <v>0.5</v>
      </c>
      <c r="L1211" s="23" t="s">
        <v>18</v>
      </c>
    </row>
    <row r="1212" spans="1:15" s="96" customFormat="1" ht="45.95" customHeight="1">
      <c r="A1212" s="110"/>
      <c r="F1212" s="18" t="s">
        <v>30</v>
      </c>
      <c r="G1212" s="19"/>
      <c r="H1212" s="20"/>
      <c r="I1212" s="21" t="s">
        <v>17</v>
      </c>
      <c r="J1212" s="16"/>
      <c r="K1212" s="17">
        <v>79</v>
      </c>
      <c r="L1212" s="16" t="s">
        <v>18</v>
      </c>
    </row>
    <row r="1213" spans="1:15" s="96" customFormat="1" ht="45.95" customHeight="1">
      <c r="A1213" s="110"/>
      <c r="F1213" s="18" t="s">
        <v>32</v>
      </c>
      <c r="G1213" s="19"/>
      <c r="H1213" s="20"/>
      <c r="I1213" s="21" t="s">
        <v>141</v>
      </c>
      <c r="J1213" s="16"/>
      <c r="K1213" s="17">
        <v>11</v>
      </c>
      <c r="L1213" s="16" t="s">
        <v>18</v>
      </c>
    </row>
    <row r="1214" spans="1:15" s="96" customFormat="1" ht="45.95" customHeight="1">
      <c r="A1214" s="110"/>
      <c r="F1214" s="18" t="s">
        <v>36</v>
      </c>
      <c r="G1214" s="19"/>
      <c r="H1214" s="20"/>
      <c r="I1214" s="21">
        <v>93</v>
      </c>
      <c r="J1214" s="16"/>
      <c r="K1214" s="17">
        <v>0.5</v>
      </c>
      <c r="L1214" s="16" t="s">
        <v>18</v>
      </c>
    </row>
    <row r="1215" spans="1:15" s="96" customFormat="1" ht="45.95" customHeight="1">
      <c r="A1215" s="110"/>
      <c r="F1215" s="18" t="s">
        <v>15</v>
      </c>
      <c r="G1215" s="19"/>
      <c r="H1215" s="20"/>
      <c r="I1215" s="21"/>
      <c r="J1215" s="16"/>
      <c r="K1215" s="17">
        <v>0.5</v>
      </c>
      <c r="L1215" s="16" t="s">
        <v>18</v>
      </c>
    </row>
    <row r="1216" spans="1:15" s="96" customFormat="1" ht="45.95" customHeight="1">
      <c r="A1216" s="110"/>
      <c r="F1216" s="22" t="s">
        <v>23</v>
      </c>
      <c r="G1216" s="19"/>
      <c r="H1216" s="20"/>
      <c r="I1216" s="21"/>
      <c r="J1216" s="23"/>
      <c r="K1216" s="24">
        <v>0.5</v>
      </c>
      <c r="L1216" s="23" t="s">
        <v>18</v>
      </c>
    </row>
    <row r="1217" spans="1:15" s="96" customFormat="1" ht="45.95" customHeight="1">
      <c r="A1217" s="110"/>
      <c r="F1217" s="25" t="s">
        <v>25</v>
      </c>
      <c r="G1217" s="25"/>
      <c r="H1217" s="26"/>
      <c r="I1217" s="27"/>
      <c r="J1217" s="23"/>
      <c r="K1217" s="24">
        <v>0.5</v>
      </c>
      <c r="L1217" s="23" t="s">
        <v>18</v>
      </c>
    </row>
    <row r="1218" spans="1:15" s="96" customFormat="1" ht="45.95" customHeight="1">
      <c r="A1218" s="110"/>
      <c r="F1218" s="28" t="s">
        <v>28</v>
      </c>
      <c r="G1218" s="29"/>
      <c r="H1218" s="29"/>
      <c r="I1218" s="27"/>
      <c r="J1218" s="23"/>
      <c r="K1218" s="24">
        <v>0.5</v>
      </c>
      <c r="L1218" s="23" t="s">
        <v>18</v>
      </c>
    </row>
    <row r="1219" spans="1:15" s="96" customFormat="1" ht="45.95" customHeight="1" thickBot="1">
      <c r="A1219" s="110"/>
      <c r="F1219" s="30" t="s">
        <v>29</v>
      </c>
      <c r="G1219" s="31"/>
      <c r="H1219" s="31"/>
      <c r="I1219" s="32"/>
      <c r="J1219" s="23"/>
      <c r="K1219" s="24">
        <v>0.5</v>
      </c>
      <c r="L1219" s="23" t="s">
        <v>18</v>
      </c>
    </row>
    <row r="1220" spans="1:15" s="96" customFormat="1" ht="45.95" customHeight="1" thickBot="1">
      <c r="A1220" s="110">
        <v>45320</v>
      </c>
      <c r="B1220" s="111" t="s">
        <v>396</v>
      </c>
      <c r="C1220" s="96" t="s">
        <v>371</v>
      </c>
      <c r="D1220" s="96" t="s">
        <v>372</v>
      </c>
      <c r="E1220" s="96" t="s">
        <v>101</v>
      </c>
      <c r="F1220" s="96" t="s">
        <v>14</v>
      </c>
      <c r="J1220" s="96">
        <v>45</v>
      </c>
      <c r="K1220" s="177">
        <v>1691</v>
      </c>
      <c r="M1220" s="96" t="s">
        <v>373</v>
      </c>
      <c r="N1220" s="110">
        <v>45323</v>
      </c>
    </row>
    <row r="1221" spans="1:15" s="96" customFormat="1" ht="45.95" customHeight="1">
      <c r="A1221" s="110"/>
      <c r="F1221" s="12" t="s">
        <v>16</v>
      </c>
      <c r="G1221" s="13"/>
      <c r="H1221" s="14"/>
      <c r="I1221" s="15"/>
      <c r="J1221" s="16"/>
      <c r="K1221" s="17">
        <v>1593</v>
      </c>
      <c r="L1221" s="16" t="s">
        <v>18</v>
      </c>
      <c r="M1221" s="96">
        <v>164</v>
      </c>
      <c r="N1221" s="135">
        <f>M1221/174*1691</f>
        <v>1593.816091954023</v>
      </c>
      <c r="O1221" s="156">
        <f t="shared" ref="O1221:O1224" si="201">K1221-M1221</f>
        <v>1429</v>
      </c>
    </row>
    <row r="1222" spans="1:15" s="96" customFormat="1" ht="45.95" customHeight="1">
      <c r="A1222" s="110"/>
      <c r="F1222" s="18" t="s">
        <v>19</v>
      </c>
      <c r="G1222" s="19"/>
      <c r="H1222" s="20"/>
      <c r="I1222" s="21" t="s">
        <v>17</v>
      </c>
      <c r="J1222" s="16"/>
      <c r="K1222" s="17">
        <v>58</v>
      </c>
      <c r="L1222" s="16" t="s">
        <v>18</v>
      </c>
      <c r="M1222" s="96">
        <v>6</v>
      </c>
      <c r="N1222" s="135">
        <f t="shared" ref="N1222:N1229" si="202">M1222/174*1691</f>
        <v>58.310344827586206</v>
      </c>
      <c r="O1222" s="156">
        <f t="shared" si="201"/>
        <v>52</v>
      </c>
    </row>
    <row r="1223" spans="1:15" s="96" customFormat="1" ht="45.95" customHeight="1">
      <c r="A1223" s="110"/>
      <c r="F1223" s="18" t="s">
        <v>20</v>
      </c>
      <c r="G1223" s="19"/>
      <c r="H1223" s="20"/>
      <c r="I1223" s="21" t="s">
        <v>14</v>
      </c>
      <c r="J1223" s="16"/>
      <c r="K1223" s="17">
        <v>10</v>
      </c>
      <c r="L1223" s="16" t="s">
        <v>18</v>
      </c>
      <c r="M1223" s="96">
        <v>1</v>
      </c>
      <c r="N1223" s="135">
        <f t="shared" si="202"/>
        <v>9.7183908045977017</v>
      </c>
      <c r="O1223" s="156">
        <f t="shared" si="201"/>
        <v>9</v>
      </c>
    </row>
    <row r="1224" spans="1:15" s="96" customFormat="1" ht="45.95" customHeight="1">
      <c r="A1224" s="110"/>
      <c r="F1224" s="22" t="s">
        <v>22</v>
      </c>
      <c r="G1224" s="19"/>
      <c r="H1224" s="20"/>
      <c r="I1224" s="21">
        <v>1691</v>
      </c>
      <c r="J1224" s="23"/>
      <c r="K1224" s="24">
        <v>5</v>
      </c>
      <c r="L1224" s="23" t="s">
        <v>18</v>
      </c>
      <c r="M1224" s="96">
        <v>0.5</v>
      </c>
      <c r="N1224" s="135">
        <f t="shared" si="202"/>
        <v>4.8591954022988508</v>
      </c>
      <c r="O1224" s="156">
        <f t="shared" si="201"/>
        <v>4.5</v>
      </c>
    </row>
    <row r="1225" spans="1:15" s="96" customFormat="1" ht="45.95" customHeight="1">
      <c r="A1225" s="110"/>
      <c r="F1225" s="22" t="s">
        <v>23</v>
      </c>
      <c r="G1225" s="19"/>
      <c r="H1225" s="20"/>
      <c r="I1225" s="21" t="s">
        <v>90</v>
      </c>
      <c r="J1225" s="23"/>
      <c r="K1225" s="24">
        <v>5</v>
      </c>
      <c r="L1225" s="23" t="s">
        <v>18</v>
      </c>
      <c r="M1225" s="96">
        <v>0.5</v>
      </c>
      <c r="N1225" s="135">
        <f t="shared" si="202"/>
        <v>4.8591954022988508</v>
      </c>
    </row>
    <row r="1226" spans="1:15" s="96" customFormat="1" ht="45.95" customHeight="1">
      <c r="A1226" s="110"/>
      <c r="F1226" s="25" t="s">
        <v>25</v>
      </c>
      <c r="G1226" s="25"/>
      <c r="H1226" s="26"/>
      <c r="I1226" s="21">
        <v>174</v>
      </c>
      <c r="J1226" s="23"/>
      <c r="K1226" s="24">
        <v>5</v>
      </c>
      <c r="L1226" s="23" t="s">
        <v>18</v>
      </c>
      <c r="M1226" s="96">
        <v>0.5</v>
      </c>
      <c r="N1226" s="135">
        <f t="shared" si="202"/>
        <v>4.8591954022988508</v>
      </c>
    </row>
    <row r="1227" spans="1:15" s="96" customFormat="1" ht="45.95" customHeight="1">
      <c r="A1227" s="110"/>
      <c r="F1227" s="28" t="s">
        <v>27</v>
      </c>
      <c r="G1227" s="29"/>
      <c r="H1227" s="29"/>
      <c r="I1227" s="27"/>
      <c r="J1227" s="23"/>
      <c r="K1227" s="24">
        <v>5</v>
      </c>
      <c r="L1227" s="23" t="s">
        <v>18</v>
      </c>
      <c r="M1227" s="96">
        <v>0.5</v>
      </c>
      <c r="N1227" s="135">
        <f t="shared" si="202"/>
        <v>4.8591954022988508</v>
      </c>
    </row>
    <row r="1228" spans="1:15" s="96" customFormat="1" ht="45.95" customHeight="1">
      <c r="A1228" s="110"/>
      <c r="F1228" s="28" t="s">
        <v>28</v>
      </c>
      <c r="G1228" s="29"/>
      <c r="H1228" s="29"/>
      <c r="I1228" s="27"/>
      <c r="J1228" s="23"/>
      <c r="K1228" s="24">
        <v>5</v>
      </c>
      <c r="L1228" s="23" t="s">
        <v>18</v>
      </c>
      <c r="M1228" s="96">
        <v>0.5</v>
      </c>
      <c r="N1228" s="135">
        <f t="shared" si="202"/>
        <v>4.8591954022988508</v>
      </c>
    </row>
    <row r="1229" spans="1:15" s="96" customFormat="1" ht="45.95" customHeight="1" thickBot="1">
      <c r="A1229" s="110"/>
      <c r="F1229" s="30" t="s">
        <v>29</v>
      </c>
      <c r="G1229" s="31"/>
      <c r="H1229" s="31"/>
      <c r="I1229" s="32"/>
      <c r="J1229" s="23"/>
      <c r="K1229" s="24">
        <v>5</v>
      </c>
      <c r="L1229" s="23" t="s">
        <v>18</v>
      </c>
      <c r="M1229" s="96">
        <v>0.5</v>
      </c>
      <c r="N1229" s="135">
        <f t="shared" si="202"/>
        <v>4.8591954022988508</v>
      </c>
    </row>
    <row r="1230" spans="1:15" s="96" customFormat="1" ht="45.95" customHeight="1">
      <c r="A1230" s="110">
        <v>45320</v>
      </c>
      <c r="B1230" s="111" t="s">
        <v>400</v>
      </c>
      <c r="C1230" s="96" t="s">
        <v>374</v>
      </c>
      <c r="D1230" s="96" t="s">
        <v>339</v>
      </c>
      <c r="E1230" s="96" t="s">
        <v>101</v>
      </c>
      <c r="F1230" s="96" t="s">
        <v>14</v>
      </c>
      <c r="G1230" s="96" t="s">
        <v>102</v>
      </c>
      <c r="J1230" s="177">
        <v>39</v>
      </c>
      <c r="K1230" s="177">
        <v>5351</v>
      </c>
      <c r="M1230" s="96" t="s">
        <v>375</v>
      </c>
      <c r="N1230" s="110">
        <v>45324</v>
      </c>
    </row>
    <row r="1231" spans="1:15" s="96" customFormat="1" ht="45.95" customHeight="1">
      <c r="A1231" s="110"/>
      <c r="F1231" s="96" t="s">
        <v>104</v>
      </c>
      <c r="G1231" s="96" t="s">
        <v>102</v>
      </c>
      <c r="J1231" s="177">
        <v>30</v>
      </c>
      <c r="K1231" s="177">
        <v>4281</v>
      </c>
      <c r="M1231" s="96" t="s">
        <v>376</v>
      </c>
      <c r="N1231" s="110">
        <v>45324</v>
      </c>
    </row>
    <row r="1232" spans="1:15" s="96" customFormat="1" ht="45.95" customHeight="1">
      <c r="A1232" s="110"/>
      <c r="F1232" s="96" t="s">
        <v>377</v>
      </c>
      <c r="J1232" s="177">
        <v>5</v>
      </c>
      <c r="K1232" s="177">
        <v>782</v>
      </c>
      <c r="M1232" s="96" t="s">
        <v>378</v>
      </c>
      <c r="N1232" s="110">
        <v>45324</v>
      </c>
    </row>
    <row r="1233" spans="1:15" s="96" customFormat="1" ht="45.95" customHeight="1">
      <c r="A1233" s="110"/>
      <c r="F1233" s="96" t="s">
        <v>141</v>
      </c>
      <c r="J1233" s="177">
        <v>2</v>
      </c>
      <c r="K1233" s="177">
        <v>274</v>
      </c>
      <c r="M1233" s="96" t="s">
        <v>279</v>
      </c>
      <c r="N1233" s="110">
        <v>45324</v>
      </c>
    </row>
    <row r="1234" spans="1:15" s="96" customFormat="1" ht="45.95" customHeight="1" thickBot="1">
      <c r="A1234" s="110"/>
      <c r="F1234" s="96" t="s">
        <v>139</v>
      </c>
      <c r="J1234" s="177">
        <v>3</v>
      </c>
      <c r="K1234" s="177">
        <v>402</v>
      </c>
      <c r="M1234" s="96" t="s">
        <v>379</v>
      </c>
      <c r="N1234" s="110">
        <v>45324</v>
      </c>
    </row>
    <row r="1235" spans="1:15" s="96" customFormat="1" ht="45.95" customHeight="1">
      <c r="A1235" s="110"/>
      <c r="F1235" s="12" t="s">
        <v>16</v>
      </c>
      <c r="G1235" s="13"/>
      <c r="H1235" s="14"/>
      <c r="I1235" s="15"/>
      <c r="J1235" s="16"/>
      <c r="K1235" s="17">
        <v>4787</v>
      </c>
      <c r="L1235" s="16" t="s">
        <v>18</v>
      </c>
      <c r="M1235" s="96">
        <v>518</v>
      </c>
      <c r="N1235" s="135">
        <f>M1235/579*5351</f>
        <v>4787.2504317789289</v>
      </c>
      <c r="O1235" s="156">
        <f t="shared" ref="O1235:O1238" si="203">K1235-M1235</f>
        <v>4269</v>
      </c>
    </row>
    <row r="1236" spans="1:15" s="96" customFormat="1" ht="45.95" customHeight="1">
      <c r="A1236" s="110"/>
      <c r="F1236" s="18" t="s">
        <v>19</v>
      </c>
      <c r="G1236" s="19"/>
      <c r="H1236" s="20"/>
      <c r="I1236" s="21" t="s">
        <v>17</v>
      </c>
      <c r="J1236" s="16"/>
      <c r="K1236" s="17">
        <v>286.5</v>
      </c>
      <c r="L1236" s="16" t="s">
        <v>18</v>
      </c>
      <c r="M1236" s="96">
        <v>31</v>
      </c>
      <c r="N1236" s="135">
        <f t="shared" ref="N1236:N1245" si="204">M1236/579*5351</f>
        <v>286.49568221070814</v>
      </c>
      <c r="O1236" s="156">
        <f t="shared" si="203"/>
        <v>255.5</v>
      </c>
    </row>
    <row r="1237" spans="1:15" s="96" customFormat="1" ht="45.95" customHeight="1">
      <c r="A1237" s="110"/>
      <c r="F1237" s="18" t="s">
        <v>15</v>
      </c>
      <c r="G1237" s="19"/>
      <c r="H1237" s="20"/>
      <c r="I1237" s="21" t="s">
        <v>14</v>
      </c>
      <c r="J1237" s="16"/>
      <c r="K1237" s="17">
        <v>14</v>
      </c>
      <c r="L1237" s="16" t="s">
        <v>18</v>
      </c>
      <c r="M1237" s="96">
        <v>1.5</v>
      </c>
      <c r="N1237" s="135">
        <f t="shared" si="204"/>
        <v>13.862694300518136</v>
      </c>
      <c r="O1237" s="156">
        <f t="shared" si="203"/>
        <v>12.5</v>
      </c>
    </row>
    <row r="1238" spans="1:15" s="96" customFormat="1" ht="45.95" customHeight="1">
      <c r="A1238" s="110"/>
      <c r="F1238" s="22" t="s">
        <v>22</v>
      </c>
      <c r="G1238" s="19"/>
      <c r="H1238" s="20"/>
      <c r="I1238" s="21">
        <v>5351</v>
      </c>
      <c r="J1238" s="23"/>
      <c r="K1238" s="24">
        <v>83.5</v>
      </c>
      <c r="L1238" s="23" t="s">
        <v>18</v>
      </c>
      <c r="M1238" s="96">
        <v>9</v>
      </c>
      <c r="N1238" s="135">
        <f t="shared" si="204"/>
        <v>83.176165803108802</v>
      </c>
      <c r="O1238" s="156">
        <f t="shared" si="203"/>
        <v>74.5</v>
      </c>
    </row>
    <row r="1239" spans="1:15" s="96" customFormat="1" ht="45.95" customHeight="1">
      <c r="A1239" s="110"/>
      <c r="F1239" s="22" t="s">
        <v>23</v>
      </c>
      <c r="G1239" s="19"/>
      <c r="H1239" s="20"/>
      <c r="I1239" s="21" t="s">
        <v>90</v>
      </c>
      <c r="J1239" s="23"/>
      <c r="K1239" s="24">
        <v>23</v>
      </c>
      <c r="L1239" s="23" t="s">
        <v>18</v>
      </c>
      <c r="M1239" s="96">
        <v>2.5</v>
      </c>
      <c r="N1239" s="135">
        <f t="shared" si="204"/>
        <v>23.104490500863559</v>
      </c>
    </row>
    <row r="1240" spans="1:15" s="96" customFormat="1" ht="45.95" customHeight="1">
      <c r="A1240" s="110"/>
      <c r="F1240" s="25" t="s">
        <v>24</v>
      </c>
      <c r="G1240" s="25"/>
      <c r="H1240" s="26"/>
      <c r="I1240" s="21">
        <v>579</v>
      </c>
      <c r="J1240" s="23"/>
      <c r="K1240" s="24">
        <v>5</v>
      </c>
      <c r="L1240" s="23" t="s">
        <v>18</v>
      </c>
      <c r="M1240" s="96">
        <v>0.5</v>
      </c>
      <c r="N1240" s="135">
        <f t="shared" si="204"/>
        <v>4.6208981001727114</v>
      </c>
    </row>
    <row r="1241" spans="1:15" s="96" customFormat="1" ht="45.95" customHeight="1">
      <c r="A1241" s="110"/>
      <c r="F1241" s="25" t="s">
        <v>25</v>
      </c>
      <c r="G1241" s="25"/>
      <c r="H1241" s="26"/>
      <c r="I1241" s="27"/>
      <c r="J1241" s="23"/>
      <c r="K1241" s="24">
        <v>18</v>
      </c>
      <c r="L1241" s="23" t="s">
        <v>18</v>
      </c>
      <c r="M1241" s="96">
        <v>2</v>
      </c>
      <c r="N1241" s="135">
        <f t="shared" si="204"/>
        <v>18.483592400690846</v>
      </c>
    </row>
    <row r="1242" spans="1:15" s="96" customFormat="1" ht="45.95" customHeight="1">
      <c r="A1242" s="110"/>
      <c r="F1242" s="28" t="s">
        <v>26</v>
      </c>
      <c r="G1242" s="29"/>
      <c r="H1242" s="26"/>
      <c r="I1242" s="27"/>
      <c r="J1242" s="23"/>
      <c r="K1242" s="24">
        <v>18</v>
      </c>
      <c r="L1242" s="23" t="s">
        <v>18</v>
      </c>
      <c r="M1242" s="96">
        <v>2</v>
      </c>
      <c r="N1242" s="135">
        <f t="shared" si="204"/>
        <v>18.483592400690846</v>
      </c>
    </row>
    <row r="1243" spans="1:15" s="96" customFormat="1" ht="45.95" customHeight="1">
      <c r="A1243" s="110"/>
      <c r="F1243" s="28" t="s">
        <v>27</v>
      </c>
      <c r="G1243" s="29"/>
      <c r="H1243" s="29"/>
      <c r="I1243" s="27"/>
      <c r="J1243" s="23"/>
      <c r="K1243" s="24">
        <v>37</v>
      </c>
      <c r="L1243" s="23" t="s">
        <v>18</v>
      </c>
      <c r="M1243" s="96">
        <v>4</v>
      </c>
      <c r="N1243" s="135">
        <f t="shared" si="204"/>
        <v>36.967184801381691</v>
      </c>
    </row>
    <row r="1244" spans="1:15" s="96" customFormat="1" ht="45.95" customHeight="1">
      <c r="A1244" s="110"/>
      <c r="F1244" s="28" t="s">
        <v>28</v>
      </c>
      <c r="G1244" s="29"/>
      <c r="H1244" s="29"/>
      <c r="I1244" s="27"/>
      <c r="J1244" s="23"/>
      <c r="K1244" s="24">
        <v>5</v>
      </c>
      <c r="L1244" s="23" t="s">
        <v>18</v>
      </c>
      <c r="M1244" s="96">
        <v>0.5</v>
      </c>
      <c r="N1244" s="135">
        <f t="shared" si="204"/>
        <v>4.6208981001727114</v>
      </c>
    </row>
    <row r="1245" spans="1:15" s="96" customFormat="1" ht="45.95" customHeight="1" thickBot="1">
      <c r="A1245" s="110"/>
      <c r="F1245" s="30" t="s">
        <v>29</v>
      </c>
      <c r="G1245" s="31"/>
      <c r="H1245" s="31"/>
      <c r="I1245" s="32"/>
      <c r="J1245" s="23"/>
      <c r="K1245" s="24">
        <v>74</v>
      </c>
      <c r="L1245" s="23" t="s">
        <v>18</v>
      </c>
      <c r="M1245" s="96">
        <v>8</v>
      </c>
      <c r="N1245" s="135">
        <f t="shared" si="204"/>
        <v>73.934369602763383</v>
      </c>
    </row>
    <row r="1246" spans="1:15" s="96" customFormat="1" ht="45.95" customHeight="1">
      <c r="A1246" s="110"/>
      <c r="F1246" s="18" t="s">
        <v>31</v>
      </c>
      <c r="G1246" s="19"/>
      <c r="H1246" s="20"/>
      <c r="I1246" s="21" t="s">
        <v>17</v>
      </c>
      <c r="J1246" s="16"/>
      <c r="K1246" s="17">
        <v>364</v>
      </c>
      <c r="L1246" s="16" t="s">
        <v>18</v>
      </c>
      <c r="M1246" s="96">
        <v>120.5</v>
      </c>
      <c r="N1246" s="135">
        <f>M1246/133*402</f>
        <v>364.21804511278197</v>
      </c>
      <c r="O1246" s="156">
        <f t="shared" ref="O1246:O1248" si="205">K1246-M1246</f>
        <v>243.5</v>
      </c>
    </row>
    <row r="1247" spans="1:15" s="96" customFormat="1" ht="45.95" customHeight="1">
      <c r="A1247" s="110"/>
      <c r="F1247" s="18" t="s">
        <v>36</v>
      </c>
      <c r="G1247" s="19"/>
      <c r="H1247" s="20"/>
      <c r="I1247" s="21" t="s">
        <v>397</v>
      </c>
      <c r="J1247" s="16"/>
      <c r="K1247" s="17">
        <v>24</v>
      </c>
      <c r="L1247" s="16" t="s">
        <v>18</v>
      </c>
      <c r="M1247" s="96">
        <v>8</v>
      </c>
      <c r="N1247" s="135">
        <f t="shared" ref="N1247:N1253" si="206">M1247/133*402</f>
        <v>24.180451127819548</v>
      </c>
      <c r="O1247" s="156">
        <f t="shared" si="205"/>
        <v>16</v>
      </c>
    </row>
    <row r="1248" spans="1:15" s="96" customFormat="1" ht="45.95" customHeight="1">
      <c r="A1248" s="110"/>
      <c r="F1248" s="22" t="s">
        <v>23</v>
      </c>
      <c r="G1248" s="19"/>
      <c r="H1248" s="20"/>
      <c r="I1248" s="21">
        <v>402</v>
      </c>
      <c r="J1248" s="23"/>
      <c r="K1248" s="24">
        <v>3</v>
      </c>
      <c r="L1248" s="23" t="s">
        <v>18</v>
      </c>
      <c r="M1248" s="96">
        <v>1</v>
      </c>
      <c r="N1248" s="135">
        <f t="shared" si="206"/>
        <v>3.0225563909774436</v>
      </c>
      <c r="O1248" s="156">
        <f t="shared" si="205"/>
        <v>2</v>
      </c>
    </row>
    <row r="1249" spans="1:15" s="96" customFormat="1" ht="45.95" customHeight="1">
      <c r="A1249" s="110"/>
      <c r="F1249" s="25" t="s">
        <v>25</v>
      </c>
      <c r="G1249" s="25"/>
      <c r="H1249" s="26"/>
      <c r="I1249" s="21" t="s">
        <v>215</v>
      </c>
      <c r="J1249" s="23"/>
      <c r="K1249" s="24">
        <v>1.5</v>
      </c>
      <c r="L1249" s="23" t="s">
        <v>18</v>
      </c>
      <c r="M1249" s="96">
        <v>0.5</v>
      </c>
      <c r="N1249" s="135">
        <f t="shared" si="206"/>
        <v>1.5112781954887218</v>
      </c>
    </row>
    <row r="1250" spans="1:15" s="96" customFormat="1" ht="45.95" customHeight="1">
      <c r="A1250" s="110"/>
      <c r="F1250" s="28" t="s">
        <v>26</v>
      </c>
      <c r="G1250" s="29"/>
      <c r="H1250" s="26"/>
      <c r="I1250" s="21">
        <v>133</v>
      </c>
      <c r="J1250" s="23"/>
      <c r="K1250" s="24">
        <v>2</v>
      </c>
      <c r="L1250" s="23" t="s">
        <v>18</v>
      </c>
      <c r="M1250" s="96">
        <v>0.5</v>
      </c>
      <c r="N1250" s="135">
        <f t="shared" si="206"/>
        <v>1.5112781954887218</v>
      </c>
    </row>
    <row r="1251" spans="1:15" s="96" customFormat="1" ht="45.95" customHeight="1">
      <c r="A1251" s="110"/>
      <c r="F1251" s="28" t="s">
        <v>27</v>
      </c>
      <c r="G1251" s="29"/>
      <c r="H1251" s="29"/>
      <c r="I1251" s="27"/>
      <c r="J1251" s="23"/>
      <c r="K1251" s="24">
        <v>1.5</v>
      </c>
      <c r="L1251" s="23" t="s">
        <v>18</v>
      </c>
      <c r="M1251" s="96">
        <v>0.5</v>
      </c>
      <c r="N1251" s="135">
        <f t="shared" si="206"/>
        <v>1.5112781954887218</v>
      </c>
    </row>
    <row r="1252" spans="1:15" s="96" customFormat="1" ht="45.95" customHeight="1">
      <c r="A1252" s="110"/>
      <c r="F1252" s="28" t="s">
        <v>28</v>
      </c>
      <c r="G1252" s="29"/>
      <c r="H1252" s="29"/>
      <c r="I1252" s="27"/>
      <c r="J1252" s="23"/>
      <c r="K1252" s="24">
        <v>1.5</v>
      </c>
      <c r="L1252" s="23" t="s">
        <v>18</v>
      </c>
      <c r="M1252" s="96">
        <v>0.5</v>
      </c>
      <c r="N1252" s="135">
        <f t="shared" si="206"/>
        <v>1.5112781954887218</v>
      </c>
    </row>
    <row r="1253" spans="1:15" s="96" customFormat="1" ht="45.95" customHeight="1" thickBot="1">
      <c r="A1253" s="110"/>
      <c r="F1253" s="30" t="s">
        <v>29</v>
      </c>
      <c r="G1253" s="31"/>
      <c r="H1253" s="31"/>
      <c r="I1253" s="32"/>
      <c r="J1253" s="23"/>
      <c r="K1253" s="24">
        <v>4.5</v>
      </c>
      <c r="L1253" s="23" t="s">
        <v>18</v>
      </c>
      <c r="M1253" s="96">
        <v>1.5</v>
      </c>
      <c r="N1253" s="135">
        <f t="shared" si="206"/>
        <v>4.5338345864661651</v>
      </c>
    </row>
    <row r="1254" spans="1:15" s="96" customFormat="1" ht="45.95" customHeight="1">
      <c r="A1254" s="110"/>
      <c r="F1254" s="18" t="s">
        <v>19</v>
      </c>
      <c r="G1254" s="19"/>
      <c r="H1254" s="20"/>
      <c r="I1254" s="21"/>
      <c r="J1254" s="16"/>
      <c r="K1254" s="17">
        <v>21</v>
      </c>
      <c r="L1254" s="16" t="s">
        <v>18</v>
      </c>
      <c r="M1254" s="96">
        <v>2</v>
      </c>
      <c r="N1254" s="135">
        <f>M1254/407*4281</f>
        <v>21.036855036855037</v>
      </c>
      <c r="O1254" s="156">
        <f t="shared" ref="O1254:O1256" si="207">K1254-M1254</f>
        <v>19</v>
      </c>
    </row>
    <row r="1255" spans="1:15" s="96" customFormat="1" ht="45.95" customHeight="1">
      <c r="A1255" s="110"/>
      <c r="F1255" s="18" t="s">
        <v>15</v>
      </c>
      <c r="G1255" s="19"/>
      <c r="H1255" s="20"/>
      <c r="I1255" s="21" t="s">
        <v>17</v>
      </c>
      <c r="J1255" s="16"/>
      <c r="K1255" s="17">
        <v>3912</v>
      </c>
      <c r="L1255" s="16" t="s">
        <v>18</v>
      </c>
      <c r="M1255" s="96">
        <v>372</v>
      </c>
      <c r="N1255" s="135">
        <f t="shared" ref="N1255:N1262" si="208">M1255/407*4281</f>
        <v>3912.8550368550368</v>
      </c>
      <c r="O1255" s="156">
        <f t="shared" si="207"/>
        <v>3540</v>
      </c>
    </row>
    <row r="1256" spans="1:15" s="96" customFormat="1" ht="45.95" customHeight="1">
      <c r="A1256" s="110"/>
      <c r="F1256" s="22" t="s">
        <v>22</v>
      </c>
      <c r="G1256" s="19"/>
      <c r="H1256" s="20"/>
      <c r="I1256" s="21" t="s">
        <v>15</v>
      </c>
      <c r="J1256" s="23"/>
      <c r="K1256" s="24">
        <v>200</v>
      </c>
      <c r="L1256" s="23" t="s">
        <v>18</v>
      </c>
      <c r="M1256" s="96">
        <v>19</v>
      </c>
      <c r="N1256" s="135">
        <f t="shared" si="208"/>
        <v>199.85012285012283</v>
      </c>
      <c r="O1256" s="156">
        <f t="shared" si="207"/>
        <v>181</v>
      </c>
    </row>
    <row r="1257" spans="1:15" s="96" customFormat="1" ht="45.95" customHeight="1">
      <c r="A1257" s="110"/>
      <c r="F1257" s="22" t="s">
        <v>23</v>
      </c>
      <c r="G1257" s="19"/>
      <c r="H1257" s="20"/>
      <c r="I1257" s="21">
        <v>4281</v>
      </c>
      <c r="J1257" s="23"/>
      <c r="K1257" s="24">
        <v>42</v>
      </c>
      <c r="L1257" s="23" t="s">
        <v>18</v>
      </c>
      <c r="M1257" s="96">
        <v>4</v>
      </c>
      <c r="N1257" s="135">
        <f t="shared" si="208"/>
        <v>42.073710073710075</v>
      </c>
    </row>
    <row r="1258" spans="1:15" s="96" customFormat="1" ht="45.95" customHeight="1">
      <c r="A1258" s="110"/>
      <c r="F1258" s="25" t="s">
        <v>24</v>
      </c>
      <c r="G1258" s="25"/>
      <c r="H1258" s="26"/>
      <c r="I1258" s="21" t="s">
        <v>89</v>
      </c>
      <c r="J1258" s="23"/>
      <c r="K1258" s="24">
        <v>5.5</v>
      </c>
      <c r="L1258" s="23" t="s">
        <v>18</v>
      </c>
      <c r="M1258" s="96">
        <v>0.5</v>
      </c>
      <c r="N1258" s="135">
        <f t="shared" si="208"/>
        <v>5.2592137592137593</v>
      </c>
    </row>
    <row r="1259" spans="1:15" s="96" customFormat="1" ht="45.95" customHeight="1">
      <c r="A1259" s="110"/>
      <c r="F1259" s="25" t="s">
        <v>25</v>
      </c>
      <c r="G1259" s="25"/>
      <c r="H1259" s="26"/>
      <c r="I1259" s="21">
        <v>407</v>
      </c>
      <c r="J1259" s="23"/>
      <c r="K1259" s="24">
        <v>10.5</v>
      </c>
      <c r="L1259" s="23" t="s">
        <v>18</v>
      </c>
      <c r="M1259" s="96">
        <v>1</v>
      </c>
      <c r="N1259" s="135">
        <f t="shared" si="208"/>
        <v>10.518427518427519</v>
      </c>
    </row>
    <row r="1260" spans="1:15" s="96" customFormat="1" ht="45.95" customHeight="1">
      <c r="A1260" s="110"/>
      <c r="F1260" s="28" t="s">
        <v>26</v>
      </c>
      <c r="G1260" s="29"/>
      <c r="H1260" s="26"/>
      <c r="I1260" s="27"/>
      <c r="J1260" s="23"/>
      <c r="K1260" s="24">
        <v>21</v>
      </c>
      <c r="L1260" s="23" t="s">
        <v>18</v>
      </c>
      <c r="M1260" s="96">
        <v>2</v>
      </c>
      <c r="N1260" s="135">
        <f t="shared" si="208"/>
        <v>21.036855036855037</v>
      </c>
    </row>
    <row r="1261" spans="1:15" s="96" customFormat="1" ht="45.95" customHeight="1">
      <c r="A1261" s="110"/>
      <c r="F1261" s="28" t="s">
        <v>28</v>
      </c>
      <c r="G1261" s="29"/>
      <c r="H1261" s="29"/>
      <c r="I1261" s="27"/>
      <c r="J1261" s="23"/>
      <c r="K1261" s="24">
        <v>5.5</v>
      </c>
      <c r="L1261" s="23" t="s">
        <v>18</v>
      </c>
      <c r="M1261" s="96">
        <v>0.5</v>
      </c>
      <c r="N1261" s="135">
        <f t="shared" si="208"/>
        <v>5.2592137592137593</v>
      </c>
    </row>
    <row r="1262" spans="1:15" s="96" customFormat="1" ht="45.95" customHeight="1" thickBot="1">
      <c r="A1262" s="110"/>
      <c r="F1262" s="30" t="s">
        <v>29</v>
      </c>
      <c r="G1262" s="31"/>
      <c r="H1262" s="31"/>
      <c r="I1262" s="32"/>
      <c r="J1262" s="23"/>
      <c r="K1262" s="24">
        <v>63.5</v>
      </c>
      <c r="L1262" s="23" t="s">
        <v>18</v>
      </c>
      <c r="M1262" s="96">
        <v>6</v>
      </c>
      <c r="N1262" s="135">
        <f t="shared" si="208"/>
        <v>63.110565110565112</v>
      </c>
    </row>
    <row r="1263" spans="1:15" s="96" customFormat="1" ht="45.95" customHeight="1">
      <c r="A1263" s="110"/>
      <c r="F1263" s="18" t="s">
        <v>19</v>
      </c>
      <c r="G1263" s="19"/>
      <c r="H1263" s="20"/>
      <c r="I1263" s="21" t="s">
        <v>17</v>
      </c>
      <c r="J1263" s="16"/>
      <c r="K1263" s="17">
        <v>35</v>
      </c>
      <c r="L1263" s="16" t="s">
        <v>18</v>
      </c>
      <c r="M1263" s="96">
        <v>7</v>
      </c>
      <c r="N1263" s="135">
        <f>M1263/157*782</f>
        <v>34.866242038216555</v>
      </c>
      <c r="O1263" s="156">
        <f t="shared" ref="O1263:O1267" si="209">K1263-M1263</f>
        <v>28</v>
      </c>
    </row>
    <row r="1264" spans="1:15" s="96" customFormat="1" ht="45.95" customHeight="1">
      <c r="A1264" s="110"/>
      <c r="F1264" s="18" t="s">
        <v>20</v>
      </c>
      <c r="G1264" s="19"/>
      <c r="H1264" s="20"/>
      <c r="I1264" s="21" t="s">
        <v>398</v>
      </c>
      <c r="J1264" s="16"/>
      <c r="K1264" s="17">
        <v>50</v>
      </c>
      <c r="L1264" s="16" t="s">
        <v>18</v>
      </c>
      <c r="M1264" s="96">
        <v>10</v>
      </c>
      <c r="N1264" s="135">
        <f t="shared" ref="N1264:N1274" si="210">M1264/157*782</f>
        <v>49.808917197452232</v>
      </c>
      <c r="O1264" s="156">
        <f t="shared" si="209"/>
        <v>40</v>
      </c>
    </row>
    <row r="1265" spans="1:15" s="96" customFormat="1" ht="45.95" customHeight="1">
      <c r="A1265" s="110"/>
      <c r="F1265" s="18" t="s">
        <v>266</v>
      </c>
      <c r="G1265" s="19"/>
      <c r="H1265" s="20"/>
      <c r="I1265" s="21">
        <v>782</v>
      </c>
      <c r="J1265" s="16"/>
      <c r="K1265" s="17">
        <v>54.5</v>
      </c>
      <c r="L1265" s="16" t="s">
        <v>18</v>
      </c>
      <c r="M1265" s="96">
        <v>11</v>
      </c>
      <c r="N1265" s="135">
        <f t="shared" si="210"/>
        <v>54.789808917197448</v>
      </c>
      <c r="O1265" s="156">
        <f t="shared" si="209"/>
        <v>43.5</v>
      </c>
    </row>
    <row r="1266" spans="1:15" s="96" customFormat="1" ht="45.95" customHeight="1">
      <c r="A1266" s="110"/>
      <c r="F1266" s="18" t="s">
        <v>399</v>
      </c>
      <c r="G1266" s="19"/>
      <c r="H1266" s="20"/>
      <c r="I1266" s="21" t="s">
        <v>90</v>
      </c>
      <c r="J1266" s="16"/>
      <c r="K1266" s="17">
        <v>582.5</v>
      </c>
      <c r="L1266" s="16" t="s">
        <v>18</v>
      </c>
      <c r="M1266" s="96">
        <v>117</v>
      </c>
      <c r="N1266" s="135">
        <f t="shared" si="210"/>
        <v>582.76433121019102</v>
      </c>
      <c r="O1266" s="156">
        <f t="shared" si="209"/>
        <v>465.5</v>
      </c>
    </row>
    <row r="1267" spans="1:15" s="96" customFormat="1" ht="45.95" customHeight="1">
      <c r="A1267" s="110"/>
      <c r="F1267" s="22" t="s">
        <v>22</v>
      </c>
      <c r="G1267" s="19"/>
      <c r="H1267" s="20"/>
      <c r="I1267" s="21">
        <v>157</v>
      </c>
      <c r="J1267" s="23"/>
      <c r="K1267" s="24">
        <v>2.5</v>
      </c>
      <c r="L1267" s="23" t="s">
        <v>18</v>
      </c>
      <c r="M1267" s="96">
        <v>0.5</v>
      </c>
      <c r="N1267" s="135">
        <f t="shared" si="210"/>
        <v>2.4904458598726116</v>
      </c>
      <c r="O1267" s="156">
        <f t="shared" si="209"/>
        <v>2</v>
      </c>
    </row>
    <row r="1268" spans="1:15" s="96" customFormat="1" ht="45.95" customHeight="1">
      <c r="A1268" s="110"/>
      <c r="F1268" s="22" t="s">
        <v>23</v>
      </c>
      <c r="G1268" s="19"/>
      <c r="H1268" s="20"/>
      <c r="I1268" s="21"/>
      <c r="J1268" s="23"/>
      <c r="K1268" s="24">
        <v>10</v>
      </c>
      <c r="L1268" s="23" t="s">
        <v>18</v>
      </c>
      <c r="M1268" s="96">
        <v>2</v>
      </c>
      <c r="N1268" s="135">
        <f t="shared" si="210"/>
        <v>9.9617834394904463</v>
      </c>
    </row>
    <row r="1269" spans="1:15" s="96" customFormat="1" ht="45.95" customHeight="1">
      <c r="A1269" s="110"/>
      <c r="F1269" s="25" t="s">
        <v>24</v>
      </c>
      <c r="G1269" s="25"/>
      <c r="H1269" s="26"/>
      <c r="I1269" s="27"/>
      <c r="J1269" s="23"/>
      <c r="K1269" s="24">
        <v>30</v>
      </c>
      <c r="L1269" s="23" t="s">
        <v>18</v>
      </c>
      <c r="M1269" s="96">
        <v>6</v>
      </c>
      <c r="N1269" s="135">
        <f t="shared" si="210"/>
        <v>29.885350318471335</v>
      </c>
    </row>
    <row r="1270" spans="1:15" s="96" customFormat="1" ht="45.95" customHeight="1">
      <c r="A1270" s="110"/>
      <c r="F1270" s="25" t="s">
        <v>25</v>
      </c>
      <c r="G1270" s="25"/>
      <c r="H1270" s="26"/>
      <c r="I1270" s="27"/>
      <c r="J1270" s="23"/>
      <c r="K1270" s="24">
        <v>2.5</v>
      </c>
      <c r="L1270" s="23" t="s">
        <v>18</v>
      </c>
      <c r="M1270" s="96">
        <v>0.5</v>
      </c>
      <c r="N1270" s="135">
        <f t="shared" si="210"/>
        <v>2.4904458598726116</v>
      </c>
    </row>
    <row r="1271" spans="1:15" s="96" customFormat="1" ht="45.95" customHeight="1">
      <c r="A1271" s="110"/>
      <c r="F1271" s="28" t="s">
        <v>26</v>
      </c>
      <c r="G1271" s="29"/>
      <c r="H1271" s="26"/>
      <c r="I1271" s="27"/>
      <c r="J1271" s="23"/>
      <c r="K1271" s="24">
        <v>2.5</v>
      </c>
      <c r="L1271" s="23" t="s">
        <v>18</v>
      </c>
      <c r="M1271" s="96">
        <v>0.5</v>
      </c>
      <c r="N1271" s="135">
        <f t="shared" si="210"/>
        <v>2.4904458598726116</v>
      </c>
    </row>
    <row r="1272" spans="1:15" s="96" customFormat="1" ht="45.95" customHeight="1">
      <c r="A1272" s="110"/>
      <c r="F1272" s="28" t="s">
        <v>27</v>
      </c>
      <c r="G1272" s="29"/>
      <c r="H1272" s="29"/>
      <c r="I1272" s="27"/>
      <c r="J1272" s="23"/>
      <c r="K1272" s="24">
        <v>2.5</v>
      </c>
      <c r="L1272" s="23" t="s">
        <v>18</v>
      </c>
      <c r="M1272" s="96">
        <v>0.5</v>
      </c>
      <c r="N1272" s="135">
        <f t="shared" si="210"/>
        <v>2.4904458598726116</v>
      </c>
    </row>
    <row r="1273" spans="1:15" s="96" customFormat="1" ht="45.95" customHeight="1">
      <c r="A1273" s="110"/>
      <c r="F1273" s="28" t="s">
        <v>28</v>
      </c>
      <c r="G1273" s="29"/>
      <c r="H1273" s="29"/>
      <c r="I1273" s="27"/>
      <c r="J1273" s="23"/>
      <c r="K1273" s="24">
        <v>2.5</v>
      </c>
      <c r="L1273" s="23" t="s">
        <v>18</v>
      </c>
      <c r="M1273" s="96">
        <v>0.5</v>
      </c>
      <c r="N1273" s="135">
        <f t="shared" si="210"/>
        <v>2.4904458598726116</v>
      </c>
    </row>
    <row r="1274" spans="1:15" s="96" customFormat="1" ht="45.95" customHeight="1" thickBot="1">
      <c r="A1274" s="110"/>
      <c r="F1274" s="30" t="s">
        <v>29</v>
      </c>
      <c r="G1274" s="31"/>
      <c r="H1274" s="31"/>
      <c r="I1274" s="32"/>
      <c r="J1274" s="23"/>
      <c r="K1274" s="24">
        <v>7.5</v>
      </c>
      <c r="L1274" s="23" t="s">
        <v>18</v>
      </c>
      <c r="M1274" s="96">
        <v>1.5</v>
      </c>
      <c r="N1274" s="135">
        <f t="shared" si="210"/>
        <v>7.4713375796178338</v>
      </c>
    </row>
    <row r="1275" spans="1:15" s="96" customFormat="1" ht="45.95" customHeight="1">
      <c r="A1275" s="110"/>
      <c r="F1275" s="18" t="s">
        <v>30</v>
      </c>
      <c r="G1275" s="19"/>
      <c r="H1275" s="20"/>
      <c r="I1275" s="21" t="s">
        <v>17</v>
      </c>
      <c r="J1275" s="16"/>
      <c r="K1275" s="17">
        <v>260</v>
      </c>
      <c r="L1275" s="16" t="s">
        <v>18</v>
      </c>
      <c r="M1275" s="96">
        <v>134</v>
      </c>
      <c r="N1275" s="135">
        <f>M1275/141*274</f>
        <v>260.39716312056737</v>
      </c>
      <c r="O1275" s="156">
        <f t="shared" ref="O1275:O1276" si="211">K1275-M1275</f>
        <v>126</v>
      </c>
    </row>
    <row r="1276" spans="1:15" s="96" customFormat="1" ht="45.95" customHeight="1">
      <c r="A1276" s="110"/>
      <c r="F1276" s="18" t="s">
        <v>32</v>
      </c>
      <c r="G1276" s="19"/>
      <c r="H1276" s="20"/>
      <c r="I1276" s="21" t="s">
        <v>284</v>
      </c>
      <c r="J1276" s="16"/>
      <c r="K1276" s="17">
        <v>3</v>
      </c>
      <c r="L1276" s="16" t="s">
        <v>18</v>
      </c>
      <c r="M1276" s="96">
        <v>1.5</v>
      </c>
      <c r="N1276" s="135">
        <f t="shared" ref="N1276:N1281" si="212">M1276/141*274</f>
        <v>2.9148936170212765</v>
      </c>
      <c r="O1276" s="156">
        <f t="shared" si="211"/>
        <v>1.5</v>
      </c>
    </row>
    <row r="1277" spans="1:15" s="96" customFormat="1" ht="45.95" customHeight="1">
      <c r="A1277" s="110"/>
      <c r="F1277" s="22" t="s">
        <v>23</v>
      </c>
      <c r="G1277" s="19"/>
      <c r="H1277" s="20"/>
      <c r="I1277" s="21">
        <v>274</v>
      </c>
      <c r="J1277" s="23"/>
      <c r="K1277" s="24">
        <v>5</v>
      </c>
      <c r="L1277" s="23" t="s">
        <v>18</v>
      </c>
      <c r="M1277" s="96">
        <v>2.5</v>
      </c>
      <c r="N1277" s="135">
        <f t="shared" si="212"/>
        <v>4.8581560283687946</v>
      </c>
      <c r="O1277" s="156"/>
    </row>
    <row r="1278" spans="1:15" s="96" customFormat="1" ht="45.95" customHeight="1">
      <c r="A1278" s="110"/>
      <c r="F1278" s="25" t="s">
        <v>25</v>
      </c>
      <c r="G1278" s="25"/>
      <c r="H1278" s="26"/>
      <c r="I1278" s="21" t="s">
        <v>90</v>
      </c>
      <c r="J1278" s="23"/>
      <c r="K1278" s="24">
        <v>1</v>
      </c>
      <c r="L1278" s="23" t="s">
        <v>18</v>
      </c>
      <c r="M1278" s="96">
        <v>0.5</v>
      </c>
      <c r="N1278" s="135">
        <f t="shared" si="212"/>
        <v>0.97163120567375882</v>
      </c>
      <c r="O1278" s="156"/>
    </row>
    <row r="1279" spans="1:15" s="96" customFormat="1" ht="45.95" customHeight="1">
      <c r="A1279" s="110"/>
      <c r="F1279" s="28" t="s">
        <v>26</v>
      </c>
      <c r="G1279" s="29"/>
      <c r="H1279" s="26"/>
      <c r="I1279" s="21">
        <v>141</v>
      </c>
      <c r="J1279" s="23"/>
      <c r="K1279" s="24">
        <v>1</v>
      </c>
      <c r="L1279" s="23" t="s">
        <v>18</v>
      </c>
      <c r="M1279" s="96">
        <v>0.5</v>
      </c>
      <c r="N1279" s="135">
        <f t="shared" si="212"/>
        <v>0.97163120567375882</v>
      </c>
    </row>
    <row r="1280" spans="1:15" s="96" customFormat="1" ht="45.95" customHeight="1">
      <c r="A1280" s="110"/>
      <c r="F1280" s="28" t="s">
        <v>28</v>
      </c>
      <c r="G1280" s="29"/>
      <c r="H1280" s="29"/>
      <c r="I1280" s="27"/>
      <c r="J1280" s="23"/>
      <c r="K1280" s="24">
        <v>1</v>
      </c>
      <c r="L1280" s="23" t="s">
        <v>18</v>
      </c>
      <c r="M1280" s="96">
        <v>0.5</v>
      </c>
      <c r="N1280" s="135">
        <f t="shared" si="212"/>
        <v>0.97163120567375882</v>
      </c>
    </row>
    <row r="1281" spans="1:15" s="96" customFormat="1" ht="45.95" customHeight="1" thickBot="1">
      <c r="A1281" s="110"/>
      <c r="F1281" s="30" t="s">
        <v>29</v>
      </c>
      <c r="G1281" s="31"/>
      <c r="H1281" s="31"/>
      <c r="I1281" s="32"/>
      <c r="J1281" s="23"/>
      <c r="K1281" s="24">
        <v>3</v>
      </c>
      <c r="L1281" s="23" t="s">
        <v>18</v>
      </c>
      <c r="M1281" s="96">
        <v>1.5</v>
      </c>
      <c r="N1281" s="135">
        <f t="shared" si="212"/>
        <v>2.9148936170212765</v>
      </c>
    </row>
    <row r="1282" spans="1:15" s="96" customFormat="1" ht="45.95" customHeight="1">
      <c r="A1282" s="110">
        <v>45320</v>
      </c>
      <c r="B1282" s="111" t="s">
        <v>401</v>
      </c>
      <c r="C1282" s="96" t="s">
        <v>380</v>
      </c>
      <c r="D1282" s="96" t="s">
        <v>174</v>
      </c>
      <c r="E1282" s="96" t="s">
        <v>101</v>
      </c>
      <c r="F1282" s="96" t="s">
        <v>14</v>
      </c>
      <c r="G1282" s="96" t="s">
        <v>102</v>
      </c>
      <c r="J1282" s="96">
        <v>22</v>
      </c>
      <c r="K1282" s="177">
        <v>2984</v>
      </c>
      <c r="M1282" s="96" t="s">
        <v>381</v>
      </c>
      <c r="N1282" s="110">
        <v>45324</v>
      </c>
    </row>
    <row r="1283" spans="1:15" s="96" customFormat="1" ht="45.95" customHeight="1" thickBot="1">
      <c r="A1283" s="110"/>
      <c r="F1283" s="96" t="s">
        <v>104</v>
      </c>
      <c r="G1283" s="96" t="s">
        <v>102</v>
      </c>
      <c r="J1283" s="96">
        <v>10</v>
      </c>
      <c r="K1283" s="177">
        <v>1403</v>
      </c>
      <c r="M1283" s="96" t="s">
        <v>279</v>
      </c>
      <c r="N1283" s="110">
        <v>45324</v>
      </c>
    </row>
    <row r="1284" spans="1:15" s="96" customFormat="1" ht="45.95" customHeight="1">
      <c r="A1284" s="110"/>
      <c r="F1284" s="12" t="s">
        <v>16</v>
      </c>
      <c r="G1284" s="13"/>
      <c r="H1284" s="14"/>
      <c r="I1284" s="15"/>
      <c r="J1284" s="16"/>
      <c r="K1284" s="17">
        <v>2862</v>
      </c>
      <c r="L1284" s="16" t="s">
        <v>18</v>
      </c>
      <c r="M1284" s="96">
        <v>235</v>
      </c>
      <c r="N1284" s="135">
        <f>M1284/245*2984</f>
        <v>2862.204081632653</v>
      </c>
      <c r="O1284" s="156">
        <f t="shared" ref="O1284:O1286" si="213">K1284-M1284</f>
        <v>2627</v>
      </c>
    </row>
    <row r="1285" spans="1:15" s="96" customFormat="1" ht="45.95" customHeight="1">
      <c r="A1285" s="110"/>
      <c r="F1285" s="18" t="s">
        <v>19</v>
      </c>
      <c r="G1285" s="19"/>
      <c r="H1285" s="20"/>
      <c r="I1285" s="21" t="s">
        <v>17</v>
      </c>
      <c r="J1285" s="16"/>
      <c r="K1285" s="17">
        <v>79.5</v>
      </c>
      <c r="L1285" s="16" t="s">
        <v>18</v>
      </c>
      <c r="M1285" s="96">
        <v>6.5</v>
      </c>
      <c r="N1285" s="135">
        <f t="shared" ref="N1285:N1290" si="214">M1285/245*2984</f>
        <v>79.167346938775509</v>
      </c>
      <c r="O1285" s="156">
        <f t="shared" si="213"/>
        <v>73</v>
      </c>
    </row>
    <row r="1286" spans="1:15" s="96" customFormat="1" ht="45.95" customHeight="1">
      <c r="A1286" s="110"/>
      <c r="F1286" s="22" t="s">
        <v>22</v>
      </c>
      <c r="G1286" s="19"/>
      <c r="H1286" s="20"/>
      <c r="I1286" s="21" t="s">
        <v>14</v>
      </c>
      <c r="J1286" s="23"/>
      <c r="K1286" s="24">
        <v>12.5</v>
      </c>
      <c r="L1286" s="23" t="s">
        <v>18</v>
      </c>
      <c r="M1286" s="96">
        <v>1</v>
      </c>
      <c r="N1286" s="135">
        <f t="shared" si="214"/>
        <v>12.179591836734694</v>
      </c>
      <c r="O1286" s="156">
        <f t="shared" si="213"/>
        <v>11.5</v>
      </c>
    </row>
    <row r="1287" spans="1:15" s="96" customFormat="1" ht="45.95" customHeight="1">
      <c r="A1287" s="110"/>
      <c r="F1287" s="22" t="s">
        <v>23</v>
      </c>
      <c r="G1287" s="19"/>
      <c r="H1287" s="20"/>
      <c r="I1287" s="21">
        <v>2984</v>
      </c>
      <c r="J1287" s="23"/>
      <c r="K1287" s="24">
        <v>12</v>
      </c>
      <c r="L1287" s="23" t="s">
        <v>18</v>
      </c>
      <c r="M1287" s="96">
        <v>1</v>
      </c>
      <c r="N1287" s="135">
        <f t="shared" si="214"/>
        <v>12.179591836734694</v>
      </c>
    </row>
    <row r="1288" spans="1:15" s="96" customFormat="1" ht="45.95" customHeight="1">
      <c r="A1288" s="110"/>
      <c r="F1288" s="25" t="s">
        <v>25</v>
      </c>
      <c r="G1288" s="25"/>
      <c r="H1288" s="26"/>
      <c r="I1288" s="21" t="s">
        <v>90</v>
      </c>
      <c r="J1288" s="23"/>
      <c r="K1288" s="24">
        <v>6</v>
      </c>
      <c r="L1288" s="23" t="s">
        <v>18</v>
      </c>
      <c r="M1288" s="96">
        <v>0.5</v>
      </c>
      <c r="N1288" s="135">
        <f t="shared" si="214"/>
        <v>6.0897959183673471</v>
      </c>
    </row>
    <row r="1289" spans="1:15" s="96" customFormat="1" ht="45.95" customHeight="1">
      <c r="A1289" s="110"/>
      <c r="F1289" s="28" t="s">
        <v>28</v>
      </c>
      <c r="G1289" s="29"/>
      <c r="H1289" s="29"/>
      <c r="I1289" s="21">
        <v>245</v>
      </c>
      <c r="J1289" s="23"/>
      <c r="K1289" s="24">
        <v>6</v>
      </c>
      <c r="L1289" s="23" t="s">
        <v>18</v>
      </c>
      <c r="M1289" s="96">
        <v>0.5</v>
      </c>
      <c r="N1289" s="135">
        <f t="shared" si="214"/>
        <v>6.0897959183673471</v>
      </c>
    </row>
    <row r="1290" spans="1:15" s="96" customFormat="1" ht="45.95" customHeight="1" thickBot="1">
      <c r="A1290" s="110"/>
      <c r="F1290" s="30" t="s">
        <v>29</v>
      </c>
      <c r="G1290" s="31"/>
      <c r="H1290" s="31"/>
      <c r="I1290" s="32"/>
      <c r="J1290" s="23"/>
      <c r="K1290" s="24">
        <v>6</v>
      </c>
      <c r="L1290" s="23" t="s">
        <v>18</v>
      </c>
      <c r="M1290" s="96">
        <v>0.5</v>
      </c>
      <c r="N1290" s="135">
        <f t="shared" si="214"/>
        <v>6.0897959183673471</v>
      </c>
    </row>
    <row r="1291" spans="1:15" s="96" customFormat="1" ht="45.95" customHeight="1">
      <c r="A1291" s="110"/>
      <c r="F1291" s="18" t="s">
        <v>15</v>
      </c>
      <c r="G1291" s="19"/>
      <c r="H1291" s="20"/>
      <c r="I1291" s="21" t="s">
        <v>17</v>
      </c>
      <c r="J1291" s="16"/>
      <c r="K1291" s="17">
        <v>1373</v>
      </c>
      <c r="L1291" s="16" t="s">
        <v>18</v>
      </c>
      <c r="M1291" s="96">
        <v>138</v>
      </c>
      <c r="N1291" s="135">
        <f>M1291/141*1403</f>
        <v>1373.1489361702127</v>
      </c>
      <c r="O1291" s="156">
        <f t="shared" ref="O1291:O1292" si="215">K1291-M1291</f>
        <v>1235</v>
      </c>
    </row>
    <row r="1292" spans="1:15" s="96" customFormat="1" ht="45.95" customHeight="1">
      <c r="A1292" s="110"/>
      <c r="F1292" s="22" t="s">
        <v>22</v>
      </c>
      <c r="G1292" s="19"/>
      <c r="H1292" s="20"/>
      <c r="I1292" s="21" t="s">
        <v>15</v>
      </c>
      <c r="J1292" s="23"/>
      <c r="K1292" s="24">
        <v>15</v>
      </c>
      <c r="L1292" s="23" t="s">
        <v>18</v>
      </c>
      <c r="M1292" s="96">
        <v>1.5</v>
      </c>
      <c r="N1292" s="135">
        <f>M1292/141*1403</f>
        <v>14.925531914893616</v>
      </c>
      <c r="O1292" s="156">
        <f t="shared" si="215"/>
        <v>13.5</v>
      </c>
    </row>
    <row r="1293" spans="1:15" s="96" customFormat="1" ht="45.95" customHeight="1">
      <c r="A1293" s="110"/>
      <c r="F1293" s="25" t="s">
        <v>25</v>
      </c>
      <c r="G1293" s="25"/>
      <c r="H1293" s="26"/>
      <c r="I1293" s="21">
        <v>1403</v>
      </c>
      <c r="J1293" s="23"/>
      <c r="K1293" s="24">
        <v>5</v>
      </c>
      <c r="L1293" s="23" t="s">
        <v>18</v>
      </c>
      <c r="M1293" s="96">
        <v>0.5</v>
      </c>
      <c r="N1293" s="135">
        <f t="shared" ref="N1293:N1295" si="216">M1293/141*1403</f>
        <v>4.9751773049645385</v>
      </c>
    </row>
    <row r="1294" spans="1:15" s="96" customFormat="1" ht="45.95" customHeight="1">
      <c r="A1294" s="110"/>
      <c r="F1294" s="28" t="s">
        <v>28</v>
      </c>
      <c r="G1294" s="29"/>
      <c r="H1294" s="29"/>
      <c r="I1294" s="21" t="s">
        <v>215</v>
      </c>
      <c r="J1294" s="23"/>
      <c r="K1294" s="24">
        <v>5</v>
      </c>
      <c r="L1294" s="23" t="s">
        <v>18</v>
      </c>
      <c r="M1294" s="96">
        <v>0.5</v>
      </c>
      <c r="N1294" s="135">
        <f t="shared" si="216"/>
        <v>4.9751773049645385</v>
      </c>
    </row>
    <row r="1295" spans="1:15" s="96" customFormat="1" ht="45.95" customHeight="1" thickBot="1">
      <c r="A1295" s="110"/>
      <c r="F1295" s="30" t="s">
        <v>29</v>
      </c>
      <c r="G1295" s="31"/>
      <c r="H1295" s="31"/>
      <c r="I1295" s="21">
        <v>141</v>
      </c>
      <c r="J1295" s="23"/>
      <c r="K1295" s="24">
        <v>5</v>
      </c>
      <c r="L1295" s="23" t="s">
        <v>18</v>
      </c>
      <c r="M1295" s="96">
        <v>0.5</v>
      </c>
      <c r="N1295" s="135">
        <f t="shared" si="216"/>
        <v>4.9751773049645385</v>
      </c>
    </row>
    <row r="1296" spans="1:15" s="96" customFormat="1" ht="45.95" customHeight="1">
      <c r="A1296" s="110">
        <v>45321</v>
      </c>
      <c r="B1296" s="111" t="s">
        <v>402</v>
      </c>
      <c r="C1296" s="96" t="s">
        <v>382</v>
      </c>
      <c r="D1296" s="96" t="s">
        <v>383</v>
      </c>
      <c r="E1296" s="96" t="s">
        <v>101</v>
      </c>
      <c r="F1296" s="96" t="s">
        <v>14</v>
      </c>
      <c r="G1296" s="96" t="s">
        <v>102</v>
      </c>
      <c r="J1296" s="96">
        <v>10</v>
      </c>
      <c r="K1296" s="177">
        <v>1045</v>
      </c>
      <c r="M1296" s="96" t="s">
        <v>384</v>
      </c>
      <c r="N1296" s="110">
        <v>45324</v>
      </c>
    </row>
    <row r="1297" spans="1:15" s="96" customFormat="1" ht="45.95" customHeight="1">
      <c r="A1297" s="110"/>
      <c r="F1297" s="96" t="s">
        <v>104</v>
      </c>
      <c r="G1297" s="96" t="s">
        <v>102</v>
      </c>
      <c r="J1297" s="96">
        <v>7</v>
      </c>
      <c r="K1297" s="177">
        <v>711</v>
      </c>
      <c r="M1297" s="96" t="s">
        <v>201</v>
      </c>
      <c r="N1297" s="110">
        <v>45324</v>
      </c>
    </row>
    <row r="1298" spans="1:15" s="96" customFormat="1" ht="45.95" customHeight="1">
      <c r="A1298" s="110"/>
      <c r="F1298" s="96" t="s">
        <v>141</v>
      </c>
      <c r="J1298" s="96">
        <v>1</v>
      </c>
      <c r="K1298" s="177">
        <v>105</v>
      </c>
      <c r="M1298" s="96" t="s">
        <v>136</v>
      </c>
      <c r="N1298" s="110">
        <v>45324</v>
      </c>
    </row>
    <row r="1299" spans="1:15" s="96" customFormat="1" ht="45.95" customHeight="1" thickBot="1">
      <c r="A1299" s="110"/>
      <c r="F1299" s="96" t="s">
        <v>118</v>
      </c>
      <c r="J1299" s="96">
        <v>1</v>
      </c>
      <c r="K1299" s="177">
        <v>107</v>
      </c>
      <c r="M1299" s="96" t="s">
        <v>159</v>
      </c>
      <c r="N1299" s="110">
        <v>45324</v>
      </c>
    </row>
    <row r="1300" spans="1:15" s="96" customFormat="1" ht="45.95" customHeight="1">
      <c r="A1300" s="110"/>
      <c r="F1300" s="12" t="s">
        <v>16</v>
      </c>
      <c r="G1300" s="13"/>
      <c r="H1300" s="14"/>
      <c r="I1300" s="15"/>
      <c r="J1300" s="16"/>
      <c r="K1300" s="17">
        <v>955</v>
      </c>
      <c r="L1300" s="16" t="s">
        <v>18</v>
      </c>
      <c r="M1300" s="96">
        <v>75</v>
      </c>
      <c r="N1300" s="135">
        <f>M1300/82*1045</f>
        <v>955.79268292682934</v>
      </c>
      <c r="O1300" s="156">
        <f t="shared" ref="O1300:O1303" si="217">K1300-M1300</f>
        <v>880</v>
      </c>
    </row>
    <row r="1301" spans="1:15" s="96" customFormat="1" ht="45.95" customHeight="1">
      <c r="A1301" s="110"/>
      <c r="F1301" s="18" t="s">
        <v>19</v>
      </c>
      <c r="G1301" s="19"/>
      <c r="H1301" s="20"/>
      <c r="I1301" s="21" t="s">
        <v>17</v>
      </c>
      <c r="J1301" s="16"/>
      <c r="K1301" s="17">
        <v>51</v>
      </c>
      <c r="L1301" s="16" t="s">
        <v>18</v>
      </c>
      <c r="M1301" s="96">
        <v>4</v>
      </c>
      <c r="N1301" s="135">
        <f t="shared" ref="N1301:N1306" si="218">M1301/82*1045</f>
        <v>50.975609756097562</v>
      </c>
      <c r="O1301" s="156">
        <f t="shared" si="217"/>
        <v>47</v>
      </c>
    </row>
    <row r="1302" spans="1:15" s="96" customFormat="1" ht="45.95" customHeight="1">
      <c r="A1302" s="110"/>
      <c r="F1302" s="18" t="s">
        <v>20</v>
      </c>
      <c r="G1302" s="19"/>
      <c r="H1302" s="20"/>
      <c r="I1302" s="21" t="s">
        <v>14</v>
      </c>
      <c r="J1302" s="16"/>
      <c r="K1302" s="17">
        <v>13</v>
      </c>
      <c r="L1302" s="16" t="s">
        <v>18</v>
      </c>
      <c r="M1302" s="96">
        <v>1</v>
      </c>
      <c r="N1302" s="135">
        <f t="shared" si="218"/>
        <v>12.74390243902439</v>
      </c>
      <c r="O1302" s="156">
        <f t="shared" si="217"/>
        <v>12</v>
      </c>
    </row>
    <row r="1303" spans="1:15" s="96" customFormat="1" ht="45.95" customHeight="1">
      <c r="A1303" s="110"/>
      <c r="F1303" s="22" t="s">
        <v>22</v>
      </c>
      <c r="G1303" s="19"/>
      <c r="H1303" s="20"/>
      <c r="I1303" s="21">
        <v>1045</v>
      </c>
      <c r="J1303" s="23"/>
      <c r="K1303" s="24">
        <v>6.5</v>
      </c>
      <c r="L1303" s="23" t="s">
        <v>18</v>
      </c>
      <c r="M1303" s="96">
        <v>0.5</v>
      </c>
      <c r="N1303" s="135">
        <f t="shared" si="218"/>
        <v>6.3719512195121952</v>
      </c>
      <c r="O1303" s="156">
        <f t="shared" si="217"/>
        <v>6</v>
      </c>
    </row>
    <row r="1304" spans="1:15" s="96" customFormat="1" ht="45.95" customHeight="1">
      <c r="A1304" s="110"/>
      <c r="F1304" s="25" t="s">
        <v>25</v>
      </c>
      <c r="G1304" s="25"/>
      <c r="H1304" s="26"/>
      <c r="I1304" s="21" t="s">
        <v>215</v>
      </c>
      <c r="J1304" s="23"/>
      <c r="K1304" s="24">
        <v>6.5</v>
      </c>
      <c r="L1304" s="23" t="s">
        <v>18</v>
      </c>
      <c r="M1304" s="96">
        <v>0.5</v>
      </c>
      <c r="N1304" s="135">
        <f t="shared" si="218"/>
        <v>6.3719512195121952</v>
      </c>
    </row>
    <row r="1305" spans="1:15" s="96" customFormat="1" ht="45.95" customHeight="1">
      <c r="A1305" s="110"/>
      <c r="F1305" s="28" t="s">
        <v>28</v>
      </c>
      <c r="G1305" s="29"/>
      <c r="H1305" s="29"/>
      <c r="I1305" s="21">
        <v>82</v>
      </c>
      <c r="J1305" s="23"/>
      <c r="K1305" s="24">
        <v>6.5</v>
      </c>
      <c r="L1305" s="23" t="s">
        <v>18</v>
      </c>
      <c r="M1305" s="96">
        <v>0.5</v>
      </c>
      <c r="N1305" s="135">
        <f t="shared" si="218"/>
        <v>6.3719512195121952</v>
      </c>
    </row>
    <row r="1306" spans="1:15" s="96" customFormat="1" ht="45.95" customHeight="1" thickBot="1">
      <c r="A1306" s="110"/>
      <c r="F1306" s="30" t="s">
        <v>29</v>
      </c>
      <c r="G1306" s="31"/>
      <c r="H1306" s="31"/>
      <c r="I1306" s="32"/>
      <c r="J1306" s="23"/>
      <c r="K1306" s="24">
        <v>6.5</v>
      </c>
      <c r="L1306" s="23" t="s">
        <v>18</v>
      </c>
      <c r="M1306" s="96">
        <v>0.5</v>
      </c>
      <c r="N1306" s="135">
        <f t="shared" si="218"/>
        <v>6.3719512195121952</v>
      </c>
    </row>
    <row r="1307" spans="1:15" s="96" customFormat="1" ht="45.95" customHeight="1">
      <c r="A1307" s="110"/>
      <c r="F1307" s="18" t="s">
        <v>15</v>
      </c>
      <c r="G1307" s="19"/>
      <c r="H1307" s="20"/>
      <c r="I1307" s="21" t="s">
        <v>17</v>
      </c>
      <c r="J1307" s="16"/>
      <c r="K1307" s="17">
        <v>675</v>
      </c>
      <c r="L1307" s="16" t="s">
        <v>18</v>
      </c>
      <c r="M1307" s="96">
        <v>85.5</v>
      </c>
      <c r="N1307" s="135">
        <f>M1307/90*711</f>
        <v>675.44999999999993</v>
      </c>
      <c r="O1307" s="156">
        <f t="shared" ref="O1307:O1308" si="219">K1307-M1307</f>
        <v>589.5</v>
      </c>
    </row>
    <row r="1308" spans="1:15" s="96" customFormat="1" ht="45.95" customHeight="1">
      <c r="A1308" s="110"/>
      <c r="F1308" s="22" t="s">
        <v>22</v>
      </c>
      <c r="G1308" s="19"/>
      <c r="H1308" s="20"/>
      <c r="I1308" s="21" t="s">
        <v>15</v>
      </c>
      <c r="J1308" s="23"/>
      <c r="K1308" s="24">
        <v>16</v>
      </c>
      <c r="L1308" s="23" t="s">
        <v>18</v>
      </c>
      <c r="M1308" s="96">
        <v>2</v>
      </c>
      <c r="N1308" s="135">
        <f t="shared" ref="N1308:N1312" si="220">M1308/90*711</f>
        <v>15.8</v>
      </c>
      <c r="O1308" s="156">
        <f t="shared" si="219"/>
        <v>14</v>
      </c>
    </row>
    <row r="1309" spans="1:15" s="96" customFormat="1" ht="45.95" customHeight="1">
      <c r="A1309" s="110"/>
      <c r="F1309" s="22" t="s">
        <v>23</v>
      </c>
      <c r="G1309" s="19"/>
      <c r="H1309" s="20"/>
      <c r="I1309" s="21">
        <v>711</v>
      </c>
      <c r="J1309" s="23"/>
      <c r="K1309" s="24">
        <v>8</v>
      </c>
      <c r="L1309" s="23" t="s">
        <v>18</v>
      </c>
      <c r="M1309" s="96">
        <v>1</v>
      </c>
      <c r="N1309" s="135">
        <f t="shared" si="220"/>
        <v>7.9</v>
      </c>
    </row>
    <row r="1310" spans="1:15" s="96" customFormat="1" ht="45.95" customHeight="1">
      <c r="A1310" s="110"/>
      <c r="F1310" s="25" t="s">
        <v>25</v>
      </c>
      <c r="G1310" s="25"/>
      <c r="H1310" s="26"/>
      <c r="I1310" s="21" t="s">
        <v>215</v>
      </c>
      <c r="J1310" s="23"/>
      <c r="K1310" s="24">
        <v>4</v>
      </c>
      <c r="L1310" s="23" t="s">
        <v>18</v>
      </c>
      <c r="M1310" s="96">
        <v>0.5</v>
      </c>
      <c r="N1310" s="135">
        <f t="shared" si="220"/>
        <v>3.95</v>
      </c>
    </row>
    <row r="1311" spans="1:15" s="96" customFormat="1" ht="45.95" customHeight="1">
      <c r="A1311" s="110"/>
      <c r="F1311" s="28" t="s">
        <v>28</v>
      </c>
      <c r="G1311" s="29"/>
      <c r="H1311" s="29"/>
      <c r="I1311" s="21">
        <v>90</v>
      </c>
      <c r="J1311" s="23"/>
      <c r="K1311" s="24">
        <v>4</v>
      </c>
      <c r="L1311" s="23" t="s">
        <v>18</v>
      </c>
      <c r="M1311" s="96">
        <v>0.5</v>
      </c>
      <c r="N1311" s="135">
        <f t="shared" si="220"/>
        <v>3.95</v>
      </c>
    </row>
    <row r="1312" spans="1:15" s="96" customFormat="1" ht="45.95" customHeight="1" thickBot="1">
      <c r="A1312" s="110"/>
      <c r="F1312" s="30" t="s">
        <v>29</v>
      </c>
      <c r="G1312" s="31"/>
      <c r="H1312" s="31"/>
      <c r="I1312" s="32"/>
      <c r="J1312" s="23"/>
      <c r="K1312" s="24">
        <v>4</v>
      </c>
      <c r="L1312" s="23" t="s">
        <v>18</v>
      </c>
      <c r="M1312" s="96">
        <v>0.5</v>
      </c>
      <c r="N1312" s="135">
        <f t="shared" si="220"/>
        <v>3.95</v>
      </c>
    </row>
    <row r="1313" spans="1:14" s="96" customFormat="1" ht="45.95" customHeight="1">
      <c r="A1313" s="110"/>
      <c r="F1313" s="18" t="s">
        <v>30</v>
      </c>
      <c r="G1313" s="19"/>
      <c r="H1313" s="20"/>
      <c r="I1313" s="21" t="s">
        <v>17</v>
      </c>
      <c r="J1313" s="16"/>
      <c r="K1313" s="17">
        <v>100</v>
      </c>
      <c r="L1313" s="16" t="s">
        <v>18</v>
      </c>
      <c r="N1313" s="135"/>
    </row>
    <row r="1314" spans="1:14" s="96" customFormat="1" ht="45.95" customHeight="1">
      <c r="A1314" s="110"/>
      <c r="F1314" s="18" t="s">
        <v>32</v>
      </c>
      <c r="G1314" s="19"/>
      <c r="H1314" s="20"/>
      <c r="I1314" s="21" t="s">
        <v>284</v>
      </c>
      <c r="J1314" s="16"/>
      <c r="K1314" s="17">
        <v>1.5</v>
      </c>
      <c r="L1314" s="16" t="s">
        <v>18</v>
      </c>
      <c r="N1314" s="135"/>
    </row>
    <row r="1315" spans="1:14" s="96" customFormat="1" ht="45.95" customHeight="1">
      <c r="A1315" s="110"/>
      <c r="F1315" s="18" t="s">
        <v>15</v>
      </c>
      <c r="G1315" s="19"/>
      <c r="H1315" s="20"/>
      <c r="I1315" s="21">
        <v>105</v>
      </c>
      <c r="J1315" s="16"/>
      <c r="K1315" s="17">
        <v>1</v>
      </c>
      <c r="L1315" s="16" t="s">
        <v>18</v>
      </c>
      <c r="N1315" s="135"/>
    </row>
    <row r="1316" spans="1:14" s="96" customFormat="1" ht="45.95" customHeight="1">
      <c r="A1316" s="110"/>
      <c r="F1316" s="22" t="s">
        <v>23</v>
      </c>
      <c r="G1316" s="19"/>
      <c r="H1316" s="20"/>
      <c r="I1316" s="21"/>
      <c r="J1316" s="23"/>
      <c r="K1316" s="24">
        <v>1</v>
      </c>
      <c r="L1316" s="23" t="s">
        <v>18</v>
      </c>
      <c r="N1316" s="135"/>
    </row>
    <row r="1317" spans="1:14" s="96" customFormat="1" ht="45.95" customHeight="1">
      <c r="A1317" s="110"/>
      <c r="F1317" s="25" t="s">
        <v>25</v>
      </c>
      <c r="G1317" s="25"/>
      <c r="H1317" s="26"/>
      <c r="I1317" s="27"/>
      <c r="J1317" s="23"/>
      <c r="K1317" s="24">
        <v>0.5</v>
      </c>
      <c r="L1317" s="23" t="s">
        <v>18</v>
      </c>
      <c r="N1317" s="135"/>
    </row>
    <row r="1318" spans="1:14" s="96" customFormat="1" ht="45.95" customHeight="1">
      <c r="A1318" s="110"/>
      <c r="F1318" s="28" t="s">
        <v>28</v>
      </c>
      <c r="G1318" s="29"/>
      <c r="H1318" s="29"/>
      <c r="I1318" s="27"/>
      <c r="J1318" s="23"/>
      <c r="K1318" s="24">
        <v>0.5</v>
      </c>
      <c r="L1318" s="23" t="s">
        <v>18</v>
      </c>
      <c r="N1318" s="135"/>
    </row>
    <row r="1319" spans="1:14" s="96" customFormat="1" ht="45.95" customHeight="1" thickBot="1">
      <c r="A1319" s="110"/>
      <c r="F1319" s="30" t="s">
        <v>29</v>
      </c>
      <c r="G1319" s="31"/>
      <c r="H1319" s="31"/>
      <c r="I1319" s="32"/>
      <c r="J1319" s="23"/>
      <c r="K1319" s="24">
        <v>0.5</v>
      </c>
      <c r="L1319" s="23" t="s">
        <v>18</v>
      </c>
      <c r="N1319" s="135"/>
    </row>
    <row r="1320" spans="1:14" s="96" customFormat="1" ht="45.95" customHeight="1">
      <c r="A1320" s="110"/>
      <c r="F1320" s="18" t="s">
        <v>19</v>
      </c>
      <c r="G1320" s="19"/>
      <c r="H1320" s="20"/>
      <c r="I1320" s="21" t="s">
        <v>17</v>
      </c>
      <c r="J1320" s="16"/>
      <c r="K1320" s="17">
        <v>28.5</v>
      </c>
      <c r="L1320" s="16" t="s">
        <v>18</v>
      </c>
      <c r="N1320" s="135"/>
    </row>
    <row r="1321" spans="1:14" s="96" customFormat="1" ht="45.95" customHeight="1">
      <c r="A1321" s="110"/>
      <c r="F1321" s="18" t="s">
        <v>20</v>
      </c>
      <c r="G1321" s="19"/>
      <c r="H1321" s="20"/>
      <c r="I1321" s="21" t="s">
        <v>237</v>
      </c>
      <c r="J1321" s="16"/>
      <c r="K1321" s="17">
        <v>1.5</v>
      </c>
      <c r="L1321" s="16" t="s">
        <v>18</v>
      </c>
      <c r="N1321" s="135"/>
    </row>
    <row r="1322" spans="1:14" s="96" customFormat="1" ht="45.95" customHeight="1">
      <c r="A1322" s="110"/>
      <c r="F1322" s="18" t="s">
        <v>266</v>
      </c>
      <c r="G1322" s="19"/>
      <c r="H1322" s="20"/>
      <c r="I1322" s="21">
        <v>107</v>
      </c>
      <c r="J1322" s="16"/>
      <c r="K1322" s="17">
        <v>71</v>
      </c>
      <c r="L1322" s="16" t="s">
        <v>18</v>
      </c>
      <c r="N1322" s="135"/>
    </row>
    <row r="1323" spans="1:14" s="96" customFormat="1" ht="45.95" customHeight="1">
      <c r="A1323" s="110"/>
      <c r="F1323" s="22" t="s">
        <v>22</v>
      </c>
      <c r="G1323" s="19"/>
      <c r="H1323" s="20"/>
      <c r="I1323" s="21"/>
      <c r="J1323" s="23"/>
      <c r="K1323" s="24">
        <v>0.5</v>
      </c>
      <c r="L1323" s="23" t="s">
        <v>18</v>
      </c>
      <c r="N1323" s="135"/>
    </row>
    <row r="1324" spans="1:14" s="96" customFormat="1" ht="45.95" customHeight="1">
      <c r="A1324" s="110"/>
      <c r="F1324" s="22" t="s">
        <v>23</v>
      </c>
      <c r="G1324" s="19"/>
      <c r="H1324" s="20"/>
      <c r="I1324" s="21"/>
      <c r="J1324" s="23"/>
      <c r="K1324" s="24">
        <v>0.5</v>
      </c>
      <c r="L1324" s="23" t="s">
        <v>18</v>
      </c>
      <c r="N1324" s="135"/>
    </row>
    <row r="1325" spans="1:14" s="96" customFormat="1" ht="45.95" customHeight="1">
      <c r="A1325" s="110"/>
      <c r="F1325" s="25" t="s">
        <v>24</v>
      </c>
      <c r="G1325" s="25"/>
      <c r="H1325" s="26"/>
      <c r="I1325" s="27"/>
      <c r="J1325" s="23"/>
      <c r="K1325" s="24">
        <v>0.5</v>
      </c>
      <c r="L1325" s="23" t="s">
        <v>18</v>
      </c>
      <c r="N1325" s="135"/>
    </row>
    <row r="1326" spans="1:14" s="96" customFormat="1" ht="45.95" customHeight="1">
      <c r="A1326" s="110"/>
      <c r="F1326" s="25" t="s">
        <v>25</v>
      </c>
      <c r="G1326" s="25"/>
      <c r="H1326" s="26"/>
      <c r="I1326" s="27"/>
      <c r="J1326" s="23"/>
      <c r="K1326" s="24">
        <v>1</v>
      </c>
      <c r="L1326" s="23" t="s">
        <v>18</v>
      </c>
      <c r="N1326" s="135"/>
    </row>
    <row r="1327" spans="1:14" s="96" customFormat="1" ht="45.95" customHeight="1">
      <c r="A1327" s="110"/>
      <c r="F1327" s="28" t="s">
        <v>26</v>
      </c>
      <c r="G1327" s="29"/>
      <c r="H1327" s="26"/>
      <c r="I1327" s="27"/>
      <c r="J1327" s="23"/>
      <c r="K1327" s="24">
        <v>2</v>
      </c>
      <c r="L1327" s="23" t="s">
        <v>18</v>
      </c>
      <c r="N1327" s="135"/>
    </row>
    <row r="1328" spans="1:14" s="96" customFormat="1" ht="45.95" customHeight="1">
      <c r="A1328" s="110"/>
      <c r="F1328" s="28" t="s">
        <v>27</v>
      </c>
      <c r="G1328" s="29"/>
      <c r="H1328" s="29"/>
      <c r="I1328" s="27"/>
      <c r="J1328" s="23"/>
      <c r="K1328" s="24">
        <v>0.5</v>
      </c>
      <c r="L1328" s="23" t="s">
        <v>18</v>
      </c>
    </row>
    <row r="1329" spans="1:15" s="96" customFormat="1" ht="45.95" customHeight="1">
      <c r="A1329" s="110"/>
      <c r="F1329" s="28" t="s">
        <v>28</v>
      </c>
      <c r="G1329" s="29"/>
      <c r="H1329" s="29"/>
      <c r="I1329" s="27"/>
      <c r="J1329" s="23"/>
      <c r="K1329" s="24">
        <v>0.5</v>
      </c>
      <c r="L1329" s="23" t="s">
        <v>18</v>
      </c>
    </row>
    <row r="1330" spans="1:15" s="96" customFormat="1" ht="45.95" customHeight="1" thickBot="1">
      <c r="A1330" s="110"/>
      <c r="F1330" s="30" t="s">
        <v>29</v>
      </c>
      <c r="G1330" s="31"/>
      <c r="H1330" s="31"/>
      <c r="I1330" s="32"/>
      <c r="J1330" s="23"/>
      <c r="K1330" s="24">
        <v>0.5</v>
      </c>
      <c r="L1330" s="23" t="s">
        <v>18</v>
      </c>
    </row>
    <row r="1331" spans="1:15" s="96" customFormat="1" ht="45.95" customHeight="1">
      <c r="A1331" s="110">
        <v>45321</v>
      </c>
      <c r="B1331" s="111" t="s">
        <v>404</v>
      </c>
      <c r="C1331" s="96" t="s">
        <v>385</v>
      </c>
      <c r="D1331" s="96" t="s">
        <v>157</v>
      </c>
      <c r="E1331" s="96" t="s">
        <v>101</v>
      </c>
      <c r="F1331" s="96" t="s">
        <v>14</v>
      </c>
      <c r="G1331" s="96" t="s">
        <v>102</v>
      </c>
      <c r="J1331" s="96">
        <v>16</v>
      </c>
      <c r="K1331" s="177">
        <v>1591</v>
      </c>
      <c r="M1331" s="96" t="s">
        <v>218</v>
      </c>
      <c r="N1331" s="110">
        <v>45324</v>
      </c>
    </row>
    <row r="1332" spans="1:15" s="96" customFormat="1" ht="45.95" customHeight="1">
      <c r="A1332" s="110"/>
      <c r="F1332" s="96" t="s">
        <v>104</v>
      </c>
      <c r="G1332" s="96" t="s">
        <v>102</v>
      </c>
      <c r="J1332" s="96">
        <v>7</v>
      </c>
      <c r="K1332" s="177">
        <v>678</v>
      </c>
      <c r="M1332" s="118" t="s">
        <v>387</v>
      </c>
      <c r="N1332" s="110">
        <v>45324</v>
      </c>
    </row>
    <row r="1333" spans="1:15" s="96" customFormat="1" ht="45.95" customHeight="1" thickBot="1">
      <c r="A1333" s="110"/>
      <c r="F1333" s="96" t="s">
        <v>386</v>
      </c>
      <c r="J1333" s="96">
        <v>1</v>
      </c>
      <c r="K1333" s="177">
        <v>94</v>
      </c>
      <c r="M1333" s="96" t="s">
        <v>388</v>
      </c>
      <c r="N1333" s="110">
        <v>45324</v>
      </c>
    </row>
    <row r="1334" spans="1:15" s="96" customFormat="1" ht="45.95" customHeight="1">
      <c r="A1334" s="110"/>
      <c r="F1334" s="12" t="s">
        <v>16</v>
      </c>
      <c r="G1334" s="13"/>
      <c r="H1334" s="14"/>
      <c r="I1334" s="15"/>
      <c r="J1334" s="16"/>
      <c r="K1334" s="17">
        <v>1516</v>
      </c>
      <c r="L1334" s="16" t="s">
        <v>18</v>
      </c>
      <c r="M1334" s="96">
        <v>162</v>
      </c>
      <c r="N1334" s="135">
        <f>M1334/170*1591</f>
        <v>1516.1294117647058</v>
      </c>
      <c r="O1334" s="156">
        <f t="shared" ref="O1334:O1336" si="221">K1334-M1334</f>
        <v>1354</v>
      </c>
    </row>
    <row r="1335" spans="1:15" s="96" customFormat="1" ht="45.95" customHeight="1">
      <c r="A1335" s="110"/>
      <c r="F1335" s="18" t="s">
        <v>19</v>
      </c>
      <c r="G1335" s="19"/>
      <c r="H1335" s="20"/>
      <c r="I1335" s="21" t="s">
        <v>17</v>
      </c>
      <c r="J1335" s="16"/>
      <c r="K1335" s="17">
        <v>37.5</v>
      </c>
      <c r="L1335" s="16" t="s">
        <v>18</v>
      </c>
      <c r="M1335" s="96">
        <v>4</v>
      </c>
      <c r="N1335" s="135">
        <f t="shared" ref="N1335:N1339" si="222">M1335/170*1591</f>
        <v>37.435294117647061</v>
      </c>
      <c r="O1335" s="156">
        <f t="shared" si="221"/>
        <v>33.5</v>
      </c>
    </row>
    <row r="1336" spans="1:15" s="96" customFormat="1" ht="45.95" customHeight="1">
      <c r="A1336" s="110"/>
      <c r="F1336" s="22" t="s">
        <v>22</v>
      </c>
      <c r="G1336" s="19"/>
      <c r="H1336" s="20"/>
      <c r="I1336" s="21" t="s">
        <v>14</v>
      </c>
      <c r="J1336" s="23"/>
      <c r="K1336" s="24">
        <v>5</v>
      </c>
      <c r="L1336" s="23" t="s">
        <v>18</v>
      </c>
      <c r="M1336" s="96">
        <v>0.5</v>
      </c>
      <c r="N1336" s="135">
        <f t="shared" si="222"/>
        <v>4.6794117647058826</v>
      </c>
      <c r="O1336" s="156">
        <f t="shared" si="221"/>
        <v>4.5</v>
      </c>
    </row>
    <row r="1337" spans="1:15" s="96" customFormat="1" ht="45.95" customHeight="1">
      <c r="A1337" s="110"/>
      <c r="F1337" s="25" t="s">
        <v>25</v>
      </c>
      <c r="G1337" s="25"/>
      <c r="H1337" s="26"/>
      <c r="I1337" s="21">
        <v>1591</v>
      </c>
      <c r="J1337" s="23"/>
      <c r="K1337" s="24">
        <v>9</v>
      </c>
      <c r="L1337" s="23" t="s">
        <v>18</v>
      </c>
      <c r="M1337" s="96">
        <v>1</v>
      </c>
      <c r="N1337" s="135">
        <f t="shared" si="222"/>
        <v>9.3588235294117652</v>
      </c>
    </row>
    <row r="1338" spans="1:15" s="96" customFormat="1" ht="45.95" customHeight="1">
      <c r="A1338" s="110"/>
      <c r="F1338" s="28" t="s">
        <v>28</v>
      </c>
      <c r="G1338" s="29"/>
      <c r="H1338" s="29"/>
      <c r="I1338" s="21" t="s">
        <v>215</v>
      </c>
      <c r="J1338" s="23"/>
      <c r="K1338" s="24">
        <v>4.5</v>
      </c>
      <c r="L1338" s="23" t="s">
        <v>18</v>
      </c>
      <c r="M1338" s="96">
        <v>0.5</v>
      </c>
      <c r="N1338" s="135">
        <f t="shared" si="222"/>
        <v>4.6794117647058826</v>
      </c>
    </row>
    <row r="1339" spans="1:15" s="96" customFormat="1" ht="45.95" customHeight="1" thickBot="1">
      <c r="A1339" s="110"/>
      <c r="F1339" s="30" t="s">
        <v>29</v>
      </c>
      <c r="G1339" s="31"/>
      <c r="H1339" s="31"/>
      <c r="I1339" s="21">
        <v>170</v>
      </c>
      <c r="J1339" s="23"/>
      <c r="K1339" s="24">
        <v>19</v>
      </c>
      <c r="L1339" s="23" t="s">
        <v>18</v>
      </c>
      <c r="M1339" s="96">
        <v>2</v>
      </c>
      <c r="N1339" s="135">
        <f t="shared" si="222"/>
        <v>18.71764705882353</v>
      </c>
    </row>
    <row r="1340" spans="1:15" s="96" customFormat="1" ht="45.95" customHeight="1">
      <c r="A1340" s="110"/>
      <c r="F1340" s="18"/>
      <c r="G1340" s="19"/>
      <c r="H1340" s="20"/>
      <c r="I1340" s="21" t="s">
        <v>17</v>
      </c>
      <c r="J1340" s="16"/>
      <c r="K1340" s="17"/>
      <c r="L1340" s="16" t="s">
        <v>18</v>
      </c>
      <c r="N1340" s="135"/>
    </row>
    <row r="1341" spans="1:15" s="96" customFormat="1" ht="45.95" customHeight="1">
      <c r="A1341" s="110"/>
      <c r="F1341" s="18" t="s">
        <v>15</v>
      </c>
      <c r="G1341" s="19"/>
      <c r="H1341" s="20"/>
      <c r="I1341" s="21" t="s">
        <v>15</v>
      </c>
      <c r="J1341" s="16"/>
      <c r="K1341" s="17">
        <v>657</v>
      </c>
      <c r="L1341" s="16" t="s">
        <v>18</v>
      </c>
      <c r="M1341" s="96">
        <v>94</v>
      </c>
      <c r="N1341" s="135">
        <f>M1341/97*678</f>
        <v>657.03092783505156</v>
      </c>
      <c r="O1341" s="156">
        <f t="shared" ref="O1341:O1342" si="223">K1341-M1341</f>
        <v>563</v>
      </c>
    </row>
    <row r="1342" spans="1:15" s="96" customFormat="1" ht="45.95" customHeight="1">
      <c r="A1342" s="110"/>
      <c r="F1342" s="22" t="s">
        <v>22</v>
      </c>
      <c r="G1342" s="19"/>
      <c r="H1342" s="20"/>
      <c r="I1342" s="21">
        <v>678</v>
      </c>
      <c r="J1342" s="23"/>
      <c r="K1342" s="24">
        <v>7</v>
      </c>
      <c r="L1342" s="23" t="s">
        <v>18</v>
      </c>
      <c r="M1342" s="96">
        <v>1</v>
      </c>
      <c r="N1342" s="135">
        <f t="shared" ref="N1342:N1345" si="224">M1342/97*678</f>
        <v>6.9896907216494846</v>
      </c>
      <c r="O1342" s="156">
        <f t="shared" si="223"/>
        <v>6</v>
      </c>
    </row>
    <row r="1343" spans="1:15" s="96" customFormat="1" ht="45.95" customHeight="1">
      <c r="A1343" s="110"/>
      <c r="F1343" s="25" t="s">
        <v>25</v>
      </c>
      <c r="G1343" s="25"/>
      <c r="H1343" s="26"/>
      <c r="I1343" s="21" t="s">
        <v>215</v>
      </c>
      <c r="J1343" s="23"/>
      <c r="K1343" s="24">
        <v>3.5</v>
      </c>
      <c r="L1343" s="23" t="s">
        <v>18</v>
      </c>
      <c r="M1343" s="96">
        <v>0.5</v>
      </c>
      <c r="N1343" s="135">
        <f t="shared" si="224"/>
        <v>3.4948453608247423</v>
      </c>
    </row>
    <row r="1344" spans="1:15" s="96" customFormat="1" ht="45.95" customHeight="1">
      <c r="A1344" s="110"/>
      <c r="F1344" s="28" t="s">
        <v>28</v>
      </c>
      <c r="G1344" s="29"/>
      <c r="H1344" s="29"/>
      <c r="I1344" s="21">
        <v>97</v>
      </c>
      <c r="J1344" s="23"/>
      <c r="K1344" s="24">
        <v>3.5</v>
      </c>
      <c r="L1344" s="23" t="s">
        <v>18</v>
      </c>
      <c r="M1344" s="96">
        <v>0.5</v>
      </c>
      <c r="N1344" s="135">
        <f t="shared" si="224"/>
        <v>3.4948453608247423</v>
      </c>
    </row>
    <row r="1345" spans="1:15" s="96" customFormat="1" ht="45.95" customHeight="1" thickBot="1">
      <c r="A1345" s="110"/>
      <c r="F1345" s="30" t="s">
        <v>29</v>
      </c>
      <c r="G1345" s="31"/>
      <c r="H1345" s="31"/>
      <c r="I1345" s="32"/>
      <c r="J1345" s="23"/>
      <c r="K1345" s="24">
        <v>7</v>
      </c>
      <c r="L1345" s="23" t="s">
        <v>18</v>
      </c>
      <c r="M1345" s="96">
        <v>1</v>
      </c>
      <c r="N1345" s="135">
        <f t="shared" si="224"/>
        <v>6.9896907216494846</v>
      </c>
    </row>
    <row r="1346" spans="1:15" s="96" customFormat="1" ht="45.95" customHeight="1">
      <c r="A1346" s="110"/>
      <c r="F1346" s="18" t="s">
        <v>34</v>
      </c>
      <c r="G1346" s="19"/>
      <c r="H1346" s="20"/>
      <c r="I1346" s="21"/>
      <c r="J1346" s="16"/>
      <c r="K1346" s="17">
        <v>0.5</v>
      </c>
      <c r="L1346" s="16" t="s">
        <v>18</v>
      </c>
      <c r="N1346" s="135"/>
    </row>
    <row r="1347" spans="1:15" s="96" customFormat="1" ht="45.95" customHeight="1">
      <c r="A1347" s="110"/>
      <c r="F1347" s="18" t="s">
        <v>33</v>
      </c>
      <c r="G1347" s="19"/>
      <c r="H1347" s="20"/>
      <c r="I1347" s="21" t="s">
        <v>17</v>
      </c>
      <c r="J1347" s="16"/>
      <c r="K1347" s="17">
        <v>62</v>
      </c>
      <c r="L1347" s="16" t="s">
        <v>18</v>
      </c>
      <c r="N1347" s="135"/>
    </row>
    <row r="1348" spans="1:15" s="96" customFormat="1" ht="45.95" customHeight="1">
      <c r="A1348" s="110"/>
      <c r="F1348" s="18" t="s">
        <v>35</v>
      </c>
      <c r="G1348" s="19"/>
      <c r="H1348" s="20"/>
      <c r="I1348" s="21" t="s">
        <v>403</v>
      </c>
      <c r="J1348" s="16"/>
      <c r="K1348" s="17">
        <v>24.5</v>
      </c>
      <c r="L1348" s="16" t="s">
        <v>18</v>
      </c>
      <c r="N1348" s="135"/>
    </row>
    <row r="1349" spans="1:15" s="96" customFormat="1" ht="45.95" customHeight="1">
      <c r="A1349" s="110"/>
      <c r="F1349" s="22" t="s">
        <v>23</v>
      </c>
      <c r="G1349" s="19"/>
      <c r="H1349" s="20"/>
      <c r="I1349" s="21">
        <v>94</v>
      </c>
      <c r="J1349" s="23"/>
      <c r="K1349" s="24">
        <v>0.5</v>
      </c>
      <c r="L1349" s="23" t="s">
        <v>18</v>
      </c>
      <c r="N1349" s="135"/>
    </row>
    <row r="1350" spans="1:15" s="96" customFormat="1" ht="45.95" customHeight="1">
      <c r="A1350" s="110"/>
      <c r="F1350" s="25" t="s">
        <v>25</v>
      </c>
      <c r="G1350" s="25"/>
      <c r="H1350" s="26"/>
      <c r="I1350" s="27"/>
      <c r="J1350" s="23"/>
      <c r="K1350" s="24">
        <v>1</v>
      </c>
      <c r="L1350" s="23" t="s">
        <v>18</v>
      </c>
      <c r="N1350" s="135"/>
    </row>
    <row r="1351" spans="1:15" s="96" customFormat="1" ht="45.95" customHeight="1">
      <c r="A1351" s="110"/>
      <c r="F1351" s="28" t="s">
        <v>26</v>
      </c>
      <c r="G1351" s="29"/>
      <c r="H1351" s="26"/>
      <c r="I1351" s="27"/>
      <c r="J1351" s="23"/>
      <c r="K1351" s="24">
        <v>1</v>
      </c>
      <c r="L1351" s="23" t="s">
        <v>18</v>
      </c>
      <c r="N1351" s="135"/>
    </row>
    <row r="1352" spans="1:15" s="96" customFormat="1" ht="45.95" customHeight="1">
      <c r="A1352" s="110"/>
      <c r="F1352" s="28" t="s">
        <v>27</v>
      </c>
      <c r="G1352" s="29"/>
      <c r="H1352" s="29"/>
      <c r="I1352" s="27"/>
      <c r="J1352" s="23"/>
      <c r="K1352" s="24">
        <v>3</v>
      </c>
      <c r="L1352" s="23" t="s">
        <v>18</v>
      </c>
      <c r="N1352" s="135"/>
    </row>
    <row r="1353" spans="1:15" s="96" customFormat="1" ht="45.95" customHeight="1">
      <c r="A1353" s="110"/>
      <c r="F1353" s="28" t="s">
        <v>28</v>
      </c>
      <c r="G1353" s="29"/>
      <c r="H1353" s="29"/>
      <c r="I1353" s="27"/>
      <c r="J1353" s="23"/>
      <c r="K1353" s="24">
        <v>0.5</v>
      </c>
      <c r="L1353" s="23" t="s">
        <v>18</v>
      </c>
      <c r="N1353" s="135"/>
    </row>
    <row r="1354" spans="1:15" s="96" customFormat="1" ht="45.95" customHeight="1" thickBot="1">
      <c r="A1354" s="110"/>
      <c r="F1354" s="30" t="s">
        <v>29</v>
      </c>
      <c r="G1354" s="31"/>
      <c r="H1354" s="31"/>
      <c r="I1354" s="32"/>
      <c r="J1354" s="23"/>
      <c r="K1354" s="24">
        <v>1</v>
      </c>
      <c r="L1354" s="23" t="s">
        <v>18</v>
      </c>
      <c r="N1354" s="135"/>
    </row>
    <row r="1355" spans="1:15" s="96" customFormat="1" ht="45.95" customHeight="1">
      <c r="A1355" s="110">
        <v>45321</v>
      </c>
      <c r="B1355" s="111" t="s">
        <v>408</v>
      </c>
      <c r="C1355" s="96" t="s">
        <v>389</v>
      </c>
      <c r="D1355" s="96" t="s">
        <v>161</v>
      </c>
      <c r="E1355" s="96" t="s">
        <v>101</v>
      </c>
      <c r="F1355" s="96" t="s">
        <v>14</v>
      </c>
      <c r="G1355" s="96" t="s">
        <v>102</v>
      </c>
      <c r="J1355" s="96">
        <v>17</v>
      </c>
      <c r="K1355" s="177">
        <v>845</v>
      </c>
      <c r="M1355" s="96" t="s">
        <v>364</v>
      </c>
      <c r="N1355" s="110">
        <v>45324</v>
      </c>
    </row>
    <row r="1356" spans="1:15" s="96" customFormat="1" ht="45.95" customHeight="1">
      <c r="A1356" s="110"/>
      <c r="F1356" s="96" t="s">
        <v>104</v>
      </c>
      <c r="G1356" s="96" t="s">
        <v>102</v>
      </c>
      <c r="J1356" s="96">
        <v>5</v>
      </c>
      <c r="K1356" s="177">
        <v>499</v>
      </c>
      <c r="M1356" s="96" t="s">
        <v>390</v>
      </c>
      <c r="N1356" s="110">
        <v>45324</v>
      </c>
    </row>
    <row r="1357" spans="1:15" s="96" customFormat="1" ht="45.95" customHeight="1" thickBot="1">
      <c r="A1357" s="110"/>
      <c r="F1357" s="96" t="s">
        <v>391</v>
      </c>
      <c r="J1357" s="96">
        <v>2</v>
      </c>
      <c r="K1357" s="177">
        <v>137</v>
      </c>
      <c r="M1357" s="96" t="s">
        <v>392</v>
      </c>
      <c r="N1357" s="110">
        <v>45324</v>
      </c>
    </row>
    <row r="1358" spans="1:15" s="96" customFormat="1" ht="45.95" customHeight="1">
      <c r="A1358" s="110"/>
      <c r="F1358" s="12" t="s">
        <v>16</v>
      </c>
      <c r="G1358" s="13"/>
      <c r="H1358" s="14"/>
      <c r="I1358" s="15"/>
      <c r="J1358" s="16"/>
      <c r="K1358" s="17">
        <v>736</v>
      </c>
      <c r="L1358" s="16" t="s">
        <v>18</v>
      </c>
      <c r="M1358" s="96">
        <v>81</v>
      </c>
      <c r="N1358" s="135">
        <f>M1358/93*845</f>
        <v>735.9677419354839</v>
      </c>
      <c r="O1358" s="156">
        <f>K1358-M1358</f>
        <v>655</v>
      </c>
    </row>
    <row r="1359" spans="1:15" s="96" customFormat="1" ht="45.95" customHeight="1">
      <c r="A1359" s="110"/>
      <c r="F1359" s="18" t="s">
        <v>19</v>
      </c>
      <c r="G1359" s="19"/>
      <c r="H1359" s="20"/>
      <c r="I1359" s="21" t="s">
        <v>17</v>
      </c>
      <c r="J1359" s="16"/>
      <c r="K1359" s="17">
        <v>55</v>
      </c>
      <c r="L1359" s="16" t="s">
        <v>18</v>
      </c>
      <c r="M1359" s="96">
        <v>6</v>
      </c>
      <c r="N1359" s="135">
        <f t="shared" ref="N1359:N1368" si="225">M1359/93*845</f>
        <v>54.516129032258064</v>
      </c>
      <c r="O1359" s="156">
        <f t="shared" ref="O1359:O1363" si="226">K1359-M1359</f>
        <v>49</v>
      </c>
    </row>
    <row r="1360" spans="1:15" s="96" customFormat="1" ht="45.95" customHeight="1">
      <c r="A1360" s="110"/>
      <c r="F1360" s="18" t="s">
        <v>20</v>
      </c>
      <c r="G1360" s="19"/>
      <c r="H1360" s="20"/>
      <c r="I1360" s="21" t="s">
        <v>14</v>
      </c>
      <c r="J1360" s="16"/>
      <c r="K1360" s="17">
        <v>5</v>
      </c>
      <c r="L1360" s="16" t="s">
        <v>18</v>
      </c>
      <c r="M1360" s="96">
        <v>1</v>
      </c>
      <c r="N1360" s="135">
        <f t="shared" si="225"/>
        <v>9.086021505376344</v>
      </c>
      <c r="O1360" s="156">
        <f t="shared" si="226"/>
        <v>4</v>
      </c>
    </row>
    <row r="1361" spans="1:15" s="96" customFormat="1" ht="45.95" customHeight="1">
      <c r="A1361" s="110"/>
      <c r="F1361" s="18" t="s">
        <v>15</v>
      </c>
      <c r="G1361" s="19"/>
      <c r="H1361" s="20"/>
      <c r="I1361" s="21">
        <v>845</v>
      </c>
      <c r="J1361" s="16"/>
      <c r="K1361" s="17">
        <v>9.5</v>
      </c>
      <c r="L1361" s="16" t="s">
        <v>18</v>
      </c>
      <c r="M1361" s="96">
        <v>1</v>
      </c>
      <c r="N1361" s="135">
        <f t="shared" si="225"/>
        <v>9.086021505376344</v>
      </c>
      <c r="O1361" s="156">
        <f t="shared" si="226"/>
        <v>8.5</v>
      </c>
    </row>
    <row r="1362" spans="1:15" s="96" customFormat="1" ht="45.95" customHeight="1">
      <c r="A1362" s="110"/>
      <c r="F1362" s="22" t="s">
        <v>22</v>
      </c>
      <c r="G1362" s="19"/>
      <c r="H1362" s="20"/>
      <c r="I1362" s="21" t="s">
        <v>215</v>
      </c>
      <c r="J1362" s="23"/>
      <c r="K1362" s="24">
        <v>9.5</v>
      </c>
      <c r="L1362" s="23" t="s">
        <v>18</v>
      </c>
      <c r="M1362" s="96">
        <v>1</v>
      </c>
      <c r="N1362" s="135">
        <f t="shared" si="225"/>
        <v>9.086021505376344</v>
      </c>
      <c r="O1362" s="156">
        <f t="shared" si="226"/>
        <v>8.5</v>
      </c>
    </row>
    <row r="1363" spans="1:15" s="96" customFormat="1" ht="45.95" customHeight="1">
      <c r="A1363" s="110"/>
      <c r="F1363" s="22" t="s">
        <v>23</v>
      </c>
      <c r="G1363" s="19"/>
      <c r="H1363" s="20"/>
      <c r="I1363" s="21">
        <v>93</v>
      </c>
      <c r="J1363" s="23"/>
      <c r="K1363" s="24">
        <v>5</v>
      </c>
      <c r="L1363" s="23" t="s">
        <v>18</v>
      </c>
      <c r="M1363" s="96">
        <v>0.5</v>
      </c>
      <c r="N1363" s="135">
        <f t="shared" si="225"/>
        <v>4.543010752688172</v>
      </c>
      <c r="O1363" s="156">
        <f t="shared" si="226"/>
        <v>4.5</v>
      </c>
    </row>
    <row r="1364" spans="1:15" s="96" customFormat="1" ht="45.95" customHeight="1">
      <c r="A1364" s="110"/>
      <c r="F1364" s="25" t="s">
        <v>24</v>
      </c>
      <c r="G1364" s="25"/>
      <c r="H1364" s="26"/>
      <c r="I1364" s="27"/>
      <c r="J1364" s="23"/>
      <c r="K1364" s="24">
        <v>5</v>
      </c>
      <c r="L1364" s="23" t="s">
        <v>18</v>
      </c>
      <c r="M1364" s="96">
        <v>0.5</v>
      </c>
      <c r="N1364" s="135">
        <f t="shared" si="225"/>
        <v>4.543010752688172</v>
      </c>
    </row>
    <row r="1365" spans="1:15" s="96" customFormat="1" ht="45.95" customHeight="1">
      <c r="A1365" s="110"/>
      <c r="F1365" s="25" t="s">
        <v>25</v>
      </c>
      <c r="G1365" s="25"/>
      <c r="H1365" s="26"/>
      <c r="I1365" s="27"/>
      <c r="J1365" s="23"/>
      <c r="K1365" s="24">
        <v>5</v>
      </c>
      <c r="L1365" s="23" t="s">
        <v>18</v>
      </c>
      <c r="M1365" s="96">
        <v>0.5</v>
      </c>
      <c r="N1365" s="135">
        <f t="shared" si="225"/>
        <v>4.543010752688172</v>
      </c>
    </row>
    <row r="1366" spans="1:15" s="96" customFormat="1" ht="45.95" customHeight="1">
      <c r="A1366" s="110"/>
      <c r="F1366" s="28" t="s">
        <v>26</v>
      </c>
      <c r="G1366" s="29"/>
      <c r="H1366" s="26"/>
      <c r="I1366" s="27"/>
      <c r="J1366" s="23"/>
      <c r="K1366" s="24">
        <v>5</v>
      </c>
      <c r="L1366" s="23" t="s">
        <v>18</v>
      </c>
      <c r="M1366" s="96">
        <v>0.5</v>
      </c>
      <c r="N1366" s="135">
        <f t="shared" si="225"/>
        <v>4.543010752688172</v>
      </c>
    </row>
    <row r="1367" spans="1:15" s="96" customFormat="1" ht="45.95" customHeight="1">
      <c r="A1367" s="110"/>
      <c r="F1367" s="28" t="s">
        <v>27</v>
      </c>
      <c r="G1367" s="29"/>
      <c r="H1367" s="29"/>
      <c r="I1367" s="27"/>
      <c r="J1367" s="23"/>
      <c r="K1367" s="24">
        <v>5</v>
      </c>
      <c r="L1367" s="23" t="s">
        <v>18</v>
      </c>
      <c r="M1367" s="96">
        <v>0.5</v>
      </c>
      <c r="N1367" s="135">
        <f t="shared" si="225"/>
        <v>4.543010752688172</v>
      </c>
    </row>
    <row r="1368" spans="1:15" s="96" customFormat="1" ht="45.95" customHeight="1" thickBot="1">
      <c r="A1368" s="110"/>
      <c r="F1368" s="30" t="s">
        <v>29</v>
      </c>
      <c r="G1368" s="31"/>
      <c r="H1368" s="31"/>
      <c r="I1368" s="32"/>
      <c r="J1368" s="23"/>
      <c r="K1368" s="24">
        <v>5</v>
      </c>
      <c r="L1368" s="23" t="s">
        <v>18</v>
      </c>
      <c r="M1368" s="96">
        <v>0.5</v>
      </c>
      <c r="N1368" s="135">
        <f t="shared" si="225"/>
        <v>4.543010752688172</v>
      </c>
    </row>
    <row r="1369" spans="1:15" s="96" customFormat="1" ht="45.95" customHeight="1">
      <c r="A1369" s="110"/>
      <c r="F1369" s="18" t="s">
        <v>19</v>
      </c>
      <c r="G1369" s="19"/>
      <c r="H1369" s="20"/>
      <c r="I1369" s="21" t="s">
        <v>17</v>
      </c>
      <c r="J1369" s="16"/>
      <c r="K1369" s="17">
        <v>58.5</v>
      </c>
      <c r="L1369" s="16" t="s">
        <v>18</v>
      </c>
      <c r="M1369" s="96">
        <v>10</v>
      </c>
      <c r="N1369" s="135">
        <f>M1369/86*499</f>
        <v>58.02325581395349</v>
      </c>
      <c r="O1369" s="156">
        <f t="shared" ref="O1369:O1375" si="227">K1369-M1369</f>
        <v>48.5</v>
      </c>
    </row>
    <row r="1370" spans="1:15" s="96" customFormat="1" ht="45.95" customHeight="1">
      <c r="A1370" s="110"/>
      <c r="F1370" s="18" t="s">
        <v>30</v>
      </c>
      <c r="G1370" s="19"/>
      <c r="H1370" s="20"/>
      <c r="I1370" s="21" t="s">
        <v>15</v>
      </c>
      <c r="J1370" s="16"/>
      <c r="K1370" s="17">
        <v>4</v>
      </c>
      <c r="L1370" s="16" t="s">
        <v>18</v>
      </c>
      <c r="M1370" s="96">
        <v>1</v>
      </c>
      <c r="N1370" s="135">
        <f t="shared" ref="N1370:N1378" si="228">M1370/86*499</f>
        <v>5.8023255813953485</v>
      </c>
      <c r="O1370" s="156">
        <f t="shared" si="227"/>
        <v>3</v>
      </c>
    </row>
    <row r="1371" spans="1:15" s="96" customFormat="1" ht="45.95" customHeight="1">
      <c r="A1371" s="110"/>
      <c r="F1371" s="18" t="s">
        <v>31</v>
      </c>
      <c r="G1371" s="19"/>
      <c r="H1371" s="20"/>
      <c r="I1371" s="21">
        <v>499</v>
      </c>
      <c r="J1371" s="16"/>
      <c r="K1371" s="17">
        <v>3</v>
      </c>
      <c r="L1371" s="16" t="s">
        <v>18</v>
      </c>
      <c r="M1371" s="96">
        <v>0.5</v>
      </c>
      <c r="N1371" s="135">
        <f t="shared" si="228"/>
        <v>2.9011627906976742</v>
      </c>
      <c r="O1371" s="156">
        <f t="shared" si="227"/>
        <v>2.5</v>
      </c>
    </row>
    <row r="1372" spans="1:15" s="96" customFormat="1" ht="45.95" customHeight="1">
      <c r="A1372" s="110"/>
      <c r="F1372" s="18" t="s">
        <v>15</v>
      </c>
      <c r="G1372" s="19"/>
      <c r="H1372" s="20"/>
      <c r="I1372" s="21" t="s">
        <v>215</v>
      </c>
      <c r="J1372" s="16"/>
      <c r="K1372" s="17">
        <v>377.5</v>
      </c>
      <c r="L1372" s="16" t="s">
        <v>18</v>
      </c>
      <c r="M1372" s="96">
        <v>65</v>
      </c>
      <c r="N1372" s="135">
        <f t="shared" si="228"/>
        <v>377.1511627906977</v>
      </c>
      <c r="O1372" s="156">
        <f t="shared" si="227"/>
        <v>312.5</v>
      </c>
    </row>
    <row r="1373" spans="1:15" s="96" customFormat="1" ht="45.95" customHeight="1">
      <c r="A1373" s="110"/>
      <c r="F1373" s="18" t="s">
        <v>405</v>
      </c>
      <c r="G1373" s="19"/>
      <c r="H1373" s="20"/>
      <c r="I1373" s="21">
        <v>86</v>
      </c>
      <c r="J1373" s="16"/>
      <c r="K1373" s="17">
        <v>38</v>
      </c>
      <c r="L1373" s="16" t="s">
        <v>18</v>
      </c>
      <c r="M1373" s="96">
        <v>6.5</v>
      </c>
      <c r="N1373" s="135">
        <f t="shared" si="228"/>
        <v>37.715116279069768</v>
      </c>
      <c r="O1373" s="156">
        <f t="shared" si="227"/>
        <v>31.5</v>
      </c>
    </row>
    <row r="1374" spans="1:15" s="96" customFormat="1" ht="45.95" customHeight="1">
      <c r="A1374" s="110"/>
      <c r="F1374" s="22" t="s">
        <v>22</v>
      </c>
      <c r="G1374" s="19"/>
      <c r="H1374" s="20"/>
      <c r="I1374" s="21"/>
      <c r="J1374" s="23"/>
      <c r="K1374" s="24">
        <v>6</v>
      </c>
      <c r="L1374" s="23" t="s">
        <v>18</v>
      </c>
      <c r="M1374" s="96">
        <v>1</v>
      </c>
      <c r="N1374" s="135">
        <f t="shared" si="228"/>
        <v>5.8023255813953485</v>
      </c>
      <c r="O1374" s="156">
        <f t="shared" si="227"/>
        <v>5</v>
      </c>
    </row>
    <row r="1375" spans="1:15" s="96" customFormat="1" ht="45.95" customHeight="1">
      <c r="A1375" s="110"/>
      <c r="F1375" s="22" t="s">
        <v>23</v>
      </c>
      <c r="G1375" s="19"/>
      <c r="H1375" s="20"/>
      <c r="I1375" s="21"/>
      <c r="J1375" s="23"/>
      <c r="K1375" s="24">
        <v>3</v>
      </c>
      <c r="L1375" s="23" t="s">
        <v>18</v>
      </c>
      <c r="M1375" s="96">
        <v>0.5</v>
      </c>
      <c r="N1375" s="135">
        <f t="shared" si="228"/>
        <v>2.9011627906976742</v>
      </c>
      <c r="O1375" s="156">
        <f t="shared" si="227"/>
        <v>2.5</v>
      </c>
    </row>
    <row r="1376" spans="1:15" s="96" customFormat="1" ht="45.95" customHeight="1">
      <c r="A1376" s="110"/>
      <c r="F1376" s="25" t="s">
        <v>25</v>
      </c>
      <c r="G1376" s="25"/>
      <c r="H1376" s="26"/>
      <c r="I1376" s="27"/>
      <c r="J1376" s="23"/>
      <c r="K1376" s="24">
        <v>3</v>
      </c>
      <c r="L1376" s="23" t="s">
        <v>18</v>
      </c>
      <c r="M1376" s="96">
        <v>0.5</v>
      </c>
      <c r="N1376" s="135">
        <f t="shared" si="228"/>
        <v>2.9011627906976742</v>
      </c>
    </row>
    <row r="1377" spans="1:16" s="96" customFormat="1" ht="45.95" customHeight="1">
      <c r="A1377" s="110"/>
      <c r="F1377" s="28" t="s">
        <v>27</v>
      </c>
      <c r="G1377" s="29"/>
      <c r="H1377" s="29"/>
      <c r="I1377" s="27"/>
      <c r="J1377" s="23"/>
      <c r="K1377" s="24">
        <v>3</v>
      </c>
      <c r="L1377" s="23" t="s">
        <v>18</v>
      </c>
      <c r="M1377" s="96">
        <v>0.5</v>
      </c>
      <c r="N1377" s="135">
        <f t="shared" si="228"/>
        <v>2.9011627906976742</v>
      </c>
    </row>
    <row r="1378" spans="1:16" s="96" customFormat="1" ht="45.95" customHeight="1" thickBot="1">
      <c r="A1378" s="110"/>
      <c r="F1378" s="30" t="s">
        <v>29</v>
      </c>
      <c r="G1378" s="31"/>
      <c r="H1378" s="31"/>
      <c r="I1378" s="32"/>
      <c r="J1378" s="23"/>
      <c r="K1378" s="24">
        <v>3</v>
      </c>
      <c r="L1378" s="23" t="s">
        <v>18</v>
      </c>
      <c r="M1378" s="96">
        <v>0.5</v>
      </c>
      <c r="N1378" s="135">
        <f t="shared" si="228"/>
        <v>2.9011627906976742</v>
      </c>
    </row>
    <row r="1379" spans="1:16" s="96" customFormat="1" ht="45.95" customHeight="1">
      <c r="A1379" s="110"/>
      <c r="F1379" s="12" t="s">
        <v>16</v>
      </c>
      <c r="G1379" s="13"/>
      <c r="H1379" s="14"/>
      <c r="I1379" s="15"/>
      <c r="J1379" s="16"/>
      <c r="K1379" s="17">
        <v>42.5</v>
      </c>
      <c r="L1379" s="16" t="s">
        <v>18</v>
      </c>
      <c r="M1379" s="96">
        <v>42</v>
      </c>
      <c r="N1379" s="136">
        <f>M1379/60</f>
        <v>0.7</v>
      </c>
      <c r="O1379" s="135">
        <v>42</v>
      </c>
      <c r="P1379" s="156">
        <f>K1379-M1379</f>
        <v>0.5</v>
      </c>
    </row>
    <row r="1380" spans="1:16" s="96" customFormat="1" ht="45.95" customHeight="1">
      <c r="A1380" s="110"/>
      <c r="F1380" s="18" t="s">
        <v>19</v>
      </c>
      <c r="G1380" s="19"/>
      <c r="H1380" s="20"/>
      <c r="I1380" s="21" t="s">
        <v>17</v>
      </c>
      <c r="J1380" s="16"/>
      <c r="K1380" s="17">
        <v>6.5</v>
      </c>
      <c r="L1380" s="16" t="s">
        <v>18</v>
      </c>
      <c r="M1380" s="96">
        <v>6</v>
      </c>
      <c r="N1380" s="136">
        <f t="shared" ref="N1380:N1389" si="229">M1380/60</f>
        <v>0.1</v>
      </c>
      <c r="O1380" s="135">
        <f>N1380*137</f>
        <v>13.700000000000001</v>
      </c>
      <c r="P1380" s="156">
        <f t="shared" ref="P1380:P1384" si="230">K1380-M1380</f>
        <v>0.5</v>
      </c>
    </row>
    <row r="1381" spans="1:16" s="96" customFormat="1" ht="45.95" customHeight="1">
      <c r="A1381" s="110"/>
      <c r="F1381" s="18" t="s">
        <v>15</v>
      </c>
      <c r="G1381" s="19"/>
      <c r="H1381" s="20"/>
      <c r="I1381" s="21" t="s">
        <v>406</v>
      </c>
      <c r="J1381" s="16"/>
      <c r="K1381" s="17">
        <v>8</v>
      </c>
      <c r="L1381" s="16" t="s">
        <v>18</v>
      </c>
      <c r="M1381" s="96">
        <v>7.5</v>
      </c>
      <c r="N1381" s="136">
        <f t="shared" si="229"/>
        <v>0.125</v>
      </c>
      <c r="O1381" s="135">
        <f t="shared" ref="O1381:O1389" si="231">N1381*137</f>
        <v>17.125</v>
      </c>
      <c r="P1381" s="156">
        <f t="shared" si="230"/>
        <v>0.5</v>
      </c>
    </row>
    <row r="1382" spans="1:16" s="96" customFormat="1" ht="45.95" customHeight="1">
      <c r="A1382" s="110"/>
      <c r="F1382" s="18" t="s">
        <v>407</v>
      </c>
      <c r="G1382" s="19"/>
      <c r="H1382" s="20"/>
      <c r="I1382" s="21">
        <v>137</v>
      </c>
      <c r="J1382" s="16"/>
      <c r="K1382" s="17">
        <v>72</v>
      </c>
      <c r="L1382" s="16"/>
      <c r="N1382" s="136"/>
      <c r="O1382" s="135">
        <v>53.9</v>
      </c>
      <c r="P1382" s="156">
        <f t="shared" si="230"/>
        <v>72</v>
      </c>
    </row>
    <row r="1383" spans="1:16" s="96" customFormat="1" ht="45.95" customHeight="1">
      <c r="A1383" s="110"/>
      <c r="F1383" s="22" t="s">
        <v>22</v>
      </c>
      <c r="G1383" s="19"/>
      <c r="H1383" s="20"/>
      <c r="I1383" s="21" t="s">
        <v>90</v>
      </c>
      <c r="J1383" s="23"/>
      <c r="K1383" s="24">
        <v>1.5</v>
      </c>
      <c r="L1383" s="23" t="s">
        <v>18</v>
      </c>
      <c r="M1383" s="96">
        <v>1</v>
      </c>
      <c r="N1383" s="136">
        <f t="shared" si="229"/>
        <v>1.6666666666666666E-2</v>
      </c>
      <c r="O1383" s="135">
        <f t="shared" si="231"/>
        <v>2.2833333333333332</v>
      </c>
      <c r="P1383" s="156">
        <f t="shared" si="230"/>
        <v>0.5</v>
      </c>
    </row>
    <row r="1384" spans="1:16" s="96" customFormat="1" ht="45.95" customHeight="1">
      <c r="A1384" s="110"/>
      <c r="F1384" s="22" t="s">
        <v>23</v>
      </c>
      <c r="G1384" s="19"/>
      <c r="H1384" s="20"/>
      <c r="I1384" s="21">
        <v>60</v>
      </c>
      <c r="J1384" s="23"/>
      <c r="K1384" s="24">
        <v>1.5</v>
      </c>
      <c r="L1384" s="23" t="s">
        <v>18</v>
      </c>
      <c r="M1384" s="96">
        <v>1</v>
      </c>
      <c r="N1384" s="136">
        <f t="shared" si="229"/>
        <v>1.6666666666666666E-2</v>
      </c>
      <c r="O1384" s="135">
        <f t="shared" si="231"/>
        <v>2.2833333333333332</v>
      </c>
      <c r="P1384" s="156">
        <f t="shared" si="230"/>
        <v>0.5</v>
      </c>
    </row>
    <row r="1385" spans="1:16" s="96" customFormat="1" ht="45.95" customHeight="1">
      <c r="A1385" s="110"/>
      <c r="F1385" s="25" t="s">
        <v>24</v>
      </c>
      <c r="G1385" s="25"/>
      <c r="H1385" s="26"/>
      <c r="I1385" s="21"/>
      <c r="J1385" s="23"/>
      <c r="K1385" s="24">
        <v>1</v>
      </c>
      <c r="L1385" s="23" t="s">
        <v>18</v>
      </c>
      <c r="M1385" s="96">
        <v>0.5</v>
      </c>
      <c r="N1385" s="136">
        <f t="shared" si="229"/>
        <v>8.3333333333333332E-3</v>
      </c>
      <c r="O1385" s="135">
        <f t="shared" si="231"/>
        <v>1.1416666666666666</v>
      </c>
    </row>
    <row r="1386" spans="1:16" s="96" customFormat="1" ht="45.95" customHeight="1">
      <c r="A1386" s="110"/>
      <c r="F1386" s="25" t="s">
        <v>25</v>
      </c>
      <c r="G1386" s="25"/>
      <c r="H1386" s="26"/>
      <c r="I1386" s="27"/>
      <c r="J1386" s="23"/>
      <c r="K1386" s="24">
        <v>1</v>
      </c>
      <c r="L1386" s="23" t="s">
        <v>18</v>
      </c>
      <c r="M1386" s="96">
        <v>0.5</v>
      </c>
      <c r="N1386" s="136">
        <f t="shared" si="229"/>
        <v>8.3333333333333332E-3</v>
      </c>
      <c r="O1386" s="135">
        <f t="shared" si="231"/>
        <v>1.1416666666666666</v>
      </c>
    </row>
    <row r="1387" spans="1:16" s="96" customFormat="1" ht="45.95" customHeight="1">
      <c r="A1387" s="110"/>
      <c r="F1387" s="28" t="s">
        <v>26</v>
      </c>
      <c r="G1387" s="29"/>
      <c r="H1387" s="26"/>
      <c r="I1387" s="27"/>
      <c r="J1387" s="23"/>
      <c r="K1387" s="24">
        <v>1</v>
      </c>
      <c r="L1387" s="23" t="s">
        <v>18</v>
      </c>
      <c r="M1387" s="96">
        <v>0.5</v>
      </c>
      <c r="N1387" s="136">
        <f t="shared" si="229"/>
        <v>8.3333333333333332E-3</v>
      </c>
      <c r="O1387" s="135">
        <f t="shared" si="231"/>
        <v>1.1416666666666666</v>
      </c>
    </row>
    <row r="1388" spans="1:16" s="96" customFormat="1" ht="45.95" customHeight="1">
      <c r="A1388" s="110"/>
      <c r="F1388" s="28" t="s">
        <v>28</v>
      </c>
      <c r="G1388" s="29"/>
      <c r="H1388" s="29"/>
      <c r="I1388" s="27"/>
      <c r="J1388" s="23"/>
      <c r="K1388" s="24">
        <v>1</v>
      </c>
      <c r="L1388" s="23" t="s">
        <v>18</v>
      </c>
      <c r="M1388" s="96">
        <v>0.5</v>
      </c>
      <c r="N1388" s="136">
        <f t="shared" si="229"/>
        <v>8.3333333333333332E-3</v>
      </c>
      <c r="O1388" s="135">
        <f t="shared" si="231"/>
        <v>1.1416666666666666</v>
      </c>
    </row>
    <row r="1389" spans="1:16" s="96" customFormat="1" ht="45.95" customHeight="1" thickBot="1">
      <c r="A1389" s="110"/>
      <c r="F1389" s="30" t="s">
        <v>29</v>
      </c>
      <c r="G1389" s="31"/>
      <c r="H1389" s="31"/>
      <c r="I1389" s="32"/>
      <c r="J1389" s="23"/>
      <c r="K1389" s="24">
        <v>1</v>
      </c>
      <c r="L1389" s="23" t="s">
        <v>18</v>
      </c>
      <c r="M1389" s="96">
        <v>0.5</v>
      </c>
      <c r="N1389" s="136">
        <f t="shared" si="229"/>
        <v>8.3333333333333332E-3</v>
      </c>
      <c r="O1389" s="135">
        <f t="shared" si="231"/>
        <v>1.1416666666666666</v>
      </c>
    </row>
    <row r="1390" spans="1:16" s="96" customFormat="1" ht="45.95" customHeight="1">
      <c r="A1390" s="202">
        <v>45322</v>
      </c>
      <c r="B1390" s="111" t="s">
        <v>410</v>
      </c>
      <c r="C1390" s="96" t="s">
        <v>393</v>
      </c>
      <c r="D1390" s="96" t="s">
        <v>350</v>
      </c>
      <c r="E1390" s="96" t="s">
        <v>101</v>
      </c>
      <c r="F1390" s="96" t="s">
        <v>14</v>
      </c>
      <c r="G1390" s="96" t="s">
        <v>102</v>
      </c>
      <c r="J1390" s="96">
        <v>13</v>
      </c>
      <c r="K1390" s="177">
        <v>1550</v>
      </c>
      <c r="M1390" s="96" t="s">
        <v>242</v>
      </c>
      <c r="N1390" s="110">
        <v>45325</v>
      </c>
    </row>
    <row r="1391" spans="1:16" s="96" customFormat="1" ht="45.95" customHeight="1">
      <c r="A1391" s="202"/>
      <c r="F1391" s="96" t="s">
        <v>104</v>
      </c>
      <c r="G1391" s="96" t="s">
        <v>102</v>
      </c>
      <c r="J1391" s="96">
        <v>6</v>
      </c>
      <c r="K1391" s="177">
        <v>743</v>
      </c>
      <c r="M1391" s="96" t="s">
        <v>341</v>
      </c>
      <c r="N1391" s="110">
        <v>45325</v>
      </c>
    </row>
    <row r="1392" spans="1:16" s="96" customFormat="1" ht="45.95" customHeight="1" thickBot="1">
      <c r="A1392" s="202"/>
      <c r="F1392" s="96" t="s">
        <v>391</v>
      </c>
      <c r="I1392" s="178"/>
      <c r="J1392" s="96">
        <v>1</v>
      </c>
      <c r="K1392" s="177">
        <v>125</v>
      </c>
      <c r="M1392" s="96" t="s">
        <v>117</v>
      </c>
      <c r="N1392" s="110">
        <v>45325</v>
      </c>
    </row>
    <row r="1393" spans="1:15" s="96" customFormat="1" ht="45.95" customHeight="1">
      <c r="A1393" s="202"/>
      <c r="F1393" s="12" t="s">
        <v>16</v>
      </c>
      <c r="G1393" s="13"/>
      <c r="H1393" s="14"/>
      <c r="I1393" s="21" t="s">
        <v>17</v>
      </c>
      <c r="J1393" s="16"/>
      <c r="K1393" s="17">
        <v>1263</v>
      </c>
      <c r="L1393" s="16" t="s">
        <v>18</v>
      </c>
      <c r="M1393" s="96">
        <v>106</v>
      </c>
      <c r="N1393" s="135">
        <f>M1393/130*1550</f>
        <v>1263.8461538461538</v>
      </c>
      <c r="O1393" s="156">
        <f>K1393-M1393</f>
        <v>1157</v>
      </c>
    </row>
    <row r="1394" spans="1:15" s="96" customFormat="1" ht="45.95" customHeight="1">
      <c r="A1394" s="110"/>
      <c r="F1394" s="18" t="s">
        <v>19</v>
      </c>
      <c r="G1394" s="19"/>
      <c r="H1394" s="20"/>
      <c r="I1394" s="21" t="s">
        <v>14</v>
      </c>
      <c r="J1394" s="16"/>
      <c r="K1394" s="17">
        <v>197</v>
      </c>
      <c r="L1394" s="16" t="s">
        <v>18</v>
      </c>
      <c r="M1394" s="96">
        <v>16.5</v>
      </c>
      <c r="N1394" s="135">
        <f t="shared" ref="N1394:N1401" si="232">M1394/130*1550</f>
        <v>196.73076923076923</v>
      </c>
      <c r="O1394" s="156">
        <f t="shared" ref="O1394:O1398" si="233">K1394-M1394</f>
        <v>180.5</v>
      </c>
    </row>
    <row r="1395" spans="1:15" s="96" customFormat="1" ht="45.95" customHeight="1">
      <c r="A1395" s="110"/>
      <c r="F1395" s="18" t="s">
        <v>20</v>
      </c>
      <c r="G1395" s="19"/>
      <c r="H1395" s="20"/>
      <c r="I1395" s="21">
        <v>1550</v>
      </c>
      <c r="J1395" s="16"/>
      <c r="K1395" s="17">
        <v>24</v>
      </c>
      <c r="L1395" s="16" t="s">
        <v>18</v>
      </c>
      <c r="M1395" s="96">
        <v>2</v>
      </c>
      <c r="N1395" s="135">
        <f t="shared" si="232"/>
        <v>23.846153846153847</v>
      </c>
      <c r="O1395" s="156">
        <f t="shared" si="233"/>
        <v>22</v>
      </c>
    </row>
    <row r="1396" spans="1:15" s="96" customFormat="1" ht="45.95" customHeight="1">
      <c r="A1396" s="110"/>
      <c r="F1396" s="18" t="s">
        <v>15</v>
      </c>
      <c r="G1396" s="19"/>
      <c r="H1396" s="20"/>
      <c r="I1396" s="21" t="s">
        <v>89</v>
      </c>
      <c r="J1396" s="16"/>
      <c r="K1396" s="17">
        <v>12</v>
      </c>
      <c r="L1396" s="16" t="s">
        <v>18</v>
      </c>
      <c r="M1396" s="96">
        <v>1</v>
      </c>
      <c r="N1396" s="135">
        <f t="shared" si="232"/>
        <v>11.923076923076923</v>
      </c>
      <c r="O1396" s="156">
        <f t="shared" si="233"/>
        <v>11</v>
      </c>
    </row>
    <row r="1397" spans="1:15" s="96" customFormat="1" ht="45.95" customHeight="1">
      <c r="A1397" s="110"/>
      <c r="F1397" s="22" t="s">
        <v>22</v>
      </c>
      <c r="G1397" s="19"/>
      <c r="H1397" s="20"/>
      <c r="I1397" s="21" t="s">
        <v>242</v>
      </c>
      <c r="J1397" s="23"/>
      <c r="K1397" s="24">
        <v>24</v>
      </c>
      <c r="L1397" s="23" t="s">
        <v>18</v>
      </c>
      <c r="M1397" s="96">
        <v>2</v>
      </c>
      <c r="N1397" s="135">
        <f t="shared" si="232"/>
        <v>23.846153846153847</v>
      </c>
      <c r="O1397" s="156">
        <f t="shared" si="233"/>
        <v>22</v>
      </c>
    </row>
    <row r="1398" spans="1:15" s="96" customFormat="1" ht="45.95" customHeight="1">
      <c r="A1398" s="110"/>
      <c r="F1398" s="22" t="s">
        <v>23</v>
      </c>
      <c r="G1398" s="19"/>
      <c r="H1398" s="20"/>
      <c r="I1398" s="21"/>
      <c r="J1398" s="23"/>
      <c r="K1398" s="24">
        <v>12</v>
      </c>
      <c r="L1398" s="23" t="s">
        <v>18</v>
      </c>
      <c r="M1398" s="96">
        <v>1</v>
      </c>
      <c r="N1398" s="135">
        <f t="shared" si="232"/>
        <v>11.923076923076923</v>
      </c>
      <c r="O1398" s="156">
        <f t="shared" si="233"/>
        <v>11</v>
      </c>
    </row>
    <row r="1399" spans="1:15" s="96" customFormat="1" ht="45.95" customHeight="1">
      <c r="A1399" s="110"/>
      <c r="F1399" s="25" t="s">
        <v>25</v>
      </c>
      <c r="G1399" s="25"/>
      <c r="H1399" s="26"/>
      <c r="I1399" s="27"/>
      <c r="J1399" s="23"/>
      <c r="K1399" s="24">
        <v>6</v>
      </c>
      <c r="L1399" s="23" t="s">
        <v>18</v>
      </c>
      <c r="M1399" s="96">
        <v>0.5</v>
      </c>
      <c r="N1399" s="135">
        <f t="shared" si="232"/>
        <v>5.9615384615384617</v>
      </c>
    </row>
    <row r="1400" spans="1:15" s="96" customFormat="1" ht="45.95" customHeight="1">
      <c r="A1400" s="110"/>
      <c r="F1400" s="28" t="s">
        <v>28</v>
      </c>
      <c r="G1400" s="29"/>
      <c r="H1400" s="29"/>
      <c r="I1400" s="27"/>
      <c r="J1400" s="23"/>
      <c r="K1400" s="24">
        <v>6</v>
      </c>
      <c r="L1400" s="23" t="s">
        <v>18</v>
      </c>
      <c r="M1400" s="96">
        <v>0.5</v>
      </c>
      <c r="N1400" s="135">
        <f t="shared" si="232"/>
        <v>5.9615384615384617</v>
      </c>
    </row>
    <row r="1401" spans="1:15" s="96" customFormat="1" ht="45.95" customHeight="1" thickBot="1">
      <c r="A1401" s="110"/>
      <c r="F1401" s="30" t="s">
        <v>29</v>
      </c>
      <c r="G1401" s="31"/>
      <c r="H1401" s="31"/>
      <c r="I1401" s="32"/>
      <c r="J1401" s="23"/>
      <c r="K1401" s="24">
        <v>6</v>
      </c>
      <c r="L1401" s="23" t="s">
        <v>18</v>
      </c>
      <c r="M1401" s="96">
        <v>0.5</v>
      </c>
      <c r="N1401" s="135">
        <f t="shared" si="232"/>
        <v>5.9615384615384617</v>
      </c>
    </row>
    <row r="1402" spans="1:15" s="96" customFormat="1" ht="45.95" customHeight="1">
      <c r="A1402" s="110"/>
      <c r="F1402" s="18" t="s">
        <v>30</v>
      </c>
      <c r="G1402" s="19"/>
      <c r="H1402" s="20"/>
      <c r="I1402" s="21" t="s">
        <v>17</v>
      </c>
      <c r="J1402" s="16"/>
      <c r="K1402" s="17">
        <v>6.5</v>
      </c>
      <c r="L1402" s="16" t="s">
        <v>18</v>
      </c>
      <c r="M1402" s="96">
        <v>1</v>
      </c>
      <c r="N1402" s="135">
        <f>M1402/122*743</f>
        <v>6.0901639344262302</v>
      </c>
      <c r="O1402" s="156">
        <f>K1402-M1402</f>
        <v>5.5</v>
      </c>
    </row>
    <row r="1403" spans="1:15" s="96" customFormat="1" ht="45.95" customHeight="1">
      <c r="A1403" s="110"/>
      <c r="F1403" s="18" t="s">
        <v>15</v>
      </c>
      <c r="G1403" s="19"/>
      <c r="H1403" s="20"/>
      <c r="I1403" s="21" t="s">
        <v>104</v>
      </c>
      <c r="J1403" s="16"/>
      <c r="K1403" s="17">
        <v>685.5</v>
      </c>
      <c r="L1403" s="16" t="s">
        <v>18</v>
      </c>
      <c r="M1403" s="96">
        <v>112.5</v>
      </c>
      <c r="N1403" s="135">
        <f t="shared" ref="N1403:N1410" si="234">M1403/122*743</f>
        <v>685.14344262295083</v>
      </c>
      <c r="O1403" s="156">
        <f t="shared" ref="O1403:O1406" si="235">K1403-M1403</f>
        <v>573</v>
      </c>
    </row>
    <row r="1404" spans="1:15" s="96" customFormat="1" ht="45.95" customHeight="1">
      <c r="A1404" s="110"/>
      <c r="F1404" s="18" t="s">
        <v>405</v>
      </c>
      <c r="G1404" s="19"/>
      <c r="H1404" s="20"/>
      <c r="I1404" s="21">
        <v>743</v>
      </c>
      <c r="J1404" s="16"/>
      <c r="K1404" s="17">
        <v>18</v>
      </c>
      <c r="L1404" s="16" t="s">
        <v>18</v>
      </c>
      <c r="M1404" s="96">
        <v>3.5</v>
      </c>
      <c r="N1404" s="135">
        <f t="shared" si="234"/>
        <v>21.315573770491802</v>
      </c>
      <c r="O1404" s="156">
        <f t="shared" si="235"/>
        <v>14.5</v>
      </c>
    </row>
    <row r="1405" spans="1:15" s="96" customFormat="1" ht="45.95" customHeight="1">
      <c r="A1405" s="110"/>
      <c r="F1405" s="22" t="s">
        <v>22</v>
      </c>
      <c r="G1405" s="19"/>
      <c r="H1405" s="20"/>
      <c r="I1405" s="21" t="s">
        <v>233</v>
      </c>
      <c r="J1405" s="23"/>
      <c r="K1405" s="24">
        <v>12.5</v>
      </c>
      <c r="L1405" s="23" t="s">
        <v>18</v>
      </c>
      <c r="M1405" s="96">
        <v>2</v>
      </c>
      <c r="N1405" s="135">
        <f t="shared" si="234"/>
        <v>12.18032786885246</v>
      </c>
      <c r="O1405" s="156">
        <f t="shared" si="235"/>
        <v>10.5</v>
      </c>
    </row>
    <row r="1406" spans="1:15" s="96" customFormat="1" ht="45.95" customHeight="1">
      <c r="A1406" s="110"/>
      <c r="F1406" s="22" t="s">
        <v>23</v>
      </c>
      <c r="G1406" s="19"/>
      <c r="H1406" s="20"/>
      <c r="I1406" s="21" t="s">
        <v>341</v>
      </c>
      <c r="J1406" s="23"/>
      <c r="K1406" s="24">
        <v>6.5</v>
      </c>
      <c r="L1406" s="23" t="s">
        <v>18</v>
      </c>
      <c r="M1406" s="96">
        <v>1</v>
      </c>
      <c r="N1406" s="135">
        <f t="shared" si="234"/>
        <v>6.0901639344262302</v>
      </c>
      <c r="O1406" s="156">
        <f t="shared" si="235"/>
        <v>5.5</v>
      </c>
    </row>
    <row r="1407" spans="1:15" s="96" customFormat="1" ht="45.95" customHeight="1">
      <c r="A1407" s="110"/>
      <c r="F1407" s="25" t="s">
        <v>25</v>
      </c>
      <c r="G1407" s="25"/>
      <c r="H1407" s="26"/>
      <c r="I1407" s="27"/>
      <c r="J1407" s="23"/>
      <c r="K1407" s="24">
        <v>3.5</v>
      </c>
      <c r="L1407" s="23" t="s">
        <v>18</v>
      </c>
      <c r="M1407" s="96">
        <v>0.5</v>
      </c>
      <c r="N1407" s="135">
        <f t="shared" si="234"/>
        <v>3.0450819672131151</v>
      </c>
    </row>
    <row r="1408" spans="1:15" s="96" customFormat="1" ht="45.95" customHeight="1">
      <c r="A1408" s="110"/>
      <c r="F1408" s="28" t="s">
        <v>26</v>
      </c>
      <c r="G1408" s="29"/>
      <c r="H1408" s="26"/>
      <c r="I1408" s="27"/>
      <c r="J1408" s="23"/>
      <c r="K1408" s="24">
        <v>3.5</v>
      </c>
      <c r="L1408" s="23" t="s">
        <v>18</v>
      </c>
      <c r="M1408" s="96">
        <v>0.5</v>
      </c>
      <c r="N1408" s="135">
        <f t="shared" si="234"/>
        <v>3.0450819672131151</v>
      </c>
    </row>
    <row r="1409" spans="1:14" s="96" customFormat="1" ht="45.95" customHeight="1">
      <c r="A1409" s="110"/>
      <c r="F1409" s="28" t="s">
        <v>28</v>
      </c>
      <c r="G1409" s="29"/>
      <c r="H1409" s="29"/>
      <c r="I1409" s="27"/>
      <c r="J1409" s="23"/>
      <c r="K1409" s="24">
        <v>3.5</v>
      </c>
      <c r="L1409" s="23" t="s">
        <v>18</v>
      </c>
      <c r="M1409" s="96">
        <v>0.5</v>
      </c>
      <c r="N1409" s="135">
        <f t="shared" si="234"/>
        <v>3.0450819672131151</v>
      </c>
    </row>
    <row r="1410" spans="1:14" s="96" customFormat="1" ht="45.95" customHeight="1" thickBot="1">
      <c r="A1410" s="110"/>
      <c r="F1410" s="30" t="s">
        <v>29</v>
      </c>
      <c r="G1410" s="31"/>
      <c r="H1410" s="31"/>
      <c r="I1410" s="32"/>
      <c r="J1410" s="23"/>
      <c r="K1410" s="24">
        <v>3.5</v>
      </c>
      <c r="L1410" s="23" t="s">
        <v>18</v>
      </c>
      <c r="M1410" s="96">
        <v>0.5</v>
      </c>
      <c r="N1410" s="135">
        <f t="shared" si="234"/>
        <v>3.0450819672131151</v>
      </c>
    </row>
    <row r="1411" spans="1:14" s="96" customFormat="1" ht="45.95" customHeight="1">
      <c r="A1411" s="110"/>
      <c r="F1411" s="12" t="s">
        <v>16</v>
      </c>
      <c r="G1411" s="13"/>
      <c r="H1411" s="14"/>
      <c r="I1411" s="21" t="s">
        <v>17</v>
      </c>
      <c r="J1411" s="16"/>
      <c r="K1411" s="17">
        <v>25</v>
      </c>
      <c r="L1411" s="16" t="s">
        <v>18</v>
      </c>
    </row>
    <row r="1412" spans="1:14" s="96" customFormat="1" ht="45.95" customHeight="1">
      <c r="A1412" s="110"/>
      <c r="F1412" s="18" t="s">
        <v>19</v>
      </c>
      <c r="G1412" s="19"/>
      <c r="H1412" s="20"/>
      <c r="I1412" s="21" t="s">
        <v>409</v>
      </c>
      <c r="J1412" s="16"/>
      <c r="K1412" s="17">
        <v>4</v>
      </c>
      <c r="L1412" s="16" t="s">
        <v>18</v>
      </c>
    </row>
    <row r="1413" spans="1:14" s="96" customFormat="1" ht="45.95" customHeight="1">
      <c r="A1413" s="110"/>
      <c r="F1413" s="18" t="s">
        <v>30</v>
      </c>
      <c r="G1413" s="19"/>
      <c r="H1413" s="20"/>
      <c r="I1413" s="21">
        <v>125</v>
      </c>
      <c r="J1413" s="16"/>
      <c r="K1413" s="17">
        <v>0.5</v>
      </c>
      <c r="L1413" s="16" t="s">
        <v>18</v>
      </c>
    </row>
    <row r="1414" spans="1:14" s="96" customFormat="1" ht="45.95" customHeight="1">
      <c r="A1414" s="110"/>
      <c r="F1414" s="18" t="s">
        <v>15</v>
      </c>
      <c r="G1414" s="19"/>
      <c r="H1414" s="20"/>
      <c r="I1414" s="21"/>
      <c r="J1414" s="16"/>
      <c r="K1414" s="17">
        <v>86</v>
      </c>
      <c r="L1414" s="16" t="s">
        <v>18</v>
      </c>
    </row>
    <row r="1415" spans="1:14" s="96" customFormat="1" ht="45.95" customHeight="1">
      <c r="A1415" s="110"/>
      <c r="F1415" s="18" t="s">
        <v>405</v>
      </c>
      <c r="G1415" s="19"/>
      <c r="H1415" s="20"/>
      <c r="I1415" s="21"/>
      <c r="J1415" s="16"/>
      <c r="K1415" s="17">
        <v>3</v>
      </c>
      <c r="L1415" s="16" t="s">
        <v>18</v>
      </c>
    </row>
    <row r="1416" spans="1:14" s="96" customFormat="1" ht="45.95" customHeight="1">
      <c r="A1416" s="110"/>
      <c r="F1416" s="22" t="s">
        <v>22</v>
      </c>
      <c r="G1416" s="19"/>
      <c r="H1416" s="20"/>
      <c r="I1416" s="21"/>
      <c r="J1416" s="23"/>
      <c r="K1416" s="24">
        <v>2.5</v>
      </c>
      <c r="L1416" s="23" t="s">
        <v>18</v>
      </c>
    </row>
    <row r="1417" spans="1:14" s="96" customFormat="1" ht="45.95" customHeight="1">
      <c r="A1417" s="110"/>
      <c r="F1417" s="22" t="s">
        <v>23</v>
      </c>
      <c r="G1417" s="19"/>
      <c r="H1417" s="20"/>
      <c r="I1417" s="21"/>
      <c r="J1417" s="23"/>
      <c r="K1417" s="24">
        <v>1.5</v>
      </c>
      <c r="L1417" s="23" t="s">
        <v>18</v>
      </c>
    </row>
    <row r="1418" spans="1:14" s="96" customFormat="1" ht="45.95" customHeight="1">
      <c r="A1418" s="110"/>
      <c r="F1418" s="25" t="s">
        <v>25</v>
      </c>
      <c r="G1418" s="25"/>
      <c r="H1418" s="26"/>
      <c r="I1418" s="27"/>
      <c r="J1418" s="23"/>
      <c r="K1418" s="24">
        <v>0.5</v>
      </c>
      <c r="L1418" s="23" t="s">
        <v>18</v>
      </c>
    </row>
    <row r="1419" spans="1:14" s="96" customFormat="1" ht="45.95" customHeight="1">
      <c r="A1419" s="110"/>
      <c r="F1419" s="28" t="s">
        <v>26</v>
      </c>
      <c r="G1419" s="29"/>
      <c r="H1419" s="26"/>
      <c r="I1419" s="27"/>
      <c r="J1419" s="23"/>
      <c r="K1419" s="24">
        <v>0.5</v>
      </c>
      <c r="L1419" s="23" t="s">
        <v>18</v>
      </c>
    </row>
    <row r="1420" spans="1:14" s="96" customFormat="1" ht="45.95" customHeight="1">
      <c r="A1420" s="110"/>
      <c r="F1420" s="28" t="s">
        <v>27</v>
      </c>
      <c r="G1420" s="29"/>
      <c r="H1420" s="29"/>
      <c r="I1420" s="27"/>
      <c r="J1420" s="23"/>
      <c r="K1420" s="24">
        <v>0.5</v>
      </c>
      <c r="L1420" s="23" t="s">
        <v>18</v>
      </c>
    </row>
    <row r="1421" spans="1:14" s="96" customFormat="1" ht="45.95" customHeight="1">
      <c r="A1421" s="110"/>
      <c r="F1421" s="28" t="s">
        <v>28</v>
      </c>
      <c r="G1421" s="29"/>
      <c r="H1421" s="29"/>
      <c r="I1421" s="27"/>
      <c r="J1421" s="23"/>
      <c r="K1421" s="24">
        <v>0.5</v>
      </c>
      <c r="L1421" s="23" t="s">
        <v>18</v>
      </c>
    </row>
    <row r="1422" spans="1:14" s="96" customFormat="1" ht="45.95" customHeight="1" thickBot="1">
      <c r="A1422" s="110"/>
      <c r="F1422" s="30" t="s">
        <v>29</v>
      </c>
      <c r="G1422" s="31"/>
      <c r="H1422" s="31"/>
      <c r="I1422" s="32"/>
      <c r="J1422" s="23"/>
      <c r="K1422" s="24">
        <v>0.5</v>
      </c>
      <c r="L1422" s="23" t="s">
        <v>18</v>
      </c>
    </row>
    <row r="1423" spans="1:14" s="96" customFormat="1" ht="45.95" customHeight="1">
      <c r="A1423" s="110">
        <v>45322</v>
      </c>
      <c r="B1423" s="111" t="s">
        <v>411</v>
      </c>
      <c r="C1423" s="96" t="s">
        <v>394</v>
      </c>
      <c r="D1423" s="96" t="s">
        <v>174</v>
      </c>
      <c r="E1423" s="96" t="s">
        <v>101</v>
      </c>
      <c r="F1423" s="96" t="s">
        <v>14</v>
      </c>
      <c r="G1423" s="96" t="s">
        <v>102</v>
      </c>
      <c r="J1423" s="96">
        <v>22</v>
      </c>
      <c r="K1423" s="177">
        <v>2969</v>
      </c>
      <c r="M1423" s="96" t="s">
        <v>395</v>
      </c>
      <c r="N1423" s="110">
        <v>44960</v>
      </c>
    </row>
    <row r="1424" spans="1:14" s="96" customFormat="1" ht="45.95" customHeight="1" thickBot="1">
      <c r="A1424" s="110"/>
      <c r="F1424" s="96" t="s">
        <v>104</v>
      </c>
      <c r="G1424" s="96" t="s">
        <v>102</v>
      </c>
      <c r="I1424" s="178"/>
      <c r="J1424" s="96">
        <v>10</v>
      </c>
      <c r="K1424" s="177">
        <v>1323</v>
      </c>
      <c r="M1424" s="96" t="s">
        <v>117</v>
      </c>
      <c r="N1424" s="110">
        <v>44960</v>
      </c>
    </row>
    <row r="1425" spans="1:15" s="96" customFormat="1" ht="45.95" customHeight="1">
      <c r="A1425" s="110"/>
      <c r="F1425" s="12" t="s">
        <v>16</v>
      </c>
      <c r="G1425" s="13"/>
      <c r="H1425" s="14"/>
      <c r="I1425" s="21" t="s">
        <v>17</v>
      </c>
      <c r="J1425" s="16"/>
      <c r="K1425" s="17">
        <v>2865</v>
      </c>
      <c r="L1425" s="16" t="s">
        <v>18</v>
      </c>
      <c r="M1425" s="96">
        <v>249</v>
      </c>
      <c r="N1425" s="135">
        <f>M1425/258*2969</f>
        <v>2865.4302325581398</v>
      </c>
      <c r="O1425" s="156">
        <f>K1425-M1425</f>
        <v>2616</v>
      </c>
    </row>
    <row r="1426" spans="1:15" s="96" customFormat="1" ht="45.95" customHeight="1">
      <c r="A1426" s="110"/>
      <c r="F1426" s="18" t="s">
        <v>19</v>
      </c>
      <c r="G1426" s="19"/>
      <c r="H1426" s="20"/>
      <c r="I1426" s="21" t="s">
        <v>14</v>
      </c>
      <c r="J1426" s="16"/>
      <c r="K1426" s="17">
        <v>68.5</v>
      </c>
      <c r="L1426" s="16" t="s">
        <v>18</v>
      </c>
      <c r="M1426" s="96">
        <v>6</v>
      </c>
      <c r="N1426" s="135">
        <f t="shared" ref="N1426:N1430" si="236">M1426/258*2969</f>
        <v>69.04651162790698</v>
      </c>
      <c r="O1426" s="156">
        <f t="shared" ref="O1426:O1427" si="237">K1426-M1426</f>
        <v>62.5</v>
      </c>
    </row>
    <row r="1427" spans="1:15" s="96" customFormat="1" ht="45.95" customHeight="1">
      <c r="A1427" s="110"/>
      <c r="F1427" s="22" t="s">
        <v>22</v>
      </c>
      <c r="G1427" s="19"/>
      <c r="H1427" s="20"/>
      <c r="I1427" s="21">
        <v>2969</v>
      </c>
      <c r="J1427" s="23"/>
      <c r="K1427" s="24">
        <v>17.5</v>
      </c>
      <c r="L1427" s="23" t="s">
        <v>18</v>
      </c>
      <c r="M1427" s="96">
        <v>1.5</v>
      </c>
      <c r="N1427" s="135">
        <f t="shared" si="236"/>
        <v>17.261627906976745</v>
      </c>
      <c r="O1427" s="156">
        <f t="shared" si="237"/>
        <v>16</v>
      </c>
    </row>
    <row r="1428" spans="1:15" s="96" customFormat="1" ht="45.95" customHeight="1">
      <c r="A1428" s="110"/>
      <c r="F1428" s="25" t="s">
        <v>25</v>
      </c>
      <c r="G1428" s="25"/>
      <c r="H1428" s="26"/>
      <c r="I1428" s="21" t="s">
        <v>89</v>
      </c>
      <c r="J1428" s="23"/>
      <c r="K1428" s="24">
        <v>6</v>
      </c>
      <c r="L1428" s="23" t="s">
        <v>18</v>
      </c>
      <c r="M1428" s="96">
        <v>0.5</v>
      </c>
      <c r="N1428" s="135">
        <f t="shared" si="236"/>
        <v>5.7538759689922481</v>
      </c>
    </row>
    <row r="1429" spans="1:15" s="96" customFormat="1" ht="45.95" customHeight="1">
      <c r="A1429" s="110"/>
      <c r="F1429" s="28" t="s">
        <v>28</v>
      </c>
      <c r="G1429" s="29"/>
      <c r="H1429" s="29"/>
      <c r="I1429" s="21" t="s">
        <v>395</v>
      </c>
      <c r="J1429" s="23"/>
      <c r="K1429" s="24">
        <v>6</v>
      </c>
      <c r="L1429" s="23" t="s">
        <v>18</v>
      </c>
      <c r="M1429" s="96">
        <v>0.5</v>
      </c>
      <c r="N1429" s="135">
        <f t="shared" si="236"/>
        <v>5.7538759689922481</v>
      </c>
    </row>
    <row r="1430" spans="1:15" s="96" customFormat="1" ht="45.95" customHeight="1" thickBot="1">
      <c r="A1430" s="110"/>
      <c r="F1430" s="30" t="s">
        <v>29</v>
      </c>
      <c r="G1430" s="31"/>
      <c r="H1430" s="31"/>
      <c r="I1430" s="32"/>
      <c r="J1430" s="23"/>
      <c r="K1430" s="24">
        <v>6</v>
      </c>
      <c r="L1430" s="23" t="s">
        <v>18</v>
      </c>
      <c r="M1430" s="96">
        <v>0.5</v>
      </c>
      <c r="N1430" s="135">
        <f t="shared" si="236"/>
        <v>5.7538759689922481</v>
      </c>
    </row>
    <row r="1431" spans="1:15" s="96" customFormat="1" ht="45.95" customHeight="1">
      <c r="A1431" s="110"/>
      <c r="F1431" s="18" t="s">
        <v>15</v>
      </c>
      <c r="G1431" s="19"/>
      <c r="H1431" s="20"/>
      <c r="I1431" s="21" t="s">
        <v>17</v>
      </c>
      <c r="J1431" s="16"/>
      <c r="K1431" s="17">
        <v>1295.5</v>
      </c>
      <c r="L1431" s="16" t="s">
        <v>18</v>
      </c>
      <c r="M1431" s="96">
        <v>122.5</v>
      </c>
      <c r="N1431" s="135">
        <f>M1431/125*1323</f>
        <v>1296.54</v>
      </c>
      <c r="O1431" s="156">
        <f>K1431-M1431</f>
        <v>1173</v>
      </c>
    </row>
    <row r="1432" spans="1:15" s="96" customFormat="1" ht="45.95" customHeight="1">
      <c r="A1432" s="110"/>
      <c r="F1432" s="22" t="s">
        <v>22</v>
      </c>
      <c r="G1432" s="19"/>
      <c r="H1432" s="20"/>
      <c r="I1432" s="21" t="s">
        <v>104</v>
      </c>
      <c r="J1432" s="23"/>
      <c r="K1432" s="24">
        <v>11</v>
      </c>
      <c r="L1432" s="23" t="s">
        <v>18</v>
      </c>
      <c r="M1432" s="96">
        <v>1</v>
      </c>
      <c r="N1432" s="135">
        <f t="shared" ref="N1432:N1435" si="238">M1432/125*1323</f>
        <v>10.584</v>
      </c>
      <c r="O1432" s="156">
        <f>K1432-M1432</f>
        <v>10</v>
      </c>
    </row>
    <row r="1433" spans="1:15" s="96" customFormat="1" ht="45.95" customHeight="1">
      <c r="A1433" s="110"/>
      <c r="F1433" s="25" t="s">
        <v>25</v>
      </c>
      <c r="G1433" s="25"/>
      <c r="H1433" s="26"/>
      <c r="I1433" s="21">
        <v>1323</v>
      </c>
      <c r="J1433" s="23"/>
      <c r="K1433" s="24">
        <v>5.5</v>
      </c>
      <c r="L1433" s="23" t="s">
        <v>18</v>
      </c>
      <c r="M1433" s="96">
        <v>0.5</v>
      </c>
      <c r="N1433" s="135">
        <f t="shared" si="238"/>
        <v>5.2919999999999998</v>
      </c>
    </row>
    <row r="1434" spans="1:15" s="96" customFormat="1" ht="45.95" customHeight="1">
      <c r="A1434" s="110"/>
      <c r="F1434" s="28" t="s">
        <v>28</v>
      </c>
      <c r="G1434" s="29"/>
      <c r="H1434" s="29"/>
      <c r="I1434" s="21" t="s">
        <v>89</v>
      </c>
      <c r="J1434" s="23"/>
      <c r="K1434" s="24">
        <v>5.5</v>
      </c>
      <c r="L1434" s="23" t="s">
        <v>18</v>
      </c>
      <c r="M1434" s="96">
        <v>0.5</v>
      </c>
      <c r="N1434" s="135">
        <f t="shared" si="238"/>
        <v>5.2919999999999998</v>
      </c>
    </row>
    <row r="1435" spans="1:15" s="96" customFormat="1" ht="45.95" customHeight="1" thickBot="1">
      <c r="A1435" s="110"/>
      <c r="F1435" s="30" t="s">
        <v>29</v>
      </c>
      <c r="G1435" s="31"/>
      <c r="H1435" s="31"/>
      <c r="I1435" s="179" t="s">
        <v>117</v>
      </c>
      <c r="J1435" s="23"/>
      <c r="K1435" s="24">
        <v>5.5</v>
      </c>
      <c r="L1435" s="23" t="s">
        <v>18</v>
      </c>
      <c r="M1435" s="96">
        <v>0.5</v>
      </c>
      <c r="N1435" s="135">
        <f t="shared" si="238"/>
        <v>5.2919999999999998</v>
      </c>
    </row>
    <row r="1436" spans="1:15" s="96" customFormat="1" ht="45.95" customHeight="1">
      <c r="A1436" s="110"/>
      <c r="I1436" s="185"/>
    </row>
    <row r="1437" spans="1:15" s="96" customFormat="1" ht="45.95" customHeight="1">
      <c r="A1437" s="110"/>
    </row>
    <row r="1438" spans="1:15" s="96" customFormat="1" ht="45.95" customHeight="1">
      <c r="A1438" s="110"/>
    </row>
    <row r="1439" spans="1:15" s="96" customFormat="1" ht="45.95" customHeight="1">
      <c r="A1439" s="110"/>
    </row>
    <row r="1440" spans="1:15" s="96" customFormat="1" ht="45.95" customHeight="1">
      <c r="A1440" s="110"/>
    </row>
    <row r="1441" spans="1:1" s="96" customFormat="1" ht="45.95" customHeight="1">
      <c r="A1441" s="110"/>
    </row>
    <row r="1442" spans="1:1" s="96" customFormat="1" ht="45.95" customHeight="1">
      <c r="A1442" s="110"/>
    </row>
    <row r="1443" spans="1:1" s="96" customFormat="1" ht="45.95" customHeight="1">
      <c r="A1443" s="110"/>
    </row>
    <row r="1444" spans="1:1" s="96" customFormat="1" ht="45.95" customHeight="1">
      <c r="A1444" s="110"/>
    </row>
    <row r="1445" spans="1:1" s="96" customFormat="1" ht="45.95" customHeight="1">
      <c r="A1445" s="110"/>
    </row>
    <row r="1446" spans="1:1" s="96" customFormat="1" ht="45.95" customHeight="1">
      <c r="A1446" s="110"/>
    </row>
    <row r="1447" spans="1:1" s="96" customFormat="1" ht="45.95" customHeight="1">
      <c r="A1447" s="110"/>
    </row>
    <row r="1448" spans="1:1" s="96" customFormat="1" ht="45.95" customHeight="1">
      <c r="A1448" s="110"/>
    </row>
    <row r="1449" spans="1:1" s="96" customFormat="1" ht="45.95" customHeight="1">
      <c r="A1449" s="110"/>
    </row>
    <row r="1450" spans="1:1" s="96" customFormat="1" ht="45.95" customHeight="1">
      <c r="A1450" s="110"/>
    </row>
    <row r="1451" spans="1:1" s="96" customFormat="1" ht="45.95" customHeight="1">
      <c r="A1451" s="110"/>
    </row>
    <row r="1452" spans="1:1" s="96" customFormat="1" ht="45.95" customHeight="1">
      <c r="A1452" s="110"/>
    </row>
    <row r="1453" spans="1:1" s="96" customFormat="1" ht="45.95" customHeight="1">
      <c r="A1453" s="110"/>
    </row>
    <row r="1454" spans="1:1" s="96" customFormat="1" ht="45.95" customHeight="1">
      <c r="A1454" s="110"/>
    </row>
    <row r="1455" spans="1:1" s="96" customFormat="1" ht="45.95" customHeight="1">
      <c r="A1455" s="110"/>
    </row>
    <row r="1456" spans="1:1" s="96" customFormat="1" ht="45.95" customHeight="1">
      <c r="A1456" s="110"/>
    </row>
    <row r="1457" spans="1:1" s="96" customFormat="1" ht="45.95" customHeight="1">
      <c r="A1457" s="110"/>
    </row>
    <row r="1458" spans="1:1" s="96" customFormat="1" ht="45.95" customHeight="1">
      <c r="A1458" s="110"/>
    </row>
    <row r="1459" spans="1:1" s="96" customFormat="1" ht="45.95" customHeight="1">
      <c r="A1459" s="110"/>
    </row>
    <row r="1460" spans="1:1" s="96" customFormat="1" ht="45.95" customHeight="1">
      <c r="A1460" s="110"/>
    </row>
    <row r="1461" spans="1:1" s="96" customFormat="1" ht="45.95" customHeight="1">
      <c r="A1461" s="110"/>
    </row>
    <row r="1462" spans="1:1" s="96" customFormat="1" ht="45.95" customHeight="1">
      <c r="A1462" s="110"/>
    </row>
    <row r="1463" spans="1:1" s="96" customFormat="1" ht="45.95" customHeight="1">
      <c r="A1463" s="110"/>
    </row>
    <row r="1464" spans="1:1" s="96" customFormat="1" ht="45.95" customHeight="1">
      <c r="A1464" s="110"/>
    </row>
    <row r="1465" spans="1:1" s="96" customFormat="1" ht="45.95" customHeight="1">
      <c r="A1465" s="110"/>
    </row>
    <row r="1466" spans="1:1" s="96" customFormat="1" ht="45.95" customHeight="1">
      <c r="A1466" s="110"/>
    </row>
    <row r="1467" spans="1:1" s="96" customFormat="1" ht="45.95" customHeight="1">
      <c r="A1467" s="110"/>
    </row>
    <row r="1468" spans="1:1" s="96" customFormat="1" ht="45.95" customHeight="1">
      <c r="A1468" s="110"/>
    </row>
    <row r="1469" spans="1:1" s="96" customFormat="1" ht="45.95" customHeight="1">
      <c r="A1469" s="110"/>
    </row>
    <row r="1470" spans="1:1" s="96" customFormat="1" ht="45.95" customHeight="1">
      <c r="A1470" s="110"/>
    </row>
    <row r="1471" spans="1:1" s="96" customFormat="1" ht="45.95" customHeight="1">
      <c r="A1471" s="110"/>
    </row>
    <row r="1472" spans="1:1" s="96" customFormat="1" ht="45.95" customHeight="1">
      <c r="A1472" s="110"/>
    </row>
    <row r="1473" spans="1:1" s="96" customFormat="1" ht="45.95" customHeight="1">
      <c r="A1473" s="110"/>
    </row>
    <row r="1474" spans="1:1" s="96" customFormat="1" ht="45.95" customHeight="1">
      <c r="A1474" s="110"/>
    </row>
    <row r="1475" spans="1:1" s="96" customFormat="1" ht="45.95" customHeight="1">
      <c r="A1475" s="110"/>
    </row>
    <row r="1476" spans="1:1" s="96" customFormat="1" ht="45.95" customHeight="1">
      <c r="A1476" s="110"/>
    </row>
    <row r="1477" spans="1:1" s="96" customFormat="1" ht="45.95" customHeight="1">
      <c r="A1477" s="110"/>
    </row>
    <row r="1478" spans="1:1" s="96" customFormat="1" ht="45.95" customHeight="1">
      <c r="A1478" s="110"/>
    </row>
    <row r="1479" spans="1:1" s="96" customFormat="1" ht="45.95" customHeight="1">
      <c r="A1479" s="110"/>
    </row>
    <row r="1480" spans="1:1" s="96" customFormat="1" ht="45.95" customHeight="1">
      <c r="A1480" s="110"/>
    </row>
    <row r="1481" spans="1:1" s="96" customFormat="1" ht="45.95" customHeight="1">
      <c r="A1481" s="110"/>
    </row>
    <row r="1482" spans="1:1" s="96" customFormat="1" ht="45.95" customHeight="1">
      <c r="A1482" s="110"/>
    </row>
    <row r="1483" spans="1:1" s="96" customFormat="1" ht="45.95" customHeight="1">
      <c r="A1483" s="110"/>
    </row>
    <row r="1484" spans="1:1" s="96" customFormat="1" ht="45.95" customHeight="1">
      <c r="A1484" s="110"/>
    </row>
    <row r="1485" spans="1:1" s="96" customFormat="1" ht="45.95" customHeight="1">
      <c r="A1485" s="110"/>
    </row>
    <row r="1486" spans="1:1" s="96" customFormat="1" ht="45.95" customHeight="1">
      <c r="A1486" s="110"/>
    </row>
    <row r="1487" spans="1:1" s="96" customFormat="1" ht="45.95" customHeight="1">
      <c r="A1487" s="110"/>
    </row>
    <row r="1488" spans="1:1" s="96" customFormat="1" ht="45.95" customHeight="1">
      <c r="A1488" s="110"/>
    </row>
    <row r="1489" spans="1:1" s="96" customFormat="1" ht="45.95" customHeight="1">
      <c r="A1489" s="110"/>
    </row>
    <row r="1490" spans="1:1" s="96" customFormat="1" ht="45.95" customHeight="1">
      <c r="A1490" s="110"/>
    </row>
    <row r="1491" spans="1:1" s="96" customFormat="1" ht="45.95" customHeight="1">
      <c r="A1491" s="110"/>
    </row>
    <row r="1492" spans="1:1" s="96" customFormat="1" ht="45.95" customHeight="1">
      <c r="A1492" s="110"/>
    </row>
    <row r="1493" spans="1:1" s="96" customFormat="1" ht="45.95" customHeight="1">
      <c r="A1493" s="110"/>
    </row>
    <row r="1494" spans="1:1" s="96" customFormat="1" ht="45.95" customHeight="1">
      <c r="A1494" s="110"/>
    </row>
    <row r="1495" spans="1:1" s="96" customFormat="1" ht="45.95" customHeight="1">
      <c r="A1495" s="110"/>
    </row>
    <row r="1496" spans="1:1" s="96" customFormat="1" ht="45.95" customHeight="1">
      <c r="A1496" s="110"/>
    </row>
    <row r="1497" spans="1:1" s="96" customFormat="1" ht="45.95" customHeight="1">
      <c r="A1497" s="110"/>
    </row>
    <row r="1498" spans="1:1" s="96" customFormat="1" ht="45.95" customHeight="1">
      <c r="A1498" s="110"/>
    </row>
    <row r="1499" spans="1:1" s="96" customFormat="1" ht="45.95" customHeight="1">
      <c r="A1499" s="110"/>
    </row>
    <row r="1500" spans="1:1" s="96" customFormat="1" ht="45.95" customHeight="1">
      <c r="A1500" s="110"/>
    </row>
    <row r="1501" spans="1:1" s="96" customFormat="1" ht="45.95" customHeight="1">
      <c r="A1501" s="110"/>
    </row>
    <row r="1502" spans="1:1" s="96" customFormat="1" ht="45.95" customHeight="1">
      <c r="A1502" s="110"/>
    </row>
    <row r="1503" spans="1:1" s="96" customFormat="1" ht="45.95" customHeight="1">
      <c r="A1503" s="110"/>
    </row>
    <row r="1504" spans="1:1" s="96" customFormat="1" ht="45.95" customHeight="1">
      <c r="A1504" s="110"/>
    </row>
    <row r="1505" spans="1:1" s="96" customFormat="1" ht="45.95" customHeight="1">
      <c r="A1505" s="110"/>
    </row>
    <row r="1506" spans="1:1" s="96" customFormat="1" ht="45.95" customHeight="1">
      <c r="A1506" s="110"/>
    </row>
    <row r="1507" spans="1:1" s="96" customFormat="1" ht="45.95" customHeight="1">
      <c r="A1507" s="110"/>
    </row>
    <row r="1508" spans="1:1" s="96" customFormat="1" ht="45.95" customHeight="1">
      <c r="A1508" s="110"/>
    </row>
    <row r="1509" spans="1:1" s="96" customFormat="1" ht="45.95" customHeight="1">
      <c r="A1509" s="110"/>
    </row>
    <row r="1510" spans="1:1" s="96" customFormat="1" ht="45.95" customHeight="1">
      <c r="A1510" s="110"/>
    </row>
    <row r="1511" spans="1:1" s="96" customFormat="1" ht="45.95" customHeight="1">
      <c r="A1511" s="110"/>
    </row>
    <row r="1512" spans="1:1" s="96" customFormat="1" ht="45.95" customHeight="1">
      <c r="A1512" s="110"/>
    </row>
    <row r="1513" spans="1:1" s="96" customFormat="1" ht="45.95" customHeight="1">
      <c r="A1513" s="110"/>
    </row>
    <row r="1514" spans="1:1" s="96" customFormat="1" ht="45.95" customHeight="1">
      <c r="A1514" s="110"/>
    </row>
    <row r="1515" spans="1:1" s="96" customFormat="1" ht="45.95" customHeight="1">
      <c r="A1515" s="110"/>
    </row>
    <row r="1516" spans="1:1" s="96" customFormat="1" ht="45.95" customHeight="1">
      <c r="A1516" s="110"/>
    </row>
    <row r="1517" spans="1:1" s="96" customFormat="1" ht="45.95" customHeight="1">
      <c r="A1517" s="110"/>
    </row>
    <row r="1518" spans="1:1" s="96" customFormat="1" ht="45.95" customHeight="1">
      <c r="A1518" s="110"/>
    </row>
    <row r="1519" spans="1:1" s="96" customFormat="1" ht="45.95" customHeight="1">
      <c r="A1519" s="110"/>
    </row>
    <row r="1520" spans="1:1" s="96" customFormat="1" ht="45.95" customHeight="1">
      <c r="A1520" s="110"/>
    </row>
    <row r="1521" spans="1:1" s="96" customFormat="1" ht="45.95" customHeight="1">
      <c r="A1521" s="110"/>
    </row>
    <row r="1522" spans="1:1" s="96" customFormat="1" ht="45.95" customHeight="1">
      <c r="A1522" s="110"/>
    </row>
    <row r="1523" spans="1:1" s="96" customFormat="1" ht="45.95" customHeight="1">
      <c r="A1523" s="110"/>
    </row>
    <row r="1524" spans="1:1" s="96" customFormat="1" ht="45.95" customHeight="1">
      <c r="A1524" s="110"/>
    </row>
    <row r="1525" spans="1:1" s="96" customFormat="1" ht="45.95" customHeight="1">
      <c r="A1525" s="110"/>
    </row>
    <row r="1526" spans="1:1" s="96" customFormat="1" ht="45.95" customHeight="1">
      <c r="A1526" s="110"/>
    </row>
    <row r="1527" spans="1:1" s="96" customFormat="1" ht="45.95" customHeight="1">
      <c r="A1527" s="110"/>
    </row>
    <row r="1528" spans="1:1" s="96" customFormat="1" ht="45.95" customHeight="1">
      <c r="A1528" s="110"/>
    </row>
    <row r="1529" spans="1:1" s="96" customFormat="1" ht="45.95" customHeight="1">
      <c r="A1529" s="110"/>
    </row>
    <row r="1530" spans="1:1" s="96" customFormat="1" ht="45.95" customHeight="1">
      <c r="A1530" s="110"/>
    </row>
    <row r="1531" spans="1:1" s="96" customFormat="1" ht="45.95" customHeight="1">
      <c r="A1531" s="110"/>
    </row>
    <row r="1532" spans="1:1" s="96" customFormat="1" ht="45.95" customHeight="1">
      <c r="A1532" s="110"/>
    </row>
    <row r="1533" spans="1:1" s="96" customFormat="1" ht="45.95" customHeight="1">
      <c r="A1533" s="110"/>
    </row>
    <row r="1534" spans="1:1" s="96" customFormat="1" ht="45.95" customHeight="1">
      <c r="A1534" s="110"/>
    </row>
    <row r="1535" spans="1:1" s="96" customFormat="1" ht="45.95" customHeight="1">
      <c r="A1535" s="110"/>
    </row>
    <row r="1536" spans="1:1" s="96" customFormat="1" ht="45.95" customHeight="1">
      <c r="A1536" s="110"/>
    </row>
    <row r="1537" spans="1:1" s="96" customFormat="1" ht="45.95" customHeight="1">
      <c r="A1537" s="110"/>
    </row>
    <row r="1538" spans="1:1" s="96" customFormat="1" ht="45.95" customHeight="1">
      <c r="A1538" s="110"/>
    </row>
    <row r="1539" spans="1:1" s="96" customFormat="1" ht="45.95" customHeight="1">
      <c r="A1539" s="110"/>
    </row>
    <row r="1540" spans="1:1" s="96" customFormat="1" ht="45.95" customHeight="1">
      <c r="A1540" s="110"/>
    </row>
    <row r="1541" spans="1:1" s="96" customFormat="1" ht="45.95" customHeight="1">
      <c r="A1541" s="110"/>
    </row>
    <row r="1542" spans="1:1" s="96" customFormat="1" ht="45.95" customHeight="1">
      <c r="A1542" s="110"/>
    </row>
    <row r="1543" spans="1:1" s="96" customFormat="1" ht="45.95" customHeight="1">
      <c r="A1543" s="110"/>
    </row>
    <row r="1544" spans="1:1" s="96" customFormat="1" ht="45.95" customHeight="1">
      <c r="A1544" s="110"/>
    </row>
    <row r="1545" spans="1:1" s="96" customFormat="1" ht="45.95" customHeight="1">
      <c r="A1545" s="110"/>
    </row>
    <row r="1546" spans="1:1" s="96" customFormat="1" ht="45.95" customHeight="1">
      <c r="A1546" s="110"/>
    </row>
    <row r="1547" spans="1:1" s="96" customFormat="1" ht="45.95" customHeight="1">
      <c r="A1547" s="110"/>
    </row>
    <row r="1548" spans="1:1" s="96" customFormat="1" ht="45.95" customHeight="1">
      <c r="A1548" s="110"/>
    </row>
    <row r="1549" spans="1:1" s="96" customFormat="1" ht="45.95" customHeight="1">
      <c r="A1549" s="110"/>
    </row>
    <row r="1550" spans="1:1" s="96" customFormat="1" ht="45.95" customHeight="1">
      <c r="A1550" s="110"/>
    </row>
    <row r="1551" spans="1:1" s="96" customFormat="1" ht="45.95" customHeight="1">
      <c r="A1551" s="110"/>
    </row>
    <row r="1552" spans="1:1" s="96" customFormat="1" ht="45.95" customHeight="1">
      <c r="A1552" s="110"/>
    </row>
    <row r="1553" spans="1:1" s="96" customFormat="1" ht="45.95" customHeight="1">
      <c r="A1553" s="110"/>
    </row>
    <row r="1554" spans="1:1" s="96" customFormat="1" ht="45.95" customHeight="1">
      <c r="A1554" s="110"/>
    </row>
    <row r="1555" spans="1:1" s="96" customFormat="1" ht="45.95" customHeight="1">
      <c r="A1555" s="110"/>
    </row>
    <row r="1556" spans="1:1" s="96" customFormat="1" ht="45.95" customHeight="1">
      <c r="A1556" s="110"/>
    </row>
    <row r="1557" spans="1:1" s="96" customFormat="1" ht="45.95" customHeight="1">
      <c r="A1557" s="110"/>
    </row>
    <row r="1558" spans="1:1" s="96" customFormat="1" ht="45.95" customHeight="1">
      <c r="A1558" s="110"/>
    </row>
    <row r="1559" spans="1:1" s="96" customFormat="1" ht="45.95" customHeight="1">
      <c r="A1559" s="110"/>
    </row>
    <row r="1560" spans="1:1" s="96" customFormat="1" ht="45.95" customHeight="1">
      <c r="A1560" s="110"/>
    </row>
    <row r="1561" spans="1:1" s="96" customFormat="1" ht="45.95" customHeight="1">
      <c r="A1561" s="110"/>
    </row>
    <row r="1562" spans="1:1" s="96" customFormat="1" ht="45.95" customHeight="1">
      <c r="A1562" s="110"/>
    </row>
    <row r="1563" spans="1:1" s="96" customFormat="1" ht="45.95" customHeight="1">
      <c r="A1563" s="110"/>
    </row>
    <row r="1564" spans="1:1" s="96" customFormat="1" ht="45.95" customHeight="1">
      <c r="A1564" s="110"/>
    </row>
    <row r="1565" spans="1:1" s="96" customFormat="1" ht="45.95" customHeight="1">
      <c r="A1565" s="110"/>
    </row>
    <row r="1566" spans="1:1" s="96" customFormat="1" ht="45.95" customHeight="1">
      <c r="A1566" s="110"/>
    </row>
    <row r="1567" spans="1:1" s="96" customFormat="1" ht="45.95" customHeight="1">
      <c r="A1567" s="110"/>
    </row>
    <row r="1568" spans="1:1" s="96" customFormat="1" ht="45.95" customHeight="1">
      <c r="A1568" s="110"/>
    </row>
    <row r="1569" spans="1:1" s="96" customFormat="1" ht="45.95" customHeight="1">
      <c r="A1569" s="110"/>
    </row>
    <row r="1570" spans="1:1" s="96" customFormat="1" ht="45.95" customHeight="1">
      <c r="A1570" s="110"/>
    </row>
    <row r="1571" spans="1:1" s="96" customFormat="1" ht="45.95" customHeight="1">
      <c r="A1571" s="110"/>
    </row>
    <row r="1572" spans="1:1" s="96" customFormat="1" ht="45.95" customHeight="1">
      <c r="A1572" s="110"/>
    </row>
    <row r="1573" spans="1:1" s="96" customFormat="1" ht="45.95" customHeight="1">
      <c r="A1573" s="110"/>
    </row>
    <row r="1574" spans="1:1" s="96" customFormat="1" ht="45.95" customHeight="1">
      <c r="A1574" s="110"/>
    </row>
    <row r="1575" spans="1:1" s="96" customFormat="1" ht="45.95" customHeight="1">
      <c r="A1575" s="110"/>
    </row>
    <row r="1576" spans="1:1" s="96" customFormat="1" ht="45.95" customHeight="1">
      <c r="A1576" s="110"/>
    </row>
    <row r="1577" spans="1:1" s="96" customFormat="1" ht="45.95" customHeight="1">
      <c r="A1577" s="110"/>
    </row>
    <row r="1578" spans="1:1" s="96" customFormat="1" ht="45.95" customHeight="1">
      <c r="A1578" s="110"/>
    </row>
    <row r="1579" spans="1:1" s="96" customFormat="1" ht="45.95" customHeight="1">
      <c r="A1579" s="110"/>
    </row>
    <row r="1580" spans="1:1" s="96" customFormat="1" ht="45.95" customHeight="1">
      <c r="A1580" s="110"/>
    </row>
    <row r="1581" spans="1:1" s="96" customFormat="1" ht="45.95" customHeight="1">
      <c r="A1581" s="110"/>
    </row>
    <row r="1582" spans="1:1" s="96" customFormat="1" ht="45.95" customHeight="1">
      <c r="A1582" s="110"/>
    </row>
    <row r="1583" spans="1:1" s="96" customFormat="1" ht="45.95" customHeight="1">
      <c r="A1583" s="110"/>
    </row>
    <row r="1584" spans="1:1" s="96" customFormat="1" ht="45.95" customHeight="1">
      <c r="A1584" s="110"/>
    </row>
    <row r="1585" spans="1:1" s="96" customFormat="1" ht="45.95" customHeight="1">
      <c r="A1585" s="110"/>
    </row>
    <row r="1586" spans="1:1" s="96" customFormat="1" ht="45.95" customHeight="1">
      <c r="A1586" s="110"/>
    </row>
    <row r="1587" spans="1:1" s="96" customFormat="1" ht="45.95" customHeight="1">
      <c r="A1587" s="110"/>
    </row>
    <row r="1588" spans="1:1" s="96" customFormat="1" ht="45.95" customHeight="1">
      <c r="A1588" s="110"/>
    </row>
    <row r="1589" spans="1:1" s="96" customFormat="1" ht="45.95" customHeight="1">
      <c r="A1589" s="110"/>
    </row>
    <row r="1590" spans="1:1" s="96" customFormat="1" ht="45.95" customHeight="1">
      <c r="A1590" s="110"/>
    </row>
    <row r="1591" spans="1:1" s="96" customFormat="1" ht="45.95" customHeight="1">
      <c r="A1591" s="110"/>
    </row>
    <row r="1592" spans="1:1" s="96" customFormat="1" ht="45.95" customHeight="1">
      <c r="A1592" s="110"/>
    </row>
    <row r="1593" spans="1:1" s="96" customFormat="1" ht="45.95" customHeight="1">
      <c r="A1593" s="110"/>
    </row>
    <row r="1594" spans="1:1" s="96" customFormat="1" ht="45.95" customHeight="1">
      <c r="A1594" s="110"/>
    </row>
    <row r="1595" spans="1:1" s="96" customFormat="1" ht="45.95" customHeight="1">
      <c r="A1595" s="110"/>
    </row>
    <row r="1596" spans="1:1" s="96" customFormat="1" ht="45.95" customHeight="1">
      <c r="A1596" s="110"/>
    </row>
    <row r="1597" spans="1:1" s="96" customFormat="1" ht="45.95" customHeight="1">
      <c r="A1597" s="110"/>
    </row>
    <row r="1598" spans="1:1" s="96" customFormat="1" ht="45.95" customHeight="1">
      <c r="A1598" s="110"/>
    </row>
    <row r="1599" spans="1:1" s="96" customFormat="1" ht="45.95" customHeight="1">
      <c r="A1599" s="110"/>
    </row>
    <row r="1600" spans="1:1" s="96" customFormat="1" ht="45.95" customHeight="1">
      <c r="A1600" s="110"/>
    </row>
    <row r="1601" spans="1:1" s="96" customFormat="1" ht="45.95" customHeight="1">
      <c r="A1601" s="110"/>
    </row>
    <row r="1602" spans="1:1" s="96" customFormat="1" ht="45.95" customHeight="1">
      <c r="A1602" s="110"/>
    </row>
    <row r="1603" spans="1:1" s="96" customFormat="1" ht="45.95" customHeight="1">
      <c r="A1603" s="110"/>
    </row>
    <row r="1604" spans="1:1" s="96" customFormat="1" ht="45.95" customHeight="1">
      <c r="A1604" s="110"/>
    </row>
    <row r="1605" spans="1:1" s="96" customFormat="1" ht="45.95" customHeight="1">
      <c r="A1605" s="110"/>
    </row>
    <row r="1606" spans="1:1" s="96" customFormat="1" ht="45.95" customHeight="1">
      <c r="A1606" s="110"/>
    </row>
    <row r="1607" spans="1:1" s="96" customFormat="1" ht="45.95" customHeight="1">
      <c r="A1607" s="110"/>
    </row>
    <row r="1608" spans="1:1" s="96" customFormat="1" ht="45.95" customHeight="1">
      <c r="A1608" s="110"/>
    </row>
    <row r="1609" spans="1:1" s="96" customFormat="1" ht="45.95" customHeight="1">
      <c r="A1609" s="110"/>
    </row>
    <row r="1610" spans="1:1" s="96" customFormat="1" ht="45.95" customHeight="1">
      <c r="A1610" s="110"/>
    </row>
    <row r="1611" spans="1:1" s="96" customFormat="1" ht="45.95" customHeight="1">
      <c r="A1611" s="110"/>
    </row>
    <row r="1612" spans="1:1" s="96" customFormat="1" ht="45.95" customHeight="1">
      <c r="A1612" s="110"/>
    </row>
    <row r="1613" spans="1:1" s="96" customFormat="1" ht="45.95" customHeight="1">
      <c r="A1613" s="110"/>
    </row>
    <row r="1614" spans="1:1" s="96" customFormat="1" ht="45.95" customHeight="1">
      <c r="A1614" s="110"/>
    </row>
    <row r="1615" spans="1:1" s="96" customFormat="1" ht="45.95" customHeight="1">
      <c r="A1615" s="110"/>
    </row>
    <row r="1616" spans="1:1" s="96" customFormat="1" ht="45.95" customHeight="1">
      <c r="A1616" s="110"/>
    </row>
    <row r="1617" spans="1:1" s="96" customFormat="1" ht="45.95" customHeight="1">
      <c r="A1617" s="110"/>
    </row>
    <row r="1618" spans="1:1" s="96" customFormat="1" ht="45.95" customHeight="1">
      <c r="A1618" s="110"/>
    </row>
    <row r="1619" spans="1:1" s="96" customFormat="1" ht="45.95" customHeight="1">
      <c r="A1619" s="110"/>
    </row>
    <row r="1620" spans="1:1" s="96" customFormat="1" ht="45.95" customHeight="1">
      <c r="A1620" s="110"/>
    </row>
    <row r="1621" spans="1:1" s="96" customFormat="1" ht="45.95" customHeight="1">
      <c r="A1621" s="110"/>
    </row>
    <row r="1622" spans="1:1" s="96" customFormat="1" ht="45.95" customHeight="1">
      <c r="A1622" s="110"/>
    </row>
    <row r="1623" spans="1:1" s="96" customFormat="1" ht="45.95" customHeight="1">
      <c r="A1623" s="110"/>
    </row>
    <row r="1624" spans="1:1" s="96" customFormat="1" ht="45.95" customHeight="1">
      <c r="A1624" s="110"/>
    </row>
    <row r="1625" spans="1:1" s="96" customFormat="1" ht="45.95" customHeight="1">
      <c r="A1625" s="110"/>
    </row>
    <row r="1626" spans="1:1" s="96" customFormat="1" ht="45.95" customHeight="1">
      <c r="A1626" s="110"/>
    </row>
    <row r="1627" spans="1:1" s="96" customFormat="1" ht="45.95" customHeight="1">
      <c r="A1627" s="110"/>
    </row>
    <row r="1628" spans="1:1" s="96" customFormat="1" ht="45.95" customHeight="1">
      <c r="A1628" s="110"/>
    </row>
    <row r="1629" spans="1:1" s="96" customFormat="1" ht="45.95" customHeight="1">
      <c r="A1629" s="110"/>
    </row>
    <row r="1630" spans="1:1" s="96" customFormat="1" ht="45.95" customHeight="1">
      <c r="A1630" s="110"/>
    </row>
    <row r="1631" spans="1:1" s="96" customFormat="1" ht="45.95" customHeight="1">
      <c r="A1631" s="110"/>
    </row>
    <row r="1632" spans="1:1" s="96" customFormat="1" ht="45.95" customHeight="1">
      <c r="A1632" s="110"/>
    </row>
    <row r="1633" spans="1:1" s="96" customFormat="1" ht="45.95" customHeight="1">
      <c r="A1633" s="110"/>
    </row>
    <row r="1634" spans="1:1" s="96" customFormat="1" ht="45.95" customHeight="1">
      <c r="A1634" s="110"/>
    </row>
    <row r="1635" spans="1:1" s="96" customFormat="1" ht="45.95" customHeight="1">
      <c r="A1635" s="110"/>
    </row>
    <row r="1636" spans="1:1" s="96" customFormat="1" ht="45.95" customHeight="1">
      <c r="A1636" s="110"/>
    </row>
    <row r="1637" spans="1:1" s="96" customFormat="1" ht="45.95" customHeight="1">
      <c r="A1637" s="110"/>
    </row>
    <row r="1638" spans="1:1" s="96" customFormat="1" ht="45.95" customHeight="1">
      <c r="A1638" s="110"/>
    </row>
    <row r="1639" spans="1:1" s="96" customFormat="1" ht="45.95" customHeight="1">
      <c r="A1639" s="110"/>
    </row>
    <row r="1640" spans="1:1" s="96" customFormat="1" ht="45.95" customHeight="1">
      <c r="A1640" s="110"/>
    </row>
    <row r="1641" spans="1:1" s="96" customFormat="1" ht="45.95" customHeight="1">
      <c r="A1641" s="110"/>
    </row>
    <row r="1642" spans="1:1" s="96" customFormat="1" ht="45.95" customHeight="1">
      <c r="A1642" s="110"/>
    </row>
    <row r="1643" spans="1:1" s="96" customFormat="1" ht="45.95" customHeight="1">
      <c r="A1643" s="110"/>
    </row>
    <row r="1644" spans="1:1" s="96" customFormat="1" ht="45.95" customHeight="1">
      <c r="A1644" s="110"/>
    </row>
    <row r="1645" spans="1:1" s="96" customFormat="1" ht="45.95" customHeight="1">
      <c r="A1645" s="110"/>
    </row>
    <row r="1646" spans="1:1" s="96" customFormat="1" ht="45.95" customHeight="1">
      <c r="A1646" s="110"/>
    </row>
    <row r="1647" spans="1:1" s="96" customFormat="1" ht="45.95" customHeight="1">
      <c r="A1647" s="110"/>
    </row>
    <row r="1648" spans="1:1" s="96" customFormat="1" ht="45.95" customHeight="1">
      <c r="A1648" s="110"/>
    </row>
    <row r="1649" spans="1:1" s="96" customFormat="1" ht="45.95" customHeight="1">
      <c r="A1649" s="110"/>
    </row>
    <row r="1650" spans="1:1" s="96" customFormat="1" ht="45.95" customHeight="1">
      <c r="A1650" s="110"/>
    </row>
    <row r="1651" spans="1:1" s="96" customFormat="1" ht="45.95" customHeight="1">
      <c r="A1651" s="110"/>
    </row>
    <row r="1652" spans="1:1" s="96" customFormat="1" ht="45.95" customHeight="1">
      <c r="A1652" s="110"/>
    </row>
    <row r="1653" spans="1:1" s="96" customFormat="1" ht="45.95" customHeight="1">
      <c r="A1653" s="110"/>
    </row>
    <row r="1654" spans="1:1" s="96" customFormat="1" ht="45.95" customHeight="1">
      <c r="A1654" s="110"/>
    </row>
    <row r="1655" spans="1:1" s="96" customFormat="1" ht="45.95" customHeight="1">
      <c r="A1655" s="110"/>
    </row>
    <row r="1656" spans="1:1" s="96" customFormat="1" ht="45.95" customHeight="1">
      <c r="A1656" s="110"/>
    </row>
    <row r="1657" spans="1:1" s="96" customFormat="1" ht="45.95" customHeight="1">
      <c r="A1657" s="110"/>
    </row>
    <row r="1658" spans="1:1" s="96" customFormat="1" ht="45.95" customHeight="1">
      <c r="A1658" s="110"/>
    </row>
    <row r="1659" spans="1:1" s="96" customFormat="1" ht="45.95" customHeight="1">
      <c r="A1659" s="110"/>
    </row>
    <row r="1660" spans="1:1" s="96" customFormat="1" ht="45.95" customHeight="1">
      <c r="A1660" s="110"/>
    </row>
    <row r="1661" spans="1:1" s="96" customFormat="1" ht="45.95" customHeight="1">
      <c r="A1661" s="110"/>
    </row>
    <row r="1662" spans="1:1" s="96" customFormat="1" ht="45.95" customHeight="1">
      <c r="A1662" s="110"/>
    </row>
    <row r="1663" spans="1:1" s="96" customFormat="1" ht="45.95" customHeight="1">
      <c r="A1663" s="110"/>
    </row>
    <row r="1664" spans="1:1" s="96" customFormat="1" ht="45.95" customHeight="1">
      <c r="A1664" s="110"/>
    </row>
    <row r="1665" spans="1:1" s="96" customFormat="1" ht="45.95" customHeight="1">
      <c r="A1665" s="110"/>
    </row>
    <row r="1666" spans="1:1" s="96" customFormat="1" ht="45.95" customHeight="1">
      <c r="A1666" s="110"/>
    </row>
    <row r="1667" spans="1:1" s="96" customFormat="1" ht="45.95" customHeight="1">
      <c r="A1667" s="110"/>
    </row>
    <row r="1668" spans="1:1" s="96" customFormat="1" ht="45.95" customHeight="1">
      <c r="A1668" s="110"/>
    </row>
    <row r="1669" spans="1:1" s="96" customFormat="1" ht="45.95" customHeight="1">
      <c r="A1669" s="110"/>
    </row>
    <row r="1670" spans="1:1" s="96" customFormat="1" ht="45.95" customHeight="1">
      <c r="A1670" s="110"/>
    </row>
    <row r="1671" spans="1:1" s="96" customFormat="1" ht="45.95" customHeight="1">
      <c r="A1671" s="110"/>
    </row>
    <row r="1672" spans="1:1" s="96" customFormat="1" ht="45.95" customHeight="1">
      <c r="A1672" s="110"/>
    </row>
    <row r="1673" spans="1:1" s="96" customFormat="1" ht="45.95" customHeight="1">
      <c r="A1673" s="110"/>
    </row>
    <row r="1674" spans="1:1" s="96" customFormat="1" ht="45.95" customHeight="1">
      <c r="A1674" s="110"/>
    </row>
    <row r="1675" spans="1:1" s="96" customFormat="1" ht="45.95" customHeight="1">
      <c r="A1675" s="110"/>
    </row>
    <row r="1676" spans="1:1" s="96" customFormat="1" ht="45.95" customHeight="1">
      <c r="A1676" s="110"/>
    </row>
    <row r="1677" spans="1:1" s="96" customFormat="1" ht="45.95" customHeight="1">
      <c r="A1677" s="110"/>
    </row>
    <row r="1678" spans="1:1" s="96" customFormat="1" ht="45.95" customHeight="1">
      <c r="A1678" s="110"/>
    </row>
    <row r="1679" spans="1:1" s="96" customFormat="1" ht="45.95" customHeight="1">
      <c r="A1679" s="110"/>
    </row>
    <row r="1680" spans="1:1" s="96" customFormat="1" ht="45.95" customHeight="1">
      <c r="A1680" s="110"/>
    </row>
    <row r="1681" spans="1:1" s="96" customFormat="1" ht="45.95" customHeight="1">
      <c r="A1681" s="110"/>
    </row>
    <row r="1682" spans="1:1" s="96" customFormat="1" ht="45.95" customHeight="1">
      <c r="A1682" s="110"/>
    </row>
    <row r="1683" spans="1:1" s="96" customFormat="1" ht="45.95" customHeight="1">
      <c r="A1683" s="110"/>
    </row>
    <row r="1684" spans="1:1" s="96" customFormat="1" ht="45.95" customHeight="1">
      <c r="A1684" s="110"/>
    </row>
    <row r="1685" spans="1:1" s="96" customFormat="1" ht="45.95" customHeight="1">
      <c r="A1685" s="110"/>
    </row>
    <row r="1686" spans="1:1" s="96" customFormat="1" ht="45.95" customHeight="1">
      <c r="A1686" s="110"/>
    </row>
    <row r="1687" spans="1:1" s="96" customFormat="1" ht="45.95" customHeight="1">
      <c r="A1687" s="110"/>
    </row>
    <row r="1688" spans="1:1" s="96" customFormat="1" ht="45.95" customHeight="1">
      <c r="A1688" s="110"/>
    </row>
    <row r="1689" spans="1:1" s="96" customFormat="1" ht="45.95" customHeight="1">
      <c r="A1689" s="110"/>
    </row>
    <row r="1690" spans="1:1" s="96" customFormat="1" ht="45.95" customHeight="1">
      <c r="A1690" s="110"/>
    </row>
    <row r="1691" spans="1:1" s="96" customFormat="1" ht="45.95" customHeight="1">
      <c r="A1691" s="110"/>
    </row>
    <row r="1692" spans="1:1" s="96" customFormat="1" ht="45.95" customHeight="1">
      <c r="A1692" s="110"/>
    </row>
    <row r="1693" spans="1:1" s="96" customFormat="1" ht="45.95" customHeight="1">
      <c r="A1693" s="110"/>
    </row>
    <row r="1694" spans="1:1" s="96" customFormat="1" ht="45.95" customHeight="1">
      <c r="A1694" s="110"/>
    </row>
    <row r="1695" spans="1:1" s="96" customFormat="1" ht="45.95" customHeight="1">
      <c r="A1695" s="110"/>
    </row>
    <row r="1696" spans="1:1" s="96" customFormat="1" ht="45.95" customHeight="1">
      <c r="A1696" s="110"/>
    </row>
    <row r="1697" spans="1:1" s="96" customFormat="1" ht="45.95" customHeight="1">
      <c r="A1697" s="110"/>
    </row>
    <row r="1698" spans="1:1" s="96" customFormat="1" ht="45.95" customHeight="1">
      <c r="A1698" s="110"/>
    </row>
    <row r="1699" spans="1:1" s="96" customFormat="1" ht="45.95" customHeight="1">
      <c r="A1699" s="110"/>
    </row>
    <row r="1700" spans="1:1" s="96" customFormat="1" ht="45.95" customHeight="1">
      <c r="A1700" s="110"/>
    </row>
    <row r="1701" spans="1:1" s="96" customFormat="1" ht="45.95" customHeight="1">
      <c r="A1701" s="110"/>
    </row>
    <row r="1702" spans="1:1" s="96" customFormat="1" ht="45.95" customHeight="1">
      <c r="A1702" s="110"/>
    </row>
    <row r="1703" spans="1:1" s="96" customFormat="1" ht="45.95" customHeight="1">
      <c r="A1703" s="110"/>
    </row>
    <row r="1704" spans="1:1" s="96" customFormat="1" ht="45.95" customHeight="1">
      <c r="A1704" s="110"/>
    </row>
    <row r="1705" spans="1:1" s="96" customFormat="1" ht="45.95" customHeight="1">
      <c r="A1705" s="110"/>
    </row>
    <row r="1706" spans="1:1" s="96" customFormat="1" ht="45.95" customHeight="1">
      <c r="A1706" s="110"/>
    </row>
    <row r="1707" spans="1:1" s="96" customFormat="1" ht="45.95" customHeight="1">
      <c r="A1707" s="110"/>
    </row>
    <row r="1708" spans="1:1" s="96" customFormat="1" ht="45.95" customHeight="1">
      <c r="A1708" s="110"/>
    </row>
    <row r="1709" spans="1:1" s="96" customFormat="1" ht="45.95" customHeight="1">
      <c r="A1709" s="110"/>
    </row>
    <row r="1710" spans="1:1" s="96" customFormat="1" ht="45.95" customHeight="1">
      <c r="A1710" s="110"/>
    </row>
    <row r="1711" spans="1:1" s="96" customFormat="1" ht="45.95" customHeight="1">
      <c r="A1711" s="110"/>
    </row>
    <row r="1712" spans="1:1" s="96" customFormat="1" ht="45.95" customHeight="1">
      <c r="A1712" s="110"/>
    </row>
    <row r="1713" spans="1:1" s="96" customFormat="1" ht="45.95" customHeight="1">
      <c r="A1713" s="110"/>
    </row>
    <row r="1714" spans="1:1" s="96" customFormat="1" ht="45.95" customHeight="1">
      <c r="A1714" s="110"/>
    </row>
    <row r="1715" spans="1:1" s="96" customFormat="1" ht="45.95" customHeight="1">
      <c r="A1715" s="110"/>
    </row>
    <row r="1716" spans="1:1" s="96" customFormat="1" ht="45.95" customHeight="1">
      <c r="A1716" s="110"/>
    </row>
    <row r="1717" spans="1:1" s="96" customFormat="1" ht="45.95" customHeight="1">
      <c r="A1717" s="110"/>
    </row>
    <row r="1718" spans="1:1" s="96" customFormat="1" ht="45.95" customHeight="1">
      <c r="A1718" s="110"/>
    </row>
    <row r="1719" spans="1:1" s="96" customFormat="1" ht="45.95" customHeight="1">
      <c r="A1719" s="110"/>
    </row>
    <row r="1720" spans="1:1" s="96" customFormat="1" ht="45.95" customHeight="1">
      <c r="A1720" s="110"/>
    </row>
    <row r="1721" spans="1:1" s="96" customFormat="1" ht="45.95" customHeight="1">
      <c r="A1721" s="110"/>
    </row>
    <row r="1722" spans="1:1" s="96" customFormat="1" ht="45.95" customHeight="1">
      <c r="A1722" s="110"/>
    </row>
    <row r="1723" spans="1:1" s="96" customFormat="1" ht="45.95" customHeight="1">
      <c r="A1723" s="110"/>
    </row>
    <row r="1724" spans="1:1" s="96" customFormat="1" ht="45.95" customHeight="1">
      <c r="A1724" s="110"/>
    </row>
    <row r="1725" spans="1:1" s="96" customFormat="1" ht="45.95" customHeight="1">
      <c r="A1725" s="110"/>
    </row>
    <row r="1726" spans="1:1" s="96" customFormat="1" ht="45.95" customHeight="1">
      <c r="A1726" s="110"/>
    </row>
    <row r="1727" spans="1:1" s="96" customFormat="1" ht="45.95" customHeight="1">
      <c r="A1727" s="110"/>
    </row>
    <row r="1728" spans="1:1" s="96" customFormat="1" ht="45.95" customHeight="1">
      <c r="A1728" s="110"/>
    </row>
    <row r="1729" spans="1:1" s="96" customFormat="1" ht="45.95" customHeight="1">
      <c r="A1729" s="110"/>
    </row>
    <row r="1730" spans="1:1" s="96" customFormat="1" ht="45.95" customHeight="1">
      <c r="A1730" s="110"/>
    </row>
    <row r="1731" spans="1:1" s="96" customFormat="1" ht="45.95" customHeight="1">
      <c r="A1731" s="110"/>
    </row>
    <row r="1732" spans="1:1" s="96" customFormat="1" ht="45.95" customHeight="1">
      <c r="A1732" s="110"/>
    </row>
    <row r="1733" spans="1:1" s="96" customFormat="1" ht="45.95" customHeight="1">
      <c r="A1733" s="110"/>
    </row>
    <row r="1734" spans="1:1" s="96" customFormat="1" ht="45.95" customHeight="1">
      <c r="A1734" s="110"/>
    </row>
    <row r="1735" spans="1:1" s="96" customFormat="1" ht="45.95" customHeight="1">
      <c r="A1735" s="110"/>
    </row>
    <row r="1736" spans="1:1" s="96" customFormat="1" ht="45.95" customHeight="1">
      <c r="A1736" s="110"/>
    </row>
    <row r="1737" spans="1:1" s="96" customFormat="1" ht="45.95" customHeight="1">
      <c r="A1737" s="110"/>
    </row>
    <row r="1738" spans="1:1" s="96" customFormat="1" ht="45.95" customHeight="1">
      <c r="A1738" s="110"/>
    </row>
    <row r="1739" spans="1:1" s="96" customFormat="1" ht="45.95" customHeight="1">
      <c r="A1739" s="110"/>
    </row>
    <row r="1740" spans="1:1" s="96" customFormat="1" ht="45.95" customHeight="1">
      <c r="A1740" s="110"/>
    </row>
    <row r="1741" spans="1:1" s="96" customFormat="1" ht="45.95" customHeight="1">
      <c r="A1741" s="110"/>
    </row>
    <row r="1742" spans="1:1" s="96" customFormat="1" ht="45.95" customHeight="1">
      <c r="A1742" s="110"/>
    </row>
    <row r="1743" spans="1:1" s="96" customFormat="1" ht="45.95" customHeight="1">
      <c r="A1743" s="110"/>
    </row>
    <row r="1744" spans="1:1" s="96" customFormat="1" ht="45.95" customHeight="1">
      <c r="A1744" s="110"/>
    </row>
    <row r="1745" spans="1:1" s="96" customFormat="1" ht="45.95" customHeight="1">
      <c r="A1745" s="110"/>
    </row>
    <row r="1746" spans="1:1" s="96" customFormat="1" ht="45.95" customHeight="1">
      <c r="A1746" s="110"/>
    </row>
    <row r="1747" spans="1:1" s="96" customFormat="1" ht="45.95" customHeight="1">
      <c r="A1747" s="110"/>
    </row>
    <row r="1748" spans="1:1" s="96" customFormat="1" ht="45.95" customHeight="1">
      <c r="A1748" s="110"/>
    </row>
    <row r="1749" spans="1:1" s="96" customFormat="1" ht="45.95" customHeight="1">
      <c r="A1749" s="110"/>
    </row>
    <row r="1750" spans="1:1" s="96" customFormat="1" ht="45.95" customHeight="1">
      <c r="A1750" s="110"/>
    </row>
    <row r="1751" spans="1:1" s="96" customFormat="1" ht="45.95" customHeight="1">
      <c r="A1751" s="110"/>
    </row>
    <row r="1752" spans="1:1" s="96" customFormat="1" ht="45.95" customHeight="1">
      <c r="A1752" s="110"/>
    </row>
    <row r="1753" spans="1:1" s="96" customFormat="1" ht="45.95" customHeight="1">
      <c r="A1753" s="110"/>
    </row>
    <row r="1754" spans="1:1" s="96" customFormat="1" ht="45.95" customHeight="1">
      <c r="A1754" s="110"/>
    </row>
    <row r="1755" spans="1:1" s="96" customFormat="1" ht="45.95" customHeight="1">
      <c r="A1755" s="110"/>
    </row>
    <row r="1756" spans="1:1" s="96" customFormat="1" ht="45.95" customHeight="1">
      <c r="A1756" s="110"/>
    </row>
    <row r="1757" spans="1:1" s="96" customFormat="1" ht="45.95" customHeight="1">
      <c r="A1757" s="110"/>
    </row>
    <row r="1758" spans="1:1" s="96" customFormat="1" ht="45.95" customHeight="1">
      <c r="A1758" s="110"/>
    </row>
    <row r="1759" spans="1:1" s="96" customFormat="1" ht="45.95" customHeight="1">
      <c r="A1759" s="110"/>
    </row>
    <row r="1760" spans="1:1" s="96" customFormat="1" ht="45.95" customHeight="1">
      <c r="A1760" s="110"/>
    </row>
    <row r="1761" spans="1:1" s="96" customFormat="1" ht="45.95" customHeight="1">
      <c r="A1761" s="110"/>
    </row>
    <row r="1762" spans="1:1" s="96" customFormat="1" ht="45.95" customHeight="1">
      <c r="A1762" s="110"/>
    </row>
    <row r="1763" spans="1:1" s="96" customFormat="1" ht="45.95" customHeight="1">
      <c r="A1763" s="110"/>
    </row>
    <row r="1764" spans="1:1" s="96" customFormat="1" ht="45.95" customHeight="1">
      <c r="A1764" s="110"/>
    </row>
    <row r="1765" spans="1:1" s="96" customFormat="1" ht="45.95" customHeight="1">
      <c r="A1765" s="110"/>
    </row>
    <row r="1766" spans="1:1" s="96" customFormat="1" ht="45.95" customHeight="1">
      <c r="A1766" s="110"/>
    </row>
    <row r="1767" spans="1:1" s="96" customFormat="1" ht="45.95" customHeight="1">
      <c r="A1767" s="110"/>
    </row>
    <row r="1768" spans="1:1" s="96" customFormat="1" ht="45.95" customHeight="1">
      <c r="A1768" s="110"/>
    </row>
    <row r="1769" spans="1:1" s="96" customFormat="1" ht="45.95" customHeight="1">
      <c r="A1769" s="110"/>
    </row>
    <row r="1770" spans="1:1" s="96" customFormat="1" ht="45.95" customHeight="1">
      <c r="A1770" s="110"/>
    </row>
    <row r="1771" spans="1:1" s="96" customFormat="1" ht="45.95" customHeight="1">
      <c r="A1771" s="110"/>
    </row>
    <row r="1772" spans="1:1" s="96" customFormat="1" ht="45.95" customHeight="1">
      <c r="A1772" s="110"/>
    </row>
    <row r="1773" spans="1:1" s="96" customFormat="1" ht="45.95" customHeight="1">
      <c r="A1773" s="110"/>
    </row>
    <row r="1774" spans="1:1" s="96" customFormat="1" ht="45.95" customHeight="1">
      <c r="A1774" s="110"/>
    </row>
    <row r="1775" spans="1:1" s="96" customFormat="1" ht="45.95" customHeight="1">
      <c r="A1775" s="110"/>
    </row>
    <row r="1776" spans="1:1" s="96" customFormat="1" ht="45.95" customHeight="1">
      <c r="A1776" s="110"/>
    </row>
    <row r="1777" spans="1:1" s="96" customFormat="1" ht="45.95" customHeight="1">
      <c r="A1777" s="110"/>
    </row>
    <row r="1778" spans="1:1" s="96" customFormat="1" ht="45.95" customHeight="1">
      <c r="A1778" s="110"/>
    </row>
    <row r="1779" spans="1:1" s="96" customFormat="1" ht="45.95" customHeight="1">
      <c r="A1779" s="110"/>
    </row>
    <row r="1780" spans="1:1" s="96" customFormat="1" ht="45.95" customHeight="1">
      <c r="A1780" s="110"/>
    </row>
    <row r="1781" spans="1:1" s="96" customFormat="1" ht="45.95" customHeight="1">
      <c r="A1781" s="110"/>
    </row>
    <row r="1782" spans="1:1" s="96" customFormat="1" ht="45.95" customHeight="1">
      <c r="A1782" s="110"/>
    </row>
    <row r="1783" spans="1:1" s="96" customFormat="1" ht="45.95" customHeight="1">
      <c r="A1783" s="110"/>
    </row>
    <row r="1784" spans="1:1" s="96" customFormat="1" ht="45.95" customHeight="1">
      <c r="A1784" s="110"/>
    </row>
    <row r="1785" spans="1:1" s="96" customFormat="1" ht="45.95" customHeight="1">
      <c r="A1785" s="110"/>
    </row>
    <row r="1786" spans="1:1" s="96" customFormat="1" ht="45.95" customHeight="1">
      <c r="A1786" s="110"/>
    </row>
    <row r="1787" spans="1:1" s="96" customFormat="1" ht="45.95" customHeight="1">
      <c r="A1787" s="110"/>
    </row>
    <row r="1788" spans="1:1" s="96" customFormat="1" ht="45.95" customHeight="1">
      <c r="A1788" s="110"/>
    </row>
    <row r="1789" spans="1:1" s="96" customFormat="1" ht="45.95" customHeight="1">
      <c r="A1789" s="110"/>
    </row>
    <row r="1790" spans="1:1" s="96" customFormat="1" ht="45.95" customHeight="1">
      <c r="A1790" s="110"/>
    </row>
    <row r="1791" spans="1:1" s="96" customFormat="1" ht="45.95" customHeight="1">
      <c r="A1791" s="110"/>
    </row>
    <row r="1792" spans="1:1" s="96" customFormat="1" ht="45.95" customHeight="1">
      <c r="A1792" s="110"/>
    </row>
    <row r="1793" spans="1:1" s="96" customFormat="1" ht="45.95" customHeight="1">
      <c r="A1793" s="110"/>
    </row>
    <row r="1794" spans="1:1" s="96" customFormat="1" ht="45.95" customHeight="1">
      <c r="A1794" s="110"/>
    </row>
    <row r="1795" spans="1:1" s="96" customFormat="1" ht="45.95" customHeight="1">
      <c r="A1795" s="110"/>
    </row>
    <row r="1796" spans="1:1" s="96" customFormat="1" ht="45.95" customHeight="1">
      <c r="A1796" s="110"/>
    </row>
    <row r="1797" spans="1:1" s="96" customFormat="1" ht="45.95" customHeight="1">
      <c r="A1797" s="110"/>
    </row>
    <row r="1798" spans="1:1" s="96" customFormat="1" ht="45.95" customHeight="1">
      <c r="A1798" s="110"/>
    </row>
    <row r="1799" spans="1:1" s="96" customFormat="1" ht="45.95" customHeight="1">
      <c r="A1799" s="110"/>
    </row>
    <row r="1800" spans="1:1" s="96" customFormat="1" ht="45.95" customHeight="1">
      <c r="A1800" s="110"/>
    </row>
    <row r="1801" spans="1:1" s="96" customFormat="1" ht="45.95" customHeight="1">
      <c r="A1801" s="110"/>
    </row>
    <row r="1802" spans="1:1" s="96" customFormat="1" ht="45.95" customHeight="1">
      <c r="A1802" s="110"/>
    </row>
    <row r="1803" spans="1:1" s="96" customFormat="1" ht="45.95" customHeight="1">
      <c r="A1803" s="110"/>
    </row>
    <row r="1804" spans="1:1" s="96" customFormat="1" ht="45.95" customHeight="1">
      <c r="A1804" s="110"/>
    </row>
    <row r="1805" spans="1:1" s="96" customFormat="1" ht="45.95" customHeight="1">
      <c r="A1805" s="110"/>
    </row>
    <row r="1806" spans="1:1" s="96" customFormat="1" ht="45.95" customHeight="1">
      <c r="A1806" s="110"/>
    </row>
    <row r="1807" spans="1:1" s="96" customFormat="1" ht="45.95" customHeight="1">
      <c r="A1807" s="110"/>
    </row>
    <row r="1808" spans="1:1" s="96" customFormat="1" ht="45.95" customHeight="1">
      <c r="A1808" s="110"/>
    </row>
    <row r="1809" spans="1:1" s="96" customFormat="1" ht="45.95" customHeight="1">
      <c r="A1809" s="110"/>
    </row>
    <row r="1810" spans="1:1" s="96" customFormat="1" ht="45.95" customHeight="1">
      <c r="A1810" s="110"/>
    </row>
    <row r="1811" spans="1:1" s="96" customFormat="1" ht="45.95" customHeight="1">
      <c r="A1811" s="110"/>
    </row>
    <row r="1812" spans="1:1" s="96" customFormat="1" ht="45.95" customHeight="1">
      <c r="A1812" s="110"/>
    </row>
    <row r="1813" spans="1:1" s="96" customFormat="1" ht="45.95" customHeight="1">
      <c r="A1813" s="110"/>
    </row>
    <row r="1814" spans="1:1" s="96" customFormat="1" ht="45.95" customHeight="1">
      <c r="A1814" s="110"/>
    </row>
    <row r="1815" spans="1:1" s="96" customFormat="1" ht="45.95" customHeight="1">
      <c r="A1815" s="110"/>
    </row>
    <row r="1816" spans="1:1" s="96" customFormat="1" ht="45.95" customHeight="1">
      <c r="A1816" s="110"/>
    </row>
    <row r="1817" spans="1:1" s="96" customFormat="1" ht="45.95" customHeight="1">
      <c r="A1817" s="110"/>
    </row>
    <row r="1818" spans="1:1" s="96" customFormat="1" ht="45.95" customHeight="1">
      <c r="A1818" s="110"/>
    </row>
    <row r="1819" spans="1:1" s="96" customFormat="1" ht="45.95" customHeight="1">
      <c r="A1819" s="110"/>
    </row>
    <row r="1820" spans="1:1" s="96" customFormat="1" ht="45.95" customHeight="1">
      <c r="A1820" s="110"/>
    </row>
    <row r="1821" spans="1:1" s="96" customFormat="1" ht="45.95" customHeight="1">
      <c r="A1821" s="110"/>
    </row>
    <row r="1822" spans="1:1" s="96" customFormat="1" ht="45.95" customHeight="1">
      <c r="A1822" s="110"/>
    </row>
    <row r="1823" spans="1:1" s="96" customFormat="1" ht="45.95" customHeight="1">
      <c r="A1823" s="110"/>
    </row>
    <row r="1824" spans="1:1" s="96" customFormat="1" ht="45.95" customHeight="1">
      <c r="A1824" s="110"/>
    </row>
    <row r="1825" spans="1:1" s="96" customFormat="1" ht="45.95" customHeight="1">
      <c r="A1825" s="110"/>
    </row>
    <row r="1826" spans="1:1" s="96" customFormat="1" ht="45.95" customHeight="1">
      <c r="A1826" s="110"/>
    </row>
    <row r="1827" spans="1:1" s="96" customFormat="1" ht="45.95" customHeight="1">
      <c r="A1827" s="110"/>
    </row>
    <row r="1828" spans="1:1" s="96" customFormat="1" ht="45.95" customHeight="1">
      <c r="A1828" s="110"/>
    </row>
    <row r="1829" spans="1:1" s="96" customFormat="1" ht="45.95" customHeight="1">
      <c r="A1829" s="110"/>
    </row>
    <row r="1830" spans="1:1" s="96" customFormat="1" ht="45.95" customHeight="1">
      <c r="A1830" s="110"/>
    </row>
    <row r="1831" spans="1:1" s="96" customFormat="1" ht="45.95" customHeight="1">
      <c r="A1831" s="110"/>
    </row>
    <row r="1832" spans="1:1" s="96" customFormat="1" ht="45.95" customHeight="1">
      <c r="A1832" s="110"/>
    </row>
    <row r="1833" spans="1:1" s="96" customFormat="1" ht="45.95" customHeight="1">
      <c r="A1833" s="110"/>
    </row>
    <row r="1834" spans="1:1" s="96" customFormat="1" ht="45.95" customHeight="1">
      <c r="A1834" s="110"/>
    </row>
    <row r="1835" spans="1:1" s="96" customFormat="1" ht="45.95" customHeight="1">
      <c r="A1835" s="110"/>
    </row>
    <row r="1836" spans="1:1" s="96" customFormat="1" ht="45.95" customHeight="1">
      <c r="A1836" s="110"/>
    </row>
    <row r="1837" spans="1:1" s="96" customFormat="1" ht="45.95" customHeight="1">
      <c r="A1837" s="110"/>
    </row>
    <row r="1838" spans="1:1" s="96" customFormat="1" ht="45.95" customHeight="1">
      <c r="A1838" s="110"/>
    </row>
    <row r="1839" spans="1:1" s="96" customFormat="1" ht="45.95" customHeight="1">
      <c r="A1839" s="110"/>
    </row>
    <row r="1840" spans="1:1" s="96" customFormat="1" ht="45.95" customHeight="1">
      <c r="A1840" s="110"/>
    </row>
    <row r="1841" spans="1:1" s="96" customFormat="1" ht="45.95" customHeight="1">
      <c r="A1841" s="110"/>
    </row>
    <row r="1842" spans="1:1" s="96" customFormat="1" ht="45.95" customHeight="1">
      <c r="A1842" s="110"/>
    </row>
    <row r="1843" spans="1:1" s="96" customFormat="1" ht="45.95" customHeight="1">
      <c r="A1843" s="110"/>
    </row>
    <row r="1844" spans="1:1" s="96" customFormat="1" ht="45.95" customHeight="1">
      <c r="A1844" s="110"/>
    </row>
    <row r="1845" spans="1:1" s="96" customFormat="1" ht="45.95" customHeight="1">
      <c r="A1845" s="110"/>
    </row>
    <row r="1846" spans="1:1" s="96" customFormat="1" ht="45.95" customHeight="1">
      <c r="A1846" s="110"/>
    </row>
    <row r="1847" spans="1:1" s="96" customFormat="1" ht="45.95" customHeight="1">
      <c r="A1847" s="110"/>
    </row>
    <row r="1848" spans="1:1" s="96" customFormat="1" ht="45.95" customHeight="1">
      <c r="A1848" s="110"/>
    </row>
    <row r="1849" spans="1:1" s="96" customFormat="1" ht="45.95" customHeight="1">
      <c r="A1849" s="110"/>
    </row>
    <row r="1850" spans="1:1" s="96" customFormat="1" ht="45.95" customHeight="1">
      <c r="A1850" s="110"/>
    </row>
    <row r="1851" spans="1:1" s="96" customFormat="1" ht="45.95" customHeight="1">
      <c r="A1851" s="110"/>
    </row>
    <row r="1852" spans="1:1" s="96" customFormat="1" ht="45.95" customHeight="1">
      <c r="A1852" s="110"/>
    </row>
    <row r="1853" spans="1:1" s="96" customFormat="1" ht="45.95" customHeight="1">
      <c r="A1853" s="110"/>
    </row>
    <row r="1854" spans="1:1" s="96" customFormat="1" ht="45.95" customHeight="1">
      <c r="A1854" s="110"/>
    </row>
    <row r="1855" spans="1:1" s="96" customFormat="1" ht="45.95" customHeight="1">
      <c r="A1855" s="110"/>
    </row>
    <row r="1856" spans="1:1" s="96" customFormat="1" ht="45.95" customHeight="1">
      <c r="A1856" s="110"/>
    </row>
    <row r="1857" spans="1:1" s="96" customFormat="1" ht="45.95" customHeight="1">
      <c r="A1857" s="110"/>
    </row>
    <row r="1858" spans="1:1" s="96" customFormat="1" ht="45.95" customHeight="1">
      <c r="A1858" s="110"/>
    </row>
    <row r="1859" spans="1:1" s="96" customFormat="1" ht="45.95" customHeight="1">
      <c r="A1859" s="110"/>
    </row>
    <row r="1860" spans="1:1" s="96" customFormat="1" ht="45.95" customHeight="1">
      <c r="A1860" s="110"/>
    </row>
    <row r="1861" spans="1:1" s="96" customFormat="1" ht="45.95" customHeight="1">
      <c r="A1861" s="110"/>
    </row>
    <row r="1862" spans="1:1" s="96" customFormat="1" ht="45.95" customHeight="1">
      <c r="A1862" s="110"/>
    </row>
    <row r="1863" spans="1:1" s="96" customFormat="1" ht="45.95" customHeight="1">
      <c r="A1863" s="110"/>
    </row>
    <row r="1864" spans="1:1" s="96" customFormat="1" ht="45.95" customHeight="1">
      <c r="A1864" s="110"/>
    </row>
    <row r="1865" spans="1:1" s="96" customFormat="1" ht="45.95" customHeight="1">
      <c r="A1865" s="110"/>
    </row>
    <row r="1866" spans="1:1" s="96" customFormat="1" ht="45.95" customHeight="1">
      <c r="A1866" s="110"/>
    </row>
    <row r="1867" spans="1:1" s="96" customFormat="1" ht="45.95" customHeight="1">
      <c r="A1867" s="110"/>
    </row>
    <row r="1868" spans="1:1" s="96" customFormat="1" ht="45.95" customHeight="1">
      <c r="A1868" s="110"/>
    </row>
    <row r="1869" spans="1:1" s="96" customFormat="1" ht="45.95" customHeight="1">
      <c r="A1869" s="110"/>
    </row>
    <row r="1870" spans="1:1" s="96" customFormat="1" ht="45.95" customHeight="1">
      <c r="A1870" s="110"/>
    </row>
    <row r="1871" spans="1:1" s="96" customFormat="1" ht="45.95" customHeight="1">
      <c r="A1871" s="110"/>
    </row>
    <row r="1872" spans="1:1" s="96" customFormat="1" ht="45.95" customHeight="1">
      <c r="A1872" s="110"/>
    </row>
    <row r="1873" spans="1:1" s="96" customFormat="1" ht="45.95" customHeight="1">
      <c r="A1873" s="110"/>
    </row>
    <row r="1874" spans="1:1" s="96" customFormat="1" ht="45.95" customHeight="1">
      <c r="A1874" s="110"/>
    </row>
    <row r="1875" spans="1:1" s="96" customFormat="1" ht="45.95" customHeight="1">
      <c r="A1875" s="110"/>
    </row>
    <row r="1876" spans="1:1" s="96" customFormat="1" ht="45.95" customHeight="1">
      <c r="A1876" s="110"/>
    </row>
    <row r="1877" spans="1:1" s="96" customFormat="1" ht="45.95" customHeight="1">
      <c r="A1877" s="110"/>
    </row>
    <row r="1878" spans="1:1" s="96" customFormat="1" ht="45.95" customHeight="1">
      <c r="A1878" s="110"/>
    </row>
    <row r="1879" spans="1:1" s="96" customFormat="1" ht="45.95" customHeight="1">
      <c r="A1879" s="110"/>
    </row>
    <row r="1880" spans="1:1" s="96" customFormat="1" ht="45.95" customHeight="1">
      <c r="A1880" s="110"/>
    </row>
    <row r="1881" spans="1:1" s="96" customFormat="1" ht="45.95" customHeight="1">
      <c r="A1881" s="110"/>
    </row>
    <row r="1882" spans="1:1" s="96" customFormat="1" ht="45.95" customHeight="1">
      <c r="A1882" s="110"/>
    </row>
    <row r="1883" spans="1:1" s="96" customFormat="1" ht="45.95" customHeight="1">
      <c r="A1883" s="110"/>
    </row>
    <row r="1884" spans="1:1" s="96" customFormat="1" ht="45.95" customHeight="1">
      <c r="A1884" s="110"/>
    </row>
    <row r="1885" spans="1:1" s="96" customFormat="1" ht="45.95" customHeight="1">
      <c r="A1885" s="110"/>
    </row>
    <row r="1886" spans="1:1" s="96" customFormat="1" ht="45.95" customHeight="1">
      <c r="A1886" s="110"/>
    </row>
    <row r="1887" spans="1:1" s="96" customFormat="1" ht="45.95" customHeight="1">
      <c r="A1887" s="110"/>
    </row>
    <row r="1888" spans="1:1" s="96" customFormat="1" ht="45.95" customHeight="1">
      <c r="A1888" s="110"/>
    </row>
    <row r="1889" spans="1:1" s="96" customFormat="1" ht="45.95" customHeight="1">
      <c r="A1889" s="110"/>
    </row>
    <row r="1890" spans="1:1" s="96" customFormat="1" ht="45.95" customHeight="1">
      <c r="A1890" s="110"/>
    </row>
    <row r="1891" spans="1:1" s="96" customFormat="1" ht="45.95" customHeight="1">
      <c r="A1891" s="110"/>
    </row>
    <row r="1892" spans="1:1" s="96" customFormat="1" ht="45.95" customHeight="1">
      <c r="A1892" s="110"/>
    </row>
    <row r="1893" spans="1:1" s="96" customFormat="1" ht="45.95" customHeight="1">
      <c r="A1893" s="110"/>
    </row>
    <row r="1894" spans="1:1" s="96" customFormat="1" ht="45.95" customHeight="1">
      <c r="A1894" s="110"/>
    </row>
    <row r="1895" spans="1:1" s="96" customFormat="1" ht="45.95" customHeight="1">
      <c r="A1895" s="110"/>
    </row>
    <row r="1896" spans="1:1" s="96" customFormat="1" ht="45.95" customHeight="1">
      <c r="A1896" s="110"/>
    </row>
    <row r="1897" spans="1:1" s="96" customFormat="1" ht="45.95" customHeight="1">
      <c r="A1897" s="110"/>
    </row>
    <row r="1898" spans="1:1" s="96" customFormat="1" ht="45.95" customHeight="1">
      <c r="A1898" s="110"/>
    </row>
    <row r="1899" spans="1:1" s="96" customFormat="1" ht="45.95" customHeight="1">
      <c r="A1899" s="110"/>
    </row>
    <row r="1900" spans="1:1" s="96" customFormat="1" ht="45.95" customHeight="1">
      <c r="A1900" s="110"/>
    </row>
    <row r="1901" spans="1:1" s="96" customFormat="1" ht="45.95" customHeight="1">
      <c r="A1901" s="110"/>
    </row>
    <row r="1902" spans="1:1" s="96" customFormat="1" ht="45.95" customHeight="1">
      <c r="A1902" s="110"/>
    </row>
    <row r="1903" spans="1:1" s="96" customFormat="1" ht="45.95" customHeight="1">
      <c r="A1903" s="110"/>
    </row>
    <row r="1904" spans="1:1" s="96" customFormat="1" ht="45.95" customHeight="1">
      <c r="A1904" s="110"/>
    </row>
    <row r="1905" spans="1:1" s="96" customFormat="1" ht="45.95" customHeight="1">
      <c r="A1905" s="110"/>
    </row>
    <row r="1906" spans="1:1" s="96" customFormat="1" ht="45.95" customHeight="1">
      <c r="A1906" s="110"/>
    </row>
    <row r="1907" spans="1:1" s="96" customFormat="1" ht="45.95" customHeight="1">
      <c r="A1907" s="110"/>
    </row>
    <row r="1908" spans="1:1" s="96" customFormat="1" ht="45.95" customHeight="1">
      <c r="A1908" s="110"/>
    </row>
    <row r="1909" spans="1:1" s="96" customFormat="1" ht="45.95" customHeight="1">
      <c r="A1909" s="110"/>
    </row>
    <row r="1910" spans="1:1" s="96" customFormat="1" ht="45.95" customHeight="1">
      <c r="A1910" s="110"/>
    </row>
    <row r="1911" spans="1:1" s="96" customFormat="1" ht="45.95" customHeight="1">
      <c r="A1911" s="110"/>
    </row>
    <row r="1912" spans="1:1" s="96" customFormat="1" ht="45.95" customHeight="1">
      <c r="A1912" s="110"/>
    </row>
    <row r="1913" spans="1:1" s="96" customFormat="1" ht="45.95" customHeight="1">
      <c r="A1913" s="110"/>
    </row>
    <row r="1914" spans="1:1" s="96" customFormat="1" ht="45.95" customHeight="1">
      <c r="A1914" s="110"/>
    </row>
    <row r="1915" spans="1:1" s="96" customFormat="1" ht="45.95" customHeight="1">
      <c r="A1915" s="110"/>
    </row>
    <row r="1916" spans="1:1" s="96" customFormat="1" ht="45.95" customHeight="1">
      <c r="A1916" s="110"/>
    </row>
    <row r="1917" spans="1:1" s="96" customFormat="1" ht="45.95" customHeight="1">
      <c r="A1917" s="110"/>
    </row>
    <row r="1918" spans="1:1" s="96" customFormat="1" ht="45.95" customHeight="1">
      <c r="A1918" s="110"/>
    </row>
    <row r="1919" spans="1:1" s="96" customFormat="1" ht="45.95" customHeight="1">
      <c r="A1919" s="110"/>
    </row>
    <row r="1920" spans="1:1" s="96" customFormat="1" ht="45.95" customHeight="1">
      <c r="A1920" s="110"/>
    </row>
    <row r="1921" spans="1:1" s="96" customFormat="1" ht="45.95" customHeight="1">
      <c r="A1921" s="110"/>
    </row>
    <row r="1922" spans="1:1" s="96" customFormat="1" ht="45.95" customHeight="1">
      <c r="A1922" s="110"/>
    </row>
    <row r="1923" spans="1:1" s="96" customFormat="1" ht="45.95" customHeight="1">
      <c r="A1923" s="110"/>
    </row>
    <row r="1924" spans="1:1" s="96" customFormat="1" ht="45.95" customHeight="1">
      <c r="A1924" s="110"/>
    </row>
    <row r="1925" spans="1:1" s="96" customFormat="1" ht="45.95" customHeight="1">
      <c r="A1925" s="110"/>
    </row>
    <row r="1926" spans="1:1" s="96" customFormat="1" ht="45.95" customHeight="1">
      <c r="A1926" s="110"/>
    </row>
    <row r="1927" spans="1:1" s="96" customFormat="1" ht="45.95" customHeight="1">
      <c r="A1927" s="110"/>
    </row>
    <row r="1928" spans="1:1" s="96" customFormat="1" ht="45.95" customHeight="1">
      <c r="A1928" s="110"/>
    </row>
    <row r="1929" spans="1:1" s="96" customFormat="1" ht="45.95" customHeight="1">
      <c r="A1929" s="110"/>
    </row>
    <row r="1930" spans="1:1" s="96" customFormat="1" ht="45.95" customHeight="1">
      <c r="A1930" s="110"/>
    </row>
    <row r="1931" spans="1:1" s="96" customFormat="1" ht="45.95" customHeight="1">
      <c r="A1931" s="110"/>
    </row>
    <row r="1932" spans="1:1" s="96" customFormat="1" ht="45.95" customHeight="1">
      <c r="A1932" s="110"/>
    </row>
    <row r="1933" spans="1:1" s="96" customFormat="1" ht="45.95" customHeight="1">
      <c r="A1933" s="110"/>
    </row>
    <row r="1934" spans="1:1" s="96" customFormat="1" ht="45.95" customHeight="1">
      <c r="A1934" s="110"/>
    </row>
    <row r="1935" spans="1:1" s="96" customFormat="1" ht="45.95" customHeight="1">
      <c r="A1935" s="110"/>
    </row>
    <row r="1936" spans="1:1" s="96" customFormat="1" ht="45.95" customHeight="1">
      <c r="A1936" s="110"/>
    </row>
    <row r="1937" spans="1:1" s="96" customFormat="1" ht="45.95" customHeight="1">
      <c r="A1937" s="110"/>
    </row>
    <row r="1938" spans="1:1" s="96" customFormat="1" ht="45.95" customHeight="1">
      <c r="A1938" s="110"/>
    </row>
    <row r="1939" spans="1:1" s="96" customFormat="1" ht="45.95" customHeight="1">
      <c r="A1939" s="110"/>
    </row>
    <row r="1940" spans="1:1" s="96" customFormat="1" ht="45.95" customHeight="1">
      <c r="A1940" s="110"/>
    </row>
    <row r="1941" spans="1:1" s="96" customFormat="1" ht="45.95" customHeight="1">
      <c r="A1941" s="110"/>
    </row>
    <row r="1942" spans="1:1" s="96" customFormat="1" ht="45.95" customHeight="1">
      <c r="A1942" s="110"/>
    </row>
    <row r="1943" spans="1:1" s="96" customFormat="1" ht="45.95" customHeight="1">
      <c r="A1943" s="110"/>
    </row>
    <row r="1944" spans="1:1" s="96" customFormat="1" ht="45.95" customHeight="1">
      <c r="A1944" s="110"/>
    </row>
    <row r="1945" spans="1:1" s="96" customFormat="1" ht="45.95" customHeight="1">
      <c r="A1945" s="110"/>
    </row>
    <row r="1946" spans="1:1" s="96" customFormat="1" ht="45.95" customHeight="1">
      <c r="A1946" s="110"/>
    </row>
    <row r="1947" spans="1:1" s="96" customFormat="1" ht="45.95" customHeight="1">
      <c r="A1947" s="110"/>
    </row>
    <row r="1948" spans="1:1" s="96" customFormat="1" ht="45.95" customHeight="1">
      <c r="A1948" s="110"/>
    </row>
    <row r="1949" spans="1:1" s="96" customFormat="1" ht="45.95" customHeight="1">
      <c r="A1949" s="110"/>
    </row>
    <row r="1950" spans="1:1" s="96" customFormat="1" ht="45.95" customHeight="1">
      <c r="A1950" s="110"/>
    </row>
    <row r="1951" spans="1:1" s="96" customFormat="1" ht="45.95" customHeight="1">
      <c r="A1951" s="110"/>
    </row>
    <row r="1952" spans="1:1" s="96" customFormat="1" ht="45.95" customHeight="1">
      <c r="A1952" s="110"/>
    </row>
    <row r="1953" spans="1:1" s="96" customFormat="1" ht="45.95" customHeight="1">
      <c r="A1953" s="110"/>
    </row>
    <row r="1954" spans="1:1" s="96" customFormat="1" ht="45.95" customHeight="1">
      <c r="A1954" s="110"/>
    </row>
    <row r="1955" spans="1:1" s="96" customFormat="1" ht="45.95" customHeight="1">
      <c r="A1955" s="110"/>
    </row>
    <row r="1956" spans="1:1" s="96" customFormat="1" ht="45.95" customHeight="1">
      <c r="A1956" s="110"/>
    </row>
    <row r="1957" spans="1:1" s="96" customFormat="1" ht="45.95" customHeight="1">
      <c r="A1957" s="110"/>
    </row>
    <row r="1958" spans="1:1" s="96" customFormat="1" ht="45.95" customHeight="1">
      <c r="A1958" s="110"/>
    </row>
    <row r="1959" spans="1:1" s="96" customFormat="1" ht="45.95" customHeight="1">
      <c r="A1959" s="110"/>
    </row>
    <row r="1960" spans="1:1" s="96" customFormat="1" ht="45.95" customHeight="1">
      <c r="A1960" s="110"/>
    </row>
    <row r="1961" spans="1:1" s="96" customFormat="1" ht="45.95" customHeight="1">
      <c r="A1961" s="110"/>
    </row>
    <row r="1962" spans="1:1" s="96" customFormat="1" ht="45.95" customHeight="1">
      <c r="A1962" s="110"/>
    </row>
    <row r="1963" spans="1:1" s="96" customFormat="1" ht="45.95" customHeight="1">
      <c r="A1963" s="110"/>
    </row>
    <row r="1964" spans="1:1" s="96" customFormat="1" ht="45.95" customHeight="1">
      <c r="A1964" s="110"/>
    </row>
    <row r="1965" spans="1:1" s="96" customFormat="1" ht="45.95" customHeight="1">
      <c r="A1965" s="110"/>
    </row>
    <row r="1966" spans="1:1" s="96" customFormat="1" ht="45.95" customHeight="1">
      <c r="A1966" s="110"/>
    </row>
    <row r="1967" spans="1:1" s="96" customFormat="1" ht="45.95" customHeight="1">
      <c r="A1967" s="110"/>
    </row>
    <row r="1968" spans="1:1" s="96" customFormat="1" ht="45.95" customHeight="1">
      <c r="A1968" s="110"/>
    </row>
    <row r="1969" spans="1:1" s="96" customFormat="1" ht="45.95" customHeight="1">
      <c r="A1969" s="110"/>
    </row>
    <row r="1970" spans="1:1" s="96" customFormat="1" ht="45.95" customHeight="1">
      <c r="A1970" s="110"/>
    </row>
    <row r="1971" spans="1:1" s="96" customFormat="1" ht="45.95" customHeight="1">
      <c r="A1971" s="110"/>
    </row>
    <row r="1972" spans="1:1" s="96" customFormat="1" ht="45.95" customHeight="1">
      <c r="A1972" s="110"/>
    </row>
    <row r="1973" spans="1:1" s="96" customFormat="1" ht="45.95" customHeight="1">
      <c r="A1973" s="110"/>
    </row>
    <row r="1974" spans="1:1" s="96" customFormat="1" ht="45.95" customHeight="1">
      <c r="A1974" s="110"/>
    </row>
    <row r="1975" spans="1:1" s="96" customFormat="1" ht="45.95" customHeight="1">
      <c r="A1975" s="110"/>
    </row>
    <row r="1976" spans="1:1" s="96" customFormat="1" ht="45.95" customHeight="1">
      <c r="A1976" s="110"/>
    </row>
    <row r="1977" spans="1:1" s="96" customFormat="1" ht="45.95" customHeight="1">
      <c r="A1977" s="110"/>
    </row>
    <row r="1978" spans="1:1" s="96" customFormat="1" ht="45.95" customHeight="1">
      <c r="A1978" s="110"/>
    </row>
    <row r="1979" spans="1:1" s="96" customFormat="1" ht="45.95" customHeight="1">
      <c r="A1979" s="110"/>
    </row>
    <row r="1980" spans="1:1" s="96" customFormat="1" ht="45.95" customHeight="1">
      <c r="A1980" s="110"/>
    </row>
    <row r="1981" spans="1:1" s="96" customFormat="1" ht="45.95" customHeight="1">
      <c r="A1981" s="110"/>
    </row>
    <row r="1982" spans="1:1" s="96" customFormat="1" ht="45.95" customHeight="1">
      <c r="A1982" s="110"/>
    </row>
    <row r="1983" spans="1:1" s="96" customFormat="1" ht="45.95" customHeight="1">
      <c r="A1983" s="110"/>
    </row>
    <row r="1984" spans="1:1" s="96" customFormat="1" ht="45.95" customHeight="1">
      <c r="A1984" s="110"/>
    </row>
    <row r="1985" spans="1:1" s="96" customFormat="1" ht="45.95" customHeight="1">
      <c r="A1985" s="110"/>
    </row>
    <row r="1986" spans="1:1" s="96" customFormat="1" ht="45.95" customHeight="1">
      <c r="A1986" s="110"/>
    </row>
    <row r="1987" spans="1:1" s="96" customFormat="1" ht="45.95" customHeight="1">
      <c r="A1987" s="110"/>
    </row>
    <row r="1988" spans="1:1" s="96" customFormat="1" ht="45.95" customHeight="1">
      <c r="A1988" s="110"/>
    </row>
    <row r="1989" spans="1:1" s="96" customFormat="1" ht="45.95" customHeight="1">
      <c r="A1989" s="110"/>
    </row>
    <row r="1990" spans="1:1" s="96" customFormat="1" ht="45.95" customHeight="1">
      <c r="A1990" s="110"/>
    </row>
    <row r="1991" spans="1:1" s="96" customFormat="1" ht="45.95" customHeight="1">
      <c r="A1991" s="110"/>
    </row>
    <row r="1992" spans="1:1" s="96" customFormat="1" ht="45.95" customHeight="1">
      <c r="A1992" s="110"/>
    </row>
    <row r="1993" spans="1:1" s="96" customFormat="1" ht="45.95" customHeight="1">
      <c r="A1993" s="110"/>
    </row>
    <row r="1994" spans="1:1" s="96" customFormat="1" ht="45.95" customHeight="1">
      <c r="A1994" s="110"/>
    </row>
    <row r="1995" spans="1:1" s="96" customFormat="1" ht="45.95" customHeight="1">
      <c r="A1995" s="110"/>
    </row>
    <row r="1996" spans="1:1" s="96" customFormat="1" ht="45.95" customHeight="1">
      <c r="A1996" s="110"/>
    </row>
    <row r="1997" spans="1:1" s="96" customFormat="1" ht="45.95" customHeight="1">
      <c r="A1997" s="110"/>
    </row>
    <row r="1998" spans="1:1" s="96" customFormat="1" ht="45.95" customHeight="1">
      <c r="A1998" s="110"/>
    </row>
    <row r="1999" spans="1:1" s="96" customFormat="1" ht="45.95" customHeight="1">
      <c r="A1999" s="110"/>
    </row>
    <row r="2000" spans="1:1" s="96" customFormat="1" ht="45.95" customHeight="1">
      <c r="A2000" s="110"/>
    </row>
    <row r="2001" spans="1:1" s="96" customFormat="1" ht="45.95" customHeight="1">
      <c r="A2001" s="110"/>
    </row>
    <row r="2002" spans="1:1" s="96" customFormat="1" ht="45.95" customHeight="1">
      <c r="A2002" s="110"/>
    </row>
    <row r="2003" spans="1:1" s="96" customFormat="1" ht="45.95" customHeight="1">
      <c r="A2003" s="110"/>
    </row>
    <row r="2004" spans="1:1" s="96" customFormat="1" ht="45.95" customHeight="1">
      <c r="A2004" s="110"/>
    </row>
    <row r="2005" spans="1:1" s="96" customFormat="1" ht="45.95" customHeight="1">
      <c r="A2005" s="110"/>
    </row>
    <row r="2006" spans="1:1" s="96" customFormat="1" ht="45.95" customHeight="1">
      <c r="A2006" s="110"/>
    </row>
    <row r="2007" spans="1:1" s="96" customFormat="1" ht="45.95" customHeight="1">
      <c r="A2007" s="110"/>
    </row>
    <row r="2008" spans="1:1" s="96" customFormat="1" ht="45.95" customHeight="1">
      <c r="A2008" s="110"/>
    </row>
    <row r="2009" spans="1:1" s="96" customFormat="1" ht="45.95" customHeight="1">
      <c r="A2009" s="110"/>
    </row>
    <row r="2010" spans="1:1" s="96" customFormat="1" ht="45.95" customHeight="1">
      <c r="A2010" s="110"/>
    </row>
    <row r="2011" spans="1:1" s="96" customFormat="1" ht="45.95" customHeight="1">
      <c r="A2011" s="110"/>
    </row>
    <row r="2012" spans="1:1" s="96" customFormat="1" ht="45.95" customHeight="1">
      <c r="A2012" s="110"/>
    </row>
    <row r="2013" spans="1:1" s="96" customFormat="1" ht="45.95" customHeight="1">
      <c r="A2013" s="110"/>
    </row>
    <row r="2014" spans="1:1" s="96" customFormat="1" ht="45.95" customHeight="1">
      <c r="A2014" s="110"/>
    </row>
    <row r="2015" spans="1:1" s="96" customFormat="1" ht="45.95" customHeight="1">
      <c r="A2015" s="110"/>
    </row>
    <row r="2016" spans="1:1" s="96" customFormat="1" ht="45.95" customHeight="1">
      <c r="A2016" s="110"/>
    </row>
    <row r="2017" spans="1:1" s="96" customFormat="1" ht="45.95" customHeight="1">
      <c r="A2017" s="110"/>
    </row>
    <row r="2018" spans="1:1" s="96" customFormat="1" ht="45.95" customHeight="1">
      <c r="A2018" s="110"/>
    </row>
    <row r="2019" spans="1:1" s="96" customFormat="1" ht="45.95" customHeight="1">
      <c r="A2019" s="110"/>
    </row>
    <row r="2020" spans="1:1" s="96" customFormat="1" ht="45.95" customHeight="1">
      <c r="A2020" s="110"/>
    </row>
    <row r="2021" spans="1:1" s="96" customFormat="1" ht="45.95" customHeight="1">
      <c r="A2021" s="110"/>
    </row>
    <row r="2022" spans="1:1" s="96" customFormat="1" ht="45.95" customHeight="1">
      <c r="A2022" s="110"/>
    </row>
    <row r="2023" spans="1:1" s="96" customFormat="1" ht="45.95" customHeight="1">
      <c r="A2023" s="110"/>
    </row>
    <row r="2024" spans="1:1" s="96" customFormat="1" ht="45.95" customHeight="1">
      <c r="A2024" s="110"/>
    </row>
    <row r="2025" spans="1:1" s="96" customFormat="1" ht="45.95" customHeight="1">
      <c r="A2025" s="110"/>
    </row>
    <row r="2026" spans="1:1" s="96" customFormat="1" ht="45.95" customHeight="1">
      <c r="A2026" s="110"/>
    </row>
    <row r="2027" spans="1:1" s="96" customFormat="1" ht="45.95" customHeight="1">
      <c r="A2027" s="110"/>
    </row>
    <row r="2028" spans="1:1" s="96" customFormat="1" ht="45.95" customHeight="1">
      <c r="A2028" s="110"/>
    </row>
    <row r="2029" spans="1:1" s="96" customFormat="1" ht="45.95" customHeight="1">
      <c r="A2029" s="110"/>
    </row>
    <row r="2030" spans="1:1" s="96" customFormat="1" ht="45.95" customHeight="1">
      <c r="A2030" s="110"/>
    </row>
    <row r="2031" spans="1:1" s="96" customFormat="1" ht="45.95" customHeight="1">
      <c r="A2031" s="110"/>
    </row>
    <row r="2032" spans="1:1" s="96" customFormat="1" ht="45.95" customHeight="1">
      <c r="A2032" s="110"/>
    </row>
    <row r="2033" spans="1:1" s="96" customFormat="1" ht="45.95" customHeight="1">
      <c r="A2033" s="110"/>
    </row>
    <row r="2034" spans="1:1" s="96" customFormat="1" ht="45.95" customHeight="1">
      <c r="A2034" s="110"/>
    </row>
    <row r="2035" spans="1:1" s="96" customFormat="1" ht="45.95" customHeight="1">
      <c r="A2035" s="110"/>
    </row>
    <row r="2036" spans="1:1" s="96" customFormat="1" ht="45.95" customHeight="1">
      <c r="A2036" s="110"/>
    </row>
    <row r="2037" spans="1:1" s="96" customFormat="1" ht="45.95" customHeight="1">
      <c r="A2037" s="110"/>
    </row>
    <row r="2038" spans="1:1" s="96" customFormat="1" ht="45.95" customHeight="1">
      <c r="A2038" s="110"/>
    </row>
    <row r="2039" spans="1:1" s="96" customFormat="1" ht="45.95" customHeight="1">
      <c r="A2039" s="110"/>
    </row>
    <row r="2040" spans="1:1" s="96" customFormat="1" ht="45.95" customHeight="1">
      <c r="A2040" s="110"/>
    </row>
    <row r="2041" spans="1:1" s="96" customFormat="1" ht="45.95" customHeight="1">
      <c r="A2041" s="110"/>
    </row>
    <row r="2042" spans="1:1" s="96" customFormat="1" ht="45.95" customHeight="1">
      <c r="A2042" s="110"/>
    </row>
    <row r="2043" spans="1:1" s="96" customFormat="1" ht="45.95" customHeight="1">
      <c r="A2043" s="110"/>
    </row>
    <row r="2044" spans="1:1" s="96" customFormat="1" ht="45.95" customHeight="1">
      <c r="A2044" s="110"/>
    </row>
    <row r="2045" spans="1:1" s="96" customFormat="1" ht="45.95" customHeight="1">
      <c r="A2045" s="110"/>
    </row>
    <row r="2046" spans="1:1" s="96" customFormat="1" ht="45.95" customHeight="1">
      <c r="A2046" s="110"/>
    </row>
    <row r="2047" spans="1:1" s="96" customFormat="1" ht="45.95" customHeight="1">
      <c r="A2047" s="110"/>
    </row>
    <row r="2048" spans="1:1" s="96" customFormat="1" ht="45.95" customHeight="1">
      <c r="A2048" s="110"/>
    </row>
    <row r="2049" spans="1:1" s="96" customFormat="1" ht="45.95" customHeight="1">
      <c r="A2049" s="110"/>
    </row>
    <row r="2050" spans="1:1" s="96" customFormat="1" ht="45.95" customHeight="1">
      <c r="A2050" s="110"/>
    </row>
    <row r="2051" spans="1:1" s="96" customFormat="1" ht="45.95" customHeight="1">
      <c r="A2051" s="110"/>
    </row>
    <row r="2052" spans="1:1" s="96" customFormat="1" ht="45.95" customHeight="1">
      <c r="A2052" s="110"/>
    </row>
    <row r="2053" spans="1:1" s="96" customFormat="1" ht="45.95" customHeight="1">
      <c r="A2053" s="110"/>
    </row>
    <row r="2054" spans="1:1" s="96" customFormat="1" ht="45.95" customHeight="1">
      <c r="A2054" s="110"/>
    </row>
    <row r="2055" spans="1:1" s="96" customFormat="1" ht="45.95" customHeight="1">
      <c r="A2055" s="110"/>
    </row>
    <row r="2056" spans="1:1" s="96" customFormat="1" ht="45.95" customHeight="1">
      <c r="A2056" s="110"/>
    </row>
    <row r="2057" spans="1:1" s="96" customFormat="1" ht="45.95" customHeight="1">
      <c r="A2057" s="110"/>
    </row>
    <row r="2058" spans="1:1" s="96" customFormat="1" ht="45.95" customHeight="1">
      <c r="A2058" s="110"/>
    </row>
    <row r="2059" spans="1:1" s="96" customFormat="1" ht="45.95" customHeight="1">
      <c r="A2059" s="110"/>
    </row>
    <row r="2060" spans="1:1" s="96" customFormat="1" ht="45.95" customHeight="1">
      <c r="A2060" s="110"/>
    </row>
    <row r="2061" spans="1:1" s="96" customFormat="1" ht="45.95" customHeight="1">
      <c r="A2061" s="110"/>
    </row>
    <row r="2062" spans="1:1" s="96" customFormat="1" ht="45.95" customHeight="1">
      <c r="A2062" s="110"/>
    </row>
    <row r="2063" spans="1:1" s="96" customFormat="1" ht="45.95" customHeight="1">
      <c r="A2063" s="110"/>
    </row>
    <row r="2064" spans="1:1" s="96" customFormat="1" ht="45.95" customHeight="1">
      <c r="A2064" s="110"/>
    </row>
    <row r="2065" spans="1:1" s="96" customFormat="1" ht="45.95" customHeight="1">
      <c r="A2065" s="110"/>
    </row>
    <row r="2066" spans="1:1" s="96" customFormat="1" ht="45.95" customHeight="1">
      <c r="A2066" s="110"/>
    </row>
    <row r="2067" spans="1:1" s="96" customFormat="1" ht="45.95" customHeight="1">
      <c r="A2067" s="110"/>
    </row>
    <row r="2068" spans="1:1" s="96" customFormat="1" ht="45.95" customHeight="1">
      <c r="A2068" s="110"/>
    </row>
    <row r="2069" spans="1:1" s="96" customFormat="1" ht="45.95" customHeight="1">
      <c r="A2069" s="110"/>
    </row>
    <row r="2070" spans="1:1" s="96" customFormat="1" ht="45.95" customHeight="1">
      <c r="A2070" s="110"/>
    </row>
    <row r="2071" spans="1:1" s="96" customFormat="1" ht="45.95" customHeight="1">
      <c r="A2071" s="110"/>
    </row>
    <row r="2072" spans="1:1" s="96" customFormat="1" ht="45.95" customHeight="1">
      <c r="A2072" s="110"/>
    </row>
    <row r="2073" spans="1:1" s="96" customFormat="1" ht="45.95" customHeight="1">
      <c r="A2073" s="110"/>
    </row>
    <row r="2074" spans="1:1" s="96" customFormat="1" ht="45.95" customHeight="1">
      <c r="A2074" s="110"/>
    </row>
    <row r="2075" spans="1:1" s="96" customFormat="1" ht="45.95" customHeight="1">
      <c r="A2075" s="110"/>
    </row>
    <row r="2076" spans="1:1" s="96" customFormat="1" ht="45.95" customHeight="1">
      <c r="A2076" s="110"/>
    </row>
    <row r="2077" spans="1:1" s="96" customFormat="1" ht="45.95" customHeight="1">
      <c r="A2077" s="110"/>
    </row>
    <row r="2078" spans="1:1" s="96" customFormat="1" ht="45.95" customHeight="1">
      <c r="A2078" s="110"/>
    </row>
    <row r="2079" spans="1:1" s="96" customFormat="1" ht="45.95" customHeight="1">
      <c r="A2079" s="110"/>
    </row>
    <row r="2080" spans="1:1" s="96" customFormat="1" ht="45.95" customHeight="1">
      <c r="A2080" s="110"/>
    </row>
    <row r="2081" spans="1:1" s="96" customFormat="1" ht="45.95" customHeight="1">
      <c r="A2081" s="110"/>
    </row>
    <row r="2082" spans="1:1" s="96" customFormat="1" ht="45.95" customHeight="1">
      <c r="A2082" s="110"/>
    </row>
    <row r="2083" spans="1:1" s="96" customFormat="1" ht="45.95" customHeight="1">
      <c r="A2083" s="110"/>
    </row>
    <row r="2084" spans="1:1" s="96" customFormat="1" ht="45.95" customHeight="1">
      <c r="A2084" s="110"/>
    </row>
    <row r="2085" spans="1:1" s="96" customFormat="1" ht="45.95" customHeight="1">
      <c r="A2085" s="110"/>
    </row>
    <row r="2086" spans="1:1" s="96" customFormat="1" ht="45.95" customHeight="1">
      <c r="A2086" s="110"/>
    </row>
    <row r="2087" spans="1:1" s="96" customFormat="1" ht="45.95" customHeight="1">
      <c r="A2087" s="110"/>
    </row>
    <row r="2088" spans="1:1" s="96" customFormat="1" ht="45.95" customHeight="1">
      <c r="A2088" s="110"/>
    </row>
    <row r="2089" spans="1:1" s="96" customFormat="1" ht="45.95" customHeight="1">
      <c r="A2089" s="110"/>
    </row>
    <row r="2090" spans="1:1" s="96" customFormat="1" ht="45.95" customHeight="1">
      <c r="A2090" s="110"/>
    </row>
    <row r="2091" spans="1:1" s="96" customFormat="1" ht="45.95" customHeight="1">
      <c r="A2091" s="110"/>
    </row>
    <row r="2092" spans="1:1" s="96" customFormat="1" ht="45.95" customHeight="1">
      <c r="A2092" s="110"/>
    </row>
    <row r="2093" spans="1:1" s="96" customFormat="1" ht="45.95" customHeight="1">
      <c r="A2093" s="110"/>
    </row>
    <row r="2094" spans="1:1" s="96" customFormat="1" ht="45.95" customHeight="1">
      <c r="A2094" s="110"/>
    </row>
    <row r="2095" spans="1:1" s="96" customFormat="1" ht="45.95" customHeight="1">
      <c r="A2095" s="110"/>
    </row>
    <row r="2096" spans="1:1" s="96" customFormat="1" ht="45.95" customHeight="1">
      <c r="A2096" s="110"/>
    </row>
    <row r="2097" spans="1:1" s="96" customFormat="1" ht="45.95" customHeight="1">
      <c r="A2097" s="110"/>
    </row>
    <row r="2098" spans="1:1" s="96" customFormat="1" ht="45.95" customHeight="1">
      <c r="A2098" s="110"/>
    </row>
    <row r="2099" spans="1:1" s="96" customFormat="1" ht="45.95" customHeight="1">
      <c r="A2099" s="110"/>
    </row>
    <row r="2100" spans="1:1" s="96" customFormat="1" ht="45.95" customHeight="1">
      <c r="A2100" s="110"/>
    </row>
    <row r="2101" spans="1:1" s="96" customFormat="1" ht="45.95" customHeight="1">
      <c r="A2101" s="110"/>
    </row>
    <row r="2102" spans="1:1" s="96" customFormat="1" ht="45.95" customHeight="1">
      <c r="A2102" s="110"/>
    </row>
    <row r="2103" spans="1:1" s="96" customFormat="1" ht="45.95" customHeight="1">
      <c r="A2103" s="110"/>
    </row>
    <row r="2104" spans="1:1" s="96" customFormat="1" ht="45.95" customHeight="1">
      <c r="A2104" s="110"/>
    </row>
    <row r="2105" spans="1:1" s="96" customFormat="1" ht="45.95" customHeight="1">
      <c r="A2105" s="110"/>
    </row>
    <row r="2106" spans="1:1" s="96" customFormat="1" ht="45.95" customHeight="1">
      <c r="A2106" s="110"/>
    </row>
    <row r="2107" spans="1:1" s="96" customFormat="1" ht="45.95" customHeight="1">
      <c r="A2107" s="110"/>
    </row>
    <row r="2108" spans="1:1" s="96" customFormat="1" ht="45.95" customHeight="1">
      <c r="A2108" s="110"/>
    </row>
    <row r="2109" spans="1:1" s="96" customFormat="1" ht="45.95" customHeight="1">
      <c r="A2109" s="110"/>
    </row>
    <row r="2110" spans="1:1" s="96" customFormat="1" ht="45.95" customHeight="1">
      <c r="A2110" s="110"/>
    </row>
    <row r="2111" spans="1:1" s="96" customFormat="1" ht="45.95" customHeight="1">
      <c r="A2111" s="110"/>
    </row>
    <row r="2112" spans="1:1" s="96" customFormat="1" ht="45.95" customHeight="1">
      <c r="A2112" s="110"/>
    </row>
    <row r="2113" spans="1:1" s="96" customFormat="1" ht="45.95" customHeight="1">
      <c r="A2113" s="110"/>
    </row>
    <row r="2114" spans="1:1" s="96" customFormat="1" ht="45.95" customHeight="1">
      <c r="A2114" s="110"/>
    </row>
    <row r="2115" spans="1:1" s="96" customFormat="1" ht="45.95" customHeight="1">
      <c r="A2115" s="110"/>
    </row>
    <row r="2116" spans="1:1" s="96" customFormat="1" ht="45.95" customHeight="1">
      <c r="A2116" s="110"/>
    </row>
    <row r="2117" spans="1:1" s="96" customFormat="1" ht="45.95" customHeight="1">
      <c r="A2117" s="110"/>
    </row>
    <row r="2118" spans="1:1" s="96" customFormat="1" ht="45.95" customHeight="1">
      <c r="A2118" s="110"/>
    </row>
    <row r="2119" spans="1:1" s="96" customFormat="1" ht="45.95" customHeight="1">
      <c r="A2119" s="110"/>
    </row>
    <row r="2120" spans="1:1" s="96" customFormat="1" ht="45.95" customHeight="1">
      <c r="A2120" s="110"/>
    </row>
    <row r="2121" spans="1:1" s="96" customFormat="1" ht="45.95" customHeight="1">
      <c r="A2121" s="110"/>
    </row>
    <row r="2122" spans="1:1" s="96" customFormat="1" ht="45.95" customHeight="1">
      <c r="A2122" s="110"/>
    </row>
    <row r="2123" spans="1:1" s="96" customFormat="1" ht="45.95" customHeight="1">
      <c r="A2123" s="110"/>
    </row>
    <row r="2124" spans="1:1" s="96" customFormat="1" ht="45.95" customHeight="1">
      <c r="A2124" s="110"/>
    </row>
    <row r="2125" spans="1:1" s="96" customFormat="1" ht="45.95" customHeight="1">
      <c r="A2125" s="110"/>
    </row>
    <row r="2126" spans="1:1" s="96" customFormat="1" ht="45.95" customHeight="1">
      <c r="A2126" s="110"/>
    </row>
    <row r="2127" spans="1:1" s="96" customFormat="1" ht="45.95" customHeight="1">
      <c r="A2127" s="110"/>
    </row>
    <row r="2128" spans="1:1" s="96" customFormat="1" ht="45.95" customHeight="1">
      <c r="A2128" s="110"/>
    </row>
    <row r="2129" spans="1:1" s="96" customFormat="1" ht="45.95" customHeight="1">
      <c r="A2129" s="110"/>
    </row>
    <row r="2130" spans="1:1" s="96" customFormat="1" ht="45.95" customHeight="1">
      <c r="A2130" s="110"/>
    </row>
    <row r="2131" spans="1:1" s="96" customFormat="1" ht="45.95" customHeight="1">
      <c r="A2131" s="110"/>
    </row>
    <row r="2132" spans="1:1" s="96" customFormat="1" ht="45.95" customHeight="1">
      <c r="A2132" s="110"/>
    </row>
    <row r="2133" spans="1:1" s="96" customFormat="1" ht="45.95" customHeight="1">
      <c r="A2133" s="110"/>
    </row>
    <row r="2134" spans="1:1" s="96" customFormat="1" ht="45.95" customHeight="1">
      <c r="A2134" s="110"/>
    </row>
    <row r="2135" spans="1:1" s="96" customFormat="1" ht="45.95" customHeight="1">
      <c r="A2135" s="110"/>
    </row>
    <row r="2136" spans="1:1" s="96" customFormat="1" ht="45.95" customHeight="1">
      <c r="A2136" s="110"/>
    </row>
    <row r="2137" spans="1:1" s="96" customFormat="1" ht="45.95" customHeight="1">
      <c r="A2137" s="110"/>
    </row>
    <row r="2138" spans="1:1" s="96" customFormat="1" ht="45.95" customHeight="1">
      <c r="A2138" s="110"/>
    </row>
    <row r="2139" spans="1:1" s="96" customFormat="1" ht="45.95" customHeight="1">
      <c r="A2139" s="110"/>
    </row>
    <row r="2140" spans="1:1" s="96" customFormat="1" ht="45.95" customHeight="1">
      <c r="A2140" s="110"/>
    </row>
    <row r="2141" spans="1:1" s="96" customFormat="1" ht="45.95" customHeight="1">
      <c r="A2141" s="110"/>
    </row>
    <row r="2142" spans="1:1" s="96" customFormat="1" ht="45.95" customHeight="1">
      <c r="A2142" s="110"/>
    </row>
    <row r="2143" spans="1:1" s="96" customFormat="1" ht="45.95" customHeight="1">
      <c r="A2143" s="110"/>
    </row>
    <row r="2144" spans="1:1" s="96" customFormat="1" ht="45.95" customHeight="1">
      <c r="A2144" s="110"/>
    </row>
    <row r="2145" spans="1:1" s="96" customFormat="1" ht="45.95" customHeight="1">
      <c r="A2145" s="110"/>
    </row>
    <row r="2146" spans="1:1" s="96" customFormat="1" ht="45.95" customHeight="1">
      <c r="A2146" s="110"/>
    </row>
    <row r="2147" spans="1:1" s="96" customFormat="1" ht="45.95" customHeight="1">
      <c r="A2147" s="110"/>
    </row>
    <row r="2148" spans="1:1" s="96" customFormat="1" ht="45.95" customHeight="1">
      <c r="A2148" s="110"/>
    </row>
    <row r="2149" spans="1:1" s="96" customFormat="1" ht="45.95" customHeight="1">
      <c r="A2149" s="110"/>
    </row>
    <row r="2150" spans="1:1" s="96" customFormat="1" ht="45.95" customHeight="1">
      <c r="A2150" s="110"/>
    </row>
    <row r="2151" spans="1:1" s="96" customFormat="1" ht="45.95" customHeight="1">
      <c r="A2151" s="110"/>
    </row>
    <row r="2152" spans="1:1" s="96" customFormat="1" ht="45.95" customHeight="1">
      <c r="A2152" s="110"/>
    </row>
    <row r="2153" spans="1:1" s="96" customFormat="1" ht="45.95" customHeight="1">
      <c r="A2153" s="110"/>
    </row>
    <row r="2154" spans="1:1" s="96" customFormat="1" ht="45.95" customHeight="1">
      <c r="A2154" s="110"/>
    </row>
    <row r="2155" spans="1:1" s="96" customFormat="1" ht="45.95" customHeight="1">
      <c r="A2155" s="110"/>
    </row>
    <row r="2156" spans="1:1" s="96" customFormat="1" ht="45.95" customHeight="1">
      <c r="A2156" s="110"/>
    </row>
    <row r="2157" spans="1:1" s="96" customFormat="1" ht="45.95" customHeight="1">
      <c r="A2157" s="110"/>
    </row>
    <row r="2158" spans="1:1" s="96" customFormat="1" ht="45.95" customHeight="1">
      <c r="A2158" s="110"/>
    </row>
    <row r="2159" spans="1:1" s="96" customFormat="1" ht="45.95" customHeight="1">
      <c r="A2159" s="110"/>
    </row>
    <row r="2160" spans="1:1" s="96" customFormat="1" ht="45.95" customHeight="1">
      <c r="A2160" s="110"/>
    </row>
    <row r="2161" spans="1:1" s="96" customFormat="1" ht="45.95" customHeight="1">
      <c r="A2161" s="110"/>
    </row>
    <row r="2162" spans="1:1" s="96" customFormat="1" ht="45.95" customHeight="1">
      <c r="A2162" s="110"/>
    </row>
    <row r="2163" spans="1:1" s="96" customFormat="1" ht="45.95" customHeight="1">
      <c r="A2163" s="110"/>
    </row>
    <row r="2164" spans="1:1" s="96" customFormat="1" ht="45.95" customHeight="1">
      <c r="A2164" s="110"/>
    </row>
    <row r="2165" spans="1:1" s="96" customFormat="1" ht="45.95" customHeight="1">
      <c r="A2165" s="110"/>
    </row>
    <row r="2166" spans="1:1" s="96" customFormat="1" ht="45.95" customHeight="1">
      <c r="A2166" s="110"/>
    </row>
    <row r="2167" spans="1:1" s="96" customFormat="1" ht="45.95" customHeight="1">
      <c r="A2167" s="110"/>
    </row>
    <row r="2168" spans="1:1" s="96" customFormat="1" ht="45.95" customHeight="1">
      <c r="A2168" s="110"/>
    </row>
    <row r="2169" spans="1:1" s="96" customFormat="1" ht="45.95" customHeight="1">
      <c r="A2169" s="110"/>
    </row>
    <row r="2170" spans="1:1" s="96" customFormat="1" ht="45.95" customHeight="1">
      <c r="A2170" s="110"/>
    </row>
    <row r="2171" spans="1:1" s="96" customFormat="1" ht="45.95" customHeight="1">
      <c r="A2171" s="110"/>
    </row>
    <row r="2172" spans="1:1" s="96" customFormat="1" ht="45.95" customHeight="1">
      <c r="A2172" s="110"/>
    </row>
    <row r="2173" spans="1:1" s="96" customFormat="1" ht="45.95" customHeight="1">
      <c r="A2173" s="110"/>
    </row>
    <row r="2174" spans="1:1" s="96" customFormat="1" ht="45.95" customHeight="1">
      <c r="A2174" s="110"/>
    </row>
    <row r="2175" spans="1:1" s="96" customFormat="1" ht="45.95" customHeight="1">
      <c r="A2175" s="110"/>
    </row>
    <row r="2176" spans="1:1" s="96" customFormat="1" ht="45.95" customHeight="1">
      <c r="A2176" s="110"/>
    </row>
    <row r="2177" spans="1:1" s="96" customFormat="1" ht="45.95" customHeight="1">
      <c r="A2177" s="110"/>
    </row>
    <row r="2178" spans="1:1" s="96" customFormat="1" ht="45.95" customHeight="1">
      <c r="A2178" s="110"/>
    </row>
    <row r="2179" spans="1:1" s="96" customFormat="1" ht="45.95" customHeight="1">
      <c r="A2179" s="110"/>
    </row>
    <row r="2180" spans="1:1" s="96" customFormat="1" ht="45.95" customHeight="1">
      <c r="A2180" s="110"/>
    </row>
    <row r="2181" spans="1:1" s="96" customFormat="1" ht="45.95" customHeight="1">
      <c r="A2181" s="110"/>
    </row>
    <row r="2182" spans="1:1" s="96" customFormat="1" ht="45.95" customHeight="1">
      <c r="A2182" s="110"/>
    </row>
    <row r="2183" spans="1:1" s="96" customFormat="1" ht="45.95" customHeight="1">
      <c r="A2183" s="110"/>
    </row>
    <row r="2184" spans="1:1" s="96" customFormat="1" ht="45.95" customHeight="1">
      <c r="A2184" s="110"/>
    </row>
    <row r="2185" spans="1:1" s="96" customFormat="1" ht="45.95" customHeight="1">
      <c r="A2185" s="110"/>
    </row>
    <row r="2186" spans="1:1" s="96" customFormat="1" ht="45.95" customHeight="1">
      <c r="A2186" s="110"/>
    </row>
    <row r="2187" spans="1:1" s="96" customFormat="1" ht="45.95" customHeight="1">
      <c r="A2187" s="110"/>
    </row>
    <row r="2188" spans="1:1" s="96" customFormat="1" ht="45.95" customHeight="1">
      <c r="A2188" s="110"/>
    </row>
    <row r="2189" spans="1:1" s="96" customFormat="1" ht="45.95" customHeight="1">
      <c r="A2189" s="110"/>
    </row>
    <row r="2190" spans="1:1" s="96" customFormat="1" ht="45.95" customHeight="1">
      <c r="A2190" s="110"/>
    </row>
    <row r="2191" spans="1:1" s="96" customFormat="1" ht="45.95" customHeight="1">
      <c r="A2191" s="110"/>
    </row>
    <row r="2192" spans="1:1" s="96" customFormat="1" ht="45.95" customHeight="1">
      <c r="A2192" s="110"/>
    </row>
    <row r="2193" spans="1:1" s="96" customFormat="1" ht="45.95" customHeight="1">
      <c r="A2193" s="110"/>
    </row>
    <row r="2194" spans="1:1" s="96" customFormat="1" ht="45.95" customHeight="1">
      <c r="A2194" s="110"/>
    </row>
    <row r="2195" spans="1:1" s="96" customFormat="1" ht="45.95" customHeight="1">
      <c r="A2195" s="110"/>
    </row>
    <row r="2196" spans="1:1" s="96" customFormat="1" ht="45.95" customHeight="1">
      <c r="A2196" s="110"/>
    </row>
    <row r="2197" spans="1:1" s="96" customFormat="1" ht="45.95" customHeight="1">
      <c r="A2197" s="110"/>
    </row>
    <row r="2198" spans="1:1" s="96" customFormat="1" ht="45.95" customHeight="1">
      <c r="A2198" s="110"/>
    </row>
    <row r="2199" spans="1:1" s="96" customFormat="1" ht="45.95" customHeight="1">
      <c r="A2199" s="110"/>
    </row>
    <row r="2200" spans="1:1" s="96" customFormat="1" ht="45.95" customHeight="1">
      <c r="A2200" s="110"/>
    </row>
    <row r="2201" spans="1:1" s="96" customFormat="1" ht="45.95" customHeight="1">
      <c r="A2201" s="110"/>
    </row>
    <row r="2202" spans="1:1" s="96" customFormat="1" ht="45.95" customHeight="1">
      <c r="A2202" s="110"/>
    </row>
    <row r="2203" spans="1:1" s="96" customFormat="1" ht="45.95" customHeight="1">
      <c r="A2203" s="110"/>
    </row>
    <row r="2204" spans="1:1" s="96" customFormat="1" ht="45.95" customHeight="1">
      <c r="A2204" s="110"/>
    </row>
    <row r="2205" spans="1:1" s="96" customFormat="1" ht="45.95" customHeight="1">
      <c r="A2205" s="110"/>
    </row>
    <row r="2206" spans="1:1" s="96" customFormat="1" ht="45.95" customHeight="1">
      <c r="A2206" s="110"/>
    </row>
    <row r="2207" spans="1:1" s="96" customFormat="1" ht="45.95" customHeight="1">
      <c r="A2207" s="110"/>
    </row>
    <row r="2208" spans="1:1" s="96" customFormat="1" ht="45.95" customHeight="1">
      <c r="A2208" s="110"/>
    </row>
    <row r="2209" spans="1:1" s="96" customFormat="1" ht="45.95" customHeight="1">
      <c r="A2209" s="110"/>
    </row>
    <row r="2210" spans="1:1" s="96" customFormat="1" ht="45.95" customHeight="1">
      <c r="A2210" s="110"/>
    </row>
    <row r="2211" spans="1:1" s="96" customFormat="1" ht="45.95" customHeight="1">
      <c r="A2211" s="110"/>
    </row>
    <row r="2212" spans="1:1" s="96" customFormat="1" ht="45.95" customHeight="1">
      <c r="A2212" s="110"/>
    </row>
    <row r="2213" spans="1:1" s="96" customFormat="1" ht="45.95" customHeight="1">
      <c r="A2213" s="110"/>
    </row>
    <row r="2214" spans="1:1" s="96" customFormat="1" ht="45.95" customHeight="1">
      <c r="A2214" s="110"/>
    </row>
    <row r="2215" spans="1:1" s="96" customFormat="1" ht="45.95" customHeight="1">
      <c r="A2215" s="110"/>
    </row>
    <row r="2216" spans="1:1" s="96" customFormat="1" ht="45.95" customHeight="1">
      <c r="A2216" s="110"/>
    </row>
    <row r="2217" spans="1:1" s="96" customFormat="1" ht="45.95" customHeight="1">
      <c r="A2217" s="110"/>
    </row>
    <row r="2218" spans="1:1" s="96" customFormat="1" ht="45.95" customHeight="1">
      <c r="A2218" s="110"/>
    </row>
    <row r="2219" spans="1:1" s="96" customFormat="1" ht="45.95" customHeight="1">
      <c r="A2219" s="110"/>
    </row>
    <row r="2220" spans="1:1" s="96" customFormat="1" ht="45.95" customHeight="1">
      <c r="A2220" s="110"/>
    </row>
    <row r="2221" spans="1:1" s="96" customFormat="1" ht="45.95" customHeight="1">
      <c r="A2221" s="110"/>
    </row>
    <row r="2222" spans="1:1" s="96" customFormat="1" ht="45.95" customHeight="1">
      <c r="A2222" s="110"/>
    </row>
    <row r="2223" spans="1:1" s="96" customFormat="1" ht="45.95" customHeight="1">
      <c r="A2223" s="110"/>
    </row>
    <row r="2224" spans="1:1" s="96" customFormat="1" ht="45.95" customHeight="1">
      <c r="A2224" s="110"/>
    </row>
    <row r="2225" spans="1:1" s="96" customFormat="1" ht="45.95" customHeight="1">
      <c r="A2225" s="110"/>
    </row>
    <row r="2226" spans="1:1" s="96" customFormat="1" ht="45.95" customHeight="1">
      <c r="A2226" s="110"/>
    </row>
    <row r="2227" spans="1:1" s="96" customFormat="1" ht="45.95" customHeight="1">
      <c r="A2227" s="110"/>
    </row>
    <row r="2228" spans="1:1" s="96" customFormat="1" ht="45.95" customHeight="1">
      <c r="A2228" s="110"/>
    </row>
    <row r="2229" spans="1:1" s="96" customFormat="1" ht="45.95" customHeight="1">
      <c r="A2229" s="110"/>
    </row>
    <row r="2230" spans="1:1" s="96" customFormat="1" ht="45.95" customHeight="1">
      <c r="A2230" s="110"/>
    </row>
    <row r="2231" spans="1:1" s="96" customFormat="1" ht="45.95" customHeight="1">
      <c r="A2231" s="110"/>
    </row>
    <row r="2232" spans="1:1" s="96" customFormat="1" ht="45.95" customHeight="1">
      <c r="A2232" s="110"/>
    </row>
    <row r="2233" spans="1:1" s="96" customFormat="1" ht="45.95" customHeight="1">
      <c r="A2233" s="110"/>
    </row>
    <row r="2234" spans="1:1" s="96" customFormat="1" ht="45.95" customHeight="1">
      <c r="A2234" s="110"/>
    </row>
    <row r="2235" spans="1:1" s="96" customFormat="1" ht="45.95" customHeight="1">
      <c r="A2235" s="110"/>
    </row>
    <row r="2236" spans="1:1" s="96" customFormat="1" ht="45.95" customHeight="1">
      <c r="A2236" s="110"/>
    </row>
    <row r="2237" spans="1:1" s="96" customFormat="1" ht="45.95" customHeight="1">
      <c r="A2237" s="110"/>
    </row>
    <row r="2238" spans="1:1" s="96" customFormat="1" ht="45.95" customHeight="1">
      <c r="A2238" s="110"/>
    </row>
    <row r="2239" spans="1:1" s="96" customFormat="1" ht="45.95" customHeight="1">
      <c r="A2239" s="110"/>
    </row>
    <row r="2240" spans="1:1" s="96" customFormat="1" ht="45.95" customHeight="1">
      <c r="A2240" s="110"/>
    </row>
    <row r="2241" spans="1:1" s="96" customFormat="1" ht="45.95" customHeight="1">
      <c r="A2241" s="110"/>
    </row>
    <row r="2242" spans="1:1" s="96" customFormat="1" ht="45.95" customHeight="1">
      <c r="A2242" s="110"/>
    </row>
    <row r="2243" spans="1:1" s="96" customFormat="1" ht="45.95" customHeight="1">
      <c r="A2243" s="110"/>
    </row>
    <row r="2244" spans="1:1" s="96" customFormat="1" ht="45.95" customHeight="1">
      <c r="A2244" s="110"/>
    </row>
    <row r="2245" spans="1:1" s="96" customFormat="1" ht="45.95" customHeight="1">
      <c r="A2245" s="110"/>
    </row>
    <row r="2246" spans="1:1" s="96" customFormat="1" ht="45.95" customHeight="1">
      <c r="A2246" s="110"/>
    </row>
    <row r="2247" spans="1:1" s="96" customFormat="1" ht="45.95" customHeight="1">
      <c r="A2247" s="110"/>
    </row>
    <row r="2248" spans="1:1" s="96" customFormat="1" ht="45.95" customHeight="1">
      <c r="A2248" s="110"/>
    </row>
    <row r="2249" spans="1:1" s="96" customFormat="1" ht="45.95" customHeight="1">
      <c r="A2249" s="110"/>
    </row>
    <row r="2250" spans="1:1" s="96" customFormat="1" ht="45.95" customHeight="1">
      <c r="A2250" s="110"/>
    </row>
    <row r="2251" spans="1:1" s="96" customFormat="1" ht="45.95" customHeight="1">
      <c r="A2251" s="110"/>
    </row>
    <row r="2252" spans="1:1" s="96" customFormat="1" ht="45.95" customHeight="1">
      <c r="A2252" s="110"/>
    </row>
    <row r="2253" spans="1:1" s="96" customFormat="1" ht="45.95" customHeight="1">
      <c r="A2253" s="110"/>
    </row>
    <row r="2254" spans="1:1" s="96" customFormat="1" ht="45.95" customHeight="1">
      <c r="A2254" s="110"/>
    </row>
    <row r="2255" spans="1:1" s="96" customFormat="1" ht="45.95" customHeight="1">
      <c r="A2255" s="110"/>
    </row>
    <row r="2256" spans="1:1" s="96" customFormat="1" ht="45.95" customHeight="1">
      <c r="A2256" s="110"/>
    </row>
    <row r="2257" spans="1:1" s="96" customFormat="1" ht="45.95" customHeight="1">
      <c r="A2257" s="110"/>
    </row>
    <row r="2258" spans="1:1" s="96" customFormat="1" ht="45.95" customHeight="1">
      <c r="A2258" s="110"/>
    </row>
    <row r="2259" spans="1:1" s="96" customFormat="1" ht="45.95" customHeight="1">
      <c r="A2259" s="110"/>
    </row>
    <row r="2260" spans="1:1" s="96" customFormat="1" ht="45.95" customHeight="1">
      <c r="A2260" s="110"/>
    </row>
    <row r="2261" spans="1:1" s="96" customFormat="1" ht="45.95" customHeight="1">
      <c r="A2261" s="110"/>
    </row>
    <row r="2262" spans="1:1" s="96" customFormat="1" ht="45.95" customHeight="1">
      <c r="A2262" s="110"/>
    </row>
    <row r="2263" spans="1:1" s="96" customFormat="1" ht="45.95" customHeight="1">
      <c r="A2263" s="110"/>
    </row>
    <row r="2264" spans="1:1" s="96" customFormat="1" ht="45.95" customHeight="1">
      <c r="A2264" s="110"/>
    </row>
    <row r="2265" spans="1:1" s="96" customFormat="1" ht="45.95" customHeight="1">
      <c r="A2265" s="110"/>
    </row>
    <row r="2266" spans="1:1" s="96" customFormat="1" ht="45.95" customHeight="1">
      <c r="A2266" s="110"/>
    </row>
    <row r="2267" spans="1:1" s="96" customFormat="1" ht="45.95" customHeight="1">
      <c r="A2267" s="110"/>
    </row>
    <row r="2268" spans="1:1" s="96" customFormat="1" ht="45.95" customHeight="1">
      <c r="A2268" s="110"/>
    </row>
    <row r="2269" spans="1:1" s="96" customFormat="1" ht="45.95" customHeight="1">
      <c r="A2269" s="110"/>
    </row>
    <row r="2270" spans="1:1" s="96" customFormat="1" ht="45.95" customHeight="1">
      <c r="A2270" s="110"/>
    </row>
    <row r="2271" spans="1:1" s="96" customFormat="1" ht="45.95" customHeight="1">
      <c r="A2271" s="110"/>
    </row>
    <row r="2272" spans="1:1" s="96" customFormat="1" ht="45.95" customHeight="1">
      <c r="A2272" s="110"/>
    </row>
    <row r="2273" spans="1:1" s="96" customFormat="1" ht="45.95" customHeight="1">
      <c r="A2273" s="110"/>
    </row>
    <row r="2274" spans="1:1" s="96" customFormat="1" ht="45.95" customHeight="1">
      <c r="A2274" s="110"/>
    </row>
    <row r="2275" spans="1:1" s="96" customFormat="1" ht="45.95" customHeight="1">
      <c r="A2275" s="110"/>
    </row>
    <row r="2276" spans="1:1" s="96" customFormat="1" ht="45.95" customHeight="1">
      <c r="A2276" s="110"/>
    </row>
    <row r="2277" spans="1:1" s="96" customFormat="1" ht="45.95" customHeight="1">
      <c r="A2277" s="110"/>
    </row>
    <row r="2278" spans="1:1" s="96" customFormat="1" ht="45.95" customHeight="1">
      <c r="A2278" s="110"/>
    </row>
    <row r="2279" spans="1:1" s="96" customFormat="1" ht="45.95" customHeight="1">
      <c r="A2279" s="110"/>
    </row>
    <row r="2280" spans="1:1" s="96" customFormat="1" ht="45.95" customHeight="1">
      <c r="A2280" s="110"/>
    </row>
    <row r="2281" spans="1:1" s="96" customFormat="1" ht="45.95" customHeight="1">
      <c r="A2281" s="110"/>
    </row>
    <row r="2282" spans="1:1" s="96" customFormat="1" ht="45.95" customHeight="1">
      <c r="A2282" s="110"/>
    </row>
    <row r="2283" spans="1:1" s="96" customFormat="1" ht="45.95" customHeight="1">
      <c r="A2283" s="110"/>
    </row>
    <row r="2284" spans="1:1" s="96" customFormat="1" ht="45.95" customHeight="1">
      <c r="A2284" s="110"/>
    </row>
    <row r="2285" spans="1:1" s="96" customFormat="1" ht="45.95" customHeight="1">
      <c r="A2285" s="110"/>
    </row>
    <row r="2286" spans="1:1" s="96" customFormat="1" ht="45.95" customHeight="1">
      <c r="A2286" s="110"/>
    </row>
    <row r="2287" spans="1:1" s="96" customFormat="1" ht="45.95" customHeight="1">
      <c r="A2287" s="110"/>
    </row>
    <row r="2288" spans="1:1" s="96" customFormat="1" ht="45.95" customHeight="1">
      <c r="A2288" s="110"/>
    </row>
    <row r="2289" spans="1:1" s="96" customFormat="1" ht="45.95" customHeight="1">
      <c r="A2289" s="110"/>
    </row>
    <row r="2290" spans="1:1" s="96" customFormat="1" ht="45.95" customHeight="1">
      <c r="A2290" s="110"/>
    </row>
    <row r="2291" spans="1:1" s="96" customFormat="1" ht="45.95" customHeight="1">
      <c r="A2291" s="110"/>
    </row>
    <row r="2292" spans="1:1" s="96" customFormat="1" ht="45.95" customHeight="1">
      <c r="A2292" s="110"/>
    </row>
    <row r="2293" spans="1:1" s="96" customFormat="1" ht="45.95" customHeight="1">
      <c r="A2293" s="110"/>
    </row>
    <row r="2294" spans="1:1" s="96" customFormat="1" ht="45.95" customHeight="1">
      <c r="A2294" s="110"/>
    </row>
    <row r="2295" spans="1:1" s="96" customFormat="1" ht="45.95" customHeight="1">
      <c r="A2295" s="110"/>
    </row>
    <row r="2296" spans="1:1" s="96" customFormat="1" ht="45.95" customHeight="1">
      <c r="A2296" s="110"/>
    </row>
    <row r="2297" spans="1:1" s="96" customFormat="1" ht="45.95" customHeight="1">
      <c r="A2297" s="110"/>
    </row>
    <row r="2298" spans="1:1" s="96" customFormat="1" ht="45.95" customHeight="1">
      <c r="A2298" s="110"/>
    </row>
    <row r="2299" spans="1:1" s="96" customFormat="1" ht="45.95" customHeight="1">
      <c r="A2299" s="110"/>
    </row>
    <row r="2300" spans="1:1" s="96" customFormat="1" ht="45.95" customHeight="1">
      <c r="A2300" s="110"/>
    </row>
    <row r="2301" spans="1:1" s="96" customFormat="1" ht="45.95" customHeight="1">
      <c r="A2301" s="110"/>
    </row>
    <row r="2302" spans="1:1" s="96" customFormat="1" ht="45.95" customHeight="1">
      <c r="A2302" s="110"/>
    </row>
    <row r="2303" spans="1:1" s="96" customFormat="1" ht="45.95" customHeight="1">
      <c r="A2303" s="110"/>
    </row>
    <row r="2304" spans="1:1" s="96" customFormat="1" ht="45.95" customHeight="1">
      <c r="A2304" s="110"/>
    </row>
    <row r="2305" spans="1:1" s="96" customFormat="1" ht="45.95" customHeight="1">
      <c r="A2305" s="110"/>
    </row>
    <row r="2306" spans="1:1" s="96" customFormat="1" ht="45.95" customHeight="1">
      <c r="A2306" s="110"/>
    </row>
    <row r="2307" spans="1:1" s="96" customFormat="1" ht="45.95" customHeight="1">
      <c r="A2307" s="110"/>
    </row>
    <row r="2308" spans="1:1" s="96" customFormat="1" ht="45.95" customHeight="1">
      <c r="A2308" s="110"/>
    </row>
    <row r="2309" spans="1:1" s="96" customFormat="1" ht="45.95" customHeight="1">
      <c r="A2309" s="110"/>
    </row>
    <row r="2310" spans="1:1" s="96" customFormat="1" ht="45.95" customHeight="1">
      <c r="A2310" s="110"/>
    </row>
    <row r="2311" spans="1:1" s="96" customFormat="1" ht="45.95" customHeight="1">
      <c r="A2311" s="110"/>
    </row>
    <row r="2312" spans="1:1" s="96" customFormat="1" ht="45.95" customHeight="1">
      <c r="A2312" s="110"/>
    </row>
    <row r="2313" spans="1:1" s="96" customFormat="1" ht="45.95" customHeight="1">
      <c r="A2313" s="110"/>
    </row>
    <row r="2314" spans="1:1" s="96" customFormat="1" ht="45.95" customHeight="1">
      <c r="A2314" s="110"/>
    </row>
    <row r="2315" spans="1:1" s="96" customFormat="1" ht="45.95" customHeight="1">
      <c r="A2315" s="110"/>
    </row>
    <row r="2316" spans="1:1" s="96" customFormat="1" ht="45.95" customHeight="1">
      <c r="A2316" s="110"/>
    </row>
    <row r="2317" spans="1:1" s="96" customFormat="1" ht="45.95" customHeight="1">
      <c r="A2317" s="110"/>
    </row>
    <row r="2318" spans="1:1" s="96" customFormat="1" ht="45.95" customHeight="1">
      <c r="A2318" s="110"/>
    </row>
    <row r="2319" spans="1:1" s="96" customFormat="1" ht="45.95" customHeight="1">
      <c r="A2319" s="110"/>
    </row>
    <row r="2320" spans="1:1" s="96" customFormat="1" ht="45.95" customHeight="1">
      <c r="A2320" s="110"/>
    </row>
    <row r="2321" spans="1:1" s="96" customFormat="1" ht="45.95" customHeight="1">
      <c r="A2321" s="110"/>
    </row>
    <row r="2322" spans="1:1" s="96" customFormat="1" ht="45.95" customHeight="1">
      <c r="A2322" s="110"/>
    </row>
    <row r="2323" spans="1:1" s="96" customFormat="1" ht="45.95" customHeight="1">
      <c r="A2323" s="110"/>
    </row>
    <row r="2324" spans="1:1" s="96" customFormat="1" ht="45.95" customHeight="1">
      <c r="A2324" s="110"/>
    </row>
    <row r="2325" spans="1:1" s="96" customFormat="1" ht="45.95" customHeight="1">
      <c r="A2325" s="110"/>
    </row>
    <row r="2326" spans="1:1" s="96" customFormat="1" ht="45.95" customHeight="1">
      <c r="A2326" s="110"/>
    </row>
    <row r="2327" spans="1:1" s="96" customFormat="1" ht="45.95" customHeight="1">
      <c r="A2327" s="110"/>
    </row>
    <row r="2328" spans="1:1" s="96" customFormat="1" ht="45.95" customHeight="1">
      <c r="A2328" s="110"/>
    </row>
    <row r="2329" spans="1:1" s="96" customFormat="1" ht="45.95" customHeight="1">
      <c r="A2329" s="110"/>
    </row>
    <row r="2330" spans="1:1" s="96" customFormat="1" ht="45.95" customHeight="1">
      <c r="A2330" s="110"/>
    </row>
    <row r="2331" spans="1:1" s="96" customFormat="1" ht="45.95" customHeight="1">
      <c r="A2331" s="110"/>
    </row>
    <row r="2332" spans="1:1" s="96" customFormat="1" ht="45.95" customHeight="1">
      <c r="A2332" s="110"/>
    </row>
    <row r="2333" spans="1:1" s="96" customFormat="1" ht="45.95" customHeight="1">
      <c r="A2333" s="110"/>
    </row>
    <row r="2334" spans="1:1" s="96" customFormat="1" ht="45.95" customHeight="1">
      <c r="A2334" s="110"/>
    </row>
    <row r="2335" spans="1:1" s="96" customFormat="1" ht="45.95" customHeight="1">
      <c r="A2335" s="110"/>
    </row>
    <row r="2336" spans="1:1" s="96" customFormat="1" ht="45.95" customHeight="1">
      <c r="A2336" s="110"/>
    </row>
    <row r="2337" spans="1:1" s="96" customFormat="1" ht="45.95" customHeight="1">
      <c r="A2337" s="110"/>
    </row>
    <row r="2338" spans="1:1" s="96" customFormat="1" ht="45.95" customHeight="1">
      <c r="A2338" s="110"/>
    </row>
    <row r="2339" spans="1:1" s="96" customFormat="1" ht="45.95" customHeight="1">
      <c r="A2339" s="110"/>
    </row>
    <row r="2340" spans="1:1" s="96" customFormat="1" ht="45.95" customHeight="1">
      <c r="A2340" s="110"/>
    </row>
    <row r="2341" spans="1:1" s="96" customFormat="1" ht="45.95" customHeight="1">
      <c r="A2341" s="110"/>
    </row>
    <row r="2342" spans="1:1" s="96" customFormat="1" ht="45.95" customHeight="1">
      <c r="A2342" s="110"/>
    </row>
    <row r="2343" spans="1:1" s="96" customFormat="1" ht="45.95" customHeight="1">
      <c r="A2343" s="110"/>
    </row>
    <row r="2344" spans="1:1" s="96" customFormat="1" ht="45.95" customHeight="1">
      <c r="A2344" s="110"/>
    </row>
    <row r="2345" spans="1:1" s="96" customFormat="1" ht="45.95" customHeight="1">
      <c r="A2345" s="110"/>
    </row>
    <row r="2346" spans="1:1" s="96" customFormat="1" ht="45.95" customHeight="1">
      <c r="A2346" s="110"/>
    </row>
    <row r="2347" spans="1:1" s="96" customFormat="1" ht="45.95" customHeight="1">
      <c r="A2347" s="110"/>
    </row>
    <row r="2348" spans="1:1" s="96" customFormat="1" ht="45.95" customHeight="1">
      <c r="A2348" s="110"/>
    </row>
    <row r="2349" spans="1:1" s="96" customFormat="1" ht="45.95" customHeight="1">
      <c r="A2349" s="110"/>
    </row>
    <row r="2350" spans="1:1" s="96" customFormat="1" ht="45.95" customHeight="1">
      <c r="A2350" s="110"/>
    </row>
    <row r="2351" spans="1:1" s="96" customFormat="1" ht="45.95" customHeight="1">
      <c r="A2351" s="110"/>
    </row>
    <row r="2352" spans="1:1" s="96" customFormat="1" ht="45.95" customHeight="1">
      <c r="A2352" s="110"/>
    </row>
    <row r="2353" spans="1:1" s="96" customFormat="1" ht="45.95" customHeight="1">
      <c r="A2353" s="110"/>
    </row>
    <row r="2354" spans="1:1" s="96" customFormat="1" ht="45.95" customHeight="1">
      <c r="A2354" s="110"/>
    </row>
    <row r="2355" spans="1:1" s="96" customFormat="1" ht="45.95" customHeight="1">
      <c r="A2355" s="110"/>
    </row>
    <row r="2356" spans="1:1" s="96" customFormat="1" ht="45.95" customHeight="1">
      <c r="A2356" s="110"/>
    </row>
    <row r="2357" spans="1:1" s="96" customFormat="1" ht="45.95" customHeight="1">
      <c r="A2357" s="110"/>
    </row>
    <row r="2358" spans="1:1" s="96" customFormat="1" ht="45.95" customHeight="1">
      <c r="A2358" s="110"/>
    </row>
    <row r="2359" spans="1:1" s="96" customFormat="1" ht="45.95" customHeight="1">
      <c r="A2359" s="110"/>
    </row>
    <row r="2360" spans="1:1" s="96" customFormat="1" ht="45.95" customHeight="1">
      <c r="A2360" s="110"/>
    </row>
    <row r="2361" spans="1:1" s="96" customFormat="1" ht="45.95" customHeight="1">
      <c r="A2361" s="110"/>
    </row>
    <row r="2362" spans="1:1" s="96" customFormat="1" ht="45.95" customHeight="1">
      <c r="A2362" s="110"/>
    </row>
    <row r="2363" spans="1:1" s="96" customFormat="1" ht="45.95" customHeight="1">
      <c r="A2363" s="110"/>
    </row>
    <row r="2364" spans="1:1" s="96" customFormat="1" ht="45.95" customHeight="1">
      <c r="A2364" s="110"/>
    </row>
    <row r="2365" spans="1:1" s="96" customFormat="1" ht="45.95" customHeight="1">
      <c r="A2365" s="110"/>
    </row>
    <row r="2366" spans="1:1" s="96" customFormat="1" ht="45.95" customHeight="1">
      <c r="A2366" s="110"/>
    </row>
    <row r="2367" spans="1:1" s="96" customFormat="1" ht="45.95" customHeight="1">
      <c r="A2367" s="110"/>
    </row>
    <row r="2368" spans="1:1" s="96" customFormat="1" ht="45.95" customHeight="1">
      <c r="A2368" s="110"/>
    </row>
    <row r="2369" spans="1:1" s="96" customFormat="1" ht="45.95" customHeight="1">
      <c r="A2369" s="110"/>
    </row>
    <row r="2370" spans="1:1" s="96" customFormat="1" ht="45.95" customHeight="1">
      <c r="A2370" s="110"/>
    </row>
    <row r="2371" spans="1:1" s="96" customFormat="1" ht="45.95" customHeight="1">
      <c r="A2371" s="110"/>
    </row>
    <row r="2372" spans="1:1" s="96" customFormat="1" ht="45.95" customHeight="1">
      <c r="A2372" s="110"/>
    </row>
    <row r="2373" spans="1:1" s="96" customFormat="1" ht="45.95" customHeight="1">
      <c r="A2373" s="110"/>
    </row>
    <row r="2374" spans="1:1" s="96" customFormat="1" ht="45.95" customHeight="1">
      <c r="A2374" s="110"/>
    </row>
    <row r="2375" spans="1:1" s="96" customFormat="1" ht="45.95" customHeight="1">
      <c r="A2375" s="110"/>
    </row>
    <row r="2376" spans="1:1" s="96" customFormat="1" ht="45.95" customHeight="1">
      <c r="A2376" s="110"/>
    </row>
    <row r="2377" spans="1:1" s="96" customFormat="1" ht="45.95" customHeight="1">
      <c r="A2377" s="110"/>
    </row>
    <row r="2378" spans="1:1" s="96" customFormat="1" ht="45.95" customHeight="1">
      <c r="A2378" s="110"/>
    </row>
    <row r="2379" spans="1:1" s="96" customFormat="1" ht="45.95" customHeight="1">
      <c r="A2379" s="110"/>
    </row>
    <row r="2380" spans="1:1" s="96" customFormat="1" ht="45.95" customHeight="1">
      <c r="A2380" s="110"/>
    </row>
    <row r="2381" spans="1:1" s="96" customFormat="1" ht="45.95" customHeight="1">
      <c r="A2381" s="110"/>
    </row>
    <row r="2382" spans="1:1" s="96" customFormat="1" ht="45.95" customHeight="1">
      <c r="A2382" s="110"/>
    </row>
    <row r="2383" spans="1:1" s="96" customFormat="1" ht="45.95" customHeight="1">
      <c r="A2383" s="110"/>
    </row>
    <row r="2384" spans="1:1" s="96" customFormat="1" ht="45.95" customHeight="1">
      <c r="A2384" s="110"/>
    </row>
    <row r="2385" spans="1:1" s="96" customFormat="1" ht="45.95" customHeight="1">
      <c r="A2385" s="110"/>
    </row>
    <row r="2386" spans="1:1" s="96" customFormat="1" ht="45.95" customHeight="1">
      <c r="A2386" s="110"/>
    </row>
    <row r="2387" spans="1:1" s="96" customFormat="1" ht="45.95" customHeight="1">
      <c r="A2387" s="110"/>
    </row>
    <row r="2388" spans="1:1" s="96" customFormat="1" ht="45.95" customHeight="1">
      <c r="A2388" s="110"/>
    </row>
    <row r="2389" spans="1:1" s="96" customFormat="1" ht="45.95" customHeight="1">
      <c r="A2389" s="110"/>
    </row>
    <row r="2390" spans="1:1" s="96" customFormat="1" ht="45.95" customHeight="1">
      <c r="A2390" s="110"/>
    </row>
    <row r="2391" spans="1:1" s="96" customFormat="1" ht="45.95" customHeight="1">
      <c r="A2391" s="110"/>
    </row>
    <row r="2392" spans="1:1" s="96" customFormat="1" ht="45.95" customHeight="1">
      <c r="A2392" s="110"/>
    </row>
    <row r="2393" spans="1:1" s="96" customFormat="1" ht="45.95" customHeight="1">
      <c r="A2393" s="110"/>
    </row>
    <row r="2394" spans="1:1" s="96" customFormat="1" ht="45.95" customHeight="1">
      <c r="A2394" s="110"/>
    </row>
    <row r="2395" spans="1:1" s="96" customFormat="1" ht="45.95" customHeight="1">
      <c r="A2395" s="110"/>
    </row>
    <row r="2396" spans="1:1" s="96" customFormat="1" ht="45.95" customHeight="1">
      <c r="A2396" s="110"/>
    </row>
    <row r="2397" spans="1:1" s="96" customFormat="1" ht="45.95" customHeight="1">
      <c r="A2397" s="110"/>
    </row>
    <row r="2398" spans="1:1" s="96" customFormat="1" ht="45.95" customHeight="1">
      <c r="A2398" s="110"/>
    </row>
    <row r="2399" spans="1:1" s="96" customFormat="1" ht="45.95" customHeight="1">
      <c r="A2399" s="110"/>
    </row>
    <row r="2400" spans="1:1" s="96" customFormat="1" ht="45.95" customHeight="1">
      <c r="A2400" s="110"/>
    </row>
    <row r="2401" spans="1:1" s="96" customFormat="1" ht="45.95" customHeight="1">
      <c r="A2401" s="110"/>
    </row>
    <row r="2402" spans="1:1" s="96" customFormat="1" ht="45.95" customHeight="1">
      <c r="A2402" s="110"/>
    </row>
    <row r="2403" spans="1:1" s="96" customFormat="1" ht="45.95" customHeight="1">
      <c r="A2403" s="110"/>
    </row>
    <row r="2404" spans="1:1" s="96" customFormat="1" ht="45.95" customHeight="1">
      <c r="A2404" s="110"/>
    </row>
    <row r="2405" spans="1:1" s="96" customFormat="1" ht="45.95" customHeight="1">
      <c r="A2405" s="110"/>
    </row>
    <row r="2406" spans="1:1" s="96" customFormat="1" ht="45.95" customHeight="1">
      <c r="A2406" s="110"/>
    </row>
    <row r="2407" spans="1:1" s="96" customFormat="1" ht="45.95" customHeight="1">
      <c r="A2407" s="110"/>
    </row>
    <row r="2408" spans="1:1" s="96" customFormat="1" ht="45.95" customHeight="1">
      <c r="A2408" s="110"/>
    </row>
    <row r="2409" spans="1:1" s="96" customFormat="1" ht="45.95" customHeight="1">
      <c r="A2409" s="110"/>
    </row>
    <row r="2410" spans="1:1" s="96" customFormat="1" ht="45.95" customHeight="1">
      <c r="A2410" s="110"/>
    </row>
    <row r="2411" spans="1:1" s="96" customFormat="1" ht="45.95" customHeight="1">
      <c r="A2411" s="110"/>
    </row>
    <row r="2412" spans="1:1" s="96" customFormat="1" ht="45.95" customHeight="1">
      <c r="A2412" s="110"/>
    </row>
    <row r="2413" spans="1:1" s="96" customFormat="1" ht="45.95" customHeight="1">
      <c r="A2413" s="110"/>
    </row>
    <row r="2414" spans="1:1" s="96" customFormat="1" ht="45.95" customHeight="1">
      <c r="A2414" s="110"/>
    </row>
    <row r="2415" spans="1:1" s="96" customFormat="1" ht="45.95" customHeight="1">
      <c r="A2415" s="110"/>
    </row>
    <row r="2416" spans="1:1" s="96" customFormat="1" ht="45.95" customHeight="1">
      <c r="A2416" s="110"/>
    </row>
    <row r="2417" spans="1:1" s="96" customFormat="1" ht="45.95" customHeight="1">
      <c r="A2417" s="110"/>
    </row>
    <row r="2418" spans="1:1" s="96" customFormat="1" ht="45.95" customHeight="1">
      <c r="A2418" s="110"/>
    </row>
    <row r="2419" spans="1:1" s="96" customFormat="1" ht="45.95" customHeight="1">
      <c r="A2419" s="110"/>
    </row>
    <row r="2420" spans="1:1" s="96" customFormat="1" ht="45.95" customHeight="1">
      <c r="A2420" s="110"/>
    </row>
    <row r="2421" spans="1:1" s="96" customFormat="1" ht="45.95" customHeight="1">
      <c r="A2421" s="110"/>
    </row>
    <row r="2422" spans="1:1" s="96" customFormat="1" ht="45.95" customHeight="1">
      <c r="A2422" s="110"/>
    </row>
    <row r="2423" spans="1:1" s="96" customFormat="1" ht="45.95" customHeight="1">
      <c r="A2423" s="110"/>
    </row>
    <row r="2424" spans="1:1" s="96" customFormat="1" ht="45.95" customHeight="1">
      <c r="A2424" s="110"/>
    </row>
    <row r="2425" spans="1:1" s="96" customFormat="1" ht="45.95" customHeight="1">
      <c r="A2425" s="110"/>
    </row>
    <row r="2426" spans="1:1" s="96" customFormat="1" ht="45.95" customHeight="1">
      <c r="A2426" s="110"/>
    </row>
    <row r="2427" spans="1:1" s="96" customFormat="1" ht="45.95" customHeight="1">
      <c r="A2427" s="110"/>
    </row>
    <row r="2428" spans="1:1" s="96" customFormat="1" ht="45.95" customHeight="1">
      <c r="A2428" s="110"/>
    </row>
    <row r="2429" spans="1:1" s="96" customFormat="1" ht="45.95" customHeight="1">
      <c r="A2429" s="110"/>
    </row>
    <row r="2430" spans="1:1" s="96" customFormat="1" ht="45.95" customHeight="1">
      <c r="A2430" s="110"/>
    </row>
    <row r="2431" spans="1:1" s="96" customFormat="1" ht="45.95" customHeight="1">
      <c r="A2431" s="110"/>
    </row>
    <row r="2432" spans="1:1" s="96" customFormat="1" ht="45.95" customHeight="1">
      <c r="A2432" s="110"/>
    </row>
    <row r="2433" spans="1:1" s="96" customFormat="1" ht="45.95" customHeight="1">
      <c r="A2433" s="110"/>
    </row>
    <row r="2434" spans="1:1" s="96" customFormat="1" ht="45.95" customHeight="1">
      <c r="A2434" s="110"/>
    </row>
    <row r="2435" spans="1:1" s="96" customFormat="1" ht="45.95" customHeight="1">
      <c r="A2435" s="110"/>
    </row>
    <row r="2436" spans="1:1" s="96" customFormat="1" ht="45.95" customHeight="1">
      <c r="A2436" s="110"/>
    </row>
    <row r="2437" spans="1:1" s="96" customFormat="1" ht="45.95" customHeight="1">
      <c r="A2437" s="110"/>
    </row>
    <row r="2438" spans="1:1" s="96" customFormat="1" ht="45.95" customHeight="1">
      <c r="A2438" s="110"/>
    </row>
    <row r="2439" spans="1:1" s="96" customFormat="1" ht="45.95" customHeight="1">
      <c r="A2439" s="110"/>
    </row>
    <row r="2440" spans="1:1" s="96" customFormat="1" ht="45.95" customHeight="1">
      <c r="A2440" s="110"/>
    </row>
    <row r="2441" spans="1:1" s="96" customFormat="1" ht="45.95" customHeight="1">
      <c r="A2441" s="110"/>
    </row>
    <row r="2442" spans="1:1" s="96" customFormat="1" ht="45.95" customHeight="1">
      <c r="A2442" s="110"/>
    </row>
    <row r="2443" spans="1:1" s="96" customFormat="1" ht="45.95" customHeight="1">
      <c r="A2443" s="110"/>
    </row>
    <row r="2444" spans="1:1" s="96" customFormat="1" ht="45.95" customHeight="1">
      <c r="A2444" s="110"/>
    </row>
    <row r="2445" spans="1:1" s="96" customFormat="1" ht="45.95" customHeight="1">
      <c r="A2445" s="110"/>
    </row>
    <row r="2446" spans="1:1" s="96" customFormat="1" ht="45.95" customHeight="1">
      <c r="A2446" s="110"/>
    </row>
    <row r="2447" spans="1:1" s="96" customFormat="1" ht="45.95" customHeight="1">
      <c r="A2447" s="110"/>
    </row>
    <row r="2448" spans="1:1" s="96" customFormat="1" ht="45.95" customHeight="1">
      <c r="A2448" s="110"/>
    </row>
    <row r="2449" spans="1:1" s="96" customFormat="1" ht="45.95" customHeight="1">
      <c r="A2449" s="110"/>
    </row>
    <row r="2450" spans="1:1" s="96" customFormat="1" ht="45.95" customHeight="1">
      <c r="A2450" s="110"/>
    </row>
    <row r="2451" spans="1:1" s="96" customFormat="1" ht="45.95" customHeight="1">
      <c r="A2451" s="110"/>
    </row>
    <row r="2452" spans="1:1" s="96" customFormat="1" ht="45.95" customHeight="1">
      <c r="A2452" s="110"/>
    </row>
    <row r="2453" spans="1:1" s="96" customFormat="1" ht="45.95" customHeight="1">
      <c r="A2453" s="110"/>
    </row>
    <row r="2454" spans="1:1" s="96" customFormat="1" ht="45.95" customHeight="1">
      <c r="A2454" s="110"/>
    </row>
    <row r="2455" spans="1:1" s="96" customFormat="1" ht="45.95" customHeight="1">
      <c r="A2455" s="110"/>
    </row>
    <row r="2456" spans="1:1" s="96" customFormat="1" ht="45.95" customHeight="1">
      <c r="A2456" s="110"/>
    </row>
    <row r="2457" spans="1:1" s="96" customFormat="1" ht="45.95" customHeight="1">
      <c r="A2457" s="110"/>
    </row>
    <row r="2458" spans="1:1" s="96" customFormat="1" ht="45.95" customHeight="1">
      <c r="A2458" s="110"/>
    </row>
    <row r="2459" spans="1:1" s="96" customFormat="1" ht="45.95" customHeight="1">
      <c r="A2459" s="110"/>
    </row>
    <row r="2460" spans="1:1" s="96" customFormat="1" ht="45.95" customHeight="1">
      <c r="A2460" s="110"/>
    </row>
    <row r="2461" spans="1:1" s="96" customFormat="1" ht="45.95" customHeight="1">
      <c r="A2461" s="110"/>
    </row>
    <row r="2462" spans="1:1" s="96" customFormat="1" ht="45.95" customHeight="1">
      <c r="A2462" s="110"/>
    </row>
    <row r="2463" spans="1:1" s="96" customFormat="1" ht="45.95" customHeight="1">
      <c r="A2463" s="110"/>
    </row>
    <row r="2464" spans="1:1" s="96" customFormat="1" ht="45.95" customHeight="1">
      <c r="A2464" s="110"/>
    </row>
    <row r="2465" spans="1:1" s="96" customFormat="1" ht="45.95" customHeight="1">
      <c r="A2465" s="110"/>
    </row>
    <row r="2466" spans="1:1" s="96" customFormat="1" ht="45.95" customHeight="1">
      <c r="A2466" s="110"/>
    </row>
    <row r="2467" spans="1:1" s="96" customFormat="1" ht="45.95" customHeight="1">
      <c r="A2467" s="110"/>
    </row>
    <row r="2468" spans="1:1" s="96" customFormat="1" ht="45.95" customHeight="1">
      <c r="A2468" s="110"/>
    </row>
    <row r="2469" spans="1:1" s="96" customFormat="1" ht="45.95" customHeight="1">
      <c r="A2469" s="110"/>
    </row>
    <row r="2470" spans="1:1" s="96" customFormat="1" ht="45.95" customHeight="1">
      <c r="A2470" s="110"/>
    </row>
    <row r="2471" spans="1:1" s="96" customFormat="1" ht="45.95" customHeight="1">
      <c r="A2471" s="110"/>
    </row>
    <row r="2472" spans="1:1" s="96" customFormat="1" ht="45.95" customHeight="1">
      <c r="A2472" s="110"/>
    </row>
    <row r="2473" spans="1:1" s="96" customFormat="1" ht="45.95" customHeight="1">
      <c r="A2473" s="110"/>
    </row>
    <row r="2474" spans="1:1" s="96" customFormat="1" ht="45.95" customHeight="1">
      <c r="A2474" s="110"/>
    </row>
    <row r="2475" spans="1:1" s="96" customFormat="1" ht="45.95" customHeight="1">
      <c r="A2475" s="110"/>
    </row>
    <row r="2476" spans="1:1" s="96" customFormat="1" ht="45.95" customHeight="1">
      <c r="A2476" s="110"/>
    </row>
    <row r="2477" spans="1:1" s="96" customFormat="1" ht="45.95" customHeight="1">
      <c r="A2477" s="110"/>
    </row>
    <row r="2478" spans="1:1" s="96" customFormat="1" ht="45.95" customHeight="1">
      <c r="A2478" s="110"/>
    </row>
    <row r="2479" spans="1:1" s="96" customFormat="1" ht="45.95" customHeight="1">
      <c r="A2479" s="110"/>
    </row>
    <row r="2480" spans="1:1" s="96" customFormat="1" ht="45.95" customHeight="1">
      <c r="A2480" s="110"/>
    </row>
    <row r="2481" spans="1:1" s="96" customFormat="1" ht="45.95" customHeight="1">
      <c r="A2481" s="110"/>
    </row>
    <row r="2482" spans="1:1" s="96" customFormat="1" ht="45.95" customHeight="1">
      <c r="A2482" s="110"/>
    </row>
    <row r="2483" spans="1:1" s="96" customFormat="1" ht="45.95" customHeight="1">
      <c r="A2483" s="110"/>
    </row>
    <row r="2484" spans="1:1" s="96" customFormat="1" ht="45.95" customHeight="1">
      <c r="A2484" s="110"/>
    </row>
    <row r="2485" spans="1:1" s="96" customFormat="1" ht="45.95" customHeight="1">
      <c r="A2485" s="110"/>
    </row>
    <row r="2486" spans="1:1" s="96" customFormat="1" ht="45.95" customHeight="1">
      <c r="A2486" s="110"/>
    </row>
    <row r="2487" spans="1:1" s="96" customFormat="1" ht="45.95" customHeight="1">
      <c r="A2487" s="110"/>
    </row>
    <row r="2488" spans="1:1" s="96" customFormat="1" ht="45.95" customHeight="1">
      <c r="A2488" s="110"/>
    </row>
    <row r="2489" spans="1:1" s="96" customFormat="1" ht="45.95" customHeight="1">
      <c r="A2489" s="110"/>
    </row>
    <row r="2490" spans="1:1" s="96" customFormat="1" ht="45.95" customHeight="1">
      <c r="A2490" s="110"/>
    </row>
    <row r="2491" spans="1:1" s="96" customFormat="1" ht="45.95" customHeight="1">
      <c r="A2491" s="110"/>
    </row>
    <row r="2492" spans="1:1" s="96" customFormat="1" ht="45.95" customHeight="1">
      <c r="A2492" s="110"/>
    </row>
    <row r="2493" spans="1:1" s="96" customFormat="1" ht="45.95" customHeight="1">
      <c r="A2493" s="110"/>
    </row>
    <row r="2494" spans="1:1" s="96" customFormat="1" ht="45.95" customHeight="1">
      <c r="A2494" s="110"/>
    </row>
    <row r="2495" spans="1:1" s="96" customFormat="1" ht="45.95" customHeight="1">
      <c r="A2495" s="110"/>
    </row>
    <row r="2496" spans="1:1" s="96" customFormat="1" ht="45.95" customHeight="1">
      <c r="A2496" s="110"/>
    </row>
    <row r="2497" spans="1:1" s="96" customFormat="1" ht="45.95" customHeight="1">
      <c r="A2497" s="110"/>
    </row>
    <row r="2498" spans="1:1" s="96" customFormat="1" ht="45.95" customHeight="1">
      <c r="A2498" s="110"/>
    </row>
    <row r="2499" spans="1:1" s="96" customFormat="1" ht="45.95" customHeight="1">
      <c r="A2499" s="110"/>
    </row>
    <row r="2500" spans="1:1" s="96" customFormat="1" ht="45.95" customHeight="1">
      <c r="A2500" s="110"/>
    </row>
    <row r="2501" spans="1:1" s="96" customFormat="1" ht="45.95" customHeight="1">
      <c r="A2501" s="110"/>
    </row>
    <row r="2502" spans="1:1" s="96" customFormat="1" ht="45.95" customHeight="1">
      <c r="A2502" s="110"/>
    </row>
    <row r="2503" spans="1:1" s="96" customFormat="1" ht="45.95" customHeight="1">
      <c r="A2503" s="110"/>
    </row>
    <row r="2504" spans="1:1" s="96" customFormat="1" ht="45.95" customHeight="1">
      <c r="A2504" s="110"/>
    </row>
    <row r="2505" spans="1:1" s="96" customFormat="1" ht="45.95" customHeight="1">
      <c r="A2505" s="110"/>
    </row>
    <row r="2506" spans="1:1" s="96" customFormat="1" ht="45.95" customHeight="1">
      <c r="A2506" s="110"/>
    </row>
    <row r="2507" spans="1:1" s="96" customFormat="1" ht="45.95" customHeight="1">
      <c r="A2507" s="110"/>
    </row>
    <row r="2508" spans="1:1" s="96" customFormat="1" ht="45.95" customHeight="1">
      <c r="A2508" s="110"/>
    </row>
    <row r="2509" spans="1:1" s="96" customFormat="1" ht="45.95" customHeight="1">
      <c r="A2509" s="110"/>
    </row>
    <row r="2510" spans="1:1" s="96" customFormat="1" ht="45.95" customHeight="1">
      <c r="A2510" s="110"/>
    </row>
    <row r="2511" spans="1:1" s="96" customFormat="1" ht="45.95" customHeight="1">
      <c r="A2511" s="110"/>
    </row>
    <row r="2512" spans="1:1" s="96" customFormat="1" ht="45.95" customHeight="1">
      <c r="A2512" s="110"/>
    </row>
    <row r="2513" spans="1:1" s="96" customFormat="1" ht="45.95" customHeight="1">
      <c r="A2513" s="110"/>
    </row>
    <row r="2514" spans="1:1" s="96" customFormat="1" ht="45.95" customHeight="1">
      <c r="A2514" s="110"/>
    </row>
    <row r="2515" spans="1:1" s="96" customFormat="1" ht="45.95" customHeight="1">
      <c r="A2515" s="110"/>
    </row>
    <row r="2516" spans="1:1" s="96" customFormat="1" ht="45.95" customHeight="1">
      <c r="A2516" s="110"/>
    </row>
    <row r="2517" spans="1:1" s="96" customFormat="1" ht="45.95" customHeight="1">
      <c r="A2517" s="110"/>
    </row>
    <row r="2518" spans="1:1" s="96" customFormat="1" ht="45.95" customHeight="1">
      <c r="A2518" s="110"/>
    </row>
    <row r="2519" spans="1:1" s="96" customFormat="1" ht="45.95" customHeight="1">
      <c r="A2519" s="110"/>
    </row>
    <row r="2520" spans="1:1" s="96" customFormat="1" ht="45.95" customHeight="1">
      <c r="A2520" s="110"/>
    </row>
    <row r="2521" spans="1:1" s="96" customFormat="1" ht="45.95" customHeight="1">
      <c r="A2521" s="110"/>
    </row>
    <row r="2522" spans="1:1" s="96" customFormat="1" ht="45.95" customHeight="1">
      <c r="A2522" s="110"/>
    </row>
    <row r="2523" spans="1:1" s="96" customFormat="1" ht="45.95" customHeight="1">
      <c r="A2523" s="110"/>
    </row>
    <row r="2524" spans="1:1" s="96" customFormat="1" ht="45.95" customHeight="1">
      <c r="A2524" s="110"/>
    </row>
    <row r="2525" spans="1:1" s="96" customFormat="1" ht="45.95" customHeight="1">
      <c r="A2525" s="110"/>
    </row>
    <row r="2526" spans="1:1" s="96" customFormat="1" ht="45.95" customHeight="1">
      <c r="A2526" s="110"/>
    </row>
    <row r="2527" spans="1:1" s="96" customFormat="1" ht="45.95" customHeight="1">
      <c r="A2527" s="110"/>
    </row>
    <row r="2528" spans="1:1" s="96" customFormat="1" ht="45.95" customHeight="1">
      <c r="A2528" s="110"/>
    </row>
    <row r="2529" spans="1:1" s="96" customFormat="1" ht="45.95" customHeight="1">
      <c r="A2529" s="110"/>
    </row>
    <row r="2530" spans="1:1" s="96" customFormat="1" ht="45.95" customHeight="1">
      <c r="A2530" s="110"/>
    </row>
    <row r="2531" spans="1:1" s="96" customFormat="1" ht="45.95" customHeight="1">
      <c r="A2531" s="110"/>
    </row>
    <row r="2532" spans="1:1" s="96" customFormat="1" ht="45.95" customHeight="1">
      <c r="A2532" s="110"/>
    </row>
    <row r="2533" spans="1:1" s="96" customFormat="1" ht="45.95" customHeight="1">
      <c r="A2533" s="110"/>
    </row>
    <row r="2534" spans="1:1" s="96" customFormat="1" ht="45.95" customHeight="1">
      <c r="A2534" s="110"/>
    </row>
    <row r="2535" spans="1:1" s="96" customFormat="1" ht="45.95" customHeight="1">
      <c r="A2535" s="110"/>
    </row>
    <row r="2536" spans="1:1" s="96" customFormat="1" ht="45.95" customHeight="1">
      <c r="A2536" s="110"/>
    </row>
    <row r="2537" spans="1:1" s="96" customFormat="1" ht="45.95" customHeight="1">
      <c r="A2537" s="110"/>
    </row>
    <row r="2538" spans="1:1" s="96" customFormat="1" ht="45.95" customHeight="1">
      <c r="A2538" s="110"/>
    </row>
    <row r="2539" spans="1:1" s="96" customFormat="1" ht="45.95" customHeight="1">
      <c r="A2539" s="110"/>
    </row>
    <row r="2540" spans="1:1" s="96" customFormat="1" ht="45.95" customHeight="1">
      <c r="A2540" s="110"/>
    </row>
    <row r="2541" spans="1:1" s="96" customFormat="1" ht="45.95" customHeight="1">
      <c r="A2541" s="110"/>
    </row>
    <row r="2542" spans="1:1" s="96" customFormat="1" ht="45.95" customHeight="1">
      <c r="A2542" s="110"/>
    </row>
    <row r="2543" spans="1:1" s="96" customFormat="1" ht="45.95" customHeight="1">
      <c r="A2543" s="110"/>
    </row>
    <row r="2544" spans="1:1" s="96" customFormat="1" ht="45.95" customHeight="1">
      <c r="A2544" s="110"/>
    </row>
    <row r="2545" spans="1:1" s="96" customFormat="1" ht="45.95" customHeight="1">
      <c r="A2545" s="110"/>
    </row>
    <row r="2546" spans="1:1" s="96" customFormat="1" ht="45.95" customHeight="1">
      <c r="A2546" s="110"/>
    </row>
    <row r="2547" spans="1:1" s="96" customFormat="1" ht="45.95" customHeight="1">
      <c r="A2547" s="110"/>
    </row>
    <row r="2548" spans="1:1" s="96" customFormat="1" ht="45.95" customHeight="1">
      <c r="A2548" s="110"/>
    </row>
    <row r="2549" spans="1:1" s="96" customFormat="1" ht="45.95" customHeight="1">
      <c r="A2549" s="110"/>
    </row>
    <row r="2550" spans="1:1" s="96" customFormat="1" ht="45.95" customHeight="1">
      <c r="A2550" s="110"/>
    </row>
    <row r="2551" spans="1:1" s="96" customFormat="1" ht="45.95" customHeight="1">
      <c r="A2551" s="110"/>
    </row>
    <row r="2552" spans="1:1" s="96" customFormat="1" ht="45.95" customHeight="1">
      <c r="A2552" s="110"/>
    </row>
    <row r="2553" spans="1:1" s="96" customFormat="1" ht="45.95" customHeight="1">
      <c r="A2553" s="110"/>
    </row>
    <row r="2554" spans="1:1" s="96" customFormat="1" ht="45.95" customHeight="1">
      <c r="A2554" s="110"/>
    </row>
    <row r="2555" spans="1:1" s="96" customFormat="1" ht="45.95" customHeight="1">
      <c r="A2555" s="110"/>
    </row>
    <row r="2556" spans="1:1" s="96" customFormat="1" ht="45.95" customHeight="1">
      <c r="A2556" s="110"/>
    </row>
    <row r="2557" spans="1:1" s="96" customFormat="1" ht="45.95" customHeight="1">
      <c r="A2557" s="110"/>
    </row>
    <row r="2558" spans="1:1" s="96" customFormat="1" ht="45.95" customHeight="1">
      <c r="A2558" s="110"/>
    </row>
    <row r="2559" spans="1:1" s="96" customFormat="1" ht="45.95" customHeight="1">
      <c r="A2559" s="110"/>
    </row>
    <row r="2560" spans="1:1" s="96" customFormat="1" ht="45.95" customHeight="1">
      <c r="A2560" s="110"/>
    </row>
    <row r="2561" spans="1:1" s="96" customFormat="1" ht="45.95" customHeight="1">
      <c r="A2561" s="110"/>
    </row>
    <row r="2562" spans="1:1" s="96" customFormat="1" ht="45.95" customHeight="1">
      <c r="A2562" s="110"/>
    </row>
    <row r="2563" spans="1:1" s="96" customFormat="1" ht="45.95" customHeight="1">
      <c r="A2563" s="110"/>
    </row>
    <row r="2564" spans="1:1" s="96" customFormat="1" ht="45.95" customHeight="1">
      <c r="A2564" s="110"/>
    </row>
    <row r="2565" spans="1:1" s="96" customFormat="1" ht="45.95" customHeight="1">
      <c r="A2565" s="110"/>
    </row>
    <row r="2566" spans="1:1" s="96" customFormat="1" ht="45.95" customHeight="1">
      <c r="A2566" s="110"/>
    </row>
    <row r="2567" spans="1:1" s="96" customFormat="1" ht="45.95" customHeight="1">
      <c r="A2567" s="110"/>
    </row>
    <row r="2568" spans="1:1" s="96" customFormat="1" ht="45.95" customHeight="1">
      <c r="A2568" s="110"/>
    </row>
    <row r="2569" spans="1:1" s="96" customFormat="1" ht="45.95" customHeight="1">
      <c r="A2569" s="110"/>
    </row>
    <row r="2570" spans="1:1" s="96" customFormat="1" ht="45.95" customHeight="1">
      <c r="A2570" s="110"/>
    </row>
    <row r="2571" spans="1:1" s="96" customFormat="1" ht="45.95" customHeight="1">
      <c r="A2571" s="110"/>
    </row>
    <row r="2572" spans="1:1" s="96" customFormat="1" ht="45.95" customHeight="1">
      <c r="A2572" s="110"/>
    </row>
    <row r="2573" spans="1:1" s="96" customFormat="1" ht="45.95" customHeight="1">
      <c r="A2573" s="110"/>
    </row>
    <row r="2574" spans="1:1" s="96" customFormat="1" ht="45.95" customHeight="1">
      <c r="A2574" s="110"/>
    </row>
    <row r="2575" spans="1:1" s="96" customFormat="1" ht="45.95" customHeight="1">
      <c r="A2575" s="110"/>
    </row>
    <row r="2576" spans="1:1" s="96" customFormat="1" ht="45.95" customHeight="1">
      <c r="A2576" s="110"/>
    </row>
    <row r="2577" spans="1:1" s="96" customFormat="1" ht="45.95" customHeight="1">
      <c r="A2577" s="110"/>
    </row>
    <row r="2578" spans="1:1" s="96" customFormat="1" ht="45.95" customHeight="1">
      <c r="A2578" s="110"/>
    </row>
    <row r="2579" spans="1:1" s="96" customFormat="1" ht="45.95" customHeight="1">
      <c r="A2579" s="110"/>
    </row>
    <row r="2580" spans="1:1" s="96" customFormat="1" ht="45.95" customHeight="1">
      <c r="A2580" s="110"/>
    </row>
    <row r="2581" spans="1:1" s="96" customFormat="1" ht="45.95" customHeight="1">
      <c r="A2581" s="110"/>
    </row>
    <row r="2582" spans="1:1" s="96" customFormat="1" ht="45.95" customHeight="1">
      <c r="A2582" s="110"/>
    </row>
    <row r="2583" spans="1:1" s="96" customFormat="1" ht="45.95" customHeight="1">
      <c r="A2583" s="110"/>
    </row>
    <row r="2584" spans="1:1" s="96" customFormat="1" ht="45.95" customHeight="1">
      <c r="A2584" s="110"/>
    </row>
    <row r="2585" spans="1:1" s="96" customFormat="1" ht="45.95" customHeight="1">
      <c r="A2585" s="110"/>
    </row>
    <row r="2586" spans="1:1" s="96" customFormat="1" ht="45.95" customHeight="1">
      <c r="A2586" s="110"/>
    </row>
    <row r="2587" spans="1:1" s="96" customFormat="1" ht="45.95" customHeight="1">
      <c r="A2587" s="110"/>
    </row>
    <row r="2588" spans="1:1" s="96" customFormat="1" ht="45.95" customHeight="1">
      <c r="A2588" s="110"/>
    </row>
    <row r="2589" spans="1:1" s="96" customFormat="1" ht="45.95" customHeight="1">
      <c r="A2589" s="110"/>
    </row>
    <row r="2590" spans="1:1" s="96" customFormat="1" ht="45.95" customHeight="1">
      <c r="A2590" s="110"/>
    </row>
    <row r="2591" spans="1:1" s="96" customFormat="1" ht="45.95" customHeight="1">
      <c r="A2591" s="110"/>
    </row>
    <row r="2592" spans="1:1" s="96" customFormat="1" ht="45.95" customHeight="1">
      <c r="A2592" s="110"/>
    </row>
    <row r="2593" spans="1:1" s="96" customFormat="1" ht="45.95" customHeight="1">
      <c r="A2593" s="110"/>
    </row>
    <row r="2594" spans="1:1" s="96" customFormat="1" ht="45.95" customHeight="1">
      <c r="A2594" s="110"/>
    </row>
    <row r="2595" spans="1:1" s="96" customFormat="1" ht="45.95" customHeight="1">
      <c r="A2595" s="110"/>
    </row>
    <row r="2596" spans="1:1" s="96" customFormat="1" ht="45.95" customHeight="1">
      <c r="A2596" s="110"/>
    </row>
    <row r="2597" spans="1:1" s="96" customFormat="1" ht="45.95" customHeight="1">
      <c r="A2597" s="110"/>
    </row>
    <row r="2598" spans="1:1" s="96" customFormat="1" ht="45.95" customHeight="1">
      <c r="A2598" s="110"/>
    </row>
    <row r="2599" spans="1:1" s="96" customFormat="1" ht="45.95" customHeight="1">
      <c r="A2599" s="110"/>
    </row>
    <row r="2600" spans="1:1" s="96" customFormat="1" ht="45.95" customHeight="1">
      <c r="A2600" s="110"/>
    </row>
    <row r="2601" spans="1:1" s="96" customFormat="1" ht="45.95" customHeight="1">
      <c r="A2601" s="110"/>
    </row>
    <row r="2602" spans="1:1" s="96" customFormat="1" ht="45.95" customHeight="1">
      <c r="A2602" s="110"/>
    </row>
    <row r="2603" spans="1:1" s="96" customFormat="1" ht="45.95" customHeight="1">
      <c r="A2603" s="110"/>
    </row>
    <row r="2604" spans="1:1" s="96" customFormat="1" ht="45.95" customHeight="1">
      <c r="A2604" s="110"/>
    </row>
    <row r="2605" spans="1:1" s="96" customFormat="1" ht="45.95" customHeight="1">
      <c r="A2605" s="110"/>
    </row>
    <row r="2606" spans="1:1" s="96" customFormat="1" ht="45.95" customHeight="1">
      <c r="A2606" s="110"/>
    </row>
    <row r="2607" spans="1:1" s="96" customFormat="1" ht="45.95" customHeight="1">
      <c r="A2607" s="110"/>
    </row>
    <row r="2608" spans="1:1" s="96" customFormat="1" ht="45.95" customHeight="1">
      <c r="A2608" s="110"/>
    </row>
    <row r="2609" spans="1:1" s="96" customFormat="1" ht="45.95" customHeight="1">
      <c r="A2609" s="110"/>
    </row>
    <row r="2610" spans="1:1" s="96" customFormat="1" ht="45.95" customHeight="1">
      <c r="A2610" s="110"/>
    </row>
    <row r="2611" spans="1:1" s="96" customFormat="1" ht="45.95" customHeight="1">
      <c r="A2611" s="110"/>
    </row>
    <row r="2612" spans="1:1" s="96" customFormat="1" ht="45.95" customHeight="1">
      <c r="A2612" s="110"/>
    </row>
    <row r="2613" spans="1:1" s="96" customFormat="1" ht="45.95" customHeight="1">
      <c r="A2613" s="110"/>
    </row>
    <row r="2614" spans="1:1" s="96" customFormat="1" ht="45.95" customHeight="1">
      <c r="A2614" s="110"/>
    </row>
    <row r="2615" spans="1:1" s="96" customFormat="1" ht="45.95" customHeight="1">
      <c r="A2615" s="110"/>
    </row>
    <row r="2616" spans="1:1" s="96" customFormat="1" ht="45.95" customHeight="1">
      <c r="A2616" s="110"/>
    </row>
    <row r="2617" spans="1:1" s="96" customFormat="1" ht="45.95" customHeight="1">
      <c r="A2617" s="110"/>
    </row>
    <row r="2618" spans="1:1" s="96" customFormat="1" ht="45.95" customHeight="1">
      <c r="A2618" s="110"/>
    </row>
    <row r="2619" spans="1:1" s="96" customFormat="1" ht="45.95" customHeight="1">
      <c r="A2619" s="110"/>
    </row>
    <row r="2620" spans="1:1" s="96" customFormat="1" ht="45.95" customHeight="1">
      <c r="A2620" s="110"/>
    </row>
    <row r="2621" spans="1:1" s="96" customFormat="1" ht="45.95" customHeight="1">
      <c r="A2621" s="110"/>
    </row>
    <row r="2622" spans="1:1" s="96" customFormat="1" ht="45.95" customHeight="1">
      <c r="A2622" s="110"/>
    </row>
    <row r="2623" spans="1:1" s="96" customFormat="1" ht="45.95" customHeight="1">
      <c r="A2623" s="110"/>
    </row>
    <row r="2624" spans="1:1" s="96" customFormat="1" ht="45.95" customHeight="1">
      <c r="A2624" s="110"/>
    </row>
    <row r="2625" spans="1:1" s="96" customFormat="1" ht="45.95" customHeight="1">
      <c r="A2625" s="110"/>
    </row>
    <row r="2626" spans="1:1" s="96" customFormat="1" ht="45.95" customHeight="1">
      <c r="A2626" s="110"/>
    </row>
    <row r="2627" spans="1:1" s="96" customFormat="1" ht="45.95" customHeight="1">
      <c r="A2627" s="110"/>
    </row>
    <row r="2628" spans="1:1" s="96" customFormat="1" ht="45.95" customHeight="1">
      <c r="A2628" s="110"/>
    </row>
    <row r="2629" spans="1:1" s="96" customFormat="1" ht="45.95" customHeight="1">
      <c r="A2629" s="110"/>
    </row>
    <row r="2630" spans="1:1" s="96" customFormat="1" ht="45.95" customHeight="1">
      <c r="A2630" s="110"/>
    </row>
    <row r="2631" spans="1:1" s="96" customFormat="1" ht="45.95" customHeight="1">
      <c r="A2631" s="110"/>
    </row>
    <row r="2632" spans="1:1" s="96" customFormat="1" ht="45.95" customHeight="1">
      <c r="A2632" s="110"/>
    </row>
    <row r="2633" spans="1:1" s="96" customFormat="1" ht="45.95" customHeight="1">
      <c r="A2633" s="110"/>
    </row>
    <row r="2634" spans="1:1" s="96" customFormat="1" ht="45.95" customHeight="1">
      <c r="A2634" s="110"/>
    </row>
    <row r="2635" spans="1:1" s="96" customFormat="1" ht="45.95" customHeight="1">
      <c r="A2635" s="110"/>
    </row>
    <row r="2636" spans="1:1" s="96" customFormat="1" ht="45.95" customHeight="1">
      <c r="A2636" s="110"/>
    </row>
    <row r="2637" spans="1:1" s="96" customFormat="1" ht="45.95" customHeight="1">
      <c r="A2637" s="110"/>
    </row>
    <row r="2638" spans="1:1" s="96" customFormat="1" ht="45.95" customHeight="1">
      <c r="A2638" s="110"/>
    </row>
    <row r="2639" spans="1:1" s="96" customFormat="1" ht="45.95" customHeight="1">
      <c r="A2639" s="110"/>
    </row>
    <row r="2640" spans="1:1" s="96" customFormat="1" ht="45.95" customHeight="1">
      <c r="A2640" s="110"/>
    </row>
    <row r="2641" spans="1:1" s="96" customFormat="1" ht="45.95" customHeight="1">
      <c r="A2641" s="110"/>
    </row>
    <row r="2642" spans="1:1" s="96" customFormat="1" ht="45.95" customHeight="1">
      <c r="A2642" s="110"/>
    </row>
    <row r="2643" spans="1:1" s="96" customFormat="1" ht="45.95" customHeight="1">
      <c r="A2643" s="110"/>
    </row>
    <row r="2644" spans="1:1" s="96" customFormat="1" ht="45.95" customHeight="1">
      <c r="A2644" s="110"/>
    </row>
    <row r="2645" spans="1:1" s="96" customFormat="1" ht="45.95" customHeight="1">
      <c r="A2645" s="110"/>
    </row>
    <row r="2646" spans="1:1" s="96" customFormat="1" ht="45.95" customHeight="1">
      <c r="A2646" s="110"/>
    </row>
    <row r="2647" spans="1:1" s="96" customFormat="1" ht="45.95" customHeight="1">
      <c r="A2647" s="110"/>
    </row>
    <row r="2648" spans="1:1" s="96" customFormat="1" ht="45.95" customHeight="1">
      <c r="A2648" s="110"/>
    </row>
    <row r="2649" spans="1:1" s="96" customFormat="1" ht="45.95" customHeight="1">
      <c r="A2649" s="110"/>
    </row>
    <row r="2650" spans="1:1" s="96" customFormat="1" ht="45.95" customHeight="1">
      <c r="A2650" s="110"/>
    </row>
    <row r="2651" spans="1:1" s="96" customFormat="1" ht="45.95" customHeight="1">
      <c r="A2651" s="110"/>
    </row>
    <row r="2652" spans="1:1" s="96" customFormat="1" ht="45.95" customHeight="1">
      <c r="A2652" s="110"/>
    </row>
    <row r="2653" spans="1:1" s="96" customFormat="1" ht="45.95" customHeight="1">
      <c r="A2653" s="110"/>
    </row>
    <row r="2654" spans="1:1" s="96" customFormat="1" ht="45.95" customHeight="1">
      <c r="A2654" s="110"/>
    </row>
    <row r="2655" spans="1:1" s="96" customFormat="1" ht="45.95" customHeight="1">
      <c r="A2655" s="110"/>
    </row>
    <row r="2656" spans="1:1" s="96" customFormat="1" ht="45.95" customHeight="1">
      <c r="A2656" s="110"/>
    </row>
    <row r="2657" spans="1:1" s="96" customFormat="1" ht="45.95" customHeight="1">
      <c r="A2657" s="110"/>
    </row>
    <row r="2658" spans="1:1" s="96" customFormat="1" ht="45.95" customHeight="1">
      <c r="A2658" s="110"/>
    </row>
    <row r="2659" spans="1:1" s="96" customFormat="1" ht="45.95" customHeight="1">
      <c r="A2659" s="110"/>
    </row>
    <row r="2660" spans="1:1" s="96" customFormat="1" ht="45.95" customHeight="1">
      <c r="A2660" s="110"/>
    </row>
    <row r="2661" spans="1:1" s="96" customFormat="1" ht="45.95" customHeight="1">
      <c r="A2661" s="110"/>
    </row>
    <row r="2662" spans="1:1" s="96" customFormat="1" ht="45.95" customHeight="1">
      <c r="A2662" s="110"/>
    </row>
    <row r="2663" spans="1:1" s="96" customFormat="1" ht="45.95" customHeight="1">
      <c r="A2663" s="110"/>
    </row>
    <row r="2664" spans="1:1" s="96" customFormat="1" ht="45.95" customHeight="1">
      <c r="A2664" s="110"/>
    </row>
    <row r="2665" spans="1:1" s="96" customFormat="1" ht="45.95" customHeight="1">
      <c r="A2665" s="110"/>
    </row>
    <row r="2666" spans="1:1" s="96" customFormat="1" ht="45.95" customHeight="1">
      <c r="A2666" s="110"/>
    </row>
    <row r="2667" spans="1:1" s="96" customFormat="1" ht="45.95" customHeight="1">
      <c r="A2667" s="110"/>
    </row>
    <row r="2668" spans="1:1" s="96" customFormat="1" ht="45.95" customHeight="1">
      <c r="A2668" s="110"/>
    </row>
    <row r="2669" spans="1:1" s="96" customFormat="1" ht="45.95" customHeight="1">
      <c r="A2669" s="110"/>
    </row>
    <row r="2670" spans="1:1" s="96" customFormat="1" ht="45.95" customHeight="1">
      <c r="A2670" s="110"/>
    </row>
    <row r="2671" spans="1:1" s="96" customFormat="1" ht="45.95" customHeight="1">
      <c r="A2671" s="110"/>
    </row>
    <row r="2672" spans="1:1" s="96" customFormat="1" ht="45.95" customHeight="1">
      <c r="A2672" s="110"/>
    </row>
    <row r="2673" spans="1:1" s="96" customFormat="1" ht="45.95" customHeight="1">
      <c r="A2673" s="110"/>
    </row>
    <row r="2674" spans="1:1" s="96" customFormat="1" ht="45.95" customHeight="1">
      <c r="A2674" s="110"/>
    </row>
    <row r="2675" spans="1:1" s="96" customFormat="1" ht="45.95" customHeight="1">
      <c r="A2675" s="110"/>
    </row>
    <row r="2676" spans="1:1" s="96" customFormat="1" ht="45.95" customHeight="1">
      <c r="A2676" s="110"/>
    </row>
    <row r="2677" spans="1:1" s="96" customFormat="1" ht="45.95" customHeight="1">
      <c r="A2677" s="110"/>
    </row>
    <row r="2678" spans="1:1" s="96" customFormat="1" ht="45.95" customHeight="1">
      <c r="A2678" s="110"/>
    </row>
    <row r="2679" spans="1:1" s="96" customFormat="1" ht="45.95" customHeight="1">
      <c r="A2679" s="110"/>
    </row>
    <row r="2680" spans="1:1" s="96" customFormat="1" ht="45.95" customHeight="1">
      <c r="A2680" s="110"/>
    </row>
    <row r="2681" spans="1:1" s="96" customFormat="1" ht="45.95" customHeight="1">
      <c r="A2681" s="110"/>
    </row>
    <row r="2682" spans="1:1" s="96" customFormat="1" ht="45.95" customHeight="1">
      <c r="A2682" s="110"/>
    </row>
    <row r="2683" spans="1:1" s="96" customFormat="1" ht="45.95" customHeight="1">
      <c r="A2683" s="110"/>
    </row>
    <row r="2684" spans="1:1" s="96" customFormat="1" ht="45.95" customHeight="1">
      <c r="A2684" s="110"/>
    </row>
    <row r="2685" spans="1:1" s="96" customFormat="1" ht="45.95" customHeight="1">
      <c r="A2685" s="110"/>
    </row>
    <row r="2686" spans="1:1" s="96" customFormat="1" ht="45.95" customHeight="1">
      <c r="A2686" s="110"/>
    </row>
    <row r="2687" spans="1:1" s="96" customFormat="1" ht="45.95" customHeight="1">
      <c r="A2687" s="110"/>
    </row>
    <row r="2688" spans="1:1" s="96" customFormat="1" ht="45.95" customHeight="1">
      <c r="A2688" s="110"/>
    </row>
    <row r="2689" spans="1:1" s="96" customFormat="1" ht="45.95" customHeight="1">
      <c r="A2689" s="110"/>
    </row>
    <row r="2690" spans="1:1" s="96" customFormat="1" ht="45.95" customHeight="1">
      <c r="A2690" s="110"/>
    </row>
    <row r="2691" spans="1:1" s="96" customFormat="1" ht="45.95" customHeight="1">
      <c r="A2691" s="110"/>
    </row>
    <row r="2692" spans="1:1" s="96" customFormat="1" ht="45.95" customHeight="1">
      <c r="A2692" s="110"/>
    </row>
    <row r="2693" spans="1:1" s="96" customFormat="1" ht="45.95" customHeight="1">
      <c r="A2693" s="110"/>
    </row>
    <row r="2694" spans="1:1" s="96" customFormat="1" ht="45.95" customHeight="1">
      <c r="A2694" s="110"/>
    </row>
    <row r="2695" spans="1:1" s="96" customFormat="1" ht="45.95" customHeight="1">
      <c r="A2695" s="110"/>
    </row>
    <row r="2696" spans="1:1" s="96" customFormat="1" ht="45.95" customHeight="1">
      <c r="A2696" s="110"/>
    </row>
    <row r="2697" spans="1:1" s="96" customFormat="1" ht="45.95" customHeight="1">
      <c r="A2697" s="110"/>
    </row>
    <row r="2698" spans="1:1" s="96" customFormat="1" ht="45.95" customHeight="1">
      <c r="A2698" s="110"/>
    </row>
    <row r="2699" spans="1:1" s="96" customFormat="1" ht="45.95" customHeight="1">
      <c r="A2699" s="110"/>
    </row>
    <row r="2700" spans="1:1" s="96" customFormat="1" ht="45.95" customHeight="1">
      <c r="A2700" s="110"/>
    </row>
    <row r="2701" spans="1:1" s="96" customFormat="1" ht="45.95" customHeight="1">
      <c r="A2701" s="110"/>
    </row>
    <row r="2702" spans="1:1" s="96" customFormat="1" ht="45.95" customHeight="1">
      <c r="A2702" s="110"/>
    </row>
    <row r="2703" spans="1:1" s="96" customFormat="1" ht="45.95" customHeight="1">
      <c r="A2703" s="110"/>
    </row>
    <row r="2704" spans="1:1" s="96" customFormat="1" ht="45.95" customHeight="1">
      <c r="A2704" s="110"/>
    </row>
    <row r="2705" spans="1:1" s="96" customFormat="1" ht="45.95" customHeight="1">
      <c r="A2705" s="110"/>
    </row>
    <row r="2706" spans="1:1" s="96" customFormat="1" ht="45.95" customHeight="1">
      <c r="A2706" s="110"/>
    </row>
    <row r="2707" spans="1:1" s="96" customFormat="1" ht="45.95" customHeight="1">
      <c r="A2707" s="110"/>
    </row>
    <row r="2708" spans="1:1" s="96" customFormat="1" ht="45.95" customHeight="1">
      <c r="A2708" s="110"/>
    </row>
    <row r="2709" spans="1:1" s="96" customFormat="1" ht="45.95" customHeight="1">
      <c r="A2709" s="110"/>
    </row>
    <row r="2710" spans="1:1" s="96" customFormat="1" ht="45.95" customHeight="1">
      <c r="A2710" s="110"/>
    </row>
    <row r="2711" spans="1:1" s="96" customFormat="1" ht="45.95" customHeight="1">
      <c r="A2711" s="110"/>
    </row>
    <row r="2712" spans="1:1" s="96" customFormat="1" ht="45.95" customHeight="1">
      <c r="A2712" s="110"/>
    </row>
    <row r="2713" spans="1:1" s="96" customFormat="1" ht="45.95" customHeight="1">
      <c r="A2713" s="110"/>
    </row>
    <row r="2714" spans="1:1" s="96" customFormat="1" ht="45.95" customHeight="1">
      <c r="A2714" s="110"/>
    </row>
    <row r="2715" spans="1:1" s="96" customFormat="1" ht="45.95" customHeight="1">
      <c r="A2715" s="110"/>
    </row>
    <row r="2716" spans="1:1" s="96" customFormat="1" ht="45.95" customHeight="1">
      <c r="A2716" s="110"/>
    </row>
    <row r="2717" spans="1:1" s="96" customFormat="1" ht="45.95" customHeight="1">
      <c r="A2717" s="110"/>
    </row>
    <row r="2718" spans="1:1" s="96" customFormat="1" ht="45.95" customHeight="1">
      <c r="A2718" s="110"/>
    </row>
    <row r="2719" spans="1:1" s="96" customFormat="1" ht="45.95" customHeight="1">
      <c r="A2719" s="110"/>
    </row>
    <row r="2720" spans="1:1" s="96" customFormat="1" ht="45.95" customHeight="1">
      <c r="A2720" s="110"/>
    </row>
    <row r="2721" spans="1:1" s="96" customFormat="1" ht="45.95" customHeight="1">
      <c r="A2721" s="110"/>
    </row>
    <row r="2722" spans="1:1" s="96" customFormat="1" ht="45.95" customHeight="1">
      <c r="A2722" s="110"/>
    </row>
    <row r="2723" spans="1:1" s="96" customFormat="1" ht="45.95" customHeight="1">
      <c r="A2723" s="110"/>
    </row>
    <row r="2724" spans="1:1" s="96" customFormat="1" ht="45.95" customHeight="1">
      <c r="A2724" s="110"/>
    </row>
    <row r="2725" spans="1:1" s="96" customFormat="1" ht="45.95" customHeight="1">
      <c r="A2725" s="110"/>
    </row>
    <row r="2726" spans="1:1" s="96" customFormat="1" ht="45.95" customHeight="1">
      <c r="A2726" s="110"/>
    </row>
    <row r="2727" spans="1:1" s="96" customFormat="1" ht="45.95" customHeight="1">
      <c r="A2727" s="110"/>
    </row>
    <row r="2728" spans="1:1" s="96" customFormat="1" ht="45.95" customHeight="1">
      <c r="A2728" s="110"/>
    </row>
    <row r="2729" spans="1:1" s="96" customFormat="1" ht="45.95" customHeight="1">
      <c r="A2729" s="110"/>
    </row>
    <row r="2730" spans="1:1" s="96" customFormat="1" ht="45.95" customHeight="1">
      <c r="A2730" s="110"/>
    </row>
    <row r="2731" spans="1:1" s="96" customFormat="1" ht="45.95" customHeight="1">
      <c r="A2731" s="110"/>
    </row>
    <row r="2732" spans="1:1" s="96" customFormat="1" ht="45.95" customHeight="1">
      <c r="A2732" s="110"/>
    </row>
    <row r="2733" spans="1:1" s="96" customFormat="1" ht="45.95" customHeight="1">
      <c r="A2733" s="110"/>
    </row>
    <row r="2734" spans="1:1" s="96" customFormat="1" ht="45.95" customHeight="1">
      <c r="A2734" s="110"/>
    </row>
    <row r="2735" spans="1:1" s="96" customFormat="1" ht="45.95" customHeight="1">
      <c r="A2735" s="110"/>
    </row>
    <row r="2736" spans="1:1" s="96" customFormat="1" ht="45.95" customHeight="1">
      <c r="A2736" s="110"/>
    </row>
    <row r="2737" spans="1:1" s="96" customFormat="1" ht="45.95" customHeight="1">
      <c r="A2737" s="110"/>
    </row>
    <row r="2738" spans="1:1" s="96" customFormat="1" ht="45.95" customHeight="1">
      <c r="A2738" s="110"/>
    </row>
    <row r="2739" spans="1:1" s="96" customFormat="1" ht="45.95" customHeight="1">
      <c r="A2739" s="110"/>
    </row>
    <row r="2740" spans="1:1" s="96" customFormat="1" ht="45.95" customHeight="1">
      <c r="A2740" s="110"/>
    </row>
    <row r="2741" spans="1:1" s="96" customFormat="1" ht="45.95" customHeight="1">
      <c r="A2741" s="110"/>
    </row>
    <row r="2742" spans="1:1" s="96" customFormat="1" ht="45.95" customHeight="1">
      <c r="A2742" s="110"/>
    </row>
    <row r="2743" spans="1:1" s="96" customFormat="1" ht="45.95" customHeight="1">
      <c r="A2743" s="110"/>
    </row>
    <row r="2744" spans="1:1" s="96" customFormat="1" ht="45.95" customHeight="1">
      <c r="A2744" s="110"/>
    </row>
    <row r="2745" spans="1:1" s="96" customFormat="1" ht="45.95" customHeight="1">
      <c r="A2745" s="110"/>
    </row>
    <row r="2746" spans="1:1" s="96" customFormat="1" ht="45.95" customHeight="1">
      <c r="A2746" s="110"/>
    </row>
    <row r="2747" spans="1:1" s="96" customFormat="1" ht="45.95" customHeight="1">
      <c r="A2747" s="110"/>
    </row>
    <row r="2748" spans="1:1" s="96" customFormat="1" ht="45.95" customHeight="1">
      <c r="A2748" s="110"/>
    </row>
    <row r="2749" spans="1:1" s="96" customFormat="1" ht="45.95" customHeight="1">
      <c r="A2749" s="110"/>
    </row>
    <row r="2750" spans="1:1" s="96" customFormat="1" ht="45.95" customHeight="1">
      <c r="A2750" s="110"/>
    </row>
    <row r="2751" spans="1:1" s="96" customFormat="1" ht="45.95" customHeight="1">
      <c r="A2751" s="110"/>
    </row>
    <row r="2752" spans="1:1" s="96" customFormat="1" ht="45.95" customHeight="1">
      <c r="A2752" s="110"/>
    </row>
    <row r="2753" spans="1:1" s="96" customFormat="1" ht="45.95" customHeight="1">
      <c r="A2753" s="110"/>
    </row>
    <row r="2754" spans="1:1" s="96" customFormat="1" ht="45.95" customHeight="1">
      <c r="A2754" s="110"/>
    </row>
    <row r="2755" spans="1:1" s="96" customFormat="1" ht="45.95" customHeight="1">
      <c r="A2755" s="110"/>
    </row>
    <row r="2756" spans="1:1" s="96" customFormat="1" ht="45.95" customHeight="1">
      <c r="A2756" s="110"/>
    </row>
    <row r="2757" spans="1:1" s="96" customFormat="1" ht="45.95" customHeight="1">
      <c r="A2757" s="110"/>
    </row>
    <row r="2758" spans="1:1" s="96" customFormat="1" ht="45.95" customHeight="1">
      <c r="A2758" s="110"/>
    </row>
    <row r="2759" spans="1:1" s="96" customFormat="1" ht="45.95" customHeight="1">
      <c r="A2759" s="110"/>
    </row>
    <row r="2760" spans="1:1" s="96" customFormat="1" ht="45.95" customHeight="1">
      <c r="A2760" s="110"/>
    </row>
    <row r="2761" spans="1:1" s="96" customFormat="1" ht="45.95" customHeight="1">
      <c r="A2761" s="110"/>
    </row>
    <row r="2762" spans="1:1" s="96" customFormat="1" ht="45.95" customHeight="1">
      <c r="A2762" s="110"/>
    </row>
    <row r="2763" spans="1:1" s="96" customFormat="1" ht="45.95" customHeight="1">
      <c r="A2763" s="110"/>
    </row>
    <row r="2764" spans="1:1" s="96" customFormat="1" ht="45.95" customHeight="1">
      <c r="A2764" s="110"/>
    </row>
    <row r="2765" spans="1:1" s="96" customFormat="1" ht="45.95" customHeight="1">
      <c r="A2765" s="110"/>
    </row>
    <row r="2766" spans="1:1" s="96" customFormat="1" ht="45.95" customHeight="1">
      <c r="A2766" s="110"/>
    </row>
    <row r="2767" spans="1:1" s="96" customFormat="1" ht="45.95" customHeight="1">
      <c r="A2767" s="110"/>
    </row>
    <row r="2768" spans="1:1" s="96" customFormat="1" ht="45.95" customHeight="1">
      <c r="A2768" s="110"/>
    </row>
    <row r="2769" spans="1:1" s="96" customFormat="1" ht="45.95" customHeight="1">
      <c r="A2769" s="110"/>
    </row>
    <row r="2770" spans="1:1" s="96" customFormat="1" ht="45.95" customHeight="1">
      <c r="A2770" s="110"/>
    </row>
    <row r="2771" spans="1:1" s="96" customFormat="1" ht="45.95" customHeight="1">
      <c r="A2771" s="110"/>
    </row>
    <row r="2772" spans="1:1" s="96" customFormat="1" ht="45.95" customHeight="1">
      <c r="A2772" s="110"/>
    </row>
    <row r="2773" spans="1:1" s="96" customFormat="1" ht="45.95" customHeight="1">
      <c r="A2773" s="110"/>
    </row>
    <row r="2774" spans="1:1" s="96" customFormat="1" ht="45.95" customHeight="1">
      <c r="A2774" s="110"/>
    </row>
    <row r="2775" spans="1:1" s="96" customFormat="1" ht="45.95" customHeight="1">
      <c r="A2775" s="110"/>
    </row>
    <row r="2776" spans="1:1" s="96" customFormat="1" ht="45.95" customHeight="1">
      <c r="A2776" s="110"/>
    </row>
    <row r="2777" spans="1:1" s="96" customFormat="1" ht="45.95" customHeight="1">
      <c r="A2777" s="110"/>
    </row>
    <row r="2778" spans="1:1" s="96" customFormat="1" ht="45.95" customHeight="1">
      <c r="A2778" s="110"/>
    </row>
    <row r="2779" spans="1:1" s="96" customFormat="1" ht="45.95" customHeight="1">
      <c r="A2779" s="110"/>
    </row>
    <row r="2780" spans="1:1" s="96" customFormat="1" ht="45.95" customHeight="1">
      <c r="A2780" s="110"/>
    </row>
    <row r="2781" spans="1:1" s="96" customFormat="1" ht="45.95" customHeight="1">
      <c r="A2781" s="110"/>
    </row>
    <row r="2782" spans="1:1" s="96" customFormat="1" ht="45.95" customHeight="1">
      <c r="A2782" s="110"/>
    </row>
    <row r="2783" spans="1:1" s="96" customFormat="1" ht="45.95" customHeight="1">
      <c r="A2783" s="110"/>
    </row>
    <row r="2784" spans="1:1" s="96" customFormat="1" ht="45.95" customHeight="1">
      <c r="A2784" s="110"/>
    </row>
    <row r="2785" spans="1:1" s="96" customFormat="1" ht="45.95" customHeight="1">
      <c r="A2785" s="110"/>
    </row>
    <row r="2786" spans="1:1" s="96" customFormat="1" ht="45.95" customHeight="1">
      <c r="A2786" s="110"/>
    </row>
    <row r="2787" spans="1:1" s="96" customFormat="1" ht="45.95" customHeight="1">
      <c r="A2787" s="110"/>
    </row>
    <row r="2788" spans="1:1" s="96" customFormat="1" ht="45.95" customHeight="1">
      <c r="A2788" s="110"/>
    </row>
    <row r="2789" spans="1:1" s="96" customFormat="1" ht="45.95" customHeight="1">
      <c r="A2789" s="110"/>
    </row>
    <row r="2790" spans="1:1" s="96" customFormat="1" ht="45.95" customHeight="1">
      <c r="A2790" s="110"/>
    </row>
    <row r="2791" spans="1:1" s="96" customFormat="1" ht="45.95" customHeight="1">
      <c r="A2791" s="110"/>
    </row>
    <row r="2792" spans="1:1" s="96" customFormat="1" ht="45.95" customHeight="1">
      <c r="A2792" s="110"/>
    </row>
    <row r="2793" spans="1:1" s="96" customFormat="1" ht="45.95" customHeight="1">
      <c r="A2793" s="110"/>
    </row>
    <row r="2794" spans="1:1" s="96" customFormat="1" ht="45.95" customHeight="1">
      <c r="A2794" s="110"/>
    </row>
    <row r="2795" spans="1:1" s="96" customFormat="1" ht="45.95" customHeight="1">
      <c r="A2795" s="110"/>
    </row>
    <row r="2796" spans="1:1" s="96" customFormat="1" ht="45.95" customHeight="1">
      <c r="A2796" s="110"/>
    </row>
    <row r="2797" spans="1:1" s="96" customFormat="1" ht="45.95" customHeight="1">
      <c r="A2797" s="110"/>
    </row>
    <row r="2798" spans="1:1" s="96" customFormat="1" ht="45.95" customHeight="1">
      <c r="A2798" s="110"/>
    </row>
    <row r="2799" spans="1:1" s="96" customFormat="1" ht="45.95" customHeight="1">
      <c r="A2799" s="110"/>
    </row>
    <row r="2800" spans="1:1" s="96" customFormat="1" ht="45.95" customHeight="1">
      <c r="A2800" s="110"/>
    </row>
    <row r="2801" spans="1:1" s="96" customFormat="1" ht="45.95" customHeight="1">
      <c r="A2801" s="110"/>
    </row>
    <row r="2802" spans="1:1" s="96" customFormat="1" ht="45.95" customHeight="1">
      <c r="A2802" s="110"/>
    </row>
    <row r="2803" spans="1:1" s="96" customFormat="1" ht="45.95" customHeight="1">
      <c r="A2803" s="110"/>
    </row>
    <row r="2804" spans="1:1" s="96" customFormat="1" ht="45.95" customHeight="1">
      <c r="A2804" s="110"/>
    </row>
    <row r="2805" spans="1:1" s="96" customFormat="1" ht="45.95" customHeight="1">
      <c r="A2805" s="110"/>
    </row>
    <row r="2806" spans="1:1" s="96" customFormat="1" ht="45.95" customHeight="1">
      <c r="A2806" s="110"/>
    </row>
    <row r="2807" spans="1:1" s="96" customFormat="1" ht="45.95" customHeight="1">
      <c r="A2807" s="110"/>
    </row>
    <row r="2808" spans="1:1" s="96" customFormat="1" ht="45.95" customHeight="1">
      <c r="A2808" s="110"/>
    </row>
    <row r="2809" spans="1:1" s="96" customFormat="1" ht="45.95" customHeight="1">
      <c r="A2809" s="110"/>
    </row>
    <row r="2810" spans="1:1" s="96" customFormat="1" ht="45.95" customHeight="1">
      <c r="A2810" s="110"/>
    </row>
    <row r="2811" spans="1:1" s="96" customFormat="1" ht="45.95" customHeight="1">
      <c r="A2811" s="110"/>
    </row>
    <row r="2812" spans="1:1" s="96" customFormat="1" ht="45.95" customHeight="1">
      <c r="A2812" s="110"/>
    </row>
    <row r="2813" spans="1:1" s="96" customFormat="1" ht="45.95" customHeight="1">
      <c r="A2813" s="110"/>
    </row>
    <row r="2814" spans="1:1" s="96" customFormat="1" ht="45.95" customHeight="1">
      <c r="A2814" s="110"/>
    </row>
    <row r="2815" spans="1:1" s="96" customFormat="1" ht="45.95" customHeight="1">
      <c r="A2815" s="110"/>
    </row>
    <row r="2816" spans="1:1" s="96" customFormat="1" ht="45.95" customHeight="1">
      <c r="A2816" s="110"/>
    </row>
    <row r="2817" spans="1:1" s="96" customFormat="1" ht="45.95" customHeight="1">
      <c r="A2817" s="110"/>
    </row>
    <row r="2818" spans="1:1" s="96" customFormat="1" ht="45.95" customHeight="1">
      <c r="A2818" s="110"/>
    </row>
    <row r="2819" spans="1:1" s="96" customFormat="1" ht="45.95" customHeight="1">
      <c r="A2819" s="110"/>
    </row>
    <row r="2820" spans="1:1" s="96" customFormat="1" ht="45.95" customHeight="1">
      <c r="A2820" s="110"/>
    </row>
    <row r="2821" spans="1:1" s="96" customFormat="1" ht="45.95" customHeight="1">
      <c r="A2821" s="110"/>
    </row>
    <row r="2822" spans="1:1" s="96" customFormat="1" ht="45.95" customHeight="1">
      <c r="A2822" s="110"/>
    </row>
    <row r="2823" spans="1:1" s="96" customFormat="1" ht="45.95" customHeight="1">
      <c r="A2823" s="110"/>
    </row>
    <row r="2824" spans="1:1" s="96" customFormat="1" ht="45.95" customHeight="1">
      <c r="A2824" s="110"/>
    </row>
    <row r="2825" spans="1:1" s="96" customFormat="1" ht="45.95" customHeight="1">
      <c r="A2825" s="110"/>
    </row>
    <row r="2826" spans="1:1" s="96" customFormat="1" ht="45.95" customHeight="1">
      <c r="A2826" s="110"/>
    </row>
    <row r="2827" spans="1:1" s="96" customFormat="1" ht="45.95" customHeight="1">
      <c r="A2827" s="110"/>
    </row>
    <row r="2828" spans="1:1" s="96" customFormat="1" ht="45.95" customHeight="1">
      <c r="A2828" s="110"/>
    </row>
    <row r="2829" spans="1:1" s="96" customFormat="1" ht="45.95" customHeight="1">
      <c r="A2829" s="110"/>
    </row>
    <row r="2830" spans="1:1" s="96" customFormat="1" ht="45.95" customHeight="1">
      <c r="A2830" s="110"/>
    </row>
    <row r="2831" spans="1:1" s="96" customFormat="1" ht="45.95" customHeight="1">
      <c r="A2831" s="110"/>
    </row>
    <row r="2832" spans="1:1" s="96" customFormat="1" ht="45.95" customHeight="1">
      <c r="A2832" s="110"/>
    </row>
    <row r="2833" spans="1:1" s="96" customFormat="1" ht="45.95" customHeight="1">
      <c r="A2833" s="110"/>
    </row>
    <row r="2834" spans="1:1" s="96" customFormat="1" ht="45.95" customHeight="1">
      <c r="A2834" s="110"/>
    </row>
    <row r="2835" spans="1:1" s="96" customFormat="1" ht="45.95" customHeight="1">
      <c r="A2835" s="110"/>
    </row>
    <row r="2836" spans="1:1" s="96" customFormat="1" ht="45.95" customHeight="1">
      <c r="A2836" s="110"/>
    </row>
    <row r="2837" spans="1:1" s="96" customFormat="1" ht="45.95" customHeight="1">
      <c r="A2837" s="110"/>
    </row>
    <row r="2838" spans="1:1" s="96" customFormat="1" ht="45.95" customHeight="1">
      <c r="A2838" s="110"/>
    </row>
    <row r="2839" spans="1:1" s="96" customFormat="1" ht="45.95" customHeight="1">
      <c r="A2839" s="110"/>
    </row>
    <row r="2840" spans="1:1" s="96" customFormat="1" ht="45.95" customHeight="1">
      <c r="A2840" s="110"/>
    </row>
    <row r="2841" spans="1:1" s="96" customFormat="1" ht="45.95" customHeight="1">
      <c r="A2841" s="110"/>
    </row>
    <row r="2842" spans="1:1" s="96" customFormat="1" ht="45.95" customHeight="1">
      <c r="A2842" s="110"/>
    </row>
    <row r="2843" spans="1:1" s="96" customFormat="1" ht="45.95" customHeight="1">
      <c r="A2843" s="110"/>
    </row>
    <row r="2844" spans="1:1" s="96" customFormat="1" ht="45.95" customHeight="1">
      <c r="A2844" s="110"/>
    </row>
    <row r="2845" spans="1:1" s="96" customFormat="1" ht="45.95" customHeight="1">
      <c r="A2845" s="110"/>
    </row>
    <row r="2846" spans="1:1" s="96" customFormat="1" ht="45.95" customHeight="1">
      <c r="A2846" s="110"/>
    </row>
    <row r="2847" spans="1:1" s="96" customFormat="1" ht="45.95" customHeight="1">
      <c r="A2847" s="110"/>
    </row>
    <row r="2848" spans="1:1" s="96" customFormat="1" ht="45.95" customHeight="1">
      <c r="A2848" s="110"/>
    </row>
    <row r="2849" spans="1:1" s="96" customFormat="1" ht="45.95" customHeight="1">
      <c r="A2849" s="110"/>
    </row>
    <row r="2850" spans="1:1" s="96" customFormat="1" ht="45.95" customHeight="1">
      <c r="A2850" s="110"/>
    </row>
    <row r="2851" spans="1:1" s="96" customFormat="1" ht="45.95" customHeight="1">
      <c r="A2851" s="110"/>
    </row>
    <row r="2852" spans="1:1" s="96" customFormat="1" ht="45.95" customHeight="1">
      <c r="A2852" s="110"/>
    </row>
    <row r="2853" spans="1:1" s="96" customFormat="1" ht="45.95" customHeight="1">
      <c r="A2853" s="110"/>
    </row>
    <row r="2854" spans="1:1" s="96" customFormat="1" ht="45.95" customHeight="1">
      <c r="A2854" s="110"/>
    </row>
    <row r="2855" spans="1:1" s="96" customFormat="1" ht="45.95" customHeight="1">
      <c r="A2855" s="110"/>
    </row>
    <row r="2856" spans="1:1" s="96" customFormat="1" ht="45.95" customHeight="1">
      <c r="A2856" s="110"/>
    </row>
    <row r="2857" spans="1:1" s="96" customFormat="1" ht="45.95" customHeight="1">
      <c r="A2857" s="110"/>
    </row>
    <row r="2858" spans="1:1" s="96" customFormat="1" ht="45.95" customHeight="1">
      <c r="A2858" s="110"/>
    </row>
    <row r="2859" spans="1:1" s="96" customFormat="1" ht="45.95" customHeight="1">
      <c r="A2859" s="110"/>
    </row>
    <row r="2860" spans="1:1" s="96" customFormat="1" ht="45.95" customHeight="1">
      <c r="A2860" s="110"/>
    </row>
    <row r="2861" spans="1:1" s="96" customFormat="1" ht="45.95" customHeight="1">
      <c r="A2861" s="110"/>
    </row>
    <row r="2862" spans="1:1" s="96" customFormat="1" ht="45.95" customHeight="1">
      <c r="A2862" s="110"/>
    </row>
    <row r="2863" spans="1:1" s="96" customFormat="1" ht="45.95" customHeight="1">
      <c r="A2863" s="110"/>
    </row>
    <row r="2864" spans="1:1" s="96" customFormat="1" ht="45.95" customHeight="1">
      <c r="A2864" s="110"/>
    </row>
    <row r="2865" spans="1:1" s="96" customFormat="1" ht="45.95" customHeight="1">
      <c r="A2865" s="110"/>
    </row>
    <row r="2866" spans="1:1" s="96" customFormat="1" ht="45.95" customHeight="1">
      <c r="A2866" s="110"/>
    </row>
    <row r="2867" spans="1:1" s="96" customFormat="1" ht="45.95" customHeight="1">
      <c r="A2867" s="110"/>
    </row>
    <row r="2868" spans="1:1" s="96" customFormat="1" ht="45.95" customHeight="1">
      <c r="A2868" s="110"/>
    </row>
    <row r="2869" spans="1:1" s="96" customFormat="1" ht="45.95" customHeight="1">
      <c r="A2869" s="110"/>
    </row>
    <row r="2870" spans="1:1" s="96" customFormat="1" ht="45.95" customHeight="1">
      <c r="A2870" s="110"/>
    </row>
    <row r="2871" spans="1:1" s="96" customFormat="1" ht="45.95" customHeight="1">
      <c r="A2871" s="110"/>
    </row>
    <row r="2872" spans="1:1" s="96" customFormat="1" ht="45.95" customHeight="1">
      <c r="A2872" s="110"/>
    </row>
    <row r="2873" spans="1:1" s="96" customFormat="1" ht="45.95" customHeight="1">
      <c r="A2873" s="110"/>
    </row>
    <row r="2874" spans="1:1" s="96" customFormat="1" ht="45.95" customHeight="1">
      <c r="A2874" s="110"/>
    </row>
    <row r="2875" spans="1:1" s="96" customFormat="1" ht="45.95" customHeight="1">
      <c r="A2875" s="110"/>
    </row>
    <row r="2876" spans="1:1" s="96" customFormat="1" ht="45.95" customHeight="1">
      <c r="A2876" s="110"/>
    </row>
    <row r="2877" spans="1:1" s="96" customFormat="1" ht="45.95" customHeight="1">
      <c r="A2877" s="110"/>
    </row>
    <row r="2878" spans="1:1" s="96" customFormat="1" ht="45.95" customHeight="1">
      <c r="A2878" s="110"/>
    </row>
    <row r="2879" spans="1:1" s="96" customFormat="1" ht="45.95" customHeight="1">
      <c r="A2879" s="110"/>
    </row>
    <row r="2880" spans="1:1" s="96" customFormat="1" ht="45.95" customHeight="1">
      <c r="A2880" s="110"/>
    </row>
    <row r="2881" spans="1:1" s="96" customFormat="1" ht="45.95" customHeight="1">
      <c r="A2881" s="110"/>
    </row>
    <row r="2882" spans="1:1" s="96" customFormat="1" ht="45.95" customHeight="1">
      <c r="A2882" s="110"/>
    </row>
    <row r="2883" spans="1:1" s="96" customFormat="1" ht="45.95" customHeight="1">
      <c r="A2883" s="110"/>
    </row>
    <row r="2884" spans="1:1" s="96" customFormat="1" ht="45.95" customHeight="1">
      <c r="A2884" s="110"/>
    </row>
    <row r="2885" spans="1:1" s="96" customFormat="1" ht="45.95" customHeight="1">
      <c r="A2885" s="110"/>
    </row>
    <row r="2886" spans="1:1" s="96" customFormat="1" ht="45.95" customHeight="1">
      <c r="A2886" s="110"/>
    </row>
    <row r="2887" spans="1:1" s="96" customFormat="1" ht="45.95" customHeight="1">
      <c r="A2887" s="110"/>
    </row>
    <row r="2888" spans="1:1" s="96" customFormat="1" ht="45.95" customHeight="1">
      <c r="A2888" s="110"/>
    </row>
    <row r="2889" spans="1:1" s="96" customFormat="1" ht="45.95" customHeight="1">
      <c r="A2889" s="110"/>
    </row>
    <row r="2890" spans="1:1" s="96" customFormat="1" ht="45.95" customHeight="1">
      <c r="A2890" s="110"/>
    </row>
    <row r="2891" spans="1:1" s="96" customFormat="1" ht="45.95" customHeight="1">
      <c r="A2891" s="110"/>
    </row>
    <row r="2892" spans="1:1" s="96" customFormat="1" ht="45.95" customHeight="1">
      <c r="A2892" s="110"/>
    </row>
    <row r="2893" spans="1:1" s="96" customFormat="1" ht="45.95" customHeight="1">
      <c r="A2893" s="110"/>
    </row>
    <row r="2894" spans="1:1" s="96" customFormat="1" ht="45.95" customHeight="1">
      <c r="A2894" s="110"/>
    </row>
    <row r="2895" spans="1:1" s="96" customFormat="1" ht="45.95" customHeight="1">
      <c r="A2895" s="110"/>
    </row>
    <row r="2896" spans="1:1" s="96" customFormat="1" ht="45.95" customHeight="1">
      <c r="A2896" s="110"/>
    </row>
    <row r="2897" spans="1:1" s="96" customFormat="1" ht="45.95" customHeight="1">
      <c r="A2897" s="110"/>
    </row>
    <row r="2898" spans="1:1" s="96" customFormat="1" ht="45.95" customHeight="1">
      <c r="A2898" s="110"/>
    </row>
    <row r="2899" spans="1:1" s="96" customFormat="1" ht="45.95" customHeight="1">
      <c r="A2899" s="110"/>
    </row>
    <row r="2900" spans="1:1" s="96" customFormat="1" ht="45.95" customHeight="1">
      <c r="A2900" s="110"/>
    </row>
    <row r="2901" spans="1:1" s="96" customFormat="1" ht="45.95" customHeight="1">
      <c r="A2901" s="110"/>
    </row>
    <row r="2902" spans="1:1" s="96" customFormat="1" ht="45.95" customHeight="1">
      <c r="A2902" s="110"/>
    </row>
    <row r="2903" spans="1:1" s="96" customFormat="1" ht="45.95" customHeight="1">
      <c r="A2903" s="110"/>
    </row>
    <row r="2904" spans="1:1" s="96" customFormat="1" ht="45.95" customHeight="1">
      <c r="A2904" s="110"/>
    </row>
    <row r="2905" spans="1:1" s="96" customFormat="1" ht="45.95" customHeight="1">
      <c r="A2905" s="110"/>
    </row>
    <row r="2906" spans="1:1" s="96" customFormat="1" ht="45.95" customHeight="1">
      <c r="A2906" s="110"/>
    </row>
    <row r="2907" spans="1:1" s="96" customFormat="1" ht="45.95" customHeight="1">
      <c r="A2907" s="110"/>
    </row>
    <row r="2908" spans="1:1" s="96" customFormat="1" ht="45.95" customHeight="1">
      <c r="A2908" s="110"/>
    </row>
    <row r="2909" spans="1:1" s="96" customFormat="1" ht="45.95" customHeight="1">
      <c r="A2909" s="110"/>
    </row>
    <row r="2910" spans="1:1" s="96" customFormat="1" ht="45.95" customHeight="1">
      <c r="A2910" s="110"/>
    </row>
    <row r="2911" spans="1:1" s="96" customFormat="1" ht="45.95" customHeight="1">
      <c r="A2911" s="110"/>
    </row>
    <row r="2912" spans="1:1" s="96" customFormat="1" ht="45.95" customHeight="1">
      <c r="A2912" s="110"/>
    </row>
    <row r="2913" spans="1:1" s="96" customFormat="1" ht="45.95" customHeight="1">
      <c r="A2913" s="110"/>
    </row>
    <row r="2914" spans="1:1" s="96" customFormat="1" ht="45.95" customHeight="1">
      <c r="A2914" s="110"/>
    </row>
    <row r="2915" spans="1:1" s="96" customFormat="1" ht="45.95" customHeight="1">
      <c r="A2915" s="110"/>
    </row>
    <row r="2916" spans="1:1" s="96" customFormat="1" ht="45.95" customHeight="1">
      <c r="A2916" s="110"/>
    </row>
    <row r="2917" spans="1:1" s="96" customFormat="1" ht="45.95" customHeight="1">
      <c r="A2917" s="110"/>
    </row>
    <row r="2918" spans="1:1" s="96" customFormat="1" ht="45.95" customHeight="1">
      <c r="A2918" s="110"/>
    </row>
    <row r="2919" spans="1:1" s="96" customFormat="1" ht="45.95" customHeight="1">
      <c r="A2919" s="110"/>
    </row>
    <row r="2920" spans="1:1" s="96" customFormat="1" ht="45.95" customHeight="1">
      <c r="A2920" s="110"/>
    </row>
    <row r="2921" spans="1:1" s="96" customFormat="1" ht="45.95" customHeight="1">
      <c r="A2921" s="110"/>
    </row>
    <row r="2922" spans="1:1" s="96" customFormat="1" ht="45.95" customHeight="1">
      <c r="A2922" s="110"/>
    </row>
    <row r="2923" spans="1:1" s="96" customFormat="1" ht="45.95" customHeight="1">
      <c r="A2923" s="110"/>
    </row>
    <row r="2924" spans="1:1" s="96" customFormat="1" ht="45.95" customHeight="1">
      <c r="A2924" s="110"/>
    </row>
    <row r="2925" spans="1:1" s="96" customFormat="1" ht="45.95" customHeight="1">
      <c r="A2925" s="110"/>
    </row>
    <row r="2926" spans="1:1" s="96" customFormat="1" ht="45.95" customHeight="1">
      <c r="A2926" s="110"/>
    </row>
    <row r="2927" spans="1:1" s="96" customFormat="1" ht="45.95" customHeight="1">
      <c r="A2927" s="110"/>
    </row>
    <row r="2928" spans="1:1" s="96" customFormat="1" ht="45.95" customHeight="1">
      <c r="A2928" s="110"/>
    </row>
    <row r="2929" spans="1:1" s="96" customFormat="1" ht="45.95" customHeight="1">
      <c r="A2929" s="110"/>
    </row>
    <row r="2930" spans="1:1" s="96" customFormat="1" ht="45.95" customHeight="1">
      <c r="A2930" s="110"/>
    </row>
    <row r="2931" spans="1:1" s="96" customFormat="1" ht="45.95" customHeight="1">
      <c r="A2931" s="110"/>
    </row>
    <row r="2932" spans="1:1" s="96" customFormat="1" ht="45.95" customHeight="1">
      <c r="A2932" s="110"/>
    </row>
    <row r="2933" spans="1:1" s="96" customFormat="1" ht="45.95" customHeight="1">
      <c r="A2933" s="110"/>
    </row>
    <row r="2934" spans="1:1" s="96" customFormat="1" ht="45.95" customHeight="1">
      <c r="A2934" s="110"/>
    </row>
    <row r="2935" spans="1:1" s="96" customFormat="1" ht="45.95" customHeight="1">
      <c r="A2935" s="110"/>
    </row>
    <row r="2936" spans="1:1" s="96" customFormat="1" ht="45.95" customHeight="1">
      <c r="A2936" s="110"/>
    </row>
    <row r="2937" spans="1:1" s="96" customFormat="1" ht="45.95" customHeight="1">
      <c r="A2937" s="110"/>
    </row>
    <row r="2938" spans="1:1" s="96" customFormat="1" ht="45.95" customHeight="1">
      <c r="A2938" s="110"/>
    </row>
    <row r="2939" spans="1:1" s="96" customFormat="1" ht="45.95" customHeight="1">
      <c r="A2939" s="110"/>
    </row>
    <row r="2940" spans="1:1" s="96" customFormat="1" ht="45.95" customHeight="1">
      <c r="A2940" s="110"/>
    </row>
    <row r="2941" spans="1:1" s="96" customFormat="1" ht="45.95" customHeight="1">
      <c r="A2941" s="110"/>
    </row>
    <row r="2942" spans="1:1" s="96" customFormat="1" ht="45.95" customHeight="1">
      <c r="A2942" s="110"/>
    </row>
    <row r="2943" spans="1:1" s="96" customFormat="1" ht="45.95" customHeight="1">
      <c r="A2943" s="110"/>
    </row>
    <row r="2944" spans="1:1" s="96" customFormat="1" ht="45.95" customHeight="1">
      <c r="A2944" s="110"/>
    </row>
    <row r="2945" spans="1:1" s="96" customFormat="1" ht="45.95" customHeight="1">
      <c r="A2945" s="110"/>
    </row>
    <row r="2946" spans="1:1" s="96" customFormat="1" ht="45.95" customHeight="1">
      <c r="A2946" s="110"/>
    </row>
    <row r="2947" spans="1:1" s="96" customFormat="1" ht="45.95" customHeight="1">
      <c r="A2947" s="110"/>
    </row>
    <row r="2948" spans="1:1" s="96" customFormat="1" ht="45.95" customHeight="1">
      <c r="A2948" s="110"/>
    </row>
    <row r="2949" spans="1:1" s="96" customFormat="1" ht="45.95" customHeight="1">
      <c r="A2949" s="110"/>
    </row>
    <row r="2950" spans="1:1" s="96" customFormat="1" ht="45.95" customHeight="1">
      <c r="A2950" s="110"/>
    </row>
    <row r="2951" spans="1:1" s="96" customFormat="1" ht="45.95" customHeight="1">
      <c r="A2951" s="110"/>
    </row>
    <row r="2952" spans="1:1" s="96" customFormat="1" ht="45.95" customHeight="1">
      <c r="A2952" s="110"/>
    </row>
    <row r="2953" spans="1:1" s="96" customFormat="1" ht="45.95" customHeight="1">
      <c r="A2953" s="110"/>
    </row>
    <row r="2954" spans="1:1" s="96" customFormat="1" ht="45.95" customHeight="1">
      <c r="A2954" s="110"/>
    </row>
    <row r="2955" spans="1:1" s="96" customFormat="1" ht="45.95" customHeight="1">
      <c r="A2955" s="110"/>
    </row>
    <row r="2956" spans="1:1" s="96" customFormat="1" ht="45.95" customHeight="1">
      <c r="A2956" s="110"/>
    </row>
    <row r="2957" spans="1:1" s="96" customFormat="1" ht="45.95" customHeight="1">
      <c r="A2957" s="110"/>
    </row>
    <row r="2958" spans="1:1" s="96" customFormat="1" ht="45.95" customHeight="1">
      <c r="A2958" s="110"/>
    </row>
    <row r="2959" spans="1:1" s="96" customFormat="1" ht="45.95" customHeight="1">
      <c r="A2959" s="110"/>
    </row>
    <row r="2960" spans="1:1" s="96" customFormat="1" ht="45.95" customHeight="1">
      <c r="A2960" s="110"/>
    </row>
    <row r="2961" spans="1:1" s="96" customFormat="1" ht="45.95" customHeight="1">
      <c r="A2961" s="110"/>
    </row>
    <row r="2962" spans="1:1" s="96" customFormat="1" ht="45.95" customHeight="1">
      <c r="A2962" s="110"/>
    </row>
    <row r="2963" spans="1:1" s="96" customFormat="1" ht="45.95" customHeight="1">
      <c r="A2963" s="110"/>
    </row>
    <row r="2964" spans="1:1" s="96" customFormat="1" ht="45.95" customHeight="1">
      <c r="A2964" s="110"/>
    </row>
    <row r="2965" spans="1:1" s="96" customFormat="1" ht="45.95" customHeight="1">
      <c r="A2965" s="110"/>
    </row>
    <row r="2966" spans="1:1" s="96" customFormat="1" ht="45.95" customHeight="1">
      <c r="A2966" s="110"/>
    </row>
    <row r="2967" spans="1:1" s="96" customFormat="1" ht="45.95" customHeight="1">
      <c r="A2967" s="110"/>
    </row>
    <row r="2968" spans="1:1" s="96" customFormat="1" ht="45.95" customHeight="1">
      <c r="A2968" s="110"/>
    </row>
    <row r="2969" spans="1:1" s="96" customFormat="1" ht="45.95" customHeight="1">
      <c r="A2969" s="110"/>
    </row>
    <row r="2970" spans="1:1" s="96" customFormat="1" ht="45.95" customHeight="1">
      <c r="A2970" s="110"/>
    </row>
    <row r="2971" spans="1:1" s="96" customFormat="1" ht="45.95" customHeight="1">
      <c r="A2971" s="110"/>
    </row>
    <row r="2972" spans="1:1" s="96" customFormat="1" ht="45.95" customHeight="1">
      <c r="A2972" s="110"/>
    </row>
    <row r="2973" spans="1:1" s="96" customFormat="1" ht="45.95" customHeight="1">
      <c r="A2973" s="110"/>
    </row>
    <row r="2974" spans="1:1" s="96" customFormat="1" ht="45.95" customHeight="1">
      <c r="A2974" s="110"/>
    </row>
    <row r="2975" spans="1:1" s="96" customFormat="1" ht="45.95" customHeight="1">
      <c r="A2975" s="110"/>
    </row>
    <row r="2976" spans="1:1" s="96" customFormat="1" ht="45.95" customHeight="1">
      <c r="A2976" s="110"/>
    </row>
    <row r="2977" spans="1:1" s="96" customFormat="1" ht="45.95" customHeight="1">
      <c r="A2977" s="110"/>
    </row>
    <row r="2978" spans="1:1" s="96" customFormat="1" ht="45.95" customHeight="1">
      <c r="A2978" s="110"/>
    </row>
    <row r="2979" spans="1:1" s="96" customFormat="1" ht="45.95" customHeight="1">
      <c r="A2979" s="110"/>
    </row>
    <row r="2980" spans="1:1" s="96" customFormat="1" ht="45.95" customHeight="1">
      <c r="A2980" s="110"/>
    </row>
    <row r="2981" spans="1:1" s="96" customFormat="1" ht="45.95" customHeight="1">
      <c r="A2981" s="110"/>
    </row>
    <row r="2982" spans="1:1" s="96" customFormat="1" ht="45.95" customHeight="1">
      <c r="A2982" s="110"/>
    </row>
    <row r="2983" spans="1:1" s="96" customFormat="1" ht="45.95" customHeight="1">
      <c r="A2983" s="110"/>
    </row>
    <row r="2984" spans="1:1" s="96" customFormat="1" ht="45.95" customHeight="1">
      <c r="A2984" s="110"/>
    </row>
    <row r="2985" spans="1:1" s="96" customFormat="1" ht="45.95" customHeight="1">
      <c r="A2985" s="110"/>
    </row>
    <row r="2986" spans="1:1" s="96" customFormat="1" ht="45.95" customHeight="1">
      <c r="A2986" s="110"/>
    </row>
    <row r="2987" spans="1:1" s="96" customFormat="1" ht="45.95" customHeight="1">
      <c r="A2987" s="110"/>
    </row>
    <row r="2988" spans="1:1" s="96" customFormat="1" ht="45.95" customHeight="1">
      <c r="A2988" s="110"/>
    </row>
    <row r="2989" spans="1:1" s="96" customFormat="1" ht="45.95" customHeight="1">
      <c r="A2989" s="110"/>
    </row>
    <row r="2990" spans="1:1" s="96" customFormat="1" ht="45.95" customHeight="1">
      <c r="A2990" s="110"/>
    </row>
    <row r="2991" spans="1:1" s="96" customFormat="1" ht="45.95" customHeight="1">
      <c r="A2991" s="110"/>
    </row>
    <row r="2992" spans="1:1" s="96" customFormat="1" ht="45.95" customHeight="1">
      <c r="A2992" s="110"/>
    </row>
    <row r="2993" spans="1:1" s="96" customFormat="1" ht="45.95" customHeight="1">
      <c r="A2993" s="110"/>
    </row>
    <row r="2994" spans="1:1" s="96" customFormat="1" ht="45.95" customHeight="1">
      <c r="A2994" s="110"/>
    </row>
    <row r="2995" spans="1:1" s="96" customFormat="1" ht="45.95" customHeight="1">
      <c r="A2995" s="110"/>
    </row>
    <row r="2996" spans="1:1" s="96" customFormat="1" ht="45.95" customHeight="1">
      <c r="A2996" s="110"/>
    </row>
    <row r="2997" spans="1:1" s="96" customFormat="1" ht="45.95" customHeight="1">
      <c r="A2997" s="110"/>
    </row>
    <row r="2998" spans="1:1" s="96" customFormat="1" ht="45.95" customHeight="1">
      <c r="A2998" s="110"/>
    </row>
    <row r="2999" spans="1:1" s="96" customFormat="1" ht="45.95" customHeight="1">
      <c r="A2999" s="110"/>
    </row>
    <row r="3000" spans="1:1" s="96" customFormat="1" ht="45.95" customHeight="1">
      <c r="A3000" s="110"/>
    </row>
    <row r="3001" spans="1:1" s="96" customFormat="1" ht="45.95" customHeight="1">
      <c r="A3001" s="110"/>
    </row>
    <row r="3002" spans="1:1" s="96" customFormat="1" ht="45.95" customHeight="1">
      <c r="A3002" s="110"/>
    </row>
    <row r="3003" spans="1:1" s="96" customFormat="1" ht="45.95" customHeight="1">
      <c r="A3003" s="110"/>
    </row>
    <row r="3004" spans="1:1" s="96" customFormat="1" ht="45.95" customHeight="1">
      <c r="A3004" s="110"/>
    </row>
    <row r="3005" spans="1:1" s="96" customFormat="1" ht="45.95" customHeight="1">
      <c r="A3005" s="110"/>
    </row>
    <row r="3006" spans="1:1" s="96" customFormat="1" ht="45.95" customHeight="1">
      <c r="A3006" s="110"/>
    </row>
    <row r="3007" spans="1:1" s="96" customFormat="1" ht="45.95" customHeight="1">
      <c r="A3007" s="110"/>
    </row>
    <row r="3008" spans="1:1" s="96" customFormat="1" ht="45.95" customHeight="1">
      <c r="A3008" s="110"/>
    </row>
    <row r="3009" spans="1:1" s="96" customFormat="1" ht="45.95" customHeight="1">
      <c r="A3009" s="110"/>
    </row>
    <row r="3010" spans="1:1" s="96" customFormat="1" ht="45.95" customHeight="1">
      <c r="A3010" s="110"/>
    </row>
    <row r="3011" spans="1:1" s="96" customFormat="1" ht="45.95" customHeight="1">
      <c r="A3011" s="110"/>
    </row>
    <row r="3012" spans="1:1" s="96" customFormat="1" ht="45.95" customHeight="1">
      <c r="A3012" s="110"/>
    </row>
    <row r="3013" spans="1:1" s="96" customFormat="1" ht="45.95" customHeight="1">
      <c r="A3013" s="110"/>
    </row>
    <row r="3014" spans="1:1" s="96" customFormat="1" ht="45.95" customHeight="1">
      <c r="A3014" s="110"/>
    </row>
    <row r="3015" spans="1:1" s="96" customFormat="1" ht="45.95" customHeight="1">
      <c r="A3015" s="110"/>
    </row>
    <row r="3016" spans="1:1" s="96" customFormat="1" ht="45.95" customHeight="1">
      <c r="A3016" s="110"/>
    </row>
    <row r="3017" spans="1:1" s="96" customFormat="1" ht="45.95" customHeight="1">
      <c r="A3017" s="110"/>
    </row>
    <row r="3018" spans="1:1" s="96" customFormat="1" ht="45.95" customHeight="1">
      <c r="A3018" s="110"/>
    </row>
    <row r="3019" spans="1:1" s="96" customFormat="1" ht="45.95" customHeight="1">
      <c r="A3019" s="110"/>
    </row>
    <row r="3020" spans="1:1" s="96" customFormat="1" ht="45.95" customHeight="1">
      <c r="A3020" s="110"/>
    </row>
    <row r="3021" spans="1:1" s="96" customFormat="1" ht="45.95" customHeight="1">
      <c r="A3021" s="110"/>
    </row>
    <row r="3022" spans="1:1" s="96" customFormat="1" ht="45.95" customHeight="1">
      <c r="A3022" s="110"/>
    </row>
    <row r="3023" spans="1:1" s="96" customFormat="1" ht="45.95" customHeight="1">
      <c r="A3023" s="110"/>
    </row>
    <row r="3024" spans="1:1" s="96" customFormat="1" ht="45.95" customHeight="1">
      <c r="A3024" s="110"/>
    </row>
    <row r="3025" spans="1:1" s="96" customFormat="1" ht="45.95" customHeight="1">
      <c r="A3025" s="110"/>
    </row>
    <row r="3026" spans="1:1" s="96" customFormat="1" ht="45.95" customHeight="1">
      <c r="A3026" s="110"/>
    </row>
    <row r="3027" spans="1:1" s="96" customFormat="1" ht="45.95" customHeight="1">
      <c r="A3027" s="110"/>
    </row>
    <row r="3028" spans="1:1" s="96" customFormat="1" ht="45.95" customHeight="1">
      <c r="A3028" s="110"/>
    </row>
    <row r="3029" spans="1:1" s="96" customFormat="1" ht="45.95" customHeight="1">
      <c r="A3029" s="110"/>
    </row>
    <row r="3030" spans="1:1" s="96" customFormat="1" ht="45.95" customHeight="1">
      <c r="A3030" s="110"/>
    </row>
    <row r="3031" spans="1:1" s="96" customFormat="1" ht="45.95" customHeight="1">
      <c r="A3031" s="110"/>
    </row>
    <row r="3032" spans="1:1" s="96" customFormat="1" ht="45.95" customHeight="1">
      <c r="A3032" s="110"/>
    </row>
    <row r="3033" spans="1:1" s="96" customFormat="1" ht="45.95" customHeight="1">
      <c r="A3033" s="110"/>
    </row>
    <row r="3034" spans="1:1" s="96" customFormat="1" ht="45.95" customHeight="1">
      <c r="A3034" s="110"/>
    </row>
    <row r="3035" spans="1:1" s="96" customFormat="1" ht="45.95" customHeight="1">
      <c r="A3035" s="110"/>
    </row>
    <row r="3036" spans="1:1" s="96" customFormat="1" ht="45.95" customHeight="1">
      <c r="A3036" s="110"/>
    </row>
    <row r="3037" spans="1:1" s="96" customFormat="1" ht="45.95" customHeight="1">
      <c r="A3037" s="110"/>
    </row>
    <row r="3038" spans="1:1" s="96" customFormat="1" ht="45.95" customHeight="1">
      <c r="A3038" s="110"/>
    </row>
    <row r="3039" spans="1:1" s="96" customFormat="1" ht="45.95" customHeight="1">
      <c r="A3039" s="110"/>
    </row>
    <row r="3040" spans="1:1" s="96" customFormat="1" ht="45.95" customHeight="1">
      <c r="A3040" s="110"/>
    </row>
    <row r="3041" spans="1:1" s="96" customFormat="1" ht="45.95" customHeight="1">
      <c r="A3041" s="110"/>
    </row>
    <row r="3042" spans="1:1" s="96" customFormat="1" ht="45.95" customHeight="1">
      <c r="A3042" s="110"/>
    </row>
    <row r="3043" spans="1:1" s="96" customFormat="1" ht="45.95" customHeight="1">
      <c r="A3043" s="110"/>
    </row>
    <row r="3044" spans="1:1" s="96" customFormat="1" ht="45.95" customHeight="1">
      <c r="A3044" s="110"/>
    </row>
    <row r="3045" spans="1:1" s="96" customFormat="1" ht="45.95" customHeight="1">
      <c r="A3045" s="110"/>
    </row>
    <row r="3046" spans="1:1" s="96" customFormat="1" ht="45.95" customHeight="1">
      <c r="A3046" s="110"/>
    </row>
    <row r="3047" spans="1:1" s="96" customFormat="1" ht="45.95" customHeight="1">
      <c r="A3047" s="110"/>
    </row>
    <row r="3048" spans="1:1" s="96" customFormat="1" ht="45.95" customHeight="1">
      <c r="A3048" s="110"/>
    </row>
    <row r="3049" spans="1:1" s="96" customFormat="1" ht="45.95" customHeight="1">
      <c r="A3049" s="110"/>
    </row>
    <row r="3050" spans="1:1" s="96" customFormat="1" ht="45.95" customHeight="1">
      <c r="A3050" s="110"/>
    </row>
    <row r="3051" spans="1:1" s="96" customFormat="1" ht="45.95" customHeight="1">
      <c r="A3051" s="110"/>
    </row>
    <row r="3052" spans="1:1" s="96" customFormat="1" ht="45.95" customHeight="1">
      <c r="A3052" s="110"/>
    </row>
    <row r="3053" spans="1:1" s="96" customFormat="1" ht="45.95" customHeight="1">
      <c r="A3053" s="110"/>
    </row>
    <row r="3054" spans="1:1" s="96" customFormat="1" ht="45.95" customHeight="1">
      <c r="A3054" s="110"/>
    </row>
    <row r="3055" spans="1:1" s="96" customFormat="1" ht="45.95" customHeight="1">
      <c r="A3055" s="110"/>
    </row>
    <row r="3056" spans="1:1" s="96" customFormat="1" ht="45.95" customHeight="1">
      <c r="A3056" s="110"/>
    </row>
    <row r="3057" spans="1:1" s="96" customFormat="1" ht="45.95" customHeight="1">
      <c r="A3057" s="110"/>
    </row>
    <row r="3058" spans="1:1" s="96" customFormat="1" ht="45.95" customHeight="1">
      <c r="A3058" s="110"/>
    </row>
    <row r="3059" spans="1:1" s="96" customFormat="1" ht="45.95" customHeight="1">
      <c r="A3059" s="110"/>
    </row>
    <row r="3060" spans="1:1" s="96" customFormat="1" ht="45.95" customHeight="1">
      <c r="A3060" s="110"/>
    </row>
    <row r="3061" spans="1:1" s="96" customFormat="1" ht="45.95" customHeight="1">
      <c r="A3061" s="110"/>
    </row>
    <row r="3062" spans="1:1" s="96" customFormat="1" ht="45.95" customHeight="1">
      <c r="A3062" s="110"/>
    </row>
    <row r="3063" spans="1:1" s="96" customFormat="1" ht="45.95" customHeight="1">
      <c r="A3063" s="110"/>
    </row>
    <row r="3064" spans="1:1" s="96" customFormat="1" ht="45.95" customHeight="1">
      <c r="A3064" s="110"/>
    </row>
    <row r="3065" spans="1:1" s="96" customFormat="1" ht="45.95" customHeight="1">
      <c r="A3065" s="110"/>
    </row>
    <row r="3066" spans="1:1" s="96" customFormat="1" ht="45.95" customHeight="1">
      <c r="A3066" s="110"/>
    </row>
    <row r="3067" spans="1:1" s="96" customFormat="1" ht="45.95" customHeight="1">
      <c r="A3067" s="110"/>
    </row>
    <row r="3068" spans="1:1" s="96" customFormat="1" ht="45.95" customHeight="1">
      <c r="A3068" s="110"/>
    </row>
    <row r="3069" spans="1:1" s="96" customFormat="1" ht="45.95" customHeight="1">
      <c r="A3069" s="110"/>
    </row>
    <row r="3070" spans="1:1" s="96" customFormat="1" ht="45.95" customHeight="1">
      <c r="A3070" s="110"/>
    </row>
    <row r="3071" spans="1:1" s="96" customFormat="1" ht="45.95" customHeight="1">
      <c r="A3071" s="110"/>
    </row>
    <row r="3072" spans="1:1" s="96" customFormat="1" ht="45.95" customHeight="1">
      <c r="A3072" s="110"/>
    </row>
    <row r="3073" spans="1:1" s="96" customFormat="1" ht="45.95" customHeight="1">
      <c r="A3073" s="110"/>
    </row>
    <row r="3074" spans="1:1" s="96" customFormat="1" ht="45.95" customHeight="1">
      <c r="A3074" s="110"/>
    </row>
    <row r="3075" spans="1:1" s="96" customFormat="1" ht="45.95" customHeight="1">
      <c r="A3075" s="110"/>
    </row>
    <row r="3076" spans="1:1" s="96" customFormat="1" ht="45.95" customHeight="1">
      <c r="A3076" s="110"/>
    </row>
    <row r="3077" spans="1:1" s="96" customFormat="1" ht="45.95" customHeight="1">
      <c r="A3077" s="110"/>
    </row>
    <row r="3078" spans="1:1" s="96" customFormat="1" ht="45.95" customHeight="1">
      <c r="A3078" s="110"/>
    </row>
    <row r="3079" spans="1:1" s="96" customFormat="1" ht="45.95" customHeight="1">
      <c r="A3079" s="110"/>
    </row>
    <row r="3080" spans="1:1" s="96" customFormat="1" ht="45.95" customHeight="1">
      <c r="A3080" s="110"/>
    </row>
    <row r="3081" spans="1:1" s="96" customFormat="1" ht="45.95" customHeight="1">
      <c r="A3081" s="110"/>
    </row>
    <row r="3082" spans="1:1" s="96" customFormat="1" ht="45.95" customHeight="1">
      <c r="A3082" s="110"/>
    </row>
    <row r="3083" spans="1:1" s="96" customFormat="1" ht="45.95" customHeight="1">
      <c r="A3083" s="110"/>
    </row>
    <row r="3084" spans="1:1" s="96" customFormat="1" ht="45.95" customHeight="1">
      <c r="A3084" s="110"/>
    </row>
    <row r="3085" spans="1:1" s="96" customFormat="1" ht="45.95" customHeight="1">
      <c r="A3085" s="110"/>
    </row>
    <row r="3086" spans="1:1" s="96" customFormat="1" ht="45.95" customHeight="1">
      <c r="A3086" s="110"/>
    </row>
    <row r="3087" spans="1:1" s="96" customFormat="1" ht="45.95" customHeight="1">
      <c r="A3087" s="110"/>
    </row>
    <row r="3088" spans="1:1" s="96" customFormat="1" ht="45.95" customHeight="1">
      <c r="A3088" s="110"/>
    </row>
    <row r="3089" spans="1:1" s="96" customFormat="1" ht="45.95" customHeight="1">
      <c r="A3089" s="110"/>
    </row>
    <row r="3090" spans="1:1" s="96" customFormat="1" ht="45.95" customHeight="1">
      <c r="A3090" s="110"/>
    </row>
    <row r="3091" spans="1:1" s="96" customFormat="1" ht="45.95" customHeight="1">
      <c r="A3091" s="110"/>
    </row>
    <row r="3092" spans="1:1" s="96" customFormat="1" ht="45.95" customHeight="1">
      <c r="A3092" s="110"/>
    </row>
    <row r="3093" spans="1:1" s="96" customFormat="1" ht="45.95" customHeight="1">
      <c r="A3093" s="110"/>
    </row>
    <row r="3094" spans="1:1" s="96" customFormat="1" ht="45.95" customHeight="1">
      <c r="A3094" s="110"/>
    </row>
    <row r="3095" spans="1:1" s="96" customFormat="1" ht="45.95" customHeight="1">
      <c r="A3095" s="110"/>
    </row>
    <row r="3096" spans="1:1" s="96" customFormat="1" ht="45.95" customHeight="1">
      <c r="A3096" s="110"/>
    </row>
    <row r="3097" spans="1:1" s="96" customFormat="1" ht="45.95" customHeight="1">
      <c r="A3097" s="110"/>
    </row>
    <row r="3098" spans="1:1" s="96" customFormat="1" ht="45.95" customHeight="1">
      <c r="A3098" s="110"/>
    </row>
    <row r="3099" spans="1:1" s="96" customFormat="1" ht="45.95" customHeight="1">
      <c r="A3099" s="110"/>
    </row>
    <row r="3100" spans="1:1" s="96" customFormat="1" ht="45.95" customHeight="1">
      <c r="A3100" s="110"/>
    </row>
    <row r="3101" spans="1:1" s="96" customFormat="1" ht="45.95" customHeight="1">
      <c r="A3101" s="110"/>
    </row>
    <row r="3102" spans="1:1" s="96" customFormat="1" ht="45.95" customHeight="1">
      <c r="A3102" s="110"/>
    </row>
    <row r="3103" spans="1:1" s="96" customFormat="1" ht="45.95" customHeight="1">
      <c r="A3103" s="110"/>
    </row>
    <row r="3104" spans="1:1" s="96" customFormat="1" ht="45.95" customHeight="1">
      <c r="A3104" s="110"/>
    </row>
    <row r="3105" spans="1:1" s="96" customFormat="1" ht="45.95" customHeight="1">
      <c r="A3105" s="110"/>
    </row>
    <row r="3106" spans="1:1" s="96" customFormat="1" ht="45.95" customHeight="1">
      <c r="A3106" s="110"/>
    </row>
    <row r="3107" spans="1:1" s="96" customFormat="1" ht="45.95" customHeight="1">
      <c r="A3107" s="110"/>
    </row>
    <row r="3108" spans="1:1" s="96" customFormat="1" ht="45.95" customHeight="1">
      <c r="A3108" s="110"/>
    </row>
    <row r="3109" spans="1:1" s="96" customFormat="1" ht="45.95" customHeight="1">
      <c r="A3109" s="110"/>
    </row>
    <row r="3110" spans="1:1" s="96" customFormat="1" ht="45.95" customHeight="1">
      <c r="A3110" s="110"/>
    </row>
    <row r="3111" spans="1:1" s="96" customFormat="1" ht="45.95" customHeight="1">
      <c r="A3111" s="110"/>
    </row>
    <row r="3112" spans="1:1" s="96" customFormat="1" ht="45.95" customHeight="1">
      <c r="A3112" s="110"/>
    </row>
    <row r="3113" spans="1:1" s="96" customFormat="1" ht="45.95" customHeight="1">
      <c r="A3113" s="110"/>
    </row>
    <row r="3114" spans="1:1" s="96" customFormat="1" ht="45.95" customHeight="1">
      <c r="A3114" s="110"/>
    </row>
    <row r="3115" spans="1:1" s="96" customFormat="1" ht="45.95" customHeight="1">
      <c r="A3115" s="110"/>
    </row>
    <row r="3116" spans="1:1" s="96" customFormat="1" ht="45.95" customHeight="1">
      <c r="A3116" s="110"/>
    </row>
    <row r="3117" spans="1:1" s="96" customFormat="1" ht="45.95" customHeight="1">
      <c r="A3117" s="110"/>
    </row>
    <row r="3118" spans="1:1" s="96" customFormat="1" ht="45.95" customHeight="1">
      <c r="A3118" s="110"/>
    </row>
    <row r="3119" spans="1:1" s="96" customFormat="1" ht="45.95" customHeight="1">
      <c r="A3119" s="110"/>
    </row>
    <row r="3120" spans="1:1" s="96" customFormat="1" ht="45.95" customHeight="1">
      <c r="A3120" s="110"/>
    </row>
    <row r="3121" spans="1:1" s="96" customFormat="1" ht="45.95" customHeight="1">
      <c r="A3121" s="110"/>
    </row>
    <row r="3122" spans="1:1" s="96" customFormat="1" ht="45.95" customHeight="1">
      <c r="A3122" s="110"/>
    </row>
    <row r="3123" spans="1:1" s="96" customFormat="1" ht="45.95" customHeight="1">
      <c r="A3123" s="110"/>
    </row>
    <row r="3124" spans="1:1" s="96" customFormat="1" ht="45.95" customHeight="1">
      <c r="A3124" s="110"/>
    </row>
    <row r="3125" spans="1:1" s="96" customFormat="1" ht="45.95" customHeight="1">
      <c r="A3125" s="110"/>
    </row>
    <row r="3126" spans="1:1" s="96" customFormat="1" ht="45.95" customHeight="1">
      <c r="A3126" s="110"/>
    </row>
    <row r="3127" spans="1:1" s="96" customFormat="1" ht="45.95" customHeight="1">
      <c r="A3127" s="110"/>
    </row>
    <row r="3128" spans="1:1" s="96" customFormat="1" ht="45.95" customHeight="1">
      <c r="A3128" s="110"/>
    </row>
    <row r="3129" spans="1:1" s="96" customFormat="1" ht="45.95" customHeight="1">
      <c r="A3129" s="110"/>
    </row>
    <row r="3130" spans="1:1" s="96" customFormat="1" ht="45.95" customHeight="1">
      <c r="A3130" s="110"/>
    </row>
    <row r="3131" spans="1:1" s="96" customFormat="1" ht="45.95" customHeight="1">
      <c r="A3131" s="110"/>
    </row>
    <row r="3132" spans="1:1" s="96" customFormat="1" ht="45.95" customHeight="1">
      <c r="A3132" s="110"/>
    </row>
    <row r="3133" spans="1:1" s="96" customFormat="1" ht="45.95" customHeight="1">
      <c r="A3133" s="110"/>
    </row>
    <row r="3134" spans="1:1" s="96" customFormat="1" ht="45.95" customHeight="1">
      <c r="A3134" s="110"/>
    </row>
    <row r="3135" spans="1:1" s="96" customFormat="1" ht="45.95" customHeight="1">
      <c r="A3135" s="110"/>
    </row>
    <row r="3136" spans="1:1" s="96" customFormat="1" ht="45.95" customHeight="1">
      <c r="A3136" s="110"/>
    </row>
    <row r="3137" spans="1:1" s="96" customFormat="1" ht="45.95" customHeight="1">
      <c r="A3137" s="110"/>
    </row>
    <row r="3138" spans="1:1" s="96" customFormat="1" ht="45.95" customHeight="1">
      <c r="A3138" s="110"/>
    </row>
    <row r="3139" spans="1:1" s="96" customFormat="1" ht="45.95" customHeight="1">
      <c r="A3139" s="110"/>
    </row>
    <row r="3140" spans="1:1" s="96" customFormat="1" ht="45.95" customHeight="1">
      <c r="A3140" s="110"/>
    </row>
    <row r="3141" spans="1:1" s="96" customFormat="1" ht="45.95" customHeight="1">
      <c r="A3141" s="110"/>
    </row>
    <row r="3142" spans="1:1" s="96" customFormat="1" ht="45.95" customHeight="1">
      <c r="A3142" s="110"/>
    </row>
    <row r="3143" spans="1:1" s="96" customFormat="1" ht="45.95" customHeight="1">
      <c r="A3143" s="110"/>
    </row>
    <row r="3144" spans="1:1" s="96" customFormat="1" ht="45.95" customHeight="1">
      <c r="A3144" s="110"/>
    </row>
    <row r="3145" spans="1:1" s="96" customFormat="1" ht="45.95" customHeight="1">
      <c r="A3145" s="110"/>
    </row>
    <row r="3146" spans="1:1" s="96" customFormat="1" ht="45.95" customHeight="1">
      <c r="A3146" s="110"/>
    </row>
    <row r="3147" spans="1:1" s="96" customFormat="1" ht="45.95" customHeight="1">
      <c r="A3147" s="110"/>
    </row>
    <row r="3148" spans="1:1" s="96" customFormat="1" ht="45.95" customHeight="1">
      <c r="A3148" s="110"/>
    </row>
    <row r="3149" spans="1:1" s="96" customFormat="1" ht="45.95" customHeight="1">
      <c r="A3149" s="110"/>
    </row>
    <row r="3150" spans="1:1" s="96" customFormat="1" ht="45.95" customHeight="1">
      <c r="A3150" s="110"/>
    </row>
    <row r="3151" spans="1:1" s="96" customFormat="1" ht="45.95" customHeight="1">
      <c r="A3151" s="110"/>
    </row>
    <row r="3152" spans="1:1" s="96" customFormat="1" ht="45.95" customHeight="1">
      <c r="A3152" s="110"/>
    </row>
    <row r="3153" spans="1:1" s="96" customFormat="1" ht="45.95" customHeight="1">
      <c r="A3153" s="110"/>
    </row>
    <row r="3154" spans="1:1" s="96" customFormat="1" ht="45.95" customHeight="1">
      <c r="A3154" s="110"/>
    </row>
    <row r="3155" spans="1:1" s="96" customFormat="1" ht="45.95" customHeight="1">
      <c r="A3155" s="110"/>
    </row>
    <row r="3156" spans="1:1" s="96" customFormat="1" ht="45.95" customHeight="1">
      <c r="A3156" s="110"/>
    </row>
    <row r="3157" spans="1:1" s="96" customFormat="1" ht="45.95" customHeight="1">
      <c r="A3157" s="110"/>
    </row>
    <row r="3158" spans="1:1" s="96" customFormat="1" ht="45.95" customHeight="1">
      <c r="A3158" s="110"/>
    </row>
    <row r="3159" spans="1:1" s="96" customFormat="1" ht="45.95" customHeight="1">
      <c r="A3159" s="110"/>
    </row>
    <row r="3160" spans="1:1" s="96" customFormat="1" ht="45.95" customHeight="1">
      <c r="A3160" s="110"/>
    </row>
    <row r="3161" spans="1:1" s="96" customFormat="1" ht="45.95" customHeight="1">
      <c r="A3161" s="110"/>
    </row>
    <row r="3162" spans="1:1" s="96" customFormat="1" ht="45.95" customHeight="1">
      <c r="A3162" s="110"/>
    </row>
    <row r="3163" spans="1:1" s="96" customFormat="1" ht="45.95" customHeight="1">
      <c r="A3163" s="110"/>
    </row>
    <row r="3164" spans="1:1" s="96" customFormat="1" ht="45.95" customHeight="1">
      <c r="A3164" s="110"/>
    </row>
    <row r="3165" spans="1:1" s="96" customFormat="1" ht="45.95" customHeight="1">
      <c r="A3165" s="110"/>
    </row>
    <row r="3166" spans="1:1" s="96" customFormat="1" ht="45.95" customHeight="1">
      <c r="A3166" s="110"/>
    </row>
    <row r="3167" spans="1:1" s="96" customFormat="1" ht="45.95" customHeight="1">
      <c r="A3167" s="110"/>
    </row>
    <row r="3168" spans="1:1" s="96" customFormat="1" ht="45.95" customHeight="1">
      <c r="A3168" s="110"/>
    </row>
    <row r="3169" spans="1:1" s="96" customFormat="1" ht="45.95" customHeight="1">
      <c r="A3169" s="110"/>
    </row>
    <row r="3170" spans="1:1" s="96" customFormat="1" ht="45.95" customHeight="1">
      <c r="A3170" s="110"/>
    </row>
    <row r="3171" spans="1:1" s="96" customFormat="1" ht="45.95" customHeight="1">
      <c r="A3171" s="110"/>
    </row>
    <row r="3172" spans="1:1" s="96" customFormat="1" ht="45.95" customHeight="1">
      <c r="A3172" s="110"/>
    </row>
    <row r="3173" spans="1:1" s="96" customFormat="1" ht="45.95" customHeight="1">
      <c r="A3173" s="110"/>
    </row>
    <row r="3174" spans="1:1" s="96" customFormat="1" ht="45.95" customHeight="1">
      <c r="A3174" s="110"/>
    </row>
    <row r="3175" spans="1:1" s="96" customFormat="1" ht="45.95" customHeight="1">
      <c r="A3175" s="110"/>
    </row>
    <row r="3176" spans="1:1" s="96" customFormat="1" ht="45.95" customHeight="1">
      <c r="A3176" s="110"/>
    </row>
    <row r="3177" spans="1:1" s="96" customFormat="1" ht="45.95" customHeight="1">
      <c r="A3177" s="110"/>
    </row>
    <row r="3178" spans="1:1" s="96" customFormat="1" ht="45.95" customHeight="1">
      <c r="A3178" s="110"/>
    </row>
    <row r="3179" spans="1:1" s="96" customFormat="1" ht="45.95" customHeight="1">
      <c r="A3179" s="110"/>
    </row>
    <row r="3180" spans="1:1" s="96" customFormat="1" ht="45.95" customHeight="1">
      <c r="A3180" s="110"/>
    </row>
    <row r="3181" spans="1:1" s="96" customFormat="1" ht="45.95" customHeight="1">
      <c r="A3181" s="110"/>
    </row>
    <row r="3182" spans="1:1" s="96" customFormat="1" ht="45.95" customHeight="1">
      <c r="A3182" s="110"/>
    </row>
    <row r="3183" spans="1:1" s="96" customFormat="1" ht="45.95" customHeight="1">
      <c r="A3183" s="110"/>
    </row>
    <row r="3184" spans="1:1" s="96" customFormat="1" ht="45.95" customHeight="1">
      <c r="A3184" s="110"/>
    </row>
    <row r="3185" spans="1:1" s="96" customFormat="1" ht="45.95" customHeight="1">
      <c r="A3185" s="110"/>
    </row>
    <row r="3186" spans="1:1" s="96" customFormat="1" ht="45.95" customHeight="1">
      <c r="A3186" s="110"/>
    </row>
    <row r="3187" spans="1:1" s="96" customFormat="1" ht="45.95" customHeight="1">
      <c r="A3187" s="110"/>
    </row>
    <row r="3188" spans="1:1" s="96" customFormat="1" ht="45.95" customHeight="1">
      <c r="A3188" s="110"/>
    </row>
    <row r="3189" spans="1:1" s="96" customFormat="1" ht="45.95" customHeight="1">
      <c r="A3189" s="110"/>
    </row>
    <row r="3190" spans="1:1" s="96" customFormat="1" ht="45.95" customHeight="1">
      <c r="A3190" s="110"/>
    </row>
    <row r="3191" spans="1:1" s="96" customFormat="1" ht="45.95" customHeight="1">
      <c r="A3191" s="110"/>
    </row>
    <row r="3192" spans="1:1" s="96" customFormat="1" ht="45.95" customHeight="1">
      <c r="A3192" s="110"/>
    </row>
    <row r="3193" spans="1:1" s="96" customFormat="1" ht="45.95" customHeight="1">
      <c r="A3193" s="110"/>
    </row>
    <row r="3194" spans="1:1" s="96" customFormat="1" ht="45.95" customHeight="1">
      <c r="A3194" s="110"/>
    </row>
    <row r="3195" spans="1:1" s="96" customFormat="1" ht="45.95" customHeight="1">
      <c r="A3195" s="110"/>
    </row>
    <row r="3196" spans="1:1" s="96" customFormat="1" ht="45.95" customHeight="1">
      <c r="A3196" s="110"/>
    </row>
    <row r="3197" spans="1:1" s="96" customFormat="1" ht="45.95" customHeight="1">
      <c r="A3197" s="110"/>
    </row>
    <row r="3198" spans="1:1" s="96" customFormat="1" ht="45.95" customHeight="1">
      <c r="A3198" s="110"/>
    </row>
    <row r="3199" spans="1:1" s="96" customFormat="1" ht="45.95" customHeight="1">
      <c r="A3199" s="110"/>
    </row>
    <row r="3200" spans="1:1" s="96" customFormat="1" ht="45.95" customHeight="1">
      <c r="A3200" s="110"/>
    </row>
    <row r="3201" spans="1:1" s="96" customFormat="1" ht="45.95" customHeight="1">
      <c r="A3201" s="110"/>
    </row>
    <row r="3202" spans="1:1" s="96" customFormat="1" ht="45.95" customHeight="1">
      <c r="A3202" s="110"/>
    </row>
    <row r="3203" spans="1:1" s="96" customFormat="1" ht="45.95" customHeight="1">
      <c r="A3203" s="110"/>
    </row>
    <row r="3204" spans="1:1" s="96" customFormat="1" ht="45.95" customHeight="1">
      <c r="A3204" s="110"/>
    </row>
    <row r="3205" spans="1:1" s="96" customFormat="1" ht="45.95" customHeight="1">
      <c r="A3205" s="110"/>
    </row>
    <row r="3206" spans="1:1" s="96" customFormat="1" ht="45.95" customHeight="1">
      <c r="A3206" s="110"/>
    </row>
    <row r="3207" spans="1:1" s="96" customFormat="1" ht="45.95" customHeight="1">
      <c r="A3207" s="110"/>
    </row>
    <row r="3208" spans="1:1" s="96" customFormat="1" ht="45.95" customHeight="1">
      <c r="A3208" s="110"/>
    </row>
    <row r="3209" spans="1:1" s="96" customFormat="1" ht="45.95" customHeight="1">
      <c r="A3209" s="110"/>
    </row>
    <row r="3210" spans="1:1" s="96" customFormat="1" ht="45.95" customHeight="1">
      <c r="A3210" s="110"/>
    </row>
    <row r="3211" spans="1:1" s="96" customFormat="1" ht="45.95" customHeight="1">
      <c r="A3211" s="110"/>
    </row>
    <row r="3212" spans="1:1" s="96" customFormat="1" ht="45.95" customHeight="1">
      <c r="A3212" s="110"/>
    </row>
    <row r="3213" spans="1:1" s="96" customFormat="1" ht="45.95" customHeight="1">
      <c r="A3213" s="110"/>
    </row>
    <row r="3214" spans="1:1" s="96" customFormat="1" ht="45.95" customHeight="1">
      <c r="A3214" s="110"/>
    </row>
    <row r="3215" spans="1:1" s="96" customFormat="1" ht="45.95" customHeight="1">
      <c r="A3215" s="110"/>
    </row>
    <row r="3216" spans="1:1" s="96" customFormat="1" ht="45.95" customHeight="1">
      <c r="A3216" s="110"/>
    </row>
    <row r="3217" spans="1:1" s="96" customFormat="1" ht="45.95" customHeight="1">
      <c r="A3217" s="110"/>
    </row>
    <row r="3218" spans="1:1" s="96" customFormat="1" ht="45.95" customHeight="1">
      <c r="A3218" s="110"/>
    </row>
    <row r="3219" spans="1:1" s="96" customFormat="1" ht="45.95" customHeight="1">
      <c r="A3219" s="110"/>
    </row>
    <row r="3220" spans="1:1" s="96" customFormat="1" ht="45.95" customHeight="1">
      <c r="A3220" s="110"/>
    </row>
    <row r="3221" spans="1:1" s="96" customFormat="1" ht="45.95" customHeight="1">
      <c r="A3221" s="110"/>
    </row>
    <row r="3222" spans="1:1" s="96" customFormat="1" ht="45.95" customHeight="1">
      <c r="A3222" s="110"/>
    </row>
    <row r="3223" spans="1:1" s="96" customFormat="1" ht="45.95" customHeight="1">
      <c r="A3223" s="110"/>
    </row>
    <row r="3224" spans="1:1" s="96" customFormat="1" ht="45.95" customHeight="1">
      <c r="A3224" s="110"/>
    </row>
    <row r="3225" spans="1:1" s="96" customFormat="1" ht="45.95" customHeight="1">
      <c r="A3225" s="110"/>
    </row>
    <row r="3226" spans="1:1" s="96" customFormat="1" ht="45.95" customHeight="1">
      <c r="A3226" s="110"/>
    </row>
    <row r="3227" spans="1:1" s="96" customFormat="1" ht="45.95" customHeight="1">
      <c r="A3227" s="110"/>
    </row>
    <row r="3228" spans="1:1" s="96" customFormat="1" ht="45.95" customHeight="1">
      <c r="A3228" s="110"/>
    </row>
    <row r="3229" spans="1:1" s="96" customFormat="1" ht="45.95" customHeight="1">
      <c r="A3229" s="110"/>
    </row>
    <row r="3230" spans="1:1" s="96" customFormat="1" ht="45.95" customHeight="1">
      <c r="A3230" s="110"/>
    </row>
    <row r="3231" spans="1:1" s="96" customFormat="1" ht="45.95" customHeight="1">
      <c r="A3231" s="110"/>
    </row>
    <row r="3232" spans="1:1" s="96" customFormat="1" ht="45.95" customHeight="1">
      <c r="A3232" s="110"/>
    </row>
    <row r="3233" spans="1:1" s="96" customFormat="1" ht="45.95" customHeight="1">
      <c r="A3233" s="110"/>
    </row>
    <row r="3234" spans="1:1" s="96" customFormat="1" ht="45.95" customHeight="1">
      <c r="A3234" s="110"/>
    </row>
    <row r="3235" spans="1:1" s="96" customFormat="1" ht="45.95" customHeight="1">
      <c r="A3235" s="110"/>
    </row>
    <row r="3236" spans="1:1" s="96" customFormat="1" ht="45.95" customHeight="1">
      <c r="A3236" s="110"/>
    </row>
    <row r="3237" spans="1:1" s="96" customFormat="1" ht="45.95" customHeight="1">
      <c r="A3237" s="110"/>
    </row>
    <row r="3238" spans="1:1" s="96" customFormat="1" ht="45.95" customHeight="1">
      <c r="A3238" s="110"/>
    </row>
    <row r="3239" spans="1:1" s="96" customFormat="1" ht="45.95" customHeight="1">
      <c r="A3239" s="110"/>
    </row>
    <row r="3240" spans="1:1" s="96" customFormat="1" ht="45.95" customHeight="1">
      <c r="A3240" s="110"/>
    </row>
    <row r="3241" spans="1:1" s="96" customFormat="1" ht="45.95" customHeight="1">
      <c r="A3241" s="110"/>
    </row>
    <row r="3242" spans="1:1" s="96" customFormat="1" ht="45.95" customHeight="1">
      <c r="A3242" s="110"/>
    </row>
    <row r="3243" spans="1:1" s="96" customFormat="1" ht="45.95" customHeight="1">
      <c r="A3243" s="110"/>
    </row>
    <row r="3244" spans="1:1" s="96" customFormat="1" ht="45.95" customHeight="1">
      <c r="A3244" s="110"/>
    </row>
    <row r="3245" spans="1:1" s="96" customFormat="1" ht="45.95" customHeight="1">
      <c r="A3245" s="110"/>
    </row>
    <row r="3246" spans="1:1" s="96" customFormat="1" ht="45.95" customHeight="1">
      <c r="A3246" s="110"/>
    </row>
    <row r="3247" spans="1:1" s="96" customFormat="1" ht="45.95" customHeight="1">
      <c r="A3247" s="110"/>
    </row>
    <row r="3248" spans="1:1" s="96" customFormat="1" ht="45.95" customHeight="1">
      <c r="A3248" s="110"/>
    </row>
    <row r="3249" spans="1:1" s="96" customFormat="1" ht="45.95" customHeight="1">
      <c r="A3249" s="110"/>
    </row>
    <row r="3250" spans="1:1" s="96" customFormat="1" ht="45.95" customHeight="1">
      <c r="A3250" s="110"/>
    </row>
    <row r="3251" spans="1:1" s="96" customFormat="1" ht="45.95" customHeight="1">
      <c r="A3251" s="110"/>
    </row>
    <row r="3252" spans="1:1" s="96" customFormat="1" ht="45.95" customHeight="1">
      <c r="A3252" s="110"/>
    </row>
    <row r="3253" spans="1:1" s="96" customFormat="1" ht="45.95" customHeight="1">
      <c r="A3253" s="110"/>
    </row>
    <row r="3254" spans="1:1" s="96" customFormat="1" ht="45.95" customHeight="1">
      <c r="A3254" s="110"/>
    </row>
    <row r="3255" spans="1:1" s="96" customFormat="1" ht="45.95" customHeight="1">
      <c r="A3255" s="110"/>
    </row>
    <row r="3256" spans="1:1" s="96" customFormat="1" ht="45.95" customHeight="1">
      <c r="A3256" s="110"/>
    </row>
    <row r="3257" spans="1:1" s="96" customFormat="1" ht="45.95" customHeight="1">
      <c r="A3257" s="110"/>
    </row>
    <row r="3258" spans="1:1" s="96" customFormat="1" ht="45.95" customHeight="1">
      <c r="A3258" s="110"/>
    </row>
    <row r="3259" spans="1:1" s="96" customFormat="1" ht="45.95" customHeight="1">
      <c r="A3259" s="110"/>
    </row>
    <row r="3260" spans="1:1" s="96" customFormat="1" ht="45.95" customHeight="1">
      <c r="A3260" s="110"/>
    </row>
    <row r="3261" spans="1:1" s="96" customFormat="1" ht="45.95" customHeight="1">
      <c r="A3261" s="110"/>
    </row>
    <row r="3262" spans="1:1" s="96" customFormat="1" ht="45.95" customHeight="1">
      <c r="A3262" s="110"/>
    </row>
    <row r="3263" spans="1:1" s="96" customFormat="1" ht="45.95" customHeight="1">
      <c r="A3263" s="110"/>
    </row>
    <row r="3264" spans="1:1" s="96" customFormat="1" ht="45.95" customHeight="1">
      <c r="A3264" s="110"/>
    </row>
    <row r="3265" spans="1:1" s="96" customFormat="1" ht="45.95" customHeight="1">
      <c r="A3265" s="110"/>
    </row>
    <row r="3266" spans="1:1" s="96" customFormat="1" ht="45.95" customHeight="1">
      <c r="A3266" s="110"/>
    </row>
    <row r="3267" spans="1:1" s="96" customFormat="1" ht="45.95" customHeight="1">
      <c r="A3267" s="110"/>
    </row>
    <row r="3268" spans="1:1" s="96" customFormat="1" ht="45.95" customHeight="1">
      <c r="A3268" s="110"/>
    </row>
    <row r="3269" spans="1:1" s="96" customFormat="1" ht="45.95" customHeight="1">
      <c r="A3269" s="110"/>
    </row>
    <row r="3270" spans="1:1" s="96" customFormat="1" ht="45.95" customHeight="1">
      <c r="A3270" s="110"/>
    </row>
    <row r="3271" spans="1:1" s="96" customFormat="1" ht="45.95" customHeight="1">
      <c r="A3271" s="110"/>
    </row>
    <row r="3272" spans="1:1" s="96" customFormat="1" ht="45.95" customHeight="1">
      <c r="A3272" s="110"/>
    </row>
    <row r="3273" spans="1:1" s="96" customFormat="1" ht="45.95" customHeight="1">
      <c r="A3273" s="110"/>
    </row>
    <row r="3274" spans="1:1" s="96" customFormat="1" ht="45.95" customHeight="1">
      <c r="A3274" s="110"/>
    </row>
    <row r="3275" spans="1:1" s="96" customFormat="1" ht="45.95" customHeight="1">
      <c r="A3275" s="110"/>
    </row>
    <row r="3276" spans="1:1" s="96" customFormat="1" ht="45.95" customHeight="1">
      <c r="A3276" s="110"/>
    </row>
    <row r="3277" spans="1:1" s="96" customFormat="1" ht="45.95" customHeight="1">
      <c r="A3277" s="110"/>
    </row>
    <row r="3278" spans="1:1" s="96" customFormat="1" ht="45.95" customHeight="1">
      <c r="A3278" s="110"/>
    </row>
    <row r="3279" spans="1:1" s="96" customFormat="1" ht="45.95" customHeight="1">
      <c r="A3279" s="110"/>
    </row>
    <row r="3280" spans="1:1" s="96" customFormat="1" ht="45.95" customHeight="1">
      <c r="A3280" s="110"/>
    </row>
    <row r="3281" spans="1:1" s="96" customFormat="1" ht="45.95" customHeight="1">
      <c r="A3281" s="110"/>
    </row>
    <row r="3282" spans="1:1" s="96" customFormat="1" ht="45.95" customHeight="1">
      <c r="A3282" s="110"/>
    </row>
    <row r="3283" spans="1:1" s="96" customFormat="1" ht="45.95" customHeight="1">
      <c r="A3283" s="110"/>
    </row>
    <row r="3284" spans="1:1" s="96" customFormat="1" ht="45.95" customHeight="1">
      <c r="A3284" s="110"/>
    </row>
    <row r="3285" spans="1:1" s="96" customFormat="1" ht="45.95" customHeight="1">
      <c r="A3285" s="110"/>
    </row>
    <row r="3286" spans="1:1" s="96" customFormat="1" ht="45.95" customHeight="1">
      <c r="A3286" s="110"/>
    </row>
    <row r="3287" spans="1:1" s="96" customFormat="1" ht="45.95" customHeight="1">
      <c r="A3287" s="110"/>
    </row>
    <row r="3288" spans="1:1" s="96" customFormat="1" ht="45.95" customHeight="1">
      <c r="A3288" s="110"/>
    </row>
    <row r="3289" spans="1:1" s="96" customFormat="1" ht="45.95" customHeight="1">
      <c r="A3289" s="110"/>
    </row>
    <row r="3290" spans="1:1" s="96" customFormat="1" ht="45.95" customHeight="1">
      <c r="A3290" s="110"/>
    </row>
    <row r="3291" spans="1:1" s="96" customFormat="1" ht="45.95" customHeight="1">
      <c r="A3291" s="110"/>
    </row>
    <row r="3292" spans="1:1" s="96" customFormat="1" ht="45.95" customHeight="1">
      <c r="A3292" s="110"/>
    </row>
    <row r="3293" spans="1:1" s="96" customFormat="1" ht="45.95" customHeight="1">
      <c r="A3293" s="110"/>
    </row>
    <row r="3294" spans="1:1" s="96" customFormat="1" ht="45.95" customHeight="1">
      <c r="A3294" s="110"/>
    </row>
    <row r="3295" spans="1:1" s="96" customFormat="1" ht="45.95" customHeight="1">
      <c r="A3295" s="110"/>
    </row>
    <row r="3296" spans="1:1" s="96" customFormat="1" ht="45.95" customHeight="1">
      <c r="A3296" s="110"/>
    </row>
    <row r="3297" spans="1:1" s="96" customFormat="1" ht="45.95" customHeight="1">
      <c r="A3297" s="110"/>
    </row>
    <row r="3298" spans="1:1" s="96" customFormat="1" ht="45.95" customHeight="1">
      <c r="A3298" s="110"/>
    </row>
    <row r="3299" spans="1:1" s="96" customFormat="1" ht="45.95" customHeight="1">
      <c r="A3299" s="110"/>
    </row>
    <row r="3300" spans="1:1" s="96" customFormat="1" ht="45.95" customHeight="1">
      <c r="A3300" s="110"/>
    </row>
    <row r="3301" spans="1:1" s="96" customFormat="1" ht="45.95" customHeight="1">
      <c r="A3301" s="110"/>
    </row>
    <row r="3302" spans="1:1" s="96" customFormat="1" ht="45.95" customHeight="1">
      <c r="A3302" s="110"/>
    </row>
    <row r="3303" spans="1:1" s="96" customFormat="1" ht="45.95" customHeight="1">
      <c r="A3303" s="110"/>
    </row>
    <row r="3304" spans="1:1" s="96" customFormat="1" ht="45.95" customHeight="1">
      <c r="A3304" s="110"/>
    </row>
    <row r="3305" spans="1:1" s="96" customFormat="1" ht="45.95" customHeight="1">
      <c r="A3305" s="110"/>
    </row>
    <row r="3306" spans="1:1" s="96" customFormat="1" ht="45.95" customHeight="1">
      <c r="A3306" s="110"/>
    </row>
    <row r="3307" spans="1:1" s="96" customFormat="1" ht="45.95" customHeight="1">
      <c r="A3307" s="110"/>
    </row>
    <row r="3308" spans="1:1" s="96" customFormat="1" ht="45.95" customHeight="1">
      <c r="A3308" s="110"/>
    </row>
    <row r="3309" spans="1:1" s="96" customFormat="1" ht="45.95" customHeight="1">
      <c r="A3309" s="110"/>
    </row>
    <row r="3310" spans="1:1" s="96" customFormat="1" ht="45.95" customHeight="1">
      <c r="A3310" s="110"/>
    </row>
    <row r="3311" spans="1:1" s="96" customFormat="1" ht="45.95" customHeight="1">
      <c r="A3311" s="110"/>
    </row>
    <row r="3312" spans="1:1" s="96" customFormat="1" ht="45.95" customHeight="1">
      <c r="A3312" s="110"/>
    </row>
    <row r="3313" spans="1:1" s="96" customFormat="1" ht="45.95" customHeight="1">
      <c r="A3313" s="110"/>
    </row>
    <row r="3314" spans="1:1" s="96" customFormat="1" ht="45.95" customHeight="1">
      <c r="A3314" s="110"/>
    </row>
    <row r="3315" spans="1:1" s="96" customFormat="1" ht="45.95" customHeight="1">
      <c r="A3315" s="110"/>
    </row>
    <row r="3316" spans="1:1" s="96" customFormat="1" ht="45.95" customHeight="1">
      <c r="A3316" s="110"/>
    </row>
    <row r="3317" spans="1:1" s="96" customFormat="1" ht="45.95" customHeight="1">
      <c r="A3317" s="110"/>
    </row>
    <row r="3318" spans="1:1" s="96" customFormat="1" ht="45.95" customHeight="1">
      <c r="A3318" s="110"/>
    </row>
    <row r="3319" spans="1:1" s="96" customFormat="1" ht="45.95" customHeight="1">
      <c r="A3319" s="110"/>
    </row>
    <row r="3320" spans="1:1" s="96" customFormat="1" ht="45.95" customHeight="1">
      <c r="A3320" s="110"/>
    </row>
    <row r="3321" spans="1:1" s="96" customFormat="1" ht="45.95" customHeight="1">
      <c r="A3321" s="110"/>
    </row>
    <row r="3322" spans="1:1" s="96" customFormat="1" ht="45.95" customHeight="1">
      <c r="A3322" s="110"/>
    </row>
    <row r="3323" spans="1:1" s="96" customFormat="1" ht="45.95" customHeight="1">
      <c r="A3323" s="110"/>
    </row>
    <row r="3324" spans="1:1" s="96" customFormat="1" ht="45.95" customHeight="1">
      <c r="A3324" s="110"/>
    </row>
    <row r="3325" spans="1:1" s="96" customFormat="1" ht="45.95" customHeight="1">
      <c r="A3325" s="110"/>
    </row>
    <row r="3326" spans="1:1" s="96" customFormat="1" ht="45.95" customHeight="1">
      <c r="A3326" s="110"/>
    </row>
    <row r="3327" spans="1:1" s="96" customFormat="1" ht="45.95" customHeight="1">
      <c r="A3327" s="110"/>
    </row>
    <row r="3328" spans="1:1" s="96" customFormat="1" ht="45.95" customHeight="1">
      <c r="A3328" s="110"/>
    </row>
    <row r="3329" spans="1:1" s="96" customFormat="1" ht="45.95" customHeight="1">
      <c r="A3329" s="110"/>
    </row>
    <row r="3330" spans="1:1" s="96" customFormat="1" ht="45.95" customHeight="1">
      <c r="A3330" s="110"/>
    </row>
    <row r="3331" spans="1:1" s="96" customFormat="1" ht="45.95" customHeight="1">
      <c r="A3331" s="110"/>
    </row>
    <row r="3332" spans="1:1" s="96" customFormat="1" ht="45.95" customHeight="1">
      <c r="A3332" s="110"/>
    </row>
    <row r="3333" spans="1:1" s="96" customFormat="1" ht="45.95" customHeight="1">
      <c r="A3333" s="110"/>
    </row>
    <row r="3334" spans="1:1" s="96" customFormat="1" ht="45.95" customHeight="1">
      <c r="A3334" s="110"/>
    </row>
    <row r="3335" spans="1:1" s="96" customFormat="1" ht="45.95" customHeight="1">
      <c r="A3335" s="110"/>
    </row>
    <row r="3336" spans="1:1" s="96" customFormat="1" ht="45.95" customHeight="1">
      <c r="A3336" s="110"/>
    </row>
    <row r="3337" spans="1:1" s="96" customFormat="1" ht="45.95" customHeight="1">
      <c r="A3337" s="110"/>
    </row>
    <row r="3338" spans="1:1" s="96" customFormat="1" ht="45.95" customHeight="1">
      <c r="A3338" s="110"/>
    </row>
    <row r="3339" spans="1:1" s="96" customFormat="1" ht="45.95" customHeight="1">
      <c r="A3339" s="110"/>
    </row>
    <row r="3340" spans="1:1" s="96" customFormat="1" ht="45.95" customHeight="1">
      <c r="A3340" s="110"/>
    </row>
    <row r="3341" spans="1:1" s="96" customFormat="1" ht="45.95" customHeight="1">
      <c r="A3341" s="110"/>
    </row>
    <row r="3342" spans="1:1" s="96" customFormat="1" ht="45.95" customHeight="1">
      <c r="A3342" s="110"/>
    </row>
    <row r="3343" spans="1:1" s="96" customFormat="1" ht="45.95" customHeight="1">
      <c r="A3343" s="110"/>
    </row>
    <row r="3344" spans="1:1" s="96" customFormat="1" ht="45.95" customHeight="1">
      <c r="A3344" s="110"/>
    </row>
    <row r="3345" spans="1:1" s="96" customFormat="1" ht="45.95" customHeight="1">
      <c r="A3345" s="110"/>
    </row>
    <row r="3346" spans="1:1" s="96" customFormat="1" ht="45.95" customHeight="1">
      <c r="A3346" s="110"/>
    </row>
    <row r="3347" spans="1:1" s="96" customFormat="1" ht="45.95" customHeight="1">
      <c r="A3347" s="110"/>
    </row>
    <row r="3348" spans="1:1" s="96" customFormat="1" ht="45.95" customHeight="1">
      <c r="A3348" s="110"/>
    </row>
    <row r="3349" spans="1:1" s="96" customFormat="1" ht="45.95" customHeight="1">
      <c r="A3349" s="110"/>
    </row>
    <row r="3350" spans="1:1" s="96" customFormat="1" ht="45.95" customHeight="1">
      <c r="A3350" s="110"/>
    </row>
    <row r="3351" spans="1:1" s="96" customFormat="1" ht="45.95" customHeight="1">
      <c r="A3351" s="110"/>
    </row>
    <row r="3352" spans="1:1" s="96" customFormat="1" ht="45.95" customHeight="1">
      <c r="A3352" s="110"/>
    </row>
    <row r="3353" spans="1:1" s="96" customFormat="1" ht="45.95" customHeight="1">
      <c r="A3353" s="110"/>
    </row>
    <row r="3354" spans="1:1" s="96" customFormat="1" ht="45.95" customHeight="1">
      <c r="A3354" s="110"/>
    </row>
    <row r="3355" spans="1:1" s="96" customFormat="1" ht="45.95" customHeight="1">
      <c r="A3355" s="110"/>
    </row>
    <row r="3356" spans="1:1" s="96" customFormat="1" ht="45.95" customHeight="1">
      <c r="A3356" s="110"/>
    </row>
    <row r="3357" spans="1:1" s="96" customFormat="1" ht="45.95" customHeight="1">
      <c r="A3357" s="110"/>
    </row>
    <row r="3358" spans="1:1" s="96" customFormat="1" ht="45.95" customHeight="1">
      <c r="A3358" s="110"/>
    </row>
    <row r="3359" spans="1:1" s="96" customFormat="1" ht="45.95" customHeight="1">
      <c r="A3359" s="110"/>
    </row>
    <row r="3360" spans="1:1" s="96" customFormat="1" ht="45.95" customHeight="1">
      <c r="A3360" s="110"/>
    </row>
    <row r="3361" spans="1:1" s="96" customFormat="1" ht="45.95" customHeight="1">
      <c r="A3361" s="110"/>
    </row>
    <row r="3362" spans="1:1" s="96" customFormat="1" ht="45.95" customHeight="1">
      <c r="A3362" s="110"/>
    </row>
    <row r="3363" spans="1:1" s="96" customFormat="1" ht="45.95" customHeight="1">
      <c r="A3363" s="110"/>
    </row>
    <row r="3364" spans="1:1" s="96" customFormat="1" ht="45.95" customHeight="1">
      <c r="A3364" s="110"/>
    </row>
    <row r="3365" spans="1:1" s="96" customFormat="1" ht="45.95" customHeight="1">
      <c r="A3365" s="110"/>
    </row>
    <row r="3366" spans="1:1" s="96" customFormat="1" ht="45.95" customHeight="1">
      <c r="A3366" s="110"/>
    </row>
    <row r="3367" spans="1:1" s="96" customFormat="1" ht="45.95" customHeight="1">
      <c r="A3367" s="110"/>
    </row>
    <row r="3368" spans="1:1" s="96" customFormat="1" ht="45.95" customHeight="1">
      <c r="A3368" s="110"/>
    </row>
    <row r="3369" spans="1:1" s="96" customFormat="1" ht="45.95" customHeight="1">
      <c r="A3369" s="110"/>
    </row>
    <row r="3370" spans="1:1" s="96" customFormat="1" ht="45.95" customHeight="1">
      <c r="A3370" s="110"/>
    </row>
    <row r="3371" spans="1:1" s="96" customFormat="1" ht="45.95" customHeight="1">
      <c r="A3371" s="110"/>
    </row>
    <row r="3372" spans="1:1" s="96" customFormat="1" ht="45.95" customHeight="1">
      <c r="A3372" s="110"/>
    </row>
    <row r="3373" spans="1:1" s="96" customFormat="1" ht="45.95" customHeight="1">
      <c r="A3373" s="110"/>
    </row>
    <row r="3374" spans="1:1" s="96" customFormat="1" ht="45.95" customHeight="1">
      <c r="A3374" s="110"/>
    </row>
    <row r="3375" spans="1:1" s="96" customFormat="1" ht="45.95" customHeight="1">
      <c r="A3375" s="110"/>
    </row>
    <row r="3376" spans="1:1" s="96" customFormat="1" ht="45.95" customHeight="1">
      <c r="A3376" s="110"/>
    </row>
    <row r="3377" spans="1:1" s="96" customFormat="1" ht="45.95" customHeight="1">
      <c r="A3377" s="110"/>
    </row>
    <row r="3378" spans="1:1" s="96" customFormat="1" ht="45.95" customHeight="1">
      <c r="A3378" s="110"/>
    </row>
    <row r="3379" spans="1:1" s="96" customFormat="1" ht="45.95" customHeight="1">
      <c r="A3379" s="110"/>
    </row>
    <row r="3380" spans="1:1" s="96" customFormat="1" ht="45.95" customHeight="1">
      <c r="A3380" s="110"/>
    </row>
    <row r="3381" spans="1:1" s="96" customFormat="1" ht="45.95" customHeight="1">
      <c r="A3381" s="110"/>
    </row>
    <row r="3382" spans="1:1" s="96" customFormat="1" ht="45.95" customHeight="1">
      <c r="A3382" s="110"/>
    </row>
    <row r="3383" spans="1:1" s="96" customFormat="1" ht="45.95" customHeight="1">
      <c r="A3383" s="110"/>
    </row>
    <row r="3384" spans="1:1" s="96" customFormat="1" ht="45.95" customHeight="1">
      <c r="A3384" s="110"/>
    </row>
    <row r="3385" spans="1:1" s="96" customFormat="1" ht="45.95" customHeight="1">
      <c r="A3385" s="110"/>
    </row>
    <row r="3386" spans="1:1" s="96" customFormat="1" ht="45.95" customHeight="1">
      <c r="A3386" s="110"/>
    </row>
    <row r="3387" spans="1:1" s="96" customFormat="1" ht="45.95" customHeight="1">
      <c r="A3387" s="110"/>
    </row>
    <row r="3388" spans="1:1" s="96" customFormat="1" ht="45.95" customHeight="1">
      <c r="A3388" s="110"/>
    </row>
    <row r="3389" spans="1:1" s="96" customFormat="1" ht="45.95" customHeight="1">
      <c r="A3389" s="110"/>
    </row>
    <row r="3390" spans="1:1" s="96" customFormat="1" ht="45.95" customHeight="1">
      <c r="A3390" s="110"/>
    </row>
    <row r="3391" spans="1:1" s="96" customFormat="1" ht="45.95" customHeight="1">
      <c r="A3391" s="110"/>
    </row>
    <row r="3392" spans="1:1" s="96" customFormat="1" ht="45.95" customHeight="1">
      <c r="A3392" s="110"/>
    </row>
    <row r="3393" spans="1:1" s="96" customFormat="1" ht="45.95" customHeight="1">
      <c r="A3393" s="110"/>
    </row>
    <row r="3394" spans="1:1" s="96" customFormat="1" ht="45.95" customHeight="1">
      <c r="A3394" s="110"/>
    </row>
    <row r="3395" spans="1:1" s="96" customFormat="1" ht="45.95" customHeight="1">
      <c r="A3395" s="110"/>
    </row>
    <row r="3396" spans="1:1" s="96" customFormat="1" ht="45.95" customHeight="1">
      <c r="A3396" s="110"/>
    </row>
    <row r="3397" spans="1:1" s="96" customFormat="1" ht="45.95" customHeight="1">
      <c r="A3397" s="110"/>
    </row>
    <row r="3398" spans="1:1" s="96" customFormat="1" ht="45.95" customHeight="1">
      <c r="A3398" s="110"/>
    </row>
    <row r="3399" spans="1:1" s="96" customFormat="1" ht="45.95" customHeight="1">
      <c r="A3399" s="110"/>
    </row>
    <row r="3400" spans="1:1" s="96" customFormat="1" ht="45.95" customHeight="1">
      <c r="A3400" s="110"/>
    </row>
    <row r="3401" spans="1:1" s="96" customFormat="1" ht="45.95" customHeight="1">
      <c r="A3401" s="110"/>
    </row>
    <row r="3402" spans="1:1" s="96" customFormat="1" ht="45.95" customHeight="1">
      <c r="A3402" s="110"/>
    </row>
    <row r="3403" spans="1:1" s="96" customFormat="1" ht="45.95" customHeight="1">
      <c r="A3403" s="110"/>
    </row>
    <row r="3404" spans="1:1" s="96" customFormat="1" ht="45.95" customHeight="1">
      <c r="A3404" s="110"/>
    </row>
    <row r="3405" spans="1:1" s="96" customFormat="1" ht="45.95" customHeight="1">
      <c r="A3405" s="110"/>
    </row>
    <row r="3406" spans="1:1" s="96" customFormat="1" ht="45.95" customHeight="1">
      <c r="A3406" s="110"/>
    </row>
    <row r="3407" spans="1:1" s="96" customFormat="1" ht="45.95" customHeight="1">
      <c r="A3407" s="110"/>
    </row>
    <row r="3408" spans="1:1" s="96" customFormat="1" ht="45.95" customHeight="1">
      <c r="A3408" s="110"/>
    </row>
    <row r="3409" spans="1:1" s="96" customFormat="1" ht="45.95" customHeight="1">
      <c r="A3409" s="110"/>
    </row>
    <row r="3410" spans="1:1" s="96" customFormat="1" ht="45.95" customHeight="1">
      <c r="A3410" s="110"/>
    </row>
    <row r="3411" spans="1:1" s="96" customFormat="1" ht="45.95" customHeight="1">
      <c r="A3411" s="110"/>
    </row>
    <row r="3412" spans="1:1" s="96" customFormat="1" ht="45.95" customHeight="1">
      <c r="A3412" s="110"/>
    </row>
    <row r="3413" spans="1:1" s="96" customFormat="1" ht="45.95" customHeight="1">
      <c r="A3413" s="110"/>
    </row>
    <row r="3414" spans="1:1" s="96" customFormat="1" ht="45.95" customHeight="1">
      <c r="A3414" s="110"/>
    </row>
    <row r="3415" spans="1:1" s="96" customFormat="1" ht="45.95" customHeight="1">
      <c r="A3415" s="110"/>
    </row>
    <row r="3416" spans="1:1" s="96" customFormat="1" ht="45.95" customHeight="1">
      <c r="A3416" s="110"/>
    </row>
    <row r="3417" spans="1:1" s="96" customFormat="1" ht="45.95" customHeight="1">
      <c r="A3417" s="110"/>
    </row>
    <row r="3418" spans="1:1" s="96" customFormat="1" ht="45.95" customHeight="1">
      <c r="A3418" s="110"/>
    </row>
    <row r="3419" spans="1:1" s="96" customFormat="1" ht="45.95" customHeight="1">
      <c r="A3419" s="110"/>
    </row>
    <row r="3420" spans="1:1" s="96" customFormat="1" ht="45.95" customHeight="1">
      <c r="A3420" s="110"/>
    </row>
    <row r="3421" spans="1:1" s="96" customFormat="1" ht="45.95" customHeight="1">
      <c r="A3421" s="110"/>
    </row>
    <row r="3422" spans="1:1" s="96" customFormat="1" ht="45.95" customHeight="1">
      <c r="A3422" s="110"/>
    </row>
    <row r="3423" spans="1:1" s="96" customFormat="1" ht="45.95" customHeight="1">
      <c r="A3423" s="110"/>
    </row>
    <row r="3424" spans="1:1" s="96" customFormat="1" ht="45.95" customHeight="1">
      <c r="A3424" s="110"/>
    </row>
    <row r="3425" spans="1:1" s="96" customFormat="1" ht="45.95" customHeight="1">
      <c r="A3425" s="110"/>
    </row>
    <row r="3426" spans="1:1" s="96" customFormat="1" ht="45.95" customHeight="1">
      <c r="A3426" s="110"/>
    </row>
    <row r="3427" spans="1:1" s="96" customFormat="1" ht="45.95" customHeight="1">
      <c r="A3427" s="110"/>
    </row>
    <row r="3428" spans="1:1" s="96" customFormat="1" ht="45.95" customHeight="1">
      <c r="A3428" s="110"/>
    </row>
    <row r="3429" spans="1:1" s="96" customFormat="1" ht="45.95" customHeight="1">
      <c r="A3429" s="110"/>
    </row>
    <row r="3430" spans="1:1" s="96" customFormat="1" ht="45.95" customHeight="1">
      <c r="A3430" s="110"/>
    </row>
    <row r="3431" spans="1:1" s="96" customFormat="1" ht="45.95" customHeight="1">
      <c r="A3431" s="110"/>
    </row>
    <row r="3432" spans="1:1" s="96" customFormat="1" ht="45.95" customHeight="1">
      <c r="A3432" s="110"/>
    </row>
    <row r="3433" spans="1:1" s="96" customFormat="1" ht="45.95" customHeight="1">
      <c r="A3433" s="110"/>
    </row>
    <row r="3434" spans="1:1" s="96" customFormat="1" ht="45.95" customHeight="1">
      <c r="A3434" s="110"/>
    </row>
    <row r="3435" spans="1:1" s="96" customFormat="1" ht="45.95" customHeight="1">
      <c r="A3435" s="110"/>
    </row>
    <row r="3436" spans="1:1" s="96" customFormat="1" ht="45.95" customHeight="1">
      <c r="A3436" s="110"/>
    </row>
    <row r="3437" spans="1:1" s="96" customFormat="1" ht="45.95" customHeight="1">
      <c r="A3437" s="110"/>
    </row>
    <row r="3438" spans="1:1" s="96" customFormat="1" ht="45.95" customHeight="1">
      <c r="A3438" s="110"/>
    </row>
    <row r="3439" spans="1:1" s="96" customFormat="1" ht="45.95" customHeight="1">
      <c r="A3439" s="110"/>
    </row>
    <row r="3440" spans="1:1" s="96" customFormat="1" ht="45.95" customHeight="1">
      <c r="A3440" s="110"/>
    </row>
    <row r="3441" spans="1:1" s="96" customFormat="1" ht="45.95" customHeight="1">
      <c r="A3441" s="110"/>
    </row>
    <row r="3442" spans="1:1" s="96" customFormat="1" ht="45.95" customHeight="1">
      <c r="A3442" s="110"/>
    </row>
    <row r="3443" spans="1:1" s="96" customFormat="1" ht="45.95" customHeight="1">
      <c r="A3443" s="110"/>
    </row>
    <row r="3444" spans="1:1" s="96" customFormat="1" ht="45.95" customHeight="1">
      <c r="A3444" s="110"/>
    </row>
    <row r="3445" spans="1:1" s="96" customFormat="1" ht="45.95" customHeight="1">
      <c r="A3445" s="110"/>
    </row>
    <row r="3446" spans="1:1" s="96" customFormat="1" ht="45.95" customHeight="1">
      <c r="A3446" s="110"/>
    </row>
    <row r="3447" spans="1:1" s="96" customFormat="1" ht="45.95" customHeight="1">
      <c r="A3447" s="110"/>
    </row>
    <row r="3448" spans="1:1" s="96" customFormat="1" ht="45.95" customHeight="1">
      <c r="A3448" s="110"/>
    </row>
    <row r="3449" spans="1:1" s="96" customFormat="1" ht="45.95" customHeight="1">
      <c r="A3449" s="110"/>
    </row>
    <row r="3450" spans="1:1" s="96" customFormat="1" ht="45.95" customHeight="1">
      <c r="A3450" s="110"/>
    </row>
    <row r="3451" spans="1:1" s="96" customFormat="1" ht="45.95" customHeight="1">
      <c r="A3451" s="110"/>
    </row>
    <row r="3452" spans="1:1" s="96" customFormat="1" ht="45.95" customHeight="1">
      <c r="A3452" s="110"/>
    </row>
    <row r="3453" spans="1:1" s="96" customFormat="1" ht="45.95" customHeight="1">
      <c r="A3453" s="110"/>
    </row>
    <row r="3454" spans="1:1" s="96" customFormat="1" ht="45.95" customHeight="1">
      <c r="A3454" s="110"/>
    </row>
    <row r="3455" spans="1:1" s="96" customFormat="1" ht="45.95" customHeight="1">
      <c r="A3455" s="110"/>
    </row>
    <row r="3456" spans="1:1" s="96" customFormat="1" ht="45.95" customHeight="1">
      <c r="A3456" s="110"/>
    </row>
    <row r="3457" spans="1:1" s="96" customFormat="1" ht="45.95" customHeight="1">
      <c r="A3457" s="110"/>
    </row>
    <row r="3458" spans="1:1" s="96" customFormat="1" ht="45.95" customHeight="1">
      <c r="A3458" s="110"/>
    </row>
    <row r="3459" spans="1:1" s="96" customFormat="1" ht="45.95" customHeight="1">
      <c r="A3459" s="110"/>
    </row>
    <row r="3460" spans="1:1" s="96" customFormat="1" ht="45.95" customHeight="1">
      <c r="A3460" s="110"/>
    </row>
    <row r="3461" spans="1:1" s="96" customFormat="1" ht="45.95" customHeight="1">
      <c r="A3461" s="110"/>
    </row>
    <row r="3462" spans="1:1" s="96" customFormat="1" ht="45.95" customHeight="1">
      <c r="A3462" s="110"/>
    </row>
    <row r="3463" spans="1:1" s="96" customFormat="1" ht="45.95" customHeight="1">
      <c r="A3463" s="110"/>
    </row>
    <row r="3464" spans="1:1" s="96" customFormat="1" ht="45.95" customHeight="1">
      <c r="A3464" s="110"/>
    </row>
    <row r="3465" spans="1:1" s="96" customFormat="1" ht="45.95" customHeight="1">
      <c r="A3465" s="110"/>
    </row>
    <row r="3466" spans="1:1" s="96" customFormat="1" ht="45.95" customHeight="1">
      <c r="A3466" s="110"/>
    </row>
    <row r="3467" spans="1:1" s="96" customFormat="1" ht="45.95" customHeight="1">
      <c r="A3467" s="110"/>
    </row>
    <row r="3468" spans="1:1" s="96" customFormat="1" ht="45.95" customHeight="1">
      <c r="A3468" s="110"/>
    </row>
    <row r="3469" spans="1:1" s="96" customFormat="1" ht="45.95" customHeight="1">
      <c r="A3469" s="110"/>
    </row>
    <row r="3470" spans="1:1" s="96" customFormat="1" ht="45.95" customHeight="1">
      <c r="A3470" s="110"/>
    </row>
    <row r="3471" spans="1:1" s="96" customFormat="1" ht="45.95" customHeight="1">
      <c r="A3471" s="110"/>
    </row>
    <row r="3472" spans="1:1" s="96" customFormat="1" ht="45.95" customHeight="1">
      <c r="A3472" s="110"/>
    </row>
    <row r="3473" spans="1:1" s="96" customFormat="1" ht="45.95" customHeight="1">
      <c r="A3473" s="110"/>
    </row>
    <row r="3474" spans="1:1" s="96" customFormat="1" ht="45.95" customHeight="1">
      <c r="A3474" s="110"/>
    </row>
    <row r="3475" spans="1:1" s="96" customFormat="1" ht="45.95" customHeight="1">
      <c r="A3475" s="110"/>
    </row>
    <row r="3476" spans="1:1" s="96" customFormat="1" ht="45.95" customHeight="1">
      <c r="A3476" s="110"/>
    </row>
    <row r="3477" spans="1:1" s="96" customFormat="1" ht="45.95" customHeight="1">
      <c r="A3477" s="110"/>
    </row>
    <row r="3478" spans="1:1" s="96" customFormat="1" ht="45.95" customHeight="1">
      <c r="A3478" s="110"/>
    </row>
    <row r="3479" spans="1:1" s="96" customFormat="1" ht="45.95" customHeight="1">
      <c r="A3479" s="110"/>
    </row>
    <row r="3480" spans="1:1" s="96" customFormat="1" ht="45.95" customHeight="1">
      <c r="A3480" s="110"/>
    </row>
    <row r="3481" spans="1:1" s="96" customFormat="1" ht="45.95" customHeight="1">
      <c r="A3481" s="110"/>
    </row>
    <row r="3482" spans="1:1" s="96" customFormat="1" ht="45.95" customHeight="1">
      <c r="A3482" s="110"/>
    </row>
    <row r="3483" spans="1:1" s="96" customFormat="1" ht="45.95" customHeight="1">
      <c r="A3483" s="110"/>
    </row>
    <row r="3484" spans="1:1" s="96" customFormat="1" ht="45.95" customHeight="1">
      <c r="A3484" s="110"/>
    </row>
    <row r="3485" spans="1:1" s="96" customFormat="1" ht="45.95" customHeight="1">
      <c r="A3485" s="110"/>
    </row>
    <row r="3486" spans="1:1" s="96" customFormat="1" ht="45.95" customHeight="1">
      <c r="A3486" s="110"/>
    </row>
    <row r="3487" spans="1:1" s="96" customFormat="1" ht="45.95" customHeight="1">
      <c r="A3487" s="110"/>
    </row>
    <row r="3488" spans="1:1" s="96" customFormat="1" ht="45.95" customHeight="1">
      <c r="A3488" s="110"/>
    </row>
    <row r="3489" spans="1:1" s="96" customFormat="1" ht="45.95" customHeight="1">
      <c r="A3489" s="110"/>
    </row>
    <row r="3490" spans="1:1" s="96" customFormat="1" ht="45.95" customHeight="1">
      <c r="A3490" s="110"/>
    </row>
    <row r="3491" spans="1:1" s="96" customFormat="1" ht="45.95" customHeight="1">
      <c r="A3491" s="110"/>
    </row>
    <row r="3492" spans="1:1" s="96" customFormat="1" ht="45.95" customHeight="1">
      <c r="A3492" s="110"/>
    </row>
    <row r="3493" spans="1:1" s="96" customFormat="1" ht="45.95" customHeight="1">
      <c r="A3493" s="110"/>
    </row>
    <row r="3494" spans="1:1" s="96" customFormat="1" ht="45.95" customHeight="1">
      <c r="A3494" s="110"/>
    </row>
    <row r="3495" spans="1:1" s="96" customFormat="1" ht="45.95" customHeight="1">
      <c r="A3495" s="110"/>
    </row>
    <row r="3496" spans="1:1" s="96" customFormat="1" ht="45.95" customHeight="1">
      <c r="A3496" s="110"/>
    </row>
    <row r="3497" spans="1:1" s="96" customFormat="1" ht="45.95" customHeight="1">
      <c r="A3497" s="110"/>
    </row>
    <row r="3498" spans="1:1" s="96" customFormat="1" ht="45.95" customHeight="1">
      <c r="A3498" s="110"/>
    </row>
    <row r="3499" spans="1:1" s="96" customFormat="1" ht="45.95" customHeight="1">
      <c r="A3499" s="110"/>
    </row>
    <row r="3500" spans="1:1" s="96" customFormat="1" ht="45.95" customHeight="1">
      <c r="A3500" s="110"/>
    </row>
    <row r="3501" spans="1:1" s="96" customFormat="1" ht="45.95" customHeight="1">
      <c r="A3501" s="110"/>
    </row>
    <row r="3502" spans="1:1" s="96" customFormat="1" ht="45.95" customHeight="1">
      <c r="A3502" s="110"/>
    </row>
    <row r="3503" spans="1:1" s="96" customFormat="1" ht="45.95" customHeight="1">
      <c r="A3503" s="110"/>
    </row>
    <row r="3504" spans="1:1" s="96" customFormat="1" ht="45.95" customHeight="1">
      <c r="A3504" s="110"/>
    </row>
    <row r="3505" spans="1:1" s="96" customFormat="1" ht="45.95" customHeight="1">
      <c r="A3505" s="110"/>
    </row>
    <row r="3506" spans="1:1" s="96" customFormat="1" ht="45.95" customHeight="1">
      <c r="A3506" s="110"/>
    </row>
    <row r="3507" spans="1:1" s="96" customFormat="1" ht="45.95" customHeight="1">
      <c r="A3507" s="110"/>
    </row>
    <row r="3508" spans="1:1" s="96" customFormat="1" ht="45.95" customHeight="1">
      <c r="A3508" s="110"/>
    </row>
    <row r="3509" spans="1:1" s="96" customFormat="1" ht="45.95" customHeight="1">
      <c r="A3509" s="110"/>
    </row>
    <row r="3510" spans="1:1" s="96" customFormat="1" ht="45.95" customHeight="1">
      <c r="A3510" s="110"/>
    </row>
    <row r="3511" spans="1:1" s="96" customFormat="1" ht="45.95" customHeight="1">
      <c r="A3511" s="110"/>
    </row>
    <row r="3512" spans="1:1" s="96" customFormat="1" ht="45.95" customHeight="1">
      <c r="A3512" s="110"/>
    </row>
    <row r="3513" spans="1:1" s="96" customFormat="1" ht="45.95" customHeight="1">
      <c r="A3513" s="110"/>
    </row>
    <row r="3514" spans="1:1" s="96" customFormat="1" ht="45.95" customHeight="1">
      <c r="A3514" s="110"/>
    </row>
    <row r="3515" spans="1:1" s="96" customFormat="1" ht="45.95" customHeight="1">
      <c r="A3515" s="110"/>
    </row>
    <row r="3516" spans="1:1" s="96" customFormat="1" ht="45.95" customHeight="1">
      <c r="A3516" s="110"/>
    </row>
    <row r="3517" spans="1:1" s="96" customFormat="1" ht="45.95" customHeight="1">
      <c r="A3517" s="110"/>
    </row>
    <row r="3518" spans="1:1" s="96" customFormat="1" ht="45.95" customHeight="1">
      <c r="A3518" s="110"/>
    </row>
    <row r="3519" spans="1:1" s="96" customFormat="1" ht="45.95" customHeight="1">
      <c r="A3519" s="110"/>
    </row>
    <row r="3520" spans="1:1" s="96" customFormat="1" ht="45.95" customHeight="1">
      <c r="A3520" s="110"/>
    </row>
    <row r="3521" spans="1:1" s="96" customFormat="1" ht="45.95" customHeight="1">
      <c r="A3521" s="110"/>
    </row>
    <row r="3522" spans="1:1" s="96" customFormat="1" ht="45.95" customHeight="1">
      <c r="A3522" s="110"/>
    </row>
    <row r="3523" spans="1:1" s="96" customFormat="1" ht="45.95" customHeight="1">
      <c r="A3523" s="110"/>
    </row>
    <row r="3524" spans="1:1" s="96" customFormat="1" ht="45.95" customHeight="1">
      <c r="A3524" s="110"/>
    </row>
    <row r="3525" spans="1:1" s="96" customFormat="1" ht="45.95" customHeight="1">
      <c r="A3525" s="110"/>
    </row>
    <row r="3526" spans="1:1" s="96" customFormat="1" ht="45.95" customHeight="1">
      <c r="A3526" s="110"/>
    </row>
    <row r="3527" spans="1:1" s="96" customFormat="1" ht="45.95" customHeight="1">
      <c r="A3527" s="110"/>
    </row>
    <row r="3528" spans="1:1" s="96" customFormat="1" ht="45.95" customHeight="1">
      <c r="A3528" s="110"/>
    </row>
    <row r="3529" spans="1:1" s="96" customFormat="1" ht="45.95" customHeight="1">
      <c r="A3529" s="110"/>
    </row>
    <row r="3530" spans="1:1" s="96" customFormat="1" ht="45.95" customHeight="1">
      <c r="A3530" s="110"/>
    </row>
    <row r="3531" spans="1:1" s="96" customFormat="1" ht="45.95" customHeight="1">
      <c r="A3531" s="110"/>
    </row>
    <row r="3532" spans="1:1" s="96" customFormat="1" ht="45.95" customHeight="1">
      <c r="A3532" s="110"/>
    </row>
    <row r="3533" spans="1:1" s="96" customFormat="1" ht="45.95" customHeight="1">
      <c r="A3533" s="110"/>
    </row>
    <row r="3534" spans="1:1" s="96" customFormat="1" ht="45.95" customHeight="1">
      <c r="A3534" s="110"/>
    </row>
    <row r="3535" spans="1:1" s="96" customFormat="1" ht="45.95" customHeight="1">
      <c r="A3535" s="110"/>
    </row>
    <row r="3536" spans="1:1" s="96" customFormat="1" ht="45.95" customHeight="1">
      <c r="A3536" s="110"/>
    </row>
    <row r="3537" spans="1:1" s="96" customFormat="1" ht="45.95" customHeight="1">
      <c r="A3537" s="110"/>
    </row>
    <row r="3538" spans="1:1" s="96" customFormat="1" ht="45.95" customHeight="1">
      <c r="A3538" s="110"/>
    </row>
    <row r="3539" spans="1:1" s="96" customFormat="1" ht="45.95" customHeight="1">
      <c r="A3539" s="110"/>
    </row>
    <row r="3540" spans="1:1" s="96" customFormat="1" ht="45.95" customHeight="1">
      <c r="A3540" s="110"/>
    </row>
    <row r="3541" spans="1:1" s="96" customFormat="1" ht="45.95" customHeight="1">
      <c r="A3541" s="110"/>
    </row>
    <row r="3542" spans="1:1" s="96" customFormat="1" ht="45.95" customHeight="1">
      <c r="A3542" s="110"/>
    </row>
    <row r="3543" spans="1:1" s="96" customFormat="1" ht="45.95" customHeight="1">
      <c r="A3543" s="110"/>
    </row>
    <row r="3544" spans="1:1" s="96" customFormat="1" ht="45.95" customHeight="1">
      <c r="A3544" s="110"/>
    </row>
    <row r="3545" spans="1:1" s="96" customFormat="1" ht="45.95" customHeight="1">
      <c r="A3545" s="110"/>
    </row>
    <row r="3546" spans="1:1" s="96" customFormat="1" ht="45.95" customHeight="1">
      <c r="A3546" s="110"/>
    </row>
    <row r="3547" spans="1:1" s="96" customFormat="1" ht="45.95" customHeight="1">
      <c r="A3547" s="110"/>
    </row>
    <row r="3548" spans="1:1" s="96" customFormat="1" ht="45.95" customHeight="1">
      <c r="A3548" s="110"/>
    </row>
    <row r="3549" spans="1:1" s="96" customFormat="1" ht="45.95" customHeight="1">
      <c r="A3549" s="110"/>
    </row>
    <row r="3550" spans="1:1" s="96" customFormat="1" ht="45.95" customHeight="1">
      <c r="A3550" s="110"/>
    </row>
    <row r="3551" spans="1:1" s="96" customFormat="1" ht="45.95" customHeight="1">
      <c r="A3551" s="110"/>
    </row>
    <row r="3552" spans="1:1" s="96" customFormat="1" ht="45.95" customHeight="1">
      <c r="A3552" s="110"/>
    </row>
    <row r="3553" spans="1:1" s="96" customFormat="1" ht="45.95" customHeight="1">
      <c r="A3553" s="110"/>
    </row>
    <row r="3554" spans="1:1" s="96" customFormat="1" ht="45.95" customHeight="1">
      <c r="A3554" s="110"/>
    </row>
    <row r="3555" spans="1:1" s="96" customFormat="1" ht="45.95" customHeight="1">
      <c r="A3555" s="110"/>
    </row>
    <row r="3556" spans="1:1" s="96" customFormat="1" ht="45.95" customHeight="1">
      <c r="A3556" s="110"/>
    </row>
    <row r="3557" spans="1:1" s="96" customFormat="1" ht="45.95" customHeight="1">
      <c r="A3557" s="110"/>
    </row>
    <row r="3558" spans="1:1" s="96" customFormat="1" ht="45.95" customHeight="1">
      <c r="A3558" s="110"/>
    </row>
    <row r="3559" spans="1:1" s="96" customFormat="1" ht="45.95" customHeight="1">
      <c r="A3559" s="110"/>
    </row>
    <row r="3560" spans="1:1" s="96" customFormat="1" ht="45.95" customHeight="1">
      <c r="A3560" s="110"/>
    </row>
    <row r="3561" spans="1:1" s="96" customFormat="1" ht="45.95" customHeight="1">
      <c r="A3561" s="110"/>
    </row>
    <row r="3562" spans="1:1" s="96" customFormat="1" ht="45.95" customHeight="1">
      <c r="A3562" s="110"/>
    </row>
    <row r="3563" spans="1:1" s="96" customFormat="1" ht="45.95" customHeight="1">
      <c r="A3563" s="110"/>
    </row>
    <row r="3564" spans="1:1" s="96" customFormat="1" ht="45.95" customHeight="1">
      <c r="A3564" s="110"/>
    </row>
    <row r="3565" spans="1:1" s="96" customFormat="1" ht="45.95" customHeight="1">
      <c r="A3565" s="110"/>
    </row>
    <row r="3566" spans="1:1" s="96" customFormat="1" ht="45.95" customHeight="1">
      <c r="A3566" s="110"/>
    </row>
    <row r="3567" spans="1:1" s="96" customFormat="1" ht="45.95" customHeight="1">
      <c r="A3567" s="110"/>
    </row>
    <row r="3568" spans="1:1" s="96" customFormat="1" ht="45.95" customHeight="1">
      <c r="A3568" s="110"/>
    </row>
    <row r="3569" spans="1:1" s="96" customFormat="1" ht="45.95" customHeight="1">
      <c r="A3569" s="110"/>
    </row>
    <row r="3570" spans="1:1" s="96" customFormat="1" ht="45.95" customHeight="1">
      <c r="A3570" s="110"/>
    </row>
    <row r="3571" spans="1:1" s="96" customFormat="1" ht="45.95" customHeight="1">
      <c r="A3571" s="110"/>
    </row>
    <row r="3572" spans="1:1" s="96" customFormat="1" ht="45.95" customHeight="1">
      <c r="A3572" s="110"/>
    </row>
    <row r="3573" spans="1:1" s="96" customFormat="1" ht="45.95" customHeight="1">
      <c r="A3573" s="110"/>
    </row>
    <row r="3574" spans="1:1" s="96" customFormat="1" ht="45.95" customHeight="1">
      <c r="A3574" s="110"/>
    </row>
    <row r="3575" spans="1:1" s="96" customFormat="1" ht="45.95" customHeight="1">
      <c r="A3575" s="110"/>
    </row>
    <row r="3576" spans="1:1" s="96" customFormat="1" ht="45.95" customHeight="1">
      <c r="A3576" s="110"/>
    </row>
    <row r="3577" spans="1:1" s="96" customFormat="1" ht="45.95" customHeight="1">
      <c r="A3577" s="110"/>
    </row>
    <row r="3578" spans="1:1" s="96" customFormat="1" ht="45.95" customHeight="1">
      <c r="A3578" s="110"/>
    </row>
    <row r="3579" spans="1:1" s="96" customFormat="1" ht="45.95" customHeight="1">
      <c r="A3579" s="110"/>
    </row>
    <row r="3580" spans="1:1" s="96" customFormat="1" ht="45.95" customHeight="1">
      <c r="A3580" s="110"/>
    </row>
    <row r="3581" spans="1:1" s="96" customFormat="1" ht="45.95" customHeight="1">
      <c r="A3581" s="110"/>
    </row>
    <row r="3582" spans="1:1" s="96" customFormat="1" ht="45.95" customHeight="1">
      <c r="A3582" s="110"/>
    </row>
    <row r="3583" spans="1:1" s="96" customFormat="1" ht="45.95" customHeight="1">
      <c r="A3583" s="110"/>
    </row>
    <row r="3584" spans="1:1" s="96" customFormat="1" ht="45.95" customHeight="1">
      <c r="A3584" s="110"/>
    </row>
    <row r="3585" spans="1:1" s="96" customFormat="1" ht="45.95" customHeight="1">
      <c r="A3585" s="110"/>
    </row>
    <row r="3586" spans="1:1" s="96" customFormat="1" ht="45.95" customHeight="1">
      <c r="A3586" s="110"/>
    </row>
    <row r="3587" spans="1:1" s="96" customFormat="1" ht="45.95" customHeight="1">
      <c r="A3587" s="110"/>
    </row>
    <row r="3588" spans="1:1" s="96" customFormat="1" ht="45.95" customHeight="1">
      <c r="A3588" s="110"/>
    </row>
    <row r="3589" spans="1:1" s="96" customFormat="1" ht="45.95" customHeight="1">
      <c r="A3589" s="110"/>
    </row>
    <row r="3590" spans="1:1" s="96" customFormat="1" ht="45.95" customHeight="1">
      <c r="A3590" s="110"/>
    </row>
    <row r="3591" spans="1:1" s="96" customFormat="1" ht="45.95" customHeight="1">
      <c r="A3591" s="110"/>
    </row>
    <row r="3592" spans="1:1" s="96" customFormat="1" ht="45.95" customHeight="1">
      <c r="A3592" s="110"/>
    </row>
    <row r="3593" spans="1:1" s="96" customFormat="1" ht="45.95" customHeight="1">
      <c r="A3593" s="110"/>
    </row>
    <row r="3594" spans="1:1" s="96" customFormat="1" ht="45.95" customHeight="1">
      <c r="A3594" s="110"/>
    </row>
    <row r="3595" spans="1:1" s="96" customFormat="1" ht="45.95" customHeight="1">
      <c r="A3595" s="110"/>
    </row>
    <row r="3596" spans="1:1" s="96" customFormat="1" ht="45.95" customHeight="1">
      <c r="A3596" s="110"/>
    </row>
    <row r="3597" spans="1:1" s="96" customFormat="1" ht="45.95" customHeight="1">
      <c r="A3597" s="110"/>
    </row>
    <row r="3598" spans="1:1" s="96" customFormat="1" ht="45.95" customHeight="1">
      <c r="A3598" s="110"/>
    </row>
    <row r="3599" spans="1:1" s="96" customFormat="1" ht="45.95" customHeight="1">
      <c r="A3599" s="110"/>
    </row>
    <row r="3600" spans="1:1" s="96" customFormat="1" ht="45.95" customHeight="1">
      <c r="A3600" s="110"/>
    </row>
    <row r="3601" spans="1:1" s="96" customFormat="1" ht="45.95" customHeight="1">
      <c r="A3601" s="110"/>
    </row>
    <row r="3602" spans="1:1" s="96" customFormat="1" ht="45.95" customHeight="1">
      <c r="A3602" s="110"/>
    </row>
    <row r="3603" spans="1:1" s="96" customFormat="1" ht="45.95" customHeight="1">
      <c r="A3603" s="110"/>
    </row>
    <row r="3604" spans="1:1" s="96" customFormat="1" ht="45.95" customHeight="1">
      <c r="A3604" s="110"/>
    </row>
    <row r="3605" spans="1:1" s="96" customFormat="1" ht="45.95" customHeight="1">
      <c r="A3605" s="110"/>
    </row>
    <row r="3606" spans="1:1" s="96" customFormat="1" ht="45.95" customHeight="1">
      <c r="A3606" s="110"/>
    </row>
    <row r="3607" spans="1:1" s="96" customFormat="1" ht="45.95" customHeight="1">
      <c r="A3607" s="110"/>
    </row>
    <row r="3608" spans="1:1" s="96" customFormat="1" ht="45.95" customHeight="1">
      <c r="A3608" s="110"/>
    </row>
    <row r="3609" spans="1:1" s="96" customFormat="1" ht="45.95" customHeight="1">
      <c r="A3609" s="110"/>
    </row>
    <row r="3610" spans="1:1" s="96" customFormat="1" ht="45.95" customHeight="1">
      <c r="A3610" s="110"/>
    </row>
    <row r="3611" spans="1:1" s="96" customFormat="1" ht="45.95" customHeight="1">
      <c r="A3611" s="110"/>
    </row>
    <row r="3612" spans="1:1" s="96" customFormat="1" ht="45.95" customHeight="1">
      <c r="A3612" s="110"/>
    </row>
    <row r="3613" spans="1:1" s="96" customFormat="1" ht="45.95" customHeight="1">
      <c r="A3613" s="110"/>
    </row>
    <row r="3614" spans="1:1" s="96" customFormat="1" ht="45.95" customHeight="1">
      <c r="A3614" s="110"/>
    </row>
    <row r="3615" spans="1:1" s="96" customFormat="1" ht="45.95" customHeight="1">
      <c r="A3615" s="110"/>
    </row>
    <row r="3616" spans="1:1" s="96" customFormat="1" ht="45.95" customHeight="1">
      <c r="A3616" s="110"/>
    </row>
    <row r="3617" spans="1:1" s="96" customFormat="1" ht="45.95" customHeight="1">
      <c r="A3617" s="110"/>
    </row>
    <row r="3618" spans="1:1" s="96" customFormat="1" ht="45.95" customHeight="1">
      <c r="A3618" s="110"/>
    </row>
    <row r="3619" spans="1:1" s="96" customFormat="1" ht="45.95" customHeight="1">
      <c r="A3619" s="110"/>
    </row>
    <row r="3620" spans="1:1" s="96" customFormat="1" ht="45.95" customHeight="1">
      <c r="A3620" s="110"/>
    </row>
    <row r="3621" spans="1:1" s="96" customFormat="1" ht="45.95" customHeight="1">
      <c r="A3621" s="110"/>
    </row>
    <row r="3622" spans="1:1" s="96" customFormat="1" ht="45.95" customHeight="1">
      <c r="A3622" s="110"/>
    </row>
    <row r="3623" spans="1:1" s="96" customFormat="1" ht="45.95" customHeight="1">
      <c r="A3623" s="110"/>
    </row>
    <row r="3624" spans="1:1" s="96" customFormat="1" ht="45.95" customHeight="1">
      <c r="A3624" s="110"/>
    </row>
    <row r="3625" spans="1:1" s="96" customFormat="1" ht="45.95" customHeight="1">
      <c r="A3625" s="110"/>
    </row>
    <row r="3626" spans="1:1" s="96" customFormat="1" ht="45.95" customHeight="1">
      <c r="A3626" s="110"/>
    </row>
    <row r="3627" spans="1:1" s="96" customFormat="1" ht="45.95" customHeight="1">
      <c r="A3627" s="110"/>
    </row>
    <row r="3628" spans="1:1" s="96" customFormat="1" ht="45.95" customHeight="1">
      <c r="A3628" s="110"/>
    </row>
    <row r="3629" spans="1:1" s="96" customFormat="1" ht="45.95" customHeight="1">
      <c r="A3629" s="110"/>
    </row>
    <row r="3630" spans="1:1" s="96" customFormat="1" ht="45.95" customHeight="1">
      <c r="A3630" s="110"/>
    </row>
    <row r="3631" spans="1:1" s="96" customFormat="1" ht="45.95" customHeight="1">
      <c r="A3631" s="110"/>
    </row>
    <row r="3632" spans="1:1" s="96" customFormat="1" ht="45.95" customHeight="1">
      <c r="A3632" s="110"/>
    </row>
    <row r="3633" spans="1:1" s="96" customFormat="1" ht="45.95" customHeight="1">
      <c r="A3633" s="110"/>
    </row>
    <row r="3634" spans="1:1" s="96" customFormat="1" ht="45.95" customHeight="1">
      <c r="A3634" s="110"/>
    </row>
    <row r="3635" spans="1:1" s="96" customFormat="1" ht="45.95" customHeight="1">
      <c r="A3635" s="110"/>
    </row>
    <row r="3636" spans="1:1" s="96" customFormat="1" ht="45.95" customHeight="1">
      <c r="A3636" s="110"/>
    </row>
    <row r="3637" spans="1:1" s="96" customFormat="1" ht="45.95" customHeight="1">
      <c r="A3637" s="110"/>
    </row>
    <row r="3638" spans="1:1" s="96" customFormat="1" ht="45.95" customHeight="1">
      <c r="A3638" s="110"/>
    </row>
    <row r="3639" spans="1:1" s="96" customFormat="1" ht="45.95" customHeight="1">
      <c r="A3639" s="110"/>
    </row>
    <row r="3640" spans="1:1" s="96" customFormat="1" ht="45.95" customHeight="1">
      <c r="A3640" s="110"/>
    </row>
    <row r="3641" spans="1:1" s="96" customFormat="1" ht="45.95" customHeight="1">
      <c r="A3641" s="110"/>
    </row>
    <row r="3642" spans="1:1" s="96" customFormat="1" ht="45.95" customHeight="1">
      <c r="A3642" s="110"/>
    </row>
    <row r="3643" spans="1:1" s="96" customFormat="1" ht="45.95" customHeight="1">
      <c r="A3643" s="110"/>
    </row>
    <row r="3644" spans="1:1" s="96" customFormat="1" ht="45.95" customHeight="1">
      <c r="A3644" s="110"/>
    </row>
    <row r="3645" spans="1:1" s="96" customFormat="1" ht="45.95" customHeight="1">
      <c r="A3645" s="110"/>
    </row>
    <row r="3646" spans="1:1" s="96" customFormat="1" ht="45.95" customHeight="1">
      <c r="A3646" s="175"/>
    </row>
    <row r="3647" spans="1:1" s="96" customFormat="1" ht="45.95" customHeight="1">
      <c r="A3647" s="175"/>
    </row>
    <row r="3648" spans="1:1" s="96" customFormat="1" ht="45.95" customHeight="1">
      <c r="A3648" s="175"/>
    </row>
    <row r="3649" spans="1:1" s="96" customFormat="1" ht="45.95" customHeight="1">
      <c r="A3649" s="175"/>
    </row>
    <row r="3650" spans="1:1" s="96" customFormat="1" ht="45.95" customHeight="1">
      <c r="A3650" s="175"/>
    </row>
    <row r="3651" spans="1:1" s="96" customFormat="1" ht="45.95" customHeight="1">
      <c r="A3651" s="175"/>
    </row>
    <row r="3652" spans="1:1" s="96" customFormat="1" ht="45.95" customHeight="1">
      <c r="A3652" s="175"/>
    </row>
    <row r="3653" spans="1:1" s="96" customFormat="1" ht="45.95" customHeight="1">
      <c r="A3653" s="175"/>
    </row>
    <row r="3654" spans="1:1" s="96" customFormat="1" ht="45.95" customHeight="1">
      <c r="A3654" s="175"/>
    </row>
    <row r="3655" spans="1:1" s="96" customFormat="1" ht="45.95" customHeight="1">
      <c r="A3655" s="175"/>
    </row>
    <row r="3656" spans="1:1" s="96" customFormat="1" ht="45.95" customHeight="1">
      <c r="A3656" s="175"/>
    </row>
    <row r="3657" spans="1:1" s="96" customFormat="1" ht="45.95" customHeight="1">
      <c r="A3657" s="175"/>
    </row>
    <row r="3658" spans="1:1" s="96" customFormat="1" ht="45.95" customHeight="1">
      <c r="A3658" s="175"/>
    </row>
    <row r="3659" spans="1:1" s="96" customFormat="1" ht="45.95" customHeight="1">
      <c r="A3659" s="110"/>
    </row>
    <row r="3660" spans="1:1" s="96" customFormat="1" ht="45.95" customHeight="1">
      <c r="A3660" s="110"/>
    </row>
    <row r="3661" spans="1:1" s="96" customFormat="1" ht="45.95" customHeight="1">
      <c r="A3661" s="110"/>
    </row>
    <row r="3662" spans="1:1" s="96" customFormat="1" ht="45.95" customHeight="1">
      <c r="A3662" s="110"/>
    </row>
    <row r="3663" spans="1:1" s="96" customFormat="1" ht="45.95" customHeight="1">
      <c r="A3663" s="110"/>
    </row>
    <row r="3664" spans="1:1" s="96" customFormat="1" ht="45.95" customHeight="1">
      <c r="A3664" s="110"/>
    </row>
    <row r="3665" spans="1:1" s="96" customFormat="1" ht="45.95" customHeight="1">
      <c r="A3665" s="110"/>
    </row>
    <row r="3666" spans="1:1" s="96" customFormat="1" ht="45.95" customHeight="1">
      <c r="A3666" s="110"/>
    </row>
    <row r="3667" spans="1:1" s="96" customFormat="1" ht="45.95" customHeight="1">
      <c r="A3667" s="110"/>
    </row>
    <row r="3668" spans="1:1" s="96" customFormat="1" ht="45.95" customHeight="1">
      <c r="A3668" s="110"/>
    </row>
    <row r="3669" spans="1:1" s="96" customFormat="1" ht="45.95" customHeight="1">
      <c r="A3669" s="110"/>
    </row>
    <row r="3670" spans="1:1" s="96" customFormat="1" ht="45.95" customHeight="1">
      <c r="A3670" s="110"/>
    </row>
    <row r="3671" spans="1:1" s="96" customFormat="1" ht="45.95" customHeight="1">
      <c r="A3671" s="110"/>
    </row>
    <row r="3672" spans="1:1" s="96" customFormat="1" ht="45.95" customHeight="1">
      <c r="A3672" s="110"/>
    </row>
    <row r="3673" spans="1:1" s="96" customFormat="1" ht="45.95" customHeight="1">
      <c r="A3673" s="110"/>
    </row>
    <row r="3674" spans="1:1" s="96" customFormat="1" ht="45.95" customHeight="1">
      <c r="A3674" s="110"/>
    </row>
    <row r="3675" spans="1:1" s="96" customFormat="1" ht="45.95" customHeight="1">
      <c r="A3675" s="110"/>
    </row>
    <row r="3676" spans="1:1" s="96" customFormat="1" ht="45.95" customHeight="1">
      <c r="A3676" s="110"/>
    </row>
    <row r="3677" spans="1:1" s="96" customFormat="1" ht="45.95" customHeight="1">
      <c r="A3677" s="110"/>
    </row>
    <row r="3678" spans="1:1" s="96" customFormat="1" ht="45.95" customHeight="1">
      <c r="A3678" s="110"/>
    </row>
    <row r="3679" spans="1:1" s="96" customFormat="1" ht="45.95" customHeight="1">
      <c r="A3679" s="110"/>
    </row>
    <row r="3680" spans="1:1" s="96" customFormat="1" ht="45.95" customHeight="1">
      <c r="A3680" s="110"/>
    </row>
    <row r="3681" spans="1:1" s="96" customFormat="1" ht="45.95" customHeight="1">
      <c r="A3681" s="110"/>
    </row>
    <row r="3682" spans="1:1" s="96" customFormat="1" ht="45.95" customHeight="1">
      <c r="A3682" s="110"/>
    </row>
    <row r="3683" spans="1:1" s="96" customFormat="1" ht="45.95" customHeight="1">
      <c r="A3683" s="110"/>
    </row>
    <row r="3684" spans="1:1" s="96" customFormat="1" ht="45.95" customHeight="1">
      <c r="A3684" s="110"/>
    </row>
    <row r="3685" spans="1:1" s="96" customFormat="1" ht="45.95" customHeight="1">
      <c r="A3685" s="110"/>
    </row>
    <row r="3686" spans="1:1" s="96" customFormat="1" ht="45.95" customHeight="1">
      <c r="A3686" s="110"/>
    </row>
    <row r="3687" spans="1:1" s="96" customFormat="1" ht="45.95" customHeight="1">
      <c r="A3687" s="110"/>
    </row>
    <row r="3688" spans="1:1" s="96" customFormat="1" ht="45.95" customHeight="1">
      <c r="A3688" s="110"/>
    </row>
    <row r="3689" spans="1:1" s="96" customFormat="1" ht="45.95" customHeight="1">
      <c r="A3689" s="110"/>
    </row>
    <row r="3690" spans="1:1" s="96" customFormat="1" ht="45.95" customHeight="1">
      <c r="A3690" s="110"/>
    </row>
    <row r="3691" spans="1:1" s="96" customFormat="1" ht="45.95" customHeight="1">
      <c r="A3691" s="110"/>
    </row>
    <row r="3692" spans="1:1" s="96" customFormat="1" ht="45.95" customHeight="1">
      <c r="A3692" s="110"/>
    </row>
    <row r="3693" spans="1:1" s="96" customFormat="1" ht="45.95" customHeight="1">
      <c r="A3693" s="110"/>
    </row>
    <row r="3694" spans="1:1" s="96" customFormat="1" ht="45.95" customHeight="1">
      <c r="A3694" s="110"/>
    </row>
    <row r="3695" spans="1:1" s="96" customFormat="1" ht="45.95" customHeight="1">
      <c r="A3695" s="110"/>
    </row>
    <row r="3696" spans="1:1" s="96" customFormat="1" ht="45.95" customHeight="1">
      <c r="A3696" s="110"/>
    </row>
    <row r="3697" spans="1:1" s="96" customFormat="1" ht="45.95" customHeight="1">
      <c r="A3697" s="110"/>
    </row>
    <row r="3698" spans="1:1" s="96" customFormat="1" ht="45.95" customHeight="1">
      <c r="A3698" s="110"/>
    </row>
    <row r="3699" spans="1:1" s="96" customFormat="1" ht="45.95" customHeight="1">
      <c r="A3699" s="110"/>
    </row>
    <row r="3700" spans="1:1" s="96" customFormat="1" ht="45.95" customHeight="1">
      <c r="A3700" s="110"/>
    </row>
    <row r="3701" spans="1:1" s="96" customFormat="1" ht="45.95" customHeight="1">
      <c r="A3701" s="110"/>
    </row>
    <row r="3702" spans="1:1" s="96" customFormat="1" ht="45.95" customHeight="1">
      <c r="A3702" s="110"/>
    </row>
    <row r="3703" spans="1:1" s="96" customFormat="1" ht="45.95" customHeight="1">
      <c r="A3703" s="110"/>
    </row>
    <row r="3704" spans="1:1" s="96" customFormat="1" ht="45.95" customHeight="1">
      <c r="A3704" s="110"/>
    </row>
    <row r="3705" spans="1:1" s="96" customFormat="1" ht="45.95" customHeight="1">
      <c r="A3705" s="110"/>
    </row>
    <row r="3706" spans="1:1" s="96" customFormat="1" ht="45.95" customHeight="1">
      <c r="A3706" s="110"/>
    </row>
    <row r="3707" spans="1:1" s="96" customFormat="1" ht="45.95" customHeight="1">
      <c r="A3707" s="110"/>
    </row>
    <row r="3708" spans="1:1" s="96" customFormat="1" ht="45.95" customHeight="1">
      <c r="A3708" s="110"/>
    </row>
    <row r="3709" spans="1:1" s="96" customFormat="1" ht="45.95" customHeight="1">
      <c r="A3709" s="110"/>
    </row>
    <row r="3710" spans="1:1" s="96" customFormat="1" ht="45.95" customHeight="1">
      <c r="A3710" s="110"/>
    </row>
    <row r="3711" spans="1:1" s="96" customFormat="1" ht="45.95" customHeight="1">
      <c r="A3711" s="110"/>
    </row>
    <row r="3712" spans="1:1" s="96" customFormat="1" ht="45.95" customHeight="1">
      <c r="A3712" s="110"/>
    </row>
    <row r="3713" spans="1:1" s="96" customFormat="1" ht="45.95" customHeight="1">
      <c r="A3713" s="110"/>
    </row>
    <row r="3714" spans="1:1" s="96" customFormat="1" ht="45.95" customHeight="1">
      <c r="A3714" s="110"/>
    </row>
    <row r="3715" spans="1:1" s="96" customFormat="1" ht="45.95" customHeight="1">
      <c r="A3715" s="110"/>
    </row>
    <row r="3716" spans="1:1" s="96" customFormat="1" ht="45.95" customHeight="1">
      <c r="A3716" s="110"/>
    </row>
    <row r="3717" spans="1:1" s="96" customFormat="1" ht="45.95" customHeight="1">
      <c r="A3717" s="110"/>
    </row>
    <row r="3718" spans="1:1" s="96" customFormat="1" ht="45.95" customHeight="1">
      <c r="A3718" s="110"/>
    </row>
    <row r="3719" spans="1:1" s="96" customFormat="1" ht="45.95" customHeight="1">
      <c r="A3719" s="110"/>
    </row>
    <row r="3720" spans="1:1" s="96" customFormat="1" ht="45.95" customHeight="1">
      <c r="A3720" s="110"/>
    </row>
    <row r="3721" spans="1:1" s="96" customFormat="1" ht="45.95" customHeight="1">
      <c r="A3721" s="110"/>
    </row>
    <row r="3722" spans="1:1" s="96" customFormat="1" ht="45.95" customHeight="1">
      <c r="A3722" s="110"/>
    </row>
    <row r="3723" spans="1:1" s="96" customFormat="1" ht="45.95" customHeight="1">
      <c r="A3723" s="110"/>
    </row>
    <row r="3724" spans="1:1" s="96" customFormat="1" ht="45.95" customHeight="1">
      <c r="A3724" s="110"/>
    </row>
    <row r="3725" spans="1:1" s="96" customFormat="1" ht="45.95" customHeight="1">
      <c r="A3725" s="110"/>
    </row>
    <row r="3726" spans="1:1" s="96" customFormat="1" ht="45.95" customHeight="1">
      <c r="A3726" s="110"/>
    </row>
    <row r="3727" spans="1:1" s="96" customFormat="1" ht="45.95" customHeight="1">
      <c r="A3727" s="110"/>
    </row>
    <row r="3728" spans="1:1" s="96" customFormat="1" ht="45.95" customHeight="1">
      <c r="A3728" s="110"/>
    </row>
    <row r="3729" spans="1:1" s="96" customFormat="1" ht="45.95" customHeight="1">
      <c r="A3729" s="110"/>
    </row>
    <row r="3730" spans="1:1" s="96" customFormat="1" ht="45.95" customHeight="1">
      <c r="A3730" s="110"/>
    </row>
    <row r="3731" spans="1:1" s="96" customFormat="1" ht="45.95" customHeight="1">
      <c r="A3731" s="110"/>
    </row>
    <row r="3732" spans="1:1" s="96" customFormat="1" ht="45.95" customHeight="1">
      <c r="A3732" s="110"/>
    </row>
    <row r="3733" spans="1:1" s="96" customFormat="1" ht="45.95" customHeight="1">
      <c r="A3733" s="110"/>
    </row>
    <row r="3734" spans="1:1" s="96" customFormat="1" ht="45.95" customHeight="1">
      <c r="A3734" s="110"/>
    </row>
    <row r="3735" spans="1:1" s="96" customFormat="1" ht="45.95" customHeight="1">
      <c r="A3735" s="110"/>
    </row>
    <row r="3736" spans="1:1" s="96" customFormat="1" ht="45.95" customHeight="1">
      <c r="A3736" s="110"/>
    </row>
    <row r="3737" spans="1:1" s="96" customFormat="1" ht="45.95" customHeight="1">
      <c r="A3737" s="110"/>
    </row>
    <row r="3738" spans="1:1" s="96" customFormat="1" ht="45.95" customHeight="1">
      <c r="A3738" s="110"/>
    </row>
    <row r="3739" spans="1:1" s="96" customFormat="1" ht="45.95" customHeight="1">
      <c r="A3739" s="110"/>
    </row>
    <row r="3740" spans="1:1" s="96" customFormat="1" ht="45.95" customHeight="1">
      <c r="A3740" s="110"/>
    </row>
    <row r="3741" spans="1:1" s="96" customFormat="1" ht="45.95" customHeight="1">
      <c r="A3741" s="110"/>
    </row>
    <row r="3742" spans="1:1" s="96" customFormat="1" ht="45.95" customHeight="1">
      <c r="A3742" s="110"/>
    </row>
    <row r="3743" spans="1:1" s="96" customFormat="1" ht="45.95" customHeight="1">
      <c r="A3743" s="110"/>
    </row>
    <row r="3744" spans="1:1" s="96" customFormat="1" ht="45.95" customHeight="1">
      <c r="A3744" s="110"/>
    </row>
    <row r="3745" spans="1:1" s="96" customFormat="1" ht="45.95" customHeight="1">
      <c r="A3745" s="110"/>
    </row>
    <row r="3746" spans="1:1" s="96" customFormat="1" ht="45.95" customHeight="1">
      <c r="A3746" s="110"/>
    </row>
    <row r="3747" spans="1:1" s="96" customFormat="1" ht="45.95" customHeight="1">
      <c r="A3747" s="110"/>
    </row>
    <row r="3748" spans="1:1" s="96" customFormat="1" ht="45.95" customHeight="1">
      <c r="A3748" s="110"/>
    </row>
    <row r="3749" spans="1:1" s="96" customFormat="1" ht="45.95" customHeight="1">
      <c r="A3749" s="110"/>
    </row>
    <row r="3750" spans="1:1" s="96" customFormat="1" ht="45.95" customHeight="1">
      <c r="A3750" s="110"/>
    </row>
    <row r="3751" spans="1:1" s="96" customFormat="1" ht="45.95" customHeight="1">
      <c r="A3751" s="110"/>
    </row>
    <row r="3752" spans="1:1" s="96" customFormat="1" ht="45.95" customHeight="1">
      <c r="A3752" s="110"/>
    </row>
    <row r="3753" spans="1:1" s="96" customFormat="1" ht="45.95" customHeight="1">
      <c r="A3753" s="110"/>
    </row>
    <row r="3754" spans="1:1" s="96" customFormat="1" ht="45.95" customHeight="1">
      <c r="A3754" s="110"/>
    </row>
    <row r="3755" spans="1:1" s="96" customFormat="1" ht="45.95" customHeight="1">
      <c r="A3755" s="110"/>
    </row>
    <row r="3756" spans="1:1" s="96" customFormat="1" ht="45.95" customHeight="1">
      <c r="A3756" s="110"/>
    </row>
    <row r="3757" spans="1:1" s="96" customFormat="1" ht="45.95" customHeight="1">
      <c r="A3757" s="110"/>
    </row>
    <row r="3758" spans="1:1" s="96" customFormat="1" ht="45.95" customHeight="1">
      <c r="A3758" s="110"/>
    </row>
    <row r="3759" spans="1:1" s="96" customFormat="1" ht="45.95" customHeight="1">
      <c r="A3759" s="110"/>
    </row>
    <row r="3760" spans="1:1" s="96" customFormat="1" ht="45.95" customHeight="1">
      <c r="A3760" s="110"/>
    </row>
    <row r="3761" spans="1:1" s="96" customFormat="1" ht="45.95" customHeight="1">
      <c r="A3761" s="110"/>
    </row>
    <row r="3762" spans="1:1" s="96" customFormat="1" ht="45.95" customHeight="1">
      <c r="A3762" s="110"/>
    </row>
    <row r="3763" spans="1:1" s="96" customFormat="1" ht="45.95" customHeight="1">
      <c r="A3763" s="110"/>
    </row>
    <row r="3764" spans="1:1" s="96" customFormat="1" ht="45.95" customHeight="1">
      <c r="A3764" s="110"/>
    </row>
    <row r="3765" spans="1:1" s="96" customFormat="1" ht="45.95" customHeight="1">
      <c r="A3765" s="110"/>
    </row>
    <row r="3766" spans="1:1" s="96" customFormat="1" ht="45.95" customHeight="1">
      <c r="A3766" s="110"/>
    </row>
    <row r="3767" spans="1:1" s="96" customFormat="1" ht="45.95" customHeight="1">
      <c r="A3767" s="110"/>
    </row>
    <row r="3768" spans="1:1" s="96" customFormat="1" ht="45.95" customHeight="1">
      <c r="A3768" s="110"/>
    </row>
    <row r="3769" spans="1:1" s="96" customFormat="1" ht="45.95" customHeight="1">
      <c r="A3769" s="110"/>
    </row>
    <row r="3770" spans="1:1" s="96" customFormat="1" ht="45.95" customHeight="1">
      <c r="A3770" s="110"/>
    </row>
    <row r="3771" spans="1:1" s="96" customFormat="1" ht="45.95" customHeight="1">
      <c r="A3771" s="110"/>
    </row>
    <row r="3772" spans="1:1" s="96" customFormat="1" ht="45.95" customHeight="1">
      <c r="A3772" s="110"/>
    </row>
    <row r="3773" spans="1:1" s="96" customFormat="1" ht="45.95" customHeight="1">
      <c r="A3773" s="110"/>
    </row>
    <row r="3774" spans="1:1" s="96" customFormat="1" ht="45.95" customHeight="1">
      <c r="A3774" s="110"/>
    </row>
    <row r="3775" spans="1:1" s="96" customFormat="1" ht="45.95" customHeight="1">
      <c r="A3775" s="110"/>
    </row>
    <row r="3776" spans="1:1" s="96" customFormat="1" ht="45.95" customHeight="1">
      <c r="A3776" s="110"/>
    </row>
    <row r="3777" spans="1:1" s="96" customFormat="1" ht="45.95" customHeight="1">
      <c r="A3777" s="110"/>
    </row>
    <row r="3778" spans="1:1" s="96" customFormat="1" ht="45.95" customHeight="1">
      <c r="A3778" s="110"/>
    </row>
    <row r="3779" spans="1:1" s="96" customFormat="1" ht="45.95" customHeight="1">
      <c r="A3779" s="110"/>
    </row>
    <row r="3780" spans="1:1" s="96" customFormat="1" ht="45.95" customHeight="1">
      <c r="A3780" s="110"/>
    </row>
    <row r="3781" spans="1:1" s="96" customFormat="1" ht="45.95" customHeight="1">
      <c r="A3781" s="110"/>
    </row>
    <row r="3782" spans="1:1" s="96" customFormat="1" ht="45.95" customHeight="1">
      <c r="A3782" s="110"/>
    </row>
    <row r="3783" spans="1:1" s="96" customFormat="1" ht="45.95" customHeight="1">
      <c r="A3783" s="110"/>
    </row>
    <row r="3784" spans="1:1" s="96" customFormat="1" ht="45.95" customHeight="1">
      <c r="A3784" s="110"/>
    </row>
    <row r="3785" spans="1:1" s="96" customFormat="1" ht="45.95" customHeight="1">
      <c r="A3785" s="110"/>
    </row>
    <row r="3786" spans="1:1" s="96" customFormat="1" ht="45.95" customHeight="1">
      <c r="A3786" s="110"/>
    </row>
    <row r="3787" spans="1:1" s="96" customFormat="1" ht="45.95" customHeight="1">
      <c r="A3787" s="110"/>
    </row>
    <row r="3788" spans="1:1" s="96" customFormat="1" ht="45.95" customHeight="1">
      <c r="A3788" s="110"/>
    </row>
    <row r="3789" spans="1:1" s="96" customFormat="1" ht="45.95" customHeight="1">
      <c r="A3789" s="110"/>
    </row>
    <row r="3790" spans="1:1" s="96" customFormat="1" ht="45.95" customHeight="1">
      <c r="A3790" s="110"/>
    </row>
    <row r="3791" spans="1:1" s="96" customFormat="1" ht="45.95" customHeight="1">
      <c r="A3791" s="110"/>
    </row>
    <row r="3792" spans="1:1" s="96" customFormat="1" ht="45.95" customHeight="1">
      <c r="A3792" s="110"/>
    </row>
    <row r="3793" spans="1:1" s="96" customFormat="1" ht="45.95" customHeight="1">
      <c r="A3793" s="110"/>
    </row>
    <row r="3794" spans="1:1" s="96" customFormat="1" ht="45.95" customHeight="1">
      <c r="A3794" s="110"/>
    </row>
    <row r="3795" spans="1:1" s="96" customFormat="1" ht="45.95" customHeight="1">
      <c r="A3795" s="110"/>
    </row>
    <row r="3796" spans="1:1" s="96" customFormat="1" ht="45.95" customHeight="1">
      <c r="A3796" s="110"/>
    </row>
    <row r="3797" spans="1:1" s="96" customFormat="1" ht="45.95" customHeight="1">
      <c r="A3797" s="110"/>
    </row>
    <row r="3798" spans="1:1" s="96" customFormat="1" ht="45.95" customHeight="1">
      <c r="A3798" s="110"/>
    </row>
    <row r="3799" spans="1:1" s="96" customFormat="1" ht="45.95" customHeight="1">
      <c r="A3799" s="110"/>
    </row>
    <row r="3800" spans="1:1" s="96" customFormat="1" ht="45.95" customHeight="1">
      <c r="A3800" s="110"/>
    </row>
    <row r="3801" spans="1:1" s="96" customFormat="1" ht="45.95" customHeight="1">
      <c r="A3801" s="110"/>
    </row>
    <row r="3802" spans="1:1" s="96" customFormat="1" ht="45.95" customHeight="1">
      <c r="A3802" s="110"/>
    </row>
    <row r="3803" spans="1:1" s="96" customFormat="1" ht="45.95" customHeight="1">
      <c r="A3803" s="110"/>
    </row>
    <row r="3804" spans="1:1" s="96" customFormat="1" ht="45.95" customHeight="1">
      <c r="A3804" s="110"/>
    </row>
    <row r="3805" spans="1:1" s="96" customFormat="1" ht="45.95" customHeight="1">
      <c r="A3805" s="110"/>
    </row>
    <row r="3806" spans="1:1" s="96" customFormat="1" ht="45.95" customHeight="1">
      <c r="A3806" s="110"/>
    </row>
    <row r="3807" spans="1:1" s="96" customFormat="1" ht="45.95" customHeight="1">
      <c r="A3807" s="110"/>
    </row>
    <row r="3808" spans="1:1" s="96" customFormat="1" ht="45.95" customHeight="1">
      <c r="A3808" s="110"/>
    </row>
    <row r="3809" spans="1:1" s="96" customFormat="1" ht="45.95" customHeight="1">
      <c r="A3809" s="110"/>
    </row>
    <row r="3810" spans="1:1" s="96" customFormat="1" ht="45.95" customHeight="1">
      <c r="A3810" s="110"/>
    </row>
    <row r="3811" spans="1:1" s="96" customFormat="1" ht="45.95" customHeight="1">
      <c r="A3811" s="110"/>
    </row>
    <row r="3812" spans="1:1" s="96" customFormat="1" ht="45.95" customHeight="1">
      <c r="A3812" s="110"/>
    </row>
    <row r="3813" spans="1:1" s="96" customFormat="1" ht="45.95" customHeight="1">
      <c r="A3813" s="110"/>
    </row>
    <row r="3814" spans="1:1" s="96" customFormat="1" ht="45.95" customHeight="1">
      <c r="A3814" s="110"/>
    </row>
    <row r="3815" spans="1:1" s="96" customFormat="1" ht="45.95" customHeight="1">
      <c r="A3815" s="110"/>
    </row>
    <row r="3816" spans="1:1" s="96" customFormat="1" ht="45.95" customHeight="1">
      <c r="A3816" s="110"/>
    </row>
    <row r="3817" spans="1:1" s="96" customFormat="1" ht="45.95" customHeight="1">
      <c r="A3817" s="110"/>
    </row>
    <row r="3818" spans="1:1" s="96" customFormat="1" ht="45.95" customHeight="1">
      <c r="A3818" s="110"/>
    </row>
    <row r="3819" spans="1:1" s="96" customFormat="1" ht="45.95" customHeight="1">
      <c r="A3819" s="110"/>
    </row>
    <row r="3820" spans="1:1" s="96" customFormat="1" ht="45.95" customHeight="1">
      <c r="A3820" s="110"/>
    </row>
    <row r="3821" spans="1:1" s="96" customFormat="1" ht="45.95" customHeight="1">
      <c r="A3821" s="110"/>
    </row>
    <row r="3822" spans="1:1" s="96" customFormat="1" ht="45.95" customHeight="1">
      <c r="A3822" s="110"/>
    </row>
    <row r="3823" spans="1:1" s="96" customFormat="1" ht="45.95" customHeight="1">
      <c r="A3823" s="110"/>
    </row>
    <row r="3824" spans="1:1" s="96" customFormat="1" ht="45.95" customHeight="1">
      <c r="A3824" s="110"/>
    </row>
    <row r="3825" spans="1:1" s="96" customFormat="1" ht="45.95" customHeight="1">
      <c r="A3825" s="110"/>
    </row>
    <row r="3826" spans="1:1" s="96" customFormat="1" ht="45.95" customHeight="1">
      <c r="A3826" s="110"/>
    </row>
    <row r="3827" spans="1:1" s="96" customFormat="1" ht="45.95" customHeight="1">
      <c r="A3827" s="110"/>
    </row>
    <row r="3828" spans="1:1" s="96" customFormat="1" ht="45.95" customHeight="1">
      <c r="A3828" s="110"/>
    </row>
    <row r="3829" spans="1:1" s="96" customFormat="1" ht="45.95" customHeight="1">
      <c r="A3829" s="110"/>
    </row>
    <row r="3830" spans="1:1" s="96" customFormat="1" ht="45.95" customHeight="1">
      <c r="A3830" s="110"/>
    </row>
    <row r="3831" spans="1:1" s="96" customFormat="1" ht="45.95" customHeight="1">
      <c r="A3831" s="110"/>
    </row>
    <row r="3832" spans="1:1" s="96" customFormat="1" ht="45.95" customHeight="1">
      <c r="A3832" s="110"/>
    </row>
    <row r="3833" spans="1:1" s="96" customFormat="1" ht="45.95" customHeight="1">
      <c r="A3833" s="110"/>
    </row>
    <row r="3834" spans="1:1" s="96" customFormat="1" ht="45.95" customHeight="1">
      <c r="A3834" s="110"/>
    </row>
    <row r="3835" spans="1:1" s="96" customFormat="1" ht="45.95" customHeight="1">
      <c r="A3835" s="110"/>
    </row>
    <row r="3836" spans="1:1" s="96" customFormat="1" ht="45.95" customHeight="1">
      <c r="A3836" s="110"/>
    </row>
    <row r="3837" spans="1:1" s="96" customFormat="1" ht="45.95" customHeight="1">
      <c r="A3837" s="110"/>
    </row>
    <row r="3838" spans="1:1" s="96" customFormat="1" ht="45.95" customHeight="1">
      <c r="A3838" s="110"/>
    </row>
    <row r="3839" spans="1:1" s="96" customFormat="1" ht="45.95" customHeight="1">
      <c r="A3839" s="110"/>
    </row>
    <row r="3840" spans="1:1" s="96" customFormat="1" ht="45.95" customHeight="1">
      <c r="A3840" s="110"/>
    </row>
    <row r="3841" spans="1:1" s="96" customFormat="1" ht="45.95" customHeight="1">
      <c r="A3841" s="110"/>
    </row>
    <row r="3842" spans="1:1" s="96" customFormat="1" ht="45.95" customHeight="1">
      <c r="A3842" s="110"/>
    </row>
    <row r="3843" spans="1:1" s="96" customFormat="1" ht="45.95" customHeight="1">
      <c r="A3843" s="110"/>
    </row>
    <row r="3844" spans="1:1" s="96" customFormat="1" ht="45.95" customHeight="1">
      <c r="A3844" s="110"/>
    </row>
    <row r="3845" spans="1:1" s="96" customFormat="1" ht="45.95" customHeight="1">
      <c r="A3845" s="110"/>
    </row>
    <row r="3846" spans="1:1" s="96" customFormat="1" ht="45.95" customHeight="1">
      <c r="A3846" s="110"/>
    </row>
    <row r="3847" spans="1:1" s="96" customFormat="1" ht="45.95" customHeight="1">
      <c r="A3847" s="110"/>
    </row>
    <row r="3848" spans="1:1" s="96" customFormat="1" ht="45.95" customHeight="1">
      <c r="A3848" s="110"/>
    </row>
    <row r="3849" spans="1:1" s="96" customFormat="1" ht="45.95" customHeight="1">
      <c r="A3849" s="110"/>
    </row>
    <row r="3850" spans="1:1" s="96" customFormat="1" ht="45.95" customHeight="1">
      <c r="A3850" s="110"/>
    </row>
    <row r="3851" spans="1:1" s="96" customFormat="1" ht="45.95" customHeight="1">
      <c r="A3851" s="110"/>
    </row>
    <row r="3852" spans="1:1" s="96" customFormat="1" ht="45.95" customHeight="1">
      <c r="A3852" s="110"/>
    </row>
    <row r="3853" spans="1:1" s="96" customFormat="1" ht="45.95" customHeight="1">
      <c r="A3853" s="110"/>
    </row>
    <row r="3854" spans="1:1" s="96" customFormat="1" ht="45.95" customHeight="1">
      <c r="A3854" s="110"/>
    </row>
    <row r="3855" spans="1:1" s="96" customFormat="1" ht="45.95" customHeight="1">
      <c r="A3855" s="110"/>
    </row>
    <row r="3856" spans="1:1" s="96" customFormat="1" ht="45.95" customHeight="1">
      <c r="A3856" s="110"/>
    </row>
    <row r="3857" spans="1:1" s="96" customFormat="1" ht="45.95" customHeight="1">
      <c r="A3857" s="110"/>
    </row>
    <row r="3858" spans="1:1" s="96" customFormat="1" ht="45.95" customHeight="1">
      <c r="A3858" s="110"/>
    </row>
    <row r="3859" spans="1:1" s="96" customFormat="1" ht="45.95" customHeight="1">
      <c r="A3859" s="110"/>
    </row>
    <row r="3860" spans="1:1" s="96" customFormat="1" ht="45.95" customHeight="1">
      <c r="A3860" s="110"/>
    </row>
    <row r="3861" spans="1:1" s="96" customFormat="1" ht="45.95" customHeight="1">
      <c r="A3861" s="110"/>
    </row>
    <row r="3862" spans="1:1" s="96" customFormat="1" ht="45.95" customHeight="1">
      <c r="A3862" s="110"/>
    </row>
    <row r="3863" spans="1:1" s="96" customFormat="1" ht="45.95" customHeight="1">
      <c r="A3863" s="110"/>
    </row>
    <row r="3864" spans="1:1" s="96" customFormat="1" ht="45.95" customHeight="1">
      <c r="A3864" s="110"/>
    </row>
    <row r="3865" spans="1:1" s="96" customFormat="1" ht="45.95" customHeight="1">
      <c r="A3865" s="110"/>
    </row>
    <row r="3866" spans="1:1" s="96" customFormat="1" ht="45.95" customHeight="1">
      <c r="A3866" s="110"/>
    </row>
    <row r="3867" spans="1:1" s="96" customFormat="1" ht="45.95" customHeight="1">
      <c r="A3867" s="110"/>
    </row>
    <row r="3868" spans="1:1" s="96" customFormat="1" ht="45.95" customHeight="1">
      <c r="A3868" s="110"/>
    </row>
    <row r="3869" spans="1:1" s="96" customFormat="1" ht="45.95" customHeight="1">
      <c r="A3869" s="110"/>
    </row>
    <row r="3870" spans="1:1" s="96" customFormat="1" ht="45.95" customHeight="1">
      <c r="A3870" s="110"/>
    </row>
    <row r="3871" spans="1:1" s="96" customFormat="1" ht="45.95" customHeight="1">
      <c r="A3871" s="110"/>
    </row>
    <row r="3872" spans="1:1" s="96" customFormat="1" ht="45.95" customHeight="1">
      <c r="A3872" s="110"/>
    </row>
    <row r="3873" spans="1:1" s="96" customFormat="1" ht="45.95" customHeight="1">
      <c r="A3873" s="110"/>
    </row>
    <row r="3874" spans="1:1" s="96" customFormat="1" ht="45.95" customHeight="1">
      <c r="A3874" s="110"/>
    </row>
    <row r="3875" spans="1:1" s="96" customFormat="1" ht="45.95" customHeight="1">
      <c r="A3875" s="110"/>
    </row>
    <row r="3876" spans="1:1" s="96" customFormat="1" ht="45.95" customHeight="1">
      <c r="A3876" s="110"/>
    </row>
    <row r="3877" spans="1:1" s="96" customFormat="1" ht="45.95" customHeight="1">
      <c r="A3877" s="110"/>
    </row>
    <row r="3878" spans="1:1" s="96" customFormat="1" ht="45.95" customHeight="1">
      <c r="A3878" s="110"/>
    </row>
    <row r="3879" spans="1:1" s="96" customFormat="1" ht="45.95" customHeight="1">
      <c r="A3879" s="110"/>
    </row>
    <row r="3880" spans="1:1" s="96" customFormat="1" ht="45.95" customHeight="1">
      <c r="A3880" s="110"/>
    </row>
    <row r="3881" spans="1:1" s="96" customFormat="1" ht="45.95" customHeight="1">
      <c r="A3881" s="110"/>
    </row>
    <row r="3882" spans="1:1" s="96" customFormat="1" ht="45.95" customHeight="1">
      <c r="A3882" s="110"/>
    </row>
    <row r="3883" spans="1:1" s="96" customFormat="1" ht="45.95" customHeight="1">
      <c r="A3883" s="110"/>
    </row>
    <row r="3884" spans="1:1" s="96" customFormat="1" ht="45.95" customHeight="1">
      <c r="A3884" s="110"/>
    </row>
    <row r="3885" spans="1:1" s="96" customFormat="1" ht="45.95" customHeight="1">
      <c r="A3885" s="110"/>
    </row>
    <row r="3886" spans="1:1" s="96" customFormat="1" ht="45.95" customHeight="1">
      <c r="A3886" s="110"/>
    </row>
    <row r="3887" spans="1:1" s="96" customFormat="1" ht="45.95" customHeight="1">
      <c r="A3887" s="110"/>
    </row>
    <row r="3888" spans="1:1" s="96" customFormat="1" ht="45.95" customHeight="1">
      <c r="A3888" s="110"/>
    </row>
    <row r="3889" spans="1:1" s="96" customFormat="1" ht="45.95" customHeight="1">
      <c r="A3889" s="110"/>
    </row>
    <row r="3890" spans="1:1" s="96" customFormat="1" ht="45.95" customHeight="1">
      <c r="A3890" s="110"/>
    </row>
    <row r="3891" spans="1:1" s="96" customFormat="1" ht="45.95" customHeight="1">
      <c r="A3891" s="110"/>
    </row>
    <row r="3892" spans="1:1" s="96" customFormat="1" ht="45.95" customHeight="1">
      <c r="A3892" s="110"/>
    </row>
    <row r="3893" spans="1:1" s="96" customFormat="1" ht="45.95" customHeight="1">
      <c r="A3893" s="110"/>
    </row>
    <row r="3894" spans="1:1" s="96" customFormat="1" ht="45.95" customHeight="1">
      <c r="A3894" s="110"/>
    </row>
    <row r="3895" spans="1:1" s="96" customFormat="1" ht="45.95" customHeight="1">
      <c r="A3895" s="110"/>
    </row>
    <row r="3896" spans="1:1" s="96" customFormat="1" ht="45.95" customHeight="1">
      <c r="A3896" s="110"/>
    </row>
    <row r="3897" spans="1:1" s="96" customFormat="1" ht="45.95" customHeight="1">
      <c r="A3897" s="110"/>
    </row>
    <row r="3898" spans="1:1" s="96" customFormat="1" ht="45.95" customHeight="1">
      <c r="A3898" s="110"/>
    </row>
    <row r="3899" spans="1:1" s="96" customFormat="1" ht="45.95" customHeight="1">
      <c r="A3899" s="110"/>
    </row>
    <row r="3900" spans="1:1" s="96" customFormat="1" ht="45.95" customHeight="1">
      <c r="A3900" s="110"/>
    </row>
    <row r="3901" spans="1:1" s="96" customFormat="1" ht="45.95" customHeight="1">
      <c r="A3901" s="110"/>
    </row>
    <row r="3902" spans="1:1" s="96" customFormat="1" ht="45.95" customHeight="1">
      <c r="A3902" s="110"/>
    </row>
    <row r="3903" spans="1:1" s="96" customFormat="1" ht="45.95" customHeight="1">
      <c r="A3903" s="110"/>
    </row>
    <row r="3904" spans="1:1" s="96" customFormat="1" ht="45.95" customHeight="1">
      <c r="A3904" s="110"/>
    </row>
    <row r="3905" spans="1:1" s="96" customFormat="1" ht="45.95" customHeight="1">
      <c r="A3905" s="110"/>
    </row>
    <row r="3906" spans="1:1" s="96" customFormat="1" ht="45.95" customHeight="1">
      <c r="A3906" s="110"/>
    </row>
    <row r="3907" spans="1:1" s="96" customFormat="1" ht="45.95" customHeight="1">
      <c r="A3907" s="110"/>
    </row>
    <row r="3908" spans="1:1" s="96" customFormat="1" ht="45.95" customHeight="1">
      <c r="A3908" s="110"/>
    </row>
    <row r="3909" spans="1:1" s="96" customFormat="1" ht="45.95" customHeight="1">
      <c r="A3909" s="110"/>
    </row>
    <row r="3910" spans="1:1" s="96" customFormat="1" ht="45.95" customHeight="1">
      <c r="A3910" s="110"/>
    </row>
    <row r="3911" spans="1:1" s="96" customFormat="1" ht="45.95" customHeight="1">
      <c r="A3911" s="110"/>
    </row>
    <row r="3912" spans="1:1" s="96" customFormat="1" ht="45.95" customHeight="1">
      <c r="A3912" s="110"/>
    </row>
    <row r="3913" spans="1:1" s="96" customFormat="1" ht="45.95" customHeight="1">
      <c r="A3913" s="110"/>
    </row>
    <row r="3914" spans="1:1" s="96" customFormat="1" ht="45.95" customHeight="1">
      <c r="A3914" s="110"/>
    </row>
    <row r="3915" spans="1:1" s="96" customFormat="1" ht="45.95" customHeight="1">
      <c r="A3915" s="110"/>
    </row>
    <row r="3916" spans="1:1" s="96" customFormat="1" ht="45.95" customHeight="1">
      <c r="A3916" s="110"/>
    </row>
    <row r="3917" spans="1:1" s="96" customFormat="1" ht="45.95" customHeight="1">
      <c r="A3917" s="110"/>
    </row>
    <row r="3918" spans="1:1" s="96" customFormat="1" ht="45.95" customHeight="1">
      <c r="A3918" s="110"/>
    </row>
    <row r="3919" spans="1:1" s="96" customFormat="1" ht="45.95" customHeight="1">
      <c r="A3919" s="110"/>
    </row>
    <row r="3920" spans="1:1" s="96" customFormat="1" ht="45.95" customHeight="1">
      <c r="A3920" s="110"/>
    </row>
    <row r="3921" spans="1:1" s="96" customFormat="1" ht="45.95" customHeight="1">
      <c r="A3921" s="110"/>
    </row>
    <row r="3922" spans="1:1" s="96" customFormat="1" ht="45.95" customHeight="1">
      <c r="A3922" s="110"/>
    </row>
    <row r="3923" spans="1:1" s="96" customFormat="1" ht="45.95" customHeight="1">
      <c r="A3923" s="110"/>
    </row>
    <row r="3924" spans="1:1" s="96" customFormat="1" ht="45.95" customHeight="1">
      <c r="A3924" s="110"/>
    </row>
    <row r="3925" spans="1:1" s="96" customFormat="1" ht="45.95" customHeight="1">
      <c r="A3925" s="110"/>
    </row>
    <row r="3926" spans="1:1" s="96" customFormat="1" ht="45.95" customHeight="1">
      <c r="A3926" s="110"/>
    </row>
    <row r="3927" spans="1:1" s="96" customFormat="1" ht="45.95" customHeight="1">
      <c r="A3927" s="110"/>
    </row>
    <row r="3928" spans="1:1" s="96" customFormat="1" ht="45.95" customHeight="1">
      <c r="A3928" s="110"/>
    </row>
    <row r="3929" spans="1:1" s="96" customFormat="1" ht="45.95" customHeight="1">
      <c r="A3929" s="110"/>
    </row>
    <row r="3930" spans="1:1" s="96" customFormat="1" ht="45.95" customHeight="1">
      <c r="A3930" s="110"/>
    </row>
    <row r="3931" spans="1:1" s="96" customFormat="1" ht="45.95" customHeight="1">
      <c r="A3931" s="110"/>
    </row>
    <row r="3932" spans="1:1" s="96" customFormat="1" ht="45.95" customHeight="1">
      <c r="A3932" s="110"/>
    </row>
    <row r="3933" spans="1:1" s="96" customFormat="1" ht="45.95" customHeight="1">
      <c r="A3933" s="110"/>
    </row>
    <row r="3934" spans="1:1" s="96" customFormat="1" ht="45.95" customHeight="1">
      <c r="A3934" s="110"/>
    </row>
    <row r="3935" spans="1:1" s="96" customFormat="1" ht="45.95" customHeight="1">
      <c r="A3935" s="110"/>
    </row>
    <row r="3936" spans="1:1" s="96" customFormat="1" ht="45.95" customHeight="1">
      <c r="A3936" s="110"/>
    </row>
    <row r="3937" spans="1:1" s="96" customFormat="1" ht="45.95" customHeight="1">
      <c r="A3937" s="110"/>
    </row>
    <row r="3938" spans="1:1" s="96" customFormat="1" ht="45.95" customHeight="1">
      <c r="A3938" s="110"/>
    </row>
    <row r="3939" spans="1:1" s="96" customFormat="1" ht="45.95" customHeight="1">
      <c r="A3939" s="110"/>
    </row>
    <row r="3940" spans="1:1" s="96" customFormat="1" ht="45.95" customHeight="1">
      <c r="A3940" s="110"/>
    </row>
    <row r="3941" spans="1:1" s="96" customFormat="1" ht="45.95" customHeight="1">
      <c r="A3941" s="110"/>
    </row>
    <row r="3942" spans="1:1" s="96" customFormat="1" ht="45.95" customHeight="1">
      <c r="A3942" s="110"/>
    </row>
    <row r="3943" spans="1:1" s="96" customFormat="1" ht="45.95" customHeight="1">
      <c r="A3943" s="110"/>
    </row>
    <row r="3944" spans="1:1" s="96" customFormat="1" ht="45.95" customHeight="1">
      <c r="A3944" s="110"/>
    </row>
    <row r="3945" spans="1:1" s="96" customFormat="1" ht="45.95" customHeight="1">
      <c r="A3945" s="110"/>
    </row>
    <row r="3946" spans="1:1" s="96" customFormat="1" ht="45.95" customHeight="1">
      <c r="A3946" s="110"/>
    </row>
    <row r="3947" spans="1:1" s="96" customFormat="1" ht="45.95" customHeight="1">
      <c r="A3947" s="110"/>
    </row>
    <row r="3948" spans="1:1" s="96" customFormat="1" ht="45.95" customHeight="1">
      <c r="A3948" s="110"/>
    </row>
    <row r="3949" spans="1:1" s="96" customFormat="1" ht="45.95" customHeight="1">
      <c r="A3949" s="110"/>
    </row>
    <row r="3950" spans="1:1" s="96" customFormat="1" ht="45.95" customHeight="1">
      <c r="A3950" s="110"/>
    </row>
    <row r="3951" spans="1:1" s="96" customFormat="1" ht="45.95" customHeight="1">
      <c r="A3951" s="110"/>
    </row>
    <row r="3952" spans="1:1" s="96" customFormat="1" ht="45.95" customHeight="1">
      <c r="A3952" s="110"/>
    </row>
    <row r="3953" spans="1:1" s="96" customFormat="1" ht="45.95" customHeight="1">
      <c r="A3953" s="110"/>
    </row>
    <row r="3954" spans="1:1" s="96" customFormat="1" ht="45.95" customHeight="1">
      <c r="A3954" s="110"/>
    </row>
    <row r="3955" spans="1:1" s="96" customFormat="1" ht="45.95" customHeight="1">
      <c r="A3955" s="110"/>
    </row>
    <row r="3956" spans="1:1" s="96" customFormat="1" ht="45.95" customHeight="1">
      <c r="A3956" s="110"/>
    </row>
    <row r="3957" spans="1:1" s="96" customFormat="1" ht="45.95" customHeight="1">
      <c r="A3957" s="110"/>
    </row>
    <row r="3958" spans="1:1" s="96" customFormat="1" ht="45.95" customHeight="1">
      <c r="A3958" s="110"/>
    </row>
    <row r="3959" spans="1:1" s="96" customFormat="1" ht="45.95" customHeight="1">
      <c r="A3959" s="110"/>
    </row>
    <row r="3960" spans="1:1" s="96" customFormat="1" ht="45.95" customHeight="1">
      <c r="A3960" s="110"/>
    </row>
    <row r="3961" spans="1:1" s="96" customFormat="1" ht="45.95" customHeight="1">
      <c r="A3961" s="110"/>
    </row>
    <row r="3962" spans="1:1" s="96" customFormat="1" ht="45.95" customHeight="1">
      <c r="A3962" s="110"/>
    </row>
    <row r="3963" spans="1:1" s="96" customFormat="1" ht="45.95" customHeight="1">
      <c r="A3963" s="110"/>
    </row>
    <row r="3964" spans="1:1" s="96" customFormat="1" ht="45.95" customHeight="1">
      <c r="A3964" s="110"/>
    </row>
    <row r="3965" spans="1:1" s="96" customFormat="1" ht="45.95" customHeight="1">
      <c r="A3965" s="110"/>
    </row>
    <row r="3966" spans="1:1" s="96" customFormat="1" ht="45.95" customHeight="1">
      <c r="A3966" s="110"/>
    </row>
    <row r="3967" spans="1:1" s="96" customFormat="1" ht="45.95" customHeight="1">
      <c r="A3967" s="110"/>
    </row>
    <row r="3968" spans="1:1" s="96" customFormat="1" ht="45.95" customHeight="1">
      <c r="A3968" s="110"/>
    </row>
    <row r="3969" spans="1:1" s="96" customFormat="1" ht="45.95" customHeight="1">
      <c r="A3969" s="110"/>
    </row>
    <row r="3970" spans="1:1" s="96" customFormat="1" ht="45.95" customHeight="1">
      <c r="A3970" s="110"/>
    </row>
    <row r="3971" spans="1:1" s="96" customFormat="1" ht="45.95" customHeight="1">
      <c r="A3971" s="110"/>
    </row>
    <row r="3972" spans="1:1" s="96" customFormat="1" ht="45.95" customHeight="1">
      <c r="A3972" s="110"/>
    </row>
    <row r="3973" spans="1:1" s="96" customFormat="1" ht="45.95" customHeight="1">
      <c r="A3973" s="110"/>
    </row>
    <row r="3974" spans="1:1" s="96" customFormat="1" ht="45.95" customHeight="1">
      <c r="A3974" s="110"/>
    </row>
    <row r="3975" spans="1:1" s="96" customFormat="1" ht="45.95" customHeight="1">
      <c r="A3975" s="110"/>
    </row>
    <row r="3976" spans="1:1" s="96" customFormat="1" ht="45.95" customHeight="1">
      <c r="A3976" s="110"/>
    </row>
    <row r="3977" spans="1:1" s="96" customFormat="1" ht="45.95" customHeight="1">
      <c r="A3977" s="110"/>
    </row>
    <row r="3978" spans="1:1" s="96" customFormat="1" ht="45.95" customHeight="1">
      <c r="A3978" s="110"/>
    </row>
    <row r="3979" spans="1:1" s="96" customFormat="1" ht="45.95" customHeight="1">
      <c r="A3979" s="110"/>
    </row>
    <row r="3980" spans="1:1" s="96" customFormat="1" ht="45.95" customHeight="1">
      <c r="A3980" s="110"/>
    </row>
    <row r="3981" spans="1:1" s="96" customFormat="1" ht="45.95" customHeight="1">
      <c r="A3981" s="110"/>
    </row>
    <row r="3982" spans="1:1" s="96" customFormat="1" ht="45.95" customHeight="1">
      <c r="A3982" s="110"/>
    </row>
    <row r="3983" spans="1:1" s="96" customFormat="1" ht="45.95" customHeight="1">
      <c r="A3983" s="110"/>
    </row>
    <row r="3984" spans="1:1" s="96" customFormat="1" ht="45.95" customHeight="1">
      <c r="A3984" s="110"/>
    </row>
    <row r="3985" spans="1:1" s="96" customFormat="1" ht="45.95" customHeight="1">
      <c r="A3985" s="110"/>
    </row>
    <row r="3986" spans="1:1" s="96" customFormat="1" ht="45.95" customHeight="1">
      <c r="A3986" s="110"/>
    </row>
    <row r="3987" spans="1:1" s="96" customFormat="1" ht="45.95" customHeight="1">
      <c r="A3987" s="110"/>
    </row>
    <row r="3988" spans="1:1" s="96" customFormat="1" ht="45.95" customHeight="1">
      <c r="A3988" s="110"/>
    </row>
    <row r="3989" spans="1:1" s="96" customFormat="1" ht="45.95" customHeight="1">
      <c r="A3989" s="110"/>
    </row>
    <row r="3990" spans="1:1" s="96" customFormat="1" ht="45.95" customHeight="1">
      <c r="A3990" s="110"/>
    </row>
    <row r="3991" spans="1:1" s="96" customFormat="1" ht="45.95" customHeight="1">
      <c r="A3991" s="110"/>
    </row>
    <row r="3992" spans="1:1" s="96" customFormat="1" ht="45.95" customHeight="1">
      <c r="A3992" s="110"/>
    </row>
    <row r="3993" spans="1:1" s="96" customFormat="1" ht="45.95" customHeight="1">
      <c r="A3993" s="110"/>
    </row>
    <row r="3994" spans="1:1" s="96" customFormat="1" ht="45.95" customHeight="1">
      <c r="A3994" s="110"/>
    </row>
    <row r="3995" spans="1:1" s="96" customFormat="1" ht="45.95" customHeight="1">
      <c r="A3995" s="110"/>
    </row>
    <row r="3996" spans="1:1" s="96" customFormat="1" ht="45.95" customHeight="1">
      <c r="A3996" s="110"/>
    </row>
    <row r="3997" spans="1:1" s="96" customFormat="1" ht="45.95" customHeight="1">
      <c r="A3997" s="110"/>
    </row>
    <row r="3998" spans="1:1" s="96" customFormat="1" ht="45.95" customHeight="1">
      <c r="A3998" s="110"/>
    </row>
    <row r="3999" spans="1:1" s="96" customFormat="1" ht="45.95" customHeight="1">
      <c r="A3999" s="110"/>
    </row>
    <row r="4000" spans="1:1" s="96" customFormat="1" ht="45.95" customHeight="1">
      <c r="A4000" s="110"/>
    </row>
    <row r="4001" spans="1:1" s="96" customFormat="1" ht="45.95" customHeight="1">
      <c r="A4001" s="110"/>
    </row>
    <row r="4002" spans="1:1" s="96" customFormat="1" ht="45.95" customHeight="1">
      <c r="A4002" s="110"/>
    </row>
    <row r="4003" spans="1:1" s="96" customFormat="1" ht="45.95" customHeight="1">
      <c r="A4003" s="110"/>
    </row>
    <row r="4004" spans="1:1" s="96" customFormat="1" ht="45.95" customHeight="1">
      <c r="A4004" s="110"/>
    </row>
    <row r="4005" spans="1:1" s="96" customFormat="1" ht="45.95" customHeight="1">
      <c r="A4005" s="110"/>
    </row>
    <row r="4006" spans="1:1" s="96" customFormat="1" ht="45.95" customHeight="1">
      <c r="A4006" s="110"/>
    </row>
    <row r="4007" spans="1:1" s="96" customFormat="1" ht="45.95" customHeight="1">
      <c r="A4007" s="110"/>
    </row>
    <row r="4008" spans="1:1" s="96" customFormat="1" ht="45.95" customHeight="1">
      <c r="A4008" s="110"/>
    </row>
    <row r="4009" spans="1:1" s="96" customFormat="1" ht="45.95" customHeight="1">
      <c r="A4009" s="110"/>
    </row>
    <row r="4010" spans="1:1" s="96" customFormat="1" ht="45.95" customHeight="1">
      <c r="A4010" s="110"/>
    </row>
    <row r="4011" spans="1:1" s="96" customFormat="1" ht="45.95" customHeight="1">
      <c r="A4011" s="110"/>
    </row>
    <row r="4012" spans="1:1" s="96" customFormat="1" ht="45.95" customHeight="1">
      <c r="A4012" s="110"/>
    </row>
    <row r="4013" spans="1:1" s="96" customFormat="1" ht="45.95" customHeight="1">
      <c r="A4013" s="110"/>
    </row>
    <row r="4014" spans="1:1" s="96" customFormat="1" ht="45.95" customHeight="1">
      <c r="A4014" s="110"/>
    </row>
    <row r="4015" spans="1:1" s="96" customFormat="1" ht="45.95" customHeight="1">
      <c r="A4015" s="110"/>
    </row>
    <row r="4016" spans="1:1" s="96" customFormat="1" ht="45.95" customHeight="1">
      <c r="A4016" s="110"/>
    </row>
    <row r="4017" spans="1:1" s="96" customFormat="1" ht="45.95" customHeight="1">
      <c r="A4017" s="110"/>
    </row>
    <row r="4018" spans="1:1" s="96" customFormat="1" ht="45.95" customHeight="1">
      <c r="A4018" s="110"/>
    </row>
    <row r="4019" spans="1:1" s="96" customFormat="1" ht="45.95" customHeight="1">
      <c r="A4019" s="110"/>
    </row>
    <row r="4020" spans="1:1" s="96" customFormat="1" ht="45.95" customHeight="1">
      <c r="A4020" s="110"/>
    </row>
    <row r="4021" spans="1:1" s="96" customFormat="1" ht="45.95" customHeight="1">
      <c r="A4021" s="110"/>
    </row>
    <row r="4022" spans="1:1" s="96" customFormat="1" ht="45.95" customHeight="1">
      <c r="A4022" s="110"/>
    </row>
    <row r="4023" spans="1:1" s="96" customFormat="1" ht="45.95" customHeight="1">
      <c r="A4023" s="110"/>
    </row>
    <row r="4024" spans="1:1" s="96" customFormat="1" ht="45.95" customHeight="1">
      <c r="A4024" s="110"/>
    </row>
    <row r="4025" spans="1:1" s="96" customFormat="1" ht="45.95" customHeight="1">
      <c r="A4025" s="110"/>
    </row>
    <row r="4026" spans="1:1" s="96" customFormat="1" ht="45.95" customHeight="1">
      <c r="A4026" s="110"/>
    </row>
    <row r="4027" spans="1:1" s="96" customFormat="1" ht="45.95" customHeight="1">
      <c r="A4027" s="110"/>
    </row>
    <row r="4028" spans="1:1" s="96" customFormat="1" ht="45.95" customHeight="1">
      <c r="A4028" s="110"/>
    </row>
    <row r="4029" spans="1:1" s="96" customFormat="1" ht="45.95" customHeight="1">
      <c r="A4029" s="110"/>
    </row>
    <row r="4030" spans="1:1" s="96" customFormat="1" ht="45.95" customHeight="1">
      <c r="A4030" s="110"/>
    </row>
    <row r="4031" spans="1:1" s="96" customFormat="1" ht="45.95" customHeight="1">
      <c r="A4031" s="110"/>
    </row>
    <row r="4032" spans="1:1" s="96" customFormat="1" ht="45.95" customHeight="1">
      <c r="A4032" s="110"/>
    </row>
    <row r="4033" spans="1:1" s="96" customFormat="1" ht="45.95" customHeight="1">
      <c r="A4033" s="110"/>
    </row>
    <row r="4034" spans="1:1" s="96" customFormat="1" ht="45.95" customHeight="1">
      <c r="A4034" s="110"/>
    </row>
    <row r="4035" spans="1:1" s="96" customFormat="1" ht="45.95" customHeight="1">
      <c r="A4035" s="110"/>
    </row>
    <row r="4036" spans="1:1" s="96" customFormat="1" ht="45.95" customHeight="1">
      <c r="A4036" s="110"/>
    </row>
    <row r="4037" spans="1:1" s="96" customFormat="1" ht="45.95" customHeight="1">
      <c r="A4037" s="110"/>
    </row>
    <row r="4038" spans="1:1" s="96" customFormat="1" ht="45.95" customHeight="1">
      <c r="A4038" s="110"/>
    </row>
    <row r="4039" spans="1:1" s="96" customFormat="1" ht="45.95" customHeight="1">
      <c r="A4039" s="110"/>
    </row>
    <row r="4040" spans="1:1" s="96" customFormat="1" ht="45.95" customHeight="1">
      <c r="A4040" s="110"/>
    </row>
    <row r="4041" spans="1:1" s="96" customFormat="1" ht="45.95" customHeight="1">
      <c r="A4041" s="110"/>
    </row>
    <row r="4042" spans="1:1" s="96" customFormat="1" ht="45.95" customHeight="1">
      <c r="A4042" s="110"/>
    </row>
    <row r="4043" spans="1:1" s="96" customFormat="1" ht="45.95" customHeight="1">
      <c r="A4043" s="110"/>
    </row>
    <row r="4044" spans="1:1" s="96" customFormat="1" ht="45.95" customHeight="1">
      <c r="A4044" s="110"/>
    </row>
    <row r="4045" spans="1:1" s="96" customFormat="1" ht="45.95" customHeight="1">
      <c r="A4045" s="110"/>
    </row>
    <row r="4046" spans="1:1" s="96" customFormat="1" ht="45.95" customHeight="1">
      <c r="A4046" s="110"/>
    </row>
    <row r="4047" spans="1:1" s="96" customFormat="1" ht="45.95" customHeight="1">
      <c r="A4047" s="110"/>
    </row>
    <row r="4048" spans="1:1" s="96" customFormat="1" ht="45.95" customHeight="1">
      <c r="A4048" s="110"/>
    </row>
    <row r="4049" spans="1:1" s="96" customFormat="1" ht="45.95" customHeight="1">
      <c r="A4049" s="110"/>
    </row>
    <row r="4050" spans="1:1" s="96" customFormat="1" ht="45.95" customHeight="1">
      <c r="A4050" s="110"/>
    </row>
    <row r="4051" spans="1:1" s="96" customFormat="1" ht="45.95" customHeight="1">
      <c r="A4051" s="110"/>
    </row>
    <row r="4052" spans="1:1" s="96" customFormat="1" ht="45.95" customHeight="1">
      <c r="A4052" s="110"/>
    </row>
    <row r="4053" spans="1:1" s="96" customFormat="1" ht="45.95" customHeight="1">
      <c r="A4053" s="110"/>
    </row>
    <row r="4054" spans="1:1" s="96" customFormat="1" ht="45.95" customHeight="1">
      <c r="A4054" s="110"/>
    </row>
    <row r="4055" spans="1:1" s="96" customFormat="1" ht="45.95" customHeight="1">
      <c r="A4055" s="110"/>
    </row>
    <row r="4056" spans="1:1" s="96" customFormat="1" ht="45.95" customHeight="1">
      <c r="A4056" s="110"/>
    </row>
    <row r="4057" spans="1:1" s="96" customFormat="1" ht="45.95" customHeight="1">
      <c r="A4057" s="110"/>
    </row>
    <row r="4058" spans="1:1" s="96" customFormat="1" ht="45.95" customHeight="1">
      <c r="A4058" s="110"/>
    </row>
    <row r="4059" spans="1:1" s="96" customFormat="1" ht="45.95" customHeight="1">
      <c r="A4059" s="110"/>
    </row>
    <row r="4060" spans="1:1" s="96" customFormat="1" ht="45.95" customHeight="1">
      <c r="A4060" s="110"/>
    </row>
    <row r="4061" spans="1:1" s="96" customFormat="1" ht="45.95" customHeight="1">
      <c r="A4061" s="110"/>
    </row>
    <row r="4062" spans="1:1" s="96" customFormat="1" ht="45.95" customHeight="1">
      <c r="A4062" s="110"/>
    </row>
    <row r="4063" spans="1:1" s="96" customFormat="1" ht="45.95" customHeight="1">
      <c r="A4063" s="110"/>
    </row>
    <row r="4064" spans="1:1" s="96" customFormat="1" ht="45.95" customHeight="1">
      <c r="A4064" s="110"/>
    </row>
    <row r="4065" spans="1:1" s="96" customFormat="1" ht="45.95" customHeight="1">
      <c r="A4065" s="110"/>
    </row>
    <row r="4066" spans="1:1" s="96" customFormat="1" ht="45.95" customHeight="1">
      <c r="A4066" s="110"/>
    </row>
    <row r="4067" spans="1:1" s="96" customFormat="1" ht="45.95" customHeight="1">
      <c r="A4067" s="110"/>
    </row>
    <row r="4068" spans="1:1" s="96" customFormat="1" ht="45.95" customHeight="1">
      <c r="A4068" s="110"/>
    </row>
    <row r="4069" spans="1:1" s="96" customFormat="1" ht="45.95" customHeight="1">
      <c r="A4069" s="110"/>
    </row>
    <row r="4070" spans="1:1" s="96" customFormat="1" ht="45.95" customHeight="1">
      <c r="A4070" s="110"/>
    </row>
    <row r="4071" spans="1:1" s="96" customFormat="1" ht="45.95" customHeight="1">
      <c r="A4071" s="110"/>
    </row>
    <row r="4072" spans="1:1" s="96" customFormat="1" ht="45.95" customHeight="1">
      <c r="A4072" s="110"/>
    </row>
    <row r="4073" spans="1:1" s="96" customFormat="1" ht="45.95" customHeight="1">
      <c r="A4073" s="110"/>
    </row>
    <row r="4074" spans="1:1" s="96" customFormat="1" ht="45.95" customHeight="1">
      <c r="A4074" s="110"/>
    </row>
    <row r="4075" spans="1:1" s="96" customFormat="1" ht="45.95" customHeight="1">
      <c r="A4075" s="110"/>
    </row>
    <row r="4076" spans="1:1" s="96" customFormat="1" ht="45.95" customHeight="1">
      <c r="A4076" s="110"/>
    </row>
    <row r="4077" spans="1:1" s="96" customFormat="1" ht="45.95" customHeight="1">
      <c r="A4077" s="110"/>
    </row>
    <row r="4078" spans="1:1" s="96" customFormat="1" ht="45.95" customHeight="1">
      <c r="A4078" s="110"/>
    </row>
    <row r="4079" spans="1:1" s="96" customFormat="1" ht="45.95" customHeight="1">
      <c r="A4079" s="110"/>
    </row>
    <row r="4080" spans="1:1" s="96" customFormat="1" ht="45.95" customHeight="1">
      <c r="A4080" s="110"/>
    </row>
    <row r="4081" spans="1:1" s="96" customFormat="1" ht="45.95" customHeight="1">
      <c r="A4081" s="110"/>
    </row>
    <row r="4082" spans="1:1" s="96" customFormat="1" ht="45.95" customHeight="1">
      <c r="A4082" s="110"/>
    </row>
    <row r="4083" spans="1:1" s="96" customFormat="1" ht="45.95" customHeight="1">
      <c r="A4083" s="110"/>
    </row>
    <row r="4084" spans="1:1" s="96" customFormat="1" ht="45.95" customHeight="1">
      <c r="A4084" s="110"/>
    </row>
    <row r="4085" spans="1:1" s="96" customFormat="1" ht="45.95" customHeight="1">
      <c r="A4085" s="110"/>
    </row>
    <row r="4086" spans="1:1" s="96" customFormat="1" ht="45.95" customHeight="1">
      <c r="A4086" s="110"/>
    </row>
    <row r="4087" spans="1:1" s="96" customFormat="1" ht="45.95" customHeight="1">
      <c r="A4087" s="110"/>
    </row>
    <row r="4088" spans="1:1" s="96" customFormat="1" ht="45.95" customHeight="1">
      <c r="A4088" s="110"/>
    </row>
    <row r="4089" spans="1:1" s="96" customFormat="1" ht="45.95" customHeight="1">
      <c r="A4089" s="110"/>
    </row>
    <row r="4090" spans="1:1" s="96" customFormat="1" ht="45.95" customHeight="1">
      <c r="A4090" s="110"/>
    </row>
    <row r="4091" spans="1:1" s="96" customFormat="1" ht="45.95" customHeight="1">
      <c r="A4091" s="110"/>
    </row>
    <row r="4092" spans="1:1" s="96" customFormat="1" ht="45.95" customHeight="1">
      <c r="A4092" s="110"/>
    </row>
    <row r="4093" spans="1:1" s="96" customFormat="1" ht="45.95" customHeight="1">
      <c r="A4093" s="110"/>
    </row>
    <row r="4094" spans="1:1" s="96" customFormat="1" ht="45.95" customHeight="1">
      <c r="A4094" s="110"/>
    </row>
    <row r="4095" spans="1:1" s="96" customFormat="1" ht="45.95" customHeight="1">
      <c r="A4095" s="110"/>
    </row>
    <row r="4096" spans="1:1" s="96" customFormat="1" ht="45.95" customHeight="1">
      <c r="A4096" s="110"/>
    </row>
    <row r="4097" spans="1:1" s="96" customFormat="1" ht="45.95" customHeight="1">
      <c r="A4097" s="110"/>
    </row>
    <row r="4098" spans="1:1" s="96" customFormat="1" ht="45.95" customHeight="1">
      <c r="A4098" s="110"/>
    </row>
    <row r="4099" spans="1:1" s="96" customFormat="1" ht="45.95" customHeight="1">
      <c r="A4099" s="110"/>
    </row>
    <row r="4100" spans="1:1" s="96" customFormat="1" ht="45.95" customHeight="1">
      <c r="A4100" s="110"/>
    </row>
    <row r="4101" spans="1:1" s="96" customFormat="1" ht="45.95" customHeight="1">
      <c r="A4101" s="110"/>
    </row>
    <row r="4102" spans="1:1" s="96" customFormat="1" ht="45.95" customHeight="1">
      <c r="A4102" s="110"/>
    </row>
    <row r="4103" spans="1:1" s="96" customFormat="1" ht="45.95" customHeight="1">
      <c r="A4103" s="110"/>
    </row>
    <row r="4104" spans="1:1" s="96" customFormat="1" ht="45.95" customHeight="1">
      <c r="A4104" s="110"/>
    </row>
    <row r="4105" spans="1:1" s="96" customFormat="1" ht="45.95" customHeight="1">
      <c r="A4105" s="110"/>
    </row>
    <row r="4106" spans="1:1" s="96" customFormat="1" ht="45.95" customHeight="1">
      <c r="A4106" s="110"/>
    </row>
    <row r="4107" spans="1:1" s="96" customFormat="1" ht="45.95" customHeight="1">
      <c r="A4107" s="110"/>
    </row>
    <row r="4108" spans="1:1" s="96" customFormat="1" ht="45.95" customHeight="1">
      <c r="A4108" s="110"/>
    </row>
    <row r="4109" spans="1:1" s="96" customFormat="1" ht="45.95" customHeight="1">
      <c r="A4109" s="110"/>
    </row>
    <row r="4110" spans="1:1" s="96" customFormat="1" ht="45.95" customHeight="1">
      <c r="A4110" s="110"/>
    </row>
    <row r="4111" spans="1:1" s="96" customFormat="1" ht="45.95" customHeight="1">
      <c r="A4111" s="110"/>
    </row>
    <row r="4112" spans="1:1" s="96" customFormat="1" ht="45.95" customHeight="1">
      <c r="A4112" s="110"/>
    </row>
    <row r="4113" spans="1:1" s="96" customFormat="1" ht="45.95" customHeight="1">
      <c r="A4113" s="110"/>
    </row>
    <row r="4114" spans="1:1" s="96" customFormat="1" ht="45.95" customHeight="1">
      <c r="A4114" s="110"/>
    </row>
    <row r="4115" spans="1:1" s="96" customFormat="1" ht="45.95" customHeight="1">
      <c r="A4115" s="110"/>
    </row>
    <row r="4116" spans="1:1" s="96" customFormat="1" ht="45.95" customHeight="1">
      <c r="A4116" s="110"/>
    </row>
    <row r="4117" spans="1:1" s="96" customFormat="1" ht="45.95" customHeight="1">
      <c r="A4117" s="110"/>
    </row>
    <row r="4118" spans="1:1" s="96" customFormat="1" ht="45.95" customHeight="1">
      <c r="A4118" s="110"/>
    </row>
    <row r="4119" spans="1:1" s="96" customFormat="1" ht="45.95" customHeight="1">
      <c r="A4119" s="110"/>
    </row>
    <row r="4120" spans="1:1" s="96" customFormat="1" ht="45.95" customHeight="1">
      <c r="A4120" s="110"/>
    </row>
    <row r="4121" spans="1:1" s="96" customFormat="1" ht="45.95" customHeight="1">
      <c r="A4121" s="110"/>
    </row>
    <row r="4122" spans="1:1" s="96" customFormat="1" ht="45.95" customHeight="1">
      <c r="A4122" s="110"/>
    </row>
    <row r="4123" spans="1:1" s="96" customFormat="1" ht="45.95" customHeight="1">
      <c r="A4123" s="110"/>
    </row>
    <row r="4124" spans="1:1" s="96" customFormat="1" ht="45.95" customHeight="1">
      <c r="A4124" s="110"/>
    </row>
    <row r="4125" spans="1:1" s="96" customFormat="1" ht="45.95" customHeight="1">
      <c r="A4125" s="110"/>
    </row>
    <row r="4126" spans="1:1" s="96" customFormat="1" ht="45.95" customHeight="1">
      <c r="A4126" s="110"/>
    </row>
    <row r="4127" spans="1:1" s="96" customFormat="1" ht="45.95" customHeight="1">
      <c r="A4127" s="110"/>
    </row>
    <row r="4128" spans="1:1" s="96" customFormat="1" ht="45.95" customHeight="1">
      <c r="A4128" s="110"/>
    </row>
    <row r="4129" spans="1:1" s="96" customFormat="1" ht="45.95" customHeight="1">
      <c r="A4129" s="110"/>
    </row>
    <row r="4130" spans="1:1" s="96" customFormat="1" ht="45.95" customHeight="1">
      <c r="A4130" s="110"/>
    </row>
    <row r="4131" spans="1:1" s="96" customFormat="1" ht="45.95" customHeight="1">
      <c r="A4131" s="110"/>
    </row>
    <row r="4132" spans="1:1" s="96" customFormat="1" ht="45.95" customHeight="1">
      <c r="A4132" s="110"/>
    </row>
    <row r="4133" spans="1:1" s="96" customFormat="1" ht="45.95" customHeight="1">
      <c r="A4133" s="110"/>
    </row>
    <row r="4134" spans="1:1" s="96" customFormat="1" ht="45.95" customHeight="1">
      <c r="A4134" s="110"/>
    </row>
    <row r="4135" spans="1:1" s="96" customFormat="1" ht="45.95" customHeight="1">
      <c r="A4135" s="110"/>
    </row>
    <row r="4136" spans="1:1" s="96" customFormat="1" ht="45.95" customHeight="1">
      <c r="A4136" s="110"/>
    </row>
    <row r="4137" spans="1:1" s="96" customFormat="1" ht="45.95" customHeight="1">
      <c r="A4137" s="110"/>
    </row>
    <row r="4138" spans="1:1" s="96" customFormat="1" ht="45.95" customHeight="1">
      <c r="A4138" s="110"/>
    </row>
    <row r="4139" spans="1:1" s="96" customFormat="1" ht="45.95" customHeight="1">
      <c r="A4139" s="110"/>
    </row>
    <row r="4140" spans="1:1" s="96" customFormat="1" ht="45.95" customHeight="1">
      <c r="A4140" s="110"/>
    </row>
    <row r="4141" spans="1:1" s="96" customFormat="1" ht="45.95" customHeight="1">
      <c r="A4141" s="110"/>
    </row>
    <row r="4142" spans="1:1" s="96" customFormat="1" ht="45.95" customHeight="1">
      <c r="A4142" s="110"/>
    </row>
    <row r="4143" spans="1:1" s="96" customFormat="1" ht="45.95" customHeight="1">
      <c r="A4143" s="110"/>
    </row>
    <row r="4144" spans="1:1" s="96" customFormat="1" ht="45.95" customHeight="1">
      <c r="A4144" s="110"/>
    </row>
    <row r="4145" spans="1:1" s="96" customFormat="1" ht="45.95" customHeight="1">
      <c r="A4145" s="110"/>
    </row>
    <row r="4146" spans="1:1" s="96" customFormat="1" ht="45.95" customHeight="1">
      <c r="A4146" s="110"/>
    </row>
    <row r="4147" spans="1:1" s="96" customFormat="1" ht="45.95" customHeight="1">
      <c r="A4147" s="110"/>
    </row>
    <row r="4148" spans="1:1" s="96" customFormat="1" ht="45.95" customHeight="1">
      <c r="A4148" s="110"/>
    </row>
    <row r="4149" spans="1:1" s="96" customFormat="1" ht="45.95" customHeight="1">
      <c r="A4149" s="110"/>
    </row>
    <row r="4150" spans="1:1" s="96" customFormat="1" ht="45.95" customHeight="1">
      <c r="A4150" s="110"/>
    </row>
    <row r="4151" spans="1:1" s="96" customFormat="1" ht="45.95" customHeight="1">
      <c r="A4151" s="110"/>
    </row>
    <row r="4152" spans="1:1" s="96" customFormat="1" ht="45.95" customHeight="1">
      <c r="A4152" s="110"/>
    </row>
    <row r="4153" spans="1:1" s="96" customFormat="1" ht="45.95" customHeight="1">
      <c r="A4153" s="110"/>
    </row>
    <row r="4154" spans="1:1" s="96" customFormat="1" ht="45.95" customHeight="1">
      <c r="A4154" s="110"/>
    </row>
    <row r="4155" spans="1:1" s="96" customFormat="1" ht="45.95" customHeight="1">
      <c r="A4155" s="110"/>
    </row>
    <row r="4156" spans="1:1" s="96" customFormat="1" ht="45.95" customHeight="1">
      <c r="A4156" s="110"/>
    </row>
    <row r="4157" spans="1:1" s="96" customFormat="1" ht="45.95" customHeight="1">
      <c r="A4157" s="110"/>
    </row>
    <row r="4158" spans="1:1" s="96" customFormat="1" ht="45.95" customHeight="1">
      <c r="A4158" s="110"/>
    </row>
    <row r="4159" spans="1:1" s="96" customFormat="1" ht="45.95" customHeight="1">
      <c r="A4159" s="110"/>
    </row>
    <row r="4160" spans="1:1" s="96" customFormat="1" ht="45.95" customHeight="1">
      <c r="A4160" s="110"/>
    </row>
    <row r="4161" spans="1:1" s="96" customFormat="1" ht="45.95" customHeight="1">
      <c r="A4161" s="110"/>
    </row>
    <row r="4162" spans="1:1" s="96" customFormat="1" ht="45.95" customHeight="1">
      <c r="A4162" s="110"/>
    </row>
    <row r="4163" spans="1:1" s="96" customFormat="1" ht="45.95" customHeight="1">
      <c r="A4163" s="110"/>
    </row>
    <row r="4164" spans="1:1" s="96" customFormat="1" ht="45.95" customHeight="1">
      <c r="A4164" s="110"/>
    </row>
    <row r="4165" spans="1:1" s="96" customFormat="1" ht="45.95" customHeight="1">
      <c r="A4165" s="110"/>
    </row>
    <row r="4166" spans="1:1" s="96" customFormat="1" ht="45.95" customHeight="1">
      <c r="A4166" s="110"/>
    </row>
    <row r="4167" spans="1:1" s="96" customFormat="1" ht="45.95" customHeight="1">
      <c r="A4167" s="110"/>
    </row>
    <row r="4168" spans="1:1" s="96" customFormat="1" ht="45.95" customHeight="1">
      <c r="A4168" s="110"/>
    </row>
    <row r="4169" spans="1:1" s="96" customFormat="1" ht="45.95" customHeight="1">
      <c r="A4169" s="110"/>
    </row>
    <row r="4170" spans="1:1" s="96" customFormat="1" ht="45.95" customHeight="1">
      <c r="A4170" s="110"/>
    </row>
    <row r="4171" spans="1:1" s="96" customFormat="1" ht="45.95" customHeight="1">
      <c r="A4171" s="110"/>
    </row>
    <row r="4172" spans="1:1" s="96" customFormat="1" ht="45.95" customHeight="1">
      <c r="A4172" s="110"/>
    </row>
    <row r="4173" spans="1:1" s="96" customFormat="1" ht="45.95" customHeight="1">
      <c r="A4173" s="110"/>
    </row>
    <row r="4174" spans="1:1" s="96" customFormat="1" ht="45.95" customHeight="1">
      <c r="A4174" s="110"/>
    </row>
    <row r="4175" spans="1:1" s="96" customFormat="1" ht="45.95" customHeight="1">
      <c r="A4175" s="110"/>
    </row>
    <row r="4176" spans="1:1" s="96" customFormat="1" ht="45.95" customHeight="1">
      <c r="A4176" s="110"/>
    </row>
    <row r="4177" spans="1:1" s="96" customFormat="1" ht="45.95" customHeight="1">
      <c r="A4177" s="110"/>
    </row>
    <row r="4178" spans="1:1" s="96" customFormat="1" ht="45.95" customHeight="1">
      <c r="A4178" s="110"/>
    </row>
    <row r="4179" spans="1:1" s="96" customFormat="1" ht="45.95" customHeight="1">
      <c r="A4179" s="110"/>
    </row>
    <row r="4180" spans="1:1" s="96" customFormat="1" ht="45.95" customHeight="1">
      <c r="A4180" s="110"/>
    </row>
    <row r="4181" spans="1:1" s="96" customFormat="1" ht="45.95" customHeight="1">
      <c r="A4181" s="110"/>
    </row>
    <row r="4182" spans="1:1" s="96" customFormat="1" ht="45.95" customHeight="1">
      <c r="A4182" s="110"/>
    </row>
    <row r="4183" spans="1:1" s="96" customFormat="1" ht="45.95" customHeight="1">
      <c r="A4183" s="110"/>
    </row>
    <row r="4184" spans="1:1" s="96" customFormat="1" ht="45.95" customHeight="1">
      <c r="A4184" s="110"/>
    </row>
    <row r="4185" spans="1:1" s="96" customFormat="1" ht="45.95" customHeight="1">
      <c r="A4185" s="110"/>
    </row>
    <row r="4186" spans="1:1" s="96" customFormat="1" ht="45.95" customHeight="1">
      <c r="A4186" s="110"/>
    </row>
    <row r="4187" spans="1:1" s="96" customFormat="1" ht="45.95" customHeight="1">
      <c r="A4187" s="110"/>
    </row>
    <row r="4188" spans="1:1" s="96" customFormat="1" ht="45.95" customHeight="1">
      <c r="A4188" s="110"/>
    </row>
    <row r="4189" spans="1:1" s="96" customFormat="1" ht="45.95" customHeight="1">
      <c r="A4189" s="110"/>
    </row>
    <row r="4190" spans="1:1" s="96" customFormat="1" ht="45.95" customHeight="1">
      <c r="A4190" s="110"/>
    </row>
    <row r="4191" spans="1:1" s="96" customFormat="1" ht="45.95" customHeight="1">
      <c r="A4191" s="110"/>
    </row>
    <row r="4192" spans="1:1" s="96" customFormat="1" ht="45.95" customHeight="1">
      <c r="A4192" s="110"/>
    </row>
    <row r="4193" spans="1:1" s="96" customFormat="1" ht="45.95" customHeight="1">
      <c r="A4193" s="110"/>
    </row>
    <row r="4194" spans="1:1" s="96" customFormat="1" ht="45.95" customHeight="1">
      <c r="A4194" s="110"/>
    </row>
    <row r="4195" spans="1:1" s="96" customFormat="1" ht="45.95" customHeight="1">
      <c r="A4195" s="110"/>
    </row>
    <row r="4196" spans="1:1" s="96" customFormat="1" ht="45.95" customHeight="1">
      <c r="A4196" s="110"/>
    </row>
    <row r="4197" spans="1:1" s="96" customFormat="1" ht="45.95" customHeight="1">
      <c r="A4197" s="110"/>
    </row>
    <row r="4198" spans="1:1" s="96" customFormat="1" ht="45.95" customHeight="1">
      <c r="A4198" s="110"/>
    </row>
    <row r="4199" spans="1:1" s="96" customFormat="1" ht="45.95" customHeight="1">
      <c r="A4199" s="110"/>
    </row>
    <row r="4200" spans="1:1" s="96" customFormat="1" ht="45.95" customHeight="1">
      <c r="A4200" s="110"/>
    </row>
    <row r="4201" spans="1:1" s="96" customFormat="1" ht="45.95" customHeight="1">
      <c r="A4201" s="110"/>
    </row>
    <row r="4202" spans="1:1" s="96" customFormat="1" ht="45.95" customHeight="1">
      <c r="A4202" s="110"/>
    </row>
    <row r="4203" spans="1:1" s="96" customFormat="1" ht="45.95" customHeight="1">
      <c r="A4203" s="110"/>
    </row>
    <row r="4204" spans="1:1" s="96" customFormat="1" ht="45.95" customHeight="1">
      <c r="A4204" s="110"/>
    </row>
    <row r="4205" spans="1:1" s="96" customFormat="1" ht="45.95" customHeight="1">
      <c r="A4205" s="110"/>
    </row>
    <row r="4206" spans="1:1" s="96" customFormat="1" ht="45.95" customHeight="1">
      <c r="A4206" s="110"/>
    </row>
    <row r="4207" spans="1:1" s="96" customFormat="1" ht="45.95" customHeight="1">
      <c r="A4207" s="110"/>
    </row>
    <row r="4208" spans="1:1" s="96" customFormat="1" ht="45.95" customHeight="1">
      <c r="A4208" s="110"/>
    </row>
    <row r="4209" spans="1:1" s="96" customFormat="1" ht="45.95" customHeight="1">
      <c r="A4209" s="110"/>
    </row>
    <row r="4210" spans="1:1" s="96" customFormat="1" ht="45.95" customHeight="1">
      <c r="A4210" s="110"/>
    </row>
    <row r="4211" spans="1:1" s="96" customFormat="1" ht="45.95" customHeight="1">
      <c r="A4211" s="110"/>
    </row>
    <row r="4212" spans="1:1" s="96" customFormat="1" ht="45.95" customHeight="1">
      <c r="A4212" s="110"/>
    </row>
    <row r="4213" spans="1:1" s="96" customFormat="1" ht="45.95" customHeight="1">
      <c r="A4213" s="110"/>
    </row>
    <row r="4214" spans="1:1" s="96" customFormat="1" ht="45.95" customHeight="1">
      <c r="A4214" s="110"/>
    </row>
    <row r="4215" spans="1:1" s="96" customFormat="1" ht="45.95" customHeight="1">
      <c r="A4215" s="110"/>
    </row>
    <row r="4216" spans="1:1" s="96" customFormat="1" ht="45.95" customHeight="1">
      <c r="A4216" s="110"/>
    </row>
    <row r="4217" spans="1:1" s="96" customFormat="1" ht="45.95" customHeight="1">
      <c r="A4217" s="110"/>
    </row>
    <row r="4218" spans="1:1" s="96" customFormat="1" ht="45.95" customHeight="1">
      <c r="A4218" s="110"/>
    </row>
    <row r="4219" spans="1:1" s="96" customFormat="1" ht="45.95" customHeight="1">
      <c r="A4219" s="110"/>
    </row>
    <row r="4220" spans="1:1" s="96" customFormat="1" ht="45.95" customHeight="1">
      <c r="A4220" s="110"/>
    </row>
    <row r="4221" spans="1:1" s="96" customFormat="1" ht="45.95" customHeight="1">
      <c r="A4221" s="110"/>
    </row>
    <row r="4222" spans="1:1" s="96" customFormat="1" ht="45.95" customHeight="1">
      <c r="A4222" s="110"/>
    </row>
    <row r="4223" spans="1:1" s="96" customFormat="1" ht="45.95" customHeight="1">
      <c r="A4223" s="110"/>
    </row>
    <row r="4224" spans="1:1" s="96" customFormat="1" ht="45.95" customHeight="1">
      <c r="A4224" s="110"/>
    </row>
    <row r="4225" spans="1:1" s="96" customFormat="1" ht="45.95" customHeight="1">
      <c r="A4225" s="110"/>
    </row>
    <row r="4226" spans="1:1" s="96" customFormat="1" ht="45.95" customHeight="1">
      <c r="A4226" s="110"/>
    </row>
    <row r="4227" spans="1:1" s="96" customFormat="1" ht="45.95" customHeight="1">
      <c r="A4227" s="110"/>
    </row>
    <row r="4228" spans="1:1" s="96" customFormat="1" ht="45.95" customHeight="1">
      <c r="A4228" s="110"/>
    </row>
    <row r="4229" spans="1:1" s="96" customFormat="1" ht="45.95" customHeight="1">
      <c r="A4229" s="110"/>
    </row>
    <row r="4230" spans="1:1" s="96" customFormat="1" ht="45.95" customHeight="1">
      <c r="A4230" s="110"/>
    </row>
    <row r="4231" spans="1:1" s="96" customFormat="1" ht="45.95" customHeight="1">
      <c r="A4231" s="110"/>
    </row>
    <row r="4232" spans="1:1" s="96" customFormat="1" ht="45.95" customHeight="1">
      <c r="A4232" s="110"/>
    </row>
    <row r="4233" spans="1:1" s="96" customFormat="1" ht="45.95" customHeight="1">
      <c r="A4233" s="110"/>
    </row>
    <row r="4234" spans="1:1" s="96" customFormat="1" ht="45.95" customHeight="1">
      <c r="A4234" s="110"/>
    </row>
    <row r="4235" spans="1:1" s="96" customFormat="1" ht="45.95" customHeight="1">
      <c r="A4235" s="110"/>
    </row>
    <row r="4236" spans="1:1" s="96" customFormat="1" ht="45.95" customHeight="1">
      <c r="A4236" s="110"/>
    </row>
    <row r="4237" spans="1:1" s="96" customFormat="1" ht="45.95" customHeight="1">
      <c r="A4237" s="110"/>
    </row>
    <row r="4238" spans="1:1" s="96" customFormat="1" ht="45.95" customHeight="1">
      <c r="A4238" s="110"/>
    </row>
    <row r="4239" spans="1:1" s="96" customFormat="1" ht="45.95" customHeight="1">
      <c r="A4239" s="110"/>
    </row>
    <row r="4240" spans="1:1" s="96" customFormat="1" ht="45.95" customHeight="1">
      <c r="A4240" s="110"/>
    </row>
    <row r="4241" spans="1:1" s="96" customFormat="1" ht="45.95" customHeight="1">
      <c r="A4241" s="110"/>
    </row>
    <row r="4242" spans="1:1" s="96" customFormat="1" ht="45.95" customHeight="1">
      <c r="A4242" s="110"/>
    </row>
    <row r="4243" spans="1:1" s="96" customFormat="1" ht="45.95" customHeight="1">
      <c r="A4243" s="110"/>
    </row>
    <row r="4244" spans="1:1" s="96" customFormat="1" ht="45.95" customHeight="1">
      <c r="A4244" s="110"/>
    </row>
    <row r="4245" spans="1:1" s="96" customFormat="1" ht="45.95" customHeight="1">
      <c r="A4245" s="110"/>
    </row>
    <row r="4246" spans="1:1" s="96" customFormat="1" ht="45.95" customHeight="1">
      <c r="A4246" s="110"/>
    </row>
    <row r="4247" spans="1:1" s="96" customFormat="1" ht="45.95" customHeight="1">
      <c r="A4247" s="110"/>
    </row>
    <row r="4248" spans="1:1" s="96" customFormat="1" ht="45.95" customHeight="1">
      <c r="A4248" s="110"/>
    </row>
    <row r="4249" spans="1:1" s="96" customFormat="1" ht="45.95" customHeight="1">
      <c r="A4249" s="110"/>
    </row>
    <row r="4250" spans="1:1" s="96" customFormat="1" ht="45.95" customHeight="1">
      <c r="A4250" s="110"/>
    </row>
    <row r="4251" spans="1:1" s="96" customFormat="1" ht="45.95" customHeight="1">
      <c r="A4251" s="110"/>
    </row>
    <row r="4252" spans="1:1" s="96" customFormat="1" ht="45.95" customHeight="1">
      <c r="A4252" s="110"/>
    </row>
    <row r="4253" spans="1:1" s="96" customFormat="1" ht="45.95" customHeight="1">
      <c r="A4253" s="110"/>
    </row>
    <row r="4254" spans="1:1" s="96" customFormat="1" ht="45.95" customHeight="1">
      <c r="A4254" s="110"/>
    </row>
    <row r="4255" spans="1:1" s="96" customFormat="1" ht="45.95" customHeight="1">
      <c r="A4255" s="110"/>
    </row>
    <row r="4256" spans="1:1" s="96" customFormat="1" ht="45.95" customHeight="1">
      <c r="A4256" s="110"/>
    </row>
    <row r="4257" spans="1:1" s="96" customFormat="1" ht="45.95" customHeight="1">
      <c r="A4257" s="110"/>
    </row>
    <row r="4258" spans="1:1" s="96" customFormat="1" ht="45.95" customHeight="1">
      <c r="A4258" s="110"/>
    </row>
    <row r="4259" spans="1:1" s="96" customFormat="1" ht="45.95" customHeight="1">
      <c r="A4259" s="110"/>
    </row>
    <row r="4260" spans="1:1" s="96" customFormat="1" ht="45.95" customHeight="1">
      <c r="A4260" s="110"/>
    </row>
    <row r="4261" spans="1:1" s="96" customFormat="1" ht="45.95" customHeight="1">
      <c r="A4261" s="110"/>
    </row>
    <row r="4262" spans="1:1" s="96" customFormat="1" ht="45.95" customHeight="1">
      <c r="A4262" s="110"/>
    </row>
    <row r="4263" spans="1:1" s="96" customFormat="1" ht="45.95" customHeight="1">
      <c r="A4263" s="110"/>
    </row>
    <row r="4264" spans="1:1" s="96" customFormat="1" ht="45.95" customHeight="1">
      <c r="A4264" s="110"/>
    </row>
    <row r="4265" spans="1:1" s="96" customFormat="1" ht="45.95" customHeight="1">
      <c r="A4265" s="110"/>
    </row>
    <row r="4266" spans="1:1" s="96" customFormat="1" ht="45.95" customHeight="1">
      <c r="A4266" s="110"/>
    </row>
    <row r="4267" spans="1:1" s="96" customFormat="1" ht="45.95" customHeight="1">
      <c r="A4267" s="110"/>
    </row>
    <row r="4268" spans="1:1" s="96" customFormat="1" ht="45.95" customHeight="1">
      <c r="A4268" s="110"/>
    </row>
    <row r="4269" spans="1:1" s="96" customFormat="1" ht="45.95" customHeight="1">
      <c r="A4269" s="110"/>
    </row>
    <row r="4270" spans="1:1" s="96" customFormat="1" ht="45.95" customHeight="1">
      <c r="A4270" s="110"/>
    </row>
    <row r="4271" spans="1:1" s="96" customFormat="1" ht="51.95" customHeight="1">
      <c r="A4271" s="110"/>
    </row>
    <row r="4272" spans="1:1" s="96" customFormat="1" ht="45.95" customHeight="1">
      <c r="A4272" s="110"/>
    </row>
    <row r="4273" spans="1:1" s="96" customFormat="1" ht="45.95" customHeight="1">
      <c r="A4273" s="110"/>
    </row>
    <row r="4274" spans="1:1" s="96" customFormat="1" ht="45.95" customHeight="1">
      <c r="A4274" s="110"/>
    </row>
    <row r="4275" spans="1:1" s="96" customFormat="1" ht="45.95" customHeight="1">
      <c r="A4275" s="110"/>
    </row>
    <row r="4276" spans="1:1" s="96" customFormat="1" ht="45.95" customHeight="1">
      <c r="A4276" s="110"/>
    </row>
    <row r="4277" spans="1:1" s="96" customFormat="1" ht="45.95" customHeight="1">
      <c r="A4277" s="110"/>
    </row>
    <row r="4278" spans="1:1" s="96" customFormat="1" ht="45.95" customHeight="1">
      <c r="A4278" s="110"/>
    </row>
    <row r="4279" spans="1:1" s="96" customFormat="1" ht="45.95" customHeight="1">
      <c r="A4279" s="110"/>
    </row>
    <row r="4280" spans="1:1" s="96" customFormat="1" ht="45.95" customHeight="1">
      <c r="A4280" s="110"/>
    </row>
    <row r="4281" spans="1:1" s="96" customFormat="1" ht="45.95" customHeight="1">
      <c r="A4281" s="110"/>
    </row>
    <row r="4282" spans="1:1" s="96" customFormat="1" ht="45.95" customHeight="1">
      <c r="A4282" s="110"/>
    </row>
    <row r="4283" spans="1:1" s="96" customFormat="1" ht="45.95" customHeight="1">
      <c r="A4283" s="110"/>
    </row>
    <row r="4284" spans="1:1" s="96" customFormat="1" ht="45.95" customHeight="1">
      <c r="A4284" s="110"/>
    </row>
    <row r="4285" spans="1:1" s="96" customFormat="1" ht="45.95" customHeight="1">
      <c r="A4285" s="110"/>
    </row>
    <row r="4286" spans="1:1" s="96" customFormat="1" ht="45.95" customHeight="1">
      <c r="A4286" s="110"/>
    </row>
    <row r="4287" spans="1:1" s="96" customFormat="1" ht="45.95" customHeight="1">
      <c r="A4287" s="110"/>
    </row>
    <row r="4288" spans="1:1" s="96" customFormat="1" ht="45.95" customHeight="1">
      <c r="A4288" s="110"/>
    </row>
    <row r="4289" spans="1:1" s="96" customFormat="1" ht="45.95" customHeight="1">
      <c r="A4289" s="110"/>
    </row>
    <row r="4290" spans="1:1" s="96" customFormat="1" ht="45.95" customHeight="1">
      <c r="A4290" s="110"/>
    </row>
    <row r="4291" spans="1:1" s="96" customFormat="1" ht="45.95" customHeight="1">
      <c r="A4291" s="110"/>
    </row>
    <row r="4292" spans="1:1" s="96" customFormat="1" ht="45.95" customHeight="1">
      <c r="A4292" s="110"/>
    </row>
    <row r="4293" spans="1:1" s="96" customFormat="1" ht="45.95" customHeight="1">
      <c r="A4293" s="110"/>
    </row>
    <row r="4294" spans="1:1" s="96" customFormat="1" ht="45.95" customHeight="1">
      <c r="A4294" s="110"/>
    </row>
    <row r="4295" spans="1:1" s="96" customFormat="1" ht="45.95" customHeight="1">
      <c r="A4295" s="110"/>
    </row>
    <row r="4296" spans="1:1" s="96" customFormat="1" ht="45.95" customHeight="1">
      <c r="A4296" s="110"/>
    </row>
    <row r="4297" spans="1:1" s="96" customFormat="1" ht="45.95" customHeight="1">
      <c r="A4297" s="110"/>
    </row>
    <row r="4298" spans="1:1" s="96" customFormat="1" ht="45.95" customHeight="1">
      <c r="A4298" s="110"/>
    </row>
    <row r="4299" spans="1:1" s="96" customFormat="1" ht="45.95" customHeight="1">
      <c r="A4299" s="110"/>
    </row>
    <row r="4300" spans="1:1" s="96" customFormat="1" ht="45.95" customHeight="1">
      <c r="A4300" s="110"/>
    </row>
    <row r="4301" spans="1:1" s="96" customFormat="1" ht="45.95" customHeight="1">
      <c r="A4301" s="110"/>
    </row>
    <row r="4302" spans="1:1" s="96" customFormat="1" ht="45.95" customHeight="1">
      <c r="A4302" s="110"/>
    </row>
    <row r="4303" spans="1:1" s="96" customFormat="1" ht="45.95" customHeight="1">
      <c r="A4303" s="110"/>
    </row>
    <row r="4304" spans="1:1" s="96" customFormat="1" ht="45.95" customHeight="1">
      <c r="A4304" s="110"/>
    </row>
    <row r="4305" spans="1:1" s="96" customFormat="1" ht="45.95" customHeight="1">
      <c r="A4305" s="110"/>
    </row>
    <row r="4306" spans="1:1" s="96" customFormat="1" ht="45.95" customHeight="1">
      <c r="A4306" s="110"/>
    </row>
    <row r="4307" spans="1:1" s="96" customFormat="1" ht="45.95" customHeight="1">
      <c r="A4307" s="110"/>
    </row>
    <row r="4308" spans="1:1" s="96" customFormat="1" ht="45.95" customHeight="1">
      <c r="A4308" s="110"/>
    </row>
    <row r="4309" spans="1:1" s="96" customFormat="1" ht="45.95" customHeight="1">
      <c r="A4309" s="110"/>
    </row>
    <row r="4310" spans="1:1" s="96" customFormat="1" ht="45.95" customHeight="1">
      <c r="A4310" s="110"/>
    </row>
    <row r="4311" spans="1:1" s="96" customFormat="1" ht="45.95" customHeight="1">
      <c r="A4311" s="110"/>
    </row>
    <row r="4312" spans="1:1" s="96" customFormat="1" ht="45.95" customHeight="1">
      <c r="A4312" s="110"/>
    </row>
    <row r="4313" spans="1:1" s="96" customFormat="1" ht="45.95" customHeight="1">
      <c r="A4313" s="110"/>
    </row>
    <row r="4314" spans="1:1" s="96" customFormat="1" ht="45.95" customHeight="1">
      <c r="A4314" s="110"/>
    </row>
    <row r="4315" spans="1:1" s="96" customFormat="1" ht="45.95" customHeight="1">
      <c r="A4315" s="110"/>
    </row>
    <row r="4316" spans="1:1" s="96" customFormat="1" ht="45.95" customHeight="1">
      <c r="A4316" s="110"/>
    </row>
    <row r="4317" spans="1:1" s="96" customFormat="1" ht="45.95" customHeight="1">
      <c r="A4317" s="110"/>
    </row>
    <row r="4318" spans="1:1" s="96" customFormat="1" ht="45.95" customHeight="1">
      <c r="A4318" s="110"/>
    </row>
    <row r="4319" spans="1:1" s="96" customFormat="1" ht="45.95" customHeight="1">
      <c r="A4319" s="110"/>
    </row>
    <row r="4320" spans="1:1" s="96" customFormat="1" ht="45.95" customHeight="1">
      <c r="A4320" s="110"/>
    </row>
    <row r="4321" spans="1:1" s="96" customFormat="1" ht="45.95" customHeight="1">
      <c r="A4321" s="110"/>
    </row>
    <row r="4322" spans="1:1" s="96" customFormat="1" ht="45.95" customHeight="1">
      <c r="A4322" s="110"/>
    </row>
    <row r="4323" spans="1:1" s="96" customFormat="1" ht="45.95" customHeight="1">
      <c r="A4323" s="110"/>
    </row>
    <row r="4324" spans="1:1" s="96" customFormat="1" ht="45.95" customHeight="1">
      <c r="A4324" s="110"/>
    </row>
    <row r="4325" spans="1:1" s="96" customFormat="1" ht="45.95" customHeight="1">
      <c r="A4325" s="110"/>
    </row>
    <row r="4326" spans="1:1" s="96" customFormat="1" ht="45.95" customHeight="1">
      <c r="A4326" s="110"/>
    </row>
    <row r="4327" spans="1:1" s="96" customFormat="1" ht="45.95" customHeight="1">
      <c r="A4327" s="110"/>
    </row>
    <row r="4328" spans="1:1" s="96" customFormat="1" ht="45.95" customHeight="1">
      <c r="A4328" s="110"/>
    </row>
    <row r="4329" spans="1:1" s="96" customFormat="1" ht="45.95" customHeight="1">
      <c r="A4329" s="110"/>
    </row>
    <row r="4330" spans="1:1" s="96" customFormat="1" ht="45.95" customHeight="1">
      <c r="A4330" s="110"/>
    </row>
    <row r="4331" spans="1:1" s="96" customFormat="1" ht="45.95" customHeight="1">
      <c r="A4331" s="110"/>
    </row>
    <row r="4332" spans="1:1" s="96" customFormat="1" ht="45.95" customHeight="1">
      <c r="A4332" s="110"/>
    </row>
    <row r="4333" spans="1:1" s="96" customFormat="1" ht="45.95" customHeight="1">
      <c r="A4333" s="110"/>
    </row>
    <row r="4334" spans="1:1" s="96" customFormat="1" ht="45.95" customHeight="1">
      <c r="A4334" s="110"/>
    </row>
    <row r="4335" spans="1:1" s="96" customFormat="1" ht="45.95" customHeight="1">
      <c r="A4335" s="110"/>
    </row>
    <row r="4336" spans="1:1" s="96" customFormat="1" ht="45.95" customHeight="1">
      <c r="A4336" s="110"/>
    </row>
    <row r="4337" spans="1:1" s="96" customFormat="1" ht="45.95" customHeight="1">
      <c r="A4337" s="110"/>
    </row>
    <row r="4338" spans="1:1" s="96" customFormat="1" ht="45.95" customHeight="1">
      <c r="A4338" s="110"/>
    </row>
    <row r="4339" spans="1:1" s="96" customFormat="1" ht="45.95" customHeight="1">
      <c r="A4339" s="110"/>
    </row>
    <row r="4340" spans="1:1" s="96" customFormat="1" ht="45.95" customHeight="1">
      <c r="A4340" s="110"/>
    </row>
    <row r="4341" spans="1:1" s="96" customFormat="1" ht="45.95" customHeight="1">
      <c r="A4341" s="110"/>
    </row>
    <row r="4342" spans="1:1" s="96" customFormat="1" ht="45.95" customHeight="1">
      <c r="A4342" s="110"/>
    </row>
    <row r="4343" spans="1:1" s="96" customFormat="1" ht="45.95" customHeight="1">
      <c r="A4343" s="110"/>
    </row>
    <row r="4344" spans="1:1" s="96" customFormat="1" ht="45.95" customHeight="1">
      <c r="A4344" s="110"/>
    </row>
    <row r="4345" spans="1:1" s="96" customFormat="1" ht="45.95" customHeight="1">
      <c r="A4345" s="110"/>
    </row>
    <row r="4346" spans="1:1" s="96" customFormat="1" ht="45.95" customHeight="1">
      <c r="A4346" s="110"/>
    </row>
    <row r="4347" spans="1:1" s="96" customFormat="1" ht="45.95" customHeight="1">
      <c r="A4347" s="110"/>
    </row>
    <row r="4348" spans="1:1" s="96" customFormat="1" ht="45.95" customHeight="1">
      <c r="A4348" s="110"/>
    </row>
    <row r="4349" spans="1:1" s="96" customFormat="1" ht="45.95" customHeight="1">
      <c r="A4349" s="110"/>
    </row>
    <row r="4350" spans="1:1" s="96" customFormat="1" ht="45.95" customHeight="1">
      <c r="A4350" s="110"/>
    </row>
    <row r="4351" spans="1:1" s="96" customFormat="1" ht="45.95" customHeight="1">
      <c r="A4351" s="110"/>
    </row>
    <row r="4352" spans="1:1" s="96" customFormat="1" ht="45.95" customHeight="1">
      <c r="A4352" s="110"/>
    </row>
    <row r="4353" spans="1:1" s="96" customFormat="1" ht="45.95" customHeight="1">
      <c r="A4353" s="110"/>
    </row>
    <row r="4354" spans="1:1" s="96" customFormat="1" ht="45.95" customHeight="1">
      <c r="A4354" s="110"/>
    </row>
    <row r="4355" spans="1:1" s="96" customFormat="1" ht="45.95" customHeight="1">
      <c r="A4355" s="110"/>
    </row>
    <row r="4356" spans="1:1" s="96" customFormat="1" ht="45.95" customHeight="1">
      <c r="A4356" s="110"/>
    </row>
    <row r="4357" spans="1:1" s="96" customFormat="1" ht="45.95" customHeight="1">
      <c r="A4357" s="110"/>
    </row>
    <row r="4358" spans="1:1" s="96" customFormat="1" ht="45.95" customHeight="1">
      <c r="A4358" s="110"/>
    </row>
    <row r="4359" spans="1:1" s="96" customFormat="1" ht="45.95" customHeight="1">
      <c r="A4359" s="110"/>
    </row>
    <row r="4360" spans="1:1" s="96" customFormat="1" ht="45.95" customHeight="1">
      <c r="A4360" s="110"/>
    </row>
    <row r="4361" spans="1:1" s="96" customFormat="1" ht="45.95" customHeight="1">
      <c r="A4361" s="110"/>
    </row>
    <row r="4362" spans="1:1" s="96" customFormat="1" ht="45.95" customHeight="1">
      <c r="A4362" s="110"/>
    </row>
    <row r="4363" spans="1:1" s="96" customFormat="1" ht="45.95" customHeight="1">
      <c r="A4363" s="110"/>
    </row>
    <row r="4364" spans="1:1" s="96" customFormat="1" ht="45.95" customHeight="1">
      <c r="A4364" s="110"/>
    </row>
    <row r="4365" spans="1:1" s="96" customFormat="1" ht="45.95" customHeight="1">
      <c r="A4365" s="110"/>
    </row>
    <row r="4366" spans="1:1" s="96" customFormat="1" ht="45.95" customHeight="1">
      <c r="A4366" s="110"/>
    </row>
    <row r="4367" spans="1:1" s="96" customFormat="1" ht="45.95" customHeight="1">
      <c r="A4367" s="110"/>
    </row>
    <row r="4368" spans="1:1" s="96" customFormat="1" ht="45.95" customHeight="1">
      <c r="A4368" s="110"/>
    </row>
    <row r="4369" spans="1:1" s="96" customFormat="1" ht="45.95" customHeight="1">
      <c r="A4369" s="110"/>
    </row>
    <row r="4370" spans="1:1" s="96" customFormat="1" ht="45.95" customHeight="1">
      <c r="A4370" s="110"/>
    </row>
    <row r="4371" spans="1:1" s="96" customFormat="1" ht="45.95" customHeight="1">
      <c r="A4371" s="110"/>
    </row>
    <row r="4372" spans="1:1" s="96" customFormat="1" ht="45.95" customHeight="1">
      <c r="A4372" s="110"/>
    </row>
    <row r="4373" spans="1:1" s="96" customFormat="1" ht="45.95" customHeight="1">
      <c r="A4373" s="110"/>
    </row>
    <row r="4374" spans="1:1" s="96" customFormat="1" ht="45.95" customHeight="1">
      <c r="A4374" s="110"/>
    </row>
    <row r="4375" spans="1:1" s="96" customFormat="1" ht="45.95" customHeight="1">
      <c r="A4375" s="110"/>
    </row>
    <row r="4376" spans="1:1" s="96" customFormat="1" ht="45.95" customHeight="1">
      <c r="A4376" s="110"/>
    </row>
    <row r="4377" spans="1:1" s="96" customFormat="1" ht="45.95" customHeight="1">
      <c r="A4377" s="110"/>
    </row>
    <row r="4378" spans="1:1" s="96" customFormat="1" ht="45.95" customHeight="1">
      <c r="A4378" s="110"/>
    </row>
    <row r="4379" spans="1:1" s="96" customFormat="1" ht="45.95" customHeight="1">
      <c r="A4379" s="110"/>
    </row>
    <row r="4380" spans="1:1" s="96" customFormat="1" ht="45.95" customHeight="1">
      <c r="A4380" s="110"/>
    </row>
    <row r="4381" spans="1:1" s="96" customFormat="1" ht="45.95" customHeight="1">
      <c r="A4381" s="110"/>
    </row>
    <row r="4382" spans="1:1" s="96" customFormat="1" ht="45.95" customHeight="1">
      <c r="A4382" s="110"/>
    </row>
    <row r="4383" spans="1:1" s="96" customFormat="1" ht="45.95" customHeight="1">
      <c r="A4383" s="110"/>
    </row>
    <row r="4384" spans="1:1" s="96" customFormat="1" ht="45.95" customHeight="1">
      <c r="A4384" s="110"/>
    </row>
    <row r="4385" spans="1:1" s="96" customFormat="1" ht="45.95" customHeight="1">
      <c r="A4385" s="110"/>
    </row>
    <row r="4386" spans="1:1" s="96" customFormat="1" ht="45.95" customHeight="1">
      <c r="A4386" s="110"/>
    </row>
    <row r="4387" spans="1:1" s="96" customFormat="1" ht="45.95" customHeight="1">
      <c r="A4387" s="110"/>
    </row>
    <row r="4388" spans="1:1" s="96" customFormat="1" ht="45.95" customHeight="1">
      <c r="A4388" s="110"/>
    </row>
    <row r="4389" spans="1:1" s="96" customFormat="1" ht="45.95" customHeight="1">
      <c r="A4389" s="110"/>
    </row>
    <row r="4390" spans="1:1" s="96" customFormat="1" ht="45.95" customHeight="1">
      <c r="A4390" s="110"/>
    </row>
    <row r="4391" spans="1:1" s="96" customFormat="1" ht="45.95" customHeight="1">
      <c r="A4391" s="110"/>
    </row>
    <row r="4392" spans="1:1" s="96" customFormat="1" ht="45.95" customHeight="1">
      <c r="A4392" s="110"/>
    </row>
    <row r="4393" spans="1:1" s="96" customFormat="1" ht="45.95" customHeight="1">
      <c r="A4393" s="110"/>
    </row>
    <row r="4394" spans="1:1" s="96" customFormat="1" ht="45.95" customHeight="1">
      <c r="A4394" s="110"/>
    </row>
    <row r="4395" spans="1:1" s="96" customFormat="1" ht="45.95" customHeight="1">
      <c r="A4395" s="110"/>
    </row>
    <row r="4396" spans="1:1" s="96" customFormat="1" ht="45.95" customHeight="1">
      <c r="A4396" s="110"/>
    </row>
    <row r="4397" spans="1:1" s="96" customFormat="1" ht="45.95" customHeight="1">
      <c r="A4397" s="110"/>
    </row>
    <row r="4398" spans="1:1" s="96" customFormat="1" ht="45.95" customHeight="1">
      <c r="A4398" s="110"/>
    </row>
    <row r="4399" spans="1:1" s="96" customFormat="1" ht="45.95" customHeight="1">
      <c r="A4399" s="110"/>
    </row>
    <row r="4400" spans="1:1" s="96" customFormat="1" ht="45.95" customHeight="1">
      <c r="A4400" s="110"/>
    </row>
    <row r="4401" spans="1:1" s="96" customFormat="1" ht="45.95" customHeight="1">
      <c r="A4401" s="110"/>
    </row>
    <row r="4402" spans="1:1" s="96" customFormat="1" ht="45.95" customHeight="1">
      <c r="A4402" s="110"/>
    </row>
    <row r="4403" spans="1:1" s="96" customFormat="1" ht="45.95" customHeight="1">
      <c r="A4403" s="110"/>
    </row>
    <row r="4404" spans="1:1" s="96" customFormat="1" ht="45.95" customHeight="1">
      <c r="A4404" s="110"/>
    </row>
    <row r="4405" spans="1:1" s="96" customFormat="1" ht="45.95" customHeight="1">
      <c r="A4405" s="110"/>
    </row>
    <row r="4406" spans="1:1" s="96" customFormat="1" ht="45.95" customHeight="1">
      <c r="A4406" s="110"/>
    </row>
    <row r="4407" spans="1:1" s="96" customFormat="1" ht="45.95" customHeight="1">
      <c r="A4407" s="110"/>
    </row>
    <row r="4408" spans="1:1" s="96" customFormat="1" ht="45.95" customHeight="1">
      <c r="A4408" s="110"/>
    </row>
    <row r="4409" spans="1:1" s="96" customFormat="1" ht="45.95" customHeight="1">
      <c r="A4409" s="110"/>
    </row>
    <row r="4410" spans="1:1" s="96" customFormat="1" ht="45.95" customHeight="1">
      <c r="A4410" s="110"/>
    </row>
    <row r="4411" spans="1:1" s="96" customFormat="1" ht="45.95" customHeight="1">
      <c r="A4411" s="110"/>
    </row>
    <row r="4412" spans="1:1" s="96" customFormat="1" ht="45.95" customHeight="1">
      <c r="A4412" s="110"/>
    </row>
    <row r="4413" spans="1:1" s="96" customFormat="1" ht="45.95" customHeight="1">
      <c r="A4413" s="110"/>
    </row>
    <row r="4414" spans="1:1" s="96" customFormat="1" ht="45.95" customHeight="1">
      <c r="A4414" s="110"/>
    </row>
    <row r="4415" spans="1:1" s="96" customFormat="1" ht="45.95" customHeight="1">
      <c r="A4415" s="110"/>
    </row>
    <row r="4416" spans="1:1" s="96" customFormat="1" ht="45.95" customHeight="1">
      <c r="A4416" s="110"/>
    </row>
    <row r="4417" spans="1:1" s="96" customFormat="1" ht="45.95" customHeight="1">
      <c r="A4417" s="110"/>
    </row>
    <row r="4418" spans="1:1" s="96" customFormat="1" ht="45.95" customHeight="1">
      <c r="A4418" s="110"/>
    </row>
    <row r="4419" spans="1:1" s="96" customFormat="1" ht="45.95" customHeight="1">
      <c r="A4419" s="110"/>
    </row>
    <row r="4420" spans="1:1" s="96" customFormat="1" ht="45.95" customHeight="1">
      <c r="A4420" s="110"/>
    </row>
    <row r="4421" spans="1:1" s="96" customFormat="1" ht="45.95" customHeight="1">
      <c r="A4421" s="110"/>
    </row>
    <row r="4422" spans="1:1" s="96" customFormat="1" ht="45.95" customHeight="1">
      <c r="A4422" s="110"/>
    </row>
    <row r="4423" spans="1:1" s="96" customFormat="1" ht="45.95" customHeight="1">
      <c r="A4423" s="110"/>
    </row>
    <row r="4424" spans="1:1" s="96" customFormat="1" ht="45.95" customHeight="1">
      <c r="A4424" s="110"/>
    </row>
    <row r="4425" spans="1:1" s="96" customFormat="1" ht="45.95" customHeight="1">
      <c r="A4425" s="110"/>
    </row>
    <row r="4426" spans="1:1" s="96" customFormat="1" ht="45.95" customHeight="1">
      <c r="A4426" s="110"/>
    </row>
    <row r="4427" spans="1:1" s="96" customFormat="1" ht="45.95" customHeight="1">
      <c r="A4427" s="110"/>
    </row>
    <row r="4428" spans="1:1" s="96" customFormat="1" ht="45.95" customHeight="1">
      <c r="A4428" s="110"/>
    </row>
    <row r="4429" spans="1:1" s="96" customFormat="1" ht="45.95" customHeight="1">
      <c r="A4429" s="110"/>
    </row>
    <row r="4430" spans="1:1" s="96" customFormat="1" ht="45.95" customHeight="1">
      <c r="A4430" s="110"/>
    </row>
    <row r="4431" spans="1:1" s="96" customFormat="1" ht="45.95" customHeight="1">
      <c r="A4431" s="110"/>
    </row>
    <row r="4432" spans="1:1" s="96" customFormat="1" ht="45.95" customHeight="1">
      <c r="A4432" s="110"/>
    </row>
    <row r="4433" spans="1:1" s="96" customFormat="1" ht="45.95" customHeight="1">
      <c r="A4433" s="110"/>
    </row>
    <row r="4434" spans="1:1" s="96" customFormat="1" ht="45.95" customHeight="1">
      <c r="A4434" s="110"/>
    </row>
    <row r="4435" spans="1:1" s="96" customFormat="1" ht="45.95" customHeight="1">
      <c r="A4435" s="110"/>
    </row>
    <row r="4436" spans="1:1" s="96" customFormat="1" ht="45.95" customHeight="1">
      <c r="A4436" s="110"/>
    </row>
    <row r="4437" spans="1:1" s="96" customFormat="1" ht="45.95" customHeight="1">
      <c r="A4437" s="110"/>
    </row>
    <row r="4438" spans="1:1" s="96" customFormat="1" ht="45.95" customHeight="1">
      <c r="A4438" s="110"/>
    </row>
    <row r="4439" spans="1:1" s="96" customFormat="1" ht="45.95" customHeight="1">
      <c r="A4439" s="110"/>
    </row>
    <row r="4440" spans="1:1" s="96" customFormat="1" ht="45.95" customHeight="1">
      <c r="A4440" s="110"/>
    </row>
    <row r="4441" spans="1:1" s="96" customFormat="1" ht="45.95" customHeight="1">
      <c r="A4441" s="110"/>
    </row>
    <row r="4442" spans="1:1" s="96" customFormat="1" ht="45.95" customHeight="1">
      <c r="A4442" s="110"/>
    </row>
    <row r="4443" spans="1:1" s="96" customFormat="1" ht="45.95" customHeight="1">
      <c r="A4443" s="110"/>
    </row>
    <row r="4444" spans="1:1" s="96" customFormat="1" ht="45.95" customHeight="1">
      <c r="A4444" s="110"/>
    </row>
    <row r="4445" spans="1:1" s="96" customFormat="1" ht="45.95" customHeight="1">
      <c r="A4445" s="110"/>
    </row>
    <row r="4446" spans="1:1" s="96" customFormat="1" ht="45.95" customHeight="1">
      <c r="A4446" s="110"/>
    </row>
    <row r="4447" spans="1:1" s="96" customFormat="1" ht="45.95" customHeight="1">
      <c r="A4447" s="110"/>
    </row>
    <row r="4448" spans="1:1" s="96" customFormat="1" ht="45.95" customHeight="1">
      <c r="A4448" s="110"/>
    </row>
    <row r="4449" spans="1:1" s="96" customFormat="1" ht="45.95" customHeight="1">
      <c r="A4449" s="110"/>
    </row>
    <row r="4450" spans="1:1" s="96" customFormat="1" ht="45.95" customHeight="1">
      <c r="A4450" s="110"/>
    </row>
    <row r="4451" spans="1:1" s="96" customFormat="1" ht="45.95" customHeight="1">
      <c r="A4451" s="110"/>
    </row>
    <row r="4452" spans="1:1" s="96" customFormat="1" ht="45.95" customHeight="1">
      <c r="A4452" s="110"/>
    </row>
    <row r="4453" spans="1:1" s="96" customFormat="1" ht="45.95" customHeight="1">
      <c r="A4453" s="110"/>
    </row>
    <row r="4454" spans="1:1" s="96" customFormat="1" ht="45.95" customHeight="1">
      <c r="A4454" s="110"/>
    </row>
    <row r="4455" spans="1:1" s="96" customFormat="1" ht="45.95" customHeight="1">
      <c r="A4455" s="110"/>
    </row>
    <row r="4456" spans="1:1" s="96" customFormat="1" ht="45.95" customHeight="1">
      <c r="A4456" s="110"/>
    </row>
    <row r="4457" spans="1:1" s="96" customFormat="1" ht="45.95" customHeight="1">
      <c r="A4457" s="110"/>
    </row>
    <row r="4458" spans="1:1" s="96" customFormat="1" ht="45.95" customHeight="1">
      <c r="A4458" s="110"/>
    </row>
    <row r="4459" spans="1:1" s="96" customFormat="1" ht="45.95" customHeight="1">
      <c r="A4459" s="110"/>
    </row>
    <row r="4460" spans="1:1" s="96" customFormat="1" ht="45.95" customHeight="1">
      <c r="A4460" s="110"/>
    </row>
    <row r="4461" spans="1:1" s="96" customFormat="1" ht="45.95" customHeight="1">
      <c r="A4461" s="110"/>
    </row>
    <row r="4462" spans="1:1" s="96" customFormat="1" ht="45.95" customHeight="1">
      <c r="A4462" s="110"/>
    </row>
    <row r="4463" spans="1:1" s="96" customFormat="1" ht="45.95" customHeight="1">
      <c r="A4463" s="110"/>
    </row>
    <row r="4464" spans="1:1" s="96" customFormat="1" ht="45.95" customHeight="1">
      <c r="A4464" s="110"/>
    </row>
    <row r="4465" spans="1:1" s="96" customFormat="1" ht="45.95" customHeight="1">
      <c r="A4465" s="110"/>
    </row>
    <row r="4466" spans="1:1" s="96" customFormat="1" ht="45.95" customHeight="1">
      <c r="A4466" s="110"/>
    </row>
    <row r="4467" spans="1:1" s="96" customFormat="1" ht="45.95" customHeight="1">
      <c r="A4467" s="110"/>
    </row>
    <row r="4468" spans="1:1" s="96" customFormat="1" ht="45.95" customHeight="1">
      <c r="A4468" s="110"/>
    </row>
    <row r="4469" spans="1:1" s="96" customFormat="1" ht="45.95" customHeight="1">
      <c r="A4469" s="110"/>
    </row>
    <row r="4470" spans="1:1" s="96" customFormat="1" ht="45.95" customHeight="1">
      <c r="A4470" s="110"/>
    </row>
    <row r="4471" spans="1:1" s="96" customFormat="1" ht="45.95" customHeight="1">
      <c r="A4471" s="110"/>
    </row>
    <row r="4472" spans="1:1" s="96" customFormat="1" ht="45.95" customHeight="1">
      <c r="A4472" s="110"/>
    </row>
    <row r="4473" spans="1:1" s="96" customFormat="1" ht="45.95" customHeight="1">
      <c r="A4473" s="110"/>
    </row>
    <row r="4474" spans="1:1" s="96" customFormat="1" ht="45.95" customHeight="1">
      <c r="A4474" s="110"/>
    </row>
    <row r="4475" spans="1:1" s="96" customFormat="1" ht="45.95" customHeight="1">
      <c r="A4475" s="110"/>
    </row>
    <row r="4476" spans="1:1" s="96" customFormat="1" ht="45.95" customHeight="1">
      <c r="A4476" s="110"/>
    </row>
    <row r="4477" spans="1:1" s="96" customFormat="1" ht="45.95" customHeight="1">
      <c r="A4477" s="110"/>
    </row>
    <row r="4478" spans="1:1" s="96" customFormat="1" ht="45.95" customHeight="1">
      <c r="A4478" s="110"/>
    </row>
    <row r="4479" spans="1:1" s="96" customFormat="1" ht="45.95" customHeight="1">
      <c r="A4479" s="110"/>
    </row>
    <row r="4480" spans="1:1" s="96" customFormat="1" ht="45.95" customHeight="1">
      <c r="A4480" s="110"/>
    </row>
    <row r="4481" spans="1:1" s="96" customFormat="1" ht="45.95" customHeight="1">
      <c r="A4481" s="110"/>
    </row>
    <row r="4482" spans="1:1" s="96" customFormat="1" ht="45.95" customHeight="1">
      <c r="A4482" s="110"/>
    </row>
    <row r="4483" spans="1:1" s="96" customFormat="1" ht="45.95" customHeight="1">
      <c r="A4483" s="110"/>
    </row>
    <row r="4484" spans="1:1" s="96" customFormat="1" ht="45.95" customHeight="1">
      <c r="A4484" s="110"/>
    </row>
    <row r="4485" spans="1:1" s="96" customFormat="1" ht="45.95" customHeight="1">
      <c r="A4485" s="110"/>
    </row>
    <row r="4486" spans="1:1" s="96" customFormat="1" ht="45.95" customHeight="1">
      <c r="A4486" s="110"/>
    </row>
    <row r="4487" spans="1:1" s="96" customFormat="1" ht="45.95" customHeight="1">
      <c r="A4487" s="110"/>
    </row>
    <row r="4488" spans="1:1" s="96" customFormat="1" ht="45.95" customHeight="1">
      <c r="A4488" s="110"/>
    </row>
    <row r="4489" spans="1:1" s="96" customFormat="1" ht="45.95" customHeight="1">
      <c r="A4489" s="110"/>
    </row>
    <row r="4490" spans="1:1" s="96" customFormat="1" ht="45.95" customHeight="1">
      <c r="A4490" s="110"/>
    </row>
    <row r="4491" spans="1:1" s="96" customFormat="1" ht="45.95" customHeight="1">
      <c r="A4491" s="110"/>
    </row>
    <row r="4492" spans="1:1" s="96" customFormat="1" ht="45.95" customHeight="1">
      <c r="A4492" s="110"/>
    </row>
    <row r="4493" spans="1:1" s="96" customFormat="1" ht="45.95" customHeight="1">
      <c r="A4493" s="110"/>
    </row>
    <row r="4494" spans="1:1" s="96" customFormat="1" ht="45.95" customHeight="1">
      <c r="A4494" s="110"/>
    </row>
    <row r="4495" spans="1:1" s="96" customFormat="1" ht="45.95" customHeight="1">
      <c r="A4495" s="110"/>
    </row>
    <row r="4496" spans="1:1" s="96" customFormat="1" ht="45.95" customHeight="1">
      <c r="A4496" s="110"/>
    </row>
    <row r="4497" spans="1:1" s="96" customFormat="1" ht="45.95" customHeight="1">
      <c r="A4497" s="110"/>
    </row>
    <row r="4498" spans="1:1" s="96" customFormat="1" ht="45.95" customHeight="1">
      <c r="A4498" s="110"/>
    </row>
    <row r="4499" spans="1:1" s="96" customFormat="1" ht="45.95" customHeight="1">
      <c r="A4499" s="110"/>
    </row>
    <row r="4500" spans="1:1" s="96" customFormat="1" ht="45.95" customHeight="1">
      <c r="A4500" s="110"/>
    </row>
    <row r="4501" spans="1:1" s="96" customFormat="1" ht="45.95" customHeight="1">
      <c r="A4501" s="110"/>
    </row>
    <row r="4502" spans="1:1" s="96" customFormat="1" ht="45.95" customHeight="1">
      <c r="A4502" s="110"/>
    </row>
    <row r="4503" spans="1:1" s="96" customFormat="1" ht="45.95" customHeight="1">
      <c r="A4503" s="110"/>
    </row>
    <row r="4504" spans="1:1" s="96" customFormat="1" ht="45.95" customHeight="1">
      <c r="A4504" s="110"/>
    </row>
    <row r="4505" spans="1:1" s="96" customFormat="1" ht="45.95" customHeight="1">
      <c r="A4505" s="110"/>
    </row>
    <row r="4506" spans="1:1" s="96" customFormat="1" ht="45.95" customHeight="1">
      <c r="A4506" s="110"/>
    </row>
    <row r="4507" spans="1:1" s="96" customFormat="1" ht="45.95" customHeight="1">
      <c r="A4507" s="110"/>
    </row>
    <row r="4508" spans="1:1" s="96" customFormat="1" ht="45.95" customHeight="1">
      <c r="A4508" s="110"/>
    </row>
    <row r="4509" spans="1:1" s="96" customFormat="1" ht="45.95" customHeight="1">
      <c r="A4509" s="110"/>
    </row>
    <row r="4510" spans="1:1" s="96" customFormat="1" ht="45.95" customHeight="1">
      <c r="A4510" s="110"/>
    </row>
    <row r="4511" spans="1:1" s="96" customFormat="1" ht="45.95" customHeight="1">
      <c r="A4511" s="110"/>
    </row>
    <row r="4512" spans="1:1" s="96" customFormat="1" ht="45.95" customHeight="1">
      <c r="A4512" s="110"/>
    </row>
    <row r="4513" spans="1:1" s="96" customFormat="1" ht="45.95" customHeight="1">
      <c r="A4513" s="110"/>
    </row>
    <row r="4514" spans="1:1" s="96" customFormat="1" ht="45.95" customHeight="1">
      <c r="A4514" s="110"/>
    </row>
    <row r="4515" spans="1:1" s="96" customFormat="1" ht="45.95" customHeight="1">
      <c r="A4515" s="110"/>
    </row>
    <row r="4516" spans="1:1" s="96" customFormat="1" ht="45.95" customHeight="1">
      <c r="A4516" s="110"/>
    </row>
    <row r="4517" spans="1:1" s="96" customFormat="1" ht="45.95" customHeight="1">
      <c r="A4517" s="110"/>
    </row>
    <row r="4518" spans="1:1" s="96" customFormat="1" ht="45.95" customHeight="1">
      <c r="A4518" s="110"/>
    </row>
    <row r="4519" spans="1:1" s="96" customFormat="1" ht="45.95" customHeight="1">
      <c r="A4519" s="110"/>
    </row>
    <row r="4520" spans="1:1" s="96" customFormat="1" ht="45.95" customHeight="1">
      <c r="A4520" s="110"/>
    </row>
    <row r="4521" spans="1:1" s="96" customFormat="1" ht="45.95" customHeight="1">
      <c r="A4521" s="110"/>
    </row>
    <row r="4522" spans="1:1" s="96" customFormat="1" ht="45.95" customHeight="1">
      <c r="A4522" s="110"/>
    </row>
    <row r="4523" spans="1:1" s="96" customFormat="1" ht="45.95" customHeight="1">
      <c r="A4523" s="110"/>
    </row>
    <row r="4524" spans="1:1" s="96" customFormat="1" ht="45.95" customHeight="1">
      <c r="A4524" s="110"/>
    </row>
    <row r="4525" spans="1:1" s="96" customFormat="1" ht="45.95" customHeight="1">
      <c r="A4525" s="110"/>
    </row>
    <row r="4526" spans="1:1" s="96" customFormat="1" ht="45.95" customHeight="1">
      <c r="A4526" s="110"/>
    </row>
    <row r="4527" spans="1:1" s="96" customFormat="1" ht="45.95" customHeight="1">
      <c r="A4527" s="110"/>
    </row>
    <row r="4528" spans="1:1" s="96" customFormat="1" ht="45.95" customHeight="1">
      <c r="A4528" s="110"/>
    </row>
    <row r="4529" spans="1:1" s="96" customFormat="1" ht="45.95" customHeight="1">
      <c r="A4529" s="110"/>
    </row>
    <row r="4530" spans="1:1" s="96" customFormat="1" ht="45.95" customHeight="1">
      <c r="A4530" s="110"/>
    </row>
    <row r="4531" spans="1:1" s="96" customFormat="1" ht="45.95" customHeight="1">
      <c r="A4531" s="110"/>
    </row>
    <row r="4532" spans="1:1" s="96" customFormat="1" ht="45.95" customHeight="1">
      <c r="A4532" s="110"/>
    </row>
    <row r="4533" spans="1:1" s="96" customFormat="1" ht="45.95" customHeight="1">
      <c r="A4533" s="110"/>
    </row>
    <row r="4534" spans="1:1" s="96" customFormat="1" ht="45.95" customHeight="1">
      <c r="A4534" s="110"/>
    </row>
    <row r="4535" spans="1:1" s="96" customFormat="1" ht="45.95" customHeight="1">
      <c r="A4535" s="110"/>
    </row>
    <row r="4536" spans="1:1" s="96" customFormat="1" ht="45.95" customHeight="1">
      <c r="A4536" s="110"/>
    </row>
    <row r="4537" spans="1:1" s="96" customFormat="1" ht="45.95" customHeight="1">
      <c r="A4537" s="110"/>
    </row>
    <row r="4538" spans="1:1" s="96" customFormat="1" ht="45.95" customHeight="1">
      <c r="A4538" s="110"/>
    </row>
    <row r="4539" spans="1:1" s="96" customFormat="1" ht="45.95" customHeight="1">
      <c r="A4539" s="110"/>
    </row>
    <row r="4540" spans="1:1" s="96" customFormat="1" ht="45.95" customHeight="1">
      <c r="A4540" s="110"/>
    </row>
    <row r="4541" spans="1:1" s="96" customFormat="1" ht="45.95" customHeight="1">
      <c r="A4541" s="110"/>
    </row>
    <row r="4542" spans="1:1" s="96" customFormat="1" ht="45.95" customHeight="1">
      <c r="A4542" s="110"/>
    </row>
    <row r="4543" spans="1:1" s="96" customFormat="1" ht="45.95" customHeight="1">
      <c r="A4543" s="110"/>
    </row>
    <row r="4544" spans="1:1" s="96" customFormat="1" ht="45.95" customHeight="1">
      <c r="A4544" s="110"/>
    </row>
    <row r="4545" spans="1:1" s="96" customFormat="1" ht="45.95" customHeight="1">
      <c r="A4545" s="110"/>
    </row>
    <row r="4546" spans="1:1" s="96" customFormat="1" ht="45.95" customHeight="1">
      <c r="A4546" s="110"/>
    </row>
    <row r="4547" spans="1:1" s="96" customFormat="1" ht="45.95" customHeight="1">
      <c r="A4547" s="110"/>
    </row>
    <row r="4548" spans="1:1" s="96" customFormat="1" ht="45.95" customHeight="1">
      <c r="A4548" s="110"/>
    </row>
    <row r="4549" spans="1:1" s="96" customFormat="1" ht="45.95" customHeight="1">
      <c r="A4549" s="110"/>
    </row>
    <row r="4550" spans="1:1" s="96" customFormat="1" ht="45.95" customHeight="1">
      <c r="A4550" s="110"/>
    </row>
    <row r="4551" spans="1:1" s="96" customFormat="1" ht="45.95" customHeight="1">
      <c r="A4551" s="110"/>
    </row>
    <row r="4552" spans="1:1" s="96" customFormat="1" ht="45.95" customHeight="1">
      <c r="A4552" s="110"/>
    </row>
    <row r="4553" spans="1:1" s="96" customFormat="1" ht="45.95" customHeight="1">
      <c r="A4553" s="110"/>
    </row>
    <row r="4554" spans="1:1" s="96" customFormat="1" ht="45.95" customHeight="1">
      <c r="A4554" s="110"/>
    </row>
    <row r="4555" spans="1:1" s="96" customFormat="1" ht="45.95" customHeight="1">
      <c r="A4555" s="110"/>
    </row>
    <row r="4556" spans="1:1" s="96" customFormat="1" ht="45.95" customHeight="1">
      <c r="A4556" s="110"/>
    </row>
    <row r="4557" spans="1:1" s="96" customFormat="1" ht="45.95" customHeight="1">
      <c r="A4557" s="110"/>
    </row>
    <row r="4558" spans="1:1" s="96" customFormat="1" ht="45.95" customHeight="1">
      <c r="A4558" s="110"/>
    </row>
    <row r="4559" spans="1:1" s="96" customFormat="1" ht="45.95" customHeight="1">
      <c r="A4559" s="110"/>
    </row>
    <row r="4560" spans="1:1" s="96" customFormat="1" ht="45.95" customHeight="1">
      <c r="A4560" s="110"/>
    </row>
    <row r="4561" spans="1:1" s="96" customFormat="1" ht="45.95" customHeight="1">
      <c r="A4561" s="110"/>
    </row>
    <row r="4562" spans="1:1" s="96" customFormat="1" ht="45.95" customHeight="1">
      <c r="A4562" s="110"/>
    </row>
    <row r="4563" spans="1:1" s="96" customFormat="1" ht="45.95" customHeight="1">
      <c r="A4563" s="110"/>
    </row>
    <row r="4564" spans="1:1" s="96" customFormat="1" ht="45.95" customHeight="1">
      <c r="A4564" s="110"/>
    </row>
    <row r="4565" spans="1:1" s="96" customFormat="1" ht="45.95" customHeight="1">
      <c r="A4565" s="110"/>
    </row>
    <row r="4566" spans="1:1" s="96" customFormat="1" ht="45.95" customHeight="1">
      <c r="A4566" s="110"/>
    </row>
    <row r="4567" spans="1:1" s="96" customFormat="1" ht="45.95" customHeight="1">
      <c r="A4567" s="110"/>
    </row>
    <row r="4568" spans="1:1" s="96" customFormat="1" ht="45.95" customHeight="1">
      <c r="A4568" s="110"/>
    </row>
    <row r="4569" spans="1:1" s="96" customFormat="1" ht="45.95" customHeight="1">
      <c r="A4569" s="110"/>
    </row>
    <row r="4570" spans="1:1" s="96" customFormat="1" ht="45.95" customHeight="1">
      <c r="A4570" s="110"/>
    </row>
    <row r="4571" spans="1:1" s="96" customFormat="1" ht="45.95" customHeight="1">
      <c r="A4571" s="110"/>
    </row>
    <row r="4572" spans="1:1" s="96" customFormat="1" ht="45.95" customHeight="1">
      <c r="A4572" s="110"/>
    </row>
    <row r="4573" spans="1:1" s="96" customFormat="1" ht="45.95" customHeight="1">
      <c r="A4573" s="110"/>
    </row>
    <row r="4574" spans="1:1" s="96" customFormat="1" ht="45.95" customHeight="1">
      <c r="A4574" s="110"/>
    </row>
    <row r="4575" spans="1:1" s="96" customFormat="1" ht="45.95" customHeight="1">
      <c r="A4575" s="110"/>
    </row>
    <row r="4576" spans="1:1" s="96" customFormat="1" ht="45.95" customHeight="1">
      <c r="A4576" s="110"/>
    </row>
    <row r="4577" spans="1:1" s="96" customFormat="1" ht="45.95" customHeight="1">
      <c r="A4577" s="110"/>
    </row>
    <row r="4578" spans="1:1" s="96" customFormat="1" ht="45.95" customHeight="1">
      <c r="A4578" s="110"/>
    </row>
    <row r="4579" spans="1:1" s="96" customFormat="1" ht="45.95" customHeight="1">
      <c r="A4579" s="110"/>
    </row>
    <row r="4580" spans="1:1" s="96" customFormat="1" ht="45.95" customHeight="1">
      <c r="A4580" s="110"/>
    </row>
    <row r="4581" spans="1:1" s="96" customFormat="1" ht="45.95" customHeight="1">
      <c r="A4581" s="110"/>
    </row>
    <row r="4582" spans="1:1" s="96" customFormat="1" ht="45.95" customHeight="1">
      <c r="A4582" s="110"/>
    </row>
    <row r="4583" spans="1:1" s="96" customFormat="1" ht="45.95" customHeight="1">
      <c r="A4583" s="110"/>
    </row>
    <row r="4584" spans="1:1" s="96" customFormat="1" ht="45.95" customHeight="1">
      <c r="A4584" s="110"/>
    </row>
    <row r="4585" spans="1:1" s="96" customFormat="1" ht="45.95" customHeight="1">
      <c r="A4585" s="110"/>
    </row>
    <row r="4586" spans="1:1" s="96" customFormat="1" ht="45.95" customHeight="1">
      <c r="A4586" s="110"/>
    </row>
    <row r="4587" spans="1:1" s="96" customFormat="1" ht="45.95" customHeight="1">
      <c r="A4587" s="110"/>
    </row>
    <row r="4588" spans="1:1" s="96" customFormat="1" ht="45.95" customHeight="1">
      <c r="A4588" s="110"/>
    </row>
    <row r="4589" spans="1:1" s="96" customFormat="1" ht="45.95" customHeight="1">
      <c r="A4589" s="110"/>
    </row>
    <row r="4590" spans="1:1" s="96" customFormat="1" ht="45.95" customHeight="1">
      <c r="A4590" s="110"/>
    </row>
    <row r="4591" spans="1:1" s="96" customFormat="1" ht="45.95" customHeight="1">
      <c r="A4591" s="110"/>
    </row>
    <row r="4592" spans="1:1" s="96" customFormat="1" ht="45.95" customHeight="1">
      <c r="A4592" s="110"/>
    </row>
    <row r="4593" spans="1:1" s="96" customFormat="1" ht="45.95" customHeight="1">
      <c r="A4593" s="110"/>
    </row>
    <row r="4594" spans="1:1" s="96" customFormat="1" ht="45.95" customHeight="1">
      <c r="A4594" s="110"/>
    </row>
    <row r="4595" spans="1:1" s="96" customFormat="1" ht="45.95" customHeight="1">
      <c r="A4595" s="110"/>
    </row>
    <row r="4596" spans="1:1" s="96" customFormat="1" ht="45.95" customHeight="1">
      <c r="A4596" s="110"/>
    </row>
    <row r="4597" spans="1:1" s="96" customFormat="1" ht="45.95" customHeight="1">
      <c r="A4597" s="110"/>
    </row>
    <row r="4598" spans="1:1" s="96" customFormat="1" ht="45.95" customHeight="1">
      <c r="A4598" s="110"/>
    </row>
    <row r="4599" spans="1:1" s="96" customFormat="1" ht="45.95" customHeight="1">
      <c r="A4599" s="110"/>
    </row>
    <row r="4600" spans="1:1" s="96" customFormat="1" ht="45.95" customHeight="1">
      <c r="A4600" s="110"/>
    </row>
    <row r="4601" spans="1:1" s="96" customFormat="1" ht="45.95" customHeight="1">
      <c r="A4601" s="110"/>
    </row>
    <row r="4602" spans="1:1" s="96" customFormat="1" ht="45.95" customHeight="1">
      <c r="A4602" s="110"/>
    </row>
    <row r="4603" spans="1:1" s="96" customFormat="1" ht="45.95" customHeight="1">
      <c r="A4603" s="110"/>
    </row>
    <row r="4604" spans="1:1" s="96" customFormat="1" ht="45.95" customHeight="1">
      <c r="A4604" s="110"/>
    </row>
    <row r="4605" spans="1:1" s="96" customFormat="1" ht="45.95" customHeight="1">
      <c r="A4605" s="110"/>
    </row>
    <row r="4606" spans="1:1" s="96" customFormat="1" ht="45.95" customHeight="1">
      <c r="A4606" s="110"/>
    </row>
    <row r="4607" spans="1:1" s="96" customFormat="1" ht="45.95" customHeight="1">
      <c r="A4607" s="110"/>
    </row>
    <row r="4608" spans="1:1" s="96" customFormat="1" ht="45.95" customHeight="1">
      <c r="A4608" s="110"/>
    </row>
    <row r="4609" spans="1:1" s="96" customFormat="1" ht="45.95" customHeight="1">
      <c r="A4609" s="110"/>
    </row>
    <row r="4610" spans="1:1" s="96" customFormat="1" ht="45.95" customHeight="1">
      <c r="A4610" s="110"/>
    </row>
    <row r="4611" spans="1:1" s="96" customFormat="1" ht="45.95" customHeight="1">
      <c r="A4611" s="110"/>
    </row>
    <row r="4612" spans="1:1" s="96" customFormat="1" ht="45.95" customHeight="1">
      <c r="A4612" s="110"/>
    </row>
    <row r="4613" spans="1:1" s="96" customFormat="1" ht="45.95" customHeight="1">
      <c r="A4613" s="110"/>
    </row>
    <row r="4614" spans="1:1" s="96" customFormat="1" ht="45.95" customHeight="1">
      <c r="A4614" s="110"/>
    </row>
    <row r="4615" spans="1:1" s="96" customFormat="1" ht="45.95" customHeight="1">
      <c r="A4615" s="110"/>
    </row>
    <row r="4616" spans="1:1" s="96" customFormat="1" ht="45.95" customHeight="1">
      <c r="A4616" s="110"/>
    </row>
    <row r="4617" spans="1:1" s="96" customFormat="1" ht="45.95" customHeight="1">
      <c r="A4617" s="110"/>
    </row>
    <row r="4618" spans="1:1" s="96" customFormat="1" ht="45.95" customHeight="1">
      <c r="A4618" s="110"/>
    </row>
    <row r="4619" spans="1:1" s="96" customFormat="1" ht="45.95" customHeight="1">
      <c r="A4619" s="110"/>
    </row>
    <row r="4620" spans="1:1" s="96" customFormat="1" ht="45.95" customHeight="1">
      <c r="A4620" s="110"/>
    </row>
    <row r="4621" spans="1:1" s="96" customFormat="1" ht="45.95" customHeight="1">
      <c r="A4621" s="110"/>
    </row>
    <row r="4622" spans="1:1" s="96" customFormat="1" ht="45.95" customHeight="1">
      <c r="A4622" s="110"/>
    </row>
    <row r="4623" spans="1:1" s="96" customFormat="1" ht="45.95" customHeight="1">
      <c r="A4623" s="110"/>
    </row>
    <row r="4624" spans="1:1" s="96" customFormat="1" ht="45.95" customHeight="1">
      <c r="A4624" s="110"/>
    </row>
    <row r="4625" spans="1:1" s="96" customFormat="1" ht="45.95" customHeight="1">
      <c r="A4625" s="110"/>
    </row>
    <row r="4626" spans="1:1" s="96" customFormat="1" ht="45.95" customHeight="1">
      <c r="A4626" s="110"/>
    </row>
    <row r="4627" spans="1:1" s="96" customFormat="1" ht="45.95" customHeight="1">
      <c r="A4627" s="110"/>
    </row>
    <row r="4628" spans="1:1" s="96" customFormat="1" ht="45.95" customHeight="1">
      <c r="A4628" s="110"/>
    </row>
    <row r="4629" spans="1:1" s="96" customFormat="1" ht="45.95" customHeight="1">
      <c r="A4629" s="110"/>
    </row>
    <row r="4630" spans="1:1" s="96" customFormat="1" ht="45.95" customHeight="1">
      <c r="A4630" s="110"/>
    </row>
    <row r="4631" spans="1:1" s="96" customFormat="1" ht="45.95" customHeight="1">
      <c r="A4631" s="110"/>
    </row>
    <row r="4632" spans="1:1" s="96" customFormat="1" ht="45.95" customHeight="1">
      <c r="A4632" s="110"/>
    </row>
    <row r="4633" spans="1:1" s="96" customFormat="1" ht="45.95" customHeight="1">
      <c r="A4633" s="110"/>
    </row>
    <row r="4634" spans="1:1" s="96" customFormat="1" ht="45.95" customHeight="1">
      <c r="A4634" s="110"/>
    </row>
    <row r="4635" spans="1:1" s="96" customFormat="1" ht="45.95" customHeight="1">
      <c r="A4635" s="110"/>
    </row>
    <row r="4636" spans="1:1" s="96" customFormat="1" ht="45.95" customHeight="1">
      <c r="A4636" s="110"/>
    </row>
    <row r="4637" spans="1:1" s="96" customFormat="1" ht="45.95" customHeight="1">
      <c r="A4637" s="110"/>
    </row>
    <row r="4638" spans="1:1" s="96" customFormat="1" ht="45.95" customHeight="1">
      <c r="A4638" s="110"/>
    </row>
    <row r="4639" spans="1:1" s="96" customFormat="1" ht="45.95" customHeight="1">
      <c r="A4639" s="110"/>
    </row>
    <row r="4640" spans="1:1" s="96" customFormat="1" ht="45.95" customHeight="1">
      <c r="A4640" s="110"/>
    </row>
    <row r="4641" spans="1:1" s="96" customFormat="1" ht="45.95" customHeight="1">
      <c r="A4641" s="110"/>
    </row>
    <row r="4642" spans="1:1" s="96" customFormat="1" ht="45.95" customHeight="1">
      <c r="A4642" s="110"/>
    </row>
    <row r="4643" spans="1:1" s="96" customFormat="1" ht="45.95" customHeight="1">
      <c r="A4643" s="110"/>
    </row>
    <row r="4644" spans="1:1" s="96" customFormat="1" ht="45.95" customHeight="1">
      <c r="A4644" s="110"/>
    </row>
    <row r="4645" spans="1:1" s="96" customFormat="1" ht="45.95" customHeight="1">
      <c r="A4645" s="110"/>
    </row>
    <row r="4646" spans="1:1" s="96" customFormat="1" ht="45.95" customHeight="1">
      <c r="A4646" s="110"/>
    </row>
    <row r="4647" spans="1:1" s="96" customFormat="1" ht="45.95" customHeight="1">
      <c r="A4647" s="110"/>
    </row>
    <row r="4648" spans="1:1" s="96" customFormat="1" ht="45.95" customHeight="1">
      <c r="A4648" s="110"/>
    </row>
    <row r="4649" spans="1:1" s="96" customFormat="1" ht="45.95" customHeight="1">
      <c r="A4649" s="110"/>
    </row>
    <row r="4650" spans="1:1" s="96" customFormat="1" ht="45.95" customHeight="1">
      <c r="A4650" s="110"/>
    </row>
    <row r="4651" spans="1:1" s="96" customFormat="1" ht="45.95" customHeight="1">
      <c r="A4651" s="110"/>
    </row>
    <row r="4652" spans="1:1" s="96" customFormat="1" ht="45.95" customHeight="1">
      <c r="A4652" s="110"/>
    </row>
    <row r="4653" spans="1:1" s="96" customFormat="1" ht="45.95" customHeight="1">
      <c r="A4653" s="110"/>
    </row>
    <row r="4654" spans="1:1" s="96" customFormat="1" ht="45.95" customHeight="1">
      <c r="A4654" s="110"/>
    </row>
    <row r="4655" spans="1:1" s="96" customFormat="1" ht="45.95" customHeight="1">
      <c r="A4655" s="110"/>
    </row>
    <row r="4656" spans="1:1" s="96" customFormat="1" ht="45.95" customHeight="1">
      <c r="A4656" s="110"/>
    </row>
    <row r="4657" spans="1:1" s="96" customFormat="1" ht="45.95" customHeight="1">
      <c r="A4657" s="110"/>
    </row>
    <row r="4658" spans="1:1" s="96" customFormat="1" ht="45.95" customHeight="1">
      <c r="A4658" s="110"/>
    </row>
    <row r="4659" spans="1:1" s="96" customFormat="1" ht="45.95" customHeight="1">
      <c r="A4659" s="110"/>
    </row>
    <row r="4660" spans="1:1" s="96" customFormat="1" ht="45.95" customHeight="1">
      <c r="A4660" s="110"/>
    </row>
    <row r="4661" spans="1:1" s="96" customFormat="1" ht="45.95" customHeight="1">
      <c r="A4661" s="110"/>
    </row>
    <row r="4662" spans="1:1" s="96" customFormat="1" ht="45.95" customHeight="1">
      <c r="A4662" s="110"/>
    </row>
    <row r="4663" spans="1:1" s="96" customFormat="1" ht="45.95" customHeight="1">
      <c r="A4663" s="110"/>
    </row>
    <row r="4664" spans="1:1" s="96" customFormat="1" ht="45.95" customHeight="1">
      <c r="A4664" s="110"/>
    </row>
    <row r="4665" spans="1:1" s="96" customFormat="1" ht="45.95" customHeight="1">
      <c r="A4665" s="110"/>
    </row>
    <row r="4666" spans="1:1" s="96" customFormat="1" ht="45.95" customHeight="1">
      <c r="A4666" s="110"/>
    </row>
    <row r="4667" spans="1:1" s="96" customFormat="1" ht="45.95" customHeight="1">
      <c r="A4667" s="110"/>
    </row>
    <row r="4668" spans="1:1" s="96" customFormat="1" ht="45.95" customHeight="1">
      <c r="A4668" s="110"/>
    </row>
    <row r="4669" spans="1:1" s="96" customFormat="1" ht="45.95" customHeight="1">
      <c r="A4669" s="110"/>
    </row>
    <row r="4670" spans="1:1" s="96" customFormat="1" ht="45.95" customHeight="1">
      <c r="A4670" s="110"/>
    </row>
    <row r="4671" spans="1:1" s="96" customFormat="1" ht="45.95" customHeight="1">
      <c r="A4671" s="110"/>
    </row>
    <row r="4672" spans="1:1" s="96" customFormat="1" ht="45.95" customHeight="1">
      <c r="A4672" s="110"/>
    </row>
    <row r="4673" spans="1:1" s="96" customFormat="1" ht="45.95" customHeight="1">
      <c r="A4673" s="110"/>
    </row>
    <row r="4674" spans="1:1" s="96" customFormat="1" ht="45.95" customHeight="1">
      <c r="A4674" s="110"/>
    </row>
    <row r="4675" spans="1:1" s="96" customFormat="1" ht="45.95" customHeight="1">
      <c r="A4675" s="110"/>
    </row>
    <row r="4676" spans="1:1" s="96" customFormat="1" ht="45.95" customHeight="1">
      <c r="A4676" s="110"/>
    </row>
    <row r="4677" spans="1:1" s="96" customFormat="1" ht="45.95" customHeight="1">
      <c r="A4677" s="110"/>
    </row>
    <row r="4678" spans="1:1" s="96" customFormat="1" ht="45.95" customHeight="1">
      <c r="A4678" s="110"/>
    </row>
    <row r="4679" spans="1:1" s="96" customFormat="1" ht="45.95" customHeight="1">
      <c r="A4679" s="110"/>
    </row>
    <row r="4680" spans="1:1" s="96" customFormat="1" ht="45.95" customHeight="1">
      <c r="A4680" s="110"/>
    </row>
    <row r="4681" spans="1:1" s="96" customFormat="1" ht="45.95" customHeight="1">
      <c r="A4681" s="110"/>
    </row>
    <row r="4682" spans="1:1" s="96" customFormat="1" ht="45.95" customHeight="1">
      <c r="A4682" s="110"/>
    </row>
    <row r="4683" spans="1:1" s="96" customFormat="1" ht="45.95" customHeight="1">
      <c r="A4683" s="110"/>
    </row>
    <row r="4684" spans="1:1" s="96" customFormat="1" ht="45.95" customHeight="1">
      <c r="A4684" s="110"/>
    </row>
    <row r="4685" spans="1:1" s="96" customFormat="1" ht="45.95" customHeight="1">
      <c r="A4685" s="110"/>
    </row>
    <row r="4686" spans="1:1" s="96" customFormat="1" ht="45.95" customHeight="1">
      <c r="A4686" s="110"/>
    </row>
    <row r="4687" spans="1:1" s="96" customFormat="1" ht="45.95" customHeight="1">
      <c r="A4687" s="110"/>
    </row>
    <row r="4688" spans="1:1" s="96" customFormat="1" ht="45.95" customHeight="1">
      <c r="A4688" s="110"/>
    </row>
    <row r="4689" spans="1:1" s="96" customFormat="1" ht="45.95" customHeight="1">
      <c r="A4689" s="110"/>
    </row>
    <row r="4690" spans="1:1" s="96" customFormat="1" ht="45.95" customHeight="1">
      <c r="A4690" s="110"/>
    </row>
    <row r="4691" spans="1:1" s="96" customFormat="1" ht="45.95" customHeight="1">
      <c r="A4691" s="110"/>
    </row>
    <row r="4692" spans="1:1" s="96" customFormat="1" ht="45.95" customHeight="1">
      <c r="A4692" s="110"/>
    </row>
    <row r="4693" spans="1:1" s="96" customFormat="1" ht="45.95" customHeight="1">
      <c r="A4693" s="110"/>
    </row>
    <row r="4694" spans="1:1" s="96" customFormat="1" ht="45.95" customHeight="1">
      <c r="A4694" s="110"/>
    </row>
    <row r="4695" spans="1:1" s="96" customFormat="1" ht="45.95" customHeight="1">
      <c r="A4695" s="110"/>
    </row>
    <row r="4696" spans="1:1" s="96" customFormat="1" ht="45.95" customHeight="1">
      <c r="A4696" s="110"/>
    </row>
    <row r="4697" spans="1:1" s="96" customFormat="1" ht="45.95" customHeight="1">
      <c r="A4697" s="110"/>
    </row>
    <row r="4698" spans="1:1" s="96" customFormat="1" ht="45.95" customHeight="1">
      <c r="A4698" s="110"/>
    </row>
    <row r="4699" spans="1:1" s="96" customFormat="1" ht="45.95" customHeight="1">
      <c r="A4699" s="110"/>
    </row>
    <row r="4700" spans="1:1" s="96" customFormat="1" ht="45.95" customHeight="1">
      <c r="A4700" s="110"/>
    </row>
    <row r="4701" spans="1:1" s="96" customFormat="1" ht="45.95" customHeight="1">
      <c r="A4701" s="110"/>
    </row>
    <row r="4702" spans="1:1" s="96" customFormat="1" ht="45.95" customHeight="1">
      <c r="A4702" s="110"/>
    </row>
    <row r="4703" spans="1:1" s="96" customFormat="1" ht="45.95" customHeight="1">
      <c r="A4703" s="110"/>
    </row>
    <row r="4704" spans="1:1" s="96" customFormat="1" ht="45.95" customHeight="1">
      <c r="A4704" s="110"/>
    </row>
    <row r="4705" spans="1:1" s="96" customFormat="1" ht="45.95" customHeight="1">
      <c r="A4705" s="110"/>
    </row>
    <row r="4706" spans="1:1" s="96" customFormat="1" ht="45.95" customHeight="1">
      <c r="A4706" s="110"/>
    </row>
    <row r="4707" spans="1:1" s="96" customFormat="1" ht="45.95" customHeight="1">
      <c r="A4707" s="110"/>
    </row>
    <row r="4708" spans="1:1" s="96" customFormat="1" ht="45.95" customHeight="1">
      <c r="A4708" s="110"/>
    </row>
    <row r="4709" spans="1:1" s="96" customFormat="1" ht="45.95" customHeight="1">
      <c r="A4709" s="110"/>
    </row>
    <row r="4710" spans="1:1" s="96" customFormat="1" ht="45.95" customHeight="1">
      <c r="A4710" s="110"/>
    </row>
    <row r="4711" spans="1:1" s="96" customFormat="1" ht="45.95" customHeight="1">
      <c r="A4711" s="110"/>
    </row>
    <row r="4712" spans="1:1" s="96" customFormat="1" ht="45.95" customHeight="1">
      <c r="A4712" s="110"/>
    </row>
    <row r="4713" spans="1:1" s="96" customFormat="1" ht="45.95" customHeight="1">
      <c r="A4713" s="110"/>
    </row>
    <row r="4714" spans="1:1" s="96" customFormat="1" ht="45.95" customHeight="1">
      <c r="A4714" s="110"/>
    </row>
    <row r="4715" spans="1:1" s="96" customFormat="1" ht="45.95" customHeight="1">
      <c r="A4715" s="110"/>
    </row>
    <row r="4716" spans="1:1" s="96" customFormat="1" ht="45.95" customHeight="1">
      <c r="A4716" s="110"/>
    </row>
    <row r="4717" spans="1:1" s="96" customFormat="1" ht="45.95" customHeight="1">
      <c r="A4717" s="110"/>
    </row>
    <row r="4718" spans="1:1" s="96" customFormat="1" ht="45.95" customHeight="1">
      <c r="A4718" s="110"/>
    </row>
    <row r="4719" spans="1:1" s="96" customFormat="1" ht="45.95" customHeight="1">
      <c r="A4719" s="110"/>
    </row>
    <row r="4720" spans="1:1" s="96" customFormat="1" ht="45.95" customHeight="1">
      <c r="A4720" s="110"/>
    </row>
    <row r="4721" spans="1:1" s="96" customFormat="1" ht="45.95" customHeight="1">
      <c r="A4721" s="110"/>
    </row>
    <row r="4722" spans="1:1" s="96" customFormat="1" ht="45.95" customHeight="1">
      <c r="A4722" s="110"/>
    </row>
    <row r="4723" spans="1:1" s="96" customFormat="1" ht="45.95" customHeight="1">
      <c r="A4723" s="110"/>
    </row>
    <row r="4724" spans="1:1" s="96" customFormat="1" ht="45.95" customHeight="1">
      <c r="A4724" s="110"/>
    </row>
    <row r="4725" spans="1:1" s="96" customFormat="1" ht="45.95" customHeight="1">
      <c r="A4725" s="110"/>
    </row>
    <row r="4726" spans="1:1" s="96" customFormat="1" ht="45.95" customHeight="1">
      <c r="A4726" s="110"/>
    </row>
    <row r="4727" spans="1:1" s="96" customFormat="1" ht="45.95" customHeight="1">
      <c r="A4727" s="110"/>
    </row>
    <row r="4728" spans="1:1" s="96" customFormat="1" ht="45.95" customHeight="1">
      <c r="A4728" s="110"/>
    </row>
    <row r="4729" spans="1:1" s="96" customFormat="1" ht="45.95" customHeight="1">
      <c r="A4729" s="110"/>
    </row>
    <row r="4730" spans="1:1" s="96" customFormat="1" ht="45.95" customHeight="1">
      <c r="A4730" s="110"/>
    </row>
    <row r="4731" spans="1:1" s="96" customFormat="1" ht="45.95" customHeight="1">
      <c r="A4731" s="110"/>
    </row>
    <row r="4732" spans="1:1" s="96" customFormat="1" ht="45.95" customHeight="1">
      <c r="A4732" s="110"/>
    </row>
    <row r="4733" spans="1:1" s="96" customFormat="1" ht="45.95" customHeight="1">
      <c r="A4733" s="110"/>
    </row>
    <row r="4734" spans="1:1" s="96" customFormat="1" ht="45.95" customHeight="1">
      <c r="A4734" s="110"/>
    </row>
    <row r="4735" spans="1:1" s="96" customFormat="1" ht="45.95" customHeight="1">
      <c r="A4735" s="110"/>
    </row>
    <row r="4736" spans="1:1" s="96" customFormat="1" ht="45.95" customHeight="1">
      <c r="A4736" s="110"/>
    </row>
    <row r="4737" spans="1:1" s="96" customFormat="1" ht="45.95" customHeight="1">
      <c r="A4737" s="110"/>
    </row>
    <row r="4738" spans="1:1" s="96" customFormat="1" ht="45.95" customHeight="1">
      <c r="A4738" s="110"/>
    </row>
    <row r="4739" spans="1:1" s="96" customFormat="1" ht="45.95" customHeight="1">
      <c r="A4739" s="110"/>
    </row>
    <row r="4740" spans="1:1" s="96" customFormat="1" ht="45.95" customHeight="1">
      <c r="A4740" s="110"/>
    </row>
    <row r="4741" spans="1:1" s="96" customFormat="1" ht="45.95" customHeight="1">
      <c r="A4741" s="110"/>
    </row>
    <row r="4742" spans="1:1" s="96" customFormat="1" ht="45.95" customHeight="1">
      <c r="A4742" s="110"/>
    </row>
    <row r="4743" spans="1:1" s="96" customFormat="1" ht="45.95" customHeight="1">
      <c r="A4743" s="110"/>
    </row>
    <row r="4744" spans="1:1" s="96" customFormat="1" ht="45.95" customHeight="1">
      <c r="A4744" s="110"/>
    </row>
    <row r="4745" spans="1:1" s="96" customFormat="1" ht="45.95" customHeight="1">
      <c r="A4745" s="110"/>
    </row>
    <row r="4746" spans="1:1" s="96" customFormat="1" ht="45.95" customHeight="1">
      <c r="A4746" s="110"/>
    </row>
    <row r="4747" spans="1:1" s="96" customFormat="1" ht="45.95" customHeight="1">
      <c r="A4747" s="110"/>
    </row>
    <row r="4748" spans="1:1" s="96" customFormat="1" ht="45.95" customHeight="1">
      <c r="A4748" s="110"/>
    </row>
    <row r="4749" spans="1:1" s="96" customFormat="1" ht="45.95" customHeight="1">
      <c r="A4749" s="110"/>
    </row>
    <row r="4750" spans="1:1" s="96" customFormat="1" ht="45.95" customHeight="1">
      <c r="A4750" s="110"/>
    </row>
    <row r="4751" spans="1:1" s="96" customFormat="1" ht="45.95" customHeight="1">
      <c r="A4751" s="110"/>
    </row>
    <row r="4752" spans="1:1" s="96" customFormat="1" ht="45.95" customHeight="1">
      <c r="A4752" s="110"/>
    </row>
    <row r="4753" spans="1:1" s="96" customFormat="1" ht="45.95" customHeight="1">
      <c r="A4753" s="110"/>
    </row>
    <row r="4754" spans="1:1" s="96" customFormat="1" ht="45.95" customHeight="1">
      <c r="A4754" s="110"/>
    </row>
    <row r="4755" spans="1:1" s="96" customFormat="1" ht="45.95" customHeight="1">
      <c r="A4755" s="110"/>
    </row>
    <row r="4756" spans="1:1" s="96" customFormat="1" ht="45.95" customHeight="1">
      <c r="A4756" s="110"/>
    </row>
    <row r="4757" spans="1:1" s="96" customFormat="1" ht="45.95" customHeight="1">
      <c r="A4757" s="110"/>
    </row>
    <row r="4758" spans="1:1" s="96" customFormat="1" ht="45.95" customHeight="1">
      <c r="A4758" s="110"/>
    </row>
    <row r="4759" spans="1:1" s="96" customFormat="1" ht="45.95" customHeight="1">
      <c r="A4759" s="110"/>
    </row>
    <row r="4760" spans="1:1" s="96" customFormat="1" ht="45.95" customHeight="1">
      <c r="A4760" s="110"/>
    </row>
    <row r="4761" spans="1:1" s="96" customFormat="1" ht="45.95" customHeight="1">
      <c r="A4761" s="110"/>
    </row>
    <row r="4762" spans="1:1" s="96" customFormat="1" ht="45.95" customHeight="1">
      <c r="A4762" s="110"/>
    </row>
    <row r="4763" spans="1:1" s="96" customFormat="1" ht="45.95" customHeight="1">
      <c r="A4763" s="110"/>
    </row>
    <row r="4764" spans="1:1" s="96" customFormat="1" ht="45.95" customHeight="1">
      <c r="A4764" s="110"/>
    </row>
    <row r="4765" spans="1:1" s="96" customFormat="1" ht="45.95" customHeight="1">
      <c r="A4765" s="110"/>
    </row>
    <row r="4766" spans="1:1" s="96" customFormat="1" ht="45.95" customHeight="1">
      <c r="A4766" s="110"/>
    </row>
    <row r="4767" spans="1:1" s="96" customFormat="1" ht="45.95" customHeight="1">
      <c r="A4767" s="110"/>
    </row>
    <row r="4768" spans="1:1" s="96" customFormat="1" ht="45.95" customHeight="1">
      <c r="A4768" s="110"/>
    </row>
    <row r="4769" spans="1:1" s="96" customFormat="1" ht="45.95" customHeight="1">
      <c r="A4769" s="110"/>
    </row>
    <row r="4770" spans="1:1" s="96" customFormat="1" ht="45.95" customHeight="1">
      <c r="A4770" s="110"/>
    </row>
    <row r="4771" spans="1:1" s="96" customFormat="1" ht="45.95" customHeight="1">
      <c r="A4771" s="110"/>
    </row>
    <row r="4772" spans="1:1" s="96" customFormat="1" ht="45.95" customHeight="1">
      <c r="A4772" s="110"/>
    </row>
    <row r="4773" spans="1:1" s="96" customFormat="1" ht="45.95" customHeight="1">
      <c r="A4773" s="110"/>
    </row>
    <row r="4774" spans="1:1" s="96" customFormat="1" ht="45.95" customHeight="1">
      <c r="A4774" s="110"/>
    </row>
    <row r="4775" spans="1:1" s="96" customFormat="1" ht="45.95" customHeight="1">
      <c r="A4775" s="110"/>
    </row>
    <row r="4776" spans="1:1" s="96" customFormat="1" ht="45.95" customHeight="1">
      <c r="A4776" s="110"/>
    </row>
    <row r="4777" spans="1:1" s="96" customFormat="1" ht="45.95" customHeight="1">
      <c r="A4777" s="110"/>
    </row>
    <row r="4778" spans="1:1" s="96" customFormat="1" ht="45.95" customHeight="1">
      <c r="A4778" s="110"/>
    </row>
    <row r="4779" spans="1:1" s="96" customFormat="1" ht="45.95" customHeight="1">
      <c r="A4779" s="110"/>
    </row>
    <row r="4780" spans="1:1" s="96" customFormat="1" ht="45.95" customHeight="1">
      <c r="A4780" s="110"/>
    </row>
    <row r="4781" spans="1:1" s="96" customFormat="1" ht="45.95" customHeight="1">
      <c r="A4781" s="110"/>
    </row>
    <row r="4782" spans="1:1" s="96" customFormat="1" ht="45.95" customHeight="1">
      <c r="A4782" s="110"/>
    </row>
    <row r="4783" spans="1:1" s="96" customFormat="1" ht="45.95" customHeight="1">
      <c r="A4783" s="110"/>
    </row>
    <row r="4784" spans="1:1" s="96" customFormat="1" ht="45.95" customHeight="1">
      <c r="A4784" s="110"/>
    </row>
    <row r="4785" spans="1:1" s="96" customFormat="1" ht="45.95" customHeight="1">
      <c r="A4785" s="110"/>
    </row>
    <row r="4786" spans="1:1" s="96" customFormat="1" ht="45.95" customHeight="1">
      <c r="A4786" s="110"/>
    </row>
    <row r="4787" spans="1:1" s="96" customFormat="1" ht="45.95" customHeight="1">
      <c r="A4787" s="110"/>
    </row>
    <row r="4788" spans="1:1" s="96" customFormat="1" ht="45.95" customHeight="1">
      <c r="A4788" s="110"/>
    </row>
    <row r="4789" spans="1:1" s="96" customFormat="1" ht="45.95" customHeight="1">
      <c r="A4789" s="110"/>
    </row>
    <row r="4790" spans="1:1" s="96" customFormat="1" ht="45.95" customHeight="1">
      <c r="A4790" s="110"/>
    </row>
    <row r="4791" spans="1:1" s="96" customFormat="1" ht="45.95" customHeight="1">
      <c r="A4791" s="110"/>
    </row>
    <row r="4792" spans="1:1" s="96" customFormat="1" ht="45.95" customHeight="1">
      <c r="A4792" s="110"/>
    </row>
    <row r="4793" spans="1:1" s="96" customFormat="1" ht="45.95" customHeight="1">
      <c r="A4793" s="110"/>
    </row>
    <row r="4794" spans="1:1" s="96" customFormat="1" ht="45.95" customHeight="1">
      <c r="A4794" s="110"/>
    </row>
    <row r="4795" spans="1:1" s="96" customFormat="1" ht="45.95" customHeight="1">
      <c r="A4795" s="110"/>
    </row>
    <row r="4796" spans="1:1" s="96" customFormat="1" ht="45.95" customHeight="1">
      <c r="A4796" s="110"/>
    </row>
    <row r="4797" spans="1:1" s="96" customFormat="1" ht="45.95" customHeight="1">
      <c r="A4797" s="110"/>
    </row>
    <row r="4798" spans="1:1" s="96" customFormat="1" ht="45.95" customHeight="1">
      <c r="A4798" s="110"/>
    </row>
    <row r="4799" spans="1:1" s="96" customFormat="1" ht="45.95" customHeight="1">
      <c r="A4799" s="110"/>
    </row>
    <row r="4800" spans="1:1" s="96" customFormat="1" ht="45.95" customHeight="1">
      <c r="A4800" s="110"/>
    </row>
    <row r="4801" spans="1:1" s="96" customFormat="1" ht="45.95" customHeight="1">
      <c r="A4801" s="110"/>
    </row>
    <row r="4802" spans="1:1" s="96" customFormat="1" ht="45.95" customHeight="1">
      <c r="A4802" s="110"/>
    </row>
    <row r="4803" spans="1:1" s="96" customFormat="1" ht="45.95" customHeight="1">
      <c r="A4803" s="110"/>
    </row>
    <row r="4804" spans="1:1" s="96" customFormat="1" ht="45.95" customHeight="1">
      <c r="A4804" s="110"/>
    </row>
    <row r="4805" spans="1:1" s="96" customFormat="1" ht="45.95" customHeight="1">
      <c r="A4805" s="110"/>
    </row>
    <row r="4806" spans="1:1" s="96" customFormat="1" ht="45.95" customHeight="1">
      <c r="A4806" s="110"/>
    </row>
    <row r="4807" spans="1:1" s="96" customFormat="1" ht="45.95" customHeight="1">
      <c r="A4807" s="110"/>
    </row>
    <row r="4808" spans="1:1" s="96" customFormat="1" ht="45.95" customHeight="1">
      <c r="A4808" s="110"/>
    </row>
    <row r="4809" spans="1:1" s="96" customFormat="1" ht="45.95" customHeight="1">
      <c r="A4809" s="110"/>
    </row>
    <row r="4810" spans="1:1" s="96" customFormat="1" ht="45.95" customHeight="1">
      <c r="A4810" s="110"/>
    </row>
    <row r="4811" spans="1:1" s="96" customFormat="1" ht="45.95" customHeight="1">
      <c r="A4811" s="110"/>
    </row>
    <row r="4812" spans="1:1" s="96" customFormat="1" ht="45.95" customHeight="1">
      <c r="A4812" s="110"/>
    </row>
    <row r="4813" spans="1:1" s="96" customFormat="1" ht="45.95" customHeight="1">
      <c r="A4813" s="110"/>
    </row>
    <row r="4814" spans="1:1" s="96" customFormat="1" ht="45.95" customHeight="1">
      <c r="A4814" s="110"/>
    </row>
    <row r="4815" spans="1:1" s="96" customFormat="1" ht="45.95" customHeight="1">
      <c r="A4815" s="110"/>
    </row>
    <row r="4816" spans="1:1" s="96" customFormat="1" ht="45.95" customHeight="1">
      <c r="A4816" s="110"/>
    </row>
    <row r="4817" spans="1:1" s="96" customFormat="1" ht="45.95" customHeight="1">
      <c r="A4817" s="110"/>
    </row>
    <row r="4818" spans="1:1" s="96" customFormat="1" ht="45.95" customHeight="1">
      <c r="A4818" s="110"/>
    </row>
    <row r="4819" spans="1:1" s="96" customFormat="1" ht="45.95" customHeight="1">
      <c r="A4819" s="110"/>
    </row>
    <row r="4820" spans="1:1" s="96" customFormat="1" ht="45.95" customHeight="1">
      <c r="A4820" s="110"/>
    </row>
    <row r="4821" spans="1:1" s="96" customFormat="1" ht="45.95" customHeight="1">
      <c r="A4821" s="110"/>
    </row>
    <row r="4822" spans="1:1" s="96" customFormat="1" ht="45.95" customHeight="1">
      <c r="A4822" s="110"/>
    </row>
    <row r="4823" spans="1:1" s="96" customFormat="1" ht="45.95" customHeight="1">
      <c r="A4823" s="110"/>
    </row>
    <row r="4824" spans="1:1" s="96" customFormat="1" ht="45.95" customHeight="1">
      <c r="A4824" s="110"/>
    </row>
    <row r="4825" spans="1:1" s="96" customFormat="1" ht="45.95" customHeight="1">
      <c r="A4825" s="110"/>
    </row>
    <row r="4826" spans="1:1" s="96" customFormat="1" ht="45.95" customHeight="1">
      <c r="A4826" s="110"/>
    </row>
    <row r="4827" spans="1:1" s="96" customFormat="1" ht="45.95" customHeight="1">
      <c r="A4827" s="110"/>
    </row>
    <row r="4828" spans="1:1" s="96" customFormat="1" ht="45.95" customHeight="1">
      <c r="A4828" s="110"/>
    </row>
    <row r="4829" spans="1:1" s="96" customFormat="1" ht="45.95" customHeight="1">
      <c r="A4829" s="110"/>
    </row>
    <row r="4830" spans="1:1" s="96" customFormat="1" ht="45.95" customHeight="1">
      <c r="A4830" s="110"/>
    </row>
    <row r="4831" spans="1:1" s="96" customFormat="1" ht="45.95" customHeight="1">
      <c r="A4831" s="110"/>
    </row>
    <row r="4832" spans="1:1" s="96" customFormat="1" ht="45.95" customHeight="1">
      <c r="A4832" s="110"/>
    </row>
    <row r="4833" spans="1:15" s="96" customFormat="1" ht="45.95" customHeight="1">
      <c r="A4833" s="110"/>
    </row>
    <row r="4834" spans="1:15" s="96" customFormat="1" ht="45.95" customHeight="1">
      <c r="A4834" s="110"/>
    </row>
    <row r="4835" spans="1:15" s="96" customFormat="1" ht="45.95" customHeight="1">
      <c r="A4835" s="110"/>
    </row>
    <row r="4836" spans="1:15" s="96" customFormat="1" ht="45.95" customHeight="1">
      <c r="A4836" s="110"/>
    </row>
    <row r="4837" spans="1:15" s="96" customFormat="1" ht="45.95" customHeight="1">
      <c r="A4837" s="110"/>
    </row>
    <row r="4838" spans="1:15" s="96" customFormat="1" ht="45.95" customHeight="1">
      <c r="A4838" s="110"/>
    </row>
    <row r="4839" spans="1:15" s="96" customFormat="1" ht="45.95" customHeight="1">
      <c r="A4839" s="110"/>
    </row>
    <row r="4840" spans="1:15" s="96" customFormat="1" ht="45.95" customHeight="1">
      <c r="A4840" s="110"/>
    </row>
    <row r="4841" spans="1:15" s="96" customFormat="1" ht="45.95" customHeight="1">
      <c r="A4841" s="110"/>
    </row>
    <row r="4842" spans="1:15" s="96" customFormat="1" ht="45.95" customHeight="1">
      <c r="A4842" s="110"/>
    </row>
    <row r="4843" spans="1:15" s="96" customFormat="1" ht="45.95" customHeight="1">
      <c r="A4843" s="110"/>
    </row>
    <row r="4844" spans="1:15" s="96" customFormat="1" ht="45.95" customHeight="1">
      <c r="A4844" s="110"/>
    </row>
    <row r="4845" spans="1:15" s="96" customFormat="1" ht="45.95" customHeight="1">
      <c r="A4845" s="110"/>
    </row>
    <row r="4846" spans="1:15" s="96" customFormat="1" ht="45.95" customHeight="1">
      <c r="A4846" s="110"/>
    </row>
    <row r="4847" spans="1:15" s="96" customFormat="1" ht="45.95" customHeight="1">
      <c r="A4847" s="110"/>
    </row>
    <row r="4848" spans="1:15" s="96" customFormat="1" ht="45.95" customHeight="1">
      <c r="A4848" s="110"/>
      <c r="F4848" s="18"/>
      <c r="G4848" s="19"/>
      <c r="H4848" s="19"/>
      <c r="I4848" s="120"/>
      <c r="J4848" s="16"/>
      <c r="K4848" s="17"/>
      <c r="L4848" s="16"/>
      <c r="N4848" s="119"/>
      <c r="O4848" s="119"/>
    </row>
    <row r="4849" spans="1:15" s="96" customFormat="1" ht="45.95" customHeight="1">
      <c r="A4849" s="110"/>
      <c r="F4849" s="18"/>
      <c r="G4849" s="19"/>
      <c r="H4849" s="19"/>
      <c r="I4849" s="120"/>
      <c r="J4849" s="16"/>
      <c r="K4849" s="17"/>
      <c r="L4849" s="16"/>
      <c r="N4849" s="119"/>
      <c r="O4849" s="119"/>
    </row>
    <row r="4850" spans="1:15" s="96" customFormat="1" ht="45.95" customHeight="1">
      <c r="A4850" s="110"/>
      <c r="F4850" s="18"/>
      <c r="G4850" s="19"/>
      <c r="H4850" s="19"/>
      <c r="I4850" s="120"/>
      <c r="J4850" s="16"/>
      <c r="K4850" s="17"/>
      <c r="L4850" s="16"/>
      <c r="N4850" s="119"/>
      <c r="O4850" s="119"/>
    </row>
    <row r="4851" spans="1:15" s="96" customFormat="1" ht="45.95" customHeight="1">
      <c r="A4851" s="110"/>
      <c r="F4851" s="22"/>
      <c r="G4851" s="19"/>
      <c r="H4851" s="19"/>
      <c r="I4851" s="120"/>
      <c r="J4851" s="23"/>
      <c r="K4851" s="24"/>
      <c r="L4851" s="23"/>
      <c r="N4851" s="119"/>
      <c r="O4851" s="119"/>
    </row>
    <row r="4852" spans="1:15" s="96" customFormat="1" ht="45.95" customHeight="1">
      <c r="A4852" s="110"/>
      <c r="F4852" s="25"/>
      <c r="G4852" s="25"/>
      <c r="H4852" s="25"/>
      <c r="I4852" s="132"/>
      <c r="J4852" s="23"/>
      <c r="K4852" s="24"/>
      <c r="L4852" s="23"/>
      <c r="N4852" s="119"/>
      <c r="O4852" s="119"/>
    </row>
    <row r="4853" spans="1:15" s="96" customFormat="1" ht="45.95" customHeight="1">
      <c r="A4853" s="110"/>
      <c r="F4853" s="133"/>
      <c r="G4853" s="25"/>
      <c r="H4853" s="25"/>
      <c r="I4853" s="132"/>
      <c r="J4853" s="23"/>
      <c r="K4853" s="24"/>
      <c r="L4853" s="23"/>
      <c r="N4853" s="119"/>
      <c r="O4853" s="119"/>
    </row>
    <row r="4854" spans="1:15" s="96" customFormat="1" ht="45.95" customHeight="1">
      <c r="A4854" s="110"/>
      <c r="F4854" s="133"/>
      <c r="G4854" s="25"/>
      <c r="H4854" s="25"/>
      <c r="I4854" s="132"/>
      <c r="J4854" s="23"/>
      <c r="K4854" s="24"/>
      <c r="L4854" s="23"/>
      <c r="N4854" s="119"/>
      <c r="O4854" s="119"/>
    </row>
    <row r="4855" spans="1:15" s="96" customFormat="1" ht="45.95" customHeight="1">
      <c r="A4855" s="110"/>
      <c r="F4855" s="133"/>
      <c r="G4855" s="25"/>
      <c r="H4855" s="25"/>
      <c r="I4855" s="132"/>
      <c r="J4855" s="23"/>
      <c r="K4855" s="24"/>
      <c r="L4855" s="23"/>
      <c r="N4855" s="119"/>
      <c r="O4855" s="119"/>
    </row>
    <row r="4856" spans="1:15" s="96" customFormat="1" ht="45.95" customHeight="1">
      <c r="A4856" s="110"/>
      <c r="B4856" s="139"/>
      <c r="C4856" s="127"/>
      <c r="F4856" s="18"/>
      <c r="G4856" s="130"/>
      <c r="H4856" s="130"/>
      <c r="I4856" s="120"/>
      <c r="J4856" s="16"/>
      <c r="K4856" s="17"/>
      <c r="L4856" s="16"/>
      <c r="N4856" s="131"/>
      <c r="O4856" s="119"/>
    </row>
    <row r="4857" spans="1:15" s="96" customFormat="1" ht="45.95" customHeight="1">
      <c r="A4857" s="110"/>
      <c r="F4857" s="18"/>
      <c r="G4857" s="130"/>
      <c r="H4857" s="130"/>
      <c r="I4857" s="120"/>
      <c r="J4857" s="16"/>
      <c r="K4857" s="17"/>
      <c r="L4857" s="16"/>
      <c r="N4857" s="131"/>
      <c r="O4857" s="119"/>
    </row>
    <row r="4858" spans="1:15" s="96" customFormat="1" ht="45.95" customHeight="1">
      <c r="A4858" s="110"/>
      <c r="F4858" s="18"/>
      <c r="G4858" s="130"/>
      <c r="H4858" s="130"/>
      <c r="I4858" s="120"/>
      <c r="J4858" s="16"/>
      <c r="K4858" s="17"/>
      <c r="L4858" s="16"/>
      <c r="N4858" s="131"/>
      <c r="O4858" s="119"/>
    </row>
    <row r="4859" spans="1:15" s="96" customFormat="1" ht="45.95" customHeight="1">
      <c r="A4859" s="110"/>
      <c r="F4859" s="18"/>
      <c r="G4859" s="19"/>
      <c r="H4859" s="19"/>
      <c r="I4859" s="120"/>
      <c r="J4859" s="16"/>
      <c r="K4859" s="17"/>
      <c r="L4859" s="16"/>
      <c r="N4859" s="119"/>
      <c r="O4859" s="119"/>
    </row>
    <row r="4860" spans="1:15" s="96" customFormat="1" ht="45.95" customHeight="1">
      <c r="A4860" s="110"/>
      <c r="F4860" s="22"/>
      <c r="G4860" s="19"/>
      <c r="H4860" s="19"/>
      <c r="I4860" s="120"/>
      <c r="J4860" s="23"/>
      <c r="K4860" s="24"/>
      <c r="L4860" s="23"/>
      <c r="N4860" s="119"/>
      <c r="O4860" s="119"/>
    </row>
    <row r="4861" spans="1:15" s="96" customFormat="1" ht="45.95" customHeight="1">
      <c r="A4861" s="110"/>
      <c r="F4861" s="22"/>
      <c r="G4861" s="19"/>
      <c r="H4861" s="19"/>
      <c r="I4861" s="120"/>
      <c r="J4861" s="23"/>
      <c r="K4861" s="24"/>
      <c r="L4861" s="23"/>
      <c r="N4861" s="119"/>
      <c r="O4861" s="119"/>
    </row>
    <row r="4862" spans="1:15" s="96" customFormat="1" ht="45.95" customHeight="1">
      <c r="A4862" s="110"/>
      <c r="F4862" s="25"/>
      <c r="G4862" s="25"/>
      <c r="H4862" s="25"/>
      <c r="I4862" s="120"/>
      <c r="J4862" s="23"/>
      <c r="K4862" s="24"/>
      <c r="L4862" s="23"/>
      <c r="N4862" s="119"/>
      <c r="O4862" s="119"/>
    </row>
    <row r="4863" spans="1:15" s="96" customFormat="1" ht="45.95" customHeight="1">
      <c r="A4863" s="110"/>
      <c r="F4863" s="133"/>
      <c r="G4863" s="25"/>
      <c r="H4863" s="25"/>
      <c r="I4863" s="120"/>
      <c r="J4863" s="23"/>
      <c r="K4863" s="24"/>
      <c r="L4863" s="23"/>
      <c r="N4863" s="119"/>
      <c r="O4863" s="119"/>
    </row>
    <row r="4864" spans="1:15" s="96" customFormat="1" ht="45.95" customHeight="1">
      <c r="A4864" s="110"/>
      <c r="F4864" s="133"/>
      <c r="G4864" s="25"/>
      <c r="H4864" s="25"/>
      <c r="I4864" s="132"/>
      <c r="J4864" s="23"/>
      <c r="K4864" s="24"/>
      <c r="L4864" s="23"/>
      <c r="N4864" s="119"/>
      <c r="O4864" s="119"/>
    </row>
    <row r="4865" spans="1:15" s="96" customFormat="1" ht="45.95" customHeight="1">
      <c r="A4865" s="110"/>
      <c r="F4865" s="18"/>
      <c r="G4865" s="19"/>
      <c r="H4865" s="19"/>
      <c r="I4865" s="137"/>
      <c r="J4865" s="16"/>
      <c r="K4865" s="17"/>
      <c r="L4865" s="16"/>
      <c r="N4865" s="119"/>
      <c r="O4865" s="119"/>
    </row>
    <row r="4866" spans="1:15" s="96" customFormat="1" ht="45.95" customHeight="1">
      <c r="A4866" s="110"/>
      <c r="F4866" s="18"/>
      <c r="G4866" s="19"/>
      <c r="H4866" s="19"/>
      <c r="I4866" s="120"/>
      <c r="J4866" s="16"/>
      <c r="K4866" s="17"/>
      <c r="L4866" s="16"/>
      <c r="N4866" s="119"/>
      <c r="O4866" s="119"/>
    </row>
    <row r="4867" spans="1:15" s="96" customFormat="1" ht="45.95" customHeight="1">
      <c r="A4867" s="110"/>
      <c r="F4867" s="18"/>
      <c r="G4867" s="19"/>
      <c r="H4867" s="19"/>
      <c r="I4867" s="120"/>
      <c r="J4867" s="16"/>
      <c r="K4867" s="17"/>
      <c r="L4867" s="16"/>
      <c r="N4867" s="119"/>
      <c r="O4867" s="119"/>
    </row>
    <row r="4868" spans="1:15" s="96" customFormat="1" ht="45.95" customHeight="1">
      <c r="A4868" s="110"/>
      <c r="F4868" s="18"/>
      <c r="G4868" s="19"/>
      <c r="H4868" s="19"/>
      <c r="I4868" s="120"/>
      <c r="J4868" s="16"/>
      <c r="K4868" s="17"/>
      <c r="L4868" s="16"/>
      <c r="N4868" s="119"/>
      <c r="O4868" s="119"/>
    </row>
    <row r="4869" spans="1:15" s="96" customFormat="1" ht="45.95" customHeight="1">
      <c r="A4869" s="110"/>
      <c r="F4869" s="18"/>
      <c r="G4869" s="19"/>
      <c r="H4869" s="19"/>
      <c r="I4869" s="120"/>
      <c r="J4869" s="16"/>
      <c r="K4869" s="17"/>
      <c r="L4869" s="16"/>
      <c r="N4869" s="119"/>
      <c r="O4869" s="119"/>
    </row>
    <row r="4870" spans="1:15" s="96" customFormat="1" ht="45.95" customHeight="1">
      <c r="A4870" s="110"/>
      <c r="F4870" s="22"/>
      <c r="G4870" s="19"/>
      <c r="H4870" s="19"/>
      <c r="I4870" s="120"/>
      <c r="J4870" s="23"/>
      <c r="K4870" s="24"/>
      <c r="L4870" s="23"/>
      <c r="N4870" s="119"/>
      <c r="O4870" s="119"/>
    </row>
    <row r="4871" spans="1:15" s="96" customFormat="1" ht="45.95" customHeight="1">
      <c r="A4871" s="110"/>
      <c r="F4871" s="22"/>
      <c r="G4871" s="19"/>
      <c r="H4871" s="19"/>
      <c r="I4871" s="120"/>
      <c r="J4871" s="23"/>
      <c r="K4871" s="24"/>
      <c r="L4871" s="23"/>
      <c r="N4871" s="119"/>
      <c r="O4871" s="119"/>
    </row>
    <row r="4872" spans="1:15" s="96" customFormat="1" ht="45.95" customHeight="1">
      <c r="A4872" s="110"/>
      <c r="F4872" s="25"/>
      <c r="G4872" s="25"/>
      <c r="H4872" s="25"/>
      <c r="I4872" s="132"/>
      <c r="J4872" s="23"/>
      <c r="K4872" s="24"/>
      <c r="L4872" s="23"/>
      <c r="N4872" s="119"/>
      <c r="O4872" s="119"/>
    </row>
    <row r="4873" spans="1:15" s="96" customFormat="1" ht="45.95" customHeight="1">
      <c r="A4873" s="110"/>
      <c r="F4873" s="25"/>
      <c r="G4873" s="25"/>
      <c r="H4873" s="25"/>
      <c r="I4873" s="132"/>
      <c r="J4873" s="23"/>
      <c r="K4873" s="24"/>
      <c r="L4873" s="23"/>
      <c r="N4873" s="119"/>
      <c r="O4873" s="119"/>
    </row>
    <row r="4874" spans="1:15" s="96" customFormat="1" ht="45.95" customHeight="1">
      <c r="A4874" s="110"/>
      <c r="F4874" s="133"/>
      <c r="G4874" s="25"/>
      <c r="H4874" s="25"/>
      <c r="I4874" s="132"/>
      <c r="J4874" s="23"/>
      <c r="K4874" s="24"/>
      <c r="L4874" s="23"/>
      <c r="N4874" s="119"/>
      <c r="O4874" s="119"/>
    </row>
    <row r="4875" spans="1:15" s="96" customFormat="1" ht="45.95" customHeight="1">
      <c r="A4875" s="110"/>
      <c r="F4875" s="133"/>
      <c r="G4875" s="25"/>
      <c r="H4875" s="25"/>
      <c r="I4875" s="132"/>
      <c r="J4875" s="23"/>
      <c r="K4875" s="24"/>
      <c r="L4875" s="23"/>
      <c r="N4875" s="119"/>
      <c r="O4875" s="119"/>
    </row>
    <row r="4876" spans="1:15" s="96" customFormat="1" ht="45.95" customHeight="1">
      <c r="A4876" s="110"/>
      <c r="F4876" s="18"/>
      <c r="G4876" s="19"/>
      <c r="H4876" s="19"/>
      <c r="I4876" s="120"/>
      <c r="J4876" s="16"/>
      <c r="K4876" s="17"/>
      <c r="L4876" s="16"/>
      <c r="N4876" s="119"/>
      <c r="O4876" s="119"/>
    </row>
    <row r="4877" spans="1:15" s="96" customFormat="1" ht="45.95" customHeight="1">
      <c r="A4877" s="110"/>
      <c r="F4877" s="18"/>
      <c r="G4877" s="19"/>
      <c r="H4877" s="19"/>
      <c r="I4877" s="120"/>
      <c r="J4877" s="16"/>
      <c r="K4877" s="17"/>
      <c r="L4877" s="16"/>
      <c r="N4877" s="119"/>
      <c r="O4877" s="119"/>
    </row>
    <row r="4878" spans="1:15" s="96" customFormat="1" ht="45.95" customHeight="1">
      <c r="A4878" s="110"/>
      <c r="F4878" s="18"/>
      <c r="G4878" s="19"/>
      <c r="H4878" s="19"/>
      <c r="I4878" s="120"/>
      <c r="J4878" s="16"/>
      <c r="K4878" s="17"/>
      <c r="L4878" s="16"/>
      <c r="N4878" s="119"/>
      <c r="O4878" s="119"/>
    </row>
    <row r="4879" spans="1:15" s="96" customFormat="1" ht="45.95" customHeight="1">
      <c r="A4879" s="110"/>
      <c r="F4879" s="22"/>
      <c r="G4879" s="19"/>
      <c r="H4879" s="19"/>
      <c r="I4879" s="120"/>
      <c r="J4879" s="23"/>
      <c r="K4879" s="24"/>
      <c r="L4879" s="23"/>
      <c r="N4879" s="119"/>
      <c r="O4879" s="119"/>
    </row>
    <row r="4880" spans="1:15" s="96" customFormat="1" ht="45.95" customHeight="1">
      <c r="A4880" s="110"/>
      <c r="F4880" s="25"/>
      <c r="G4880" s="25"/>
      <c r="H4880" s="25"/>
      <c r="I4880" s="120"/>
      <c r="J4880" s="23"/>
      <c r="K4880" s="24"/>
      <c r="L4880" s="23"/>
      <c r="N4880" s="119"/>
      <c r="O4880" s="119"/>
    </row>
    <row r="4881" spans="1:15" s="96" customFormat="1" ht="45.95" customHeight="1">
      <c r="A4881" s="110"/>
      <c r="F4881" s="133"/>
      <c r="G4881" s="25"/>
      <c r="H4881" s="25"/>
      <c r="I4881" s="132"/>
      <c r="J4881" s="23"/>
      <c r="K4881" s="24"/>
      <c r="L4881" s="23"/>
      <c r="N4881" s="119"/>
      <c r="O4881" s="119"/>
    </row>
    <row r="4882" spans="1:15" s="96" customFormat="1" ht="45.95" customHeight="1">
      <c r="A4882" s="110"/>
      <c r="F4882" s="133"/>
      <c r="G4882" s="25"/>
      <c r="H4882" s="25"/>
      <c r="I4882" s="132"/>
      <c r="J4882" s="23"/>
      <c r="K4882" s="24"/>
      <c r="L4882" s="23"/>
      <c r="N4882" s="119"/>
      <c r="O4882" s="119"/>
    </row>
    <row r="4883" spans="1:15" s="96" customFormat="1" ht="45.95" customHeight="1">
      <c r="A4883" s="110"/>
      <c r="F4883" s="133"/>
      <c r="G4883" s="25"/>
      <c r="H4883" s="25"/>
      <c r="I4883" s="132"/>
      <c r="J4883" s="23"/>
      <c r="K4883" s="24"/>
      <c r="L4883" s="23"/>
      <c r="N4883" s="119"/>
      <c r="O4883" s="119"/>
    </row>
    <row r="4884" spans="1:15" s="96" customFormat="1" ht="45.95" customHeight="1">
      <c r="A4884" s="110"/>
      <c r="B4884" s="111"/>
      <c r="C4884" s="127"/>
      <c r="F4884" s="18"/>
      <c r="G4884" s="130"/>
      <c r="H4884" s="130"/>
      <c r="I4884" s="120"/>
      <c r="J4884" s="16"/>
      <c r="K4884" s="17"/>
      <c r="L4884" s="16"/>
      <c r="N4884" s="131"/>
      <c r="O4884" s="119"/>
    </row>
    <row r="4885" spans="1:15" s="96" customFormat="1" ht="45.95" customHeight="1">
      <c r="A4885" s="110"/>
      <c r="F4885" s="18"/>
      <c r="G4885" s="130"/>
      <c r="H4885" s="130"/>
      <c r="I4885" s="120"/>
      <c r="J4885" s="16"/>
      <c r="K4885" s="17"/>
      <c r="L4885" s="16"/>
      <c r="N4885" s="131"/>
      <c r="O4885" s="119"/>
    </row>
    <row r="4886" spans="1:15" s="96" customFormat="1" ht="45.95" customHeight="1">
      <c r="A4886" s="110"/>
      <c r="F4886" s="18"/>
      <c r="G4886" s="19"/>
      <c r="H4886" s="19"/>
      <c r="I4886" s="137"/>
      <c r="J4886" s="16"/>
      <c r="K4886" s="17"/>
      <c r="L4886" s="16"/>
      <c r="N4886" s="119"/>
      <c r="O4886" s="119"/>
    </row>
    <row r="4887" spans="1:15" s="96" customFormat="1" ht="45.95" customHeight="1">
      <c r="A4887" s="110"/>
      <c r="F4887" s="18"/>
      <c r="G4887" s="19"/>
      <c r="H4887" s="19"/>
      <c r="I4887" s="120"/>
      <c r="J4887" s="16"/>
      <c r="K4887" s="17"/>
      <c r="L4887" s="16"/>
      <c r="N4887" s="119"/>
      <c r="O4887" s="119"/>
    </row>
    <row r="4888" spans="1:15" s="96" customFormat="1" ht="45.95" customHeight="1">
      <c r="A4888" s="110"/>
      <c r="F4888" s="18"/>
      <c r="G4888" s="19"/>
      <c r="H4888" s="19"/>
      <c r="I4888" s="120"/>
      <c r="J4888" s="16"/>
      <c r="K4888" s="17"/>
      <c r="L4888" s="16"/>
      <c r="N4888" s="119"/>
      <c r="O4888" s="119"/>
    </row>
    <row r="4889" spans="1:15" s="96" customFormat="1" ht="45.95" customHeight="1">
      <c r="A4889" s="110"/>
      <c r="F4889" s="18"/>
      <c r="G4889" s="19"/>
      <c r="H4889" s="19"/>
      <c r="I4889" s="120"/>
      <c r="J4889" s="16"/>
      <c r="K4889" s="17"/>
      <c r="L4889" s="16"/>
      <c r="N4889" s="119"/>
      <c r="O4889" s="119"/>
    </row>
    <row r="4890" spans="1:15" s="96" customFormat="1" ht="45.95" customHeight="1">
      <c r="A4890" s="110"/>
      <c r="F4890" s="18"/>
      <c r="G4890" s="19"/>
      <c r="H4890" s="19"/>
      <c r="I4890" s="120"/>
      <c r="J4890" s="16"/>
      <c r="K4890" s="17"/>
      <c r="L4890" s="16"/>
      <c r="N4890" s="119"/>
      <c r="O4890" s="119"/>
    </row>
    <row r="4891" spans="1:15" s="96" customFormat="1" ht="45.95" customHeight="1">
      <c r="A4891" s="110"/>
      <c r="F4891" s="22"/>
      <c r="G4891" s="19"/>
      <c r="H4891" s="19"/>
      <c r="I4891" s="120"/>
      <c r="J4891" s="23"/>
      <c r="K4891" s="24"/>
      <c r="L4891" s="23"/>
      <c r="N4891" s="119"/>
      <c r="O4891" s="119"/>
    </row>
    <row r="4892" spans="1:15" s="96" customFormat="1" ht="45.95" customHeight="1">
      <c r="A4892" s="110"/>
      <c r="F4892" s="22"/>
      <c r="G4892" s="19"/>
      <c r="H4892" s="19"/>
      <c r="I4892" s="120"/>
      <c r="J4892" s="23"/>
      <c r="K4892" s="24"/>
      <c r="L4892" s="23"/>
      <c r="N4892" s="119"/>
      <c r="O4892" s="119"/>
    </row>
    <row r="4893" spans="1:15" s="96" customFormat="1" ht="45.95" customHeight="1">
      <c r="A4893" s="110"/>
      <c r="F4893" s="25"/>
      <c r="G4893" s="25"/>
      <c r="H4893" s="25"/>
      <c r="I4893" s="132"/>
      <c r="J4893" s="23"/>
      <c r="K4893" s="24"/>
      <c r="L4893" s="23"/>
      <c r="N4893" s="119"/>
      <c r="O4893" s="119"/>
    </row>
    <row r="4894" spans="1:15" s="96" customFormat="1" ht="45.95" customHeight="1">
      <c r="A4894" s="110"/>
      <c r="F4894" s="25"/>
      <c r="G4894" s="25"/>
      <c r="H4894" s="25"/>
      <c r="I4894" s="132"/>
      <c r="J4894" s="23"/>
      <c r="K4894" s="24"/>
      <c r="L4894" s="23"/>
      <c r="N4894" s="119"/>
      <c r="O4894" s="119"/>
    </row>
    <row r="4895" spans="1:15" s="96" customFormat="1" ht="45.95" customHeight="1">
      <c r="A4895" s="110"/>
      <c r="F4895" s="133"/>
      <c r="G4895" s="25"/>
      <c r="H4895" s="25"/>
      <c r="I4895" s="132"/>
      <c r="J4895" s="23"/>
      <c r="K4895" s="24"/>
      <c r="L4895" s="23"/>
      <c r="N4895" s="119"/>
      <c r="O4895" s="119"/>
    </row>
    <row r="4896" spans="1:15" s="96" customFormat="1" ht="45.95" customHeight="1">
      <c r="A4896" s="110"/>
      <c r="F4896" s="133"/>
      <c r="G4896" s="25"/>
      <c r="H4896" s="25"/>
      <c r="I4896" s="132"/>
      <c r="J4896" s="23"/>
      <c r="K4896" s="24"/>
      <c r="L4896" s="23"/>
      <c r="N4896" s="119"/>
      <c r="O4896" s="119"/>
    </row>
    <row r="4897" spans="1:15" s="96" customFormat="1" ht="45.95" customHeight="1">
      <c r="A4897" s="110"/>
      <c r="F4897" s="133"/>
      <c r="G4897" s="25"/>
      <c r="H4897" s="25"/>
      <c r="I4897" s="132"/>
      <c r="J4897" s="23"/>
      <c r="K4897" s="24"/>
      <c r="L4897" s="23"/>
      <c r="N4897" s="119"/>
      <c r="O4897" s="119"/>
    </row>
    <row r="4898" spans="1:15" s="96" customFormat="1" ht="45.95" customHeight="1">
      <c r="A4898" s="110"/>
      <c r="F4898" s="18"/>
      <c r="G4898" s="19"/>
      <c r="H4898" s="19"/>
      <c r="I4898" s="137"/>
      <c r="J4898" s="16"/>
      <c r="K4898" s="17"/>
      <c r="L4898" s="16"/>
      <c r="N4898" s="119"/>
      <c r="O4898" s="119"/>
    </row>
    <row r="4899" spans="1:15" s="96" customFormat="1" ht="45.95" customHeight="1">
      <c r="A4899" s="110"/>
      <c r="F4899" s="18"/>
      <c r="G4899" s="19"/>
      <c r="H4899" s="19"/>
      <c r="I4899" s="120"/>
      <c r="J4899" s="16"/>
      <c r="K4899" s="17"/>
      <c r="L4899" s="16"/>
      <c r="N4899" s="119"/>
      <c r="O4899" s="119"/>
    </row>
    <row r="4900" spans="1:15" s="96" customFormat="1" ht="45.95" customHeight="1">
      <c r="A4900" s="110"/>
      <c r="F4900" s="22"/>
      <c r="G4900" s="19"/>
      <c r="H4900" s="19"/>
      <c r="I4900" s="120"/>
      <c r="J4900" s="23"/>
      <c r="K4900" s="24"/>
      <c r="L4900" s="23"/>
      <c r="N4900" s="119"/>
      <c r="O4900" s="119"/>
    </row>
    <row r="4901" spans="1:15" s="96" customFormat="1" ht="45.95" customHeight="1">
      <c r="A4901" s="110"/>
      <c r="F4901" s="22"/>
      <c r="G4901" s="19"/>
      <c r="H4901" s="19"/>
      <c r="I4901" s="120"/>
      <c r="J4901" s="23"/>
      <c r="K4901" s="24"/>
      <c r="L4901" s="23"/>
      <c r="N4901" s="119"/>
      <c r="O4901" s="119"/>
    </row>
    <row r="4902" spans="1:15" s="96" customFormat="1" ht="45.95" customHeight="1">
      <c r="A4902" s="110"/>
      <c r="F4902" s="25"/>
      <c r="G4902" s="25"/>
      <c r="H4902" s="25"/>
      <c r="I4902" s="120"/>
      <c r="J4902" s="23"/>
      <c r="K4902" s="24"/>
      <c r="L4902" s="23"/>
      <c r="N4902" s="119"/>
      <c r="O4902" s="119"/>
    </row>
    <row r="4903" spans="1:15" s="96" customFormat="1" ht="45.95" customHeight="1">
      <c r="A4903" s="110"/>
      <c r="F4903" s="25"/>
      <c r="G4903" s="25"/>
      <c r="H4903" s="25"/>
      <c r="I4903" s="120"/>
      <c r="J4903" s="23"/>
      <c r="K4903" s="24"/>
      <c r="L4903" s="23"/>
      <c r="N4903" s="119"/>
      <c r="O4903" s="119"/>
    </row>
    <row r="4904" spans="1:15" s="96" customFormat="1" ht="45.95" customHeight="1">
      <c r="A4904" s="110"/>
      <c r="F4904" s="133"/>
      <c r="G4904" s="25"/>
      <c r="H4904" s="25"/>
      <c r="I4904" s="132"/>
      <c r="J4904" s="23"/>
      <c r="K4904" s="24"/>
      <c r="L4904" s="23"/>
      <c r="N4904" s="119"/>
      <c r="O4904" s="119"/>
    </row>
    <row r="4905" spans="1:15" s="96" customFormat="1" ht="45.95" customHeight="1">
      <c r="A4905" s="110"/>
      <c r="F4905" s="133"/>
      <c r="G4905" s="25"/>
      <c r="H4905" s="25"/>
      <c r="I4905" s="132"/>
      <c r="J4905" s="23"/>
      <c r="K4905" s="24"/>
      <c r="L4905" s="23"/>
      <c r="N4905" s="119"/>
      <c r="O4905" s="119"/>
    </row>
    <row r="4906" spans="1:15" s="96" customFormat="1" ht="45.95" customHeight="1">
      <c r="A4906" s="110"/>
      <c r="F4906" s="133"/>
      <c r="G4906" s="25"/>
      <c r="H4906" s="25"/>
      <c r="I4906" s="132"/>
      <c r="J4906" s="23"/>
      <c r="K4906" s="24"/>
      <c r="L4906" s="23"/>
      <c r="N4906" s="119"/>
      <c r="O4906" s="119"/>
    </row>
    <row r="4907" spans="1:15" s="96" customFormat="1" ht="45.95" customHeight="1">
      <c r="A4907" s="110"/>
      <c r="B4907" s="111"/>
      <c r="C4907" s="127"/>
      <c r="F4907" s="18"/>
      <c r="G4907" s="130"/>
      <c r="H4907" s="130"/>
      <c r="I4907" s="120"/>
      <c r="J4907" s="16"/>
      <c r="K4907" s="17"/>
      <c r="L4907" s="16"/>
      <c r="N4907" s="131"/>
      <c r="O4907" s="119"/>
    </row>
    <row r="4908" spans="1:15" s="96" customFormat="1" ht="45.95" customHeight="1">
      <c r="A4908" s="110"/>
      <c r="F4908" s="18"/>
      <c r="G4908" s="130"/>
      <c r="H4908" s="130"/>
      <c r="I4908" s="120"/>
      <c r="J4908" s="16"/>
      <c r="K4908" s="17"/>
      <c r="L4908" s="16"/>
      <c r="N4908" s="131"/>
      <c r="O4908" s="119"/>
    </row>
    <row r="4909" spans="1:15" s="96" customFormat="1" ht="45.95" customHeight="1">
      <c r="A4909" s="110"/>
      <c r="F4909" s="130"/>
      <c r="G4909" s="130"/>
      <c r="H4909" s="130"/>
      <c r="I4909" s="120"/>
      <c r="J4909" s="16"/>
      <c r="K4909" s="17"/>
      <c r="L4909" s="16"/>
      <c r="N4909" s="131"/>
      <c r="O4909" s="119"/>
    </row>
    <row r="4910" spans="1:15" s="96" customFormat="1" ht="45.95" customHeight="1">
      <c r="A4910" s="110"/>
      <c r="F4910" s="18"/>
      <c r="G4910" s="130"/>
      <c r="H4910" s="130"/>
      <c r="I4910" s="120"/>
      <c r="J4910" s="16"/>
      <c r="K4910" s="17"/>
      <c r="L4910" s="16"/>
      <c r="N4910" s="131"/>
      <c r="O4910" s="119"/>
    </row>
    <row r="4911" spans="1:15" s="96" customFormat="1" ht="45.95" customHeight="1">
      <c r="A4911" s="110"/>
      <c r="F4911" s="18"/>
      <c r="G4911" s="130"/>
      <c r="H4911" s="130"/>
      <c r="I4911" s="120"/>
      <c r="J4911" s="16"/>
      <c r="K4911" s="17"/>
      <c r="L4911" s="16"/>
      <c r="N4911" s="131"/>
      <c r="O4911" s="119"/>
    </row>
    <row r="4912" spans="1:15" s="96" customFormat="1" ht="45.95" customHeight="1">
      <c r="A4912" s="110"/>
      <c r="F4912" s="18"/>
      <c r="G4912" s="19"/>
      <c r="H4912" s="19"/>
      <c r="I4912" s="120"/>
      <c r="J4912" s="16"/>
      <c r="K4912" s="17"/>
      <c r="L4912" s="16"/>
      <c r="N4912" s="119"/>
      <c r="O4912" s="119"/>
    </row>
    <row r="4913" spans="1:15" s="96" customFormat="1" ht="45.95" customHeight="1">
      <c r="A4913" s="110"/>
      <c r="F4913" s="18"/>
      <c r="G4913" s="19"/>
      <c r="H4913" s="19"/>
      <c r="I4913" s="120"/>
      <c r="J4913" s="16"/>
      <c r="K4913" s="17"/>
      <c r="L4913" s="16"/>
      <c r="N4913" s="119"/>
      <c r="O4913" s="119"/>
    </row>
    <row r="4914" spans="1:15" s="96" customFormat="1" ht="45.95" customHeight="1">
      <c r="A4914" s="110"/>
      <c r="F4914" s="18"/>
      <c r="G4914" s="19"/>
      <c r="H4914" s="19"/>
      <c r="I4914" s="120"/>
      <c r="J4914" s="16"/>
      <c r="K4914" s="17"/>
      <c r="L4914" s="16"/>
      <c r="N4914" s="119"/>
      <c r="O4914" s="119"/>
    </row>
    <row r="4915" spans="1:15" s="96" customFormat="1" ht="45.95" customHeight="1">
      <c r="A4915" s="110"/>
      <c r="F4915" s="18"/>
      <c r="G4915" s="19"/>
      <c r="H4915" s="19"/>
      <c r="I4915" s="120"/>
      <c r="J4915" s="16"/>
      <c r="K4915" s="17"/>
      <c r="L4915" s="16"/>
      <c r="N4915" s="119"/>
      <c r="O4915" s="119"/>
    </row>
    <row r="4916" spans="1:15" s="96" customFormat="1" ht="45.95" customHeight="1">
      <c r="A4916" s="110"/>
      <c r="F4916" s="22"/>
      <c r="G4916" s="19"/>
      <c r="H4916" s="19"/>
      <c r="I4916" s="120"/>
      <c r="J4916" s="23"/>
      <c r="K4916" s="24"/>
      <c r="L4916" s="23"/>
      <c r="N4916" s="119"/>
      <c r="O4916" s="119"/>
    </row>
    <row r="4917" spans="1:15" s="96" customFormat="1" ht="45.95" customHeight="1">
      <c r="A4917" s="110"/>
      <c r="F4917" s="25"/>
      <c r="G4917" s="25"/>
      <c r="H4917" s="25"/>
      <c r="I4917" s="132"/>
      <c r="J4917" s="23"/>
      <c r="K4917" s="24"/>
      <c r="L4917" s="23"/>
      <c r="N4917" s="119"/>
      <c r="O4917" s="119"/>
    </row>
    <row r="4918" spans="1:15" s="96" customFormat="1" ht="45.95" customHeight="1">
      <c r="A4918" s="110"/>
      <c r="F4918" s="25"/>
      <c r="G4918" s="25"/>
      <c r="H4918" s="25"/>
      <c r="I4918" s="132"/>
      <c r="J4918" s="23"/>
      <c r="K4918" s="24"/>
      <c r="L4918" s="23"/>
      <c r="N4918" s="119"/>
      <c r="O4918" s="119"/>
    </row>
    <row r="4919" spans="1:15" s="96" customFormat="1" ht="45.95" customHeight="1">
      <c r="A4919" s="110"/>
      <c r="F4919" s="133"/>
      <c r="G4919" s="25"/>
      <c r="H4919" s="25"/>
      <c r="I4919" s="132"/>
      <c r="J4919" s="23"/>
      <c r="K4919" s="24"/>
      <c r="L4919" s="23"/>
      <c r="N4919" s="119"/>
      <c r="O4919" s="119"/>
    </row>
    <row r="4920" spans="1:15" s="96" customFormat="1" ht="45.95" customHeight="1">
      <c r="A4920" s="110"/>
      <c r="F4920" s="133"/>
      <c r="G4920" s="25"/>
      <c r="H4920" s="25"/>
      <c r="I4920" s="132"/>
      <c r="J4920" s="23"/>
      <c r="K4920" s="24"/>
      <c r="L4920" s="23"/>
      <c r="N4920" s="119"/>
      <c r="O4920" s="119"/>
    </row>
    <row r="4921" spans="1:15" s="96" customFormat="1" ht="45.95" customHeight="1">
      <c r="A4921" s="110"/>
      <c r="F4921" s="133"/>
      <c r="G4921" s="25"/>
      <c r="H4921" s="25"/>
      <c r="I4921" s="132"/>
      <c r="J4921" s="23"/>
      <c r="K4921" s="24"/>
      <c r="L4921" s="23"/>
      <c r="N4921" s="119"/>
      <c r="O4921" s="119"/>
    </row>
    <row r="4922" spans="1:15" s="96" customFormat="1" ht="45.95" customHeight="1">
      <c r="A4922" s="110"/>
      <c r="F4922" s="18"/>
      <c r="G4922" s="19"/>
      <c r="H4922" s="19"/>
      <c r="I4922" s="120"/>
      <c r="J4922" s="16"/>
      <c r="K4922" s="17"/>
      <c r="L4922" s="16"/>
      <c r="N4922" s="119"/>
      <c r="O4922" s="119"/>
    </row>
    <row r="4923" spans="1:15" s="96" customFormat="1" ht="45.95" customHeight="1">
      <c r="A4923" s="110"/>
      <c r="F4923" s="18"/>
      <c r="G4923" s="19"/>
      <c r="H4923" s="19"/>
      <c r="I4923" s="120"/>
      <c r="J4923" s="16"/>
      <c r="K4923" s="17"/>
      <c r="L4923" s="16"/>
      <c r="N4923" s="119"/>
      <c r="O4923" s="119"/>
    </row>
    <row r="4924" spans="1:15" s="96" customFormat="1" ht="45.95" customHeight="1">
      <c r="A4924" s="110"/>
      <c r="F4924" s="22"/>
      <c r="G4924" s="19"/>
      <c r="H4924" s="19"/>
      <c r="I4924" s="120"/>
      <c r="J4924" s="23"/>
      <c r="K4924" s="24"/>
      <c r="L4924" s="23"/>
      <c r="N4924" s="119"/>
      <c r="O4924" s="119"/>
    </row>
    <row r="4925" spans="1:15" s="96" customFormat="1" ht="45.95" customHeight="1">
      <c r="A4925" s="110"/>
      <c r="F4925" s="22"/>
      <c r="G4925" s="19"/>
      <c r="H4925" s="19"/>
      <c r="I4925" s="120"/>
      <c r="J4925" s="23"/>
      <c r="K4925" s="24"/>
      <c r="L4925" s="23"/>
      <c r="N4925" s="119"/>
      <c r="O4925" s="119"/>
    </row>
    <row r="4926" spans="1:15" s="96" customFormat="1" ht="45.95" customHeight="1">
      <c r="A4926" s="110"/>
      <c r="F4926" s="25"/>
      <c r="G4926" s="25"/>
      <c r="H4926" s="25"/>
      <c r="I4926" s="120"/>
      <c r="J4926" s="23"/>
      <c r="K4926" s="24"/>
      <c r="L4926" s="23"/>
      <c r="N4926" s="119"/>
      <c r="O4926" s="119"/>
    </row>
    <row r="4927" spans="1:15" s="96" customFormat="1" ht="45.95" customHeight="1">
      <c r="A4927" s="110"/>
      <c r="F4927" s="133"/>
      <c r="G4927" s="25"/>
      <c r="H4927" s="25"/>
      <c r="I4927" s="132"/>
      <c r="J4927" s="23"/>
      <c r="K4927" s="24"/>
      <c r="L4927" s="23"/>
      <c r="N4927" s="119"/>
      <c r="O4927" s="119"/>
    </row>
    <row r="4928" spans="1:15" s="96" customFormat="1" ht="45.95" customHeight="1">
      <c r="A4928" s="110"/>
      <c r="F4928" s="133"/>
      <c r="G4928" s="25"/>
      <c r="H4928" s="25"/>
      <c r="I4928" s="132"/>
      <c r="J4928" s="23"/>
      <c r="K4928" s="24"/>
      <c r="L4928" s="23"/>
      <c r="N4928" s="119"/>
      <c r="O4928" s="119"/>
    </row>
    <row r="4929" spans="1:15" s="96" customFormat="1" ht="45.95" customHeight="1">
      <c r="A4929" s="110"/>
      <c r="F4929" s="18"/>
      <c r="G4929" s="19"/>
      <c r="H4929" s="19"/>
      <c r="I4929" s="120"/>
      <c r="J4929" s="16"/>
      <c r="K4929" s="17"/>
      <c r="L4929" s="16"/>
      <c r="N4929" s="119"/>
      <c r="O4929" s="119"/>
    </row>
    <row r="4930" spans="1:15" s="96" customFormat="1" ht="45.95" customHeight="1">
      <c r="A4930" s="110"/>
      <c r="F4930" s="18"/>
      <c r="G4930" s="19"/>
      <c r="H4930" s="19"/>
      <c r="I4930" s="120"/>
      <c r="J4930" s="16"/>
      <c r="K4930" s="17"/>
      <c r="L4930" s="16"/>
      <c r="N4930" s="119"/>
      <c r="O4930" s="119"/>
    </row>
    <row r="4931" spans="1:15" s="96" customFormat="1" ht="45.95" customHeight="1">
      <c r="A4931" s="110"/>
      <c r="F4931" s="18"/>
      <c r="G4931" s="19"/>
      <c r="H4931" s="19"/>
      <c r="I4931" s="120"/>
      <c r="J4931" s="16"/>
      <c r="K4931" s="17"/>
      <c r="L4931" s="16"/>
      <c r="N4931" s="119"/>
      <c r="O4931" s="119"/>
    </row>
    <row r="4932" spans="1:15" s="96" customFormat="1" ht="45.95" customHeight="1">
      <c r="A4932" s="110"/>
      <c r="F4932" s="22"/>
      <c r="G4932" s="19"/>
      <c r="H4932" s="19"/>
      <c r="I4932" s="120"/>
      <c r="J4932" s="23"/>
      <c r="K4932" s="24"/>
      <c r="L4932" s="23"/>
      <c r="N4932" s="119"/>
      <c r="O4932" s="119"/>
    </row>
    <row r="4933" spans="1:15" s="96" customFormat="1" ht="45.95" customHeight="1">
      <c r="A4933" s="110"/>
      <c r="F4933" s="25"/>
      <c r="G4933" s="25"/>
      <c r="H4933" s="25"/>
      <c r="I4933" s="132"/>
      <c r="J4933" s="23"/>
      <c r="K4933" s="24"/>
      <c r="L4933" s="23"/>
      <c r="N4933" s="119"/>
      <c r="O4933" s="119"/>
    </row>
    <row r="4934" spans="1:15" s="96" customFormat="1" ht="45.95" customHeight="1">
      <c r="A4934" s="110"/>
      <c r="F4934" s="25"/>
      <c r="G4934" s="25"/>
      <c r="H4934" s="25"/>
      <c r="I4934" s="132"/>
      <c r="J4934" s="23"/>
      <c r="K4934" s="24"/>
      <c r="L4934" s="23"/>
      <c r="N4934" s="119"/>
      <c r="O4934" s="119"/>
    </row>
    <row r="4935" spans="1:15" s="96" customFormat="1" ht="45.95" customHeight="1">
      <c r="A4935" s="110"/>
      <c r="F4935" s="133"/>
      <c r="G4935" s="25"/>
      <c r="H4935" s="25"/>
      <c r="I4935" s="132"/>
      <c r="J4935" s="23"/>
      <c r="K4935" s="24"/>
      <c r="L4935" s="23"/>
      <c r="N4935" s="119"/>
      <c r="O4935" s="119"/>
    </row>
    <row r="4936" spans="1:15" s="96" customFormat="1" ht="45.95" customHeight="1">
      <c r="A4936" s="110"/>
      <c r="F4936" s="133"/>
      <c r="G4936" s="25"/>
      <c r="H4936" s="25"/>
      <c r="I4936" s="132"/>
      <c r="J4936" s="23"/>
      <c r="K4936" s="24"/>
      <c r="L4936" s="23"/>
      <c r="N4936" s="119"/>
      <c r="O4936" s="119"/>
    </row>
    <row r="4937" spans="1:15" s="96" customFormat="1" ht="45.95" customHeight="1">
      <c r="A4937" s="110"/>
      <c r="F4937" s="18"/>
      <c r="G4937" s="19"/>
      <c r="H4937" s="19"/>
      <c r="I4937" s="137"/>
      <c r="J4937" s="16"/>
      <c r="K4937" s="17"/>
      <c r="L4937" s="16"/>
      <c r="N4937" s="119"/>
      <c r="O4937" s="119"/>
    </row>
    <row r="4938" spans="1:15" s="96" customFormat="1" ht="45.95" customHeight="1">
      <c r="A4938" s="110"/>
      <c r="F4938" s="18"/>
      <c r="G4938" s="19"/>
      <c r="H4938" s="19"/>
      <c r="I4938" s="120"/>
      <c r="J4938" s="16"/>
      <c r="K4938" s="17"/>
      <c r="L4938" s="16"/>
      <c r="N4938" s="119"/>
      <c r="O4938" s="119"/>
    </row>
    <row r="4939" spans="1:15" s="96" customFormat="1" ht="45.95" customHeight="1">
      <c r="A4939" s="110"/>
      <c r="F4939" s="18"/>
      <c r="G4939" s="19"/>
      <c r="H4939" s="19"/>
      <c r="I4939" s="120"/>
      <c r="J4939" s="16"/>
      <c r="K4939" s="17"/>
      <c r="L4939" s="16"/>
      <c r="N4939" s="119"/>
      <c r="O4939" s="119"/>
    </row>
    <row r="4940" spans="1:15" s="96" customFormat="1" ht="45.95" customHeight="1">
      <c r="A4940" s="110"/>
      <c r="F4940" s="18"/>
      <c r="G4940" s="19"/>
      <c r="H4940" s="19"/>
      <c r="I4940" s="120"/>
      <c r="J4940" s="16"/>
      <c r="K4940" s="17"/>
      <c r="L4940" s="16"/>
      <c r="N4940" s="119"/>
      <c r="O4940" s="119"/>
    </row>
    <row r="4941" spans="1:15" s="96" customFormat="1" ht="45.95" customHeight="1">
      <c r="A4941" s="110"/>
      <c r="F4941" s="18"/>
      <c r="G4941" s="19"/>
      <c r="H4941" s="19"/>
      <c r="I4941" s="120"/>
      <c r="J4941" s="16"/>
      <c r="K4941" s="17"/>
      <c r="L4941" s="16"/>
      <c r="N4941" s="119"/>
      <c r="O4941" s="119"/>
    </row>
    <row r="4942" spans="1:15" s="96" customFormat="1" ht="45.95" customHeight="1">
      <c r="A4942" s="110"/>
      <c r="F4942" s="18"/>
      <c r="G4942" s="19"/>
      <c r="H4942" s="19"/>
      <c r="I4942" s="120"/>
      <c r="J4942" s="16"/>
      <c r="K4942" s="17"/>
      <c r="L4942" s="16"/>
      <c r="N4942" s="119"/>
      <c r="O4942" s="119"/>
    </row>
    <row r="4943" spans="1:15" s="96" customFormat="1" ht="45.95" customHeight="1">
      <c r="A4943" s="110"/>
      <c r="F4943" s="22"/>
      <c r="G4943" s="19"/>
      <c r="H4943" s="19"/>
      <c r="I4943" s="120"/>
      <c r="J4943" s="23"/>
      <c r="K4943" s="24"/>
      <c r="L4943" s="23"/>
      <c r="N4943" s="119"/>
      <c r="O4943" s="119"/>
    </row>
    <row r="4944" spans="1:15" s="96" customFormat="1" ht="45.95" customHeight="1">
      <c r="A4944" s="110"/>
      <c r="F4944" s="25"/>
      <c r="G4944" s="25"/>
      <c r="H4944" s="25"/>
      <c r="I4944" s="132"/>
      <c r="J4944" s="23"/>
      <c r="K4944" s="24"/>
      <c r="L4944" s="23"/>
      <c r="N4944" s="119"/>
      <c r="O4944" s="119"/>
    </row>
    <row r="4945" spans="1:15" s="96" customFormat="1" ht="45.95" customHeight="1">
      <c r="A4945" s="110"/>
      <c r="F4945" s="25"/>
      <c r="G4945" s="25"/>
      <c r="H4945" s="25"/>
      <c r="I4945" s="132"/>
      <c r="J4945" s="23"/>
      <c r="K4945" s="24"/>
      <c r="L4945" s="23"/>
      <c r="N4945" s="119"/>
      <c r="O4945" s="119"/>
    </row>
    <row r="4946" spans="1:15" s="96" customFormat="1" ht="45.95" customHeight="1">
      <c r="A4946" s="110"/>
      <c r="F4946" s="133"/>
      <c r="G4946" s="25"/>
      <c r="H4946" s="25"/>
      <c r="I4946" s="132"/>
      <c r="J4946" s="23"/>
      <c r="K4946" s="24"/>
      <c r="L4946" s="23"/>
      <c r="N4946" s="119"/>
      <c r="O4946" s="119"/>
    </row>
    <row r="4947" spans="1:15" s="96" customFormat="1" ht="45.95" customHeight="1">
      <c r="A4947" s="110"/>
      <c r="F4947" s="133"/>
      <c r="G4947" s="25"/>
      <c r="H4947" s="25"/>
      <c r="I4947" s="132"/>
      <c r="J4947" s="23"/>
      <c r="K4947" s="24"/>
      <c r="L4947" s="23"/>
      <c r="N4947" s="119"/>
      <c r="O4947" s="119"/>
    </row>
    <row r="4948" spans="1:15" s="96" customFormat="1" ht="45.95" customHeight="1">
      <c r="A4948" s="110"/>
      <c r="F4948" s="133"/>
      <c r="G4948" s="25"/>
      <c r="H4948" s="25"/>
      <c r="I4948" s="132"/>
      <c r="J4948" s="23"/>
      <c r="K4948" s="24"/>
      <c r="L4948" s="23"/>
      <c r="N4948" s="119"/>
      <c r="O4948" s="119"/>
    </row>
    <row r="4949" spans="1:15" s="96" customFormat="1" ht="45.95" customHeight="1">
      <c r="A4949" s="110"/>
      <c r="F4949" s="18"/>
      <c r="G4949" s="19"/>
      <c r="H4949" s="19"/>
      <c r="I4949" s="120"/>
      <c r="J4949" s="16"/>
      <c r="K4949" s="17"/>
      <c r="L4949" s="16"/>
      <c r="N4949" s="119"/>
      <c r="O4949" s="119"/>
    </row>
    <row r="4950" spans="1:15" s="96" customFormat="1" ht="45.95" customHeight="1">
      <c r="A4950" s="110"/>
      <c r="F4950" s="18"/>
      <c r="G4950" s="19"/>
      <c r="H4950" s="19"/>
      <c r="I4950" s="120"/>
      <c r="J4950" s="16"/>
      <c r="K4950" s="17"/>
      <c r="L4950" s="16"/>
      <c r="N4950" s="119"/>
      <c r="O4950" s="119"/>
    </row>
    <row r="4951" spans="1:15" s="96" customFormat="1" ht="45.95" customHeight="1">
      <c r="A4951" s="110"/>
      <c r="F4951" s="18"/>
      <c r="G4951" s="19"/>
      <c r="H4951" s="19"/>
      <c r="I4951" s="120"/>
      <c r="J4951" s="16"/>
      <c r="K4951" s="17"/>
      <c r="L4951" s="16"/>
      <c r="N4951" s="119"/>
      <c r="O4951" s="119"/>
    </row>
    <row r="4952" spans="1:15" s="96" customFormat="1" ht="45.95" customHeight="1">
      <c r="A4952" s="110"/>
      <c r="F4952" s="18"/>
      <c r="G4952" s="19"/>
      <c r="H4952" s="19"/>
      <c r="I4952" s="120"/>
      <c r="J4952" s="16"/>
      <c r="K4952" s="17"/>
      <c r="L4952" s="16"/>
      <c r="N4952" s="119"/>
      <c r="O4952" s="119"/>
    </row>
    <row r="4953" spans="1:15" s="96" customFormat="1" ht="45.95" customHeight="1">
      <c r="A4953" s="110"/>
      <c r="F4953" s="18"/>
      <c r="G4953" s="19"/>
      <c r="H4953" s="19"/>
      <c r="I4953" s="120"/>
      <c r="J4953" s="16"/>
      <c r="K4953" s="17"/>
      <c r="L4953" s="16"/>
      <c r="N4953" s="119"/>
      <c r="O4953" s="119"/>
    </row>
    <row r="4954" spans="1:15" s="96" customFormat="1" ht="45.95" customHeight="1">
      <c r="A4954" s="110"/>
      <c r="F4954" s="22"/>
      <c r="G4954" s="19"/>
      <c r="H4954" s="19"/>
      <c r="I4954" s="120"/>
      <c r="J4954" s="23"/>
      <c r="K4954" s="24"/>
      <c r="L4954" s="23"/>
      <c r="N4954" s="119"/>
      <c r="O4954" s="119"/>
    </row>
    <row r="4955" spans="1:15" s="96" customFormat="1" ht="45.95" customHeight="1">
      <c r="A4955" s="110"/>
      <c r="F4955" s="25"/>
      <c r="G4955" s="25"/>
      <c r="H4955" s="25"/>
      <c r="I4955" s="132"/>
      <c r="J4955" s="23"/>
      <c r="K4955" s="24"/>
      <c r="L4955" s="23"/>
      <c r="N4955" s="119"/>
      <c r="O4955" s="119"/>
    </row>
    <row r="4956" spans="1:15" s="96" customFormat="1" ht="45.95" customHeight="1">
      <c r="A4956" s="110"/>
      <c r="F4956" s="25"/>
      <c r="G4956" s="25"/>
      <c r="H4956" s="25"/>
      <c r="I4956" s="132"/>
      <c r="J4956" s="23"/>
      <c r="K4956" s="24"/>
      <c r="L4956" s="23"/>
      <c r="N4956" s="119"/>
      <c r="O4956" s="119"/>
    </row>
    <row r="4957" spans="1:15" s="96" customFormat="1" ht="45.95" customHeight="1">
      <c r="A4957" s="110"/>
      <c r="F4957" s="133"/>
      <c r="G4957" s="25"/>
      <c r="H4957" s="25"/>
      <c r="I4957" s="132"/>
      <c r="J4957" s="23"/>
      <c r="K4957" s="24"/>
      <c r="L4957" s="23"/>
      <c r="N4957" s="119"/>
      <c r="O4957" s="119"/>
    </row>
    <row r="4958" spans="1:15" s="96" customFormat="1" ht="45.95" customHeight="1">
      <c r="A4958" s="110"/>
      <c r="F4958" s="133"/>
      <c r="G4958" s="25"/>
      <c r="H4958" s="25"/>
      <c r="I4958" s="132"/>
      <c r="J4958" s="23"/>
      <c r="K4958" s="24"/>
      <c r="L4958" s="23"/>
      <c r="N4958" s="119"/>
      <c r="O4958" s="119"/>
    </row>
    <row r="4959" spans="1:15" s="96" customFormat="1" ht="45.95" customHeight="1">
      <c r="A4959" s="110"/>
      <c r="F4959" s="133"/>
      <c r="G4959" s="25"/>
      <c r="H4959" s="25"/>
      <c r="I4959" s="132"/>
      <c r="J4959" s="23"/>
      <c r="K4959" s="24"/>
      <c r="L4959" s="23"/>
      <c r="N4959" s="119"/>
      <c r="O4959" s="119"/>
    </row>
    <row r="4960" spans="1:15" s="96" customFormat="1" ht="45.95" customHeight="1">
      <c r="A4960" s="110"/>
      <c r="B4960" s="111"/>
      <c r="C4960" s="127"/>
      <c r="F4960" s="18"/>
      <c r="G4960" s="130"/>
      <c r="H4960" s="130"/>
      <c r="I4960" s="120"/>
      <c r="J4960" s="16"/>
      <c r="K4960" s="17"/>
      <c r="L4960" s="16"/>
      <c r="N4960" s="131"/>
      <c r="O4960" s="119"/>
    </row>
    <row r="4961" spans="1:15" s="96" customFormat="1" ht="45.95" customHeight="1">
      <c r="A4961" s="110"/>
      <c r="F4961" s="18"/>
      <c r="G4961" s="130"/>
      <c r="H4961" s="130"/>
      <c r="I4961" s="120"/>
      <c r="J4961" s="16"/>
      <c r="K4961" s="17"/>
      <c r="L4961" s="16"/>
      <c r="N4961" s="131"/>
      <c r="O4961" s="119"/>
    </row>
    <row r="4962" spans="1:15" s="96" customFormat="1" ht="45.95" customHeight="1">
      <c r="A4962" s="110"/>
      <c r="F4962" s="18"/>
      <c r="G4962" s="130"/>
      <c r="H4962" s="130"/>
      <c r="I4962" s="120"/>
      <c r="J4962" s="16"/>
      <c r="K4962" s="17"/>
      <c r="L4962" s="16"/>
      <c r="N4962" s="131"/>
      <c r="O4962" s="119"/>
    </row>
    <row r="4963" spans="1:15" s="96" customFormat="1" ht="45.95" customHeight="1">
      <c r="A4963" s="110"/>
      <c r="F4963" s="18"/>
      <c r="G4963" s="130"/>
      <c r="H4963" s="130"/>
      <c r="I4963" s="120"/>
      <c r="J4963" s="16"/>
      <c r="K4963" s="17"/>
      <c r="L4963" s="16"/>
      <c r="N4963" s="131"/>
      <c r="O4963" s="119"/>
    </row>
    <row r="4964" spans="1:15" s="96" customFormat="1" ht="45.95" customHeight="1">
      <c r="A4964" s="110"/>
      <c r="F4964" s="18"/>
      <c r="G4964" s="19"/>
      <c r="H4964" s="19"/>
      <c r="I4964" s="137"/>
      <c r="J4964" s="16"/>
      <c r="K4964" s="17"/>
      <c r="L4964" s="16"/>
      <c r="N4964" s="119"/>
      <c r="O4964" s="119"/>
    </row>
    <row r="4965" spans="1:15" s="96" customFormat="1" ht="45.95" customHeight="1">
      <c r="A4965" s="110"/>
      <c r="F4965" s="18"/>
      <c r="G4965" s="19"/>
      <c r="H4965" s="19"/>
      <c r="I4965" s="120"/>
      <c r="J4965" s="16"/>
      <c r="K4965" s="17"/>
      <c r="L4965" s="16"/>
      <c r="N4965" s="119"/>
      <c r="O4965" s="119"/>
    </row>
    <row r="4966" spans="1:15" s="96" customFormat="1" ht="45.95" customHeight="1">
      <c r="A4966" s="110"/>
      <c r="F4966" s="18"/>
      <c r="G4966" s="19"/>
      <c r="H4966" s="19"/>
      <c r="I4966" s="120"/>
      <c r="J4966" s="16"/>
      <c r="K4966" s="17"/>
      <c r="L4966" s="16"/>
      <c r="N4966" s="119"/>
      <c r="O4966" s="119"/>
    </row>
    <row r="4967" spans="1:15" s="96" customFormat="1" ht="45.95" customHeight="1">
      <c r="A4967" s="110"/>
      <c r="F4967" s="18"/>
      <c r="G4967" s="19"/>
      <c r="H4967" s="19"/>
      <c r="I4967" s="120"/>
      <c r="J4967" s="16"/>
      <c r="K4967" s="17"/>
      <c r="L4967" s="16"/>
      <c r="N4967" s="119"/>
      <c r="O4967" s="119"/>
    </row>
    <row r="4968" spans="1:15" s="96" customFormat="1" ht="45.95" customHeight="1">
      <c r="A4968" s="110"/>
      <c r="F4968" s="18"/>
      <c r="G4968" s="19"/>
      <c r="H4968" s="19"/>
      <c r="I4968" s="120"/>
      <c r="J4968" s="16"/>
      <c r="K4968" s="17"/>
      <c r="L4968" s="16"/>
      <c r="N4968" s="119"/>
      <c r="O4968" s="119"/>
    </row>
    <row r="4969" spans="1:15" s="96" customFormat="1" ht="45.95" customHeight="1">
      <c r="A4969" s="110"/>
      <c r="F4969" s="22"/>
      <c r="G4969" s="19"/>
      <c r="H4969" s="19"/>
      <c r="I4969" s="120"/>
      <c r="J4969" s="23"/>
      <c r="K4969" s="24"/>
      <c r="L4969" s="23"/>
      <c r="N4969" s="119"/>
      <c r="O4969" s="119"/>
    </row>
    <row r="4970" spans="1:15" s="96" customFormat="1" ht="45.95" customHeight="1">
      <c r="A4970" s="110"/>
      <c r="F4970" s="22"/>
      <c r="G4970" s="19"/>
      <c r="H4970" s="19"/>
      <c r="I4970" s="120"/>
      <c r="J4970" s="23"/>
      <c r="K4970" s="24"/>
      <c r="L4970" s="23"/>
      <c r="N4970" s="119"/>
      <c r="O4970" s="119"/>
    </row>
    <row r="4971" spans="1:15" s="96" customFormat="1" ht="45.95" customHeight="1">
      <c r="A4971" s="110"/>
      <c r="F4971" s="25"/>
      <c r="G4971" s="25"/>
      <c r="H4971" s="25"/>
      <c r="I4971" s="132"/>
      <c r="J4971" s="23"/>
      <c r="K4971" s="24"/>
      <c r="L4971" s="23"/>
      <c r="N4971" s="119"/>
      <c r="O4971" s="119"/>
    </row>
    <row r="4972" spans="1:15" s="96" customFormat="1" ht="45.95" customHeight="1">
      <c r="A4972" s="110"/>
      <c r="F4972" s="25"/>
      <c r="G4972" s="25"/>
      <c r="H4972" s="25"/>
      <c r="I4972" s="132"/>
      <c r="J4972" s="23"/>
      <c r="K4972" s="24"/>
      <c r="L4972" s="23"/>
      <c r="N4972" s="119"/>
      <c r="O4972" s="119"/>
    </row>
    <row r="4973" spans="1:15" s="96" customFormat="1" ht="45.95" customHeight="1">
      <c r="A4973" s="110"/>
      <c r="F4973" s="133"/>
      <c r="G4973" s="25"/>
      <c r="H4973" s="25"/>
      <c r="I4973" s="132"/>
      <c r="J4973" s="23"/>
      <c r="K4973" s="24"/>
      <c r="L4973" s="23"/>
      <c r="N4973" s="119"/>
      <c r="O4973" s="119"/>
    </row>
    <row r="4974" spans="1:15" s="96" customFormat="1" ht="45.95" customHeight="1">
      <c r="A4974" s="110"/>
      <c r="F4974" s="133"/>
      <c r="G4974" s="25"/>
      <c r="H4974" s="25"/>
      <c r="I4974" s="132"/>
      <c r="J4974" s="23"/>
      <c r="K4974" s="24"/>
      <c r="L4974" s="23"/>
      <c r="N4974" s="119"/>
      <c r="O4974" s="119"/>
    </row>
    <row r="4975" spans="1:15" s="96" customFormat="1" ht="45.95" customHeight="1">
      <c r="A4975" s="110"/>
      <c r="F4975" s="133"/>
      <c r="G4975" s="25"/>
      <c r="H4975" s="25"/>
      <c r="I4975" s="132"/>
      <c r="J4975" s="23"/>
      <c r="K4975" s="24"/>
      <c r="L4975" s="23"/>
      <c r="N4975" s="119"/>
      <c r="O4975" s="119"/>
    </row>
    <row r="4976" spans="1:15" s="96" customFormat="1" ht="45.95" customHeight="1">
      <c r="A4976" s="110"/>
      <c r="F4976" s="18"/>
      <c r="G4976" s="19"/>
      <c r="H4976" s="19"/>
      <c r="I4976" s="120"/>
      <c r="J4976" s="16"/>
      <c r="K4976" s="17"/>
      <c r="L4976" s="16"/>
      <c r="N4976" s="119"/>
      <c r="O4976" s="119"/>
    </row>
    <row r="4977" spans="1:15" s="96" customFormat="1" ht="45.95" customHeight="1">
      <c r="A4977" s="110"/>
      <c r="F4977" s="18"/>
      <c r="G4977" s="19"/>
      <c r="H4977" s="19"/>
      <c r="I4977" s="120"/>
      <c r="J4977" s="16"/>
      <c r="K4977" s="17"/>
      <c r="L4977" s="16"/>
      <c r="N4977" s="119"/>
      <c r="O4977" s="119"/>
    </row>
    <row r="4978" spans="1:15" s="96" customFormat="1" ht="45.95" customHeight="1">
      <c r="A4978" s="110"/>
      <c r="F4978" s="18"/>
      <c r="G4978" s="19"/>
      <c r="H4978" s="19"/>
      <c r="I4978" s="120"/>
      <c r="J4978" s="16"/>
      <c r="K4978" s="17"/>
      <c r="L4978" s="16"/>
      <c r="N4978" s="119"/>
      <c r="O4978" s="119"/>
    </row>
    <row r="4979" spans="1:15" s="96" customFormat="1" ht="45.95" customHeight="1">
      <c r="A4979" s="110"/>
      <c r="F4979" s="22"/>
      <c r="G4979" s="19"/>
      <c r="H4979" s="19"/>
      <c r="I4979" s="120"/>
      <c r="J4979" s="23"/>
      <c r="K4979" s="24"/>
      <c r="L4979" s="23"/>
      <c r="N4979" s="119"/>
      <c r="O4979" s="119"/>
    </row>
    <row r="4980" spans="1:15" s="96" customFormat="1" ht="45.95" customHeight="1">
      <c r="A4980" s="110"/>
      <c r="F4980" s="22"/>
      <c r="G4980" s="19"/>
      <c r="H4980" s="19"/>
      <c r="I4980" s="120"/>
      <c r="J4980" s="23"/>
      <c r="K4980" s="24"/>
      <c r="L4980" s="23"/>
      <c r="N4980" s="119"/>
      <c r="O4980" s="119"/>
    </row>
    <row r="4981" spans="1:15" s="96" customFormat="1" ht="45.95" customHeight="1">
      <c r="A4981" s="110"/>
      <c r="F4981" s="25"/>
      <c r="G4981" s="25"/>
      <c r="H4981" s="25"/>
      <c r="I4981" s="132"/>
      <c r="J4981" s="23"/>
      <c r="K4981" s="24"/>
      <c r="L4981" s="23"/>
      <c r="N4981" s="119"/>
      <c r="O4981" s="119"/>
    </row>
    <row r="4982" spans="1:15" s="96" customFormat="1" ht="45.95" customHeight="1">
      <c r="A4982" s="110"/>
      <c r="F4982" s="25"/>
      <c r="G4982" s="25"/>
      <c r="H4982" s="25"/>
      <c r="I4982" s="132"/>
      <c r="J4982" s="23"/>
      <c r="K4982" s="24"/>
      <c r="L4982" s="23"/>
      <c r="N4982" s="119"/>
      <c r="O4982" s="119"/>
    </row>
    <row r="4983" spans="1:15" s="96" customFormat="1" ht="45.95" customHeight="1">
      <c r="A4983" s="110"/>
      <c r="F4983" s="133"/>
      <c r="G4983" s="25"/>
      <c r="H4983" s="25"/>
      <c r="I4983" s="132"/>
      <c r="J4983" s="23"/>
      <c r="K4983" s="24"/>
      <c r="L4983" s="23"/>
      <c r="N4983" s="119"/>
      <c r="O4983" s="119"/>
    </row>
    <row r="4984" spans="1:15" s="96" customFormat="1" ht="45.95" customHeight="1">
      <c r="A4984" s="110"/>
      <c r="F4984" s="133"/>
      <c r="G4984" s="25"/>
      <c r="H4984" s="25"/>
      <c r="I4984" s="132"/>
      <c r="J4984" s="23"/>
      <c r="K4984" s="24"/>
      <c r="L4984" s="23"/>
      <c r="N4984" s="119"/>
      <c r="O4984" s="119"/>
    </row>
    <row r="4985" spans="1:15" s="96" customFormat="1" ht="45.95" customHeight="1">
      <c r="A4985" s="110"/>
      <c r="F4985" s="133"/>
      <c r="G4985" s="25"/>
      <c r="H4985" s="25"/>
      <c r="I4985" s="132"/>
      <c r="J4985" s="23"/>
      <c r="K4985" s="24"/>
      <c r="L4985" s="23"/>
      <c r="N4985" s="119"/>
      <c r="O4985" s="119"/>
    </row>
    <row r="4986" spans="1:15" s="96" customFormat="1" ht="45.95" customHeight="1">
      <c r="A4986" s="110"/>
      <c r="F4986" s="18"/>
      <c r="G4986" s="19"/>
      <c r="H4986" s="19"/>
      <c r="I4986" s="120"/>
      <c r="J4986" s="16"/>
      <c r="K4986" s="17"/>
      <c r="L4986" s="16"/>
      <c r="N4986" s="119"/>
      <c r="O4986" s="119"/>
    </row>
    <row r="4987" spans="1:15" s="96" customFormat="1" ht="45.95" customHeight="1">
      <c r="A4987" s="110"/>
      <c r="F4987" s="18"/>
      <c r="G4987" s="19"/>
      <c r="H4987" s="19"/>
      <c r="I4987" s="120"/>
      <c r="J4987" s="16"/>
      <c r="K4987" s="17"/>
      <c r="L4987" s="16"/>
      <c r="N4987" s="119"/>
      <c r="O4987" s="119"/>
    </row>
    <row r="4988" spans="1:15" s="96" customFormat="1" ht="45.95" customHeight="1">
      <c r="A4988" s="110"/>
      <c r="F4988" s="18"/>
      <c r="G4988" s="19"/>
      <c r="H4988" s="19"/>
      <c r="I4988" s="120"/>
      <c r="J4988" s="16"/>
      <c r="K4988" s="17"/>
      <c r="L4988" s="16"/>
      <c r="N4988" s="119"/>
      <c r="O4988" s="119"/>
    </row>
    <row r="4989" spans="1:15" s="96" customFormat="1" ht="45.95" customHeight="1">
      <c r="A4989" s="110"/>
      <c r="F4989" s="18"/>
      <c r="G4989" s="19"/>
      <c r="H4989" s="19"/>
      <c r="I4989" s="120"/>
      <c r="J4989" s="16"/>
      <c r="K4989" s="17"/>
      <c r="L4989" s="16"/>
      <c r="N4989" s="119"/>
      <c r="O4989" s="119"/>
    </row>
    <row r="4990" spans="1:15" s="96" customFormat="1" ht="45.95" customHeight="1">
      <c r="A4990" s="110"/>
      <c r="F4990" s="22"/>
      <c r="G4990" s="19"/>
      <c r="H4990" s="19"/>
      <c r="I4990" s="120"/>
      <c r="J4990" s="23"/>
      <c r="K4990" s="24"/>
      <c r="L4990" s="23"/>
      <c r="N4990" s="119"/>
      <c r="O4990" s="119"/>
    </row>
    <row r="4991" spans="1:15" s="96" customFormat="1" ht="45.95" customHeight="1">
      <c r="A4991" s="110"/>
      <c r="F4991" s="22"/>
      <c r="G4991" s="19"/>
      <c r="H4991" s="19"/>
      <c r="I4991" s="120"/>
      <c r="J4991" s="23"/>
      <c r="K4991" s="24"/>
      <c r="L4991" s="23"/>
      <c r="N4991" s="119"/>
      <c r="O4991" s="119"/>
    </row>
    <row r="4992" spans="1:15" s="96" customFormat="1" ht="45.95" customHeight="1">
      <c r="A4992" s="110"/>
      <c r="F4992" s="25"/>
      <c r="G4992" s="25"/>
      <c r="H4992" s="25"/>
      <c r="I4992" s="132"/>
      <c r="J4992" s="23"/>
      <c r="K4992" s="24"/>
      <c r="L4992" s="23"/>
      <c r="N4992" s="119"/>
      <c r="O4992" s="119"/>
    </row>
    <row r="4993" spans="1:15" s="96" customFormat="1" ht="45.95" customHeight="1">
      <c r="A4993" s="110"/>
      <c r="F4993" s="25"/>
      <c r="G4993" s="25"/>
      <c r="H4993" s="25"/>
      <c r="I4993" s="132"/>
      <c r="J4993" s="23"/>
      <c r="K4993" s="24"/>
      <c r="L4993" s="23"/>
      <c r="N4993" s="119"/>
      <c r="O4993" s="119"/>
    </row>
    <row r="4994" spans="1:15" s="96" customFormat="1" ht="45.95" customHeight="1">
      <c r="A4994" s="110"/>
      <c r="F4994" s="133"/>
      <c r="G4994" s="25"/>
      <c r="H4994" s="25"/>
      <c r="I4994" s="132"/>
      <c r="J4994" s="23"/>
      <c r="K4994" s="24"/>
      <c r="L4994" s="23"/>
      <c r="N4994" s="119"/>
      <c r="O4994" s="119"/>
    </row>
    <row r="4995" spans="1:15" s="96" customFormat="1" ht="45.95" customHeight="1">
      <c r="A4995" s="110"/>
      <c r="F4995" s="133"/>
      <c r="G4995" s="25"/>
      <c r="H4995" s="25"/>
      <c r="I4995" s="132"/>
      <c r="J4995" s="23"/>
      <c r="K4995" s="24"/>
      <c r="L4995" s="23"/>
      <c r="N4995" s="119"/>
      <c r="O4995" s="119"/>
    </row>
    <row r="4996" spans="1:15" s="96" customFormat="1" ht="45.95" customHeight="1">
      <c r="A4996" s="110"/>
      <c r="F4996" s="133"/>
      <c r="G4996" s="25"/>
      <c r="H4996" s="25"/>
      <c r="I4996" s="132"/>
      <c r="J4996" s="23"/>
      <c r="K4996" s="24"/>
      <c r="L4996" s="23"/>
      <c r="N4996" s="119"/>
      <c r="O4996" s="119"/>
    </row>
    <row r="4997" spans="1:15" s="96" customFormat="1" ht="45.95" customHeight="1">
      <c r="A4997" s="110"/>
      <c r="F4997" s="18"/>
      <c r="G4997" s="19"/>
      <c r="H4997" s="19"/>
      <c r="I4997" s="120"/>
      <c r="J4997" s="16"/>
      <c r="K4997" s="17"/>
      <c r="L4997" s="16"/>
      <c r="N4997" s="119"/>
      <c r="O4997" s="119"/>
    </row>
    <row r="4998" spans="1:15" s="96" customFormat="1" ht="45.95" customHeight="1">
      <c r="A4998" s="110"/>
      <c r="F4998" s="18"/>
      <c r="G4998" s="19"/>
      <c r="H4998" s="19"/>
      <c r="I4998" s="120"/>
      <c r="J4998" s="16"/>
      <c r="K4998" s="17"/>
      <c r="L4998" s="16"/>
      <c r="N4998" s="119"/>
      <c r="O4998" s="119"/>
    </row>
    <row r="4999" spans="1:15" s="96" customFormat="1" ht="45.95" customHeight="1">
      <c r="A4999" s="110"/>
      <c r="F4999" s="22"/>
      <c r="G4999" s="19"/>
      <c r="H4999" s="19"/>
      <c r="I4999" s="120"/>
      <c r="J4999" s="23"/>
      <c r="K4999" s="24"/>
      <c r="L4999" s="23"/>
      <c r="N4999" s="119"/>
      <c r="O4999" s="119"/>
    </row>
    <row r="5000" spans="1:15" s="96" customFormat="1" ht="45.95" customHeight="1">
      <c r="A5000" s="110"/>
      <c r="F5000" s="22"/>
      <c r="G5000" s="19"/>
      <c r="H5000" s="19"/>
      <c r="I5000" s="120"/>
      <c r="J5000" s="23"/>
      <c r="K5000" s="24"/>
      <c r="L5000" s="23"/>
      <c r="N5000" s="119"/>
      <c r="O5000" s="119"/>
    </row>
    <row r="5001" spans="1:15" s="96" customFormat="1" ht="45.95" customHeight="1">
      <c r="A5001" s="110"/>
      <c r="F5001" s="25"/>
      <c r="G5001" s="25"/>
      <c r="H5001" s="25"/>
      <c r="I5001" s="120"/>
      <c r="J5001" s="23"/>
      <c r="K5001" s="24"/>
      <c r="L5001" s="23"/>
      <c r="N5001" s="119"/>
      <c r="O5001" s="119"/>
    </row>
    <row r="5002" spans="1:15" s="96" customFormat="1" ht="45.95" customHeight="1">
      <c r="A5002" s="110"/>
      <c r="F5002" s="133"/>
      <c r="G5002" s="25"/>
      <c r="H5002" s="25"/>
      <c r="I5002" s="132"/>
      <c r="J5002" s="23"/>
      <c r="K5002" s="24"/>
      <c r="L5002" s="23"/>
      <c r="N5002" s="119"/>
      <c r="O5002" s="119"/>
    </row>
    <row r="5003" spans="1:15" s="96" customFormat="1" ht="45.95" customHeight="1">
      <c r="A5003" s="110"/>
      <c r="F5003" s="133"/>
      <c r="G5003" s="25"/>
      <c r="H5003" s="25"/>
      <c r="I5003" s="132"/>
      <c r="J5003" s="23"/>
      <c r="K5003" s="24"/>
      <c r="L5003" s="23"/>
      <c r="N5003" s="119"/>
      <c r="O5003" s="119"/>
    </row>
    <row r="5004" spans="1:15" s="96" customFormat="1" ht="45.95" customHeight="1">
      <c r="A5004" s="110"/>
      <c r="B5004" s="111"/>
      <c r="C5004" s="127"/>
      <c r="F5004" s="18"/>
      <c r="G5004" s="130"/>
      <c r="H5004" s="130"/>
      <c r="I5004" s="120"/>
      <c r="J5004" s="16"/>
      <c r="K5004" s="17"/>
      <c r="L5004" s="16"/>
      <c r="N5004" s="131"/>
      <c r="O5004" s="119"/>
    </row>
    <row r="5005" spans="1:15" s="96" customFormat="1" ht="45.95" customHeight="1">
      <c r="A5005" s="110"/>
      <c r="C5005" s="127"/>
      <c r="F5005" s="18"/>
      <c r="G5005" s="19"/>
      <c r="H5005" s="19"/>
      <c r="I5005" s="120"/>
      <c r="J5005" s="16"/>
      <c r="K5005" s="17"/>
      <c r="L5005" s="16"/>
      <c r="N5005" s="121"/>
      <c r="O5005" s="119"/>
    </row>
    <row r="5006" spans="1:15" s="96" customFormat="1" ht="45.95" customHeight="1">
      <c r="A5006" s="110"/>
      <c r="C5006" s="127"/>
      <c r="F5006" s="18"/>
      <c r="G5006" s="19"/>
      <c r="H5006" s="19"/>
      <c r="I5006" s="120"/>
      <c r="J5006" s="16"/>
      <c r="K5006" s="17"/>
      <c r="L5006" s="16"/>
      <c r="N5006" s="121"/>
      <c r="O5006" s="119"/>
    </row>
    <row r="5007" spans="1:15" s="96" customFormat="1" ht="45.95" customHeight="1">
      <c r="A5007" s="110"/>
      <c r="C5007" s="127"/>
      <c r="F5007" s="18"/>
      <c r="G5007" s="19"/>
      <c r="H5007" s="19"/>
      <c r="I5007" s="120"/>
      <c r="J5007" s="16"/>
      <c r="K5007" s="17"/>
      <c r="L5007" s="16"/>
      <c r="N5007" s="121"/>
      <c r="O5007" s="119"/>
    </row>
    <row r="5008" spans="1:15" s="96" customFormat="1" ht="45.95" customHeight="1">
      <c r="A5008" s="110"/>
      <c r="C5008" s="127"/>
      <c r="F5008" s="22"/>
      <c r="G5008" s="19"/>
      <c r="H5008" s="19"/>
      <c r="I5008" s="120"/>
      <c r="J5008" s="23"/>
      <c r="K5008" s="24"/>
      <c r="L5008" s="23"/>
      <c r="N5008" s="121"/>
      <c r="O5008" s="119"/>
    </row>
    <row r="5009" spans="1:15" s="96" customFormat="1" ht="45.95" customHeight="1">
      <c r="A5009" s="110"/>
      <c r="C5009" s="127"/>
      <c r="F5009" s="22"/>
      <c r="G5009" s="19"/>
      <c r="H5009" s="19"/>
      <c r="I5009" s="120"/>
      <c r="J5009" s="23"/>
      <c r="K5009" s="24"/>
      <c r="L5009" s="23"/>
      <c r="N5009" s="121"/>
      <c r="O5009" s="119"/>
    </row>
    <row r="5010" spans="1:15" s="96" customFormat="1" ht="45.95" customHeight="1">
      <c r="A5010" s="110"/>
      <c r="C5010" s="127"/>
      <c r="F5010" s="25"/>
      <c r="G5010" s="25"/>
      <c r="H5010" s="25"/>
      <c r="I5010" s="132"/>
      <c r="J5010" s="23"/>
      <c r="K5010" s="24"/>
      <c r="L5010" s="23"/>
      <c r="N5010" s="121"/>
      <c r="O5010" s="119"/>
    </row>
    <row r="5011" spans="1:15" s="96" customFormat="1" ht="45.95" customHeight="1">
      <c r="A5011" s="110"/>
      <c r="C5011" s="127"/>
      <c r="F5011" s="25"/>
      <c r="G5011" s="25"/>
      <c r="H5011" s="25"/>
      <c r="I5011" s="132"/>
      <c r="J5011" s="23"/>
      <c r="K5011" s="24"/>
      <c r="L5011" s="23"/>
      <c r="N5011" s="121"/>
      <c r="O5011" s="119"/>
    </row>
    <row r="5012" spans="1:15" s="96" customFormat="1" ht="45.95" customHeight="1">
      <c r="A5012" s="110"/>
      <c r="C5012" s="127"/>
      <c r="F5012" s="133"/>
      <c r="G5012" s="25"/>
      <c r="H5012" s="25"/>
      <c r="I5012" s="132"/>
      <c r="J5012" s="23"/>
      <c r="K5012" s="24"/>
      <c r="L5012" s="23"/>
      <c r="N5012" s="121"/>
      <c r="O5012" s="119"/>
    </row>
    <row r="5013" spans="1:15" s="96" customFormat="1" ht="45.95" customHeight="1">
      <c r="A5013" s="110"/>
      <c r="C5013" s="127"/>
      <c r="F5013" s="133"/>
      <c r="G5013" s="25"/>
      <c r="H5013" s="25"/>
      <c r="I5013" s="132"/>
      <c r="J5013" s="23"/>
      <c r="K5013" s="24"/>
      <c r="L5013" s="23"/>
      <c r="N5013" s="121"/>
      <c r="O5013" s="119"/>
    </row>
    <row r="5014" spans="1:15" s="96" customFormat="1" ht="45.95" customHeight="1">
      <c r="A5014" s="110"/>
      <c r="C5014" s="127"/>
      <c r="F5014" s="133"/>
      <c r="G5014" s="25"/>
      <c r="H5014" s="25"/>
      <c r="I5014" s="132"/>
      <c r="J5014" s="23"/>
      <c r="K5014" s="24"/>
      <c r="L5014" s="23"/>
      <c r="N5014" s="121"/>
      <c r="O5014" s="119"/>
    </row>
    <row r="5015" spans="1:15" s="96" customFormat="1" ht="45.95" customHeight="1">
      <c r="A5015" s="110"/>
      <c r="B5015" s="111"/>
      <c r="C5015" s="127"/>
      <c r="F5015" s="18"/>
      <c r="G5015" s="130"/>
      <c r="H5015" s="130"/>
      <c r="I5015" s="120"/>
      <c r="J5015" s="16"/>
      <c r="K5015" s="17"/>
      <c r="L5015" s="16"/>
      <c r="N5015" s="131"/>
      <c r="O5015" s="119"/>
    </row>
    <row r="5016" spans="1:15" s="96" customFormat="1" ht="45.95" customHeight="1">
      <c r="A5016" s="110"/>
      <c r="F5016" s="18"/>
      <c r="G5016" s="130"/>
      <c r="H5016" s="130"/>
      <c r="I5016" s="120"/>
      <c r="J5016" s="16"/>
      <c r="K5016" s="17"/>
      <c r="L5016" s="16"/>
      <c r="N5016" s="131"/>
      <c r="O5016" s="119"/>
    </row>
    <row r="5017" spans="1:15" s="96" customFormat="1" ht="45.95" customHeight="1">
      <c r="A5017" s="110"/>
      <c r="F5017" s="18"/>
      <c r="G5017" s="130"/>
      <c r="H5017" s="130"/>
      <c r="I5017" s="120"/>
      <c r="J5017" s="16"/>
      <c r="K5017" s="17"/>
      <c r="L5017" s="16"/>
      <c r="N5017" s="131"/>
      <c r="O5017" s="119"/>
    </row>
    <row r="5018" spans="1:15" s="96" customFormat="1" ht="45.95" customHeight="1">
      <c r="A5018" s="110"/>
      <c r="F5018" s="18"/>
      <c r="G5018" s="130"/>
      <c r="H5018" s="130"/>
      <c r="I5018" s="120"/>
      <c r="J5018" s="16"/>
      <c r="K5018" s="17"/>
      <c r="L5018" s="16"/>
      <c r="N5018" s="131"/>
      <c r="O5018" s="119"/>
    </row>
    <row r="5019" spans="1:15" s="96" customFormat="1" ht="45.95" customHeight="1">
      <c r="A5019" s="110"/>
      <c r="F5019" s="18"/>
      <c r="G5019" s="130"/>
      <c r="H5019" s="130"/>
      <c r="I5019" s="120"/>
      <c r="J5019" s="16"/>
      <c r="K5019" s="17"/>
      <c r="L5019" s="16"/>
      <c r="N5019" s="131"/>
      <c r="O5019" s="119"/>
    </row>
    <row r="5020" spans="1:15" s="96" customFormat="1" ht="45.95" customHeight="1">
      <c r="A5020" s="110"/>
      <c r="F5020" s="18"/>
      <c r="G5020" s="130"/>
      <c r="H5020" s="130"/>
      <c r="I5020" s="120"/>
      <c r="J5020" s="16"/>
      <c r="K5020" s="17"/>
      <c r="L5020" s="16"/>
      <c r="N5020" s="131"/>
      <c r="O5020" s="119"/>
    </row>
    <row r="5021" spans="1:15" s="96" customFormat="1" ht="45.95" customHeight="1">
      <c r="A5021" s="110"/>
      <c r="F5021" s="18"/>
      <c r="G5021" s="19"/>
      <c r="H5021" s="19"/>
      <c r="I5021" s="120"/>
      <c r="J5021" s="16"/>
      <c r="K5021" s="17"/>
      <c r="L5021" s="16"/>
      <c r="N5021" s="119"/>
      <c r="O5021" s="119"/>
    </row>
    <row r="5022" spans="1:15" s="96" customFormat="1" ht="45.95" customHeight="1">
      <c r="A5022" s="110"/>
      <c r="F5022" s="18"/>
      <c r="G5022" s="19"/>
      <c r="H5022" s="19"/>
      <c r="I5022" s="120"/>
      <c r="J5022" s="16"/>
      <c r="K5022" s="17"/>
      <c r="L5022" s="16"/>
      <c r="N5022" s="119"/>
      <c r="O5022" s="119"/>
    </row>
    <row r="5023" spans="1:15" s="96" customFormat="1" ht="45.95" customHeight="1">
      <c r="A5023" s="110"/>
      <c r="F5023" s="18"/>
      <c r="G5023" s="19"/>
      <c r="H5023" s="19"/>
      <c r="I5023" s="120"/>
      <c r="J5023" s="16"/>
      <c r="K5023" s="17"/>
      <c r="L5023" s="16"/>
      <c r="N5023" s="119"/>
      <c r="O5023" s="119"/>
    </row>
    <row r="5024" spans="1:15" s="96" customFormat="1" ht="45.95" customHeight="1">
      <c r="A5024" s="110"/>
      <c r="F5024" s="25"/>
      <c r="G5024" s="25"/>
      <c r="H5024" s="25"/>
      <c r="I5024" s="120"/>
      <c r="J5024" s="23"/>
      <c r="K5024" s="24"/>
      <c r="L5024" s="23"/>
      <c r="N5024" s="119"/>
      <c r="O5024" s="119"/>
    </row>
    <row r="5025" spans="1:15" s="96" customFormat="1" ht="45.95" customHeight="1">
      <c r="A5025" s="110"/>
      <c r="F5025" s="133"/>
      <c r="G5025" s="25"/>
      <c r="H5025" s="25"/>
      <c r="I5025" s="120"/>
      <c r="J5025" s="23"/>
      <c r="K5025" s="24"/>
      <c r="L5025" s="23"/>
      <c r="N5025" s="119"/>
      <c r="O5025" s="119"/>
    </row>
    <row r="5026" spans="1:15" s="96" customFormat="1" ht="45.95" customHeight="1">
      <c r="A5026" s="110"/>
      <c r="F5026" s="133"/>
      <c r="G5026" s="25"/>
      <c r="H5026" s="25"/>
      <c r="I5026" s="132"/>
      <c r="J5026" s="23"/>
      <c r="K5026" s="24"/>
      <c r="L5026" s="23"/>
      <c r="N5026" s="119"/>
      <c r="O5026" s="119"/>
    </row>
    <row r="5027" spans="1:15" s="96" customFormat="1" ht="45.95" customHeight="1">
      <c r="A5027" s="110"/>
      <c r="F5027" s="133"/>
      <c r="G5027" s="25"/>
      <c r="H5027" s="25"/>
      <c r="I5027" s="132"/>
      <c r="J5027" s="23"/>
      <c r="K5027" s="24"/>
      <c r="L5027" s="23"/>
      <c r="N5027" s="119"/>
      <c r="O5027" s="119"/>
    </row>
    <row r="5028" spans="1:15" s="96" customFormat="1" ht="45.95" customHeight="1">
      <c r="A5028" s="110"/>
      <c r="F5028" s="133"/>
      <c r="G5028" s="25"/>
      <c r="H5028" s="25"/>
      <c r="I5028" s="132"/>
      <c r="J5028" s="23"/>
      <c r="K5028" s="24"/>
      <c r="L5028" s="23"/>
      <c r="N5028" s="119"/>
      <c r="O5028" s="119"/>
    </row>
    <row r="5029" spans="1:15" s="96" customFormat="1" ht="45.95" customHeight="1">
      <c r="A5029" s="110"/>
      <c r="F5029" s="18"/>
      <c r="G5029" s="19"/>
      <c r="H5029" s="19"/>
      <c r="I5029" s="137"/>
      <c r="J5029" s="16"/>
      <c r="K5029" s="17"/>
      <c r="L5029" s="16"/>
      <c r="N5029" s="119"/>
      <c r="O5029" s="119"/>
    </row>
    <row r="5030" spans="1:15" s="96" customFormat="1" ht="45.95" customHeight="1">
      <c r="A5030" s="110"/>
      <c r="F5030" s="18"/>
      <c r="G5030" s="19"/>
      <c r="H5030" s="19"/>
      <c r="I5030" s="120"/>
      <c r="J5030" s="16"/>
      <c r="K5030" s="17"/>
      <c r="L5030" s="16"/>
      <c r="N5030" s="119"/>
      <c r="O5030" s="119"/>
    </row>
    <row r="5031" spans="1:15" s="96" customFormat="1" ht="45.95" customHeight="1">
      <c r="A5031" s="110"/>
      <c r="F5031" s="22"/>
      <c r="G5031" s="19"/>
      <c r="H5031" s="19"/>
      <c r="I5031" s="120"/>
      <c r="J5031" s="23"/>
      <c r="K5031" s="24"/>
      <c r="L5031" s="23"/>
      <c r="N5031" s="119"/>
      <c r="O5031" s="119"/>
    </row>
    <row r="5032" spans="1:15" s="96" customFormat="1" ht="45.95" customHeight="1">
      <c r="A5032" s="110"/>
      <c r="F5032" s="22"/>
      <c r="G5032" s="19"/>
      <c r="H5032" s="19"/>
      <c r="I5032" s="120"/>
      <c r="J5032" s="23"/>
      <c r="K5032" s="24"/>
      <c r="L5032" s="23"/>
      <c r="N5032" s="119"/>
      <c r="O5032" s="119"/>
    </row>
    <row r="5033" spans="1:15" s="96" customFormat="1" ht="45.95" customHeight="1">
      <c r="A5033" s="110"/>
      <c r="F5033" s="25"/>
      <c r="G5033" s="25"/>
      <c r="H5033" s="25"/>
      <c r="I5033" s="120"/>
      <c r="J5033" s="23"/>
      <c r="K5033" s="24"/>
      <c r="L5033" s="23"/>
      <c r="N5033" s="119"/>
      <c r="O5033" s="119"/>
    </row>
    <row r="5034" spans="1:15" s="96" customFormat="1" ht="45.95" customHeight="1">
      <c r="A5034" s="110"/>
      <c r="F5034" s="25"/>
      <c r="G5034" s="25"/>
      <c r="H5034" s="25"/>
      <c r="I5034" s="120"/>
      <c r="J5034" s="23"/>
      <c r="K5034" s="24"/>
      <c r="L5034" s="23"/>
      <c r="N5034" s="119"/>
      <c r="O5034" s="119"/>
    </row>
    <row r="5035" spans="1:15" s="96" customFormat="1" ht="45.95" customHeight="1">
      <c r="A5035" s="110"/>
      <c r="F5035" s="133"/>
      <c r="G5035" s="25"/>
      <c r="H5035" s="25"/>
      <c r="I5035" s="132"/>
      <c r="J5035" s="23"/>
      <c r="K5035" s="24"/>
      <c r="L5035" s="23"/>
      <c r="N5035" s="119"/>
      <c r="O5035" s="119"/>
    </row>
    <row r="5036" spans="1:15" s="96" customFormat="1" ht="45.95" customHeight="1">
      <c r="A5036" s="110"/>
      <c r="F5036" s="133"/>
      <c r="G5036" s="25"/>
      <c r="H5036" s="25"/>
      <c r="I5036" s="132"/>
      <c r="J5036" s="23"/>
      <c r="K5036" s="24"/>
      <c r="L5036" s="23"/>
      <c r="N5036" s="119"/>
      <c r="O5036" s="119"/>
    </row>
    <row r="5037" spans="1:15" s="96" customFormat="1" ht="45.95" customHeight="1">
      <c r="A5037" s="110"/>
      <c r="F5037" s="133"/>
      <c r="G5037" s="25"/>
      <c r="H5037" s="25"/>
      <c r="I5037" s="132"/>
      <c r="J5037" s="23"/>
      <c r="K5037" s="24"/>
      <c r="L5037" s="23"/>
      <c r="N5037" s="119"/>
      <c r="O5037" s="119"/>
    </row>
    <row r="5038" spans="1:15" s="96" customFormat="1" ht="45.95" customHeight="1">
      <c r="A5038" s="110"/>
      <c r="F5038" s="18"/>
      <c r="G5038" s="19"/>
      <c r="H5038" s="19"/>
      <c r="I5038" s="120"/>
      <c r="J5038" s="16"/>
      <c r="K5038" s="17"/>
      <c r="L5038" s="16"/>
      <c r="N5038" s="119"/>
      <c r="O5038" s="119"/>
    </row>
    <row r="5039" spans="1:15" s="96" customFormat="1" ht="45.95" customHeight="1">
      <c r="A5039" s="110"/>
      <c r="F5039" s="22"/>
      <c r="G5039" s="19"/>
      <c r="H5039" s="19"/>
      <c r="I5039" s="120"/>
      <c r="J5039" s="23"/>
      <c r="K5039" s="24"/>
      <c r="L5039" s="23"/>
      <c r="N5039" s="119"/>
      <c r="O5039" s="119"/>
    </row>
    <row r="5040" spans="1:15" s="96" customFormat="1" ht="45.95" customHeight="1">
      <c r="A5040" s="110"/>
      <c r="F5040" s="22"/>
      <c r="G5040" s="19"/>
      <c r="H5040" s="19"/>
      <c r="I5040" s="120"/>
      <c r="J5040" s="23"/>
      <c r="K5040" s="24"/>
      <c r="L5040" s="23"/>
      <c r="N5040" s="119"/>
      <c r="O5040" s="119"/>
    </row>
    <row r="5041" spans="1:15" s="96" customFormat="1" ht="45.95" customHeight="1">
      <c r="A5041" s="110"/>
      <c r="F5041" s="25"/>
      <c r="G5041" s="25"/>
      <c r="H5041" s="25"/>
      <c r="I5041" s="120"/>
      <c r="J5041" s="23"/>
      <c r="K5041" s="24"/>
      <c r="L5041" s="23"/>
      <c r="N5041" s="119"/>
      <c r="O5041" s="119"/>
    </row>
    <row r="5042" spans="1:15" s="96" customFormat="1" ht="45.95" customHeight="1">
      <c r="A5042" s="110"/>
      <c r="F5042" s="25"/>
      <c r="G5042" s="25"/>
      <c r="H5042" s="25"/>
      <c r="I5042" s="120"/>
      <c r="J5042" s="23"/>
      <c r="K5042" s="24"/>
      <c r="L5042" s="23"/>
      <c r="N5042" s="119"/>
      <c r="O5042" s="119"/>
    </row>
    <row r="5043" spans="1:15" s="96" customFormat="1" ht="45.95" customHeight="1">
      <c r="A5043" s="110"/>
      <c r="F5043" s="133"/>
      <c r="G5043" s="25"/>
      <c r="H5043" s="25"/>
      <c r="I5043" s="132"/>
      <c r="J5043" s="23"/>
      <c r="K5043" s="24"/>
      <c r="L5043" s="23"/>
      <c r="N5043" s="119"/>
      <c r="O5043" s="119"/>
    </row>
    <row r="5044" spans="1:15" s="96" customFormat="1" ht="45.95" customHeight="1">
      <c r="A5044" s="110"/>
      <c r="F5044" s="133"/>
      <c r="G5044" s="25"/>
      <c r="H5044" s="25"/>
      <c r="I5044" s="132"/>
      <c r="J5044" s="23"/>
      <c r="K5044" s="24"/>
      <c r="L5044" s="23"/>
      <c r="N5044" s="119"/>
      <c r="O5044" s="119"/>
    </row>
    <row r="5045" spans="1:15" s="96" customFormat="1" ht="45.95" customHeight="1">
      <c r="A5045" s="110"/>
      <c r="F5045" s="133"/>
      <c r="G5045" s="25"/>
      <c r="H5045" s="25"/>
      <c r="I5045" s="132"/>
      <c r="J5045" s="23"/>
      <c r="K5045" s="24"/>
      <c r="L5045" s="23"/>
      <c r="N5045" s="119"/>
      <c r="O5045" s="119"/>
    </row>
    <row r="5046" spans="1:15" s="96" customFormat="1" ht="45.95" customHeight="1">
      <c r="A5046" s="110"/>
      <c r="F5046" s="18"/>
      <c r="G5046" s="19"/>
      <c r="H5046" s="19"/>
      <c r="I5046" s="120"/>
      <c r="J5046" s="16"/>
      <c r="K5046" s="17"/>
      <c r="L5046" s="16"/>
      <c r="N5046" s="119"/>
      <c r="O5046" s="119"/>
    </row>
    <row r="5047" spans="1:15" s="96" customFormat="1" ht="45.95" customHeight="1">
      <c r="A5047" s="110"/>
      <c r="F5047" s="18"/>
      <c r="G5047" s="19"/>
      <c r="H5047" s="19"/>
      <c r="I5047" s="120"/>
      <c r="J5047" s="16"/>
      <c r="K5047" s="17"/>
      <c r="L5047" s="16"/>
      <c r="N5047" s="119"/>
      <c r="O5047" s="119"/>
    </row>
    <row r="5048" spans="1:15" s="96" customFormat="1" ht="45.95" customHeight="1">
      <c r="A5048" s="110"/>
      <c r="F5048" s="18"/>
      <c r="G5048" s="19"/>
      <c r="H5048" s="19"/>
      <c r="I5048" s="120"/>
      <c r="J5048" s="16"/>
      <c r="K5048" s="17"/>
      <c r="L5048" s="16"/>
      <c r="N5048" s="119"/>
      <c r="O5048" s="119"/>
    </row>
    <row r="5049" spans="1:15" s="96" customFormat="1" ht="45.95" customHeight="1">
      <c r="A5049" s="110"/>
      <c r="F5049" s="22"/>
      <c r="G5049" s="19"/>
      <c r="H5049" s="19"/>
      <c r="I5049" s="120"/>
      <c r="J5049" s="23"/>
      <c r="K5049" s="24"/>
      <c r="L5049" s="23"/>
      <c r="N5049" s="119"/>
      <c r="O5049" s="119"/>
    </row>
    <row r="5050" spans="1:15" s="96" customFormat="1" ht="45.95" customHeight="1">
      <c r="A5050" s="110"/>
      <c r="F5050" s="22"/>
      <c r="G5050" s="19"/>
      <c r="H5050" s="19"/>
      <c r="I5050" s="120"/>
      <c r="J5050" s="23"/>
      <c r="K5050" s="24"/>
      <c r="L5050" s="23"/>
      <c r="N5050" s="119"/>
      <c r="O5050" s="119"/>
    </row>
    <row r="5051" spans="1:15" s="96" customFormat="1" ht="45.95" customHeight="1">
      <c r="A5051" s="110"/>
      <c r="F5051" s="25"/>
      <c r="G5051" s="25"/>
      <c r="H5051" s="25"/>
      <c r="I5051" s="132"/>
      <c r="J5051" s="23"/>
      <c r="K5051" s="24"/>
      <c r="L5051" s="23"/>
      <c r="N5051" s="119"/>
      <c r="O5051" s="119"/>
    </row>
    <row r="5052" spans="1:15" s="96" customFormat="1" ht="45.95" customHeight="1">
      <c r="A5052" s="110"/>
      <c r="F5052" s="25"/>
      <c r="G5052" s="25"/>
      <c r="H5052" s="25"/>
      <c r="I5052" s="132"/>
      <c r="J5052" s="23"/>
      <c r="K5052" s="24"/>
      <c r="L5052" s="23"/>
      <c r="N5052" s="119"/>
      <c r="O5052" s="119"/>
    </row>
    <row r="5053" spans="1:15" s="96" customFormat="1" ht="45.95" customHeight="1">
      <c r="A5053" s="110"/>
      <c r="F5053" s="133"/>
      <c r="G5053" s="25"/>
      <c r="H5053" s="25"/>
      <c r="I5053" s="132"/>
      <c r="J5053" s="23"/>
      <c r="K5053" s="24"/>
      <c r="L5053" s="23"/>
      <c r="N5053" s="119"/>
      <c r="O5053" s="119"/>
    </row>
    <row r="5054" spans="1:15" s="96" customFormat="1" ht="45.95" customHeight="1">
      <c r="A5054" s="110"/>
      <c r="F5054" s="133"/>
      <c r="G5054" s="25"/>
      <c r="H5054" s="25"/>
      <c r="I5054" s="132"/>
      <c r="J5054" s="23"/>
      <c r="K5054" s="24"/>
      <c r="L5054" s="23"/>
      <c r="N5054" s="119"/>
      <c r="O5054" s="119"/>
    </row>
    <row r="5055" spans="1:15" s="96" customFormat="1" ht="45.95" customHeight="1">
      <c r="A5055" s="110"/>
      <c r="F5055" s="133"/>
      <c r="G5055" s="25"/>
      <c r="H5055" s="25"/>
      <c r="I5055" s="132"/>
      <c r="J5055" s="23"/>
      <c r="K5055" s="24"/>
      <c r="L5055" s="23"/>
      <c r="N5055" s="119"/>
      <c r="O5055" s="119"/>
    </row>
    <row r="5056" spans="1:15" s="96" customFormat="1" ht="45.95" customHeight="1">
      <c r="A5056" s="110"/>
      <c r="F5056" s="18"/>
      <c r="G5056" s="19"/>
      <c r="H5056" s="19"/>
      <c r="I5056" s="120"/>
      <c r="J5056" s="16"/>
      <c r="K5056" s="17"/>
      <c r="L5056" s="16"/>
      <c r="N5056" s="119"/>
      <c r="O5056" s="119"/>
    </row>
    <row r="5057" spans="1:15" s="96" customFormat="1" ht="45.95" customHeight="1">
      <c r="A5057" s="110"/>
      <c r="F5057" s="18"/>
      <c r="G5057" s="19"/>
      <c r="H5057" s="19"/>
      <c r="I5057" s="120"/>
      <c r="J5057" s="16"/>
      <c r="K5057" s="17"/>
      <c r="L5057" s="16"/>
      <c r="N5057" s="119"/>
      <c r="O5057" s="119"/>
    </row>
    <row r="5058" spans="1:15" s="96" customFormat="1" ht="45.95" customHeight="1">
      <c r="A5058" s="110"/>
      <c r="F5058" s="18"/>
      <c r="G5058" s="19"/>
      <c r="H5058" s="19"/>
      <c r="I5058" s="120"/>
      <c r="J5058" s="16"/>
      <c r="K5058" s="17"/>
      <c r="L5058" s="16"/>
      <c r="N5058" s="119"/>
      <c r="O5058" s="119"/>
    </row>
    <row r="5059" spans="1:15" s="96" customFormat="1" ht="45.95" customHeight="1">
      <c r="A5059" s="110"/>
      <c r="F5059" s="22"/>
      <c r="G5059" s="19"/>
      <c r="H5059" s="19"/>
      <c r="I5059" s="120"/>
      <c r="J5059" s="23"/>
      <c r="K5059" s="24"/>
      <c r="L5059" s="23"/>
      <c r="N5059" s="119"/>
      <c r="O5059" s="119"/>
    </row>
    <row r="5060" spans="1:15" s="96" customFormat="1" ht="45.95" customHeight="1">
      <c r="A5060" s="110"/>
      <c r="F5060" s="25"/>
      <c r="G5060" s="25"/>
      <c r="H5060" s="25"/>
      <c r="I5060" s="120"/>
      <c r="J5060" s="23"/>
      <c r="K5060" s="24"/>
      <c r="L5060" s="23"/>
      <c r="N5060" s="119"/>
      <c r="O5060" s="119"/>
    </row>
    <row r="5061" spans="1:15" s="96" customFormat="1" ht="45.95" customHeight="1">
      <c r="A5061" s="110"/>
      <c r="F5061" s="133"/>
      <c r="G5061" s="25"/>
      <c r="H5061" s="25"/>
      <c r="I5061" s="120"/>
      <c r="J5061" s="23"/>
      <c r="K5061" s="24"/>
      <c r="L5061" s="23"/>
      <c r="N5061" s="119"/>
      <c r="O5061" s="119"/>
    </row>
    <row r="5062" spans="1:15" s="96" customFormat="1" ht="45.95" customHeight="1">
      <c r="A5062" s="110"/>
      <c r="F5062" s="133"/>
      <c r="G5062" s="25"/>
      <c r="H5062" s="25"/>
      <c r="I5062" s="132"/>
      <c r="J5062" s="23"/>
      <c r="K5062" s="24"/>
      <c r="L5062" s="23"/>
      <c r="N5062" s="119"/>
      <c r="O5062" s="119"/>
    </row>
    <row r="5063" spans="1:15" s="96" customFormat="1" ht="45.95" customHeight="1">
      <c r="A5063" s="110"/>
      <c r="F5063" s="133"/>
      <c r="G5063" s="25"/>
      <c r="H5063" s="25"/>
      <c r="I5063" s="132"/>
      <c r="J5063" s="23"/>
      <c r="K5063" s="24"/>
      <c r="L5063" s="23"/>
      <c r="N5063" s="119"/>
      <c r="O5063" s="119"/>
    </row>
    <row r="5064" spans="1:15" s="96" customFormat="1" ht="45.95" customHeight="1">
      <c r="A5064" s="110"/>
      <c r="F5064" s="18"/>
      <c r="G5064" s="19"/>
      <c r="H5064" s="19"/>
      <c r="I5064" s="120"/>
      <c r="J5064" s="16"/>
      <c r="K5064" s="17"/>
      <c r="L5064" s="16"/>
      <c r="N5064" s="119"/>
      <c r="O5064" s="119"/>
    </row>
    <row r="5065" spans="1:15" s="96" customFormat="1" ht="45.95" customHeight="1">
      <c r="A5065" s="110"/>
      <c r="F5065" s="18"/>
      <c r="G5065" s="19"/>
      <c r="H5065" s="19"/>
      <c r="I5065" s="120"/>
      <c r="J5065" s="16"/>
      <c r="K5065" s="17"/>
      <c r="L5065" s="16"/>
      <c r="N5065" s="119"/>
      <c r="O5065" s="119"/>
    </row>
    <row r="5066" spans="1:15" s="96" customFormat="1" ht="45.95" customHeight="1">
      <c r="A5066" s="110"/>
      <c r="F5066" s="18"/>
      <c r="G5066" s="19"/>
      <c r="H5066" s="19"/>
      <c r="I5066" s="120"/>
      <c r="J5066" s="16"/>
      <c r="K5066" s="17"/>
      <c r="L5066" s="16"/>
      <c r="N5066" s="119"/>
      <c r="O5066" s="119"/>
    </row>
    <row r="5067" spans="1:15" s="96" customFormat="1" ht="45.95" customHeight="1">
      <c r="A5067" s="110"/>
      <c r="F5067" s="18"/>
      <c r="G5067" s="19"/>
      <c r="H5067" s="19"/>
      <c r="I5067" s="120"/>
      <c r="J5067" s="16"/>
      <c r="K5067" s="17"/>
      <c r="L5067" s="16"/>
      <c r="N5067" s="119"/>
      <c r="O5067" s="119"/>
    </row>
    <row r="5068" spans="1:15" s="96" customFormat="1" ht="45.95" customHeight="1">
      <c r="A5068" s="110"/>
      <c r="F5068" s="18"/>
      <c r="G5068" s="19"/>
      <c r="H5068" s="19"/>
      <c r="I5068" s="120"/>
      <c r="J5068" s="16"/>
      <c r="K5068" s="17"/>
      <c r="L5068" s="16"/>
      <c r="N5068" s="119"/>
      <c r="O5068" s="119"/>
    </row>
    <row r="5069" spans="1:15" s="96" customFormat="1" ht="45.95" customHeight="1">
      <c r="A5069" s="110"/>
      <c r="F5069" s="22"/>
      <c r="G5069" s="19"/>
      <c r="H5069" s="19"/>
      <c r="I5069" s="120"/>
      <c r="J5069" s="23"/>
      <c r="K5069" s="24"/>
      <c r="L5069" s="23"/>
      <c r="N5069" s="119"/>
      <c r="O5069" s="119"/>
    </row>
    <row r="5070" spans="1:15" s="96" customFormat="1" ht="45.95" customHeight="1">
      <c r="A5070" s="110"/>
      <c r="F5070" s="25"/>
      <c r="G5070" s="25"/>
      <c r="H5070" s="25"/>
      <c r="I5070" s="132"/>
      <c r="J5070" s="23"/>
      <c r="K5070" s="24"/>
      <c r="L5070" s="23"/>
      <c r="N5070" s="119"/>
      <c r="O5070" s="119"/>
    </row>
    <row r="5071" spans="1:15" s="96" customFormat="1" ht="45.95" customHeight="1">
      <c r="A5071" s="110"/>
      <c r="F5071" s="25"/>
      <c r="G5071" s="25"/>
      <c r="H5071" s="25"/>
      <c r="I5071" s="132"/>
      <c r="J5071" s="23"/>
      <c r="K5071" s="24"/>
      <c r="L5071" s="23"/>
      <c r="N5071" s="119"/>
      <c r="O5071" s="119"/>
    </row>
    <row r="5072" spans="1:15" s="96" customFormat="1" ht="45.95" customHeight="1">
      <c r="A5072" s="110"/>
      <c r="F5072" s="133"/>
      <c r="G5072" s="25"/>
      <c r="H5072" s="25"/>
      <c r="I5072" s="132"/>
      <c r="J5072" s="23"/>
      <c r="K5072" s="24"/>
      <c r="L5072" s="23"/>
      <c r="N5072" s="119"/>
      <c r="O5072" s="119"/>
    </row>
    <row r="5073" spans="1:15" s="96" customFormat="1" ht="45.95" customHeight="1">
      <c r="A5073" s="110"/>
      <c r="F5073" s="133"/>
      <c r="G5073" s="25"/>
      <c r="H5073" s="25"/>
      <c r="I5073" s="132"/>
      <c r="J5073" s="23"/>
      <c r="K5073" s="24"/>
      <c r="L5073" s="23"/>
      <c r="N5073" s="119"/>
      <c r="O5073" s="119"/>
    </row>
    <row r="5074" spans="1:15" s="96" customFormat="1" ht="45.95" customHeight="1">
      <c r="A5074" s="110"/>
      <c r="F5074" s="133"/>
      <c r="G5074" s="25"/>
      <c r="H5074" s="25"/>
      <c r="I5074" s="132"/>
      <c r="J5074" s="23"/>
      <c r="K5074" s="24"/>
      <c r="L5074" s="23"/>
      <c r="N5074" s="119"/>
      <c r="O5074" s="119"/>
    </row>
    <row r="5075" spans="1:15" s="96" customFormat="1" ht="45.95" customHeight="1">
      <c r="A5075" s="110"/>
      <c r="B5075" s="111"/>
      <c r="C5075" s="127"/>
      <c r="F5075" s="18"/>
      <c r="G5075" s="130"/>
      <c r="H5075" s="130"/>
      <c r="I5075" s="120"/>
      <c r="J5075" s="16"/>
      <c r="K5075" s="17"/>
      <c r="L5075" s="16"/>
      <c r="N5075" s="131"/>
      <c r="O5075" s="119"/>
    </row>
    <row r="5076" spans="1:15" s="96" customFormat="1" ht="45.95" customHeight="1">
      <c r="A5076" s="110"/>
      <c r="F5076" s="18"/>
      <c r="G5076" s="130"/>
      <c r="H5076" s="130"/>
      <c r="I5076" s="120"/>
      <c r="J5076" s="16"/>
      <c r="K5076" s="17"/>
      <c r="L5076" s="16"/>
      <c r="N5076" s="131"/>
      <c r="O5076" s="119"/>
    </row>
    <row r="5077" spans="1:15" s="96" customFormat="1" ht="45.95" customHeight="1">
      <c r="A5077" s="110"/>
      <c r="F5077" s="18"/>
      <c r="G5077" s="130"/>
      <c r="H5077" s="130"/>
      <c r="I5077" s="120"/>
      <c r="J5077" s="16"/>
      <c r="K5077" s="17"/>
      <c r="L5077" s="16"/>
      <c r="N5077" s="131"/>
      <c r="O5077" s="119"/>
    </row>
    <row r="5078" spans="1:15" s="96" customFormat="1" ht="45.95" customHeight="1">
      <c r="A5078" s="110"/>
      <c r="F5078" s="18"/>
      <c r="G5078" s="19"/>
      <c r="H5078" s="19"/>
      <c r="I5078" s="137"/>
      <c r="J5078" s="16"/>
      <c r="K5078" s="17"/>
      <c r="L5078" s="16"/>
      <c r="N5078" s="119"/>
      <c r="O5078" s="119"/>
    </row>
    <row r="5079" spans="1:15" s="96" customFormat="1" ht="45.95" customHeight="1">
      <c r="A5079" s="110"/>
      <c r="F5079" s="18"/>
      <c r="G5079" s="19"/>
      <c r="H5079" s="19"/>
      <c r="I5079" s="120"/>
      <c r="J5079" s="16"/>
      <c r="K5079" s="17"/>
      <c r="L5079" s="16"/>
      <c r="N5079" s="119"/>
      <c r="O5079" s="119"/>
    </row>
    <row r="5080" spans="1:15" s="96" customFormat="1" ht="45.95" customHeight="1">
      <c r="A5080" s="110"/>
      <c r="F5080" s="18"/>
      <c r="G5080" s="19"/>
      <c r="H5080" s="19"/>
      <c r="I5080" s="120"/>
      <c r="J5080" s="16"/>
      <c r="K5080" s="17"/>
      <c r="L5080" s="16"/>
      <c r="N5080" s="119"/>
      <c r="O5080" s="119"/>
    </row>
    <row r="5081" spans="1:15" s="96" customFormat="1" ht="45.95" customHeight="1">
      <c r="A5081" s="110"/>
      <c r="F5081" s="22"/>
      <c r="G5081" s="19"/>
      <c r="H5081" s="19"/>
      <c r="I5081" s="120"/>
      <c r="J5081" s="23"/>
      <c r="K5081" s="24"/>
      <c r="L5081" s="23"/>
      <c r="N5081" s="119"/>
      <c r="O5081" s="119"/>
    </row>
    <row r="5082" spans="1:15" s="96" customFormat="1" ht="45.95" customHeight="1">
      <c r="A5082" s="110"/>
      <c r="F5082" s="22"/>
      <c r="G5082" s="19"/>
      <c r="H5082" s="19"/>
      <c r="I5082" s="120"/>
      <c r="J5082" s="23"/>
      <c r="K5082" s="24"/>
      <c r="L5082" s="23"/>
      <c r="N5082" s="119"/>
      <c r="O5082" s="119"/>
    </row>
    <row r="5083" spans="1:15" s="96" customFormat="1" ht="45.95" customHeight="1">
      <c r="A5083" s="110"/>
      <c r="F5083" s="25"/>
      <c r="G5083" s="25"/>
      <c r="H5083" s="25"/>
      <c r="I5083" s="120"/>
      <c r="J5083" s="23"/>
      <c r="K5083" s="24"/>
      <c r="L5083" s="23"/>
      <c r="N5083" s="119"/>
      <c r="O5083" s="119"/>
    </row>
    <row r="5084" spans="1:15" s="96" customFormat="1" ht="45.95" customHeight="1">
      <c r="A5084" s="110"/>
      <c r="F5084" s="25"/>
      <c r="G5084" s="25"/>
      <c r="H5084" s="25"/>
      <c r="I5084" s="132"/>
      <c r="J5084" s="23"/>
      <c r="K5084" s="24"/>
      <c r="L5084" s="23"/>
      <c r="N5084" s="119"/>
      <c r="O5084" s="119"/>
    </row>
    <row r="5085" spans="1:15" s="96" customFormat="1" ht="45.95" customHeight="1">
      <c r="A5085" s="110"/>
      <c r="F5085" s="133"/>
      <c r="G5085" s="25"/>
      <c r="H5085" s="25"/>
      <c r="I5085" s="132"/>
      <c r="J5085" s="23"/>
      <c r="K5085" s="24"/>
      <c r="L5085" s="23"/>
      <c r="N5085" s="119"/>
      <c r="O5085" s="119"/>
    </row>
    <row r="5086" spans="1:15" s="96" customFormat="1" ht="45.95" customHeight="1">
      <c r="A5086" s="110"/>
      <c r="F5086" s="133"/>
      <c r="G5086" s="25"/>
      <c r="H5086" s="25"/>
      <c r="I5086" s="132"/>
      <c r="J5086" s="23"/>
      <c r="K5086" s="24"/>
      <c r="L5086" s="23"/>
      <c r="N5086" s="119"/>
      <c r="O5086" s="119"/>
    </row>
    <row r="5087" spans="1:15" s="96" customFormat="1" ht="45.95" customHeight="1">
      <c r="A5087" s="110"/>
      <c r="F5087" s="133"/>
      <c r="G5087" s="25"/>
      <c r="H5087" s="25"/>
      <c r="I5087" s="132"/>
      <c r="J5087" s="23"/>
      <c r="K5087" s="24"/>
      <c r="L5087" s="23"/>
      <c r="N5087" s="119"/>
      <c r="O5087" s="119"/>
    </row>
    <row r="5088" spans="1:15" s="96" customFormat="1" ht="45.95" customHeight="1">
      <c r="A5088" s="110"/>
      <c r="F5088" s="18"/>
      <c r="G5088" s="19"/>
      <c r="H5088" s="19"/>
      <c r="I5088" s="120"/>
      <c r="J5088" s="16"/>
      <c r="K5088" s="17"/>
      <c r="L5088" s="16"/>
      <c r="N5088" s="119"/>
      <c r="O5088" s="119"/>
    </row>
    <row r="5089" spans="1:15" s="96" customFormat="1" ht="45.95" customHeight="1">
      <c r="A5089" s="110"/>
      <c r="F5089" s="22"/>
      <c r="G5089" s="19"/>
      <c r="H5089" s="19"/>
      <c r="I5089" s="120"/>
      <c r="J5089" s="23"/>
      <c r="K5089" s="24"/>
      <c r="L5089" s="23"/>
      <c r="N5089" s="119"/>
      <c r="O5089" s="119"/>
    </row>
    <row r="5090" spans="1:15" s="96" customFormat="1" ht="45.95" customHeight="1">
      <c r="A5090" s="110"/>
      <c r="F5090" s="22"/>
      <c r="G5090" s="19"/>
      <c r="H5090" s="19"/>
      <c r="I5090" s="120"/>
      <c r="J5090" s="23"/>
      <c r="K5090" s="24"/>
      <c r="L5090" s="23"/>
      <c r="N5090" s="119"/>
      <c r="O5090" s="119"/>
    </row>
    <row r="5091" spans="1:15" s="96" customFormat="1" ht="45.95" customHeight="1">
      <c r="A5091" s="110"/>
      <c r="F5091" s="25"/>
      <c r="G5091" s="25"/>
      <c r="H5091" s="25"/>
      <c r="I5091" s="120"/>
      <c r="J5091" s="23"/>
      <c r="K5091" s="24"/>
      <c r="L5091" s="23"/>
      <c r="N5091" s="119"/>
      <c r="O5091" s="119"/>
    </row>
    <row r="5092" spans="1:15" s="96" customFormat="1" ht="45.95" customHeight="1">
      <c r="A5092" s="110"/>
      <c r="F5092" s="133"/>
      <c r="G5092" s="25"/>
      <c r="H5092" s="25"/>
      <c r="I5092" s="120"/>
      <c r="J5092" s="23"/>
      <c r="K5092" s="24"/>
      <c r="L5092" s="23"/>
      <c r="N5092" s="119"/>
      <c r="O5092" s="119"/>
    </row>
    <row r="5093" spans="1:15" s="96" customFormat="1" ht="45.95" customHeight="1">
      <c r="A5093" s="110"/>
      <c r="F5093" s="133"/>
      <c r="G5093" s="25"/>
      <c r="H5093" s="25"/>
      <c r="I5093" s="132"/>
      <c r="J5093" s="23"/>
      <c r="K5093" s="24"/>
      <c r="L5093" s="23"/>
      <c r="N5093" s="119"/>
      <c r="O5093" s="119"/>
    </row>
    <row r="5094" spans="1:15" s="96" customFormat="1" ht="45.95" customHeight="1">
      <c r="A5094" s="110"/>
      <c r="F5094" s="133"/>
      <c r="G5094" s="25"/>
      <c r="H5094" s="25"/>
      <c r="I5094" s="132"/>
      <c r="J5094" s="23"/>
      <c r="K5094" s="24"/>
      <c r="L5094" s="23"/>
      <c r="N5094" s="119"/>
      <c r="O5094" s="119"/>
    </row>
    <row r="5095" spans="1:15" s="96" customFormat="1" ht="45.95" customHeight="1">
      <c r="A5095" s="110"/>
      <c r="F5095" s="18"/>
      <c r="G5095" s="19"/>
      <c r="H5095" s="19"/>
      <c r="I5095" s="120"/>
      <c r="J5095" s="16"/>
      <c r="K5095" s="17"/>
      <c r="L5095" s="16"/>
      <c r="N5095" s="119"/>
      <c r="O5095" s="119"/>
    </row>
    <row r="5096" spans="1:15" s="96" customFormat="1" ht="45.95" customHeight="1">
      <c r="A5096" s="110"/>
      <c r="F5096" s="18"/>
      <c r="G5096" s="19"/>
      <c r="H5096" s="19"/>
      <c r="I5096" s="120"/>
      <c r="J5096" s="16"/>
      <c r="K5096" s="17"/>
      <c r="L5096" s="16"/>
      <c r="N5096" s="119"/>
      <c r="O5096" s="119"/>
    </row>
    <row r="5097" spans="1:15" s="96" customFormat="1" ht="45.95" customHeight="1">
      <c r="A5097" s="110"/>
      <c r="F5097" s="18"/>
      <c r="G5097" s="19"/>
      <c r="H5097" s="19"/>
      <c r="I5097" s="120"/>
      <c r="J5097" s="16"/>
      <c r="K5097" s="17"/>
      <c r="L5097" s="16"/>
      <c r="N5097" s="119"/>
      <c r="O5097" s="119"/>
    </row>
    <row r="5098" spans="1:15" s="96" customFormat="1" ht="45.95" customHeight="1">
      <c r="A5098" s="110"/>
      <c r="F5098" s="22"/>
      <c r="G5098" s="19"/>
      <c r="H5098" s="19"/>
      <c r="I5098" s="120"/>
      <c r="J5098" s="23"/>
      <c r="K5098" s="24"/>
      <c r="L5098" s="23"/>
      <c r="N5098" s="119"/>
      <c r="O5098" s="119"/>
    </row>
    <row r="5099" spans="1:15" s="96" customFormat="1" ht="45.95" customHeight="1">
      <c r="A5099" s="110"/>
      <c r="F5099" s="25"/>
      <c r="G5099" s="25"/>
      <c r="H5099" s="25"/>
      <c r="I5099" s="132"/>
      <c r="J5099" s="23"/>
      <c r="K5099" s="24"/>
      <c r="L5099" s="23"/>
      <c r="N5099" s="119"/>
      <c r="O5099" s="119"/>
    </row>
    <row r="5100" spans="1:15" s="96" customFormat="1" ht="45.95" customHeight="1">
      <c r="A5100" s="110"/>
      <c r="F5100" s="25"/>
      <c r="G5100" s="25"/>
      <c r="H5100" s="25"/>
      <c r="I5100" s="132"/>
      <c r="J5100" s="23"/>
      <c r="K5100" s="24"/>
      <c r="L5100" s="23"/>
      <c r="N5100" s="119"/>
      <c r="O5100" s="119"/>
    </row>
    <row r="5101" spans="1:15" s="96" customFormat="1" ht="45.95" customHeight="1">
      <c r="A5101" s="110"/>
      <c r="F5101" s="133"/>
      <c r="G5101" s="25"/>
      <c r="H5101" s="25"/>
      <c r="I5101" s="132"/>
      <c r="J5101" s="23"/>
      <c r="K5101" s="24"/>
      <c r="L5101" s="23"/>
      <c r="N5101" s="119"/>
      <c r="O5101" s="119"/>
    </row>
    <row r="5102" spans="1:15" s="96" customFormat="1" ht="45.95" customHeight="1">
      <c r="A5102" s="110"/>
      <c r="F5102" s="133"/>
      <c r="G5102" s="25"/>
      <c r="H5102" s="25"/>
      <c r="I5102" s="132"/>
      <c r="J5102" s="23"/>
      <c r="K5102" s="24"/>
      <c r="L5102" s="23"/>
      <c r="N5102" s="119"/>
      <c r="O5102" s="119"/>
    </row>
    <row r="5103" spans="1:15" s="96" customFormat="1" ht="45.95" customHeight="1">
      <c r="A5103" s="110"/>
      <c r="F5103" s="133"/>
      <c r="G5103" s="25"/>
      <c r="H5103" s="25"/>
      <c r="I5103" s="132"/>
      <c r="J5103" s="23"/>
      <c r="K5103" s="24"/>
      <c r="L5103" s="23"/>
      <c r="N5103" s="119"/>
      <c r="O5103" s="119"/>
    </row>
    <row r="5104" spans="1:15" s="96" customFormat="1" ht="45.95" customHeight="1">
      <c r="A5104" s="110"/>
      <c r="B5104" s="111"/>
      <c r="C5104" s="127"/>
      <c r="F5104" s="18"/>
      <c r="G5104" s="130"/>
      <c r="H5104" s="130"/>
      <c r="I5104" s="120"/>
      <c r="J5104" s="16"/>
      <c r="K5104" s="17"/>
      <c r="L5104" s="16"/>
      <c r="N5104" s="131"/>
      <c r="O5104" s="119"/>
    </row>
    <row r="5105" spans="1:15" s="96" customFormat="1" ht="45.95" customHeight="1">
      <c r="A5105" s="110"/>
      <c r="F5105" s="18"/>
      <c r="G5105" s="130"/>
      <c r="H5105" s="130"/>
      <c r="I5105" s="120"/>
      <c r="J5105" s="16"/>
      <c r="K5105" s="17"/>
      <c r="L5105" s="16"/>
      <c r="N5105" s="131"/>
      <c r="O5105" s="119"/>
    </row>
    <row r="5106" spans="1:15" s="96" customFormat="1" ht="45.95" customHeight="1">
      <c r="A5106" s="110"/>
      <c r="F5106" s="130"/>
      <c r="G5106" s="130"/>
      <c r="H5106" s="130"/>
      <c r="I5106" s="120"/>
      <c r="J5106" s="16"/>
      <c r="K5106" s="17"/>
      <c r="L5106" s="16"/>
      <c r="N5106" s="131"/>
      <c r="O5106" s="119"/>
    </row>
    <row r="5107" spans="1:15" s="96" customFormat="1" ht="45.95" customHeight="1">
      <c r="A5107" s="110"/>
      <c r="F5107" s="130"/>
      <c r="G5107" s="130"/>
      <c r="H5107" s="130"/>
      <c r="I5107" s="120"/>
      <c r="J5107" s="16"/>
      <c r="K5107" s="17"/>
      <c r="L5107" s="16"/>
      <c r="N5107" s="131"/>
      <c r="O5107" s="119"/>
    </row>
    <row r="5108" spans="1:15" s="96" customFormat="1" ht="45.95" customHeight="1">
      <c r="A5108" s="110"/>
      <c r="F5108" s="18"/>
      <c r="G5108" s="19"/>
      <c r="H5108" s="19"/>
      <c r="I5108" s="120"/>
      <c r="J5108" s="16"/>
      <c r="K5108" s="17"/>
      <c r="L5108" s="16"/>
      <c r="N5108" s="121"/>
      <c r="O5108" s="119"/>
    </row>
    <row r="5109" spans="1:15" s="96" customFormat="1" ht="45.95" customHeight="1">
      <c r="A5109" s="110"/>
      <c r="F5109" s="25"/>
      <c r="G5109" s="25"/>
      <c r="H5109" s="25"/>
      <c r="I5109" s="120"/>
      <c r="J5109" s="23"/>
      <c r="K5109" s="24"/>
      <c r="L5109" s="23"/>
      <c r="N5109" s="121"/>
      <c r="O5109" s="119"/>
    </row>
    <row r="5110" spans="1:15" s="96" customFormat="1" ht="45.95" customHeight="1">
      <c r="A5110" s="110"/>
      <c r="F5110" s="25"/>
      <c r="G5110" s="25"/>
      <c r="H5110" s="25"/>
      <c r="I5110" s="120"/>
      <c r="J5110" s="23"/>
      <c r="K5110" s="24"/>
      <c r="L5110" s="23"/>
      <c r="N5110" s="121"/>
      <c r="O5110" s="119"/>
    </row>
    <row r="5111" spans="1:15" s="96" customFormat="1" ht="45.95" customHeight="1">
      <c r="A5111" s="110"/>
      <c r="F5111" s="133"/>
      <c r="G5111" s="25"/>
      <c r="H5111" s="25"/>
      <c r="I5111" s="120"/>
      <c r="J5111" s="23"/>
      <c r="K5111" s="24"/>
      <c r="L5111" s="23"/>
      <c r="N5111" s="121"/>
      <c r="O5111" s="119"/>
    </row>
    <row r="5112" spans="1:15" s="96" customFormat="1" ht="45.95" customHeight="1">
      <c r="A5112" s="110"/>
      <c r="F5112" s="133"/>
      <c r="G5112" s="25"/>
      <c r="H5112" s="25"/>
      <c r="I5112" s="120"/>
      <c r="J5112" s="23"/>
      <c r="K5112" s="24"/>
      <c r="L5112" s="23"/>
      <c r="N5112" s="121"/>
      <c r="O5112" s="119"/>
    </row>
    <row r="5113" spans="1:15" s="96" customFormat="1" ht="45.95" customHeight="1">
      <c r="A5113" s="110"/>
      <c r="F5113" s="18"/>
      <c r="G5113" s="19"/>
      <c r="H5113" s="19"/>
      <c r="I5113" s="120"/>
      <c r="J5113" s="16"/>
      <c r="K5113" s="17"/>
      <c r="L5113" s="16"/>
      <c r="N5113" s="121"/>
      <c r="O5113" s="119"/>
    </row>
    <row r="5114" spans="1:15" s="96" customFormat="1" ht="45.95" customHeight="1">
      <c r="A5114" s="110"/>
      <c r="F5114" s="18"/>
      <c r="G5114" s="19"/>
      <c r="H5114" s="19"/>
      <c r="I5114" s="120"/>
      <c r="J5114" s="16"/>
      <c r="K5114" s="17"/>
      <c r="L5114" s="16"/>
      <c r="N5114" s="121"/>
      <c r="O5114" s="119"/>
    </row>
    <row r="5115" spans="1:15" s="96" customFormat="1" ht="45.95" customHeight="1">
      <c r="A5115" s="110"/>
      <c r="F5115" s="18"/>
      <c r="G5115" s="19"/>
      <c r="H5115" s="19"/>
      <c r="I5115" s="120"/>
      <c r="J5115" s="16"/>
      <c r="K5115" s="17"/>
      <c r="L5115" s="16"/>
      <c r="N5115" s="121"/>
      <c r="O5115" s="119"/>
    </row>
    <row r="5116" spans="1:15" s="96" customFormat="1" ht="45.95" customHeight="1">
      <c r="A5116" s="110"/>
      <c r="F5116" s="18"/>
      <c r="G5116" s="19"/>
      <c r="H5116" s="19"/>
      <c r="I5116" s="120"/>
      <c r="J5116" s="16"/>
      <c r="K5116" s="17"/>
      <c r="L5116" s="16"/>
      <c r="N5116" s="121"/>
      <c r="O5116" s="119"/>
    </row>
    <row r="5117" spans="1:15" s="96" customFormat="1" ht="45.95" customHeight="1">
      <c r="A5117" s="110"/>
      <c r="F5117" s="22"/>
      <c r="G5117" s="19"/>
      <c r="H5117" s="19"/>
      <c r="I5117" s="120"/>
      <c r="J5117" s="23"/>
      <c r="K5117" s="24"/>
      <c r="L5117" s="23"/>
      <c r="N5117" s="121"/>
      <c r="O5117" s="119"/>
    </row>
    <row r="5118" spans="1:15" s="96" customFormat="1" ht="45.95" customHeight="1">
      <c r="A5118" s="110"/>
      <c r="F5118" s="25"/>
      <c r="G5118" s="25"/>
      <c r="H5118" s="25"/>
      <c r="I5118" s="132"/>
      <c r="J5118" s="23"/>
      <c r="K5118" s="24"/>
      <c r="L5118" s="23"/>
      <c r="N5118" s="121"/>
      <c r="O5118" s="119"/>
    </row>
    <row r="5119" spans="1:15" s="96" customFormat="1" ht="45.95" customHeight="1">
      <c r="A5119" s="110"/>
      <c r="F5119" s="25"/>
      <c r="G5119" s="25"/>
      <c r="H5119" s="25"/>
      <c r="I5119" s="132"/>
      <c r="J5119" s="23"/>
      <c r="K5119" s="24"/>
      <c r="L5119" s="23"/>
      <c r="N5119" s="121"/>
      <c r="O5119" s="119"/>
    </row>
    <row r="5120" spans="1:15" s="96" customFormat="1" ht="45.95" customHeight="1">
      <c r="A5120" s="110"/>
      <c r="F5120" s="133"/>
      <c r="G5120" s="25"/>
      <c r="H5120" s="25"/>
      <c r="I5120" s="132"/>
      <c r="J5120" s="23"/>
      <c r="K5120" s="24"/>
      <c r="L5120" s="23"/>
      <c r="N5120" s="121"/>
      <c r="O5120" s="119"/>
    </row>
    <row r="5121" spans="1:15" s="96" customFormat="1" ht="45.95" customHeight="1">
      <c r="A5121" s="110"/>
      <c r="F5121" s="133"/>
      <c r="G5121" s="25"/>
      <c r="H5121" s="25"/>
      <c r="I5121" s="132"/>
      <c r="J5121" s="23"/>
      <c r="K5121" s="24"/>
      <c r="L5121" s="23"/>
      <c r="N5121" s="121"/>
      <c r="O5121" s="119"/>
    </row>
    <row r="5122" spans="1:15" s="96" customFormat="1" ht="45.95" customHeight="1">
      <c r="A5122" s="110"/>
      <c r="F5122" s="133"/>
      <c r="G5122" s="25"/>
      <c r="H5122" s="25"/>
      <c r="I5122" s="132"/>
      <c r="J5122" s="23"/>
      <c r="K5122" s="24"/>
      <c r="L5122" s="23"/>
      <c r="N5122" s="121"/>
      <c r="O5122" s="119"/>
    </row>
    <row r="5123" spans="1:15" s="96" customFormat="1" ht="45.95" customHeight="1">
      <c r="A5123" s="110"/>
      <c r="F5123" s="18"/>
      <c r="G5123" s="19"/>
      <c r="H5123" s="19"/>
      <c r="I5123" s="120"/>
      <c r="J5123" s="16"/>
      <c r="K5123" s="17"/>
      <c r="L5123" s="16"/>
      <c r="N5123" s="121"/>
      <c r="O5123" s="119"/>
    </row>
    <row r="5124" spans="1:15" s="96" customFormat="1" ht="45.95" customHeight="1">
      <c r="A5124" s="110"/>
      <c r="F5124" s="22"/>
      <c r="G5124" s="19"/>
      <c r="H5124" s="19"/>
      <c r="I5124" s="120"/>
      <c r="J5124" s="23"/>
      <c r="K5124" s="24"/>
      <c r="L5124" s="23"/>
      <c r="N5124" s="121"/>
      <c r="O5124" s="119"/>
    </row>
    <row r="5125" spans="1:15" s="96" customFormat="1" ht="45.95" customHeight="1">
      <c r="A5125" s="110"/>
      <c r="F5125" s="22"/>
      <c r="G5125" s="19"/>
      <c r="H5125" s="19"/>
      <c r="I5125" s="120"/>
      <c r="J5125" s="23"/>
      <c r="K5125" s="24"/>
      <c r="L5125" s="23"/>
      <c r="N5125" s="121"/>
      <c r="O5125" s="119"/>
    </row>
    <row r="5126" spans="1:15" s="96" customFormat="1" ht="45.95" customHeight="1">
      <c r="A5126" s="110"/>
      <c r="F5126" s="25"/>
      <c r="G5126" s="25"/>
      <c r="H5126" s="25"/>
      <c r="I5126" s="120"/>
      <c r="J5126" s="23"/>
      <c r="K5126" s="24"/>
      <c r="L5126" s="23"/>
      <c r="N5126" s="121"/>
      <c r="O5126" s="119"/>
    </row>
    <row r="5127" spans="1:15" s="96" customFormat="1" ht="45.95" customHeight="1">
      <c r="A5127" s="110"/>
      <c r="F5127" s="133"/>
      <c r="G5127" s="25"/>
      <c r="H5127" s="25"/>
      <c r="I5127" s="120"/>
      <c r="J5127" s="23"/>
      <c r="K5127" s="24"/>
      <c r="L5127" s="23"/>
      <c r="N5127" s="121"/>
      <c r="O5127" s="119"/>
    </row>
    <row r="5128" spans="1:15" s="96" customFormat="1" ht="45.95" customHeight="1">
      <c r="A5128" s="110"/>
      <c r="F5128" s="133"/>
      <c r="G5128" s="25"/>
      <c r="H5128" s="25"/>
      <c r="I5128" s="132"/>
      <c r="J5128" s="23"/>
      <c r="K5128" s="24"/>
      <c r="L5128" s="23"/>
      <c r="N5128" s="121"/>
      <c r="O5128" s="119"/>
    </row>
    <row r="5129" spans="1:15" s="96" customFormat="1" ht="45.95" customHeight="1">
      <c r="A5129" s="110"/>
      <c r="F5129" s="18"/>
      <c r="G5129" s="19"/>
      <c r="H5129" s="19"/>
      <c r="I5129" s="137"/>
      <c r="J5129" s="16"/>
      <c r="K5129" s="17"/>
      <c r="L5129" s="16"/>
      <c r="N5129" s="121"/>
      <c r="O5129" s="119"/>
    </row>
    <row r="5130" spans="1:15" s="96" customFormat="1" ht="45.95" customHeight="1">
      <c r="A5130" s="110"/>
      <c r="F5130" s="18"/>
      <c r="G5130" s="19"/>
      <c r="H5130" s="19"/>
      <c r="I5130" s="120"/>
      <c r="J5130" s="16"/>
      <c r="K5130" s="17"/>
      <c r="L5130" s="16"/>
      <c r="N5130" s="121"/>
      <c r="O5130" s="119"/>
    </row>
    <row r="5131" spans="1:15" s="96" customFormat="1" ht="45.95" customHeight="1">
      <c r="A5131" s="110"/>
      <c r="F5131" s="18"/>
      <c r="G5131" s="19"/>
      <c r="H5131" s="19"/>
      <c r="I5131" s="120"/>
      <c r="J5131" s="16"/>
      <c r="K5131" s="17"/>
      <c r="L5131" s="16"/>
      <c r="N5131" s="121"/>
      <c r="O5131" s="119"/>
    </row>
    <row r="5132" spans="1:15" s="96" customFormat="1" ht="45.95" customHeight="1">
      <c r="A5132" s="110"/>
      <c r="F5132" s="18"/>
      <c r="G5132" s="19"/>
      <c r="H5132" s="19"/>
      <c r="I5132" s="120"/>
      <c r="J5132" s="16"/>
      <c r="K5132" s="17"/>
      <c r="L5132" s="16"/>
      <c r="N5132" s="121"/>
      <c r="O5132" s="119"/>
    </row>
    <row r="5133" spans="1:15" s="96" customFormat="1" ht="45.95" customHeight="1">
      <c r="A5133" s="110"/>
      <c r="F5133" s="18"/>
      <c r="G5133" s="19"/>
      <c r="H5133" s="19"/>
      <c r="I5133" s="120"/>
      <c r="J5133" s="16"/>
      <c r="K5133" s="17"/>
      <c r="L5133" s="16"/>
      <c r="N5133" s="121"/>
      <c r="O5133" s="119"/>
    </row>
    <row r="5134" spans="1:15" s="96" customFormat="1" ht="45.95" customHeight="1">
      <c r="A5134" s="110"/>
      <c r="F5134" s="22"/>
      <c r="G5134" s="19"/>
      <c r="H5134" s="19"/>
      <c r="I5134" s="120"/>
      <c r="J5134" s="23"/>
      <c r="K5134" s="24"/>
      <c r="L5134" s="23"/>
      <c r="N5134" s="121"/>
      <c r="O5134" s="119"/>
    </row>
    <row r="5135" spans="1:15" s="96" customFormat="1" ht="45.95" customHeight="1">
      <c r="A5135" s="110"/>
      <c r="F5135" s="22"/>
      <c r="G5135" s="19"/>
      <c r="H5135" s="19"/>
      <c r="I5135" s="120"/>
      <c r="J5135" s="23"/>
      <c r="K5135" s="24"/>
      <c r="L5135" s="23"/>
      <c r="N5135" s="121"/>
      <c r="O5135" s="119"/>
    </row>
    <row r="5136" spans="1:15" s="96" customFormat="1" ht="45.95" customHeight="1">
      <c r="A5136" s="110"/>
      <c r="F5136" s="25"/>
      <c r="G5136" s="25"/>
      <c r="H5136" s="25"/>
      <c r="I5136" s="132"/>
      <c r="J5136" s="23"/>
      <c r="K5136" s="24"/>
      <c r="L5136" s="23"/>
      <c r="N5136" s="121"/>
      <c r="O5136" s="119"/>
    </row>
    <row r="5137" spans="1:15" s="96" customFormat="1" ht="45.95" customHeight="1">
      <c r="A5137" s="110"/>
      <c r="F5137" s="25"/>
      <c r="G5137" s="25"/>
      <c r="H5137" s="25"/>
      <c r="I5137" s="132"/>
      <c r="J5137" s="23"/>
      <c r="K5137" s="24"/>
      <c r="L5137" s="23"/>
      <c r="N5137" s="121"/>
      <c r="O5137" s="119"/>
    </row>
    <row r="5138" spans="1:15" s="96" customFormat="1" ht="45.95" customHeight="1">
      <c r="A5138" s="110"/>
      <c r="F5138" s="133"/>
      <c r="G5138" s="25"/>
      <c r="H5138" s="25"/>
      <c r="I5138" s="132"/>
      <c r="J5138" s="23"/>
      <c r="K5138" s="24"/>
      <c r="L5138" s="23"/>
      <c r="N5138" s="121"/>
      <c r="O5138" s="119"/>
    </row>
    <row r="5139" spans="1:15" s="96" customFormat="1" ht="45.95" customHeight="1">
      <c r="A5139" s="110"/>
      <c r="F5139" s="133"/>
      <c r="G5139" s="25"/>
      <c r="H5139" s="25"/>
      <c r="I5139" s="132"/>
      <c r="J5139" s="23"/>
      <c r="K5139" s="24"/>
      <c r="L5139" s="23"/>
      <c r="N5139" s="121"/>
      <c r="O5139" s="119"/>
    </row>
    <row r="5140" spans="1:15" s="96" customFormat="1" ht="45.95" customHeight="1">
      <c r="A5140" s="110"/>
      <c r="B5140" s="111"/>
      <c r="C5140" s="127"/>
      <c r="F5140" s="18"/>
      <c r="G5140" s="130"/>
      <c r="H5140" s="130"/>
      <c r="I5140" s="120"/>
      <c r="J5140" s="16"/>
      <c r="K5140" s="17"/>
      <c r="L5140" s="16"/>
      <c r="N5140" s="131"/>
      <c r="O5140" s="119"/>
    </row>
    <row r="5141" spans="1:15" s="96" customFormat="1" ht="45.95" customHeight="1">
      <c r="A5141" s="110"/>
      <c r="F5141" s="18"/>
      <c r="G5141" s="130"/>
      <c r="H5141" s="130"/>
      <c r="I5141" s="120"/>
      <c r="J5141" s="16"/>
      <c r="K5141" s="17"/>
      <c r="L5141" s="16"/>
      <c r="N5141" s="131"/>
      <c r="O5141" s="119"/>
    </row>
    <row r="5142" spans="1:15" s="96" customFormat="1" ht="45.95" customHeight="1">
      <c r="A5142" s="110"/>
      <c r="F5142" s="18"/>
      <c r="G5142" s="130"/>
      <c r="H5142" s="130"/>
      <c r="I5142" s="120"/>
      <c r="J5142" s="16"/>
      <c r="K5142" s="17"/>
      <c r="L5142" s="16"/>
      <c r="N5142" s="131"/>
      <c r="O5142" s="119"/>
    </row>
    <row r="5143" spans="1:15" s="96" customFormat="1" ht="45.95" customHeight="1">
      <c r="A5143" s="110"/>
      <c r="F5143" s="18"/>
      <c r="G5143" s="130"/>
      <c r="H5143" s="130"/>
      <c r="I5143" s="120"/>
      <c r="J5143" s="16"/>
      <c r="K5143" s="17"/>
      <c r="L5143" s="16"/>
      <c r="N5143" s="131"/>
      <c r="O5143" s="119"/>
    </row>
    <row r="5144" spans="1:15" s="96" customFormat="1" ht="45.95" customHeight="1">
      <c r="A5144" s="110"/>
      <c r="F5144" s="18"/>
      <c r="G5144" s="130"/>
      <c r="H5144" s="130"/>
      <c r="I5144" s="120"/>
      <c r="J5144" s="16"/>
      <c r="K5144" s="17"/>
      <c r="L5144" s="16"/>
      <c r="N5144" s="131"/>
      <c r="O5144" s="119"/>
    </row>
    <row r="5145" spans="1:15" s="96" customFormat="1" ht="45.95" customHeight="1">
      <c r="A5145" s="110"/>
      <c r="F5145" s="18"/>
      <c r="G5145" s="19"/>
      <c r="H5145" s="19"/>
      <c r="I5145" s="120"/>
      <c r="J5145" s="16"/>
      <c r="K5145" s="17"/>
      <c r="L5145" s="16"/>
      <c r="N5145" s="119"/>
      <c r="O5145" s="119"/>
    </row>
    <row r="5146" spans="1:15" s="96" customFormat="1" ht="45.95" customHeight="1">
      <c r="A5146" s="110"/>
      <c r="F5146" s="18"/>
      <c r="G5146" s="19"/>
      <c r="H5146" s="19"/>
      <c r="I5146" s="120"/>
      <c r="J5146" s="16"/>
      <c r="K5146" s="17"/>
      <c r="L5146" s="16"/>
      <c r="N5146" s="119"/>
      <c r="O5146" s="119"/>
    </row>
    <row r="5147" spans="1:15" s="96" customFormat="1" ht="45.95" customHeight="1">
      <c r="A5147" s="110"/>
      <c r="F5147" s="18"/>
      <c r="G5147" s="19"/>
      <c r="H5147" s="19"/>
      <c r="I5147" s="120"/>
      <c r="J5147" s="16"/>
      <c r="K5147" s="17"/>
      <c r="L5147" s="16"/>
      <c r="N5147" s="119"/>
      <c r="O5147" s="119"/>
    </row>
    <row r="5148" spans="1:15" s="96" customFormat="1" ht="45.95" customHeight="1">
      <c r="A5148" s="110"/>
      <c r="F5148" s="18"/>
      <c r="G5148" s="19"/>
      <c r="H5148" s="19"/>
      <c r="I5148" s="120"/>
      <c r="J5148" s="16"/>
      <c r="K5148" s="17"/>
      <c r="L5148" s="16"/>
      <c r="N5148" s="119"/>
      <c r="O5148" s="119"/>
    </row>
    <row r="5149" spans="1:15" s="96" customFormat="1" ht="45.95" customHeight="1">
      <c r="A5149" s="110"/>
      <c r="F5149" s="18"/>
      <c r="G5149" s="19"/>
      <c r="H5149" s="19"/>
      <c r="I5149" s="120"/>
      <c r="J5149" s="16"/>
      <c r="K5149" s="17"/>
      <c r="L5149" s="16"/>
      <c r="N5149" s="119"/>
      <c r="O5149" s="119"/>
    </row>
    <row r="5150" spans="1:15" s="96" customFormat="1" ht="45.95" customHeight="1">
      <c r="A5150" s="110"/>
      <c r="F5150" s="18"/>
      <c r="G5150" s="19"/>
      <c r="H5150" s="19"/>
      <c r="I5150" s="120"/>
      <c r="J5150" s="16"/>
      <c r="K5150" s="17"/>
      <c r="L5150" s="16"/>
      <c r="N5150" s="119"/>
      <c r="O5150" s="119"/>
    </row>
    <row r="5151" spans="1:15" s="96" customFormat="1" ht="45.95" customHeight="1">
      <c r="A5151" s="110"/>
      <c r="F5151" s="18"/>
      <c r="G5151" s="19"/>
      <c r="H5151" s="19"/>
      <c r="I5151" s="120"/>
      <c r="J5151" s="16"/>
      <c r="K5151" s="17"/>
      <c r="L5151" s="16"/>
      <c r="N5151" s="119"/>
      <c r="O5151" s="119"/>
    </row>
    <row r="5152" spans="1:15" s="96" customFormat="1" ht="45.95" customHeight="1">
      <c r="A5152" s="110"/>
      <c r="F5152" s="22"/>
      <c r="G5152" s="19"/>
      <c r="H5152" s="19"/>
      <c r="I5152" s="120"/>
      <c r="J5152" s="23"/>
      <c r="K5152" s="24"/>
      <c r="L5152" s="23"/>
      <c r="N5152" s="119"/>
      <c r="O5152" s="119"/>
    </row>
    <row r="5153" spans="1:15" s="96" customFormat="1" ht="45.95" customHeight="1">
      <c r="A5153" s="110"/>
      <c r="F5153" s="133"/>
      <c r="G5153" s="25"/>
      <c r="H5153" s="25"/>
      <c r="I5153" s="132"/>
      <c r="J5153" s="23"/>
      <c r="K5153" s="24"/>
      <c r="L5153" s="23"/>
      <c r="N5153" s="119"/>
      <c r="O5153" s="119"/>
    </row>
    <row r="5154" spans="1:15" s="96" customFormat="1" ht="45.95" customHeight="1">
      <c r="A5154" s="110"/>
      <c r="F5154" s="133"/>
      <c r="G5154" s="25"/>
      <c r="H5154" s="25"/>
      <c r="I5154" s="132"/>
      <c r="J5154" s="23"/>
      <c r="K5154" s="24"/>
      <c r="L5154" s="23"/>
      <c r="N5154" s="119"/>
      <c r="O5154" s="119"/>
    </row>
    <row r="5155" spans="1:15" s="96" customFormat="1" ht="45.95" customHeight="1">
      <c r="A5155" s="110"/>
      <c r="F5155" s="133"/>
      <c r="G5155" s="25"/>
      <c r="H5155" s="25"/>
      <c r="I5155" s="132"/>
      <c r="J5155" s="23"/>
      <c r="K5155" s="24"/>
      <c r="L5155" s="23"/>
      <c r="N5155" s="119"/>
      <c r="O5155" s="119"/>
    </row>
    <row r="5156" spans="1:15" s="96" customFormat="1" ht="45.95" customHeight="1">
      <c r="A5156" s="110"/>
      <c r="F5156" s="18"/>
      <c r="G5156" s="19"/>
      <c r="H5156" s="19"/>
      <c r="I5156" s="137"/>
      <c r="J5156" s="16"/>
      <c r="K5156" s="17"/>
      <c r="L5156" s="16"/>
      <c r="N5156" s="119"/>
      <c r="O5156" s="119"/>
    </row>
    <row r="5157" spans="1:15" s="96" customFormat="1" ht="45.95" customHeight="1">
      <c r="A5157" s="110"/>
      <c r="F5157" s="18"/>
      <c r="G5157" s="19"/>
      <c r="H5157" s="19"/>
      <c r="I5157" s="120"/>
      <c r="J5157" s="16"/>
      <c r="K5157" s="17"/>
      <c r="L5157" s="16"/>
      <c r="N5157" s="119"/>
      <c r="O5157" s="119"/>
    </row>
    <row r="5158" spans="1:15" s="96" customFormat="1" ht="45.95" customHeight="1">
      <c r="A5158" s="110"/>
      <c r="F5158" s="18"/>
      <c r="G5158" s="19"/>
      <c r="H5158" s="19"/>
      <c r="I5158" s="120"/>
      <c r="J5158" s="16"/>
      <c r="K5158" s="17"/>
      <c r="L5158" s="16"/>
      <c r="N5158" s="119"/>
      <c r="O5158" s="119"/>
    </row>
    <row r="5159" spans="1:15" s="96" customFormat="1" ht="45.95" customHeight="1">
      <c r="A5159" s="110"/>
      <c r="F5159" s="18"/>
      <c r="G5159" s="19"/>
      <c r="H5159" s="19"/>
      <c r="I5159" s="120"/>
      <c r="J5159" s="16"/>
      <c r="K5159" s="17"/>
      <c r="L5159" s="16"/>
      <c r="N5159" s="119"/>
      <c r="O5159" s="119"/>
    </row>
    <row r="5160" spans="1:15" s="96" customFormat="1" ht="45.95" customHeight="1">
      <c r="A5160" s="110"/>
      <c r="F5160" s="22"/>
      <c r="G5160" s="19"/>
      <c r="H5160" s="19"/>
      <c r="I5160" s="120"/>
      <c r="J5160" s="23"/>
      <c r="K5160" s="24"/>
      <c r="L5160" s="23"/>
      <c r="N5160" s="119"/>
      <c r="O5160" s="119"/>
    </row>
    <row r="5161" spans="1:15" s="96" customFormat="1" ht="45.95" customHeight="1">
      <c r="A5161" s="110"/>
      <c r="F5161" s="22"/>
      <c r="G5161" s="19"/>
      <c r="H5161" s="19"/>
      <c r="I5161" s="120"/>
      <c r="J5161" s="23"/>
      <c r="K5161" s="24"/>
      <c r="L5161" s="23"/>
      <c r="N5161" s="119"/>
      <c r="O5161" s="119"/>
    </row>
    <row r="5162" spans="1:15" s="96" customFormat="1" ht="45.95" customHeight="1">
      <c r="A5162" s="110"/>
      <c r="F5162" s="25"/>
      <c r="G5162" s="25"/>
      <c r="H5162" s="25"/>
      <c r="I5162" s="132"/>
      <c r="J5162" s="23"/>
      <c r="K5162" s="24"/>
      <c r="L5162" s="23"/>
      <c r="N5162" s="119"/>
      <c r="O5162" s="119"/>
    </row>
    <row r="5163" spans="1:15" s="96" customFormat="1" ht="45.95" customHeight="1">
      <c r="A5163" s="110"/>
      <c r="F5163" s="25"/>
      <c r="G5163" s="25"/>
      <c r="H5163" s="25"/>
      <c r="I5163" s="132"/>
      <c r="J5163" s="23"/>
      <c r="K5163" s="24"/>
      <c r="L5163" s="23"/>
      <c r="N5163" s="119"/>
      <c r="O5163" s="119"/>
    </row>
    <row r="5164" spans="1:15" s="96" customFormat="1" ht="45.95" customHeight="1">
      <c r="A5164" s="110"/>
      <c r="F5164" s="133"/>
      <c r="G5164" s="25"/>
      <c r="H5164" s="25"/>
      <c r="I5164" s="132"/>
      <c r="J5164" s="23"/>
      <c r="K5164" s="24"/>
      <c r="L5164" s="23"/>
      <c r="N5164" s="119"/>
      <c r="O5164" s="119"/>
    </row>
    <row r="5165" spans="1:15" s="96" customFormat="1" ht="45.95" customHeight="1">
      <c r="A5165" s="110"/>
      <c r="F5165" s="133"/>
      <c r="G5165" s="25"/>
      <c r="H5165" s="25"/>
      <c r="I5165" s="132"/>
      <c r="J5165" s="23"/>
      <c r="K5165" s="24"/>
      <c r="L5165" s="23"/>
      <c r="N5165" s="119"/>
      <c r="O5165" s="119"/>
    </row>
    <row r="5166" spans="1:15" s="96" customFormat="1" ht="45.95" customHeight="1">
      <c r="A5166" s="110"/>
      <c r="F5166" s="18"/>
      <c r="G5166" s="19"/>
      <c r="H5166" s="19"/>
      <c r="I5166" s="120"/>
      <c r="J5166" s="16"/>
      <c r="K5166" s="17"/>
      <c r="L5166" s="16"/>
      <c r="N5166" s="119"/>
      <c r="O5166" s="119"/>
    </row>
    <row r="5167" spans="1:15" s="96" customFormat="1" ht="45.95" customHeight="1">
      <c r="A5167" s="110"/>
      <c r="F5167" s="18"/>
      <c r="G5167" s="19"/>
      <c r="H5167" s="19"/>
      <c r="I5167" s="120"/>
      <c r="J5167" s="16"/>
      <c r="K5167" s="17"/>
      <c r="L5167" s="16"/>
      <c r="N5167" s="119"/>
      <c r="O5167" s="119"/>
    </row>
    <row r="5168" spans="1:15" s="96" customFormat="1" ht="45.95" customHeight="1">
      <c r="A5168" s="110"/>
      <c r="F5168" s="22"/>
      <c r="G5168" s="19"/>
      <c r="H5168" s="19"/>
      <c r="I5168" s="120"/>
      <c r="J5168" s="23"/>
      <c r="K5168" s="24"/>
      <c r="L5168" s="23"/>
      <c r="N5168" s="119"/>
      <c r="O5168" s="119"/>
    </row>
    <row r="5169" spans="1:15" s="96" customFormat="1" ht="45.95" customHeight="1">
      <c r="A5169" s="110"/>
      <c r="F5169" s="22"/>
      <c r="G5169" s="19"/>
      <c r="H5169" s="19"/>
      <c r="I5169" s="120"/>
      <c r="J5169" s="23"/>
      <c r="K5169" s="24"/>
      <c r="L5169" s="23"/>
      <c r="N5169" s="119"/>
      <c r="O5169" s="119"/>
    </row>
    <row r="5170" spans="1:15" s="96" customFormat="1" ht="45.95" customHeight="1">
      <c r="A5170" s="110"/>
      <c r="F5170" s="25"/>
      <c r="G5170" s="25"/>
      <c r="H5170" s="25"/>
      <c r="I5170" s="120"/>
      <c r="J5170" s="23"/>
      <c r="K5170" s="24"/>
      <c r="L5170" s="23"/>
      <c r="N5170" s="119"/>
      <c r="O5170" s="119"/>
    </row>
    <row r="5171" spans="1:15" s="96" customFormat="1" ht="45.95" customHeight="1">
      <c r="A5171" s="110"/>
      <c r="F5171" s="133"/>
      <c r="G5171" s="25"/>
      <c r="H5171" s="25"/>
      <c r="I5171" s="132"/>
      <c r="J5171" s="23"/>
      <c r="K5171" s="24"/>
      <c r="L5171" s="23"/>
      <c r="N5171" s="119"/>
      <c r="O5171" s="119"/>
    </row>
    <row r="5172" spans="1:15" s="96" customFormat="1" ht="45.95" customHeight="1">
      <c r="A5172" s="110"/>
      <c r="F5172" s="133"/>
      <c r="G5172" s="25"/>
      <c r="H5172" s="25"/>
      <c r="I5172" s="132"/>
      <c r="J5172" s="23"/>
      <c r="K5172" s="24"/>
      <c r="L5172" s="23"/>
      <c r="N5172" s="119"/>
      <c r="O5172" s="119"/>
    </row>
    <row r="5173" spans="1:15" s="96" customFormat="1" ht="45.95" customHeight="1">
      <c r="A5173" s="110"/>
      <c r="F5173" s="18"/>
      <c r="G5173" s="19"/>
      <c r="H5173" s="19"/>
      <c r="I5173" s="120"/>
      <c r="J5173" s="16"/>
      <c r="K5173" s="17"/>
      <c r="L5173" s="16"/>
      <c r="N5173" s="119"/>
      <c r="O5173" s="119"/>
    </row>
    <row r="5174" spans="1:15" s="96" customFormat="1" ht="45.95" customHeight="1">
      <c r="A5174" s="110"/>
      <c r="F5174" s="18"/>
      <c r="G5174" s="19"/>
      <c r="H5174" s="19"/>
      <c r="I5174" s="120"/>
      <c r="J5174" s="16"/>
      <c r="K5174" s="17"/>
      <c r="L5174" s="16"/>
      <c r="N5174" s="119"/>
      <c r="O5174" s="119"/>
    </row>
    <row r="5175" spans="1:15" s="96" customFormat="1" ht="45.95" customHeight="1">
      <c r="A5175" s="110"/>
      <c r="F5175" s="22"/>
      <c r="G5175" s="19"/>
      <c r="H5175" s="19"/>
      <c r="I5175" s="120"/>
      <c r="J5175" s="23"/>
      <c r="K5175" s="24"/>
      <c r="L5175" s="23"/>
      <c r="N5175" s="119"/>
      <c r="O5175" s="119"/>
    </row>
    <row r="5176" spans="1:15" s="96" customFormat="1" ht="45.95" customHeight="1">
      <c r="A5176" s="110"/>
      <c r="F5176" s="25"/>
      <c r="G5176" s="25"/>
      <c r="H5176" s="25"/>
      <c r="I5176" s="120"/>
      <c r="J5176" s="23"/>
      <c r="K5176" s="24"/>
      <c r="L5176" s="23"/>
      <c r="N5176" s="119"/>
      <c r="O5176" s="119"/>
    </row>
    <row r="5177" spans="1:15" s="96" customFormat="1" ht="45.95" customHeight="1">
      <c r="A5177" s="110"/>
      <c r="F5177" s="133"/>
      <c r="G5177" s="25"/>
      <c r="H5177" s="25"/>
      <c r="I5177" s="120"/>
      <c r="J5177" s="23"/>
      <c r="K5177" s="24"/>
      <c r="L5177" s="23"/>
      <c r="N5177" s="119"/>
      <c r="O5177" s="119"/>
    </row>
    <row r="5178" spans="1:15" s="96" customFormat="1" ht="45.95" customHeight="1">
      <c r="A5178" s="110"/>
      <c r="F5178" s="133"/>
      <c r="G5178" s="25"/>
      <c r="H5178" s="25"/>
      <c r="I5178" s="132"/>
      <c r="J5178" s="23"/>
      <c r="K5178" s="24"/>
      <c r="L5178" s="23"/>
      <c r="N5178" s="119"/>
      <c r="O5178" s="119"/>
    </row>
    <row r="5179" spans="1:15" s="96" customFormat="1" ht="45.95" customHeight="1">
      <c r="A5179" s="110"/>
      <c r="F5179" s="133"/>
      <c r="G5179" s="25"/>
      <c r="H5179" s="25"/>
      <c r="I5179" s="132"/>
      <c r="J5179" s="23"/>
      <c r="K5179" s="24"/>
      <c r="L5179" s="23"/>
      <c r="N5179" s="119"/>
      <c r="O5179" s="119"/>
    </row>
    <row r="5180" spans="1:15" s="96" customFormat="1" ht="45.95" customHeight="1">
      <c r="A5180" s="110"/>
      <c r="F5180" s="18"/>
      <c r="G5180" s="19"/>
      <c r="H5180" s="19"/>
      <c r="I5180" s="120"/>
      <c r="J5180" s="16"/>
      <c r="K5180" s="17"/>
      <c r="L5180" s="16"/>
      <c r="N5180" s="119"/>
      <c r="O5180" s="119"/>
    </row>
    <row r="5181" spans="1:15" s="96" customFormat="1" ht="45.95" customHeight="1">
      <c r="A5181" s="110"/>
      <c r="F5181" s="18"/>
      <c r="G5181" s="19"/>
      <c r="H5181" s="19"/>
      <c r="I5181" s="120"/>
      <c r="J5181" s="16"/>
      <c r="K5181" s="17"/>
      <c r="L5181" s="16"/>
      <c r="N5181" s="119"/>
      <c r="O5181" s="119"/>
    </row>
    <row r="5182" spans="1:15" s="96" customFormat="1" ht="45.95" customHeight="1">
      <c r="A5182" s="110"/>
      <c r="F5182" s="18"/>
      <c r="G5182" s="19"/>
      <c r="H5182" s="19"/>
      <c r="I5182" s="120"/>
      <c r="J5182" s="16"/>
      <c r="K5182" s="17"/>
      <c r="L5182" s="16"/>
      <c r="N5182" s="119"/>
      <c r="O5182" s="119"/>
    </row>
    <row r="5183" spans="1:15" s="96" customFormat="1" ht="45.95" customHeight="1">
      <c r="A5183" s="110"/>
      <c r="F5183" s="18"/>
      <c r="G5183" s="19"/>
      <c r="H5183" s="19"/>
      <c r="I5183" s="120"/>
      <c r="J5183" s="16"/>
      <c r="K5183" s="17"/>
      <c r="L5183" s="16"/>
      <c r="N5183" s="119"/>
      <c r="O5183" s="119"/>
    </row>
    <row r="5184" spans="1:15" s="96" customFormat="1" ht="45.95" customHeight="1">
      <c r="A5184" s="110"/>
      <c r="F5184" s="22"/>
      <c r="G5184" s="19"/>
      <c r="H5184" s="19"/>
      <c r="I5184" s="120"/>
      <c r="J5184" s="23"/>
      <c r="K5184" s="24"/>
      <c r="L5184" s="23"/>
      <c r="N5184" s="119"/>
      <c r="O5184" s="119"/>
    </row>
    <row r="5185" spans="1:15" s="96" customFormat="1" ht="45.95" customHeight="1">
      <c r="A5185" s="110"/>
      <c r="F5185" s="22"/>
      <c r="G5185" s="19"/>
      <c r="H5185" s="19"/>
      <c r="I5185" s="120"/>
      <c r="J5185" s="23"/>
      <c r="K5185" s="24"/>
      <c r="L5185" s="23"/>
      <c r="N5185" s="119"/>
      <c r="O5185" s="119"/>
    </row>
    <row r="5186" spans="1:15" s="96" customFormat="1" ht="45.95" customHeight="1">
      <c r="A5186" s="110"/>
      <c r="F5186" s="25"/>
      <c r="G5186" s="25"/>
      <c r="H5186" s="25"/>
      <c r="I5186" s="132"/>
      <c r="J5186" s="23"/>
      <c r="K5186" s="24"/>
      <c r="L5186" s="23"/>
      <c r="N5186" s="119"/>
      <c r="O5186" s="119"/>
    </row>
    <row r="5187" spans="1:15" s="96" customFormat="1" ht="45.95" customHeight="1">
      <c r="A5187" s="110"/>
      <c r="F5187" s="25"/>
      <c r="G5187" s="25"/>
      <c r="H5187" s="25"/>
      <c r="I5187" s="132"/>
      <c r="J5187" s="23"/>
      <c r="K5187" s="24"/>
      <c r="L5187" s="23"/>
      <c r="N5187" s="119"/>
      <c r="O5187" s="119"/>
    </row>
    <row r="5188" spans="1:15" s="96" customFormat="1" ht="45.95" customHeight="1">
      <c r="A5188" s="110"/>
      <c r="F5188" s="133"/>
      <c r="G5188" s="25"/>
      <c r="H5188" s="25"/>
      <c r="I5188" s="132"/>
      <c r="J5188" s="23"/>
      <c r="K5188" s="24"/>
      <c r="L5188" s="23"/>
      <c r="N5188" s="119"/>
      <c r="O5188" s="119"/>
    </row>
    <row r="5189" spans="1:15" s="96" customFormat="1" ht="45.95" customHeight="1">
      <c r="A5189" s="110"/>
      <c r="F5189" s="133"/>
      <c r="G5189" s="25"/>
      <c r="H5189" s="25"/>
      <c r="I5189" s="132"/>
      <c r="J5189" s="23"/>
      <c r="K5189" s="24"/>
      <c r="L5189" s="23"/>
      <c r="N5189" s="119"/>
      <c r="O5189" s="119"/>
    </row>
    <row r="5190" spans="1:15" s="96" customFormat="1" ht="45.95" customHeight="1">
      <c r="A5190" s="110"/>
      <c r="B5190" s="111"/>
      <c r="C5190" s="127"/>
      <c r="F5190" s="18"/>
      <c r="G5190" s="130"/>
      <c r="H5190" s="130"/>
      <c r="I5190" s="120"/>
      <c r="J5190" s="16"/>
      <c r="K5190" s="17"/>
      <c r="L5190" s="16"/>
      <c r="N5190" s="131"/>
      <c r="O5190" s="119"/>
    </row>
    <row r="5191" spans="1:15" s="96" customFormat="1" ht="45.95" customHeight="1">
      <c r="A5191" s="110"/>
      <c r="F5191" s="18"/>
      <c r="G5191" s="130"/>
      <c r="H5191" s="130"/>
      <c r="I5191" s="120"/>
      <c r="J5191" s="16"/>
      <c r="K5191" s="17"/>
      <c r="L5191" s="16"/>
      <c r="N5191" s="131"/>
      <c r="O5191" s="119"/>
    </row>
    <row r="5192" spans="1:15" s="96" customFormat="1" ht="45.95" customHeight="1">
      <c r="A5192" s="110"/>
      <c r="F5192" s="18"/>
      <c r="G5192" s="19"/>
      <c r="H5192" s="19"/>
      <c r="I5192" s="120"/>
      <c r="J5192" s="16"/>
      <c r="K5192" s="17"/>
      <c r="L5192" s="16"/>
      <c r="N5192" s="121"/>
      <c r="O5192" s="119"/>
    </row>
    <row r="5193" spans="1:15" s="96" customFormat="1" ht="45.95" customHeight="1">
      <c r="A5193" s="110"/>
      <c r="F5193" s="22"/>
      <c r="G5193" s="19"/>
      <c r="H5193" s="19"/>
      <c r="I5193" s="120"/>
      <c r="J5193" s="23"/>
      <c r="K5193" s="24"/>
      <c r="L5193" s="23"/>
      <c r="N5193" s="121"/>
      <c r="O5193" s="119"/>
    </row>
    <row r="5194" spans="1:15" s="96" customFormat="1" ht="45.95" customHeight="1">
      <c r="A5194" s="110"/>
      <c r="F5194" s="25"/>
      <c r="G5194" s="25"/>
      <c r="H5194" s="25"/>
      <c r="I5194" s="120"/>
      <c r="J5194" s="23"/>
      <c r="K5194" s="24"/>
      <c r="L5194" s="23"/>
      <c r="N5194" s="121"/>
      <c r="O5194" s="119"/>
    </row>
    <row r="5195" spans="1:15" s="96" customFormat="1" ht="45.95" customHeight="1">
      <c r="A5195" s="110"/>
      <c r="F5195" s="133"/>
      <c r="G5195" s="25"/>
      <c r="H5195" s="25"/>
      <c r="I5195" s="120"/>
      <c r="J5195" s="23"/>
      <c r="K5195" s="24"/>
      <c r="L5195" s="23"/>
      <c r="N5195" s="121"/>
      <c r="O5195" s="119"/>
    </row>
    <row r="5196" spans="1:15" s="96" customFormat="1" ht="45.95" customHeight="1">
      <c r="A5196" s="110"/>
      <c r="F5196" s="133"/>
      <c r="G5196" s="25"/>
      <c r="H5196" s="25"/>
      <c r="I5196" s="120"/>
      <c r="J5196" s="23"/>
      <c r="K5196" s="24"/>
      <c r="L5196" s="23"/>
      <c r="N5196" s="121"/>
      <c r="O5196" s="119"/>
    </row>
    <row r="5197" spans="1:15" s="96" customFormat="1" ht="45.95" customHeight="1">
      <c r="A5197" s="110"/>
      <c r="F5197" s="18"/>
      <c r="G5197" s="19"/>
      <c r="H5197" s="19"/>
      <c r="I5197" s="137"/>
      <c r="J5197" s="16"/>
      <c r="K5197" s="17"/>
      <c r="L5197" s="16"/>
      <c r="N5197" s="121"/>
      <c r="O5197" s="119"/>
    </row>
    <row r="5198" spans="1:15" s="96" customFormat="1" ht="45.95" customHeight="1">
      <c r="A5198" s="110"/>
      <c r="F5198" s="18"/>
      <c r="G5198" s="19"/>
      <c r="H5198" s="19"/>
      <c r="I5198" s="120"/>
      <c r="J5198" s="16"/>
      <c r="K5198" s="17"/>
      <c r="L5198" s="16"/>
      <c r="N5198" s="121"/>
      <c r="O5198" s="119"/>
    </row>
    <row r="5199" spans="1:15" s="96" customFormat="1" ht="45.95" customHeight="1">
      <c r="A5199" s="110"/>
      <c r="F5199" s="18"/>
      <c r="G5199" s="19"/>
      <c r="H5199" s="19"/>
      <c r="I5199" s="120"/>
      <c r="J5199" s="16"/>
      <c r="K5199" s="17"/>
      <c r="L5199" s="16"/>
      <c r="N5199" s="121"/>
      <c r="O5199" s="119"/>
    </row>
    <row r="5200" spans="1:15" s="96" customFormat="1" ht="45.95" customHeight="1">
      <c r="A5200" s="110"/>
      <c r="F5200" s="18"/>
      <c r="G5200" s="19"/>
      <c r="H5200" s="19"/>
      <c r="I5200" s="120"/>
      <c r="J5200" s="16"/>
      <c r="K5200" s="17"/>
      <c r="L5200" s="16"/>
      <c r="N5200" s="121"/>
      <c r="O5200" s="119"/>
    </row>
    <row r="5201" spans="1:15" s="96" customFormat="1" ht="45.95" customHeight="1">
      <c r="A5201" s="110"/>
      <c r="F5201" s="18"/>
      <c r="G5201" s="19"/>
      <c r="H5201" s="19"/>
      <c r="I5201" s="120"/>
      <c r="J5201" s="16"/>
      <c r="K5201" s="17"/>
      <c r="L5201" s="16"/>
      <c r="N5201" s="121"/>
      <c r="O5201" s="119"/>
    </row>
    <row r="5202" spans="1:15" s="96" customFormat="1" ht="45.95" customHeight="1">
      <c r="A5202" s="110"/>
      <c r="F5202" s="22"/>
      <c r="G5202" s="19"/>
      <c r="H5202" s="19"/>
      <c r="I5202" s="120"/>
      <c r="J5202" s="23"/>
      <c r="K5202" s="24"/>
      <c r="L5202" s="23"/>
      <c r="N5202" s="121"/>
      <c r="O5202" s="119"/>
    </row>
    <row r="5203" spans="1:15" s="96" customFormat="1" ht="45.95" customHeight="1">
      <c r="A5203" s="110"/>
      <c r="F5203" s="22"/>
      <c r="G5203" s="19"/>
      <c r="H5203" s="19"/>
      <c r="I5203" s="120"/>
      <c r="J5203" s="23"/>
      <c r="K5203" s="24"/>
      <c r="L5203" s="23"/>
      <c r="N5203" s="121"/>
      <c r="O5203" s="119"/>
    </row>
    <row r="5204" spans="1:15" s="96" customFormat="1" ht="45.95" customHeight="1">
      <c r="A5204" s="110"/>
      <c r="F5204" s="25"/>
      <c r="G5204" s="25"/>
      <c r="H5204" s="25"/>
      <c r="I5204" s="132"/>
      <c r="J5204" s="23"/>
      <c r="K5204" s="24"/>
      <c r="L5204" s="23"/>
      <c r="N5204" s="121"/>
      <c r="O5204" s="119"/>
    </row>
    <row r="5205" spans="1:15" s="96" customFormat="1" ht="45.95" customHeight="1">
      <c r="A5205" s="110"/>
      <c r="F5205" s="25"/>
      <c r="G5205" s="25"/>
      <c r="H5205" s="25"/>
      <c r="I5205" s="132"/>
      <c r="J5205" s="23"/>
      <c r="K5205" s="24"/>
      <c r="L5205" s="23"/>
      <c r="N5205" s="121"/>
      <c r="O5205" s="119"/>
    </row>
    <row r="5206" spans="1:15" s="96" customFormat="1" ht="45.95" customHeight="1">
      <c r="A5206" s="110"/>
      <c r="F5206" s="133"/>
      <c r="G5206" s="25"/>
      <c r="H5206" s="25"/>
      <c r="I5206" s="132"/>
      <c r="J5206" s="23"/>
      <c r="K5206" s="24"/>
      <c r="L5206" s="23"/>
      <c r="N5206" s="121"/>
      <c r="O5206" s="119"/>
    </row>
    <row r="5207" spans="1:15" s="96" customFormat="1" ht="45.95" customHeight="1">
      <c r="A5207" s="110"/>
      <c r="F5207" s="133"/>
      <c r="G5207" s="25"/>
      <c r="H5207" s="25"/>
      <c r="I5207" s="132"/>
      <c r="J5207" s="23"/>
      <c r="K5207" s="24"/>
      <c r="L5207" s="23"/>
      <c r="N5207" s="121"/>
      <c r="O5207" s="119"/>
    </row>
    <row r="5208" spans="1:15" s="96" customFormat="1" ht="45.95" customHeight="1">
      <c r="A5208" s="110"/>
      <c r="B5208" s="111"/>
      <c r="C5208" s="127"/>
      <c r="F5208" s="18"/>
      <c r="G5208" s="130"/>
      <c r="H5208" s="130"/>
      <c r="I5208" s="120"/>
      <c r="J5208" s="16"/>
      <c r="K5208" s="17"/>
      <c r="L5208" s="16"/>
      <c r="N5208" s="131"/>
      <c r="O5208" s="119"/>
    </row>
    <row r="5209" spans="1:15" s="96" customFormat="1" ht="45.95" customHeight="1">
      <c r="A5209" s="110"/>
      <c r="F5209" s="18"/>
      <c r="G5209" s="130"/>
      <c r="H5209" s="130"/>
      <c r="I5209" s="120"/>
      <c r="J5209" s="16"/>
      <c r="K5209" s="17"/>
      <c r="L5209" s="16"/>
      <c r="N5209" s="131"/>
      <c r="O5209" s="119"/>
    </row>
    <row r="5210" spans="1:15" s="96" customFormat="1" ht="45.95" customHeight="1">
      <c r="A5210" s="110"/>
      <c r="F5210" s="18"/>
      <c r="G5210" s="19"/>
      <c r="H5210" s="19"/>
      <c r="I5210" s="120"/>
      <c r="J5210" s="16"/>
      <c r="K5210" s="17"/>
      <c r="L5210" s="16"/>
      <c r="N5210" s="121"/>
      <c r="O5210" s="119"/>
    </row>
    <row r="5211" spans="1:15" s="96" customFormat="1" ht="45.95" customHeight="1">
      <c r="A5211" s="110"/>
      <c r="F5211" s="18"/>
      <c r="G5211" s="19"/>
      <c r="H5211" s="19"/>
      <c r="I5211" s="120"/>
      <c r="J5211" s="16"/>
      <c r="K5211" s="17"/>
      <c r="L5211" s="16"/>
      <c r="N5211" s="121"/>
      <c r="O5211" s="119"/>
    </row>
    <row r="5212" spans="1:15" s="96" customFormat="1" ht="45.95" customHeight="1">
      <c r="A5212" s="110"/>
      <c r="F5212" s="18"/>
      <c r="G5212" s="19"/>
      <c r="H5212" s="19"/>
      <c r="I5212" s="120"/>
      <c r="J5212" s="16"/>
      <c r="K5212" s="17"/>
      <c r="L5212" s="16"/>
      <c r="N5212" s="121"/>
      <c r="O5212" s="119"/>
    </row>
    <row r="5213" spans="1:15" s="96" customFormat="1" ht="45.95" customHeight="1">
      <c r="A5213" s="110"/>
      <c r="F5213" s="22"/>
      <c r="G5213" s="19"/>
      <c r="H5213" s="19"/>
      <c r="I5213" s="120"/>
      <c r="J5213" s="23"/>
      <c r="K5213" s="24"/>
      <c r="L5213" s="23"/>
      <c r="N5213" s="121"/>
      <c r="O5213" s="119"/>
    </row>
    <row r="5214" spans="1:15" s="96" customFormat="1" ht="45.95" customHeight="1">
      <c r="A5214" s="110"/>
      <c r="F5214" s="22"/>
      <c r="G5214" s="19"/>
      <c r="H5214" s="19"/>
      <c r="I5214" s="120"/>
      <c r="J5214" s="23"/>
      <c r="K5214" s="24"/>
      <c r="L5214" s="23"/>
      <c r="N5214" s="121"/>
      <c r="O5214" s="119"/>
    </row>
    <row r="5215" spans="1:15" s="96" customFormat="1" ht="45.95" customHeight="1">
      <c r="A5215" s="110"/>
      <c r="F5215" s="25"/>
      <c r="G5215" s="25"/>
      <c r="H5215" s="25"/>
      <c r="I5215" s="132"/>
      <c r="J5215" s="23"/>
      <c r="K5215" s="24"/>
      <c r="L5215" s="23"/>
      <c r="N5215" s="121"/>
      <c r="O5215" s="119"/>
    </row>
    <row r="5216" spans="1:15" s="96" customFormat="1" ht="45.95" customHeight="1">
      <c r="A5216" s="110"/>
      <c r="F5216" s="25"/>
      <c r="G5216" s="25"/>
      <c r="H5216" s="25"/>
      <c r="I5216" s="132"/>
      <c r="J5216" s="23"/>
      <c r="K5216" s="24"/>
      <c r="L5216" s="23"/>
      <c r="N5216" s="121"/>
      <c r="O5216" s="119"/>
    </row>
    <row r="5217" spans="1:15" s="96" customFormat="1" ht="45.95" customHeight="1">
      <c r="A5217" s="110"/>
      <c r="F5217" s="133"/>
      <c r="G5217" s="25"/>
      <c r="H5217" s="25"/>
      <c r="I5217" s="132"/>
      <c r="J5217" s="23"/>
      <c r="K5217" s="24"/>
      <c r="L5217" s="23"/>
      <c r="N5217" s="121"/>
      <c r="O5217" s="119"/>
    </row>
    <row r="5218" spans="1:15" s="96" customFormat="1" ht="45.95" customHeight="1">
      <c r="A5218" s="110"/>
      <c r="F5218" s="133"/>
      <c r="G5218" s="25"/>
      <c r="H5218" s="25"/>
      <c r="I5218" s="132"/>
      <c r="J5218" s="23"/>
      <c r="K5218" s="24"/>
      <c r="L5218" s="23"/>
      <c r="N5218" s="121"/>
      <c r="O5218" s="119"/>
    </row>
    <row r="5219" spans="1:15" s="96" customFormat="1" ht="45.95" customHeight="1">
      <c r="A5219" s="110"/>
      <c r="F5219" s="18"/>
      <c r="G5219" s="19"/>
      <c r="H5219" s="19"/>
      <c r="I5219" s="137"/>
      <c r="J5219" s="16"/>
      <c r="K5219" s="17"/>
      <c r="L5219" s="16"/>
      <c r="N5219" s="121"/>
      <c r="O5219" s="119"/>
    </row>
    <row r="5220" spans="1:15" s="96" customFormat="1" ht="45.95" customHeight="1">
      <c r="A5220" s="110"/>
      <c r="F5220" s="18"/>
      <c r="G5220" s="19"/>
      <c r="H5220" s="19"/>
      <c r="I5220" s="120"/>
      <c r="J5220" s="16"/>
      <c r="K5220" s="17"/>
      <c r="L5220" s="16"/>
      <c r="N5220" s="121"/>
      <c r="O5220" s="119"/>
    </row>
    <row r="5221" spans="1:15" s="96" customFormat="1" ht="45.95" customHeight="1">
      <c r="A5221" s="110"/>
      <c r="F5221" s="18"/>
      <c r="G5221" s="19"/>
      <c r="H5221" s="19"/>
      <c r="I5221" s="120"/>
      <c r="J5221" s="16"/>
      <c r="K5221" s="17"/>
      <c r="L5221" s="16"/>
      <c r="N5221" s="121"/>
      <c r="O5221" s="119"/>
    </row>
    <row r="5222" spans="1:15" s="96" customFormat="1" ht="45.95" customHeight="1">
      <c r="A5222" s="110"/>
      <c r="F5222" s="18"/>
      <c r="G5222" s="19"/>
      <c r="H5222" s="19"/>
      <c r="I5222" s="120"/>
      <c r="J5222" s="16"/>
      <c r="K5222" s="17"/>
      <c r="L5222" s="16"/>
      <c r="N5222" s="121"/>
      <c r="O5222" s="119"/>
    </row>
    <row r="5223" spans="1:15" s="96" customFormat="1" ht="45.95" customHeight="1">
      <c r="A5223" s="110"/>
      <c r="F5223" s="18"/>
      <c r="G5223" s="19"/>
      <c r="H5223" s="19"/>
      <c r="I5223" s="120"/>
      <c r="J5223" s="16"/>
      <c r="K5223" s="17"/>
      <c r="L5223" s="16"/>
      <c r="N5223" s="121"/>
      <c r="O5223" s="119"/>
    </row>
    <row r="5224" spans="1:15" s="96" customFormat="1" ht="45.95" customHeight="1">
      <c r="A5224" s="110"/>
      <c r="F5224" s="18"/>
      <c r="G5224" s="19"/>
      <c r="H5224" s="19"/>
      <c r="I5224" s="120"/>
      <c r="J5224" s="16"/>
      <c r="K5224" s="17"/>
      <c r="L5224" s="16"/>
      <c r="N5224" s="121"/>
      <c r="O5224" s="119"/>
    </row>
    <row r="5225" spans="1:15" s="96" customFormat="1" ht="45.95" customHeight="1">
      <c r="A5225" s="110"/>
      <c r="F5225" s="22"/>
      <c r="G5225" s="19"/>
      <c r="H5225" s="19"/>
      <c r="I5225" s="120"/>
      <c r="J5225" s="23"/>
      <c r="K5225" s="24"/>
      <c r="L5225" s="23"/>
      <c r="N5225" s="121"/>
      <c r="O5225" s="119"/>
    </row>
    <row r="5226" spans="1:15" s="96" customFormat="1" ht="45.95" customHeight="1">
      <c r="A5226" s="110"/>
      <c r="F5226" s="22"/>
      <c r="G5226" s="19"/>
      <c r="H5226" s="19"/>
      <c r="I5226" s="120"/>
      <c r="J5226" s="23"/>
      <c r="K5226" s="24"/>
      <c r="L5226" s="23"/>
      <c r="N5226" s="121"/>
      <c r="O5226" s="119"/>
    </row>
    <row r="5227" spans="1:15" s="96" customFormat="1" ht="45.95" customHeight="1">
      <c r="A5227" s="110"/>
      <c r="F5227" s="25"/>
      <c r="G5227" s="25"/>
      <c r="H5227" s="25"/>
      <c r="I5227" s="132"/>
      <c r="J5227" s="23"/>
      <c r="K5227" s="24"/>
      <c r="L5227" s="23"/>
      <c r="N5227" s="121"/>
      <c r="O5227" s="119"/>
    </row>
    <row r="5228" spans="1:15" s="96" customFormat="1" ht="45.95" customHeight="1">
      <c r="A5228" s="110"/>
      <c r="F5228" s="25"/>
      <c r="G5228" s="25"/>
      <c r="H5228" s="25"/>
      <c r="I5228" s="132"/>
      <c r="J5228" s="23"/>
      <c r="K5228" s="24"/>
      <c r="L5228" s="23"/>
      <c r="N5228" s="121"/>
      <c r="O5228" s="119"/>
    </row>
    <row r="5229" spans="1:15" s="96" customFormat="1" ht="45.95" customHeight="1">
      <c r="A5229" s="110"/>
      <c r="F5229" s="133"/>
      <c r="G5229" s="25"/>
      <c r="H5229" s="25"/>
      <c r="I5229" s="132"/>
      <c r="J5229" s="23"/>
      <c r="K5229" s="24"/>
      <c r="L5229" s="23"/>
      <c r="N5229" s="121"/>
      <c r="O5229" s="119"/>
    </row>
    <row r="5230" spans="1:15" s="96" customFormat="1" ht="45.95" customHeight="1">
      <c r="A5230" s="110"/>
      <c r="F5230" s="133"/>
      <c r="G5230" s="25"/>
      <c r="H5230" s="25"/>
      <c r="I5230" s="132"/>
      <c r="J5230" s="23"/>
      <c r="K5230" s="24"/>
      <c r="L5230" s="23"/>
      <c r="N5230" s="121"/>
      <c r="O5230" s="119"/>
    </row>
    <row r="5231" spans="1:15" s="96" customFormat="1" ht="45.95" customHeight="1">
      <c r="A5231" s="110"/>
      <c r="F5231" s="133"/>
      <c r="G5231" s="25"/>
      <c r="H5231" s="25"/>
      <c r="I5231" s="132"/>
      <c r="J5231" s="23"/>
      <c r="K5231" s="24"/>
      <c r="L5231" s="23"/>
      <c r="N5231" s="121"/>
      <c r="O5231" s="119"/>
    </row>
    <row r="5232" spans="1:15" s="96" customFormat="1" ht="45.95" customHeight="1">
      <c r="A5232" s="110"/>
      <c r="F5232" s="133"/>
      <c r="G5232" s="25"/>
      <c r="H5232" s="25"/>
      <c r="I5232" s="132"/>
      <c r="J5232" s="23"/>
      <c r="K5232" s="24"/>
      <c r="L5232" s="23"/>
      <c r="N5232" s="121"/>
      <c r="O5232" s="119"/>
    </row>
    <row r="5233" spans="1:15" s="96" customFormat="1" ht="45.95" customHeight="1">
      <c r="A5233" s="110"/>
      <c r="B5233" s="111"/>
      <c r="C5233" s="127"/>
      <c r="F5233" s="18"/>
      <c r="G5233" s="130"/>
      <c r="H5233" s="130"/>
      <c r="I5233" s="120"/>
      <c r="J5233" s="16"/>
      <c r="K5233" s="17"/>
      <c r="L5233" s="16"/>
      <c r="N5233" s="131"/>
      <c r="O5233" s="119"/>
    </row>
    <row r="5234" spans="1:15" s="96" customFormat="1" ht="45.95" customHeight="1">
      <c r="A5234" s="110"/>
      <c r="F5234" s="18"/>
      <c r="G5234" s="130"/>
      <c r="H5234" s="130"/>
      <c r="I5234" s="120"/>
      <c r="J5234" s="16"/>
      <c r="K5234" s="17"/>
      <c r="L5234" s="16"/>
      <c r="N5234" s="131"/>
      <c r="O5234" s="119"/>
    </row>
    <row r="5235" spans="1:15" s="96" customFormat="1" ht="45.95" customHeight="1">
      <c r="A5235" s="110"/>
      <c r="F5235" s="18"/>
      <c r="G5235" s="130"/>
      <c r="H5235" s="130"/>
      <c r="I5235" s="120"/>
      <c r="J5235" s="16"/>
      <c r="K5235" s="17"/>
      <c r="L5235" s="16"/>
      <c r="N5235" s="131"/>
      <c r="O5235" s="119"/>
    </row>
    <row r="5236" spans="1:15" s="96" customFormat="1" ht="45.95" customHeight="1">
      <c r="A5236" s="110"/>
      <c r="F5236" s="18"/>
      <c r="G5236" s="19"/>
      <c r="H5236" s="19"/>
      <c r="I5236" s="137"/>
      <c r="J5236" s="16"/>
      <c r="K5236" s="17"/>
      <c r="L5236" s="16"/>
      <c r="N5236" s="119"/>
      <c r="O5236" s="119"/>
    </row>
    <row r="5237" spans="1:15" s="96" customFormat="1" ht="45.95" customHeight="1">
      <c r="A5237" s="110"/>
      <c r="F5237" s="18"/>
      <c r="G5237" s="19"/>
      <c r="H5237" s="19"/>
      <c r="I5237" s="120"/>
      <c r="J5237" s="16"/>
      <c r="K5237" s="17"/>
      <c r="L5237" s="16"/>
      <c r="N5237" s="119"/>
      <c r="O5237" s="119"/>
    </row>
    <row r="5238" spans="1:15" s="96" customFormat="1" ht="45.95" customHeight="1">
      <c r="A5238" s="110"/>
      <c r="F5238" s="18"/>
      <c r="G5238" s="19"/>
      <c r="H5238" s="19"/>
      <c r="I5238" s="120"/>
      <c r="J5238" s="16"/>
      <c r="K5238" s="17"/>
      <c r="L5238" s="16"/>
      <c r="N5238" s="119"/>
      <c r="O5238" s="119"/>
    </row>
    <row r="5239" spans="1:15" s="96" customFormat="1" ht="45.95" customHeight="1">
      <c r="A5239" s="110"/>
      <c r="F5239" s="18"/>
      <c r="G5239" s="19"/>
      <c r="H5239" s="19"/>
      <c r="I5239" s="120"/>
      <c r="J5239" s="16"/>
      <c r="K5239" s="17"/>
      <c r="L5239" s="16"/>
      <c r="N5239" s="119"/>
      <c r="O5239" s="119"/>
    </row>
    <row r="5240" spans="1:15" s="96" customFormat="1" ht="45.95" customHeight="1">
      <c r="A5240" s="110"/>
      <c r="F5240" s="18"/>
      <c r="G5240" s="19"/>
      <c r="H5240" s="19"/>
      <c r="I5240" s="120"/>
      <c r="J5240" s="16"/>
      <c r="K5240" s="17"/>
      <c r="L5240" s="16"/>
      <c r="N5240" s="119"/>
      <c r="O5240" s="119"/>
    </row>
    <row r="5241" spans="1:15" s="96" customFormat="1" ht="45.95" customHeight="1">
      <c r="A5241" s="110"/>
      <c r="F5241" s="22"/>
      <c r="G5241" s="19"/>
      <c r="H5241" s="19"/>
      <c r="I5241" s="120"/>
      <c r="J5241" s="23"/>
      <c r="K5241" s="24"/>
      <c r="L5241" s="23"/>
      <c r="N5241" s="119"/>
      <c r="O5241" s="119"/>
    </row>
    <row r="5242" spans="1:15" s="96" customFormat="1" ht="45.95" customHeight="1">
      <c r="A5242" s="110"/>
      <c r="F5242" s="22"/>
      <c r="G5242" s="19"/>
      <c r="H5242" s="19"/>
      <c r="I5242" s="120"/>
      <c r="J5242" s="23"/>
      <c r="K5242" s="24"/>
      <c r="L5242" s="23"/>
      <c r="N5242" s="119"/>
      <c r="O5242" s="119"/>
    </row>
    <row r="5243" spans="1:15" s="96" customFormat="1" ht="45.95" customHeight="1">
      <c r="A5243" s="110"/>
      <c r="F5243" s="25"/>
      <c r="G5243" s="25"/>
      <c r="H5243" s="25"/>
      <c r="I5243" s="132"/>
      <c r="J5243" s="23"/>
      <c r="K5243" s="24"/>
      <c r="L5243" s="23"/>
      <c r="N5243" s="119"/>
      <c r="O5243" s="119"/>
    </row>
    <row r="5244" spans="1:15" s="96" customFormat="1" ht="45.95" customHeight="1">
      <c r="A5244" s="110"/>
      <c r="F5244" s="25"/>
      <c r="G5244" s="25"/>
      <c r="H5244" s="25"/>
      <c r="I5244" s="132"/>
      <c r="J5244" s="23"/>
      <c r="K5244" s="24"/>
      <c r="L5244" s="23"/>
      <c r="N5244" s="119"/>
      <c r="O5244" s="119"/>
    </row>
    <row r="5245" spans="1:15" s="96" customFormat="1" ht="45.95" customHeight="1">
      <c r="A5245" s="110"/>
      <c r="F5245" s="133"/>
      <c r="G5245" s="25"/>
      <c r="H5245" s="25"/>
      <c r="I5245" s="132"/>
      <c r="J5245" s="23"/>
      <c r="K5245" s="24"/>
      <c r="L5245" s="23"/>
      <c r="N5245" s="119"/>
      <c r="O5245" s="119"/>
    </row>
    <row r="5246" spans="1:15" s="96" customFormat="1" ht="45.95" customHeight="1">
      <c r="A5246" s="110"/>
      <c r="F5246" s="133"/>
      <c r="G5246" s="25"/>
      <c r="H5246" s="25"/>
      <c r="I5246" s="132"/>
      <c r="J5246" s="23"/>
      <c r="K5246" s="24"/>
      <c r="L5246" s="23"/>
      <c r="N5246" s="119"/>
      <c r="O5246" s="119"/>
    </row>
    <row r="5247" spans="1:15" s="96" customFormat="1" ht="45.95" customHeight="1">
      <c r="A5247" s="110"/>
      <c r="F5247" s="133"/>
      <c r="G5247" s="25"/>
      <c r="H5247" s="25"/>
      <c r="I5247" s="132"/>
      <c r="J5247" s="23"/>
      <c r="K5247" s="24"/>
      <c r="L5247" s="23"/>
      <c r="N5247" s="119"/>
      <c r="O5247" s="119"/>
    </row>
    <row r="5248" spans="1:15" s="96" customFormat="1" ht="45.95" customHeight="1">
      <c r="A5248" s="110"/>
      <c r="F5248" s="133"/>
      <c r="G5248" s="25"/>
      <c r="H5248" s="25"/>
      <c r="I5248" s="132"/>
      <c r="J5248" s="23"/>
      <c r="K5248" s="24"/>
      <c r="L5248" s="23"/>
      <c r="N5248" s="119"/>
      <c r="O5248" s="119"/>
    </row>
    <row r="5249" spans="1:15" s="96" customFormat="1" ht="45.95" customHeight="1">
      <c r="A5249" s="110"/>
      <c r="F5249" s="18"/>
      <c r="G5249" s="19"/>
      <c r="H5249" s="19"/>
      <c r="I5249" s="120"/>
      <c r="J5249" s="16"/>
      <c r="K5249" s="17"/>
      <c r="L5249" s="16"/>
      <c r="N5249" s="119"/>
      <c r="O5249" s="119"/>
    </row>
    <row r="5250" spans="1:15" s="96" customFormat="1" ht="45.95" customHeight="1">
      <c r="A5250" s="110"/>
      <c r="F5250" s="18"/>
      <c r="G5250" s="19"/>
      <c r="H5250" s="19"/>
      <c r="I5250" s="120"/>
      <c r="J5250" s="16"/>
      <c r="K5250" s="17"/>
      <c r="L5250" s="16"/>
      <c r="N5250" s="119"/>
      <c r="O5250" s="119"/>
    </row>
    <row r="5251" spans="1:15" s="96" customFormat="1" ht="45.95" customHeight="1">
      <c r="A5251" s="110"/>
      <c r="F5251" s="18"/>
      <c r="G5251" s="19"/>
      <c r="H5251" s="19"/>
      <c r="I5251" s="120"/>
      <c r="J5251" s="16"/>
      <c r="K5251" s="17"/>
      <c r="L5251" s="16"/>
      <c r="N5251" s="119"/>
      <c r="O5251" s="119"/>
    </row>
    <row r="5252" spans="1:15" s="96" customFormat="1" ht="45.95" customHeight="1">
      <c r="A5252" s="110"/>
      <c r="F5252" s="18"/>
      <c r="G5252" s="19"/>
      <c r="H5252" s="19"/>
      <c r="I5252" s="120"/>
      <c r="J5252" s="16"/>
      <c r="K5252" s="17"/>
      <c r="L5252" s="16"/>
      <c r="N5252" s="119"/>
      <c r="O5252" s="119"/>
    </row>
    <row r="5253" spans="1:15" s="96" customFormat="1" ht="45.95" customHeight="1">
      <c r="A5253" s="110"/>
      <c r="F5253" s="18"/>
      <c r="G5253" s="19"/>
      <c r="H5253" s="19"/>
      <c r="I5253" s="120"/>
      <c r="J5253" s="16"/>
      <c r="K5253" s="17"/>
      <c r="L5253" s="16"/>
      <c r="N5253" s="119"/>
      <c r="O5253" s="119"/>
    </row>
    <row r="5254" spans="1:15" s="96" customFormat="1" ht="45.95" customHeight="1">
      <c r="A5254" s="110"/>
      <c r="F5254" s="22"/>
      <c r="G5254" s="19"/>
      <c r="H5254" s="19"/>
      <c r="I5254" s="120"/>
      <c r="J5254" s="23"/>
      <c r="K5254" s="24"/>
      <c r="L5254" s="23"/>
      <c r="N5254" s="119"/>
      <c r="O5254" s="119"/>
    </row>
    <row r="5255" spans="1:15" s="96" customFormat="1" ht="45.95" customHeight="1">
      <c r="A5255" s="110"/>
      <c r="F5255" s="25"/>
      <c r="G5255" s="25"/>
      <c r="H5255" s="25"/>
      <c r="I5255" s="132"/>
      <c r="J5255" s="23"/>
      <c r="K5255" s="24"/>
      <c r="L5255" s="23"/>
      <c r="N5255" s="119"/>
      <c r="O5255" s="119"/>
    </row>
    <row r="5256" spans="1:15" s="96" customFormat="1" ht="45.95" customHeight="1">
      <c r="A5256" s="110"/>
      <c r="F5256" s="25"/>
      <c r="G5256" s="25"/>
      <c r="H5256" s="25"/>
      <c r="I5256" s="132"/>
      <c r="J5256" s="23"/>
      <c r="K5256" s="24"/>
      <c r="L5256" s="23"/>
      <c r="N5256" s="119"/>
      <c r="O5256" s="119"/>
    </row>
    <row r="5257" spans="1:15" s="96" customFormat="1" ht="45.95" customHeight="1">
      <c r="A5257" s="110"/>
      <c r="F5257" s="133"/>
      <c r="G5257" s="25"/>
      <c r="H5257" s="25"/>
      <c r="I5257" s="132"/>
      <c r="J5257" s="23"/>
      <c r="K5257" s="24"/>
      <c r="L5257" s="23"/>
      <c r="N5257" s="119"/>
      <c r="O5257" s="119"/>
    </row>
    <row r="5258" spans="1:15" s="96" customFormat="1" ht="45.95" customHeight="1">
      <c r="A5258" s="110"/>
      <c r="F5258" s="133"/>
      <c r="G5258" s="25"/>
      <c r="H5258" s="25"/>
      <c r="I5258" s="132"/>
      <c r="J5258" s="23"/>
      <c r="K5258" s="24"/>
      <c r="L5258" s="23"/>
      <c r="N5258" s="119"/>
      <c r="O5258" s="119"/>
    </row>
    <row r="5259" spans="1:15" s="96" customFormat="1" ht="45.95" customHeight="1">
      <c r="A5259" s="110"/>
      <c r="F5259" s="18"/>
      <c r="G5259" s="19"/>
      <c r="H5259" s="19"/>
      <c r="I5259" s="120"/>
      <c r="J5259" s="16"/>
      <c r="K5259" s="17"/>
      <c r="L5259" s="16"/>
      <c r="N5259" s="119"/>
      <c r="O5259" s="119"/>
    </row>
    <row r="5260" spans="1:15" s="96" customFormat="1" ht="45.95" customHeight="1">
      <c r="A5260" s="110"/>
      <c r="F5260" s="18"/>
      <c r="G5260" s="19"/>
      <c r="H5260" s="19"/>
      <c r="I5260" s="120"/>
      <c r="J5260" s="16"/>
      <c r="K5260" s="17"/>
      <c r="L5260" s="16"/>
      <c r="N5260" s="119"/>
      <c r="O5260" s="119"/>
    </row>
    <row r="5261" spans="1:15" s="96" customFormat="1" ht="45.95" customHeight="1">
      <c r="A5261" s="110"/>
      <c r="F5261" s="22"/>
      <c r="G5261" s="19"/>
      <c r="H5261" s="19"/>
      <c r="I5261" s="120"/>
      <c r="J5261" s="23"/>
      <c r="K5261" s="24"/>
      <c r="L5261" s="23"/>
      <c r="N5261" s="119"/>
      <c r="O5261" s="119"/>
    </row>
    <row r="5262" spans="1:15" s="96" customFormat="1" ht="45.95" customHeight="1">
      <c r="A5262" s="110"/>
      <c r="F5262" s="22"/>
      <c r="G5262" s="19"/>
      <c r="H5262" s="19"/>
      <c r="I5262" s="120"/>
      <c r="J5262" s="23"/>
      <c r="K5262" s="24"/>
      <c r="L5262" s="23"/>
      <c r="N5262" s="119"/>
      <c r="O5262" s="119"/>
    </row>
    <row r="5263" spans="1:15" s="96" customFormat="1" ht="45.95" customHeight="1">
      <c r="A5263" s="110"/>
      <c r="F5263" s="25"/>
      <c r="G5263" s="25"/>
      <c r="H5263" s="25"/>
      <c r="I5263" s="120"/>
      <c r="J5263" s="23"/>
      <c r="K5263" s="24"/>
      <c r="L5263" s="23"/>
      <c r="N5263" s="119"/>
      <c r="O5263" s="119"/>
    </row>
    <row r="5264" spans="1:15" s="96" customFormat="1" ht="45.95" customHeight="1">
      <c r="A5264" s="110"/>
      <c r="F5264" s="133"/>
      <c r="G5264" s="25"/>
      <c r="H5264" s="25"/>
      <c r="I5264" s="132"/>
      <c r="J5264" s="23"/>
      <c r="K5264" s="24"/>
      <c r="L5264" s="23"/>
      <c r="N5264" s="119"/>
      <c r="O5264" s="119"/>
    </row>
    <row r="5265" spans="1:15" s="96" customFormat="1" ht="45.95" customHeight="1">
      <c r="A5265" s="110"/>
      <c r="F5265" s="133"/>
      <c r="G5265" s="25"/>
      <c r="H5265" s="25"/>
      <c r="I5265" s="132"/>
      <c r="J5265" s="23"/>
      <c r="K5265" s="24"/>
      <c r="L5265" s="23"/>
      <c r="N5265" s="119"/>
      <c r="O5265" s="119"/>
    </row>
    <row r="5266" spans="1:15" s="96" customFormat="1" ht="45.95" customHeight="1">
      <c r="A5266" s="110"/>
      <c r="F5266" s="133"/>
      <c r="G5266" s="25"/>
      <c r="H5266" s="25"/>
      <c r="I5266" s="132"/>
      <c r="J5266" s="23"/>
      <c r="K5266" s="24"/>
      <c r="L5266" s="23"/>
      <c r="N5266" s="119"/>
      <c r="O5266" s="119"/>
    </row>
    <row r="5267" spans="1:15" s="96" customFormat="1" ht="45.95" customHeight="1">
      <c r="A5267" s="110"/>
      <c r="F5267" s="133"/>
      <c r="G5267" s="25"/>
      <c r="H5267" s="25"/>
      <c r="I5267" s="132"/>
      <c r="J5267" s="23"/>
      <c r="K5267" s="24"/>
      <c r="L5267" s="23"/>
      <c r="N5267" s="119"/>
      <c r="O5267" s="119"/>
    </row>
    <row r="5268" spans="1:15" s="96" customFormat="1" ht="45.95" customHeight="1">
      <c r="A5268" s="110"/>
      <c r="B5268" s="111"/>
      <c r="C5268" s="127"/>
      <c r="F5268" s="18"/>
      <c r="G5268" s="130"/>
      <c r="H5268" s="130"/>
      <c r="I5268" s="120"/>
      <c r="J5268" s="16"/>
      <c r="K5268" s="17"/>
      <c r="L5268" s="16"/>
      <c r="N5268" s="131"/>
      <c r="O5268" s="119"/>
    </row>
    <row r="5269" spans="1:15" s="96" customFormat="1" ht="45.95" customHeight="1">
      <c r="A5269" s="110"/>
      <c r="B5269" s="111"/>
      <c r="F5269" s="18"/>
      <c r="G5269" s="130"/>
      <c r="H5269" s="130"/>
      <c r="I5269" s="120"/>
      <c r="J5269" s="16"/>
      <c r="K5269" s="17"/>
      <c r="L5269" s="16"/>
      <c r="N5269" s="131"/>
      <c r="O5269" s="119"/>
    </row>
    <row r="5270" spans="1:15" s="96" customFormat="1" ht="45.95" customHeight="1">
      <c r="A5270" s="110"/>
      <c r="B5270" s="111"/>
      <c r="F5270" s="18"/>
      <c r="G5270" s="19"/>
      <c r="H5270" s="19"/>
      <c r="I5270" s="137"/>
      <c r="J5270" s="16"/>
      <c r="K5270" s="17"/>
      <c r="L5270" s="16"/>
      <c r="N5270" s="121"/>
      <c r="O5270" s="119"/>
    </row>
    <row r="5271" spans="1:15" s="96" customFormat="1" ht="45.95" customHeight="1">
      <c r="A5271" s="110"/>
      <c r="B5271" s="111"/>
      <c r="F5271" s="18"/>
      <c r="G5271" s="19"/>
      <c r="H5271" s="19"/>
      <c r="I5271" s="120"/>
      <c r="J5271" s="16"/>
      <c r="K5271" s="17"/>
      <c r="L5271" s="16"/>
      <c r="N5271" s="121"/>
      <c r="O5271" s="119"/>
    </row>
    <row r="5272" spans="1:15" s="96" customFormat="1" ht="45.95" customHeight="1">
      <c r="A5272" s="110"/>
      <c r="B5272" s="111"/>
      <c r="F5272" s="18"/>
      <c r="G5272" s="19"/>
      <c r="H5272" s="19"/>
      <c r="I5272" s="120"/>
      <c r="J5272" s="16"/>
      <c r="K5272" s="17"/>
      <c r="L5272" s="16"/>
      <c r="N5272" s="121"/>
      <c r="O5272" s="119"/>
    </row>
    <row r="5273" spans="1:15" s="96" customFormat="1" ht="45.95" customHeight="1">
      <c r="A5273" s="110"/>
      <c r="B5273" s="111"/>
      <c r="F5273" s="18"/>
      <c r="G5273" s="19"/>
      <c r="H5273" s="19"/>
      <c r="I5273" s="120"/>
      <c r="J5273" s="16"/>
      <c r="K5273" s="17"/>
      <c r="L5273" s="16"/>
      <c r="N5273" s="121"/>
      <c r="O5273" s="119"/>
    </row>
    <row r="5274" spans="1:15" s="96" customFormat="1" ht="45.95" customHeight="1">
      <c r="A5274" s="110"/>
      <c r="B5274" s="111"/>
      <c r="F5274" s="18"/>
      <c r="G5274" s="19"/>
      <c r="H5274" s="19"/>
      <c r="I5274" s="120"/>
      <c r="J5274" s="16"/>
      <c r="K5274" s="17"/>
      <c r="L5274" s="16"/>
      <c r="N5274" s="121"/>
      <c r="O5274" s="119"/>
    </row>
    <row r="5275" spans="1:15" s="96" customFormat="1" ht="45.95" customHeight="1">
      <c r="A5275" s="110"/>
      <c r="B5275" s="111"/>
      <c r="F5275" s="22"/>
      <c r="G5275" s="19"/>
      <c r="H5275" s="19"/>
      <c r="I5275" s="120"/>
      <c r="J5275" s="23"/>
      <c r="K5275" s="24"/>
      <c r="L5275" s="23"/>
      <c r="N5275" s="121"/>
      <c r="O5275" s="119"/>
    </row>
    <row r="5276" spans="1:15" s="96" customFormat="1" ht="45.95" customHeight="1">
      <c r="A5276" s="110"/>
      <c r="B5276" s="111"/>
      <c r="F5276" s="22"/>
      <c r="G5276" s="19"/>
      <c r="H5276" s="19"/>
      <c r="I5276" s="120"/>
      <c r="J5276" s="23"/>
      <c r="K5276" s="24"/>
      <c r="L5276" s="23"/>
      <c r="N5276" s="121"/>
      <c r="O5276" s="119"/>
    </row>
    <row r="5277" spans="1:15" s="96" customFormat="1" ht="45.95" customHeight="1">
      <c r="A5277" s="110"/>
      <c r="B5277" s="111"/>
      <c r="F5277" s="25"/>
      <c r="G5277" s="25"/>
      <c r="H5277" s="25"/>
      <c r="I5277" s="132"/>
      <c r="J5277" s="23"/>
      <c r="K5277" s="24"/>
      <c r="L5277" s="23"/>
      <c r="N5277" s="121"/>
      <c r="O5277" s="119"/>
    </row>
    <row r="5278" spans="1:15" s="96" customFormat="1" ht="45.95" customHeight="1">
      <c r="A5278" s="110"/>
      <c r="B5278" s="111"/>
      <c r="F5278" s="25"/>
      <c r="G5278" s="25"/>
      <c r="H5278" s="25"/>
      <c r="I5278" s="132"/>
      <c r="J5278" s="23"/>
      <c r="K5278" s="24"/>
      <c r="L5278" s="23"/>
      <c r="N5278" s="121"/>
      <c r="O5278" s="119"/>
    </row>
    <row r="5279" spans="1:15" s="96" customFormat="1" ht="45.95" customHeight="1">
      <c r="A5279" s="110"/>
      <c r="B5279" s="111"/>
      <c r="F5279" s="133"/>
      <c r="G5279" s="25"/>
      <c r="H5279" s="25"/>
      <c r="I5279" s="132"/>
      <c r="J5279" s="23"/>
      <c r="K5279" s="24"/>
      <c r="L5279" s="23"/>
      <c r="N5279" s="121"/>
      <c r="O5279" s="119"/>
    </row>
    <row r="5280" spans="1:15" s="96" customFormat="1" ht="45.95" customHeight="1">
      <c r="A5280" s="110"/>
      <c r="B5280" s="111"/>
      <c r="F5280" s="133"/>
      <c r="G5280" s="25"/>
      <c r="H5280" s="25"/>
      <c r="I5280" s="132"/>
      <c r="J5280" s="23"/>
      <c r="K5280" s="24"/>
      <c r="L5280" s="23"/>
      <c r="N5280" s="121"/>
      <c r="O5280" s="119"/>
    </row>
    <row r="5281" spans="1:15" s="96" customFormat="1" ht="45.95" customHeight="1">
      <c r="A5281" s="110"/>
      <c r="B5281" s="111"/>
      <c r="F5281" s="133"/>
      <c r="G5281" s="25"/>
      <c r="H5281" s="25"/>
      <c r="I5281" s="132"/>
      <c r="J5281" s="23"/>
      <c r="K5281" s="24"/>
      <c r="L5281" s="23"/>
      <c r="N5281" s="121"/>
      <c r="O5281" s="119"/>
    </row>
    <row r="5282" spans="1:15" s="96" customFormat="1" ht="45.95" customHeight="1">
      <c r="A5282" s="110"/>
      <c r="B5282" s="111"/>
      <c r="F5282" s="18"/>
      <c r="G5282" s="19"/>
      <c r="H5282" s="19"/>
      <c r="I5282" s="120"/>
      <c r="J5282" s="16"/>
      <c r="K5282" s="17"/>
      <c r="L5282" s="16"/>
      <c r="N5282" s="121"/>
      <c r="O5282" s="119"/>
    </row>
    <row r="5283" spans="1:15" s="96" customFormat="1" ht="45.95" customHeight="1">
      <c r="A5283" s="110"/>
      <c r="B5283" s="111"/>
      <c r="F5283" s="18"/>
      <c r="G5283" s="19"/>
      <c r="H5283" s="19"/>
      <c r="I5283" s="120"/>
      <c r="J5283" s="16"/>
      <c r="K5283" s="17"/>
      <c r="L5283" s="16"/>
      <c r="N5283" s="121"/>
      <c r="O5283" s="119"/>
    </row>
    <row r="5284" spans="1:15" s="96" customFormat="1" ht="45.95" customHeight="1">
      <c r="A5284" s="110"/>
      <c r="B5284" s="111"/>
      <c r="F5284" s="22"/>
      <c r="G5284" s="19"/>
      <c r="H5284" s="19"/>
      <c r="I5284" s="120"/>
      <c r="J5284" s="23"/>
      <c r="K5284" s="24"/>
      <c r="L5284" s="23"/>
      <c r="N5284" s="121"/>
      <c r="O5284" s="119"/>
    </row>
    <row r="5285" spans="1:15" s="96" customFormat="1" ht="45.95" customHeight="1">
      <c r="A5285" s="110"/>
      <c r="B5285" s="111"/>
      <c r="F5285" s="22"/>
      <c r="G5285" s="19"/>
      <c r="H5285" s="19"/>
      <c r="I5285" s="120"/>
      <c r="J5285" s="23"/>
      <c r="K5285" s="24"/>
      <c r="L5285" s="23"/>
      <c r="N5285" s="121"/>
      <c r="O5285" s="119"/>
    </row>
    <row r="5286" spans="1:15" s="96" customFormat="1" ht="45.95" customHeight="1">
      <c r="A5286" s="110"/>
      <c r="B5286" s="111"/>
      <c r="F5286" s="25"/>
      <c r="G5286" s="25"/>
      <c r="H5286" s="25"/>
      <c r="I5286" s="120"/>
      <c r="J5286" s="23"/>
      <c r="K5286" s="24"/>
      <c r="L5286" s="23"/>
      <c r="N5286" s="121"/>
      <c r="O5286" s="119"/>
    </row>
    <row r="5287" spans="1:15" s="96" customFormat="1" ht="45.95" customHeight="1">
      <c r="A5287" s="110"/>
      <c r="B5287" s="111"/>
      <c r="F5287" s="25"/>
      <c r="G5287" s="25"/>
      <c r="H5287" s="25"/>
      <c r="I5287" s="132"/>
      <c r="J5287" s="23"/>
      <c r="K5287" s="24"/>
      <c r="L5287" s="23"/>
      <c r="N5287" s="121"/>
      <c r="O5287" s="119"/>
    </row>
    <row r="5288" spans="1:15" s="96" customFormat="1" ht="45.95" customHeight="1">
      <c r="A5288" s="110"/>
      <c r="B5288" s="111"/>
      <c r="F5288" s="133"/>
      <c r="G5288" s="25"/>
      <c r="H5288" s="25"/>
      <c r="I5288" s="132"/>
      <c r="J5288" s="23"/>
      <c r="K5288" s="24"/>
      <c r="L5288" s="23"/>
      <c r="N5288" s="121"/>
      <c r="O5288" s="119"/>
    </row>
    <row r="5289" spans="1:15" s="96" customFormat="1" ht="45.95" customHeight="1">
      <c r="A5289" s="110"/>
      <c r="B5289" s="111"/>
      <c r="F5289" s="133"/>
      <c r="G5289" s="25"/>
      <c r="H5289" s="25"/>
      <c r="I5289" s="132"/>
      <c r="J5289" s="23"/>
      <c r="K5289" s="24"/>
      <c r="L5289" s="23"/>
      <c r="N5289" s="121"/>
      <c r="O5289" s="119"/>
    </row>
    <row r="5290" spans="1:15" s="96" customFormat="1" ht="45.95" customHeight="1">
      <c r="A5290" s="110"/>
      <c r="B5290" s="111"/>
      <c r="C5290" s="127"/>
      <c r="F5290" s="18"/>
      <c r="G5290" s="130"/>
      <c r="H5290" s="130"/>
      <c r="I5290" s="120"/>
      <c r="J5290" s="16"/>
      <c r="K5290" s="17"/>
      <c r="L5290" s="16"/>
      <c r="N5290" s="131"/>
      <c r="O5290" s="119"/>
    </row>
    <row r="5291" spans="1:15" s="96" customFormat="1" ht="45.95" customHeight="1">
      <c r="A5291" s="110"/>
      <c r="F5291" s="18"/>
      <c r="G5291" s="130"/>
      <c r="H5291" s="130"/>
      <c r="I5291" s="120"/>
      <c r="J5291" s="16"/>
      <c r="K5291" s="17"/>
      <c r="L5291" s="16"/>
      <c r="N5291" s="131"/>
      <c r="O5291" s="119"/>
    </row>
    <row r="5292" spans="1:15" s="96" customFormat="1" ht="45.95" customHeight="1">
      <c r="A5292" s="110"/>
      <c r="F5292" s="18"/>
      <c r="G5292" s="130"/>
      <c r="H5292" s="130"/>
      <c r="I5292" s="120"/>
      <c r="J5292" s="16"/>
      <c r="K5292" s="17"/>
      <c r="L5292" s="16"/>
      <c r="N5292" s="131"/>
      <c r="O5292" s="119"/>
    </row>
    <row r="5293" spans="1:15" s="96" customFormat="1" ht="45.95" customHeight="1">
      <c r="A5293" s="110"/>
      <c r="F5293" s="18"/>
      <c r="G5293" s="19"/>
      <c r="H5293" s="19"/>
      <c r="I5293" s="137"/>
      <c r="J5293" s="16"/>
      <c r="K5293" s="17"/>
      <c r="L5293" s="16"/>
      <c r="N5293" s="119"/>
      <c r="O5293" s="119"/>
    </row>
    <row r="5294" spans="1:15" s="96" customFormat="1" ht="45.95" customHeight="1">
      <c r="A5294" s="110"/>
      <c r="F5294" s="18"/>
      <c r="G5294" s="19"/>
      <c r="H5294" s="19"/>
      <c r="I5294" s="120"/>
      <c r="J5294" s="16"/>
      <c r="K5294" s="17"/>
      <c r="L5294" s="16"/>
      <c r="N5294" s="119"/>
      <c r="O5294" s="119"/>
    </row>
    <row r="5295" spans="1:15" s="96" customFormat="1" ht="45.95" customHeight="1">
      <c r="A5295" s="110"/>
      <c r="F5295" s="18"/>
      <c r="G5295" s="19"/>
      <c r="H5295" s="19"/>
      <c r="I5295" s="120"/>
      <c r="J5295" s="16"/>
      <c r="K5295" s="17"/>
      <c r="L5295" s="16"/>
      <c r="N5295" s="119"/>
      <c r="O5295" s="119"/>
    </row>
    <row r="5296" spans="1:15" s="96" customFormat="1" ht="45.95" customHeight="1">
      <c r="A5296" s="110"/>
      <c r="F5296" s="18"/>
      <c r="G5296" s="19"/>
      <c r="H5296" s="19"/>
      <c r="I5296" s="120"/>
      <c r="J5296" s="16"/>
      <c r="K5296" s="17"/>
      <c r="L5296" s="16"/>
      <c r="N5296" s="119"/>
      <c r="O5296" s="119"/>
    </row>
    <row r="5297" spans="1:15" s="96" customFormat="1" ht="45.95" customHeight="1">
      <c r="A5297" s="110"/>
      <c r="F5297" s="18"/>
      <c r="G5297" s="19"/>
      <c r="H5297" s="19"/>
      <c r="I5297" s="120"/>
      <c r="J5297" s="16"/>
      <c r="K5297" s="17"/>
      <c r="L5297" s="16"/>
      <c r="N5297" s="119"/>
      <c r="O5297" s="119"/>
    </row>
    <row r="5298" spans="1:15" s="96" customFormat="1" ht="45.95" customHeight="1">
      <c r="A5298" s="110"/>
      <c r="F5298" s="22"/>
      <c r="G5298" s="19"/>
      <c r="H5298" s="19"/>
      <c r="I5298" s="120"/>
      <c r="J5298" s="23"/>
      <c r="K5298" s="24"/>
      <c r="L5298" s="23"/>
      <c r="N5298" s="119"/>
      <c r="O5298" s="119"/>
    </row>
    <row r="5299" spans="1:15" s="96" customFormat="1" ht="45.95" customHeight="1">
      <c r="A5299" s="110"/>
      <c r="F5299" s="22"/>
      <c r="G5299" s="19"/>
      <c r="H5299" s="19"/>
      <c r="I5299" s="120"/>
      <c r="J5299" s="23"/>
      <c r="K5299" s="24"/>
      <c r="L5299" s="23"/>
      <c r="N5299" s="119"/>
      <c r="O5299" s="119"/>
    </row>
    <row r="5300" spans="1:15" s="96" customFormat="1" ht="45.95" customHeight="1">
      <c r="A5300" s="110"/>
      <c r="F5300" s="25"/>
      <c r="G5300" s="25"/>
      <c r="H5300" s="25"/>
      <c r="I5300" s="132"/>
      <c r="J5300" s="23"/>
      <c r="K5300" s="24"/>
      <c r="L5300" s="23"/>
      <c r="N5300" s="119"/>
      <c r="O5300" s="119"/>
    </row>
    <row r="5301" spans="1:15" s="96" customFormat="1" ht="45.95" customHeight="1">
      <c r="A5301" s="110"/>
      <c r="F5301" s="25"/>
      <c r="G5301" s="25"/>
      <c r="H5301" s="25"/>
      <c r="I5301" s="132"/>
      <c r="J5301" s="23"/>
      <c r="K5301" s="24"/>
      <c r="L5301" s="23"/>
      <c r="N5301" s="119"/>
      <c r="O5301" s="119"/>
    </row>
    <row r="5302" spans="1:15" s="96" customFormat="1" ht="45.95" customHeight="1">
      <c r="A5302" s="110"/>
      <c r="F5302" s="133"/>
      <c r="G5302" s="25"/>
      <c r="H5302" s="25"/>
      <c r="I5302" s="132"/>
      <c r="J5302" s="23"/>
      <c r="K5302" s="24"/>
      <c r="L5302" s="23"/>
      <c r="N5302" s="119"/>
      <c r="O5302" s="119"/>
    </row>
    <row r="5303" spans="1:15" s="96" customFormat="1" ht="45.95" customHeight="1">
      <c r="A5303" s="110"/>
      <c r="F5303" s="133"/>
      <c r="G5303" s="25"/>
      <c r="H5303" s="25"/>
      <c r="I5303" s="132"/>
      <c r="J5303" s="23"/>
      <c r="K5303" s="24"/>
      <c r="L5303" s="23"/>
      <c r="N5303" s="119"/>
      <c r="O5303" s="119"/>
    </row>
    <row r="5304" spans="1:15" s="96" customFormat="1" ht="45.95" customHeight="1">
      <c r="A5304" s="110"/>
      <c r="F5304" s="133"/>
      <c r="G5304" s="25"/>
      <c r="H5304" s="25"/>
      <c r="I5304" s="132"/>
      <c r="J5304" s="23"/>
      <c r="K5304" s="24"/>
      <c r="L5304" s="23"/>
      <c r="N5304" s="119"/>
      <c r="O5304" s="119"/>
    </row>
    <row r="5305" spans="1:15" s="96" customFormat="1" ht="45.95" customHeight="1">
      <c r="A5305" s="110"/>
      <c r="F5305" s="133"/>
      <c r="G5305" s="25"/>
      <c r="H5305" s="25"/>
      <c r="I5305" s="132"/>
      <c r="J5305" s="23"/>
      <c r="K5305" s="24"/>
      <c r="L5305" s="23"/>
      <c r="N5305" s="119"/>
      <c r="O5305" s="119"/>
    </row>
    <row r="5306" spans="1:15" s="96" customFormat="1" ht="45.95" customHeight="1">
      <c r="A5306" s="110"/>
      <c r="F5306" s="18"/>
      <c r="G5306" s="19"/>
      <c r="H5306" s="19"/>
      <c r="I5306" s="137"/>
      <c r="J5306" s="16"/>
      <c r="K5306" s="17"/>
      <c r="L5306" s="16"/>
      <c r="N5306" s="119"/>
      <c r="O5306" s="119"/>
    </row>
    <row r="5307" spans="1:15" s="96" customFormat="1" ht="45.95" customHeight="1">
      <c r="A5307" s="110"/>
      <c r="F5307" s="18"/>
      <c r="G5307" s="19"/>
      <c r="H5307" s="19"/>
      <c r="I5307" s="120"/>
      <c r="J5307" s="16"/>
      <c r="K5307" s="17"/>
      <c r="L5307" s="16"/>
      <c r="N5307" s="119"/>
      <c r="O5307" s="119"/>
    </row>
    <row r="5308" spans="1:15" s="96" customFormat="1" ht="45.95" customHeight="1">
      <c r="A5308" s="110"/>
      <c r="F5308" s="18"/>
      <c r="G5308" s="19"/>
      <c r="H5308" s="19"/>
      <c r="I5308" s="120"/>
      <c r="J5308" s="16"/>
      <c r="K5308" s="17"/>
      <c r="L5308" s="16"/>
      <c r="N5308" s="119"/>
      <c r="O5308" s="119"/>
    </row>
    <row r="5309" spans="1:15" s="96" customFormat="1" ht="45.95" customHeight="1">
      <c r="A5309" s="110"/>
      <c r="F5309" s="18"/>
      <c r="G5309" s="19"/>
      <c r="H5309" s="19"/>
      <c r="I5309" s="120"/>
      <c r="J5309" s="16"/>
      <c r="K5309" s="17"/>
      <c r="L5309" s="16"/>
      <c r="N5309" s="119"/>
      <c r="O5309" s="119"/>
    </row>
    <row r="5310" spans="1:15" s="96" customFormat="1" ht="45.95" customHeight="1">
      <c r="A5310" s="110"/>
      <c r="F5310" s="22"/>
      <c r="G5310" s="19"/>
      <c r="H5310" s="19"/>
      <c r="I5310" s="120"/>
      <c r="J5310" s="23"/>
      <c r="K5310" s="24"/>
      <c r="L5310" s="23"/>
      <c r="N5310" s="119"/>
      <c r="O5310" s="119"/>
    </row>
    <row r="5311" spans="1:15" s="96" customFormat="1" ht="45.95" customHeight="1">
      <c r="A5311" s="110"/>
      <c r="F5311" s="22"/>
      <c r="G5311" s="19"/>
      <c r="H5311" s="19"/>
      <c r="I5311" s="120"/>
      <c r="J5311" s="23"/>
      <c r="K5311" s="24"/>
      <c r="L5311" s="23"/>
      <c r="N5311" s="119"/>
      <c r="O5311" s="119"/>
    </row>
    <row r="5312" spans="1:15" s="96" customFormat="1" ht="45.95" customHeight="1">
      <c r="A5312" s="110"/>
      <c r="F5312" s="25"/>
      <c r="G5312" s="25"/>
      <c r="H5312" s="25"/>
      <c r="I5312" s="120"/>
      <c r="J5312" s="23"/>
      <c r="K5312" s="24"/>
      <c r="L5312" s="23"/>
      <c r="N5312" s="119"/>
      <c r="O5312" s="119"/>
    </row>
    <row r="5313" spans="1:15" s="96" customFormat="1" ht="45.95" customHeight="1">
      <c r="A5313" s="110"/>
      <c r="F5313" s="25"/>
      <c r="G5313" s="25"/>
      <c r="H5313" s="25"/>
      <c r="I5313" s="132"/>
      <c r="J5313" s="23"/>
      <c r="K5313" s="24"/>
      <c r="L5313" s="23"/>
      <c r="N5313" s="119"/>
      <c r="O5313" s="119"/>
    </row>
    <row r="5314" spans="1:15" s="96" customFormat="1" ht="45.95" customHeight="1">
      <c r="A5314" s="110"/>
      <c r="F5314" s="133"/>
      <c r="G5314" s="25"/>
      <c r="H5314" s="25"/>
      <c r="I5314" s="132"/>
      <c r="J5314" s="23"/>
      <c r="K5314" s="24"/>
      <c r="L5314" s="23"/>
      <c r="N5314" s="119"/>
      <c r="O5314" s="119"/>
    </row>
    <row r="5315" spans="1:15" s="96" customFormat="1" ht="45.95" customHeight="1">
      <c r="A5315" s="110"/>
      <c r="F5315" s="133"/>
      <c r="G5315" s="25"/>
      <c r="H5315" s="25"/>
      <c r="I5315" s="132"/>
      <c r="J5315" s="23"/>
      <c r="K5315" s="24"/>
      <c r="L5315" s="23"/>
      <c r="N5315" s="119"/>
      <c r="O5315" s="119"/>
    </row>
    <row r="5316" spans="1:15" s="96" customFormat="1" ht="45.95" customHeight="1">
      <c r="A5316" s="110"/>
      <c r="F5316" s="133"/>
      <c r="G5316" s="25"/>
      <c r="H5316" s="25"/>
      <c r="I5316" s="132"/>
      <c r="J5316" s="23"/>
      <c r="K5316" s="24"/>
      <c r="L5316" s="23"/>
      <c r="N5316" s="119"/>
      <c r="O5316" s="119"/>
    </row>
    <row r="5317" spans="1:15" s="96" customFormat="1" ht="45.95" customHeight="1">
      <c r="A5317" s="110"/>
      <c r="F5317" s="18"/>
      <c r="G5317" s="19"/>
      <c r="H5317" s="19"/>
      <c r="I5317" s="120"/>
      <c r="J5317" s="16"/>
      <c r="K5317" s="17"/>
      <c r="L5317" s="16"/>
      <c r="N5317" s="119"/>
      <c r="O5317" s="119"/>
    </row>
    <row r="5318" spans="1:15" s="96" customFormat="1" ht="45.95" customHeight="1">
      <c r="A5318" s="110"/>
      <c r="H5318" s="19"/>
      <c r="I5318" s="120"/>
      <c r="J5318" s="16"/>
      <c r="K5318" s="17"/>
      <c r="L5318" s="16"/>
      <c r="N5318" s="119"/>
      <c r="O5318" s="119"/>
    </row>
    <row r="5319" spans="1:15" s="96" customFormat="1" ht="45.95" customHeight="1">
      <c r="A5319" s="110"/>
      <c r="F5319" s="18"/>
      <c r="G5319" s="19"/>
      <c r="H5319" s="19"/>
      <c r="I5319" s="120"/>
      <c r="J5319" s="16"/>
      <c r="K5319" s="17"/>
      <c r="L5319" s="16"/>
      <c r="N5319" s="119"/>
      <c r="O5319" s="119"/>
    </row>
    <row r="5320" spans="1:15" s="96" customFormat="1" ht="45.95" customHeight="1">
      <c r="A5320" s="110"/>
      <c r="F5320" s="18"/>
      <c r="G5320" s="19"/>
      <c r="H5320" s="19"/>
      <c r="I5320" s="120"/>
      <c r="J5320" s="16"/>
      <c r="K5320" s="17"/>
      <c r="L5320" s="16"/>
      <c r="N5320" s="119"/>
      <c r="O5320" s="119"/>
    </row>
    <row r="5321" spans="1:15" s="96" customFormat="1" ht="45.95" customHeight="1">
      <c r="A5321" s="110"/>
      <c r="F5321" s="133"/>
      <c r="G5321" s="25"/>
      <c r="H5321" s="25"/>
      <c r="I5321" s="120"/>
      <c r="J5321" s="23"/>
      <c r="K5321" s="24"/>
      <c r="L5321" s="23"/>
      <c r="N5321" s="119"/>
      <c r="O5321" s="119"/>
    </row>
    <row r="5322" spans="1:15" s="96" customFormat="1" ht="45.95" customHeight="1">
      <c r="A5322" s="110"/>
      <c r="B5322" s="111"/>
      <c r="C5322" s="127"/>
      <c r="F5322" s="18"/>
      <c r="G5322" s="130"/>
      <c r="H5322" s="130"/>
      <c r="I5322" s="120"/>
      <c r="J5322" s="16"/>
      <c r="K5322" s="17"/>
      <c r="L5322" s="16"/>
      <c r="N5322" s="131"/>
      <c r="O5322" s="119"/>
    </row>
    <row r="5323" spans="1:15" s="96" customFormat="1" ht="45.95" customHeight="1">
      <c r="A5323" s="110"/>
      <c r="F5323" s="18"/>
      <c r="G5323" s="130"/>
      <c r="H5323" s="130"/>
      <c r="I5323" s="120"/>
      <c r="J5323" s="16"/>
      <c r="K5323" s="17"/>
      <c r="L5323" s="16"/>
      <c r="N5323" s="131"/>
      <c r="O5323" s="119"/>
    </row>
    <row r="5324" spans="1:15" s="96" customFormat="1" ht="45.95" customHeight="1">
      <c r="A5324" s="110"/>
      <c r="F5324" s="18"/>
      <c r="G5324" s="130"/>
      <c r="H5324" s="130"/>
      <c r="I5324" s="120"/>
      <c r="J5324" s="16"/>
      <c r="K5324" s="17"/>
      <c r="L5324" s="16"/>
      <c r="N5324" s="131"/>
      <c r="O5324" s="119"/>
    </row>
    <row r="5325" spans="1:15" s="96" customFormat="1" ht="45.95" customHeight="1">
      <c r="A5325" s="110"/>
      <c r="F5325" s="18"/>
      <c r="G5325" s="19"/>
      <c r="H5325" s="19"/>
      <c r="I5325" s="137"/>
      <c r="J5325" s="16"/>
      <c r="K5325" s="17"/>
      <c r="L5325" s="16"/>
      <c r="N5325" s="119"/>
      <c r="O5325" s="119"/>
    </row>
    <row r="5326" spans="1:15" s="96" customFormat="1" ht="45.95" customHeight="1">
      <c r="A5326" s="110"/>
      <c r="F5326" s="18"/>
      <c r="G5326" s="19"/>
      <c r="H5326" s="19"/>
      <c r="I5326" s="120"/>
      <c r="J5326" s="16"/>
      <c r="K5326" s="17"/>
      <c r="L5326" s="16"/>
      <c r="N5326" s="119"/>
      <c r="O5326" s="119"/>
    </row>
    <row r="5327" spans="1:15" s="96" customFormat="1" ht="45.95" customHeight="1">
      <c r="A5327" s="110"/>
      <c r="F5327" s="18"/>
      <c r="G5327" s="19"/>
      <c r="H5327" s="19"/>
      <c r="I5327" s="120"/>
      <c r="J5327" s="16"/>
      <c r="K5327" s="17"/>
      <c r="L5327" s="16"/>
      <c r="N5327" s="119"/>
      <c r="O5327" s="119"/>
    </row>
    <row r="5328" spans="1:15" s="96" customFormat="1" ht="45.95" customHeight="1">
      <c r="A5328" s="110"/>
      <c r="F5328" s="18"/>
      <c r="G5328" s="19"/>
      <c r="H5328" s="19"/>
      <c r="I5328" s="120"/>
      <c r="J5328" s="16"/>
      <c r="K5328" s="17"/>
      <c r="L5328" s="16"/>
      <c r="N5328" s="119"/>
      <c r="O5328" s="119"/>
    </row>
    <row r="5329" spans="1:15" s="96" customFormat="1" ht="45.95" customHeight="1">
      <c r="A5329" s="110"/>
      <c r="F5329" s="22"/>
      <c r="G5329" s="19"/>
      <c r="H5329" s="19"/>
      <c r="I5329" s="120"/>
      <c r="J5329" s="23"/>
      <c r="K5329" s="24"/>
      <c r="L5329" s="23"/>
      <c r="N5329" s="119"/>
      <c r="O5329" s="119"/>
    </row>
    <row r="5330" spans="1:15" s="96" customFormat="1" ht="45.95" customHeight="1">
      <c r="A5330" s="110"/>
      <c r="F5330" s="22"/>
      <c r="G5330" s="19"/>
      <c r="H5330" s="19"/>
      <c r="I5330" s="120"/>
      <c r="J5330" s="23"/>
      <c r="K5330" s="24"/>
      <c r="L5330" s="23"/>
      <c r="N5330" s="119"/>
      <c r="O5330" s="119"/>
    </row>
    <row r="5331" spans="1:15" s="96" customFormat="1" ht="45.95" customHeight="1">
      <c r="A5331" s="110"/>
      <c r="F5331" s="25"/>
      <c r="G5331" s="25"/>
      <c r="H5331" s="25"/>
      <c r="I5331" s="132"/>
      <c r="J5331" s="23"/>
      <c r="K5331" s="24"/>
      <c r="L5331" s="23"/>
      <c r="N5331" s="119"/>
      <c r="O5331" s="119"/>
    </row>
    <row r="5332" spans="1:15" s="96" customFormat="1" ht="45.95" customHeight="1">
      <c r="A5332" s="110"/>
      <c r="F5332" s="133"/>
      <c r="G5332" s="25"/>
      <c r="H5332" s="25"/>
      <c r="I5332" s="132"/>
      <c r="J5332" s="23"/>
      <c r="K5332" s="24"/>
      <c r="L5332" s="23"/>
      <c r="N5332" s="119"/>
      <c r="O5332" s="119"/>
    </row>
    <row r="5333" spans="1:15" s="96" customFormat="1" ht="45.95" customHeight="1">
      <c r="A5333" s="110"/>
      <c r="F5333" s="133"/>
      <c r="G5333" s="25"/>
      <c r="H5333" s="25"/>
      <c r="I5333" s="132"/>
      <c r="J5333" s="23"/>
      <c r="K5333" s="24"/>
      <c r="L5333" s="23"/>
      <c r="N5333" s="119"/>
      <c r="O5333" s="119"/>
    </row>
    <row r="5334" spans="1:15" s="96" customFormat="1" ht="45.95" customHeight="1">
      <c r="A5334" s="110"/>
      <c r="F5334" s="133"/>
      <c r="G5334" s="25"/>
      <c r="H5334" s="25"/>
      <c r="I5334" s="132"/>
      <c r="J5334" s="23"/>
      <c r="K5334" s="24"/>
      <c r="L5334" s="23"/>
      <c r="N5334" s="119"/>
      <c r="O5334" s="119"/>
    </row>
    <row r="5335" spans="1:15" s="96" customFormat="1" ht="45.95" customHeight="1">
      <c r="A5335" s="110"/>
      <c r="F5335" s="18"/>
      <c r="G5335" s="19"/>
      <c r="H5335" s="19"/>
      <c r="I5335" s="120"/>
      <c r="J5335" s="16"/>
      <c r="K5335" s="17"/>
      <c r="L5335" s="16"/>
      <c r="N5335" s="119"/>
      <c r="O5335" s="119"/>
    </row>
    <row r="5336" spans="1:15" s="96" customFormat="1" ht="45.95" customHeight="1">
      <c r="A5336" s="110"/>
      <c r="F5336" s="22"/>
      <c r="G5336" s="19"/>
      <c r="H5336" s="19"/>
      <c r="I5336" s="120"/>
      <c r="J5336" s="23"/>
      <c r="K5336" s="24"/>
      <c r="L5336" s="23"/>
      <c r="N5336" s="119"/>
      <c r="O5336" s="119"/>
    </row>
    <row r="5337" spans="1:15" s="96" customFormat="1" ht="45.95" customHeight="1">
      <c r="A5337" s="110"/>
      <c r="F5337" s="22"/>
      <c r="G5337" s="19"/>
      <c r="H5337" s="19"/>
      <c r="I5337" s="120"/>
      <c r="J5337" s="23"/>
      <c r="K5337" s="24"/>
      <c r="L5337" s="23"/>
      <c r="N5337" s="119"/>
      <c r="O5337" s="119"/>
    </row>
    <row r="5338" spans="1:15" s="96" customFormat="1" ht="45.95" customHeight="1">
      <c r="A5338" s="110"/>
      <c r="F5338" s="25"/>
      <c r="G5338" s="25"/>
      <c r="H5338" s="25"/>
      <c r="I5338" s="120"/>
      <c r="J5338" s="23"/>
      <c r="K5338" s="24"/>
      <c r="L5338" s="23"/>
      <c r="N5338" s="119"/>
      <c r="O5338" s="119"/>
    </row>
    <row r="5339" spans="1:15" s="96" customFormat="1" ht="45.95" customHeight="1">
      <c r="A5339" s="110"/>
      <c r="F5339" s="25"/>
      <c r="G5339" s="25"/>
      <c r="H5339" s="25"/>
      <c r="I5339" s="120"/>
      <c r="J5339" s="23"/>
      <c r="K5339" s="24"/>
      <c r="L5339" s="23"/>
      <c r="N5339" s="119"/>
      <c r="O5339" s="119"/>
    </row>
    <row r="5340" spans="1:15" s="96" customFormat="1" ht="45.95" customHeight="1">
      <c r="A5340" s="110"/>
      <c r="F5340" s="133"/>
      <c r="G5340" s="25"/>
      <c r="H5340" s="25"/>
      <c r="I5340" s="120"/>
      <c r="J5340" s="23"/>
      <c r="K5340" s="24"/>
      <c r="L5340" s="23"/>
      <c r="N5340" s="119"/>
      <c r="O5340" s="119"/>
    </row>
    <row r="5341" spans="1:15" s="96" customFormat="1" ht="45.95" customHeight="1">
      <c r="A5341" s="110"/>
      <c r="F5341" s="133"/>
      <c r="G5341" s="25"/>
      <c r="H5341" s="25"/>
      <c r="I5341" s="132"/>
      <c r="J5341" s="23"/>
      <c r="K5341" s="24"/>
      <c r="L5341" s="23"/>
      <c r="N5341" s="119"/>
      <c r="O5341" s="119"/>
    </row>
    <row r="5342" spans="1:15" s="96" customFormat="1" ht="45.95" customHeight="1">
      <c r="A5342" s="110"/>
      <c r="F5342" s="18"/>
      <c r="G5342" s="19"/>
      <c r="H5342" s="19"/>
      <c r="I5342" s="120"/>
      <c r="J5342" s="16"/>
      <c r="K5342" s="17"/>
      <c r="L5342" s="16"/>
      <c r="N5342" s="119"/>
      <c r="O5342" s="119"/>
    </row>
    <row r="5343" spans="1:15" s="96" customFormat="1" ht="45.95" customHeight="1">
      <c r="A5343" s="110"/>
      <c r="F5343" s="18"/>
      <c r="G5343" s="19"/>
      <c r="H5343" s="19"/>
      <c r="I5343" s="120"/>
      <c r="J5343" s="16"/>
      <c r="K5343" s="17"/>
      <c r="L5343" s="16"/>
      <c r="N5343" s="119"/>
      <c r="O5343" s="119"/>
    </row>
    <row r="5344" spans="1:15" s="96" customFormat="1" ht="45.95" customHeight="1">
      <c r="A5344" s="110"/>
      <c r="F5344" s="18"/>
      <c r="G5344" s="19"/>
      <c r="H5344" s="19"/>
      <c r="I5344" s="120"/>
      <c r="J5344" s="16"/>
      <c r="K5344" s="17"/>
      <c r="L5344" s="16"/>
      <c r="N5344" s="119"/>
      <c r="O5344" s="119"/>
    </row>
    <row r="5345" spans="1:15" s="96" customFormat="1" ht="45.95" customHeight="1">
      <c r="A5345" s="110"/>
      <c r="F5345" s="18"/>
      <c r="G5345" s="19"/>
      <c r="H5345" s="19"/>
      <c r="I5345" s="120"/>
      <c r="J5345" s="16"/>
      <c r="K5345" s="17"/>
      <c r="L5345" s="16"/>
      <c r="N5345" s="119"/>
      <c r="O5345" s="119"/>
    </row>
    <row r="5346" spans="1:15" s="96" customFormat="1" ht="45.95" customHeight="1">
      <c r="A5346" s="110"/>
      <c r="F5346" s="18"/>
      <c r="G5346" s="19"/>
      <c r="H5346" s="19"/>
      <c r="I5346" s="120"/>
      <c r="J5346" s="16"/>
      <c r="K5346" s="17"/>
      <c r="L5346" s="16"/>
      <c r="N5346" s="119"/>
      <c r="O5346" s="119"/>
    </row>
    <row r="5347" spans="1:15" s="96" customFormat="1" ht="45.95" customHeight="1">
      <c r="A5347" s="110"/>
      <c r="F5347" s="22"/>
      <c r="G5347" s="19"/>
      <c r="H5347" s="19"/>
      <c r="I5347" s="120"/>
      <c r="J5347" s="23"/>
      <c r="K5347" s="24"/>
      <c r="L5347" s="23"/>
      <c r="N5347" s="119"/>
      <c r="O5347" s="119"/>
    </row>
    <row r="5348" spans="1:15" s="96" customFormat="1" ht="45.95" customHeight="1">
      <c r="A5348" s="110"/>
      <c r="F5348" s="25"/>
      <c r="G5348" s="25"/>
      <c r="H5348" s="25"/>
      <c r="I5348" s="132"/>
      <c r="J5348" s="23"/>
      <c r="K5348" s="24"/>
      <c r="L5348" s="23"/>
      <c r="N5348" s="119"/>
      <c r="O5348" s="119"/>
    </row>
    <row r="5349" spans="1:15" s="96" customFormat="1" ht="45.95" customHeight="1">
      <c r="A5349" s="110"/>
      <c r="F5349" s="25"/>
      <c r="G5349" s="25"/>
      <c r="H5349" s="25"/>
      <c r="I5349" s="132"/>
      <c r="J5349" s="23"/>
      <c r="K5349" s="24"/>
      <c r="L5349" s="23"/>
      <c r="N5349" s="119"/>
      <c r="O5349" s="119"/>
    </row>
    <row r="5350" spans="1:15" s="96" customFormat="1" ht="45.95" customHeight="1">
      <c r="A5350" s="110"/>
      <c r="F5350" s="133"/>
      <c r="G5350" s="25"/>
      <c r="H5350" s="25"/>
      <c r="I5350" s="132"/>
      <c r="J5350" s="23"/>
      <c r="K5350" s="24"/>
      <c r="L5350" s="23"/>
      <c r="N5350" s="119"/>
      <c r="O5350" s="119"/>
    </row>
    <row r="5351" spans="1:15" s="96" customFormat="1" ht="45.95" customHeight="1">
      <c r="A5351" s="110"/>
      <c r="F5351" s="133"/>
      <c r="G5351" s="25"/>
      <c r="H5351" s="25"/>
      <c r="I5351" s="132"/>
      <c r="J5351" s="23"/>
      <c r="K5351" s="24"/>
      <c r="L5351" s="23"/>
      <c r="N5351" s="119"/>
      <c r="O5351" s="119"/>
    </row>
    <row r="5352" spans="1:15" s="96" customFormat="1" ht="45.95" customHeight="1">
      <c r="A5352" s="110"/>
      <c r="F5352" s="133"/>
      <c r="G5352" s="25"/>
      <c r="H5352" s="25"/>
      <c r="I5352" s="132"/>
      <c r="J5352" s="23"/>
      <c r="K5352" s="24"/>
      <c r="L5352" s="23"/>
      <c r="N5352" s="119"/>
      <c r="O5352" s="119"/>
    </row>
    <row r="5353" spans="1:15" s="96" customFormat="1" ht="45.95" customHeight="1">
      <c r="A5353" s="110"/>
      <c r="B5353" s="111"/>
      <c r="C5353" s="127"/>
      <c r="F5353" s="18"/>
      <c r="G5353" s="130"/>
      <c r="H5353" s="130"/>
      <c r="I5353" s="120"/>
      <c r="J5353" s="16"/>
      <c r="K5353" s="17"/>
      <c r="L5353" s="16"/>
      <c r="N5353" s="131"/>
      <c r="O5353" s="119"/>
    </row>
    <row r="5354" spans="1:15" s="96" customFormat="1" ht="45.95" customHeight="1">
      <c r="A5354" s="110"/>
      <c r="F5354" s="18"/>
      <c r="G5354" s="130"/>
      <c r="H5354" s="130"/>
      <c r="I5354" s="120"/>
      <c r="J5354" s="16"/>
      <c r="K5354" s="17"/>
      <c r="L5354" s="16"/>
      <c r="N5354" s="131"/>
      <c r="O5354" s="119"/>
    </row>
    <row r="5355" spans="1:15" s="96" customFormat="1" ht="45.95" customHeight="1">
      <c r="A5355" s="110"/>
      <c r="F5355" s="130"/>
      <c r="G5355" s="130"/>
      <c r="H5355" s="130"/>
      <c r="I5355" s="120"/>
      <c r="J5355" s="16"/>
      <c r="K5355" s="17"/>
      <c r="L5355" s="16"/>
      <c r="N5355" s="131"/>
      <c r="O5355" s="119"/>
    </row>
    <row r="5356" spans="1:15" s="96" customFormat="1" ht="45.95" customHeight="1">
      <c r="A5356" s="110"/>
      <c r="F5356" s="130"/>
      <c r="G5356" s="130"/>
      <c r="H5356" s="130"/>
      <c r="I5356" s="120"/>
      <c r="J5356" s="16"/>
      <c r="K5356" s="17"/>
      <c r="L5356" s="16"/>
      <c r="N5356" s="131"/>
      <c r="O5356" s="119"/>
    </row>
    <row r="5357" spans="1:15" s="96" customFormat="1" ht="45.95" customHeight="1">
      <c r="A5357" s="110"/>
      <c r="F5357" s="130"/>
      <c r="G5357" s="130"/>
      <c r="H5357" s="130"/>
      <c r="I5357" s="120"/>
      <c r="J5357" s="16"/>
      <c r="K5357" s="17"/>
      <c r="L5357" s="16"/>
      <c r="N5357" s="131"/>
      <c r="O5357" s="119"/>
    </row>
    <row r="5358" spans="1:15" s="96" customFormat="1" ht="45.95" customHeight="1">
      <c r="A5358" s="110"/>
      <c r="F5358" s="18"/>
      <c r="G5358" s="130"/>
      <c r="H5358" s="130"/>
      <c r="I5358" s="120"/>
      <c r="J5358" s="16"/>
      <c r="K5358" s="17"/>
      <c r="L5358" s="16"/>
      <c r="N5358" s="131"/>
      <c r="O5358" s="119"/>
    </row>
    <row r="5359" spans="1:15" s="96" customFormat="1" ht="45.95" customHeight="1">
      <c r="A5359" s="110"/>
      <c r="F5359" s="18"/>
      <c r="G5359" s="130"/>
      <c r="H5359" s="130"/>
      <c r="I5359" s="120"/>
      <c r="J5359" s="16"/>
      <c r="K5359" s="17"/>
      <c r="L5359" s="16"/>
      <c r="N5359" s="131"/>
      <c r="O5359" s="119"/>
    </row>
    <row r="5360" spans="1:15" s="96" customFormat="1" ht="45.95" customHeight="1">
      <c r="A5360" s="110"/>
      <c r="F5360" s="18"/>
      <c r="G5360" s="19"/>
      <c r="H5360" s="19"/>
      <c r="I5360" s="137"/>
      <c r="J5360" s="16"/>
      <c r="K5360" s="17"/>
      <c r="L5360" s="16"/>
      <c r="N5360" s="119"/>
      <c r="O5360" s="119"/>
    </row>
    <row r="5361" spans="1:15" s="96" customFormat="1" ht="45.95" customHeight="1">
      <c r="A5361" s="110"/>
      <c r="F5361" s="18"/>
      <c r="G5361" s="19"/>
      <c r="H5361" s="19"/>
      <c r="I5361" s="120"/>
      <c r="J5361" s="16"/>
      <c r="K5361" s="17"/>
      <c r="L5361" s="16"/>
      <c r="N5361" s="119"/>
      <c r="O5361" s="119"/>
    </row>
    <row r="5362" spans="1:15" s="96" customFormat="1" ht="45.95" customHeight="1">
      <c r="A5362" s="110"/>
      <c r="F5362" s="18"/>
      <c r="G5362" s="19"/>
      <c r="H5362" s="19"/>
      <c r="I5362" s="120"/>
      <c r="J5362" s="16"/>
      <c r="K5362" s="17"/>
      <c r="L5362" s="16"/>
      <c r="N5362" s="119"/>
      <c r="O5362" s="119"/>
    </row>
    <row r="5363" spans="1:15" s="96" customFormat="1" ht="45.95" customHeight="1">
      <c r="A5363" s="110"/>
      <c r="F5363" s="18"/>
      <c r="G5363" s="19"/>
      <c r="H5363" s="19"/>
      <c r="I5363" s="120"/>
      <c r="J5363" s="16"/>
      <c r="K5363" s="17"/>
      <c r="L5363" s="16"/>
      <c r="N5363" s="119"/>
      <c r="O5363" s="119"/>
    </row>
    <row r="5364" spans="1:15" s="96" customFormat="1" ht="45.95" customHeight="1">
      <c r="A5364" s="110"/>
      <c r="F5364" s="22"/>
      <c r="G5364" s="19"/>
      <c r="H5364" s="19"/>
      <c r="I5364" s="120"/>
      <c r="J5364" s="23"/>
      <c r="K5364" s="24"/>
      <c r="L5364" s="23"/>
      <c r="N5364" s="119"/>
      <c r="O5364" s="119"/>
    </row>
    <row r="5365" spans="1:15" s="96" customFormat="1" ht="45.95" customHeight="1">
      <c r="A5365" s="110"/>
      <c r="F5365" s="22"/>
      <c r="G5365" s="19"/>
      <c r="H5365" s="19"/>
      <c r="I5365" s="120"/>
      <c r="J5365" s="23"/>
      <c r="K5365" s="24"/>
      <c r="L5365" s="23"/>
      <c r="N5365" s="119"/>
      <c r="O5365" s="119"/>
    </row>
    <row r="5366" spans="1:15" s="96" customFormat="1" ht="45.95" customHeight="1">
      <c r="A5366" s="110"/>
      <c r="F5366" s="25"/>
      <c r="G5366" s="25"/>
      <c r="H5366" s="25"/>
      <c r="I5366" s="132"/>
      <c r="J5366" s="23"/>
      <c r="K5366" s="24"/>
      <c r="L5366" s="23"/>
      <c r="N5366" s="119"/>
      <c r="O5366" s="119"/>
    </row>
    <row r="5367" spans="1:15" s="96" customFormat="1" ht="45.95" customHeight="1">
      <c r="A5367" s="110"/>
      <c r="F5367" s="25"/>
      <c r="G5367" s="25"/>
      <c r="H5367" s="25"/>
      <c r="I5367" s="132"/>
      <c r="J5367" s="23"/>
      <c r="K5367" s="24"/>
      <c r="L5367" s="23"/>
      <c r="N5367" s="119"/>
      <c r="O5367" s="119"/>
    </row>
    <row r="5368" spans="1:15" s="96" customFormat="1" ht="45.95" customHeight="1">
      <c r="A5368" s="110"/>
      <c r="F5368" s="133"/>
      <c r="G5368" s="25"/>
      <c r="H5368" s="25"/>
      <c r="I5368" s="132"/>
      <c r="J5368" s="23"/>
      <c r="K5368" s="24"/>
      <c r="L5368" s="23"/>
      <c r="N5368" s="119"/>
      <c r="O5368" s="119"/>
    </row>
    <row r="5369" spans="1:15" s="96" customFormat="1" ht="45.95" customHeight="1">
      <c r="A5369" s="110"/>
      <c r="F5369" s="133"/>
      <c r="G5369" s="25"/>
      <c r="H5369" s="25"/>
      <c r="I5369" s="132"/>
      <c r="J5369" s="23"/>
      <c r="K5369" s="24"/>
      <c r="L5369" s="23"/>
      <c r="N5369" s="119"/>
      <c r="O5369" s="119"/>
    </row>
    <row r="5370" spans="1:15" s="96" customFormat="1" ht="45.95" customHeight="1">
      <c r="A5370" s="110"/>
      <c r="F5370" s="133"/>
      <c r="G5370" s="25"/>
      <c r="H5370" s="25"/>
      <c r="I5370" s="132"/>
      <c r="J5370" s="23"/>
      <c r="K5370" s="24"/>
      <c r="L5370" s="23"/>
      <c r="N5370" s="119"/>
      <c r="O5370" s="119"/>
    </row>
    <row r="5371" spans="1:15" s="96" customFormat="1" ht="45.95" customHeight="1">
      <c r="A5371" s="110"/>
      <c r="F5371" s="133"/>
      <c r="G5371" s="25"/>
      <c r="H5371" s="25"/>
      <c r="I5371" s="132"/>
      <c r="J5371" s="23"/>
      <c r="K5371" s="24"/>
      <c r="L5371" s="23"/>
      <c r="N5371" s="119"/>
      <c r="O5371" s="119"/>
    </row>
    <row r="5372" spans="1:15" s="96" customFormat="1" ht="45.95" customHeight="1">
      <c r="A5372" s="110"/>
      <c r="F5372" s="18"/>
      <c r="G5372" s="19"/>
      <c r="H5372" s="19"/>
      <c r="I5372" s="120"/>
      <c r="J5372" s="16"/>
      <c r="K5372" s="17"/>
      <c r="L5372" s="16"/>
      <c r="N5372" s="119"/>
      <c r="O5372" s="119"/>
    </row>
    <row r="5373" spans="1:15" s="96" customFormat="1" ht="45.95" customHeight="1">
      <c r="A5373" s="110"/>
      <c r="F5373" s="22"/>
      <c r="G5373" s="19"/>
      <c r="H5373" s="19"/>
      <c r="I5373" s="120"/>
      <c r="J5373" s="23"/>
      <c r="K5373" s="24"/>
      <c r="L5373" s="23"/>
      <c r="N5373" s="119"/>
      <c r="O5373" s="119"/>
    </row>
    <row r="5374" spans="1:15" s="96" customFormat="1" ht="45.95" customHeight="1">
      <c r="A5374" s="110"/>
      <c r="F5374" s="22"/>
      <c r="G5374" s="19"/>
      <c r="H5374" s="19"/>
      <c r="I5374" s="120"/>
      <c r="J5374" s="23"/>
      <c r="K5374" s="24"/>
      <c r="L5374" s="23"/>
      <c r="N5374" s="119"/>
      <c r="O5374" s="119"/>
    </row>
    <row r="5375" spans="1:15" s="96" customFormat="1" ht="45.95" customHeight="1">
      <c r="A5375" s="110"/>
      <c r="F5375" s="25"/>
      <c r="G5375" s="25"/>
      <c r="H5375" s="25"/>
      <c r="I5375" s="120"/>
      <c r="J5375" s="23"/>
      <c r="K5375" s="24"/>
      <c r="L5375" s="23"/>
      <c r="N5375" s="119"/>
      <c r="O5375" s="119"/>
    </row>
    <row r="5376" spans="1:15" s="96" customFormat="1" ht="45.95" customHeight="1">
      <c r="A5376" s="110"/>
      <c r="F5376" s="133"/>
      <c r="G5376" s="25"/>
      <c r="H5376" s="25"/>
      <c r="I5376" s="120"/>
      <c r="J5376" s="23"/>
      <c r="K5376" s="24"/>
      <c r="L5376" s="23"/>
      <c r="N5376" s="119"/>
      <c r="O5376" s="119"/>
    </row>
    <row r="5377" spans="1:15" s="96" customFormat="1" ht="45.95" customHeight="1">
      <c r="A5377" s="110"/>
      <c r="F5377" s="133"/>
      <c r="G5377" s="25"/>
      <c r="H5377" s="25"/>
      <c r="I5377" s="132"/>
      <c r="J5377" s="23"/>
      <c r="K5377" s="24"/>
      <c r="L5377" s="23"/>
      <c r="N5377" s="119"/>
      <c r="O5377" s="119"/>
    </row>
    <row r="5378" spans="1:15" s="96" customFormat="1" ht="45.95" customHeight="1">
      <c r="A5378" s="110"/>
      <c r="F5378" s="133"/>
      <c r="G5378" s="25"/>
      <c r="H5378" s="25"/>
      <c r="I5378" s="132"/>
      <c r="J5378" s="23"/>
      <c r="K5378" s="24"/>
      <c r="L5378" s="23"/>
      <c r="N5378" s="119"/>
      <c r="O5378" s="119"/>
    </row>
    <row r="5379" spans="1:15" s="96" customFormat="1" ht="45.95" customHeight="1">
      <c r="A5379" s="110"/>
      <c r="F5379" s="18"/>
      <c r="G5379" s="19"/>
      <c r="H5379" s="19"/>
      <c r="I5379" s="120"/>
      <c r="J5379" s="16"/>
      <c r="K5379" s="17"/>
      <c r="L5379" s="16"/>
      <c r="N5379" s="119"/>
      <c r="O5379" s="119"/>
    </row>
    <row r="5380" spans="1:15" s="96" customFormat="1" ht="45.95" customHeight="1">
      <c r="A5380" s="110"/>
      <c r="F5380" s="22"/>
      <c r="G5380" s="19"/>
      <c r="H5380" s="19"/>
      <c r="I5380" s="120"/>
      <c r="J5380" s="23"/>
      <c r="K5380" s="24"/>
      <c r="L5380" s="23"/>
      <c r="N5380" s="119"/>
      <c r="O5380" s="119"/>
    </row>
    <row r="5381" spans="1:15" s="96" customFormat="1" ht="45.95" customHeight="1">
      <c r="A5381" s="110"/>
      <c r="F5381" s="22"/>
      <c r="G5381" s="19"/>
      <c r="H5381" s="19"/>
      <c r="I5381" s="120"/>
      <c r="J5381" s="23"/>
      <c r="K5381" s="24"/>
      <c r="L5381" s="23"/>
      <c r="N5381" s="119"/>
      <c r="O5381" s="119"/>
    </row>
    <row r="5382" spans="1:15" s="96" customFormat="1" ht="45.95" customHeight="1">
      <c r="A5382" s="110"/>
      <c r="F5382" s="25"/>
      <c r="G5382" s="25"/>
      <c r="H5382" s="25"/>
      <c r="I5382" s="132"/>
      <c r="J5382" s="23"/>
      <c r="K5382" s="24"/>
      <c r="L5382" s="23"/>
      <c r="N5382" s="119"/>
      <c r="O5382" s="119"/>
    </row>
    <row r="5383" spans="1:15" s="96" customFormat="1" ht="45.95" customHeight="1">
      <c r="A5383" s="110"/>
      <c r="F5383" s="25"/>
      <c r="G5383" s="25"/>
      <c r="H5383" s="25"/>
      <c r="I5383" s="132"/>
      <c r="J5383" s="23"/>
      <c r="K5383" s="24"/>
      <c r="L5383" s="23"/>
      <c r="N5383" s="119"/>
      <c r="O5383" s="119"/>
    </row>
    <row r="5384" spans="1:15" s="96" customFormat="1" ht="45.95" customHeight="1">
      <c r="A5384" s="110"/>
      <c r="F5384" s="133"/>
      <c r="G5384" s="25"/>
      <c r="H5384" s="25"/>
      <c r="I5384" s="132"/>
      <c r="J5384" s="23"/>
      <c r="K5384" s="24"/>
      <c r="L5384" s="23"/>
      <c r="N5384" s="119"/>
      <c r="O5384" s="119"/>
    </row>
    <row r="5385" spans="1:15" s="96" customFormat="1" ht="45.95" customHeight="1">
      <c r="A5385" s="110"/>
      <c r="F5385" s="133"/>
      <c r="G5385" s="25"/>
      <c r="H5385" s="25"/>
      <c r="I5385" s="132"/>
      <c r="J5385" s="23"/>
      <c r="K5385" s="24"/>
      <c r="L5385" s="23"/>
      <c r="N5385" s="119"/>
      <c r="O5385" s="119"/>
    </row>
    <row r="5386" spans="1:15" s="96" customFormat="1" ht="45.95" customHeight="1">
      <c r="A5386" s="110"/>
      <c r="F5386" s="133"/>
      <c r="G5386" s="25"/>
      <c r="H5386" s="25"/>
      <c r="I5386" s="132"/>
      <c r="J5386" s="23"/>
      <c r="K5386" s="24"/>
      <c r="L5386" s="23"/>
      <c r="N5386" s="119"/>
      <c r="O5386" s="119"/>
    </row>
    <row r="5387" spans="1:15" s="96" customFormat="1" ht="45.95" customHeight="1">
      <c r="A5387" s="110"/>
      <c r="F5387" s="133"/>
      <c r="G5387" s="25"/>
      <c r="H5387" s="25"/>
      <c r="I5387" s="132"/>
      <c r="J5387" s="23"/>
      <c r="K5387" s="24"/>
      <c r="L5387" s="23"/>
      <c r="N5387" s="119"/>
      <c r="O5387" s="119"/>
    </row>
    <row r="5388" spans="1:15" s="96" customFormat="1" ht="45.95" customHeight="1">
      <c r="A5388" s="110"/>
      <c r="F5388" s="18"/>
      <c r="G5388" s="19"/>
      <c r="H5388" s="19"/>
      <c r="I5388" s="137"/>
      <c r="J5388" s="16"/>
      <c r="K5388" s="17"/>
      <c r="L5388" s="16"/>
      <c r="N5388" s="119"/>
      <c r="O5388" s="119"/>
    </row>
    <row r="5389" spans="1:15" s="96" customFormat="1" ht="45.95" customHeight="1">
      <c r="A5389" s="110"/>
      <c r="F5389" s="18"/>
      <c r="G5389" s="19"/>
      <c r="H5389" s="19"/>
      <c r="I5389" s="120"/>
      <c r="J5389" s="16"/>
      <c r="K5389" s="17"/>
      <c r="L5389" s="16"/>
      <c r="N5389" s="119"/>
      <c r="O5389" s="119"/>
    </row>
    <row r="5390" spans="1:15" s="96" customFormat="1" ht="45.95" customHeight="1">
      <c r="A5390" s="110"/>
      <c r="F5390" s="18"/>
      <c r="G5390" s="19"/>
      <c r="H5390" s="19"/>
      <c r="I5390" s="120"/>
      <c r="J5390" s="16"/>
      <c r="K5390" s="17"/>
      <c r="L5390" s="16"/>
      <c r="N5390" s="119"/>
      <c r="O5390" s="119"/>
    </row>
    <row r="5391" spans="1:15" s="96" customFormat="1" ht="45.95" customHeight="1">
      <c r="A5391" s="110"/>
      <c r="F5391" s="22"/>
      <c r="G5391" s="19"/>
      <c r="H5391" s="19"/>
      <c r="I5391" s="120"/>
      <c r="J5391" s="23"/>
      <c r="K5391" s="24"/>
      <c r="L5391" s="23"/>
      <c r="N5391" s="119"/>
      <c r="O5391" s="119"/>
    </row>
    <row r="5392" spans="1:15" s="96" customFormat="1" ht="45.95" customHeight="1">
      <c r="A5392" s="110"/>
      <c r="F5392" s="22"/>
      <c r="G5392" s="19"/>
      <c r="H5392" s="19"/>
      <c r="I5392" s="120"/>
      <c r="J5392" s="23"/>
      <c r="K5392" s="24"/>
      <c r="L5392" s="23"/>
      <c r="N5392" s="119"/>
      <c r="O5392" s="119"/>
    </row>
    <row r="5393" spans="1:15" s="96" customFormat="1" ht="45.95" customHeight="1">
      <c r="A5393" s="110"/>
      <c r="F5393" s="25"/>
      <c r="G5393" s="25"/>
      <c r="H5393" s="25"/>
      <c r="I5393" s="120"/>
      <c r="J5393" s="23"/>
      <c r="K5393" s="24"/>
      <c r="L5393" s="23"/>
      <c r="N5393" s="119"/>
      <c r="O5393" s="119"/>
    </row>
    <row r="5394" spans="1:15" s="96" customFormat="1" ht="45.95" customHeight="1">
      <c r="A5394" s="110"/>
      <c r="F5394" s="25"/>
      <c r="G5394" s="25"/>
      <c r="H5394" s="25"/>
      <c r="I5394" s="132"/>
      <c r="J5394" s="23"/>
      <c r="K5394" s="24"/>
      <c r="L5394" s="23"/>
      <c r="N5394" s="119"/>
      <c r="O5394" s="119"/>
    </row>
    <row r="5395" spans="1:15" s="96" customFormat="1" ht="45.95" customHeight="1">
      <c r="A5395" s="110"/>
      <c r="F5395" s="133"/>
      <c r="G5395" s="25"/>
      <c r="H5395" s="25"/>
      <c r="I5395" s="132"/>
      <c r="J5395" s="23"/>
      <c r="K5395" s="24"/>
      <c r="L5395" s="23"/>
      <c r="N5395" s="119"/>
      <c r="O5395" s="119"/>
    </row>
    <row r="5396" spans="1:15" s="96" customFormat="1" ht="45.95" customHeight="1">
      <c r="A5396" s="110"/>
      <c r="F5396" s="133"/>
      <c r="G5396" s="25"/>
      <c r="H5396" s="25"/>
      <c r="I5396" s="132"/>
      <c r="J5396" s="23"/>
      <c r="K5396" s="24"/>
      <c r="L5396" s="23"/>
      <c r="N5396" s="119"/>
      <c r="O5396" s="119"/>
    </row>
    <row r="5397" spans="1:15" s="96" customFormat="1" ht="45.95" customHeight="1">
      <c r="A5397" s="110"/>
      <c r="F5397" s="133"/>
      <c r="G5397" s="25"/>
      <c r="H5397" s="25"/>
      <c r="I5397" s="132"/>
      <c r="J5397" s="23"/>
      <c r="K5397" s="24"/>
      <c r="L5397" s="23"/>
      <c r="N5397" s="119"/>
      <c r="O5397" s="119"/>
    </row>
    <row r="5398" spans="1:15" s="96" customFormat="1" ht="45.95" customHeight="1">
      <c r="A5398" s="110"/>
      <c r="F5398" s="18"/>
      <c r="G5398" s="19"/>
      <c r="H5398" s="19"/>
      <c r="I5398" s="120"/>
      <c r="J5398" s="16"/>
      <c r="K5398" s="17"/>
      <c r="L5398" s="16"/>
      <c r="N5398" s="119"/>
      <c r="O5398" s="119"/>
    </row>
    <row r="5399" spans="1:15" s="96" customFormat="1" ht="45.95" customHeight="1">
      <c r="A5399" s="110"/>
      <c r="F5399" s="18"/>
      <c r="G5399" s="19"/>
      <c r="H5399" s="19"/>
      <c r="I5399" s="120"/>
      <c r="J5399" s="16"/>
      <c r="K5399" s="17"/>
      <c r="L5399" s="16"/>
      <c r="N5399" s="119"/>
      <c r="O5399" s="119"/>
    </row>
    <row r="5400" spans="1:15" s="96" customFormat="1" ht="45.95" customHeight="1">
      <c r="A5400" s="110"/>
      <c r="F5400" s="18"/>
      <c r="G5400" s="19"/>
      <c r="H5400" s="19"/>
      <c r="I5400" s="120"/>
      <c r="J5400" s="16"/>
      <c r="K5400" s="17"/>
      <c r="L5400" s="16"/>
      <c r="N5400" s="119"/>
      <c r="O5400" s="119"/>
    </row>
    <row r="5401" spans="1:15" s="96" customFormat="1" ht="45.95" customHeight="1">
      <c r="A5401" s="110"/>
      <c r="F5401" s="22"/>
      <c r="G5401" s="19"/>
      <c r="H5401" s="19"/>
      <c r="I5401" s="120"/>
      <c r="J5401" s="23"/>
      <c r="K5401" s="24"/>
      <c r="L5401" s="23"/>
      <c r="N5401" s="119"/>
      <c r="O5401" s="119"/>
    </row>
    <row r="5402" spans="1:15" s="96" customFormat="1" ht="45.95" customHeight="1">
      <c r="A5402" s="110"/>
      <c r="F5402" s="22"/>
      <c r="G5402" s="19"/>
      <c r="H5402" s="19"/>
      <c r="I5402" s="120"/>
      <c r="J5402" s="23"/>
      <c r="K5402" s="24"/>
      <c r="L5402" s="23"/>
      <c r="N5402" s="119"/>
      <c r="O5402" s="119"/>
    </row>
    <row r="5403" spans="1:15" s="96" customFormat="1" ht="45.95" customHeight="1">
      <c r="A5403" s="110"/>
      <c r="F5403" s="25"/>
      <c r="G5403" s="25"/>
      <c r="H5403" s="25"/>
      <c r="I5403" s="132"/>
      <c r="J5403" s="23"/>
      <c r="K5403" s="24"/>
      <c r="L5403" s="23"/>
      <c r="N5403" s="119"/>
      <c r="O5403" s="119"/>
    </row>
    <row r="5404" spans="1:15" s="96" customFormat="1" ht="45.95" customHeight="1">
      <c r="A5404" s="110"/>
      <c r="F5404" s="25"/>
      <c r="G5404" s="25"/>
      <c r="H5404" s="25"/>
      <c r="I5404" s="132"/>
      <c r="J5404" s="23"/>
      <c r="K5404" s="24"/>
      <c r="L5404" s="23"/>
      <c r="N5404" s="119"/>
      <c r="O5404" s="119"/>
    </row>
    <row r="5405" spans="1:15" s="96" customFormat="1" ht="45.95" customHeight="1">
      <c r="A5405" s="110"/>
      <c r="F5405" s="133"/>
      <c r="G5405" s="25"/>
      <c r="H5405" s="25"/>
      <c r="I5405" s="132"/>
      <c r="J5405" s="23"/>
      <c r="K5405" s="24"/>
      <c r="L5405" s="23"/>
      <c r="N5405" s="119"/>
      <c r="O5405" s="119"/>
    </row>
    <row r="5406" spans="1:15" s="96" customFormat="1" ht="45.95" customHeight="1">
      <c r="A5406" s="110"/>
      <c r="F5406" s="133"/>
      <c r="G5406" s="25"/>
      <c r="H5406" s="25"/>
      <c r="I5406" s="132"/>
      <c r="J5406" s="23"/>
      <c r="K5406" s="24"/>
      <c r="L5406" s="23"/>
      <c r="N5406" s="119"/>
      <c r="O5406" s="119"/>
    </row>
    <row r="5407" spans="1:15" s="96" customFormat="1" ht="45.95" customHeight="1">
      <c r="A5407" s="110"/>
      <c r="F5407" s="133"/>
      <c r="G5407" s="25"/>
      <c r="H5407" s="25"/>
      <c r="I5407" s="132"/>
      <c r="J5407" s="23"/>
      <c r="K5407" s="24"/>
      <c r="L5407" s="23"/>
      <c r="N5407" s="119"/>
      <c r="O5407" s="119"/>
    </row>
    <row r="5408" spans="1:15" s="96" customFormat="1" ht="45.95" customHeight="1">
      <c r="A5408" s="110"/>
      <c r="F5408" s="133"/>
      <c r="G5408" s="25"/>
      <c r="H5408" s="25"/>
      <c r="I5408" s="132"/>
      <c r="J5408" s="23"/>
      <c r="K5408" s="24"/>
      <c r="L5408" s="23"/>
      <c r="N5408" s="119"/>
      <c r="O5408" s="119"/>
    </row>
    <row r="5409" spans="1:15" s="96" customFormat="1" ht="45.95" customHeight="1">
      <c r="A5409" s="110"/>
      <c r="F5409" s="18"/>
      <c r="G5409" s="19"/>
      <c r="H5409" s="19"/>
      <c r="I5409" s="120"/>
      <c r="J5409" s="16"/>
      <c r="K5409" s="17"/>
      <c r="L5409" s="16"/>
      <c r="N5409" s="119"/>
      <c r="O5409" s="119"/>
    </row>
    <row r="5410" spans="1:15" s="96" customFormat="1" ht="45.95" customHeight="1">
      <c r="A5410" s="110"/>
      <c r="F5410" s="18"/>
      <c r="G5410" s="19"/>
      <c r="H5410" s="19"/>
      <c r="I5410" s="120"/>
      <c r="J5410" s="16"/>
      <c r="K5410" s="17"/>
      <c r="L5410" s="16"/>
      <c r="N5410" s="119"/>
      <c r="O5410" s="119"/>
    </row>
    <row r="5411" spans="1:15" s="96" customFormat="1" ht="45.95" customHeight="1">
      <c r="A5411" s="110"/>
      <c r="F5411" s="22"/>
      <c r="G5411" s="19"/>
      <c r="H5411" s="19"/>
      <c r="I5411" s="120"/>
      <c r="J5411" s="23"/>
      <c r="K5411" s="24"/>
      <c r="L5411" s="23"/>
      <c r="N5411" s="119"/>
      <c r="O5411" s="119"/>
    </row>
    <row r="5412" spans="1:15" s="96" customFormat="1" ht="45.95" customHeight="1">
      <c r="A5412" s="110"/>
      <c r="F5412" s="25"/>
      <c r="G5412" s="25"/>
      <c r="H5412" s="25"/>
      <c r="I5412" s="120"/>
      <c r="J5412" s="23"/>
      <c r="K5412" s="24"/>
      <c r="L5412" s="23"/>
      <c r="N5412" s="119"/>
      <c r="O5412" s="119"/>
    </row>
    <row r="5413" spans="1:15" s="96" customFormat="1" ht="45.95" customHeight="1">
      <c r="A5413" s="110"/>
      <c r="F5413" s="133"/>
      <c r="G5413" s="25"/>
      <c r="H5413" s="25"/>
      <c r="I5413" s="120"/>
      <c r="J5413" s="23"/>
      <c r="K5413" s="24"/>
      <c r="L5413" s="23"/>
      <c r="N5413" s="119"/>
      <c r="O5413" s="119"/>
    </row>
    <row r="5414" spans="1:15" s="96" customFormat="1" ht="45.95" customHeight="1">
      <c r="A5414" s="110"/>
      <c r="F5414" s="133"/>
      <c r="G5414" s="25"/>
      <c r="H5414" s="25"/>
      <c r="I5414" s="132"/>
      <c r="J5414" s="23"/>
      <c r="K5414" s="24"/>
      <c r="L5414" s="23"/>
      <c r="N5414" s="119"/>
      <c r="O5414" s="119"/>
    </row>
    <row r="5415" spans="1:15" s="96" customFormat="1" ht="45.95" customHeight="1">
      <c r="A5415" s="110"/>
      <c r="F5415" s="18"/>
      <c r="G5415" s="19"/>
      <c r="H5415" s="19"/>
      <c r="I5415" s="120"/>
      <c r="J5415" s="16"/>
      <c r="K5415" s="17"/>
      <c r="L5415" s="16"/>
      <c r="N5415" s="119"/>
      <c r="O5415" s="119"/>
    </row>
    <row r="5416" spans="1:15" s="96" customFormat="1" ht="45.95" customHeight="1">
      <c r="A5416" s="110"/>
      <c r="F5416" s="18"/>
      <c r="G5416" s="19"/>
      <c r="H5416" s="19"/>
      <c r="I5416" s="120"/>
      <c r="J5416" s="16"/>
      <c r="K5416" s="17"/>
      <c r="L5416" s="16"/>
      <c r="N5416" s="119"/>
      <c r="O5416" s="119"/>
    </row>
    <row r="5417" spans="1:15" s="96" customFormat="1" ht="45.95" customHeight="1">
      <c r="A5417" s="110"/>
      <c r="F5417" s="18"/>
      <c r="G5417" s="19"/>
      <c r="H5417" s="19"/>
      <c r="I5417" s="120"/>
      <c r="J5417" s="16"/>
      <c r="K5417" s="17"/>
      <c r="L5417" s="16"/>
      <c r="N5417" s="119"/>
      <c r="O5417" s="119"/>
    </row>
    <row r="5418" spans="1:15" s="96" customFormat="1" ht="45.95" customHeight="1">
      <c r="A5418" s="110"/>
      <c r="F5418" s="22"/>
      <c r="G5418" s="19"/>
      <c r="H5418" s="19"/>
      <c r="I5418" s="120"/>
      <c r="J5418" s="23"/>
      <c r="K5418" s="24"/>
      <c r="L5418" s="23"/>
      <c r="N5418" s="119"/>
      <c r="O5418" s="119"/>
    </row>
    <row r="5419" spans="1:15" s="96" customFormat="1" ht="45.95" customHeight="1">
      <c r="A5419" s="110"/>
      <c r="F5419" s="25"/>
      <c r="G5419" s="25"/>
      <c r="H5419" s="25"/>
      <c r="I5419" s="132"/>
      <c r="J5419" s="23"/>
      <c r="K5419" s="24"/>
      <c r="L5419" s="23"/>
      <c r="N5419" s="119"/>
      <c r="O5419" s="119"/>
    </row>
    <row r="5420" spans="1:15" s="96" customFormat="1" ht="45.95" customHeight="1">
      <c r="A5420" s="110"/>
      <c r="F5420" s="25"/>
      <c r="G5420" s="25"/>
      <c r="H5420" s="25"/>
      <c r="I5420" s="132"/>
      <c r="J5420" s="23"/>
      <c r="K5420" s="24"/>
      <c r="L5420" s="23"/>
      <c r="N5420" s="119"/>
      <c r="O5420" s="119"/>
    </row>
    <row r="5421" spans="1:15" s="96" customFormat="1" ht="45.95" customHeight="1">
      <c r="A5421" s="110"/>
      <c r="F5421" s="133"/>
      <c r="G5421" s="25"/>
      <c r="H5421" s="25"/>
      <c r="I5421" s="132"/>
      <c r="J5421" s="23"/>
      <c r="K5421" s="24"/>
      <c r="L5421" s="23"/>
      <c r="N5421" s="119"/>
      <c r="O5421" s="119"/>
    </row>
    <row r="5422" spans="1:15" s="96" customFormat="1" ht="45.95" customHeight="1">
      <c r="A5422" s="110"/>
      <c r="F5422" s="133"/>
      <c r="G5422" s="25"/>
      <c r="H5422" s="25"/>
      <c r="I5422" s="132"/>
      <c r="J5422" s="23"/>
      <c r="K5422" s="24"/>
      <c r="L5422" s="23"/>
      <c r="N5422" s="119"/>
      <c r="O5422" s="119"/>
    </row>
    <row r="5423" spans="1:15" s="96" customFormat="1" ht="45.95" customHeight="1">
      <c r="A5423" s="110"/>
      <c r="F5423" s="133"/>
      <c r="G5423" s="25"/>
      <c r="H5423" s="25"/>
      <c r="I5423" s="132"/>
      <c r="J5423" s="23"/>
      <c r="K5423" s="24"/>
      <c r="L5423" s="23"/>
      <c r="N5423" s="119"/>
      <c r="O5423" s="119"/>
    </row>
    <row r="5424" spans="1:15" s="96" customFormat="1" ht="45.95" customHeight="1">
      <c r="A5424" s="110"/>
      <c r="B5424" s="111"/>
      <c r="C5424" s="127"/>
      <c r="F5424" s="18"/>
      <c r="G5424" s="130"/>
      <c r="H5424" s="130"/>
      <c r="I5424" s="120"/>
      <c r="J5424" s="16"/>
      <c r="K5424" s="17"/>
      <c r="L5424" s="16"/>
      <c r="N5424" s="131"/>
      <c r="O5424" s="119"/>
    </row>
    <row r="5425" spans="1:15" s="96" customFormat="1" ht="45.95" customHeight="1">
      <c r="A5425" s="110"/>
      <c r="F5425" s="18"/>
      <c r="G5425" s="130"/>
      <c r="H5425" s="130"/>
      <c r="I5425" s="120"/>
      <c r="J5425" s="16"/>
      <c r="K5425" s="17"/>
      <c r="L5425" s="16"/>
      <c r="N5425" s="131"/>
      <c r="O5425" s="119"/>
    </row>
    <row r="5426" spans="1:15" s="96" customFormat="1" ht="45.95" customHeight="1">
      <c r="A5426" s="110"/>
      <c r="F5426" s="18"/>
      <c r="G5426" s="19"/>
      <c r="H5426" s="19"/>
      <c r="I5426" s="137"/>
      <c r="J5426" s="16"/>
      <c r="K5426" s="17"/>
      <c r="L5426" s="16"/>
      <c r="N5426" s="119"/>
      <c r="O5426" s="119"/>
    </row>
    <row r="5427" spans="1:15" s="96" customFormat="1" ht="45.95" customHeight="1">
      <c r="A5427" s="110"/>
      <c r="F5427" s="18"/>
      <c r="G5427" s="19"/>
      <c r="H5427" s="19"/>
      <c r="I5427" s="120"/>
      <c r="J5427" s="16"/>
      <c r="K5427" s="17"/>
      <c r="L5427" s="16"/>
      <c r="N5427" s="119"/>
      <c r="O5427" s="119"/>
    </row>
    <row r="5428" spans="1:15" s="96" customFormat="1" ht="45.95" customHeight="1">
      <c r="A5428" s="110"/>
      <c r="F5428" s="18"/>
      <c r="G5428" s="19"/>
      <c r="H5428" s="19"/>
      <c r="I5428" s="120"/>
      <c r="J5428" s="16"/>
      <c r="K5428" s="17"/>
      <c r="L5428" s="16"/>
      <c r="N5428" s="119"/>
      <c r="O5428" s="119"/>
    </row>
    <row r="5429" spans="1:15" s="96" customFormat="1" ht="45.95" customHeight="1">
      <c r="A5429" s="110"/>
      <c r="F5429" s="22"/>
      <c r="G5429" s="19"/>
      <c r="H5429" s="19"/>
      <c r="I5429" s="120"/>
      <c r="J5429" s="23"/>
      <c r="K5429" s="24"/>
      <c r="L5429" s="23"/>
      <c r="N5429" s="119"/>
      <c r="O5429" s="119"/>
    </row>
    <row r="5430" spans="1:15" s="96" customFormat="1" ht="45.95" customHeight="1">
      <c r="A5430" s="110"/>
      <c r="F5430" s="25"/>
      <c r="G5430" s="25"/>
      <c r="H5430" s="25"/>
      <c r="I5430" s="120"/>
      <c r="J5430" s="23"/>
      <c r="K5430" s="24"/>
      <c r="L5430" s="23"/>
      <c r="N5430" s="119"/>
      <c r="O5430" s="119"/>
    </row>
    <row r="5431" spans="1:15" s="96" customFormat="1" ht="45.95" customHeight="1">
      <c r="A5431" s="110"/>
      <c r="F5431" s="133"/>
      <c r="G5431" s="25"/>
      <c r="H5431" s="25"/>
      <c r="I5431" s="120"/>
      <c r="J5431" s="23"/>
      <c r="K5431" s="24"/>
      <c r="L5431" s="23"/>
      <c r="N5431" s="119"/>
      <c r="O5431" s="119"/>
    </row>
    <row r="5432" spans="1:15" s="96" customFormat="1" ht="45.95" customHeight="1">
      <c r="A5432" s="110"/>
      <c r="F5432" s="133"/>
      <c r="G5432" s="25"/>
      <c r="H5432" s="25"/>
      <c r="I5432" s="132"/>
      <c r="J5432" s="23"/>
      <c r="K5432" s="24"/>
      <c r="L5432" s="23"/>
      <c r="N5432" s="119"/>
      <c r="O5432" s="119"/>
    </row>
    <row r="5433" spans="1:15" s="96" customFormat="1" ht="45.95" customHeight="1">
      <c r="A5433" s="110"/>
      <c r="F5433" s="18"/>
      <c r="G5433" s="19"/>
      <c r="H5433" s="19"/>
      <c r="I5433" s="120"/>
      <c r="J5433" s="16"/>
      <c r="K5433" s="17"/>
      <c r="L5433" s="16"/>
      <c r="N5433" s="119"/>
      <c r="O5433" s="119"/>
    </row>
    <row r="5434" spans="1:15" s="96" customFormat="1" ht="45.95" customHeight="1">
      <c r="A5434" s="110"/>
      <c r="F5434" s="18"/>
      <c r="G5434" s="19"/>
      <c r="H5434" s="19"/>
      <c r="I5434" s="120"/>
      <c r="J5434" s="16"/>
      <c r="K5434" s="17"/>
      <c r="L5434" s="16"/>
      <c r="N5434" s="119"/>
      <c r="O5434" s="119"/>
    </row>
    <row r="5435" spans="1:15" s="96" customFormat="1" ht="45.95" customHeight="1">
      <c r="A5435" s="110"/>
      <c r="F5435" s="22"/>
      <c r="G5435" s="19"/>
      <c r="H5435" s="19"/>
      <c r="I5435" s="120"/>
      <c r="J5435" s="23"/>
      <c r="K5435" s="24"/>
      <c r="L5435" s="23"/>
      <c r="N5435" s="119"/>
      <c r="O5435" s="119"/>
    </row>
    <row r="5436" spans="1:15" s="96" customFormat="1" ht="45.95" customHeight="1">
      <c r="A5436" s="110"/>
      <c r="F5436" s="133"/>
      <c r="G5436" s="25"/>
      <c r="H5436" s="25"/>
      <c r="I5436" s="120"/>
      <c r="J5436" s="23"/>
      <c r="K5436" s="24"/>
      <c r="L5436" s="23"/>
      <c r="N5436" s="119"/>
      <c r="O5436" s="119"/>
    </row>
    <row r="5437" spans="1:15" s="96" customFormat="1" ht="45.95" customHeight="1">
      <c r="A5437" s="110"/>
      <c r="F5437" s="133"/>
      <c r="G5437" s="25"/>
      <c r="H5437" s="25"/>
      <c r="I5437" s="120"/>
      <c r="J5437" s="23"/>
      <c r="K5437" s="24"/>
      <c r="L5437" s="23"/>
      <c r="N5437" s="119"/>
      <c r="O5437" s="119"/>
    </row>
    <row r="5438" spans="1:15" s="96" customFormat="1" ht="45.95" customHeight="1">
      <c r="A5438" s="110"/>
      <c r="F5438" s="133"/>
      <c r="G5438" s="25"/>
      <c r="H5438" s="25"/>
      <c r="I5438" s="132"/>
      <c r="J5438" s="23"/>
      <c r="K5438" s="24"/>
      <c r="L5438" s="23"/>
      <c r="N5438" s="119"/>
      <c r="O5438" s="119"/>
    </row>
    <row r="5439" spans="1:15" s="96" customFormat="1" ht="45.95" customHeight="1">
      <c r="A5439" s="110"/>
      <c r="B5439" s="111"/>
      <c r="C5439" s="127"/>
      <c r="F5439" s="18"/>
      <c r="G5439" s="130"/>
      <c r="H5439" s="130"/>
      <c r="I5439" s="120"/>
      <c r="J5439" s="16"/>
      <c r="K5439" s="17"/>
      <c r="L5439" s="16"/>
      <c r="N5439" s="131"/>
      <c r="O5439" s="119"/>
    </row>
    <row r="5440" spans="1:15" s="96" customFormat="1" ht="45.95" customHeight="1">
      <c r="A5440" s="110"/>
      <c r="F5440" s="18"/>
      <c r="G5440" s="130"/>
      <c r="H5440" s="130"/>
      <c r="I5440" s="120"/>
      <c r="J5440" s="16"/>
      <c r="K5440" s="17"/>
      <c r="L5440" s="16"/>
      <c r="N5440" s="131"/>
      <c r="O5440" s="119"/>
    </row>
    <row r="5441" spans="1:15" s="96" customFormat="1" ht="45.95" customHeight="1">
      <c r="A5441" s="110"/>
      <c r="F5441" s="130"/>
      <c r="G5441" s="130"/>
      <c r="H5441" s="130"/>
      <c r="I5441" s="120"/>
      <c r="J5441" s="16"/>
      <c r="K5441" s="17"/>
      <c r="L5441" s="16"/>
      <c r="N5441" s="131"/>
      <c r="O5441" s="119"/>
    </row>
    <row r="5442" spans="1:15" s="96" customFormat="1" ht="45.95" customHeight="1">
      <c r="A5442" s="110"/>
      <c r="F5442" s="18"/>
      <c r="G5442" s="19"/>
      <c r="H5442" s="19"/>
      <c r="I5442" s="137"/>
      <c r="J5442" s="16"/>
      <c r="K5442" s="17"/>
      <c r="L5442" s="16"/>
      <c r="N5442" s="119"/>
      <c r="O5442" s="119"/>
    </row>
    <row r="5443" spans="1:15" s="96" customFormat="1" ht="45.95" customHeight="1">
      <c r="A5443" s="110"/>
      <c r="F5443" s="18"/>
      <c r="G5443" s="19"/>
      <c r="H5443" s="19"/>
      <c r="I5443" s="120"/>
      <c r="J5443" s="16"/>
      <c r="K5443" s="17"/>
      <c r="L5443" s="16"/>
      <c r="N5443" s="119"/>
      <c r="O5443" s="119"/>
    </row>
    <row r="5444" spans="1:15" s="96" customFormat="1" ht="45.95" customHeight="1">
      <c r="A5444" s="110"/>
      <c r="F5444" s="22"/>
      <c r="G5444" s="19"/>
      <c r="H5444" s="19"/>
      <c r="I5444" s="120"/>
      <c r="J5444" s="23"/>
      <c r="K5444" s="24"/>
      <c r="L5444" s="23"/>
      <c r="N5444" s="119"/>
      <c r="O5444" s="119"/>
    </row>
    <row r="5445" spans="1:15" s="96" customFormat="1" ht="45.95" customHeight="1">
      <c r="A5445" s="110"/>
      <c r="F5445" s="22"/>
      <c r="G5445" s="19"/>
      <c r="H5445" s="19"/>
      <c r="I5445" s="120"/>
      <c r="J5445" s="23"/>
      <c r="K5445" s="24"/>
      <c r="L5445" s="23"/>
      <c r="N5445" s="119"/>
      <c r="O5445" s="119"/>
    </row>
    <row r="5446" spans="1:15" s="96" customFormat="1" ht="45.95" customHeight="1">
      <c r="A5446" s="110"/>
      <c r="F5446" s="25"/>
      <c r="G5446" s="25"/>
      <c r="H5446" s="25"/>
      <c r="I5446" s="120"/>
      <c r="J5446" s="23"/>
      <c r="K5446" s="24"/>
      <c r="L5446" s="23"/>
      <c r="N5446" s="119"/>
      <c r="O5446" s="119"/>
    </row>
    <row r="5447" spans="1:15" s="96" customFormat="1" ht="45.95" customHeight="1">
      <c r="A5447" s="110"/>
      <c r="F5447" s="25"/>
      <c r="G5447" s="25"/>
      <c r="H5447" s="25"/>
      <c r="I5447" s="120"/>
      <c r="J5447" s="23"/>
      <c r="K5447" s="24"/>
      <c r="L5447" s="23"/>
      <c r="N5447" s="119"/>
      <c r="O5447" s="119"/>
    </row>
    <row r="5448" spans="1:15" s="96" customFormat="1" ht="45.95" customHeight="1">
      <c r="A5448" s="110"/>
      <c r="F5448" s="133"/>
      <c r="G5448" s="25"/>
      <c r="H5448" s="25"/>
      <c r="I5448" s="132"/>
      <c r="J5448" s="23"/>
      <c r="K5448" s="24"/>
      <c r="L5448" s="23"/>
      <c r="N5448" s="119"/>
      <c r="O5448" s="119"/>
    </row>
    <row r="5449" spans="1:15" s="96" customFormat="1" ht="45.95" customHeight="1">
      <c r="A5449" s="110"/>
      <c r="F5449" s="133"/>
      <c r="G5449" s="25"/>
      <c r="H5449" s="25"/>
      <c r="I5449" s="132"/>
      <c r="J5449" s="23"/>
      <c r="K5449" s="24"/>
      <c r="L5449" s="23"/>
      <c r="N5449" s="119"/>
      <c r="O5449" s="119"/>
    </row>
    <row r="5450" spans="1:15" s="96" customFormat="1" ht="45.95" customHeight="1">
      <c r="A5450" s="110"/>
      <c r="F5450" s="18"/>
      <c r="G5450" s="19"/>
      <c r="H5450" s="19"/>
      <c r="I5450" s="137"/>
      <c r="J5450" s="16"/>
      <c r="K5450" s="17"/>
      <c r="L5450" s="16"/>
      <c r="N5450" s="119"/>
      <c r="O5450" s="119"/>
    </row>
    <row r="5451" spans="1:15" s="96" customFormat="1" ht="45.95" customHeight="1">
      <c r="A5451" s="110"/>
      <c r="F5451" s="18"/>
      <c r="G5451" s="19"/>
      <c r="H5451" s="19"/>
      <c r="I5451" s="120"/>
      <c r="J5451" s="16"/>
      <c r="K5451" s="17"/>
      <c r="L5451" s="16"/>
      <c r="N5451" s="119"/>
      <c r="O5451" s="119"/>
    </row>
    <row r="5452" spans="1:15" s="96" customFormat="1" ht="45.95" customHeight="1">
      <c r="A5452" s="110"/>
      <c r="F5452" s="22"/>
      <c r="G5452" s="19"/>
      <c r="H5452" s="19"/>
      <c r="I5452" s="120"/>
      <c r="J5452" s="23"/>
      <c r="K5452" s="24"/>
      <c r="L5452" s="23"/>
      <c r="N5452" s="119"/>
      <c r="O5452" s="119"/>
    </row>
    <row r="5453" spans="1:15" s="96" customFormat="1" ht="45.95" customHeight="1">
      <c r="A5453" s="110"/>
      <c r="F5453" s="25"/>
      <c r="G5453" s="25"/>
      <c r="H5453" s="25"/>
      <c r="I5453" s="120"/>
      <c r="J5453" s="23"/>
      <c r="K5453" s="24"/>
      <c r="L5453" s="23"/>
      <c r="N5453" s="119"/>
      <c r="O5453" s="119"/>
    </row>
    <row r="5454" spans="1:15" s="96" customFormat="1" ht="45.95" customHeight="1">
      <c r="A5454" s="110"/>
      <c r="F5454" s="133"/>
      <c r="G5454" s="25"/>
      <c r="H5454" s="25"/>
      <c r="I5454" s="120"/>
      <c r="J5454" s="23"/>
      <c r="K5454" s="24"/>
      <c r="L5454" s="23"/>
      <c r="N5454" s="119"/>
      <c r="O5454" s="119"/>
    </row>
    <row r="5455" spans="1:15" s="96" customFormat="1" ht="45.95" customHeight="1">
      <c r="A5455" s="110"/>
      <c r="F5455" s="133"/>
      <c r="G5455" s="25"/>
      <c r="H5455" s="25"/>
      <c r="I5455" s="120"/>
      <c r="J5455" s="23"/>
      <c r="K5455" s="24"/>
      <c r="L5455" s="23"/>
      <c r="N5455" s="119"/>
      <c r="O5455" s="119"/>
    </row>
    <row r="5456" spans="1:15" s="96" customFormat="1" ht="45.95" customHeight="1">
      <c r="A5456" s="110"/>
      <c r="F5456" s="18"/>
      <c r="G5456" s="19"/>
      <c r="H5456" s="19"/>
      <c r="I5456" s="120"/>
      <c r="J5456" s="16"/>
      <c r="K5456" s="17"/>
      <c r="L5456" s="16"/>
      <c r="N5456" s="119"/>
      <c r="O5456" s="119"/>
    </row>
    <row r="5457" spans="1:15" s="96" customFormat="1" ht="45.95" customHeight="1">
      <c r="A5457" s="110"/>
      <c r="F5457" s="133"/>
      <c r="G5457" s="25"/>
      <c r="H5457" s="25"/>
      <c r="I5457" s="120"/>
      <c r="J5457" s="23"/>
      <c r="K5457" s="24"/>
      <c r="L5457" s="23"/>
      <c r="N5457" s="119"/>
      <c r="O5457" s="119"/>
    </row>
    <row r="5458" spans="1:15" s="96" customFormat="1" ht="45.95" customHeight="1">
      <c r="A5458" s="110"/>
      <c r="F5458" s="133"/>
      <c r="G5458" s="25"/>
      <c r="H5458" s="25"/>
      <c r="I5458" s="120"/>
      <c r="J5458" s="23"/>
      <c r="K5458" s="24"/>
      <c r="L5458" s="23"/>
      <c r="N5458" s="119"/>
      <c r="O5458" s="119"/>
    </row>
    <row r="5459" spans="1:15" s="96" customFormat="1" ht="45.95" customHeight="1">
      <c r="A5459" s="110"/>
      <c r="B5459" s="111"/>
      <c r="C5459" s="127"/>
      <c r="F5459" s="18"/>
      <c r="G5459" s="130"/>
      <c r="H5459" s="130"/>
      <c r="I5459" s="120"/>
      <c r="J5459" s="16"/>
      <c r="K5459" s="17"/>
      <c r="L5459" s="16"/>
      <c r="N5459" s="131"/>
      <c r="O5459" s="119"/>
    </row>
    <row r="5460" spans="1:15" s="96" customFormat="1" ht="45.95" customHeight="1">
      <c r="A5460" s="110"/>
      <c r="F5460" s="18"/>
      <c r="G5460" s="130"/>
      <c r="H5460" s="130"/>
      <c r="I5460" s="120"/>
      <c r="J5460" s="16"/>
      <c r="K5460" s="17"/>
      <c r="L5460" s="16"/>
      <c r="N5460" s="131"/>
      <c r="O5460" s="119"/>
    </row>
    <row r="5461" spans="1:15" s="96" customFormat="1" ht="45.95" customHeight="1">
      <c r="A5461" s="110"/>
      <c r="F5461" s="18"/>
      <c r="G5461" s="130"/>
      <c r="H5461" s="130"/>
      <c r="I5461" s="120"/>
      <c r="J5461" s="16"/>
      <c r="K5461" s="17"/>
      <c r="L5461" s="16"/>
      <c r="N5461" s="131"/>
      <c r="O5461" s="119"/>
    </row>
    <row r="5462" spans="1:15" s="96" customFormat="1" ht="45.95" customHeight="1">
      <c r="A5462" s="110"/>
      <c r="F5462" s="18"/>
      <c r="G5462" s="19"/>
      <c r="H5462" s="19"/>
      <c r="I5462" s="137"/>
      <c r="J5462" s="16"/>
      <c r="K5462" s="17"/>
      <c r="L5462" s="16"/>
      <c r="N5462" s="119"/>
      <c r="O5462" s="119"/>
    </row>
    <row r="5463" spans="1:15" s="96" customFormat="1" ht="45.95" customHeight="1">
      <c r="A5463" s="110"/>
      <c r="F5463" s="18"/>
      <c r="G5463" s="19"/>
      <c r="H5463" s="19"/>
      <c r="I5463" s="120"/>
      <c r="J5463" s="16"/>
      <c r="K5463" s="17"/>
      <c r="L5463" s="16"/>
      <c r="N5463" s="119"/>
      <c r="O5463" s="119"/>
    </row>
    <row r="5464" spans="1:15" s="96" customFormat="1" ht="45.95" customHeight="1">
      <c r="A5464" s="110"/>
      <c r="F5464" s="18"/>
      <c r="G5464" s="19"/>
      <c r="H5464" s="19"/>
      <c r="I5464" s="120"/>
      <c r="J5464" s="16"/>
      <c r="K5464" s="17"/>
      <c r="L5464" s="16"/>
      <c r="N5464" s="119"/>
      <c r="O5464" s="119"/>
    </row>
    <row r="5465" spans="1:15" s="96" customFormat="1" ht="45.95" customHeight="1">
      <c r="A5465" s="110"/>
      <c r="F5465" s="18"/>
      <c r="G5465" s="19"/>
      <c r="H5465" s="19"/>
      <c r="I5465" s="120"/>
      <c r="J5465" s="16"/>
      <c r="K5465" s="17"/>
      <c r="L5465" s="16"/>
      <c r="N5465" s="119"/>
      <c r="O5465" s="119"/>
    </row>
    <row r="5466" spans="1:15" s="96" customFormat="1" ht="45.95" customHeight="1">
      <c r="A5466" s="110"/>
      <c r="F5466" s="18"/>
      <c r="G5466" s="19"/>
      <c r="H5466" s="19"/>
      <c r="I5466" s="120"/>
      <c r="J5466" s="16"/>
      <c r="K5466" s="17"/>
      <c r="L5466" s="16"/>
      <c r="N5466" s="119"/>
      <c r="O5466" s="119"/>
    </row>
    <row r="5467" spans="1:15" s="96" customFormat="1" ht="45.95" customHeight="1">
      <c r="A5467" s="110"/>
      <c r="F5467" s="22"/>
      <c r="G5467" s="19"/>
      <c r="H5467" s="19"/>
      <c r="I5467" s="120"/>
      <c r="J5467" s="23"/>
      <c r="K5467" s="24"/>
      <c r="L5467" s="23"/>
      <c r="N5467" s="119"/>
      <c r="O5467" s="119"/>
    </row>
    <row r="5468" spans="1:15" s="96" customFormat="1" ht="45.95" customHeight="1">
      <c r="A5468" s="110"/>
      <c r="F5468" s="22"/>
      <c r="G5468" s="19"/>
      <c r="H5468" s="19"/>
      <c r="I5468" s="120"/>
      <c r="J5468" s="23"/>
      <c r="K5468" s="24"/>
      <c r="L5468" s="23"/>
      <c r="N5468" s="119"/>
      <c r="O5468" s="119"/>
    </row>
    <row r="5469" spans="1:15" s="96" customFormat="1" ht="45.95" customHeight="1">
      <c r="A5469" s="110"/>
      <c r="F5469" s="25"/>
      <c r="G5469" s="25"/>
      <c r="H5469" s="25"/>
      <c r="I5469" s="132"/>
      <c r="J5469" s="23"/>
      <c r="K5469" s="24"/>
      <c r="L5469" s="23"/>
      <c r="N5469" s="119"/>
      <c r="O5469" s="119"/>
    </row>
    <row r="5470" spans="1:15" s="96" customFormat="1" ht="45.95" customHeight="1">
      <c r="A5470" s="110"/>
      <c r="F5470" s="133"/>
      <c r="G5470" s="25"/>
      <c r="H5470" s="25"/>
      <c r="I5470" s="132"/>
      <c r="J5470" s="23"/>
      <c r="K5470" s="24"/>
      <c r="L5470" s="23"/>
      <c r="N5470" s="119"/>
      <c r="O5470" s="119"/>
    </row>
    <row r="5471" spans="1:15" s="96" customFormat="1" ht="45.95" customHeight="1">
      <c r="A5471" s="110"/>
      <c r="F5471" s="133"/>
      <c r="G5471" s="25"/>
      <c r="H5471" s="25"/>
      <c r="I5471" s="132"/>
      <c r="J5471" s="23"/>
      <c r="K5471" s="24"/>
      <c r="L5471" s="23"/>
      <c r="N5471" s="119"/>
      <c r="O5471" s="119"/>
    </row>
    <row r="5472" spans="1:15" s="96" customFormat="1" ht="45.95" customHeight="1">
      <c r="A5472" s="110"/>
      <c r="F5472" s="133"/>
      <c r="G5472" s="25"/>
      <c r="H5472" s="25"/>
      <c r="I5472" s="132"/>
      <c r="J5472" s="23"/>
      <c r="K5472" s="24"/>
      <c r="L5472" s="23"/>
      <c r="N5472" s="119"/>
      <c r="O5472" s="119"/>
    </row>
    <row r="5473" spans="1:15" s="96" customFormat="1" ht="45.95" customHeight="1">
      <c r="A5473" s="110"/>
      <c r="F5473" s="18"/>
      <c r="G5473" s="19"/>
      <c r="H5473" s="19"/>
      <c r="I5473" s="120"/>
      <c r="J5473" s="16"/>
      <c r="K5473" s="17"/>
      <c r="L5473" s="16"/>
      <c r="N5473" s="119"/>
      <c r="O5473" s="119"/>
    </row>
    <row r="5474" spans="1:15" s="96" customFormat="1" ht="45.95" customHeight="1">
      <c r="A5474" s="110"/>
      <c r="F5474" s="18"/>
      <c r="G5474" s="19"/>
      <c r="H5474" s="19"/>
      <c r="I5474" s="120"/>
      <c r="J5474" s="16"/>
      <c r="K5474" s="17"/>
      <c r="L5474" s="16"/>
      <c r="N5474" s="119"/>
      <c r="O5474" s="119"/>
    </row>
    <row r="5475" spans="1:15" s="96" customFormat="1" ht="45.95" customHeight="1">
      <c r="A5475" s="110"/>
      <c r="F5475" s="22"/>
      <c r="G5475" s="19"/>
      <c r="H5475" s="19"/>
      <c r="I5475" s="120"/>
      <c r="J5475" s="23"/>
      <c r="K5475" s="24"/>
      <c r="L5475" s="23"/>
      <c r="N5475" s="119"/>
      <c r="O5475" s="119"/>
    </row>
    <row r="5476" spans="1:15" s="96" customFormat="1" ht="45.95" customHeight="1">
      <c r="A5476" s="110"/>
      <c r="F5476" s="22"/>
      <c r="G5476" s="19"/>
      <c r="H5476" s="19"/>
      <c r="I5476" s="120"/>
      <c r="J5476" s="23"/>
      <c r="K5476" s="24"/>
      <c r="L5476" s="23"/>
      <c r="N5476" s="119"/>
      <c r="O5476" s="119"/>
    </row>
    <row r="5477" spans="1:15" s="96" customFormat="1" ht="45.95" customHeight="1">
      <c r="A5477" s="110"/>
      <c r="F5477" s="25"/>
      <c r="G5477" s="25"/>
      <c r="H5477" s="25"/>
      <c r="I5477" s="120"/>
      <c r="J5477" s="23"/>
      <c r="K5477" s="24"/>
      <c r="L5477" s="23"/>
      <c r="N5477" s="119"/>
      <c r="O5477" s="119"/>
    </row>
    <row r="5478" spans="1:15" s="96" customFormat="1" ht="45.95" customHeight="1">
      <c r="A5478" s="110"/>
      <c r="F5478" s="133"/>
      <c r="G5478" s="25"/>
      <c r="H5478" s="25"/>
      <c r="I5478" s="132"/>
      <c r="J5478" s="23"/>
      <c r="K5478" s="24"/>
      <c r="L5478" s="23"/>
      <c r="N5478" s="119"/>
      <c r="O5478" s="119"/>
    </row>
    <row r="5479" spans="1:15" s="96" customFormat="1" ht="45.95" customHeight="1">
      <c r="A5479" s="110"/>
      <c r="F5479" s="133"/>
      <c r="G5479" s="25"/>
      <c r="H5479" s="25"/>
      <c r="I5479" s="132"/>
      <c r="J5479" s="23"/>
      <c r="K5479" s="24"/>
      <c r="L5479" s="23"/>
      <c r="N5479" s="119"/>
      <c r="O5479" s="119"/>
    </row>
    <row r="5480" spans="1:15" s="96" customFormat="1" ht="45.95" customHeight="1">
      <c r="A5480" s="110"/>
      <c r="F5480" s="18"/>
      <c r="G5480" s="19"/>
      <c r="H5480" s="19"/>
      <c r="I5480" s="120"/>
      <c r="J5480" s="16"/>
      <c r="K5480" s="17"/>
      <c r="L5480" s="16"/>
      <c r="N5480" s="119"/>
      <c r="O5480" s="119"/>
    </row>
    <row r="5481" spans="1:15" s="96" customFormat="1" ht="45.95" customHeight="1">
      <c r="A5481" s="110"/>
      <c r="F5481" s="18"/>
      <c r="G5481" s="19"/>
      <c r="H5481" s="19"/>
      <c r="I5481" s="120"/>
      <c r="J5481" s="16"/>
      <c r="K5481" s="17"/>
      <c r="L5481" s="16"/>
      <c r="N5481" s="119"/>
      <c r="O5481" s="119"/>
    </row>
    <row r="5482" spans="1:15" s="96" customFormat="1" ht="45.95" customHeight="1">
      <c r="A5482" s="110"/>
      <c r="F5482" s="18"/>
      <c r="G5482" s="19"/>
      <c r="H5482" s="19"/>
      <c r="I5482" s="120"/>
      <c r="J5482" s="16"/>
      <c r="K5482" s="17"/>
      <c r="L5482" s="16"/>
      <c r="N5482" s="119"/>
      <c r="O5482" s="119"/>
    </row>
    <row r="5483" spans="1:15" s="96" customFormat="1" ht="45.95" customHeight="1">
      <c r="A5483" s="110"/>
      <c r="F5483" s="18"/>
      <c r="G5483" s="19"/>
      <c r="H5483" s="19"/>
      <c r="I5483" s="120"/>
      <c r="J5483" s="16"/>
      <c r="K5483" s="17"/>
      <c r="L5483" s="16"/>
      <c r="N5483" s="119"/>
      <c r="O5483" s="119"/>
    </row>
    <row r="5484" spans="1:15" s="96" customFormat="1" ht="45.95" customHeight="1">
      <c r="A5484" s="110"/>
      <c r="F5484" s="18"/>
      <c r="G5484" s="19"/>
      <c r="H5484" s="19"/>
      <c r="I5484" s="120"/>
      <c r="J5484" s="16"/>
      <c r="K5484" s="17"/>
      <c r="L5484" s="16"/>
      <c r="N5484" s="119"/>
      <c r="O5484" s="119"/>
    </row>
    <row r="5485" spans="1:15" s="96" customFormat="1" ht="45.95" customHeight="1">
      <c r="A5485" s="110"/>
      <c r="F5485" s="18"/>
      <c r="G5485" s="19"/>
      <c r="H5485" s="19"/>
      <c r="I5485" s="120"/>
      <c r="J5485" s="16"/>
      <c r="K5485" s="17"/>
      <c r="L5485" s="16"/>
      <c r="N5485" s="119"/>
      <c r="O5485" s="119"/>
    </row>
    <row r="5486" spans="1:15" s="96" customFormat="1" ht="45.95" customHeight="1">
      <c r="A5486" s="110"/>
      <c r="F5486" s="22"/>
      <c r="G5486" s="19"/>
      <c r="H5486" s="19"/>
      <c r="I5486" s="120"/>
      <c r="J5486" s="23"/>
      <c r="K5486" s="24"/>
      <c r="L5486" s="23"/>
      <c r="N5486" s="119"/>
      <c r="O5486" s="119"/>
    </row>
    <row r="5487" spans="1:15" s="96" customFormat="1" ht="45.95" customHeight="1">
      <c r="A5487" s="110"/>
      <c r="F5487" s="25"/>
      <c r="G5487" s="25"/>
      <c r="H5487" s="25"/>
      <c r="I5487" s="132"/>
      <c r="J5487" s="23"/>
      <c r="K5487" s="24"/>
      <c r="L5487" s="23"/>
      <c r="N5487" s="119"/>
      <c r="O5487" s="119"/>
    </row>
    <row r="5488" spans="1:15" s="96" customFormat="1" ht="45.95" customHeight="1">
      <c r="A5488" s="110"/>
      <c r="F5488" s="133"/>
      <c r="G5488" s="25"/>
      <c r="H5488" s="25"/>
      <c r="I5488" s="132"/>
      <c r="J5488" s="23"/>
      <c r="K5488" s="24"/>
      <c r="L5488" s="23"/>
      <c r="N5488" s="119"/>
      <c r="O5488" s="119"/>
    </row>
    <row r="5489" spans="1:15" s="96" customFormat="1" ht="45.95" customHeight="1">
      <c r="A5489" s="110"/>
      <c r="F5489" s="133"/>
      <c r="G5489" s="25"/>
      <c r="H5489" s="25"/>
      <c r="I5489" s="132"/>
      <c r="J5489" s="23"/>
      <c r="K5489" s="24"/>
      <c r="L5489" s="23"/>
      <c r="N5489" s="119"/>
      <c r="O5489" s="119"/>
    </row>
    <row r="5490" spans="1:15" s="96" customFormat="1" ht="45.95" customHeight="1">
      <c r="A5490" s="110"/>
      <c r="F5490" s="133"/>
      <c r="G5490" s="25"/>
      <c r="H5490" s="25"/>
      <c r="I5490" s="132"/>
      <c r="J5490" s="23"/>
      <c r="K5490" s="24"/>
      <c r="L5490" s="23"/>
      <c r="N5490" s="119"/>
      <c r="O5490" s="119"/>
    </row>
    <row r="5491" spans="1:15" s="96" customFormat="1" ht="45.95" customHeight="1">
      <c r="A5491" s="110"/>
      <c r="B5491" s="111"/>
      <c r="C5491" s="127"/>
      <c r="F5491" s="18"/>
      <c r="G5491" s="130"/>
      <c r="H5491" s="130"/>
      <c r="I5491" s="120"/>
      <c r="J5491" s="16"/>
      <c r="K5491" s="17"/>
      <c r="L5491" s="16"/>
      <c r="N5491" s="131"/>
      <c r="O5491" s="119"/>
    </row>
    <row r="5492" spans="1:15" s="96" customFormat="1" ht="45.95" customHeight="1">
      <c r="A5492" s="110"/>
      <c r="F5492" s="18"/>
      <c r="G5492" s="130"/>
      <c r="H5492" s="130"/>
      <c r="I5492" s="120"/>
      <c r="J5492" s="16"/>
      <c r="K5492" s="17"/>
      <c r="L5492" s="16"/>
      <c r="N5492" s="131"/>
      <c r="O5492" s="119"/>
    </row>
    <row r="5493" spans="1:15" s="96" customFormat="1" ht="45.95" customHeight="1">
      <c r="A5493" s="110"/>
      <c r="F5493" s="18"/>
      <c r="G5493" s="130"/>
      <c r="H5493" s="130"/>
      <c r="I5493" s="120"/>
      <c r="J5493" s="16"/>
      <c r="K5493" s="17"/>
      <c r="L5493" s="16"/>
      <c r="N5493" s="131"/>
      <c r="O5493" s="119"/>
    </row>
    <row r="5494" spans="1:15" s="96" customFormat="1" ht="45.95" customHeight="1">
      <c r="A5494" s="110"/>
      <c r="F5494" s="18"/>
      <c r="G5494" s="130"/>
      <c r="H5494" s="130"/>
      <c r="I5494" s="120"/>
      <c r="J5494" s="16"/>
      <c r="K5494" s="17"/>
      <c r="L5494" s="16"/>
      <c r="N5494" s="131"/>
      <c r="O5494" s="119"/>
    </row>
    <row r="5495" spans="1:15" s="96" customFormat="1" ht="45.95" customHeight="1">
      <c r="A5495" s="110"/>
      <c r="F5495" s="18"/>
      <c r="G5495" s="19"/>
      <c r="H5495" s="19"/>
      <c r="I5495" s="137"/>
      <c r="J5495" s="16"/>
      <c r="K5495" s="17"/>
      <c r="L5495" s="16"/>
      <c r="N5495" s="135"/>
      <c r="O5495" s="119"/>
    </row>
    <row r="5496" spans="1:15" s="96" customFormat="1" ht="45.95" customHeight="1">
      <c r="A5496" s="110"/>
      <c r="F5496" s="18"/>
      <c r="G5496" s="19"/>
      <c r="H5496" s="19"/>
      <c r="I5496" s="120"/>
      <c r="J5496" s="16"/>
      <c r="K5496" s="17"/>
      <c r="L5496" s="16"/>
      <c r="N5496" s="135"/>
      <c r="O5496" s="119"/>
    </row>
    <row r="5497" spans="1:15" s="96" customFormat="1" ht="45.95" customHeight="1">
      <c r="A5497" s="110"/>
      <c r="F5497" s="18"/>
      <c r="G5497" s="19"/>
      <c r="H5497" s="19"/>
      <c r="I5497" s="120"/>
      <c r="J5497" s="16"/>
      <c r="K5497" s="17"/>
      <c r="L5497" s="16"/>
      <c r="N5497" s="135"/>
      <c r="O5497" s="119"/>
    </row>
    <row r="5498" spans="1:15" s="96" customFormat="1" ht="45.95" customHeight="1">
      <c r="A5498" s="110"/>
      <c r="F5498" s="18"/>
      <c r="G5498" s="19"/>
      <c r="H5498" s="19"/>
      <c r="I5498" s="120"/>
      <c r="J5498" s="16"/>
      <c r="K5498" s="17"/>
      <c r="L5498" s="16"/>
      <c r="N5498" s="135"/>
      <c r="O5498" s="119"/>
    </row>
    <row r="5499" spans="1:15" s="96" customFormat="1" ht="45.95" customHeight="1">
      <c r="A5499" s="110"/>
      <c r="F5499" s="22"/>
      <c r="G5499" s="19"/>
      <c r="H5499" s="19"/>
      <c r="I5499" s="120"/>
      <c r="J5499" s="23"/>
      <c r="K5499" s="24"/>
      <c r="L5499" s="23"/>
      <c r="N5499" s="135"/>
      <c r="O5499" s="119"/>
    </row>
    <row r="5500" spans="1:15" s="96" customFormat="1" ht="45.95" customHeight="1">
      <c r="A5500" s="110"/>
      <c r="F5500" s="22"/>
      <c r="G5500" s="19"/>
      <c r="H5500" s="19"/>
      <c r="I5500" s="120"/>
      <c r="J5500" s="23"/>
      <c r="K5500" s="24"/>
      <c r="L5500" s="23"/>
      <c r="N5500" s="135"/>
      <c r="O5500" s="119"/>
    </row>
    <row r="5501" spans="1:15" s="96" customFormat="1" ht="45.95" customHeight="1">
      <c r="A5501" s="110"/>
      <c r="F5501" s="25"/>
      <c r="G5501" s="25"/>
      <c r="H5501" s="25"/>
      <c r="I5501" s="120"/>
      <c r="J5501" s="23"/>
      <c r="K5501" s="24"/>
      <c r="L5501" s="23"/>
      <c r="N5501" s="135"/>
      <c r="O5501" s="119"/>
    </row>
    <row r="5502" spans="1:15" s="96" customFormat="1" ht="45.95" customHeight="1">
      <c r="A5502" s="110"/>
      <c r="F5502" s="25"/>
      <c r="G5502" s="25"/>
      <c r="H5502" s="25"/>
      <c r="I5502" s="132"/>
      <c r="J5502" s="23"/>
      <c r="K5502" s="24"/>
      <c r="L5502" s="23"/>
      <c r="N5502" s="135"/>
      <c r="O5502" s="119"/>
    </row>
    <row r="5503" spans="1:15" s="96" customFormat="1" ht="45.95" customHeight="1">
      <c r="A5503" s="110"/>
      <c r="F5503" s="133"/>
      <c r="G5503" s="25"/>
      <c r="H5503" s="25"/>
      <c r="I5503" s="132"/>
      <c r="J5503" s="23"/>
      <c r="K5503" s="24"/>
      <c r="L5503" s="23"/>
      <c r="N5503" s="135"/>
      <c r="O5503" s="119"/>
    </row>
    <row r="5504" spans="1:15" s="96" customFormat="1" ht="45.95" customHeight="1">
      <c r="A5504" s="110"/>
      <c r="F5504" s="133"/>
      <c r="G5504" s="25"/>
      <c r="H5504" s="25"/>
      <c r="I5504" s="132"/>
      <c r="J5504" s="23"/>
      <c r="K5504" s="24"/>
      <c r="L5504" s="23"/>
      <c r="N5504" s="135"/>
      <c r="O5504" s="119"/>
    </row>
    <row r="5505" spans="1:15" s="96" customFormat="1" ht="45.95" customHeight="1">
      <c r="A5505" s="110"/>
      <c r="F5505" s="18"/>
      <c r="G5505" s="19"/>
      <c r="H5505" s="19"/>
      <c r="I5505" s="120"/>
      <c r="J5505" s="16"/>
      <c r="K5505" s="17"/>
      <c r="L5505" s="16"/>
      <c r="N5505" s="135"/>
      <c r="O5505" s="119"/>
    </row>
    <row r="5506" spans="1:15" s="96" customFormat="1" ht="45.95" customHeight="1">
      <c r="A5506" s="110"/>
      <c r="F5506" s="18"/>
      <c r="G5506" s="19"/>
      <c r="H5506" s="19"/>
      <c r="I5506" s="120"/>
      <c r="J5506" s="16"/>
      <c r="K5506" s="17"/>
      <c r="L5506" s="16"/>
      <c r="N5506" s="135"/>
      <c r="O5506" s="119"/>
    </row>
    <row r="5507" spans="1:15" s="96" customFormat="1" ht="45.95" customHeight="1">
      <c r="A5507" s="110"/>
      <c r="F5507" s="22"/>
      <c r="G5507" s="19"/>
      <c r="H5507" s="19"/>
      <c r="I5507" s="120"/>
      <c r="J5507" s="23"/>
      <c r="K5507" s="24"/>
      <c r="L5507" s="23"/>
      <c r="N5507" s="135"/>
      <c r="O5507" s="119"/>
    </row>
    <row r="5508" spans="1:15" s="96" customFormat="1" ht="45.95" customHeight="1">
      <c r="A5508" s="110"/>
      <c r="F5508" s="22"/>
      <c r="G5508" s="19"/>
      <c r="H5508" s="19"/>
      <c r="I5508" s="120"/>
      <c r="J5508" s="23"/>
      <c r="K5508" s="24"/>
      <c r="L5508" s="23"/>
      <c r="N5508" s="135"/>
      <c r="O5508" s="119"/>
    </row>
    <row r="5509" spans="1:15" s="96" customFormat="1" ht="45.95" customHeight="1">
      <c r="A5509" s="110"/>
      <c r="F5509" s="25"/>
      <c r="G5509" s="25"/>
      <c r="H5509" s="25"/>
      <c r="I5509" s="120"/>
      <c r="J5509" s="23"/>
      <c r="K5509" s="24"/>
      <c r="L5509" s="23"/>
      <c r="N5509" s="135"/>
      <c r="O5509" s="119"/>
    </row>
    <row r="5510" spans="1:15" s="96" customFormat="1" ht="45.95" customHeight="1">
      <c r="A5510" s="110"/>
      <c r="F5510" s="133"/>
      <c r="G5510" s="25"/>
      <c r="H5510" s="25"/>
      <c r="I5510" s="120"/>
      <c r="J5510" s="23"/>
      <c r="K5510" s="24"/>
      <c r="L5510" s="23"/>
      <c r="N5510" s="135"/>
      <c r="O5510" s="119"/>
    </row>
    <row r="5511" spans="1:15" s="96" customFormat="1" ht="45.95" customHeight="1">
      <c r="A5511" s="110"/>
      <c r="F5511" s="133"/>
      <c r="G5511" s="25"/>
      <c r="H5511" s="25"/>
      <c r="I5511" s="132"/>
      <c r="J5511" s="23"/>
      <c r="K5511" s="24"/>
      <c r="L5511" s="23"/>
      <c r="N5511" s="135"/>
      <c r="O5511" s="119"/>
    </row>
    <row r="5512" spans="1:15" s="96" customFormat="1" ht="45.95" customHeight="1">
      <c r="A5512" s="110"/>
      <c r="F5512" s="133"/>
      <c r="G5512" s="25"/>
      <c r="H5512" s="25"/>
      <c r="I5512" s="132"/>
      <c r="J5512" s="23"/>
      <c r="K5512" s="24"/>
      <c r="L5512" s="23"/>
      <c r="N5512" s="135"/>
      <c r="O5512" s="119"/>
    </row>
    <row r="5513" spans="1:15" s="96" customFormat="1" ht="45.95" customHeight="1">
      <c r="A5513" s="110"/>
      <c r="F5513" s="18"/>
      <c r="G5513" s="19"/>
      <c r="H5513" s="19"/>
      <c r="I5513" s="120"/>
      <c r="J5513" s="16"/>
      <c r="L5513" s="16"/>
      <c r="N5513" s="140"/>
      <c r="O5513" s="119"/>
    </row>
    <row r="5514" spans="1:15" s="96" customFormat="1" ht="45.95" customHeight="1">
      <c r="A5514" s="110"/>
      <c r="F5514" s="18"/>
      <c r="G5514" s="19"/>
      <c r="H5514" s="19"/>
      <c r="I5514" s="120"/>
      <c r="J5514" s="16"/>
      <c r="L5514" s="16"/>
      <c r="N5514" s="140"/>
      <c r="O5514" s="119"/>
    </row>
    <row r="5515" spans="1:15" s="96" customFormat="1" ht="45.95" customHeight="1">
      <c r="A5515" s="110"/>
      <c r="F5515" s="22"/>
      <c r="G5515" s="19"/>
      <c r="H5515" s="19"/>
      <c r="I5515" s="120"/>
      <c r="J5515" s="23"/>
      <c r="L5515" s="23"/>
      <c r="N5515" s="140"/>
      <c r="O5515" s="119"/>
    </row>
    <row r="5516" spans="1:15" s="96" customFormat="1" ht="45.95" customHeight="1">
      <c r="A5516" s="110"/>
      <c r="F5516" s="25"/>
      <c r="G5516" s="25"/>
      <c r="H5516" s="25"/>
      <c r="I5516" s="132"/>
      <c r="J5516" s="23"/>
      <c r="L5516" s="23"/>
      <c r="N5516" s="140"/>
      <c r="O5516" s="119"/>
    </row>
    <row r="5517" spans="1:15" s="96" customFormat="1" ht="45.95" customHeight="1">
      <c r="A5517" s="110"/>
      <c r="F5517" s="133"/>
      <c r="G5517" s="25"/>
      <c r="H5517" s="25"/>
      <c r="I5517" s="132"/>
      <c r="J5517" s="23"/>
      <c r="L5517" s="23"/>
      <c r="N5517" s="140"/>
      <c r="O5517" s="119"/>
    </row>
    <row r="5518" spans="1:15" s="96" customFormat="1" ht="45.95" customHeight="1">
      <c r="A5518" s="110"/>
      <c r="F5518" s="133"/>
      <c r="G5518" s="25"/>
      <c r="H5518" s="25"/>
      <c r="I5518" s="132"/>
      <c r="J5518" s="23"/>
      <c r="L5518" s="23"/>
      <c r="N5518" s="140"/>
      <c r="O5518" s="119"/>
    </row>
    <row r="5519" spans="1:15" s="96" customFormat="1" ht="45.95" customHeight="1">
      <c r="A5519" s="110"/>
      <c r="F5519" s="133"/>
      <c r="G5519" s="25"/>
      <c r="H5519" s="25"/>
      <c r="I5519" s="132"/>
      <c r="J5519" s="23"/>
      <c r="L5519" s="23"/>
      <c r="N5519" s="140"/>
      <c r="O5519" s="119"/>
    </row>
    <row r="5520" spans="1:15" s="96" customFormat="1" ht="45.95" customHeight="1">
      <c r="A5520" s="110"/>
      <c r="F5520" s="18"/>
      <c r="G5520" s="19"/>
      <c r="H5520" s="19"/>
      <c r="I5520" s="120"/>
      <c r="J5520" s="16"/>
      <c r="K5520" s="17"/>
      <c r="L5520" s="16"/>
      <c r="N5520" s="140"/>
      <c r="O5520" s="119"/>
    </row>
    <row r="5521" spans="1:15" s="96" customFormat="1" ht="45.95" customHeight="1">
      <c r="A5521" s="110"/>
      <c r="F5521" s="18"/>
      <c r="G5521" s="19"/>
      <c r="H5521" s="19"/>
      <c r="I5521" s="120"/>
      <c r="J5521" s="16"/>
      <c r="K5521" s="17"/>
      <c r="L5521" s="16"/>
      <c r="N5521" s="140"/>
      <c r="O5521" s="119"/>
    </row>
    <row r="5522" spans="1:15" s="96" customFormat="1" ht="45.95" customHeight="1">
      <c r="A5522" s="110"/>
      <c r="F5522" s="18"/>
      <c r="G5522" s="19"/>
      <c r="H5522" s="19"/>
      <c r="I5522" s="120"/>
      <c r="J5522" s="16"/>
      <c r="K5522" s="17"/>
      <c r="L5522" s="16"/>
      <c r="N5522" s="140"/>
      <c r="O5522" s="119"/>
    </row>
    <row r="5523" spans="1:15" s="96" customFormat="1" ht="45.95" customHeight="1">
      <c r="A5523" s="110"/>
      <c r="F5523" s="18"/>
      <c r="G5523" s="19"/>
      <c r="H5523" s="19"/>
      <c r="I5523" s="120"/>
      <c r="J5523" s="16"/>
      <c r="K5523" s="17"/>
      <c r="L5523" s="16"/>
      <c r="N5523" s="140"/>
      <c r="O5523" s="119"/>
    </row>
    <row r="5524" spans="1:15" s="96" customFormat="1" ht="45.95" customHeight="1">
      <c r="A5524" s="110"/>
      <c r="F5524" s="22"/>
      <c r="G5524" s="19"/>
      <c r="H5524" s="19"/>
      <c r="I5524" s="120"/>
      <c r="J5524" s="23"/>
      <c r="K5524" s="24"/>
      <c r="L5524" s="23"/>
      <c r="N5524" s="140"/>
      <c r="O5524" s="119"/>
    </row>
    <row r="5525" spans="1:15" s="96" customFormat="1" ht="45.95" customHeight="1">
      <c r="A5525" s="110"/>
      <c r="F5525" s="25"/>
      <c r="G5525" s="25"/>
      <c r="H5525" s="25"/>
      <c r="I5525" s="132"/>
      <c r="J5525" s="23"/>
      <c r="K5525" s="24"/>
      <c r="L5525" s="23"/>
      <c r="N5525" s="140"/>
      <c r="O5525" s="119"/>
    </row>
    <row r="5526" spans="1:15" s="96" customFormat="1" ht="45.95" customHeight="1">
      <c r="A5526" s="110"/>
      <c r="F5526" s="25"/>
      <c r="G5526" s="25"/>
      <c r="H5526" s="25"/>
      <c r="I5526" s="132"/>
      <c r="J5526" s="23"/>
      <c r="K5526" s="24"/>
      <c r="L5526" s="23"/>
      <c r="N5526" s="140"/>
      <c r="O5526" s="119"/>
    </row>
    <row r="5527" spans="1:15" s="96" customFormat="1" ht="45.95" customHeight="1">
      <c r="A5527" s="110"/>
      <c r="F5527" s="133"/>
      <c r="G5527" s="25"/>
      <c r="H5527" s="25"/>
      <c r="I5527" s="132"/>
      <c r="J5527" s="23"/>
      <c r="K5527" s="24"/>
      <c r="L5527" s="23"/>
      <c r="N5527" s="140"/>
      <c r="O5527" s="119"/>
    </row>
    <row r="5528" spans="1:15" s="96" customFormat="1" ht="45.95" customHeight="1">
      <c r="A5528" s="110"/>
      <c r="F5528" s="133"/>
      <c r="G5528" s="25"/>
      <c r="H5528" s="25"/>
      <c r="I5528" s="132"/>
      <c r="J5528" s="23"/>
      <c r="K5528" s="24"/>
      <c r="L5528" s="23"/>
      <c r="N5528" s="140"/>
      <c r="O5528" s="119"/>
    </row>
    <row r="5529" spans="1:15" s="96" customFormat="1" ht="45.95" customHeight="1">
      <c r="A5529" s="110"/>
      <c r="B5529" s="111"/>
      <c r="C5529" s="127"/>
      <c r="F5529" s="18"/>
      <c r="G5529" s="130"/>
      <c r="H5529" s="130"/>
      <c r="I5529" s="120"/>
      <c r="J5529" s="16"/>
      <c r="K5529" s="17"/>
      <c r="L5529" s="16"/>
      <c r="N5529" s="131"/>
      <c r="O5529" s="119"/>
    </row>
    <row r="5530" spans="1:15" s="96" customFormat="1" ht="45.95" customHeight="1">
      <c r="A5530" s="110"/>
      <c r="F5530" s="18"/>
      <c r="G5530" s="130"/>
      <c r="H5530" s="130"/>
      <c r="I5530" s="120"/>
      <c r="J5530" s="16"/>
      <c r="K5530" s="17"/>
      <c r="L5530" s="16"/>
      <c r="N5530" s="131"/>
      <c r="O5530" s="119"/>
    </row>
    <row r="5531" spans="1:15" s="96" customFormat="1" ht="45.95" customHeight="1">
      <c r="A5531" s="110"/>
      <c r="F5531" s="18"/>
      <c r="G5531" s="130"/>
      <c r="H5531" s="130"/>
      <c r="I5531" s="120"/>
      <c r="J5531" s="16"/>
      <c r="K5531" s="17"/>
      <c r="L5531" s="16"/>
      <c r="N5531" s="131"/>
      <c r="O5531" s="119"/>
    </row>
    <row r="5532" spans="1:15" s="96" customFormat="1" ht="45.95" customHeight="1">
      <c r="A5532" s="110"/>
      <c r="F5532" s="18"/>
      <c r="G5532" s="19"/>
      <c r="H5532" s="19"/>
      <c r="I5532" s="120"/>
      <c r="J5532" s="16"/>
      <c r="K5532" s="17"/>
      <c r="L5532" s="16"/>
      <c r="N5532" s="135"/>
      <c r="O5532" s="119"/>
    </row>
    <row r="5533" spans="1:15" s="96" customFormat="1" ht="45.95" customHeight="1">
      <c r="A5533" s="110"/>
      <c r="F5533" s="22"/>
      <c r="G5533" s="19"/>
      <c r="H5533" s="19"/>
      <c r="I5533" s="120"/>
      <c r="J5533" s="23"/>
      <c r="K5533" s="24"/>
      <c r="L5533" s="23"/>
      <c r="N5533" s="135"/>
      <c r="O5533" s="119"/>
    </row>
    <row r="5534" spans="1:15" s="96" customFormat="1" ht="45.95" customHeight="1">
      <c r="A5534" s="110"/>
      <c r="F5534" s="25"/>
      <c r="G5534" s="25"/>
      <c r="H5534" s="25"/>
      <c r="I5534" s="120"/>
      <c r="J5534" s="23"/>
      <c r="K5534" s="24"/>
      <c r="L5534" s="23"/>
      <c r="N5534" s="135"/>
      <c r="O5534" s="119"/>
    </row>
    <row r="5535" spans="1:15" s="96" customFormat="1" ht="45.95" customHeight="1">
      <c r="A5535" s="110"/>
      <c r="F5535" s="133"/>
      <c r="G5535" s="25"/>
      <c r="H5535" s="25"/>
      <c r="I5535" s="120"/>
      <c r="J5535" s="23"/>
      <c r="K5535" s="24"/>
      <c r="L5535" s="23"/>
      <c r="N5535" s="135"/>
      <c r="O5535" s="119"/>
    </row>
    <row r="5536" spans="1:15" s="96" customFormat="1" ht="45.95" customHeight="1">
      <c r="A5536" s="110"/>
      <c r="F5536" s="133"/>
      <c r="G5536" s="25"/>
      <c r="H5536" s="25"/>
      <c r="I5536" s="120"/>
      <c r="J5536" s="23"/>
      <c r="K5536" s="24"/>
      <c r="L5536" s="23"/>
      <c r="N5536" s="135"/>
      <c r="O5536" s="119"/>
    </row>
    <row r="5537" spans="1:15" s="96" customFormat="1" ht="45.95" customHeight="1">
      <c r="A5537" s="110"/>
      <c r="F5537" s="18"/>
      <c r="G5537" s="19"/>
      <c r="H5537" s="19"/>
      <c r="I5537" s="120"/>
      <c r="J5537" s="16"/>
      <c r="K5537" s="17"/>
      <c r="L5537" s="16"/>
      <c r="N5537" s="135"/>
      <c r="O5537" s="119"/>
    </row>
    <row r="5538" spans="1:15" s="96" customFormat="1" ht="45.95" customHeight="1">
      <c r="A5538" s="110"/>
      <c r="F5538" s="18"/>
      <c r="G5538" s="19"/>
      <c r="H5538" s="19"/>
      <c r="I5538" s="120"/>
      <c r="J5538" s="16"/>
      <c r="K5538" s="17"/>
      <c r="L5538" s="16"/>
      <c r="N5538" s="135"/>
      <c r="O5538" s="119"/>
    </row>
    <row r="5539" spans="1:15" s="96" customFormat="1" ht="45.95" customHeight="1">
      <c r="A5539" s="110"/>
      <c r="F5539" s="18"/>
      <c r="G5539" s="19"/>
      <c r="H5539" s="19"/>
      <c r="I5539" s="120"/>
      <c r="J5539" s="16"/>
      <c r="K5539" s="17"/>
      <c r="L5539" s="16"/>
      <c r="N5539" s="135"/>
      <c r="O5539" s="119"/>
    </row>
    <row r="5540" spans="1:15" s="96" customFormat="1" ht="45.95" customHeight="1">
      <c r="A5540" s="110"/>
      <c r="F5540" s="25"/>
      <c r="G5540" s="25"/>
      <c r="H5540" s="25"/>
      <c r="I5540" s="120"/>
      <c r="J5540" s="23"/>
      <c r="K5540" s="24"/>
      <c r="L5540" s="23"/>
      <c r="N5540" s="135"/>
      <c r="O5540" s="119"/>
    </row>
    <row r="5541" spans="1:15" s="96" customFormat="1" ht="45.95" customHeight="1">
      <c r="A5541" s="110"/>
      <c r="F5541" s="133"/>
      <c r="G5541" s="25"/>
      <c r="H5541" s="25"/>
      <c r="I5541" s="120"/>
      <c r="J5541" s="23"/>
      <c r="K5541" s="24"/>
      <c r="L5541" s="23"/>
      <c r="N5541" s="135"/>
      <c r="O5541" s="119"/>
    </row>
    <row r="5542" spans="1:15" s="96" customFormat="1" ht="45.95" customHeight="1">
      <c r="A5542" s="110"/>
      <c r="F5542" s="18"/>
      <c r="G5542" s="19"/>
      <c r="H5542" s="19"/>
      <c r="I5542" s="137"/>
      <c r="J5542" s="16"/>
      <c r="K5542" s="17"/>
      <c r="L5542" s="16"/>
      <c r="N5542" s="135"/>
      <c r="O5542" s="119"/>
    </row>
    <row r="5543" spans="1:15" s="96" customFormat="1" ht="45.95" customHeight="1">
      <c r="A5543" s="110"/>
      <c r="F5543" s="18"/>
      <c r="G5543" s="19"/>
      <c r="H5543" s="19"/>
      <c r="I5543" s="120"/>
      <c r="J5543" s="16"/>
      <c r="K5543" s="17"/>
      <c r="L5543" s="16"/>
      <c r="N5543" s="135"/>
      <c r="O5543" s="119"/>
    </row>
    <row r="5544" spans="1:15" s="96" customFormat="1" ht="45.95" customHeight="1">
      <c r="A5544" s="110"/>
      <c r="F5544" s="18"/>
      <c r="G5544" s="19"/>
      <c r="H5544" s="19"/>
      <c r="I5544" s="120"/>
      <c r="J5544" s="16"/>
      <c r="K5544" s="17"/>
      <c r="L5544" s="16"/>
      <c r="N5544" s="135"/>
      <c r="O5544" s="119"/>
    </row>
    <row r="5545" spans="1:15" s="96" customFormat="1" ht="45.95" customHeight="1">
      <c r="A5545" s="110"/>
      <c r="F5545" s="18"/>
      <c r="G5545" s="19"/>
      <c r="H5545" s="19"/>
      <c r="I5545" s="120"/>
      <c r="J5545" s="16"/>
      <c r="K5545" s="17"/>
      <c r="L5545" s="16"/>
      <c r="N5545" s="135"/>
      <c r="O5545" s="119"/>
    </row>
    <row r="5546" spans="1:15" s="96" customFormat="1" ht="45.95" customHeight="1">
      <c r="A5546" s="110"/>
      <c r="F5546" s="18"/>
      <c r="G5546" s="19"/>
      <c r="H5546" s="19"/>
      <c r="I5546" s="120"/>
      <c r="J5546" s="16"/>
      <c r="K5546" s="17"/>
      <c r="L5546" s="16"/>
      <c r="N5546" s="135"/>
      <c r="O5546" s="119"/>
    </row>
    <row r="5547" spans="1:15" s="96" customFormat="1" ht="45.95" customHeight="1">
      <c r="A5547" s="110"/>
      <c r="F5547" s="22"/>
      <c r="G5547" s="19"/>
      <c r="H5547" s="19"/>
      <c r="I5547" s="120"/>
      <c r="J5547" s="23"/>
      <c r="K5547" s="24"/>
      <c r="L5547" s="23"/>
      <c r="N5547" s="135"/>
      <c r="O5547" s="119"/>
    </row>
    <row r="5548" spans="1:15" s="96" customFormat="1" ht="45.95" customHeight="1">
      <c r="A5548" s="110"/>
      <c r="F5548" s="22"/>
      <c r="G5548" s="19"/>
      <c r="H5548" s="19"/>
      <c r="I5548" s="120"/>
      <c r="J5548" s="23"/>
      <c r="K5548" s="24"/>
      <c r="L5548" s="23"/>
      <c r="N5548" s="135"/>
      <c r="O5548" s="119"/>
    </row>
    <row r="5549" spans="1:15" s="96" customFormat="1" ht="45.95" customHeight="1">
      <c r="A5549" s="110"/>
      <c r="F5549" s="25"/>
      <c r="G5549" s="25"/>
      <c r="H5549" s="25"/>
      <c r="I5549" s="132"/>
      <c r="J5549" s="23"/>
      <c r="K5549" s="24"/>
      <c r="L5549" s="23"/>
      <c r="N5549" s="135"/>
      <c r="O5549" s="119"/>
    </row>
    <row r="5550" spans="1:15" s="96" customFormat="1" ht="45.95" customHeight="1">
      <c r="A5550" s="110"/>
      <c r="F5550" s="25"/>
      <c r="G5550" s="25"/>
      <c r="H5550" s="25"/>
      <c r="I5550" s="132"/>
      <c r="J5550" s="23"/>
      <c r="K5550" s="24"/>
      <c r="L5550" s="23"/>
      <c r="N5550" s="135"/>
      <c r="O5550" s="119"/>
    </row>
    <row r="5551" spans="1:15" s="96" customFormat="1" ht="45.95" customHeight="1">
      <c r="A5551" s="110"/>
      <c r="F5551" s="133"/>
      <c r="G5551" s="25"/>
      <c r="H5551" s="25"/>
      <c r="I5551" s="132"/>
      <c r="J5551" s="23"/>
      <c r="K5551" s="24"/>
      <c r="L5551" s="23"/>
      <c r="N5551" s="135"/>
      <c r="O5551" s="119"/>
    </row>
    <row r="5552" spans="1:15" s="96" customFormat="1" ht="45.95" customHeight="1">
      <c r="A5552" s="110"/>
      <c r="F5552" s="133"/>
      <c r="G5552" s="25"/>
      <c r="H5552" s="25"/>
      <c r="I5552" s="132"/>
      <c r="J5552" s="23"/>
      <c r="K5552" s="24"/>
      <c r="L5552" s="23"/>
      <c r="N5552" s="135"/>
      <c r="O5552" s="119"/>
    </row>
    <row r="5553" spans="1:15" s="96" customFormat="1" ht="45.95" customHeight="1">
      <c r="A5553" s="110"/>
      <c r="F5553" s="133"/>
      <c r="G5553" s="25"/>
      <c r="H5553" s="25"/>
      <c r="I5553" s="132"/>
      <c r="J5553" s="23"/>
      <c r="K5553" s="24"/>
      <c r="L5553" s="23"/>
      <c r="N5553" s="135"/>
      <c r="O5553" s="119"/>
    </row>
    <row r="5554" spans="1:15" s="96" customFormat="1" ht="45.95" customHeight="1">
      <c r="A5554" s="110"/>
      <c r="F5554" s="133"/>
      <c r="G5554" s="25"/>
      <c r="H5554" s="25"/>
      <c r="I5554" s="132"/>
      <c r="J5554" s="23"/>
      <c r="K5554" s="24"/>
      <c r="L5554" s="23"/>
      <c r="N5554" s="135"/>
      <c r="O5554" s="119"/>
    </row>
    <row r="5555" spans="1:15" s="96" customFormat="1" ht="45.95" customHeight="1">
      <c r="A5555" s="110"/>
      <c r="B5555" s="111"/>
      <c r="C5555" s="127"/>
      <c r="F5555" s="18"/>
      <c r="G5555" s="130"/>
      <c r="H5555" s="130"/>
      <c r="I5555" s="120"/>
      <c r="J5555" s="16"/>
      <c r="K5555" s="17"/>
      <c r="L5555" s="16"/>
      <c r="N5555" s="131"/>
      <c r="O5555" s="119"/>
    </row>
    <row r="5556" spans="1:15" s="96" customFormat="1" ht="45.95" customHeight="1">
      <c r="A5556" s="110"/>
      <c r="C5556" s="127"/>
      <c r="F5556" s="18"/>
      <c r="G5556" s="130"/>
      <c r="H5556" s="130"/>
      <c r="I5556" s="120"/>
      <c r="J5556" s="16"/>
      <c r="K5556" s="17"/>
      <c r="L5556" s="16"/>
      <c r="N5556" s="131"/>
      <c r="O5556" s="119"/>
    </row>
    <row r="5557" spans="1:15" s="96" customFormat="1" ht="45.95" customHeight="1">
      <c r="A5557" s="110"/>
      <c r="C5557" s="127"/>
      <c r="F5557" s="130"/>
      <c r="G5557" s="130"/>
      <c r="H5557" s="130"/>
      <c r="I5557" s="120"/>
      <c r="J5557" s="16"/>
      <c r="K5557" s="17"/>
      <c r="L5557" s="16"/>
      <c r="N5557" s="131"/>
      <c r="O5557" s="119"/>
    </row>
    <row r="5558" spans="1:15" s="96" customFormat="1" ht="45.95" customHeight="1">
      <c r="A5558" s="110"/>
      <c r="C5558" s="127"/>
      <c r="F5558" s="18"/>
      <c r="G5558" s="19"/>
      <c r="H5558" s="19"/>
      <c r="I5558" s="120"/>
      <c r="J5558" s="16"/>
      <c r="K5558" s="17"/>
      <c r="L5558" s="16"/>
      <c r="N5558" s="135"/>
      <c r="O5558" s="119"/>
    </row>
    <row r="5559" spans="1:15" s="96" customFormat="1" ht="45.95" customHeight="1">
      <c r="A5559" s="110"/>
      <c r="C5559" s="127"/>
      <c r="F5559" s="18"/>
      <c r="G5559" s="19"/>
      <c r="H5559" s="19"/>
      <c r="I5559" s="120"/>
      <c r="J5559" s="16"/>
      <c r="K5559" s="17"/>
      <c r="L5559" s="16"/>
      <c r="N5559" s="135"/>
      <c r="O5559" s="119"/>
    </row>
    <row r="5560" spans="1:15" s="96" customFormat="1" ht="45.95" customHeight="1">
      <c r="A5560" s="110"/>
      <c r="C5560" s="127"/>
      <c r="F5560" s="22"/>
      <c r="G5560" s="19"/>
      <c r="H5560" s="19"/>
      <c r="I5560" s="120"/>
      <c r="J5560" s="23"/>
      <c r="K5560" s="24"/>
      <c r="L5560" s="23"/>
      <c r="N5560" s="135"/>
      <c r="O5560" s="119"/>
    </row>
    <row r="5561" spans="1:15" s="96" customFormat="1" ht="45.95" customHeight="1">
      <c r="A5561" s="110"/>
      <c r="C5561" s="127"/>
      <c r="F5561" s="22"/>
      <c r="G5561" s="19"/>
      <c r="H5561" s="19"/>
      <c r="I5561" s="120"/>
      <c r="J5561" s="23"/>
      <c r="K5561" s="24"/>
      <c r="L5561" s="23"/>
      <c r="N5561" s="135"/>
      <c r="O5561" s="119"/>
    </row>
    <row r="5562" spans="1:15" s="96" customFormat="1" ht="45.95" customHeight="1">
      <c r="A5562" s="110"/>
      <c r="C5562" s="127"/>
      <c r="F5562" s="25"/>
      <c r="G5562" s="25"/>
      <c r="H5562" s="25"/>
      <c r="I5562" s="120"/>
      <c r="J5562" s="23"/>
      <c r="K5562" s="24"/>
      <c r="L5562" s="23"/>
      <c r="N5562" s="135"/>
      <c r="O5562" s="119"/>
    </row>
    <row r="5563" spans="1:15" s="96" customFormat="1" ht="45.95" customHeight="1">
      <c r="A5563" s="110"/>
      <c r="C5563" s="127"/>
      <c r="F5563" s="133"/>
      <c r="G5563" s="25"/>
      <c r="H5563" s="25"/>
      <c r="I5563" s="132"/>
      <c r="J5563" s="23"/>
      <c r="K5563" s="24"/>
      <c r="L5563" s="23"/>
      <c r="N5563" s="135"/>
      <c r="O5563" s="119"/>
    </row>
    <row r="5564" spans="1:15" s="96" customFormat="1" ht="45.95" customHeight="1">
      <c r="A5564" s="110"/>
      <c r="C5564" s="127"/>
      <c r="F5564" s="133"/>
      <c r="G5564" s="25"/>
      <c r="H5564" s="25"/>
      <c r="I5564" s="132"/>
      <c r="J5564" s="23"/>
      <c r="K5564" s="24"/>
      <c r="L5564" s="23"/>
      <c r="N5564" s="135"/>
      <c r="O5564" s="119"/>
    </row>
    <row r="5565" spans="1:15" s="96" customFormat="1" ht="45.95" customHeight="1">
      <c r="A5565" s="110"/>
      <c r="C5565" s="127"/>
      <c r="F5565" s="18"/>
      <c r="G5565" s="19"/>
      <c r="H5565" s="19"/>
      <c r="I5565" s="137"/>
      <c r="J5565" s="16"/>
      <c r="K5565" s="17"/>
      <c r="L5565" s="16"/>
      <c r="N5565" s="135"/>
      <c r="O5565" s="119"/>
    </row>
    <row r="5566" spans="1:15" s="96" customFormat="1" ht="45.95" customHeight="1">
      <c r="A5566" s="110"/>
      <c r="C5566" s="127"/>
      <c r="F5566" s="18"/>
      <c r="G5566" s="19"/>
      <c r="H5566" s="19"/>
      <c r="I5566" s="120"/>
      <c r="J5566" s="16"/>
      <c r="K5566" s="17"/>
      <c r="L5566" s="16"/>
      <c r="N5566" s="135"/>
      <c r="O5566" s="119"/>
    </row>
    <row r="5567" spans="1:15" s="96" customFormat="1" ht="45.95" customHeight="1">
      <c r="A5567" s="110"/>
      <c r="C5567" s="127"/>
      <c r="F5567" s="18"/>
      <c r="G5567" s="19"/>
      <c r="H5567" s="19"/>
      <c r="I5567" s="120"/>
      <c r="J5567" s="16"/>
      <c r="K5567" s="17"/>
      <c r="L5567" s="16"/>
      <c r="N5567" s="135"/>
      <c r="O5567" s="119"/>
    </row>
    <row r="5568" spans="1:15" s="96" customFormat="1" ht="45.95" customHeight="1">
      <c r="A5568" s="110"/>
      <c r="C5568" s="127"/>
      <c r="F5568" s="18"/>
      <c r="G5568" s="19"/>
      <c r="H5568" s="19"/>
      <c r="I5568" s="120"/>
      <c r="J5568" s="16"/>
      <c r="K5568" s="17"/>
      <c r="L5568" s="16"/>
      <c r="N5568" s="135"/>
      <c r="O5568" s="119"/>
    </row>
    <row r="5569" spans="1:15" s="96" customFormat="1" ht="45.95" customHeight="1">
      <c r="A5569" s="110"/>
      <c r="C5569" s="127"/>
      <c r="F5569" s="22"/>
      <c r="G5569" s="19"/>
      <c r="H5569" s="19"/>
      <c r="I5569" s="120"/>
      <c r="J5569" s="23"/>
      <c r="K5569" s="24"/>
      <c r="L5569" s="23"/>
      <c r="N5569" s="135"/>
      <c r="O5569" s="119"/>
    </row>
    <row r="5570" spans="1:15" s="96" customFormat="1" ht="45.95" customHeight="1">
      <c r="A5570" s="110"/>
      <c r="C5570" s="127"/>
      <c r="F5570" s="133"/>
      <c r="G5570" s="25"/>
      <c r="H5570" s="25"/>
      <c r="I5570" s="120"/>
      <c r="J5570" s="23"/>
      <c r="K5570" s="24"/>
      <c r="L5570" s="23"/>
      <c r="N5570" s="135"/>
      <c r="O5570" s="119"/>
    </row>
    <row r="5571" spans="1:15" s="96" customFormat="1" ht="45.95" customHeight="1">
      <c r="A5571" s="110"/>
      <c r="C5571" s="127"/>
      <c r="F5571" s="133"/>
      <c r="G5571" s="25"/>
      <c r="H5571" s="25"/>
      <c r="I5571" s="132"/>
      <c r="J5571" s="23"/>
      <c r="K5571" s="24"/>
      <c r="L5571" s="23"/>
      <c r="N5571" s="135"/>
      <c r="O5571" s="119"/>
    </row>
    <row r="5572" spans="1:15" s="96" customFormat="1" ht="45.95" customHeight="1">
      <c r="A5572" s="110"/>
      <c r="C5572" s="127"/>
      <c r="F5572" s="18"/>
      <c r="G5572" s="19"/>
      <c r="H5572" s="19"/>
      <c r="I5572" s="120"/>
      <c r="J5572" s="16"/>
      <c r="K5572" s="17"/>
      <c r="L5572" s="16"/>
      <c r="N5572" s="135"/>
      <c r="O5572" s="119"/>
    </row>
    <row r="5573" spans="1:15" s="96" customFormat="1" ht="45.95" customHeight="1">
      <c r="A5573" s="110"/>
      <c r="C5573" s="127"/>
      <c r="F5573" s="18"/>
      <c r="G5573" s="19"/>
      <c r="H5573" s="19"/>
      <c r="I5573" s="120"/>
      <c r="J5573" s="16"/>
      <c r="K5573" s="17"/>
      <c r="L5573" s="16"/>
      <c r="N5573" s="135"/>
      <c r="O5573" s="119"/>
    </row>
    <row r="5574" spans="1:15" s="96" customFormat="1" ht="45.95" customHeight="1">
      <c r="A5574" s="110"/>
      <c r="C5574" s="127"/>
      <c r="F5574" s="18"/>
      <c r="G5574" s="19"/>
      <c r="H5574" s="19"/>
      <c r="I5574" s="120"/>
      <c r="J5574" s="16"/>
      <c r="K5574" s="17"/>
      <c r="L5574" s="16"/>
      <c r="N5574" s="135"/>
      <c r="O5574" s="119"/>
    </row>
    <row r="5575" spans="1:15" s="96" customFormat="1" ht="45.95" customHeight="1">
      <c r="A5575" s="110"/>
      <c r="C5575" s="127"/>
      <c r="F5575" s="18"/>
      <c r="G5575" s="19"/>
      <c r="H5575" s="19"/>
      <c r="I5575" s="120"/>
      <c r="J5575" s="16"/>
      <c r="K5575" s="17"/>
      <c r="L5575" s="16"/>
      <c r="N5575" s="135"/>
      <c r="O5575" s="119"/>
    </row>
    <row r="5576" spans="1:15" s="96" customFormat="1" ht="45.95" customHeight="1">
      <c r="A5576" s="110"/>
      <c r="C5576" s="127"/>
      <c r="F5576" s="22"/>
      <c r="G5576" s="19"/>
      <c r="H5576" s="19"/>
      <c r="I5576" s="120"/>
      <c r="J5576" s="23"/>
      <c r="K5576" s="24"/>
      <c r="L5576" s="23"/>
      <c r="N5576" s="135"/>
      <c r="O5576" s="119"/>
    </row>
    <row r="5577" spans="1:15" s="96" customFormat="1" ht="45.95" customHeight="1">
      <c r="A5577" s="110"/>
      <c r="C5577" s="127"/>
      <c r="F5577" s="25"/>
      <c r="G5577" s="25"/>
      <c r="H5577" s="25"/>
      <c r="I5577" s="120"/>
      <c r="J5577" s="23"/>
      <c r="K5577" s="24"/>
      <c r="L5577" s="23"/>
      <c r="N5577" s="135"/>
      <c r="O5577" s="119"/>
    </row>
    <row r="5578" spans="1:15" s="96" customFormat="1" ht="45.95" customHeight="1">
      <c r="A5578" s="110"/>
      <c r="C5578" s="127"/>
      <c r="F5578" s="133"/>
      <c r="G5578" s="25"/>
      <c r="H5578" s="25"/>
      <c r="I5578" s="132"/>
      <c r="J5578" s="23"/>
      <c r="K5578" s="24"/>
      <c r="L5578" s="23"/>
      <c r="N5578" s="135"/>
      <c r="O5578" s="119"/>
    </row>
    <row r="5579" spans="1:15" s="96" customFormat="1" ht="45.95" customHeight="1">
      <c r="A5579" s="110"/>
      <c r="C5579" s="127"/>
      <c r="F5579" s="133"/>
      <c r="G5579" s="25"/>
      <c r="H5579" s="25"/>
      <c r="I5579" s="132"/>
      <c r="J5579" s="23"/>
      <c r="K5579" s="24"/>
      <c r="L5579" s="23"/>
      <c r="N5579" s="135"/>
      <c r="O5579" s="119"/>
    </row>
    <row r="5580" spans="1:15" s="96" customFormat="1" ht="45.95" customHeight="1">
      <c r="A5580" s="110"/>
      <c r="C5580" s="127"/>
      <c r="F5580" s="133"/>
      <c r="G5580" s="25"/>
      <c r="H5580" s="25"/>
      <c r="I5580" s="132"/>
      <c r="J5580" s="23"/>
      <c r="K5580" s="24"/>
      <c r="L5580" s="23"/>
      <c r="N5580" s="135"/>
      <c r="O5580" s="119"/>
    </row>
    <row r="5581" spans="1:15" s="96" customFormat="1" ht="45.95" customHeight="1">
      <c r="A5581" s="110"/>
      <c r="B5581" s="111"/>
      <c r="C5581" s="127"/>
      <c r="F5581" s="18"/>
      <c r="G5581" s="130"/>
      <c r="H5581" s="130"/>
      <c r="I5581" s="120"/>
      <c r="J5581" s="16"/>
      <c r="K5581" s="17"/>
      <c r="L5581" s="16"/>
      <c r="N5581" s="131"/>
      <c r="O5581" s="119"/>
    </row>
    <row r="5582" spans="1:15" s="96" customFormat="1" ht="45.95" customHeight="1">
      <c r="A5582" s="110"/>
      <c r="F5582" s="18"/>
      <c r="G5582" s="130"/>
      <c r="H5582" s="130"/>
      <c r="I5582" s="120"/>
      <c r="J5582" s="16"/>
      <c r="K5582" s="17"/>
      <c r="L5582" s="16"/>
      <c r="N5582" s="131"/>
      <c r="O5582" s="119"/>
    </row>
    <row r="5583" spans="1:15" s="96" customFormat="1" ht="45.95" customHeight="1">
      <c r="A5583" s="110"/>
      <c r="F5583" s="18"/>
      <c r="G5583" s="19"/>
      <c r="H5583" s="19"/>
      <c r="I5583" s="137"/>
      <c r="J5583" s="16"/>
      <c r="K5583" s="17"/>
      <c r="L5583" s="16"/>
      <c r="N5583" s="135"/>
      <c r="O5583" s="119"/>
    </row>
    <row r="5584" spans="1:15" s="96" customFormat="1" ht="45.95" customHeight="1">
      <c r="A5584" s="110"/>
      <c r="F5584" s="18"/>
      <c r="G5584" s="19"/>
      <c r="H5584" s="19"/>
      <c r="I5584" s="120"/>
      <c r="J5584" s="16"/>
      <c r="K5584" s="17"/>
      <c r="L5584" s="16"/>
      <c r="N5584" s="135"/>
      <c r="O5584" s="119"/>
    </row>
    <row r="5585" spans="1:15" s="96" customFormat="1" ht="45.95" customHeight="1">
      <c r="A5585" s="110"/>
      <c r="F5585" s="18"/>
      <c r="G5585" s="19"/>
      <c r="H5585" s="19"/>
      <c r="I5585" s="120"/>
      <c r="J5585" s="16"/>
      <c r="K5585" s="17"/>
      <c r="L5585" s="16"/>
      <c r="N5585" s="135"/>
      <c r="O5585" s="119"/>
    </row>
    <row r="5586" spans="1:15" s="96" customFormat="1" ht="45.95" customHeight="1">
      <c r="A5586" s="110"/>
      <c r="F5586" s="18"/>
      <c r="G5586" s="19"/>
      <c r="H5586" s="19"/>
      <c r="I5586" s="120"/>
      <c r="J5586" s="16"/>
      <c r="K5586" s="17"/>
      <c r="L5586" s="16"/>
      <c r="N5586" s="135"/>
      <c r="O5586" s="119"/>
    </row>
    <row r="5587" spans="1:15" s="96" customFormat="1" ht="45.95" customHeight="1">
      <c r="A5587" s="110"/>
      <c r="F5587" s="18"/>
      <c r="G5587" s="19"/>
      <c r="H5587" s="19"/>
      <c r="I5587" s="120"/>
      <c r="J5587" s="16"/>
      <c r="K5587" s="17"/>
      <c r="L5587" s="16"/>
      <c r="N5587" s="135"/>
      <c r="O5587" s="119"/>
    </row>
    <row r="5588" spans="1:15" s="96" customFormat="1" ht="45.95" customHeight="1">
      <c r="A5588" s="110"/>
      <c r="F5588" s="22"/>
      <c r="G5588" s="19"/>
      <c r="H5588" s="19"/>
      <c r="I5588" s="120"/>
      <c r="J5588" s="23"/>
      <c r="K5588" s="24"/>
      <c r="L5588" s="23"/>
      <c r="N5588" s="135"/>
      <c r="O5588" s="119"/>
    </row>
    <row r="5589" spans="1:15" s="96" customFormat="1" ht="45.95" customHeight="1">
      <c r="A5589" s="110"/>
      <c r="F5589" s="22"/>
      <c r="G5589" s="19"/>
      <c r="H5589" s="19"/>
      <c r="I5589" s="120"/>
      <c r="J5589" s="23"/>
      <c r="K5589" s="24"/>
      <c r="L5589" s="23"/>
      <c r="N5589" s="135"/>
      <c r="O5589" s="119"/>
    </row>
    <row r="5590" spans="1:15" s="96" customFormat="1" ht="45.95" customHeight="1">
      <c r="A5590" s="110"/>
      <c r="F5590" s="25"/>
      <c r="G5590" s="25"/>
      <c r="H5590" s="25"/>
      <c r="I5590" s="132"/>
      <c r="J5590" s="23"/>
      <c r="K5590" s="24"/>
      <c r="L5590" s="23"/>
      <c r="N5590" s="135"/>
      <c r="O5590" s="119"/>
    </row>
    <row r="5591" spans="1:15" s="96" customFormat="1" ht="45.95" customHeight="1">
      <c r="A5591" s="110"/>
      <c r="F5591" s="25"/>
      <c r="G5591" s="25"/>
      <c r="H5591" s="25"/>
      <c r="I5591" s="132"/>
      <c r="J5591" s="23"/>
      <c r="K5591" s="24"/>
      <c r="L5591" s="23"/>
      <c r="N5591" s="135"/>
      <c r="O5591" s="119"/>
    </row>
    <row r="5592" spans="1:15" s="96" customFormat="1" ht="45.95" customHeight="1">
      <c r="A5592" s="110"/>
      <c r="F5592" s="133"/>
      <c r="G5592" s="25"/>
      <c r="H5592" s="25"/>
      <c r="I5592" s="132"/>
      <c r="J5592" s="23"/>
      <c r="K5592" s="24"/>
      <c r="L5592" s="23"/>
      <c r="N5592" s="135"/>
      <c r="O5592" s="119"/>
    </row>
    <row r="5593" spans="1:15" s="96" customFormat="1" ht="45.95" customHeight="1">
      <c r="A5593" s="110"/>
      <c r="F5593" s="133"/>
      <c r="G5593" s="25"/>
      <c r="H5593" s="25"/>
      <c r="I5593" s="132"/>
      <c r="J5593" s="23"/>
      <c r="K5593" s="24"/>
      <c r="L5593" s="23"/>
      <c r="N5593" s="135"/>
      <c r="O5593" s="119"/>
    </row>
    <row r="5594" spans="1:15" s="96" customFormat="1" ht="45.95" customHeight="1">
      <c r="A5594" s="110"/>
      <c r="F5594" s="133"/>
      <c r="G5594" s="25"/>
      <c r="H5594" s="25"/>
      <c r="I5594" s="132"/>
      <c r="J5594" s="23"/>
      <c r="K5594" s="24"/>
      <c r="L5594" s="23"/>
      <c r="N5594" s="135"/>
      <c r="O5594" s="119"/>
    </row>
    <row r="5595" spans="1:15" s="96" customFormat="1" ht="45.95" customHeight="1">
      <c r="A5595" s="110"/>
      <c r="F5595" s="133"/>
      <c r="G5595" s="25"/>
      <c r="H5595" s="25"/>
      <c r="I5595" s="132"/>
      <c r="J5595" s="23"/>
      <c r="K5595" s="24"/>
      <c r="L5595" s="23"/>
      <c r="N5595" s="135"/>
      <c r="O5595" s="119"/>
    </row>
    <row r="5596" spans="1:15" s="96" customFormat="1" ht="45.95" customHeight="1">
      <c r="A5596" s="110"/>
      <c r="F5596" s="18"/>
      <c r="G5596" s="19"/>
      <c r="H5596" s="19"/>
      <c r="I5596" s="120"/>
      <c r="J5596" s="16"/>
      <c r="K5596" s="17"/>
      <c r="L5596" s="16"/>
      <c r="N5596" s="135"/>
      <c r="O5596" s="119"/>
    </row>
    <row r="5597" spans="1:15" s="96" customFormat="1" ht="45.95" customHeight="1">
      <c r="A5597" s="110"/>
      <c r="F5597" s="18"/>
      <c r="G5597" s="19"/>
      <c r="H5597" s="19"/>
      <c r="I5597" s="120"/>
      <c r="J5597" s="16"/>
      <c r="K5597" s="17"/>
      <c r="L5597" s="16"/>
      <c r="N5597" s="135"/>
      <c r="O5597" s="119"/>
    </row>
    <row r="5598" spans="1:15" s="96" customFormat="1" ht="45.95" customHeight="1">
      <c r="A5598" s="110"/>
      <c r="F5598" s="22"/>
      <c r="G5598" s="19"/>
      <c r="H5598" s="19"/>
      <c r="I5598" s="120"/>
      <c r="J5598" s="23"/>
      <c r="K5598" s="24"/>
      <c r="L5598" s="23"/>
      <c r="N5598" s="135"/>
      <c r="O5598" s="119"/>
    </row>
    <row r="5599" spans="1:15" s="96" customFormat="1" ht="45.95" customHeight="1">
      <c r="A5599" s="110"/>
      <c r="F5599" s="22"/>
      <c r="G5599" s="19"/>
      <c r="H5599" s="19"/>
      <c r="I5599" s="120"/>
      <c r="J5599" s="23"/>
      <c r="K5599" s="24"/>
      <c r="L5599" s="23"/>
      <c r="N5599" s="135"/>
      <c r="O5599" s="119"/>
    </row>
    <row r="5600" spans="1:15" s="96" customFormat="1" ht="45.95" customHeight="1">
      <c r="A5600" s="110"/>
      <c r="F5600" s="25"/>
      <c r="G5600" s="25"/>
      <c r="H5600" s="25"/>
      <c r="I5600" s="120"/>
      <c r="J5600" s="23"/>
      <c r="K5600" s="24"/>
      <c r="L5600" s="23"/>
      <c r="N5600" s="135"/>
      <c r="O5600" s="119"/>
    </row>
    <row r="5601" spans="1:15" s="96" customFormat="1" ht="45.95" customHeight="1">
      <c r="A5601" s="110"/>
      <c r="F5601" s="25"/>
      <c r="G5601" s="25"/>
      <c r="H5601" s="25"/>
      <c r="I5601" s="132"/>
      <c r="J5601" s="23"/>
      <c r="K5601" s="24"/>
      <c r="L5601" s="23"/>
      <c r="N5601" s="135"/>
      <c r="O5601" s="119"/>
    </row>
    <row r="5602" spans="1:15" s="96" customFormat="1" ht="45.95" customHeight="1">
      <c r="A5602" s="110"/>
      <c r="F5602" s="133"/>
      <c r="G5602" s="25"/>
      <c r="H5602" s="25"/>
      <c r="I5602" s="132"/>
      <c r="J5602" s="23"/>
      <c r="K5602" s="24"/>
      <c r="L5602" s="23"/>
      <c r="N5602" s="135"/>
      <c r="O5602" s="119"/>
    </row>
    <row r="5603" spans="1:15" s="96" customFormat="1" ht="45.95" customHeight="1">
      <c r="A5603" s="110"/>
      <c r="F5603" s="133"/>
      <c r="G5603" s="25"/>
      <c r="H5603" s="25"/>
      <c r="I5603" s="132"/>
      <c r="J5603" s="23"/>
      <c r="K5603" s="24"/>
      <c r="L5603" s="23"/>
      <c r="N5603" s="135"/>
      <c r="O5603" s="119"/>
    </row>
    <row r="5604" spans="1:15" s="96" customFormat="1" ht="45.95" customHeight="1">
      <c r="A5604" s="110"/>
      <c r="F5604" s="133"/>
      <c r="G5604" s="25"/>
      <c r="H5604" s="25"/>
      <c r="I5604" s="132"/>
      <c r="J5604" s="23"/>
      <c r="K5604" s="24"/>
      <c r="L5604" s="23"/>
      <c r="N5604" s="135"/>
      <c r="O5604" s="119"/>
    </row>
    <row r="5605" spans="1:15" s="96" customFormat="1" ht="45.95" customHeight="1">
      <c r="A5605" s="110"/>
      <c r="B5605" s="111"/>
      <c r="C5605" s="127"/>
      <c r="F5605" s="18"/>
      <c r="G5605" s="130"/>
      <c r="H5605" s="130"/>
      <c r="I5605" s="120"/>
      <c r="J5605" s="16"/>
      <c r="K5605" s="17"/>
      <c r="L5605" s="16"/>
      <c r="N5605" s="131"/>
      <c r="O5605" s="119"/>
    </row>
    <row r="5606" spans="1:15" s="96" customFormat="1" ht="45.95" customHeight="1">
      <c r="A5606" s="110"/>
      <c r="C5606" s="127"/>
      <c r="F5606" s="18"/>
      <c r="G5606" s="130"/>
      <c r="H5606" s="130"/>
      <c r="I5606" s="120"/>
      <c r="J5606" s="16"/>
      <c r="K5606" s="17"/>
      <c r="L5606" s="16"/>
      <c r="N5606" s="140"/>
      <c r="O5606" s="119"/>
    </row>
    <row r="5607" spans="1:15" s="96" customFormat="1" ht="45.95" customHeight="1">
      <c r="A5607" s="110"/>
      <c r="C5607" s="127"/>
      <c r="F5607" s="18"/>
      <c r="G5607" s="19"/>
      <c r="H5607" s="19"/>
      <c r="I5607" s="137"/>
      <c r="J5607" s="16"/>
      <c r="K5607" s="17"/>
      <c r="L5607" s="16"/>
      <c r="N5607" s="135"/>
      <c r="O5607" s="119"/>
    </row>
    <row r="5608" spans="1:15" s="96" customFormat="1" ht="45.95" customHeight="1">
      <c r="A5608" s="110"/>
      <c r="C5608" s="127"/>
      <c r="F5608" s="18"/>
      <c r="G5608" s="19"/>
      <c r="H5608" s="19"/>
      <c r="I5608" s="120"/>
      <c r="J5608" s="16"/>
      <c r="K5608" s="17"/>
      <c r="L5608" s="16"/>
      <c r="N5608" s="135"/>
      <c r="O5608" s="119"/>
    </row>
    <row r="5609" spans="1:15" s="96" customFormat="1" ht="45.95" customHeight="1">
      <c r="A5609" s="110"/>
      <c r="C5609" s="127"/>
      <c r="F5609" s="22"/>
      <c r="G5609" s="19"/>
      <c r="H5609" s="19"/>
      <c r="I5609" s="120"/>
      <c r="J5609" s="23"/>
      <c r="K5609" s="24"/>
      <c r="L5609" s="23"/>
      <c r="N5609" s="135"/>
      <c r="O5609" s="119"/>
    </row>
    <row r="5610" spans="1:15" s="96" customFormat="1" ht="45.95" customHeight="1">
      <c r="A5610" s="110"/>
      <c r="C5610" s="127"/>
      <c r="F5610" s="22"/>
      <c r="G5610" s="19"/>
      <c r="H5610" s="19"/>
      <c r="I5610" s="120"/>
      <c r="J5610" s="23"/>
      <c r="K5610" s="24"/>
      <c r="L5610" s="23"/>
      <c r="N5610" s="135"/>
      <c r="O5610" s="119"/>
    </row>
    <row r="5611" spans="1:15" s="96" customFormat="1" ht="45.95" customHeight="1">
      <c r="A5611" s="110"/>
      <c r="C5611" s="127"/>
      <c r="F5611" s="25"/>
      <c r="G5611" s="25"/>
      <c r="H5611" s="25"/>
      <c r="I5611" s="120"/>
      <c r="J5611" s="23"/>
      <c r="K5611" s="24"/>
      <c r="L5611" s="23"/>
      <c r="N5611" s="135"/>
      <c r="O5611" s="119"/>
    </row>
    <row r="5612" spans="1:15" s="96" customFormat="1" ht="45.95" customHeight="1">
      <c r="A5612" s="110"/>
      <c r="C5612" s="127"/>
      <c r="F5612" s="133"/>
      <c r="G5612" s="25"/>
      <c r="H5612" s="25"/>
      <c r="I5612" s="120"/>
      <c r="J5612" s="23"/>
      <c r="K5612" s="24"/>
      <c r="L5612" s="23"/>
      <c r="N5612" s="135"/>
      <c r="O5612" s="119"/>
    </row>
    <row r="5613" spans="1:15" s="96" customFormat="1" ht="45.95" customHeight="1">
      <c r="A5613" s="110"/>
      <c r="C5613" s="127"/>
      <c r="F5613" s="133"/>
      <c r="G5613" s="25"/>
      <c r="H5613" s="25"/>
      <c r="I5613" s="132"/>
      <c r="J5613" s="23"/>
      <c r="K5613" s="24"/>
      <c r="L5613" s="23"/>
      <c r="N5613" s="135"/>
      <c r="O5613" s="119"/>
    </row>
    <row r="5614" spans="1:15" s="96" customFormat="1" ht="45.95" customHeight="1">
      <c r="A5614" s="110"/>
      <c r="C5614" s="127"/>
      <c r="F5614" s="133"/>
      <c r="G5614" s="25"/>
      <c r="H5614" s="25"/>
      <c r="I5614" s="132"/>
      <c r="J5614" s="23"/>
      <c r="K5614" s="24"/>
      <c r="L5614" s="23"/>
      <c r="N5614" s="135"/>
      <c r="O5614" s="119"/>
    </row>
    <row r="5615" spans="1:15" s="96" customFormat="1" ht="45.95" customHeight="1">
      <c r="A5615" s="110"/>
      <c r="C5615" s="127"/>
      <c r="F5615" s="18"/>
      <c r="G5615" s="19"/>
      <c r="H5615" s="19"/>
      <c r="I5615" s="137"/>
      <c r="J5615" s="16"/>
      <c r="K5615" s="17"/>
      <c r="L5615" s="16"/>
      <c r="M5615" s="119"/>
      <c r="N5615" s="119"/>
      <c r="O5615" s="119"/>
    </row>
    <row r="5616" spans="1:15" s="96" customFormat="1" ht="45.95" customHeight="1">
      <c r="A5616" s="110"/>
      <c r="C5616" s="127"/>
      <c r="F5616" s="18"/>
      <c r="G5616" s="19"/>
      <c r="H5616" s="19"/>
      <c r="I5616" s="120"/>
      <c r="J5616" s="16"/>
      <c r="K5616" s="17"/>
      <c r="L5616" s="16"/>
      <c r="M5616" s="119"/>
      <c r="N5616" s="119"/>
      <c r="O5616" s="119"/>
    </row>
    <row r="5617" spans="1:15" s="96" customFormat="1" ht="45.95" customHeight="1">
      <c r="A5617" s="110"/>
      <c r="C5617" s="127"/>
      <c r="F5617" s="18"/>
      <c r="G5617" s="19"/>
      <c r="H5617" s="19"/>
      <c r="I5617" s="120"/>
      <c r="J5617" s="16"/>
      <c r="L5617" s="16"/>
      <c r="M5617" s="119"/>
      <c r="N5617" s="119"/>
      <c r="O5617" s="119"/>
    </row>
    <row r="5618" spans="1:15" s="96" customFormat="1" ht="45.95" customHeight="1">
      <c r="A5618" s="110"/>
      <c r="C5618" s="127"/>
      <c r="F5618" s="22"/>
      <c r="G5618" s="19"/>
      <c r="H5618" s="19"/>
      <c r="I5618" s="120"/>
      <c r="J5618" s="16"/>
      <c r="K5618" s="24"/>
      <c r="L5618" s="16"/>
      <c r="M5618" s="119"/>
      <c r="N5618" s="119"/>
      <c r="O5618" s="119"/>
    </row>
    <row r="5619" spans="1:15" s="96" customFormat="1" ht="45.95" customHeight="1">
      <c r="A5619" s="110"/>
      <c r="C5619" s="127"/>
      <c r="F5619" s="25"/>
      <c r="G5619" s="19"/>
      <c r="H5619" s="19"/>
      <c r="I5619" s="120"/>
      <c r="J5619" s="16"/>
      <c r="K5619" s="24"/>
      <c r="L5619" s="16"/>
      <c r="M5619" s="119"/>
      <c r="N5619" s="119"/>
      <c r="O5619" s="119"/>
    </row>
    <row r="5620" spans="1:15" s="96" customFormat="1" ht="45.95" customHeight="1">
      <c r="A5620" s="110"/>
      <c r="C5620" s="127"/>
      <c r="F5620" s="133"/>
      <c r="G5620" s="19"/>
      <c r="H5620" s="19"/>
      <c r="I5620" s="120"/>
      <c r="J5620" s="16"/>
      <c r="K5620" s="24"/>
      <c r="L5620" s="16"/>
      <c r="M5620" s="119"/>
      <c r="N5620" s="119"/>
      <c r="O5620" s="119"/>
    </row>
    <row r="5621" spans="1:15" s="96" customFormat="1" ht="45.95" customHeight="1">
      <c r="A5621" s="110"/>
      <c r="C5621" s="127"/>
      <c r="F5621" s="133"/>
      <c r="G5621" s="19"/>
      <c r="H5621" s="19"/>
      <c r="I5621" s="120"/>
      <c r="J5621" s="16"/>
      <c r="K5621" s="24"/>
      <c r="L5621" s="16"/>
      <c r="M5621" s="119"/>
      <c r="N5621" s="119"/>
      <c r="O5621" s="119"/>
    </row>
    <row r="5622" spans="1:15" s="96" customFormat="1" ht="45.95" customHeight="1">
      <c r="A5622" s="110"/>
      <c r="C5622" s="127"/>
      <c r="F5622" s="133"/>
      <c r="G5622" s="19"/>
      <c r="H5622" s="19"/>
      <c r="I5622" s="120"/>
      <c r="J5622" s="16"/>
      <c r="K5622" s="24"/>
      <c r="L5622" s="16"/>
      <c r="M5622" s="119"/>
      <c r="N5622" s="119"/>
      <c r="O5622" s="119"/>
    </row>
    <row r="5623" spans="1:15" s="96" customFormat="1" ht="45.95" customHeight="1">
      <c r="A5623" s="110"/>
      <c r="B5623" s="111"/>
      <c r="C5623" s="127"/>
      <c r="F5623" s="18"/>
      <c r="G5623" s="130"/>
      <c r="H5623" s="130"/>
      <c r="I5623" s="120"/>
      <c r="J5623" s="16"/>
      <c r="K5623" s="17"/>
      <c r="L5623" s="16"/>
      <c r="N5623" s="131"/>
      <c r="O5623" s="119"/>
    </row>
    <row r="5624" spans="1:15" s="96" customFormat="1" ht="45.95" customHeight="1">
      <c r="A5624" s="110"/>
      <c r="F5624" s="18"/>
      <c r="G5624" s="130"/>
      <c r="H5624" s="130"/>
      <c r="I5624" s="120"/>
      <c r="J5624" s="16"/>
      <c r="K5624" s="17"/>
      <c r="L5624" s="16"/>
      <c r="N5624" s="131"/>
      <c r="O5624" s="119"/>
    </row>
    <row r="5625" spans="1:15" s="96" customFormat="1" ht="45.95" customHeight="1">
      <c r="A5625" s="110"/>
      <c r="F5625" s="18"/>
      <c r="G5625" s="130"/>
      <c r="H5625" s="130"/>
      <c r="I5625" s="120"/>
      <c r="J5625" s="16"/>
      <c r="K5625" s="17"/>
      <c r="L5625" s="16"/>
      <c r="N5625" s="131"/>
      <c r="O5625" s="119"/>
    </row>
    <row r="5626" spans="1:15" s="96" customFormat="1" ht="45.95" customHeight="1">
      <c r="A5626" s="110"/>
      <c r="F5626" s="18"/>
      <c r="G5626" s="19"/>
      <c r="H5626" s="19"/>
      <c r="I5626" s="137"/>
      <c r="J5626" s="16"/>
      <c r="K5626" s="17"/>
      <c r="L5626" s="16"/>
      <c r="N5626" s="135"/>
      <c r="O5626" s="119"/>
    </row>
    <row r="5627" spans="1:15" s="96" customFormat="1" ht="45.95" customHeight="1">
      <c r="A5627" s="110"/>
      <c r="F5627" s="18"/>
      <c r="G5627" s="19"/>
      <c r="H5627" s="19"/>
      <c r="I5627" s="120"/>
      <c r="J5627" s="16"/>
      <c r="K5627" s="17"/>
      <c r="L5627" s="16"/>
      <c r="N5627" s="135"/>
      <c r="O5627" s="119"/>
    </row>
    <row r="5628" spans="1:15" s="96" customFormat="1" ht="45.95" customHeight="1">
      <c r="A5628" s="110"/>
      <c r="F5628" s="18"/>
      <c r="G5628" s="19"/>
      <c r="H5628" s="19"/>
      <c r="I5628" s="120"/>
      <c r="J5628" s="16"/>
      <c r="K5628" s="17"/>
      <c r="L5628" s="16"/>
      <c r="N5628" s="135"/>
      <c r="O5628" s="119"/>
    </row>
    <row r="5629" spans="1:15" s="96" customFormat="1" ht="45.95" customHeight="1">
      <c r="A5629" s="110"/>
      <c r="F5629" s="18"/>
      <c r="G5629" s="19"/>
      <c r="H5629" s="19"/>
      <c r="I5629" s="120"/>
      <c r="J5629" s="16"/>
      <c r="K5629" s="17"/>
      <c r="L5629" s="16"/>
      <c r="N5629" s="135"/>
      <c r="O5629" s="119"/>
    </row>
    <row r="5630" spans="1:15" s="96" customFormat="1" ht="45.95" customHeight="1">
      <c r="A5630" s="110"/>
      <c r="F5630" s="18"/>
      <c r="G5630" s="19"/>
      <c r="H5630" s="19"/>
      <c r="I5630" s="120"/>
      <c r="J5630" s="16"/>
      <c r="K5630" s="17"/>
      <c r="L5630" s="16"/>
      <c r="N5630" s="135"/>
      <c r="O5630" s="119"/>
    </row>
    <row r="5631" spans="1:15" s="96" customFormat="1" ht="45.95" customHeight="1">
      <c r="A5631" s="110"/>
      <c r="F5631" s="22"/>
      <c r="G5631" s="19"/>
      <c r="H5631" s="19"/>
      <c r="I5631" s="120"/>
      <c r="J5631" s="23"/>
      <c r="K5631" s="24"/>
      <c r="L5631" s="23"/>
      <c r="N5631" s="135"/>
      <c r="O5631" s="119"/>
    </row>
    <row r="5632" spans="1:15" s="96" customFormat="1" ht="45.95" customHeight="1">
      <c r="A5632" s="110"/>
      <c r="F5632" s="22"/>
      <c r="G5632" s="19"/>
      <c r="H5632" s="19"/>
      <c r="I5632" s="120"/>
      <c r="J5632" s="23"/>
      <c r="K5632" s="24"/>
      <c r="L5632" s="23"/>
      <c r="N5632" s="135"/>
      <c r="O5632" s="119"/>
    </row>
    <row r="5633" spans="1:15" s="96" customFormat="1" ht="45.95" customHeight="1">
      <c r="A5633" s="110"/>
      <c r="F5633" s="25"/>
      <c r="G5633" s="25"/>
      <c r="H5633" s="25"/>
      <c r="I5633" s="132"/>
      <c r="J5633" s="23"/>
      <c r="K5633" s="24"/>
      <c r="L5633" s="23"/>
      <c r="N5633" s="135"/>
      <c r="O5633" s="119"/>
    </row>
    <row r="5634" spans="1:15" s="96" customFormat="1" ht="45.95" customHeight="1">
      <c r="A5634" s="110"/>
      <c r="F5634" s="133"/>
      <c r="G5634" s="25"/>
      <c r="H5634" s="25"/>
      <c r="I5634" s="132"/>
      <c r="J5634" s="23"/>
      <c r="K5634" s="24"/>
      <c r="L5634" s="23"/>
      <c r="N5634" s="135"/>
      <c r="O5634" s="119"/>
    </row>
    <row r="5635" spans="1:15" s="96" customFormat="1" ht="45.95" customHeight="1">
      <c r="A5635" s="110"/>
      <c r="F5635" s="133"/>
      <c r="G5635" s="25"/>
      <c r="H5635" s="25"/>
      <c r="I5635" s="132"/>
      <c r="J5635" s="23"/>
      <c r="K5635" s="24"/>
      <c r="L5635" s="23"/>
      <c r="N5635" s="135"/>
      <c r="O5635" s="119"/>
    </row>
    <row r="5636" spans="1:15" s="96" customFormat="1" ht="45.95" customHeight="1">
      <c r="A5636" s="110"/>
      <c r="F5636" s="133"/>
      <c r="G5636" s="25"/>
      <c r="H5636" s="25"/>
      <c r="I5636" s="132"/>
      <c r="J5636" s="23"/>
      <c r="K5636" s="24"/>
      <c r="L5636" s="23"/>
      <c r="N5636" s="135"/>
      <c r="O5636" s="119"/>
    </row>
    <row r="5637" spans="1:15" s="96" customFormat="1" ht="45.95" customHeight="1">
      <c r="A5637" s="110"/>
      <c r="F5637" s="18"/>
      <c r="G5637" s="19"/>
      <c r="H5637" s="19"/>
      <c r="I5637" s="120"/>
      <c r="J5637" s="16"/>
      <c r="K5637" s="17"/>
      <c r="L5637" s="16"/>
      <c r="N5637" s="135"/>
      <c r="O5637" s="119"/>
    </row>
    <row r="5638" spans="1:15" s="96" customFormat="1" ht="45.95" customHeight="1">
      <c r="A5638" s="110"/>
      <c r="F5638" s="18"/>
      <c r="G5638" s="19"/>
      <c r="H5638" s="19"/>
      <c r="I5638" s="120"/>
      <c r="J5638" s="16"/>
      <c r="K5638" s="17"/>
      <c r="L5638" s="16"/>
      <c r="N5638" s="135"/>
      <c r="O5638" s="119"/>
    </row>
    <row r="5639" spans="1:15" s="96" customFormat="1" ht="45.95" customHeight="1">
      <c r="A5639" s="110"/>
      <c r="F5639" s="22"/>
      <c r="G5639" s="19"/>
      <c r="H5639" s="19"/>
      <c r="I5639" s="120"/>
      <c r="J5639" s="23"/>
      <c r="K5639" s="24"/>
      <c r="L5639" s="23"/>
      <c r="N5639" s="135"/>
      <c r="O5639" s="119"/>
    </row>
    <row r="5640" spans="1:15" s="96" customFormat="1" ht="45.95" customHeight="1">
      <c r="A5640" s="110"/>
      <c r="F5640" s="22"/>
      <c r="G5640" s="19"/>
      <c r="H5640" s="19"/>
      <c r="I5640" s="120"/>
      <c r="J5640" s="23"/>
      <c r="K5640" s="24"/>
      <c r="L5640" s="23"/>
      <c r="N5640" s="135"/>
      <c r="O5640" s="119"/>
    </row>
    <row r="5641" spans="1:15" s="96" customFormat="1" ht="45.95" customHeight="1">
      <c r="A5641" s="110"/>
      <c r="F5641" s="25"/>
      <c r="G5641" s="25"/>
      <c r="H5641" s="25"/>
      <c r="I5641" s="120"/>
      <c r="J5641" s="23"/>
      <c r="K5641" s="24"/>
      <c r="L5641" s="23"/>
      <c r="N5641" s="135"/>
      <c r="O5641" s="119"/>
    </row>
    <row r="5642" spans="1:15" s="96" customFormat="1" ht="45.95" customHeight="1">
      <c r="A5642" s="110"/>
      <c r="F5642" s="133"/>
      <c r="G5642" s="25"/>
      <c r="H5642" s="25"/>
      <c r="I5642" s="132"/>
      <c r="J5642" s="23"/>
      <c r="K5642" s="24"/>
      <c r="L5642" s="23"/>
      <c r="N5642" s="135"/>
      <c r="O5642" s="119"/>
    </row>
    <row r="5643" spans="1:15" s="96" customFormat="1" ht="45.95" customHeight="1">
      <c r="A5643" s="110"/>
      <c r="F5643" s="133"/>
      <c r="G5643" s="25"/>
      <c r="H5643" s="25"/>
      <c r="I5643" s="132"/>
      <c r="J5643" s="23"/>
      <c r="K5643" s="24"/>
      <c r="L5643" s="23"/>
      <c r="N5643" s="135"/>
      <c r="O5643" s="119"/>
    </row>
    <row r="5644" spans="1:15" s="96" customFormat="1" ht="45.95" customHeight="1">
      <c r="A5644" s="110"/>
      <c r="F5644" s="133"/>
      <c r="G5644" s="25"/>
      <c r="H5644" s="25"/>
      <c r="I5644" s="132"/>
      <c r="J5644" s="23"/>
      <c r="K5644" s="24"/>
      <c r="L5644" s="23"/>
      <c r="N5644" s="135"/>
      <c r="O5644" s="119"/>
    </row>
    <row r="5645" spans="1:15" s="96" customFormat="1" ht="45.95" customHeight="1">
      <c r="A5645" s="110"/>
      <c r="F5645" s="18"/>
      <c r="G5645" s="19"/>
      <c r="H5645" s="19"/>
      <c r="I5645" s="120"/>
      <c r="J5645" s="16"/>
      <c r="K5645" s="17"/>
      <c r="L5645" s="16"/>
      <c r="N5645" s="140"/>
      <c r="O5645" s="119"/>
    </row>
    <row r="5646" spans="1:15" s="96" customFormat="1" ht="45.95" customHeight="1">
      <c r="A5646" s="110"/>
      <c r="F5646" s="18"/>
      <c r="G5646" s="19"/>
      <c r="H5646" s="19"/>
      <c r="I5646" s="120"/>
      <c r="J5646" s="16"/>
      <c r="K5646" s="17"/>
      <c r="L5646" s="16"/>
      <c r="N5646" s="140"/>
      <c r="O5646" s="119"/>
    </row>
    <row r="5647" spans="1:15" s="96" customFormat="1" ht="45.95" customHeight="1">
      <c r="A5647" s="110"/>
      <c r="F5647" s="130"/>
      <c r="G5647" s="19"/>
      <c r="H5647" s="19"/>
      <c r="I5647" s="120"/>
      <c r="J5647" s="23"/>
      <c r="K5647" s="17"/>
      <c r="L5647" s="16"/>
      <c r="N5647" s="140"/>
      <c r="O5647" s="119"/>
    </row>
    <row r="5648" spans="1:15" s="96" customFormat="1" ht="45.95" customHeight="1">
      <c r="A5648" s="110"/>
      <c r="F5648" s="22"/>
      <c r="G5648" s="19"/>
      <c r="H5648" s="19"/>
      <c r="I5648" s="120"/>
      <c r="J5648" s="23"/>
      <c r="K5648" s="24"/>
      <c r="L5648" s="23"/>
      <c r="N5648" s="140"/>
      <c r="O5648" s="119"/>
    </row>
    <row r="5649" spans="1:15" s="96" customFormat="1" ht="45.95" customHeight="1">
      <c r="A5649" s="110"/>
      <c r="F5649" s="25"/>
      <c r="G5649" s="25"/>
      <c r="H5649" s="25"/>
      <c r="I5649" s="132"/>
      <c r="J5649" s="23"/>
      <c r="K5649" s="24"/>
      <c r="L5649" s="23"/>
      <c r="N5649" s="140"/>
      <c r="O5649" s="119"/>
    </row>
    <row r="5650" spans="1:15" s="96" customFormat="1" ht="45.95" customHeight="1">
      <c r="A5650" s="110"/>
      <c r="F5650" s="25"/>
      <c r="G5650" s="25"/>
      <c r="H5650" s="25"/>
      <c r="I5650" s="132"/>
      <c r="J5650" s="23"/>
      <c r="K5650" s="24"/>
      <c r="L5650" s="23"/>
      <c r="N5650" s="140"/>
      <c r="O5650" s="119"/>
    </row>
    <row r="5651" spans="1:15" s="96" customFormat="1" ht="45.95" customHeight="1">
      <c r="A5651" s="110"/>
      <c r="F5651" s="25"/>
      <c r="G5651" s="25"/>
      <c r="H5651" s="25"/>
      <c r="I5651" s="132"/>
      <c r="J5651" s="23"/>
      <c r="K5651" s="24"/>
      <c r="L5651" s="23"/>
      <c r="N5651" s="140"/>
      <c r="O5651" s="119"/>
    </row>
    <row r="5652" spans="1:15" s="96" customFormat="1" ht="45.95" customHeight="1">
      <c r="A5652" s="110"/>
      <c r="F5652" s="133"/>
      <c r="G5652" s="25"/>
      <c r="H5652" s="25"/>
      <c r="I5652" s="132"/>
      <c r="J5652" s="23"/>
      <c r="K5652" s="24"/>
      <c r="L5652" s="23"/>
      <c r="N5652" s="140"/>
      <c r="O5652" s="119"/>
    </row>
    <row r="5653" spans="1:15" s="96" customFormat="1" ht="45.95" customHeight="1">
      <c r="A5653" s="110"/>
      <c r="F5653" s="133"/>
      <c r="G5653" s="25"/>
      <c r="H5653" s="25"/>
      <c r="I5653" s="132"/>
      <c r="J5653" s="23"/>
      <c r="K5653" s="24"/>
      <c r="L5653" s="23"/>
      <c r="N5653" s="140"/>
      <c r="O5653" s="119"/>
    </row>
    <row r="5654" spans="1:15" s="96" customFormat="1" ht="45.95" customHeight="1">
      <c r="A5654" s="110"/>
      <c r="B5654" s="111"/>
      <c r="C5654" s="127"/>
      <c r="H5654" s="130"/>
      <c r="I5654" s="120"/>
      <c r="J5654" s="16"/>
      <c r="K5654" s="17"/>
      <c r="L5654" s="16"/>
      <c r="N5654" s="131"/>
      <c r="O5654" s="119"/>
    </row>
    <row r="5655" spans="1:15" s="96" customFormat="1" ht="45.95" customHeight="1">
      <c r="A5655" s="110"/>
      <c r="B5655" s="111"/>
      <c r="C5655" s="127"/>
      <c r="F5655" s="18"/>
      <c r="G5655" s="19"/>
      <c r="H5655" s="19"/>
      <c r="I5655" s="137"/>
      <c r="J5655" s="16"/>
      <c r="K5655" s="17"/>
      <c r="L5655" s="16"/>
      <c r="N5655" s="138"/>
      <c r="O5655" s="119"/>
    </row>
    <row r="5656" spans="1:15" s="96" customFormat="1" ht="45.95" customHeight="1">
      <c r="A5656" s="110"/>
      <c r="B5656" s="111"/>
      <c r="C5656" s="127"/>
      <c r="F5656" s="18"/>
      <c r="G5656" s="19"/>
      <c r="H5656" s="19"/>
      <c r="I5656" s="120"/>
      <c r="J5656" s="16"/>
      <c r="K5656" s="17"/>
      <c r="L5656" s="16"/>
      <c r="N5656" s="138"/>
      <c r="O5656" s="119"/>
    </row>
    <row r="5657" spans="1:15" s="96" customFormat="1" ht="45.95" customHeight="1">
      <c r="A5657" s="110"/>
      <c r="B5657" s="111"/>
      <c r="C5657" s="127"/>
      <c r="F5657" s="18"/>
      <c r="G5657" s="19"/>
      <c r="H5657" s="19"/>
      <c r="I5657" s="120"/>
      <c r="J5657" s="16"/>
      <c r="K5657" s="17"/>
      <c r="L5657" s="16"/>
      <c r="N5657" s="138"/>
      <c r="O5657" s="119"/>
    </row>
    <row r="5658" spans="1:15" s="96" customFormat="1" ht="45.95" customHeight="1">
      <c r="A5658" s="110"/>
      <c r="B5658" s="111"/>
      <c r="C5658" s="127"/>
      <c r="F5658" s="18"/>
      <c r="G5658" s="19"/>
      <c r="H5658" s="19"/>
      <c r="I5658" s="120"/>
      <c r="J5658" s="16"/>
      <c r="K5658" s="17"/>
      <c r="L5658" s="16"/>
      <c r="N5658" s="138"/>
      <c r="O5658" s="119"/>
    </row>
    <row r="5659" spans="1:15" s="96" customFormat="1" ht="45.95" customHeight="1">
      <c r="A5659" s="110"/>
      <c r="B5659" s="111"/>
      <c r="C5659" s="127"/>
      <c r="F5659" s="18"/>
      <c r="G5659" s="19"/>
      <c r="H5659" s="19"/>
      <c r="I5659" s="120"/>
      <c r="J5659" s="16"/>
      <c r="K5659" s="17"/>
      <c r="L5659" s="16"/>
      <c r="N5659" s="138"/>
      <c r="O5659" s="119"/>
    </row>
    <row r="5660" spans="1:15" s="96" customFormat="1" ht="45.95" customHeight="1">
      <c r="A5660" s="110"/>
      <c r="B5660" s="111"/>
      <c r="C5660" s="127"/>
      <c r="F5660" s="18"/>
      <c r="G5660" s="19"/>
      <c r="H5660" s="19"/>
      <c r="I5660" s="120"/>
      <c r="J5660" s="16"/>
      <c r="K5660" s="17"/>
      <c r="L5660" s="16"/>
      <c r="N5660" s="138"/>
      <c r="O5660" s="119"/>
    </row>
    <row r="5661" spans="1:15" s="96" customFormat="1" ht="45.95" customHeight="1">
      <c r="A5661" s="110"/>
      <c r="B5661" s="111"/>
      <c r="C5661" s="127"/>
      <c r="F5661" s="18"/>
      <c r="G5661" s="19"/>
      <c r="H5661" s="19"/>
      <c r="I5661" s="120"/>
      <c r="J5661" s="16"/>
      <c r="K5661" s="17"/>
      <c r="L5661" s="16"/>
      <c r="N5661" s="138"/>
      <c r="O5661" s="119"/>
    </row>
    <row r="5662" spans="1:15" s="96" customFormat="1" ht="45.95" customHeight="1">
      <c r="A5662" s="110"/>
      <c r="B5662" s="111"/>
      <c r="C5662" s="127"/>
      <c r="F5662" s="18"/>
      <c r="G5662" s="19"/>
      <c r="H5662" s="19"/>
      <c r="I5662" s="120"/>
      <c r="J5662" s="16"/>
      <c r="K5662" s="17"/>
      <c r="L5662" s="16"/>
      <c r="N5662" s="138"/>
      <c r="O5662" s="119"/>
    </row>
    <row r="5663" spans="1:15" s="96" customFormat="1" ht="45.95" customHeight="1">
      <c r="A5663" s="110"/>
      <c r="B5663" s="111"/>
      <c r="C5663" s="127"/>
      <c r="F5663" s="18"/>
      <c r="G5663" s="19"/>
      <c r="H5663" s="19"/>
      <c r="I5663" s="120"/>
      <c r="J5663" s="16"/>
      <c r="K5663" s="17"/>
      <c r="L5663" s="16"/>
      <c r="N5663" s="138"/>
      <c r="O5663" s="119"/>
    </row>
    <row r="5664" spans="1:15" s="96" customFormat="1" ht="45.95" customHeight="1">
      <c r="A5664" s="110"/>
      <c r="B5664" s="111"/>
      <c r="C5664" s="127"/>
      <c r="F5664" s="22"/>
      <c r="G5664" s="19"/>
      <c r="H5664" s="19"/>
      <c r="I5664" s="120"/>
      <c r="J5664" s="23"/>
      <c r="K5664" s="24"/>
      <c r="L5664" s="23"/>
      <c r="N5664" s="138"/>
      <c r="O5664" s="119"/>
    </row>
    <row r="5665" spans="1:15" s="96" customFormat="1" ht="45.95" customHeight="1">
      <c r="A5665" s="110"/>
      <c r="B5665" s="111"/>
      <c r="C5665" s="127"/>
      <c r="F5665" s="22"/>
      <c r="G5665" s="19"/>
      <c r="H5665" s="19"/>
      <c r="I5665" s="120"/>
      <c r="J5665" s="23"/>
      <c r="K5665" s="24"/>
      <c r="L5665" s="23"/>
      <c r="N5665" s="138"/>
      <c r="O5665" s="119"/>
    </row>
    <row r="5666" spans="1:15" s="96" customFormat="1" ht="45.95" customHeight="1">
      <c r="A5666" s="110"/>
      <c r="B5666" s="111"/>
      <c r="C5666" s="127"/>
      <c r="F5666" s="25"/>
      <c r="G5666" s="25"/>
      <c r="H5666" s="25"/>
      <c r="I5666" s="132"/>
      <c r="J5666" s="23"/>
      <c r="K5666" s="24"/>
      <c r="L5666" s="23"/>
      <c r="N5666" s="138"/>
      <c r="O5666" s="119"/>
    </row>
    <row r="5667" spans="1:15" s="96" customFormat="1" ht="45.95" customHeight="1">
      <c r="A5667" s="110"/>
      <c r="B5667" s="111"/>
      <c r="C5667" s="127"/>
      <c r="F5667" s="25"/>
      <c r="G5667" s="25"/>
      <c r="H5667" s="25"/>
      <c r="I5667" s="132"/>
      <c r="J5667" s="23"/>
      <c r="K5667" s="24"/>
      <c r="L5667" s="23"/>
      <c r="N5667" s="138"/>
      <c r="O5667" s="119"/>
    </row>
    <row r="5668" spans="1:15" s="96" customFormat="1" ht="45.95" customHeight="1">
      <c r="A5668" s="110"/>
      <c r="B5668" s="111"/>
      <c r="C5668" s="127"/>
      <c r="F5668" s="133"/>
      <c r="G5668" s="25"/>
      <c r="H5668" s="25"/>
      <c r="I5668" s="132"/>
      <c r="J5668" s="23"/>
      <c r="K5668" s="24"/>
      <c r="L5668" s="23"/>
      <c r="N5668" s="138"/>
      <c r="O5668" s="119"/>
    </row>
    <row r="5669" spans="1:15" s="96" customFormat="1" ht="45.95" customHeight="1">
      <c r="A5669" s="110"/>
      <c r="B5669" s="111"/>
      <c r="C5669" s="127"/>
      <c r="F5669" s="133"/>
      <c r="G5669" s="25"/>
      <c r="H5669" s="25"/>
      <c r="I5669" s="132"/>
      <c r="J5669" s="23"/>
      <c r="K5669" s="24"/>
      <c r="L5669" s="23"/>
      <c r="N5669" s="138"/>
      <c r="O5669" s="119"/>
    </row>
    <row r="5670" spans="1:15" s="96" customFormat="1" ht="45.95" customHeight="1">
      <c r="A5670" s="110"/>
      <c r="B5670" s="111"/>
      <c r="C5670" s="127"/>
      <c r="F5670" s="133"/>
      <c r="G5670" s="25"/>
      <c r="H5670" s="25"/>
      <c r="I5670" s="132"/>
      <c r="J5670" s="23"/>
      <c r="K5670" s="24"/>
      <c r="L5670" s="23"/>
      <c r="N5670" s="138"/>
      <c r="O5670" s="119"/>
    </row>
    <row r="5671" spans="1:15" s="96" customFormat="1" ht="45.95" customHeight="1">
      <c r="A5671" s="110"/>
      <c r="B5671" s="111"/>
      <c r="C5671" s="127"/>
      <c r="F5671" s="133"/>
      <c r="G5671" s="25"/>
      <c r="H5671" s="25"/>
      <c r="I5671" s="132"/>
      <c r="J5671" s="23"/>
      <c r="K5671" s="24"/>
      <c r="L5671" s="23"/>
      <c r="N5671" s="138"/>
      <c r="O5671" s="119"/>
    </row>
    <row r="5672" spans="1:15" s="96" customFormat="1" ht="45.95" customHeight="1">
      <c r="A5672" s="110"/>
      <c r="B5672" s="111"/>
      <c r="C5672" s="127"/>
      <c r="F5672" s="18"/>
      <c r="H5672" s="130"/>
      <c r="I5672" s="120"/>
      <c r="J5672" s="16"/>
      <c r="K5672" s="17"/>
      <c r="L5672" s="16"/>
      <c r="N5672" s="131"/>
      <c r="O5672" s="119"/>
    </row>
    <row r="5673" spans="1:15" s="96" customFormat="1" ht="45.95" customHeight="1">
      <c r="A5673" s="110"/>
      <c r="F5673" s="18"/>
      <c r="G5673" s="130"/>
      <c r="H5673" s="130"/>
      <c r="I5673" s="120"/>
      <c r="J5673" s="16"/>
      <c r="K5673" s="17"/>
      <c r="L5673" s="16"/>
      <c r="N5673" s="131"/>
      <c r="O5673" s="119"/>
    </row>
    <row r="5674" spans="1:15" s="96" customFormat="1" ht="45.95" customHeight="1">
      <c r="A5674" s="110"/>
      <c r="F5674" s="18"/>
      <c r="G5674" s="130"/>
      <c r="H5674" s="130"/>
      <c r="I5674" s="120"/>
      <c r="J5674" s="16"/>
      <c r="K5674" s="17"/>
      <c r="L5674" s="16"/>
      <c r="N5674" s="131"/>
      <c r="O5674" s="119"/>
    </row>
    <row r="5675" spans="1:15" s="96" customFormat="1" ht="45.95" customHeight="1">
      <c r="A5675" s="110"/>
      <c r="F5675" s="18"/>
      <c r="G5675" s="130"/>
      <c r="H5675" s="130"/>
      <c r="I5675" s="120"/>
      <c r="J5675" s="16"/>
      <c r="K5675" s="17"/>
      <c r="L5675" s="16"/>
      <c r="N5675" s="131"/>
      <c r="O5675" s="119"/>
    </row>
    <row r="5676" spans="1:15" s="96" customFormat="1" ht="45.95" customHeight="1">
      <c r="A5676" s="110"/>
      <c r="F5676" s="18"/>
      <c r="G5676" s="19"/>
      <c r="H5676" s="19"/>
      <c r="I5676" s="120"/>
      <c r="J5676" s="16"/>
      <c r="K5676" s="17"/>
      <c r="L5676" s="16"/>
      <c r="N5676" s="131"/>
      <c r="O5676" s="119"/>
    </row>
    <row r="5677" spans="1:15" s="96" customFormat="1" ht="45.95" customHeight="1">
      <c r="A5677" s="110"/>
      <c r="F5677" s="18"/>
      <c r="G5677" s="19"/>
      <c r="H5677" s="19"/>
      <c r="I5677" s="120"/>
      <c r="J5677" s="16"/>
      <c r="K5677" s="17"/>
      <c r="L5677" s="16"/>
      <c r="N5677" s="131"/>
      <c r="O5677" s="119"/>
    </row>
    <row r="5678" spans="1:15" s="96" customFormat="1" ht="45.95" customHeight="1">
      <c r="A5678" s="110"/>
      <c r="F5678" s="18"/>
      <c r="G5678" s="19"/>
      <c r="H5678" s="19"/>
      <c r="I5678" s="120"/>
      <c r="J5678" s="16"/>
      <c r="K5678" s="17"/>
      <c r="L5678" s="16"/>
      <c r="N5678" s="121"/>
      <c r="O5678" s="119"/>
    </row>
    <row r="5679" spans="1:15" s="96" customFormat="1" ht="45.95" customHeight="1">
      <c r="A5679" s="110"/>
      <c r="F5679" s="133"/>
      <c r="G5679" s="25"/>
      <c r="H5679" s="25"/>
      <c r="I5679" s="120"/>
      <c r="J5679" s="23"/>
      <c r="K5679" s="24"/>
      <c r="L5679" s="23"/>
      <c r="N5679" s="121"/>
      <c r="O5679" s="119"/>
    </row>
    <row r="5680" spans="1:15" s="96" customFormat="1" ht="45.95" customHeight="1">
      <c r="A5680" s="110"/>
      <c r="F5680" s="133"/>
      <c r="G5680" s="25"/>
      <c r="H5680" s="25"/>
      <c r="I5680" s="120"/>
      <c r="J5680" s="23"/>
      <c r="K5680" s="24"/>
      <c r="L5680" s="23"/>
      <c r="N5680" s="121"/>
      <c r="O5680" s="119"/>
    </row>
    <row r="5681" spans="1:15" s="96" customFormat="1" ht="45.95" customHeight="1">
      <c r="A5681" s="110"/>
      <c r="F5681" s="18"/>
      <c r="G5681" s="19"/>
      <c r="H5681" s="19"/>
      <c r="I5681" s="120"/>
      <c r="J5681" s="16"/>
      <c r="K5681" s="17"/>
      <c r="L5681" s="16"/>
      <c r="N5681" s="121"/>
      <c r="O5681" s="119"/>
    </row>
    <row r="5682" spans="1:15" s="96" customFormat="1" ht="45.95" customHeight="1">
      <c r="A5682" s="110"/>
      <c r="F5682" s="18"/>
      <c r="G5682" s="19"/>
      <c r="H5682" s="19"/>
      <c r="I5682" s="120"/>
      <c r="J5682" s="16"/>
      <c r="K5682" s="17"/>
      <c r="L5682" s="16"/>
      <c r="N5682" s="121"/>
      <c r="O5682" s="119"/>
    </row>
    <row r="5683" spans="1:15" s="96" customFormat="1" ht="45.95" customHeight="1">
      <c r="A5683" s="110"/>
      <c r="F5683" s="22"/>
      <c r="G5683" s="19"/>
      <c r="H5683" s="19"/>
      <c r="I5683" s="120"/>
      <c r="J5683" s="23"/>
      <c r="K5683" s="24"/>
      <c r="L5683" s="23"/>
      <c r="N5683" s="121"/>
      <c r="O5683" s="119"/>
    </row>
    <row r="5684" spans="1:15" s="96" customFormat="1" ht="45.95" customHeight="1">
      <c r="A5684" s="110"/>
      <c r="F5684" s="133"/>
      <c r="G5684" s="25"/>
      <c r="H5684" s="25"/>
      <c r="I5684" s="120"/>
      <c r="J5684" s="23"/>
      <c r="K5684" s="24"/>
      <c r="L5684" s="23"/>
      <c r="N5684" s="121"/>
      <c r="O5684" s="119"/>
    </row>
    <row r="5685" spans="1:15" s="96" customFormat="1" ht="45.95" customHeight="1">
      <c r="A5685" s="110"/>
      <c r="F5685" s="133"/>
      <c r="G5685" s="25"/>
      <c r="H5685" s="25"/>
      <c r="I5685" s="120"/>
      <c r="J5685" s="23"/>
      <c r="K5685" s="24"/>
      <c r="L5685" s="23"/>
      <c r="N5685" s="121"/>
      <c r="O5685" s="119"/>
    </row>
    <row r="5686" spans="1:15" s="96" customFormat="1" ht="45.95" customHeight="1">
      <c r="A5686" s="110"/>
      <c r="F5686" s="18"/>
      <c r="G5686" s="19"/>
      <c r="H5686" s="19"/>
      <c r="I5686" s="137"/>
      <c r="J5686" s="16"/>
      <c r="K5686" s="17"/>
      <c r="L5686" s="16"/>
      <c r="N5686" s="121"/>
      <c r="O5686" s="119"/>
    </row>
    <row r="5687" spans="1:15" s="96" customFormat="1" ht="45.95" customHeight="1">
      <c r="A5687" s="110"/>
      <c r="F5687" s="18"/>
      <c r="G5687" s="19"/>
      <c r="H5687" s="19"/>
      <c r="I5687" s="120"/>
      <c r="J5687" s="16"/>
      <c r="K5687" s="17"/>
      <c r="L5687" s="16"/>
      <c r="N5687" s="121"/>
      <c r="O5687" s="119"/>
    </row>
    <row r="5688" spans="1:15" s="96" customFormat="1" ht="45.95" customHeight="1">
      <c r="A5688" s="110"/>
      <c r="F5688" s="22"/>
      <c r="G5688" s="19"/>
      <c r="H5688" s="19"/>
      <c r="I5688" s="120"/>
      <c r="J5688" s="23"/>
      <c r="K5688" s="24"/>
      <c r="L5688" s="23"/>
      <c r="N5688" s="121"/>
      <c r="O5688" s="119"/>
    </row>
    <row r="5689" spans="1:15" s="96" customFormat="1" ht="45.95" customHeight="1">
      <c r="A5689" s="110"/>
      <c r="F5689" s="25"/>
      <c r="G5689" s="25"/>
      <c r="H5689" s="25"/>
      <c r="I5689" s="120"/>
      <c r="J5689" s="23"/>
      <c r="K5689" s="24"/>
      <c r="L5689" s="23"/>
      <c r="N5689" s="121"/>
      <c r="O5689" s="119"/>
    </row>
    <row r="5690" spans="1:15" s="96" customFormat="1" ht="45.95" customHeight="1">
      <c r="A5690" s="110"/>
      <c r="F5690" s="133"/>
      <c r="G5690" s="25"/>
      <c r="H5690" s="25"/>
      <c r="I5690" s="120"/>
      <c r="J5690" s="23"/>
      <c r="K5690" s="24"/>
      <c r="L5690" s="23"/>
      <c r="N5690" s="121"/>
      <c r="O5690" s="119"/>
    </row>
    <row r="5691" spans="1:15" s="96" customFormat="1" ht="45.95" customHeight="1">
      <c r="A5691" s="110"/>
      <c r="F5691" s="133"/>
      <c r="G5691" s="25"/>
      <c r="H5691" s="25"/>
      <c r="I5691" s="120"/>
      <c r="J5691" s="23"/>
      <c r="K5691" s="24"/>
      <c r="L5691" s="23"/>
      <c r="N5691" s="121"/>
      <c r="O5691" s="119"/>
    </row>
    <row r="5692" spans="1:15" s="96" customFormat="1" ht="45.95" customHeight="1">
      <c r="A5692" s="110"/>
      <c r="F5692" s="18"/>
      <c r="G5692" s="19"/>
      <c r="H5692" s="19"/>
      <c r="I5692" s="120"/>
      <c r="J5692" s="16"/>
      <c r="K5692" s="17"/>
      <c r="L5692" s="16"/>
      <c r="N5692" s="131"/>
      <c r="O5692" s="119"/>
    </row>
    <row r="5693" spans="1:15" s="96" customFormat="1" ht="45.95" customHeight="1">
      <c r="A5693" s="110"/>
      <c r="F5693" s="18"/>
      <c r="G5693" s="19"/>
      <c r="H5693" s="19"/>
      <c r="I5693" s="120"/>
      <c r="J5693" s="16"/>
      <c r="K5693" s="17"/>
      <c r="L5693" s="16"/>
      <c r="N5693" s="131"/>
      <c r="O5693" s="119"/>
    </row>
    <row r="5694" spans="1:15" s="96" customFormat="1" ht="45.95" customHeight="1">
      <c r="A5694" s="110"/>
      <c r="F5694" s="18"/>
      <c r="G5694" s="19"/>
      <c r="H5694" s="19"/>
      <c r="I5694" s="120"/>
      <c r="J5694" s="16"/>
      <c r="K5694" s="17"/>
      <c r="L5694" s="16"/>
      <c r="N5694" s="121"/>
      <c r="O5694" s="119"/>
    </row>
    <row r="5695" spans="1:15" s="96" customFormat="1" ht="45.95" customHeight="1">
      <c r="A5695" s="110"/>
      <c r="F5695" s="133"/>
      <c r="G5695" s="25"/>
      <c r="H5695" s="25"/>
      <c r="I5695" s="120"/>
      <c r="J5695" s="23"/>
      <c r="K5695" s="24"/>
      <c r="L5695" s="23"/>
      <c r="N5695" s="121"/>
      <c r="O5695" s="119"/>
    </row>
    <row r="5696" spans="1:15" s="96" customFormat="1" ht="45.95" customHeight="1">
      <c r="A5696" s="110"/>
      <c r="F5696" s="133"/>
      <c r="G5696" s="25"/>
      <c r="H5696" s="25"/>
      <c r="I5696" s="120"/>
      <c r="J5696" s="23"/>
      <c r="K5696" s="24"/>
      <c r="L5696" s="23"/>
      <c r="N5696" s="121"/>
      <c r="O5696" s="119"/>
    </row>
    <row r="5697" spans="1:15" s="96" customFormat="1" ht="45.95" customHeight="1">
      <c r="A5697" s="110"/>
      <c r="B5697" s="111"/>
      <c r="C5697" s="127"/>
      <c r="F5697" s="18"/>
      <c r="H5697" s="130"/>
      <c r="I5697" s="120"/>
      <c r="J5697" s="16"/>
      <c r="K5697" s="17"/>
      <c r="L5697" s="16"/>
      <c r="N5697" s="131"/>
      <c r="O5697" s="119"/>
    </row>
    <row r="5698" spans="1:15" s="96" customFormat="1" ht="45.95" customHeight="1">
      <c r="A5698" s="110"/>
      <c r="F5698" s="18"/>
      <c r="G5698" s="130"/>
      <c r="H5698" s="130"/>
      <c r="I5698" s="120"/>
      <c r="J5698" s="16"/>
      <c r="K5698" s="17"/>
      <c r="L5698" s="16"/>
      <c r="N5698" s="131"/>
      <c r="O5698" s="119"/>
    </row>
    <row r="5699" spans="1:15" s="96" customFormat="1" ht="45.95" customHeight="1">
      <c r="A5699" s="110"/>
      <c r="F5699" s="18"/>
      <c r="G5699" s="19"/>
      <c r="H5699" s="19"/>
      <c r="I5699" s="120"/>
      <c r="J5699" s="16"/>
      <c r="K5699" s="17"/>
      <c r="L5699" s="16"/>
      <c r="N5699" s="131"/>
      <c r="O5699" s="119"/>
    </row>
    <row r="5700" spans="1:15" s="96" customFormat="1" ht="45.95" customHeight="1">
      <c r="A5700" s="110"/>
      <c r="F5700" s="18"/>
      <c r="G5700" s="19"/>
      <c r="H5700" s="19"/>
      <c r="I5700" s="120"/>
      <c r="J5700" s="16"/>
      <c r="K5700" s="17"/>
      <c r="L5700" s="16"/>
      <c r="N5700" s="121"/>
      <c r="O5700" s="119"/>
    </row>
    <row r="5701" spans="1:15" s="96" customFormat="1" ht="45.95" customHeight="1">
      <c r="A5701" s="110"/>
      <c r="F5701" s="22"/>
      <c r="G5701" s="19"/>
      <c r="H5701" s="19"/>
      <c r="I5701" s="120"/>
      <c r="J5701" s="23"/>
      <c r="K5701" s="24"/>
      <c r="L5701" s="23"/>
      <c r="N5701" s="121"/>
      <c r="O5701" s="119"/>
    </row>
    <row r="5702" spans="1:15" s="96" customFormat="1" ht="45.95" customHeight="1">
      <c r="A5702" s="110"/>
      <c r="F5702" s="133"/>
      <c r="G5702" s="25"/>
      <c r="H5702" s="25"/>
      <c r="I5702" s="120"/>
      <c r="J5702" s="23"/>
      <c r="K5702" s="24"/>
      <c r="L5702" s="23"/>
      <c r="N5702" s="121"/>
      <c r="O5702" s="119"/>
    </row>
    <row r="5703" spans="1:15" s="96" customFormat="1" ht="45.95" customHeight="1">
      <c r="A5703" s="110"/>
      <c r="F5703" s="133"/>
      <c r="G5703" s="25"/>
      <c r="H5703" s="25"/>
      <c r="I5703" s="120"/>
      <c r="J5703" s="23"/>
      <c r="K5703" s="24"/>
      <c r="L5703" s="23"/>
      <c r="N5703" s="121"/>
      <c r="O5703" s="119"/>
    </row>
    <row r="5704" spans="1:15" s="96" customFormat="1" ht="45.95" customHeight="1">
      <c r="A5704" s="110"/>
      <c r="F5704" s="18"/>
      <c r="G5704" s="19"/>
      <c r="H5704" s="19"/>
      <c r="I5704" s="137"/>
      <c r="J5704" s="16"/>
      <c r="K5704" s="17"/>
      <c r="L5704" s="16"/>
      <c r="N5704" s="121"/>
      <c r="O5704" s="119"/>
    </row>
    <row r="5705" spans="1:15" s="96" customFormat="1" ht="45.95" customHeight="1">
      <c r="A5705" s="110"/>
      <c r="F5705" s="18"/>
      <c r="G5705" s="19"/>
      <c r="H5705" s="19"/>
      <c r="I5705" s="120"/>
      <c r="J5705" s="16"/>
      <c r="K5705" s="17"/>
      <c r="L5705" s="16"/>
      <c r="N5705" s="121"/>
      <c r="O5705" s="119"/>
    </row>
    <row r="5706" spans="1:15" s="96" customFormat="1" ht="45.95" customHeight="1">
      <c r="A5706" s="110"/>
      <c r="F5706" s="18"/>
      <c r="G5706" s="19"/>
      <c r="H5706" s="19"/>
      <c r="I5706" s="120"/>
      <c r="J5706" s="16"/>
      <c r="K5706" s="17"/>
      <c r="L5706" s="16"/>
      <c r="N5706" s="121"/>
      <c r="O5706" s="119"/>
    </row>
    <row r="5707" spans="1:15" s="96" customFormat="1" ht="45.95" customHeight="1">
      <c r="A5707" s="110"/>
      <c r="F5707" s="22"/>
      <c r="G5707" s="19"/>
      <c r="H5707" s="19"/>
      <c r="I5707" s="120"/>
      <c r="J5707" s="23"/>
      <c r="K5707" s="24"/>
      <c r="L5707" s="23"/>
      <c r="N5707" s="121"/>
      <c r="O5707" s="119"/>
    </row>
    <row r="5708" spans="1:15" s="96" customFormat="1" ht="45.95" customHeight="1">
      <c r="A5708" s="110"/>
      <c r="F5708" s="25"/>
      <c r="G5708" s="25"/>
      <c r="H5708" s="25"/>
      <c r="I5708" s="120"/>
      <c r="J5708" s="23"/>
      <c r="K5708" s="24"/>
      <c r="L5708" s="23"/>
      <c r="N5708" s="121"/>
      <c r="O5708" s="119"/>
    </row>
    <row r="5709" spans="1:15" s="96" customFormat="1" ht="45.95" customHeight="1">
      <c r="A5709" s="110"/>
      <c r="F5709" s="133"/>
      <c r="G5709" s="25"/>
      <c r="H5709" s="25"/>
      <c r="I5709" s="120"/>
      <c r="J5709" s="23"/>
      <c r="K5709" s="24"/>
      <c r="L5709" s="23"/>
      <c r="N5709" s="121"/>
      <c r="O5709" s="119"/>
    </row>
    <row r="5710" spans="1:15" s="96" customFormat="1" ht="45.95" customHeight="1">
      <c r="A5710" s="110"/>
      <c r="F5710" s="133"/>
      <c r="G5710" s="25"/>
      <c r="H5710" s="25"/>
      <c r="I5710" s="132"/>
      <c r="J5710" s="23"/>
      <c r="K5710" s="24"/>
      <c r="L5710" s="23"/>
      <c r="N5710" s="121"/>
      <c r="O5710" s="119"/>
    </row>
    <row r="5711" spans="1:15" s="96" customFormat="1" ht="45.95" customHeight="1">
      <c r="A5711" s="110"/>
      <c r="B5711" s="111"/>
      <c r="C5711" s="127"/>
      <c r="F5711" s="18"/>
      <c r="G5711" s="130"/>
      <c r="H5711" s="130"/>
      <c r="I5711" s="120"/>
      <c r="J5711" s="16"/>
      <c r="K5711" s="17"/>
      <c r="L5711" s="16"/>
      <c r="N5711" s="131"/>
      <c r="O5711" s="119"/>
    </row>
    <row r="5712" spans="1:15" s="96" customFormat="1" ht="45.95" customHeight="1">
      <c r="A5712" s="110"/>
      <c r="F5712" s="18"/>
      <c r="G5712" s="130"/>
      <c r="H5712" s="130"/>
      <c r="I5712" s="120"/>
      <c r="J5712" s="16"/>
      <c r="K5712" s="17"/>
      <c r="L5712" s="16"/>
      <c r="N5712" s="131"/>
      <c r="O5712" s="119"/>
    </row>
    <row r="5713" spans="1:15" s="96" customFormat="1" ht="45.95" customHeight="1">
      <c r="A5713" s="110"/>
      <c r="F5713" s="130"/>
      <c r="G5713" s="130"/>
      <c r="H5713" s="130"/>
      <c r="I5713" s="120"/>
      <c r="J5713" s="16"/>
      <c r="K5713" s="17"/>
      <c r="L5713" s="16"/>
      <c r="N5713" s="131"/>
      <c r="O5713" s="119"/>
    </row>
    <row r="5714" spans="1:15" s="96" customFormat="1" ht="45.95" customHeight="1">
      <c r="A5714" s="110"/>
      <c r="F5714" s="18"/>
      <c r="G5714" s="19"/>
      <c r="H5714" s="19"/>
      <c r="I5714" s="120"/>
      <c r="J5714" s="16"/>
      <c r="K5714" s="17"/>
      <c r="L5714" s="16"/>
      <c r="N5714" s="121"/>
      <c r="O5714" s="119"/>
    </row>
    <row r="5715" spans="1:15" s="96" customFormat="1" ht="45.95" customHeight="1">
      <c r="A5715" s="110"/>
      <c r="F5715" s="22"/>
      <c r="G5715" s="19"/>
      <c r="H5715" s="19"/>
      <c r="I5715" s="120"/>
      <c r="J5715" s="23"/>
      <c r="K5715" s="24"/>
      <c r="L5715" s="23"/>
      <c r="N5715" s="121"/>
      <c r="O5715" s="119"/>
    </row>
    <row r="5716" spans="1:15" s="96" customFormat="1" ht="45.95" customHeight="1">
      <c r="A5716" s="110"/>
      <c r="F5716" s="22"/>
      <c r="G5716" s="19"/>
      <c r="H5716" s="19"/>
      <c r="I5716" s="120"/>
      <c r="J5716" s="23"/>
      <c r="K5716" s="24"/>
      <c r="L5716" s="23"/>
      <c r="N5716" s="121"/>
      <c r="O5716" s="119"/>
    </row>
    <row r="5717" spans="1:15" s="96" customFormat="1" ht="45.95" customHeight="1">
      <c r="A5717" s="110"/>
      <c r="F5717" s="25"/>
      <c r="G5717" s="25"/>
      <c r="H5717" s="25"/>
      <c r="I5717" s="120"/>
      <c r="J5717" s="23"/>
      <c r="K5717" s="24"/>
      <c r="L5717" s="23"/>
      <c r="N5717" s="121"/>
      <c r="O5717" s="119"/>
    </row>
    <row r="5718" spans="1:15" s="96" customFormat="1" ht="45.95" customHeight="1">
      <c r="A5718" s="110"/>
      <c r="F5718" s="133"/>
      <c r="G5718" s="25"/>
      <c r="H5718" s="25"/>
      <c r="I5718" s="120"/>
      <c r="J5718" s="23"/>
      <c r="K5718" s="24"/>
      <c r="L5718" s="23"/>
      <c r="N5718" s="121"/>
      <c r="O5718" s="119"/>
    </row>
    <row r="5719" spans="1:15" s="96" customFormat="1" ht="45.95" customHeight="1">
      <c r="A5719" s="110"/>
      <c r="F5719" s="133"/>
      <c r="G5719" s="25"/>
      <c r="H5719" s="25"/>
      <c r="I5719" s="132"/>
      <c r="J5719" s="23"/>
      <c r="K5719" s="24"/>
      <c r="L5719" s="23"/>
      <c r="N5719" s="121"/>
      <c r="O5719" s="119"/>
    </row>
    <row r="5720" spans="1:15" s="96" customFormat="1" ht="45.95" customHeight="1">
      <c r="A5720" s="110"/>
      <c r="F5720" s="18"/>
      <c r="G5720" s="19"/>
      <c r="H5720" s="19"/>
      <c r="I5720" s="137"/>
      <c r="J5720" s="16"/>
      <c r="K5720" s="17"/>
      <c r="L5720" s="16"/>
      <c r="N5720" s="121"/>
      <c r="O5720" s="119"/>
    </row>
    <row r="5721" spans="1:15" s="96" customFormat="1" ht="45.95" customHeight="1">
      <c r="A5721" s="110"/>
      <c r="F5721" s="18"/>
      <c r="G5721" s="19"/>
      <c r="H5721" s="19"/>
      <c r="I5721" s="120"/>
      <c r="J5721" s="16"/>
      <c r="K5721" s="17"/>
      <c r="L5721" s="16"/>
      <c r="N5721" s="121"/>
      <c r="O5721" s="119"/>
    </row>
    <row r="5722" spans="1:15" s="96" customFormat="1" ht="45.95" customHeight="1">
      <c r="A5722" s="110"/>
      <c r="F5722" s="18"/>
      <c r="G5722" s="19"/>
      <c r="H5722" s="19"/>
      <c r="I5722" s="120"/>
      <c r="J5722" s="16"/>
      <c r="K5722" s="17"/>
      <c r="L5722" s="16"/>
      <c r="N5722" s="121"/>
      <c r="O5722" s="119"/>
    </row>
    <row r="5723" spans="1:15" s="96" customFormat="1" ht="45.95" customHeight="1">
      <c r="A5723" s="110"/>
      <c r="F5723" s="18"/>
      <c r="G5723" s="19"/>
      <c r="H5723" s="19"/>
      <c r="I5723" s="120"/>
      <c r="J5723" s="16"/>
      <c r="K5723" s="17"/>
      <c r="L5723" s="16"/>
      <c r="N5723" s="121"/>
      <c r="O5723" s="119"/>
    </row>
    <row r="5724" spans="1:15" s="96" customFormat="1" ht="45.95" customHeight="1">
      <c r="A5724" s="110"/>
      <c r="F5724" s="22"/>
      <c r="G5724" s="19"/>
      <c r="H5724" s="19"/>
      <c r="I5724" s="120"/>
      <c r="J5724" s="23"/>
      <c r="K5724" s="24"/>
      <c r="L5724" s="23"/>
      <c r="N5724" s="121"/>
      <c r="O5724" s="119"/>
    </row>
    <row r="5725" spans="1:15" s="96" customFormat="1" ht="45.95" customHeight="1">
      <c r="A5725" s="110"/>
      <c r="F5725" s="25"/>
      <c r="G5725" s="25"/>
      <c r="H5725" s="25"/>
      <c r="I5725" s="120"/>
      <c r="J5725" s="23"/>
      <c r="K5725" s="24"/>
      <c r="L5725" s="23"/>
      <c r="N5725" s="121"/>
      <c r="O5725" s="119"/>
    </row>
    <row r="5726" spans="1:15" s="96" customFormat="1" ht="45.95" customHeight="1">
      <c r="A5726" s="110"/>
      <c r="F5726" s="25"/>
      <c r="G5726" s="25"/>
      <c r="H5726" s="25"/>
      <c r="I5726" s="132"/>
      <c r="J5726" s="23"/>
      <c r="K5726" s="24"/>
      <c r="L5726" s="23"/>
      <c r="N5726" s="121"/>
      <c r="O5726" s="119"/>
    </row>
    <row r="5727" spans="1:15" s="96" customFormat="1" ht="45.95" customHeight="1">
      <c r="A5727" s="110"/>
      <c r="F5727" s="133"/>
      <c r="G5727" s="25"/>
      <c r="H5727" s="25"/>
      <c r="I5727" s="132"/>
      <c r="J5727" s="23"/>
      <c r="K5727" s="24"/>
      <c r="L5727" s="23"/>
      <c r="N5727" s="121"/>
      <c r="O5727" s="119"/>
    </row>
    <row r="5728" spans="1:15" s="96" customFormat="1" ht="45.95" customHeight="1">
      <c r="A5728" s="110"/>
      <c r="F5728" s="133"/>
      <c r="G5728" s="25"/>
      <c r="H5728" s="25"/>
      <c r="I5728" s="132"/>
      <c r="J5728" s="23"/>
      <c r="K5728" s="24"/>
      <c r="L5728" s="23"/>
      <c r="N5728" s="121"/>
      <c r="O5728" s="119"/>
    </row>
    <row r="5729" spans="1:15" s="96" customFormat="1" ht="45.95" customHeight="1">
      <c r="A5729" s="110"/>
      <c r="F5729" s="18"/>
      <c r="G5729" s="19"/>
      <c r="H5729" s="19"/>
      <c r="I5729" s="137"/>
      <c r="J5729" s="16"/>
      <c r="K5729" s="17"/>
      <c r="L5729" s="16"/>
      <c r="N5729" s="131"/>
      <c r="O5729" s="119"/>
    </row>
    <row r="5730" spans="1:15" s="96" customFormat="1" ht="45.95" customHeight="1">
      <c r="A5730" s="110"/>
      <c r="F5730" s="18"/>
      <c r="G5730" s="19"/>
      <c r="H5730" s="19"/>
      <c r="I5730" s="120"/>
      <c r="J5730" s="16"/>
      <c r="K5730" s="17"/>
      <c r="L5730" s="16"/>
      <c r="N5730" s="131"/>
      <c r="O5730" s="119"/>
    </row>
    <row r="5731" spans="1:15" s="96" customFormat="1" ht="45.95" customHeight="1">
      <c r="A5731" s="110"/>
      <c r="F5731" s="133"/>
      <c r="G5731" s="25"/>
      <c r="H5731" s="25"/>
      <c r="I5731" s="120"/>
      <c r="J5731" s="23"/>
      <c r="K5731" s="24"/>
      <c r="L5731" s="23"/>
      <c r="N5731" s="131"/>
      <c r="O5731" s="119"/>
    </row>
    <row r="5732" spans="1:15" s="96" customFormat="1" ht="45.95" customHeight="1">
      <c r="A5732" s="110"/>
      <c r="F5732" s="133"/>
      <c r="G5732" s="25"/>
      <c r="H5732" s="25"/>
      <c r="I5732" s="120"/>
      <c r="J5732" s="23"/>
      <c r="K5732" s="24"/>
      <c r="L5732" s="23"/>
      <c r="N5732" s="131"/>
      <c r="O5732" s="119"/>
    </row>
    <row r="5733" spans="1:15" s="96" customFormat="1" ht="45.95" customHeight="1">
      <c r="A5733" s="110"/>
      <c r="B5733" s="111"/>
      <c r="C5733" s="127"/>
      <c r="F5733" s="18"/>
      <c r="G5733" s="130"/>
      <c r="H5733" s="130"/>
      <c r="I5733" s="120"/>
      <c r="J5733" s="16"/>
      <c r="K5733" s="17"/>
      <c r="L5733" s="16"/>
      <c r="M5733" s="141"/>
      <c r="N5733" s="131"/>
      <c r="O5733" s="119"/>
    </row>
    <row r="5734" spans="1:15" s="96" customFormat="1" ht="45.95" customHeight="1">
      <c r="A5734" s="110"/>
      <c r="F5734" s="130"/>
      <c r="G5734" s="130"/>
      <c r="H5734" s="130"/>
      <c r="I5734" s="120"/>
      <c r="J5734" s="16"/>
      <c r="K5734" s="17"/>
      <c r="L5734" s="16"/>
      <c r="N5734" s="131"/>
      <c r="O5734" s="119"/>
    </row>
    <row r="5735" spans="1:15" s="96" customFormat="1" ht="45.95" customHeight="1">
      <c r="A5735" s="110"/>
      <c r="F5735" s="18"/>
      <c r="G5735" s="19"/>
      <c r="H5735" s="19"/>
      <c r="I5735" s="137"/>
      <c r="J5735" s="16"/>
      <c r="K5735" s="17"/>
      <c r="L5735" s="16"/>
      <c r="N5735" s="119"/>
      <c r="O5735" s="119"/>
    </row>
    <row r="5736" spans="1:15" s="96" customFormat="1" ht="45.95" customHeight="1">
      <c r="A5736" s="110"/>
      <c r="F5736" s="18"/>
      <c r="G5736" s="19"/>
      <c r="H5736" s="19"/>
      <c r="I5736" s="120"/>
      <c r="J5736" s="16"/>
      <c r="K5736" s="17"/>
      <c r="L5736" s="16"/>
      <c r="N5736" s="119"/>
      <c r="O5736" s="119"/>
    </row>
    <row r="5737" spans="1:15" s="96" customFormat="1" ht="45.95" customHeight="1">
      <c r="A5737" s="110"/>
      <c r="F5737" s="18"/>
      <c r="G5737" s="19"/>
      <c r="H5737" s="19"/>
      <c r="I5737" s="120"/>
      <c r="J5737" s="16"/>
      <c r="K5737" s="17"/>
      <c r="L5737" s="16"/>
      <c r="N5737" s="119"/>
      <c r="O5737" s="119"/>
    </row>
    <row r="5738" spans="1:15" s="96" customFormat="1" ht="45.95" customHeight="1">
      <c r="A5738" s="110"/>
      <c r="F5738" s="18"/>
      <c r="G5738" s="19"/>
      <c r="H5738" s="19"/>
      <c r="I5738" s="120"/>
      <c r="J5738" s="16"/>
      <c r="K5738" s="17"/>
      <c r="L5738" s="16"/>
      <c r="N5738" s="119"/>
      <c r="O5738" s="119"/>
    </row>
    <row r="5739" spans="1:15" s="96" customFormat="1" ht="45.95" customHeight="1">
      <c r="A5739" s="110"/>
      <c r="B5739" s="111"/>
      <c r="C5739" s="127"/>
      <c r="F5739" s="18"/>
      <c r="G5739" s="19"/>
      <c r="H5739" s="19"/>
      <c r="I5739" s="120"/>
      <c r="J5739" s="16"/>
      <c r="K5739" s="17"/>
      <c r="L5739" s="16"/>
      <c r="N5739" s="119"/>
      <c r="O5739" s="119"/>
    </row>
    <row r="5740" spans="1:15" s="96" customFormat="1" ht="45.95" customHeight="1">
      <c r="A5740" s="110"/>
      <c r="F5740" s="18"/>
      <c r="G5740" s="19"/>
      <c r="H5740" s="19"/>
      <c r="I5740" s="120"/>
      <c r="J5740" s="16"/>
      <c r="K5740" s="17"/>
      <c r="L5740" s="16"/>
      <c r="N5740" s="119"/>
      <c r="O5740" s="119"/>
    </row>
    <row r="5741" spans="1:15" s="96" customFormat="1" ht="45.95" customHeight="1">
      <c r="A5741" s="110"/>
      <c r="F5741" s="22"/>
      <c r="G5741" s="19"/>
      <c r="H5741" s="19"/>
      <c r="I5741" s="120"/>
      <c r="J5741" s="23"/>
      <c r="K5741" s="24"/>
      <c r="L5741" s="23"/>
      <c r="M5741" s="100"/>
      <c r="N5741" s="119"/>
      <c r="O5741" s="119"/>
    </row>
    <row r="5742" spans="1:15" s="96" customFormat="1" ht="45.95" customHeight="1">
      <c r="A5742" s="110"/>
      <c r="F5742" s="22"/>
      <c r="G5742" s="19"/>
      <c r="H5742" s="19"/>
      <c r="I5742" s="120"/>
      <c r="J5742" s="23"/>
      <c r="K5742" s="24"/>
      <c r="L5742" s="23"/>
      <c r="M5742" s="100"/>
      <c r="N5742" s="119"/>
      <c r="O5742" s="119"/>
    </row>
    <row r="5743" spans="1:15" s="96" customFormat="1" ht="45.95" customHeight="1">
      <c r="A5743" s="110"/>
      <c r="F5743" s="25"/>
      <c r="G5743" s="25"/>
      <c r="H5743" s="25"/>
      <c r="I5743" s="132"/>
      <c r="J5743" s="23"/>
      <c r="K5743" s="24"/>
      <c r="L5743" s="23"/>
      <c r="M5743" s="100"/>
      <c r="N5743" s="119"/>
    </row>
    <row r="5744" spans="1:15" s="96" customFormat="1" ht="45.95" customHeight="1">
      <c r="A5744" s="110"/>
      <c r="F5744" s="25"/>
      <c r="G5744" s="25"/>
      <c r="H5744" s="25"/>
      <c r="I5744" s="132"/>
      <c r="J5744" s="23"/>
      <c r="K5744" s="24"/>
      <c r="L5744" s="23"/>
      <c r="M5744" s="100"/>
      <c r="N5744" s="119"/>
    </row>
    <row r="5745" spans="1:14" s="96" customFormat="1" ht="45.95" customHeight="1">
      <c r="A5745" s="110"/>
      <c r="F5745" s="133"/>
      <c r="G5745" s="25"/>
      <c r="H5745" s="25"/>
      <c r="I5745" s="132"/>
      <c r="J5745" s="23"/>
      <c r="K5745" s="24"/>
      <c r="L5745" s="23"/>
      <c r="M5745" s="100"/>
      <c r="N5745" s="119"/>
    </row>
    <row r="5746" spans="1:14" s="96" customFormat="1" ht="45.95" customHeight="1">
      <c r="A5746" s="110"/>
      <c r="F5746" s="133"/>
      <c r="G5746" s="25"/>
      <c r="H5746" s="25"/>
      <c r="I5746" s="132"/>
      <c r="J5746" s="23"/>
      <c r="K5746" s="24"/>
      <c r="L5746" s="23"/>
      <c r="M5746" s="100"/>
      <c r="N5746" s="119"/>
    </row>
    <row r="5747" spans="1:14" s="96" customFormat="1" ht="45.95" customHeight="1">
      <c r="A5747" s="110"/>
      <c r="F5747" s="133"/>
      <c r="G5747" s="25"/>
      <c r="H5747" s="25"/>
      <c r="I5747" s="132"/>
      <c r="J5747" s="23"/>
      <c r="K5747" s="24"/>
      <c r="L5747" s="23"/>
      <c r="M5747" s="100"/>
      <c r="N5747" s="119"/>
    </row>
    <row r="5748" spans="1:14" s="96" customFormat="1" ht="45.95" customHeight="1">
      <c r="A5748" s="110"/>
      <c r="F5748" s="133"/>
      <c r="G5748" s="25"/>
      <c r="H5748" s="25"/>
      <c r="I5748" s="132"/>
      <c r="J5748" s="23"/>
      <c r="K5748" s="24"/>
      <c r="L5748" s="23"/>
      <c r="M5748" s="100"/>
      <c r="N5748" s="119"/>
    </row>
    <row r="5749" spans="1:14" s="96" customFormat="1" ht="45.95" customHeight="1">
      <c r="A5749" s="110"/>
      <c r="F5749" s="18"/>
      <c r="G5749" s="19"/>
      <c r="H5749" s="19"/>
      <c r="I5749" s="120"/>
      <c r="J5749" s="16"/>
      <c r="K5749" s="17"/>
      <c r="L5749" s="16"/>
      <c r="M5749" s="100"/>
      <c r="N5749" s="121"/>
    </row>
    <row r="5750" spans="1:14" s="96" customFormat="1" ht="45.95" customHeight="1">
      <c r="A5750" s="110"/>
      <c r="F5750" s="22"/>
      <c r="G5750" s="19"/>
      <c r="H5750" s="19"/>
      <c r="I5750" s="120"/>
      <c r="J5750" s="23"/>
      <c r="K5750" s="24"/>
      <c r="L5750" s="23"/>
      <c r="M5750" s="100"/>
      <c r="N5750" s="121"/>
    </row>
    <row r="5751" spans="1:14" s="96" customFormat="1" ht="45.95" customHeight="1">
      <c r="A5751" s="110"/>
      <c r="F5751" s="22"/>
      <c r="G5751" s="19"/>
      <c r="H5751" s="19"/>
      <c r="I5751" s="120"/>
      <c r="J5751" s="23"/>
      <c r="K5751" s="24"/>
      <c r="L5751" s="23"/>
      <c r="M5751" s="100"/>
      <c r="N5751" s="121"/>
    </row>
    <row r="5752" spans="1:14" s="96" customFormat="1" ht="45.95" customHeight="1">
      <c r="A5752" s="110"/>
      <c r="F5752" s="25"/>
      <c r="G5752" s="25"/>
      <c r="H5752" s="25"/>
      <c r="I5752" s="120"/>
      <c r="J5752" s="23"/>
      <c r="K5752" s="24"/>
      <c r="L5752" s="23"/>
      <c r="M5752" s="100"/>
      <c r="N5752" s="121"/>
    </row>
    <row r="5753" spans="1:14" s="96" customFormat="1" ht="45.95" customHeight="1">
      <c r="A5753" s="110"/>
      <c r="F5753" s="25"/>
      <c r="G5753" s="25"/>
      <c r="H5753" s="25"/>
      <c r="I5753" s="120"/>
      <c r="J5753" s="23"/>
      <c r="K5753" s="24"/>
      <c r="L5753" s="23"/>
      <c r="M5753" s="100"/>
      <c r="N5753" s="121"/>
    </row>
    <row r="5754" spans="1:14" s="96" customFormat="1" ht="45.95" customHeight="1">
      <c r="A5754" s="110"/>
      <c r="F5754" s="133"/>
      <c r="G5754" s="25"/>
      <c r="H5754" s="25"/>
      <c r="I5754" s="132"/>
      <c r="J5754" s="23"/>
      <c r="K5754" s="24"/>
      <c r="L5754" s="23"/>
      <c r="M5754" s="100"/>
      <c r="N5754" s="121"/>
    </row>
    <row r="5755" spans="1:14" s="96" customFormat="1" ht="45.95" customHeight="1">
      <c r="A5755" s="110"/>
      <c r="F5755" s="133"/>
      <c r="G5755" s="25"/>
      <c r="H5755" s="25"/>
      <c r="I5755" s="132"/>
      <c r="J5755" s="23"/>
      <c r="K5755" s="24"/>
      <c r="L5755" s="23"/>
      <c r="M5755" s="100"/>
      <c r="N5755" s="121"/>
    </row>
    <row r="5756" spans="1:14" s="96" customFormat="1" ht="45.95" customHeight="1">
      <c r="A5756" s="110"/>
      <c r="B5756" s="111"/>
      <c r="C5756" s="127"/>
      <c r="F5756" s="18"/>
      <c r="G5756" s="130"/>
      <c r="H5756" s="130"/>
      <c r="I5756" s="120"/>
      <c r="J5756" s="16"/>
      <c r="K5756" s="17"/>
      <c r="L5756" s="16"/>
      <c r="M5756" s="100"/>
      <c r="N5756" s="131"/>
    </row>
    <row r="5757" spans="1:14" s="96" customFormat="1" ht="45.95" customHeight="1">
      <c r="A5757" s="110"/>
      <c r="F5757" s="18"/>
      <c r="G5757" s="130"/>
      <c r="H5757" s="130"/>
      <c r="I5757" s="120"/>
      <c r="J5757" s="16"/>
      <c r="K5757" s="17"/>
      <c r="L5757" s="16"/>
      <c r="M5757" s="100"/>
      <c r="N5757" s="131"/>
    </row>
    <row r="5758" spans="1:14" s="96" customFormat="1" ht="45.95" customHeight="1">
      <c r="A5758" s="110"/>
      <c r="F5758" s="18"/>
      <c r="G5758" s="130"/>
      <c r="H5758" s="130"/>
      <c r="I5758" s="120"/>
      <c r="J5758" s="16"/>
      <c r="K5758" s="17"/>
      <c r="L5758" s="16"/>
      <c r="M5758" s="100"/>
      <c r="N5758" s="131"/>
    </row>
    <row r="5759" spans="1:14" s="96" customFormat="1" ht="45.95" customHeight="1">
      <c r="A5759" s="110"/>
      <c r="F5759" s="18"/>
      <c r="G5759" s="19"/>
      <c r="H5759" s="19"/>
      <c r="I5759" s="137"/>
      <c r="J5759" s="16"/>
      <c r="K5759" s="17"/>
      <c r="L5759" s="16"/>
      <c r="M5759" s="100"/>
      <c r="N5759" s="121"/>
    </row>
    <row r="5760" spans="1:14" s="96" customFormat="1" ht="45.95" customHeight="1">
      <c r="A5760" s="110"/>
      <c r="F5760" s="18"/>
      <c r="G5760" s="19"/>
      <c r="H5760" s="19"/>
      <c r="I5760" s="120"/>
      <c r="J5760" s="16"/>
      <c r="K5760" s="17"/>
      <c r="L5760" s="16"/>
      <c r="M5760" s="100"/>
      <c r="N5760" s="121"/>
    </row>
    <row r="5761" spans="1:14" s="96" customFormat="1" ht="45.95" customHeight="1">
      <c r="A5761" s="110"/>
      <c r="F5761" s="18"/>
      <c r="G5761" s="19"/>
      <c r="H5761" s="19"/>
      <c r="I5761" s="120"/>
      <c r="J5761" s="16"/>
      <c r="K5761" s="17"/>
      <c r="L5761" s="16"/>
      <c r="M5761" s="100"/>
      <c r="N5761" s="121"/>
    </row>
    <row r="5762" spans="1:14" s="96" customFormat="1" ht="45.95" customHeight="1">
      <c r="A5762" s="110"/>
      <c r="F5762" s="18"/>
      <c r="G5762" s="19"/>
      <c r="H5762" s="19"/>
      <c r="I5762" s="120"/>
      <c r="J5762" s="16"/>
      <c r="K5762" s="17"/>
      <c r="L5762" s="16"/>
      <c r="M5762" s="100"/>
      <c r="N5762" s="121"/>
    </row>
    <row r="5763" spans="1:14" s="96" customFormat="1" ht="45.95" customHeight="1">
      <c r="A5763" s="110"/>
      <c r="F5763" s="18"/>
      <c r="G5763" s="19"/>
      <c r="H5763" s="19"/>
      <c r="I5763" s="120"/>
      <c r="J5763" s="16"/>
      <c r="K5763" s="17"/>
      <c r="L5763" s="16"/>
      <c r="M5763" s="100"/>
      <c r="N5763" s="121"/>
    </row>
    <row r="5764" spans="1:14" s="96" customFormat="1" ht="45.95" customHeight="1">
      <c r="A5764" s="110"/>
      <c r="F5764" s="18"/>
      <c r="G5764" s="19"/>
      <c r="H5764" s="19"/>
      <c r="I5764" s="120"/>
      <c r="J5764" s="16"/>
      <c r="K5764" s="17"/>
      <c r="L5764" s="16"/>
      <c r="M5764" s="100"/>
      <c r="N5764" s="121"/>
    </row>
    <row r="5765" spans="1:14" s="96" customFormat="1" ht="45.95" customHeight="1">
      <c r="A5765" s="110"/>
      <c r="F5765" s="18"/>
      <c r="G5765" s="19"/>
      <c r="H5765" s="19"/>
      <c r="I5765" s="120"/>
      <c r="J5765" s="16"/>
      <c r="K5765" s="17"/>
      <c r="L5765" s="16"/>
      <c r="M5765" s="100"/>
      <c r="N5765" s="121"/>
    </row>
    <row r="5766" spans="1:14" s="96" customFormat="1" ht="45.95" customHeight="1">
      <c r="A5766" s="110"/>
      <c r="F5766" s="22"/>
      <c r="G5766" s="19"/>
      <c r="H5766" s="19"/>
      <c r="I5766" s="120"/>
      <c r="J5766" s="23"/>
      <c r="K5766" s="24"/>
      <c r="L5766" s="23"/>
      <c r="M5766" s="100"/>
      <c r="N5766" s="121"/>
    </row>
    <row r="5767" spans="1:14" s="96" customFormat="1" ht="45.95" customHeight="1">
      <c r="A5767" s="110"/>
      <c r="F5767" s="25"/>
      <c r="G5767" s="25"/>
      <c r="H5767" s="25"/>
      <c r="I5767" s="132"/>
      <c r="J5767" s="23"/>
      <c r="K5767" s="24"/>
      <c r="L5767" s="23"/>
      <c r="M5767" s="100"/>
      <c r="N5767" s="121"/>
    </row>
    <row r="5768" spans="1:14" s="96" customFormat="1" ht="45.95" customHeight="1">
      <c r="A5768" s="110"/>
      <c r="F5768" s="25"/>
      <c r="G5768" s="25"/>
      <c r="H5768" s="25"/>
      <c r="I5768" s="132"/>
      <c r="J5768" s="23"/>
      <c r="K5768" s="24"/>
      <c r="L5768" s="23"/>
      <c r="M5768" s="100"/>
      <c r="N5768" s="121"/>
    </row>
    <row r="5769" spans="1:14" s="96" customFormat="1" ht="45.95" customHeight="1">
      <c r="A5769" s="110"/>
      <c r="F5769" s="133"/>
      <c r="G5769" s="25"/>
      <c r="H5769" s="25"/>
      <c r="I5769" s="132"/>
      <c r="J5769" s="23"/>
      <c r="K5769" s="24"/>
      <c r="L5769" s="23"/>
      <c r="M5769" s="100"/>
      <c r="N5769" s="121"/>
    </row>
    <row r="5770" spans="1:14" s="96" customFormat="1" ht="45.95" customHeight="1">
      <c r="A5770" s="110"/>
      <c r="F5770" s="133"/>
      <c r="G5770" s="25"/>
      <c r="H5770" s="25"/>
      <c r="I5770" s="132"/>
      <c r="J5770" s="23"/>
      <c r="K5770" s="24"/>
      <c r="L5770" s="23"/>
      <c r="M5770" s="100"/>
      <c r="N5770" s="121"/>
    </row>
    <row r="5771" spans="1:14" s="96" customFormat="1" ht="45.95" customHeight="1">
      <c r="A5771" s="110"/>
      <c r="F5771" s="133"/>
      <c r="G5771" s="25"/>
      <c r="H5771" s="25"/>
      <c r="I5771" s="132"/>
      <c r="J5771" s="23"/>
      <c r="K5771" s="24"/>
      <c r="L5771" s="23"/>
      <c r="M5771" s="100"/>
      <c r="N5771" s="121"/>
    </row>
    <row r="5772" spans="1:14" s="96" customFormat="1" ht="45.95" customHeight="1">
      <c r="A5772" s="110"/>
      <c r="F5772" s="18"/>
      <c r="G5772" s="19"/>
      <c r="H5772" s="19"/>
      <c r="I5772" s="120"/>
      <c r="J5772" s="16"/>
      <c r="K5772" s="17"/>
      <c r="L5772" s="16"/>
      <c r="M5772" s="100"/>
      <c r="N5772" s="121"/>
    </row>
    <row r="5773" spans="1:14" s="96" customFormat="1" ht="45.95" customHeight="1">
      <c r="A5773" s="110"/>
      <c r="F5773" s="18"/>
      <c r="G5773" s="19"/>
      <c r="H5773" s="19"/>
      <c r="I5773" s="120"/>
      <c r="J5773" s="16"/>
      <c r="K5773" s="17"/>
      <c r="L5773" s="16"/>
      <c r="M5773" s="100"/>
      <c r="N5773" s="121"/>
    </row>
    <row r="5774" spans="1:14" s="96" customFormat="1" ht="45.95" customHeight="1">
      <c r="A5774" s="110"/>
      <c r="F5774" s="22"/>
      <c r="G5774" s="19"/>
      <c r="H5774" s="19"/>
      <c r="I5774" s="120"/>
      <c r="J5774" s="23"/>
      <c r="K5774" s="24"/>
      <c r="L5774" s="23"/>
      <c r="M5774" s="100"/>
      <c r="N5774" s="121"/>
    </row>
    <row r="5775" spans="1:14" s="96" customFormat="1" ht="45.95" customHeight="1">
      <c r="A5775" s="110"/>
      <c r="F5775" s="22"/>
      <c r="G5775" s="19"/>
      <c r="H5775" s="19"/>
      <c r="I5775" s="120"/>
      <c r="J5775" s="23"/>
      <c r="K5775" s="24"/>
      <c r="L5775" s="23"/>
      <c r="M5775" s="100"/>
      <c r="N5775" s="121"/>
    </row>
    <row r="5776" spans="1:14" s="96" customFormat="1" ht="45.95" customHeight="1">
      <c r="A5776" s="110"/>
      <c r="F5776" s="25"/>
      <c r="G5776" s="25"/>
      <c r="H5776" s="25"/>
      <c r="I5776" s="120"/>
      <c r="J5776" s="23"/>
      <c r="K5776" s="24"/>
      <c r="L5776" s="23"/>
      <c r="M5776" s="100"/>
      <c r="N5776" s="121"/>
    </row>
    <row r="5777" spans="1:14" s="96" customFormat="1" ht="45.95" customHeight="1">
      <c r="A5777" s="110"/>
      <c r="F5777" s="133"/>
      <c r="G5777" s="25"/>
      <c r="H5777" s="25"/>
      <c r="I5777" s="132"/>
      <c r="J5777" s="23"/>
      <c r="K5777" s="24"/>
      <c r="L5777" s="23"/>
      <c r="M5777" s="100"/>
      <c r="N5777" s="121"/>
    </row>
    <row r="5778" spans="1:14" s="96" customFormat="1" ht="45.95" customHeight="1">
      <c r="A5778" s="110"/>
      <c r="F5778" s="133"/>
      <c r="G5778" s="25"/>
      <c r="H5778" s="25"/>
      <c r="I5778" s="132"/>
      <c r="J5778" s="23"/>
      <c r="K5778" s="24"/>
      <c r="L5778" s="23"/>
      <c r="M5778" s="100"/>
      <c r="N5778" s="121"/>
    </row>
    <row r="5779" spans="1:14" s="96" customFormat="1" ht="45.95" customHeight="1">
      <c r="A5779" s="110"/>
      <c r="F5779" s="18"/>
      <c r="G5779" s="19"/>
      <c r="H5779" s="19"/>
      <c r="I5779" s="137"/>
      <c r="J5779" s="16"/>
      <c r="K5779" s="17"/>
      <c r="L5779" s="16"/>
      <c r="M5779" s="100"/>
      <c r="N5779" s="121"/>
    </row>
    <row r="5780" spans="1:14" s="96" customFormat="1" ht="45.95" customHeight="1">
      <c r="A5780" s="110"/>
      <c r="F5780" s="18"/>
      <c r="G5780" s="19"/>
      <c r="H5780" s="19"/>
      <c r="I5780" s="120"/>
      <c r="J5780" s="16"/>
      <c r="K5780" s="17"/>
      <c r="L5780" s="16"/>
      <c r="M5780" s="100"/>
      <c r="N5780" s="121"/>
    </row>
    <row r="5781" spans="1:14" s="96" customFormat="1" ht="45.95" customHeight="1">
      <c r="A5781" s="110"/>
      <c r="F5781" s="18"/>
      <c r="G5781" s="19"/>
      <c r="H5781" s="19"/>
      <c r="I5781" s="120"/>
      <c r="J5781" s="16"/>
      <c r="K5781" s="17"/>
      <c r="L5781" s="16"/>
      <c r="M5781" s="100"/>
      <c r="N5781" s="121"/>
    </row>
    <row r="5782" spans="1:14" s="96" customFormat="1" ht="45.95" customHeight="1">
      <c r="A5782" s="110"/>
      <c r="F5782" s="18"/>
      <c r="G5782" s="19"/>
      <c r="H5782" s="19"/>
      <c r="I5782" s="120"/>
      <c r="J5782" s="16"/>
      <c r="K5782" s="17"/>
      <c r="L5782" s="16"/>
      <c r="M5782" s="100"/>
      <c r="N5782" s="121"/>
    </row>
    <row r="5783" spans="1:14" s="96" customFormat="1" ht="45.95" customHeight="1">
      <c r="A5783" s="110"/>
      <c r="F5783" s="18"/>
      <c r="G5783" s="19"/>
      <c r="H5783" s="19"/>
      <c r="I5783" s="120"/>
      <c r="J5783" s="16"/>
      <c r="K5783" s="17"/>
      <c r="L5783" s="16"/>
      <c r="M5783" s="100"/>
      <c r="N5783" s="121"/>
    </row>
    <row r="5784" spans="1:14" s="96" customFormat="1" ht="45.95" customHeight="1">
      <c r="A5784" s="110"/>
      <c r="F5784" s="22"/>
      <c r="G5784" s="19"/>
      <c r="H5784" s="19"/>
      <c r="I5784" s="120"/>
      <c r="J5784" s="23"/>
      <c r="K5784" s="24"/>
      <c r="L5784" s="23"/>
      <c r="M5784" s="100"/>
      <c r="N5784" s="121"/>
    </row>
    <row r="5785" spans="1:14" s="96" customFormat="1" ht="45.95" customHeight="1">
      <c r="A5785" s="110"/>
      <c r="F5785" s="25"/>
      <c r="G5785" s="25"/>
      <c r="H5785" s="25"/>
      <c r="I5785" s="132"/>
      <c r="J5785" s="23"/>
      <c r="K5785" s="24"/>
      <c r="L5785" s="23"/>
      <c r="M5785" s="100"/>
      <c r="N5785" s="121"/>
    </row>
    <row r="5786" spans="1:14" s="96" customFormat="1" ht="45.95" customHeight="1">
      <c r="A5786" s="110"/>
      <c r="F5786" s="25"/>
      <c r="G5786" s="25"/>
      <c r="H5786" s="25"/>
      <c r="I5786" s="132"/>
      <c r="J5786" s="23"/>
      <c r="K5786" s="24"/>
      <c r="L5786" s="23"/>
      <c r="M5786" s="100"/>
      <c r="N5786" s="121"/>
    </row>
    <row r="5787" spans="1:14" s="96" customFormat="1" ht="45.95" customHeight="1">
      <c r="A5787" s="110"/>
      <c r="F5787" s="133"/>
      <c r="G5787" s="25"/>
      <c r="H5787" s="25"/>
      <c r="I5787" s="132"/>
      <c r="J5787" s="23"/>
      <c r="K5787" s="24"/>
      <c r="L5787" s="23"/>
      <c r="M5787" s="100"/>
      <c r="N5787" s="121"/>
    </row>
    <row r="5788" spans="1:14" s="96" customFormat="1" ht="45.95" customHeight="1">
      <c r="A5788" s="110"/>
      <c r="F5788" s="133"/>
      <c r="G5788" s="25"/>
      <c r="H5788" s="25"/>
      <c r="I5788" s="132"/>
      <c r="J5788" s="23"/>
      <c r="K5788" s="24"/>
      <c r="L5788" s="23"/>
      <c r="M5788" s="100"/>
      <c r="N5788" s="121"/>
    </row>
    <row r="5789" spans="1:14" s="96" customFormat="1" ht="45.95" customHeight="1">
      <c r="A5789" s="110"/>
      <c r="B5789" s="111"/>
      <c r="C5789" s="127"/>
      <c r="F5789" s="18"/>
      <c r="G5789" s="130"/>
      <c r="H5789" s="130"/>
      <c r="I5789" s="120"/>
      <c r="J5789" s="16"/>
      <c r="K5789" s="17"/>
      <c r="L5789" s="16"/>
      <c r="M5789" s="100"/>
      <c r="N5789" s="131"/>
    </row>
    <row r="5790" spans="1:14" s="96" customFormat="1" ht="45.95" customHeight="1">
      <c r="A5790" s="110"/>
      <c r="F5790" s="18"/>
      <c r="G5790" s="130"/>
      <c r="H5790" s="130"/>
      <c r="I5790" s="120"/>
      <c r="J5790" s="16"/>
      <c r="K5790" s="17"/>
      <c r="L5790" s="16"/>
      <c r="M5790" s="100"/>
      <c r="N5790" s="131"/>
    </row>
    <row r="5791" spans="1:14" s="96" customFormat="1" ht="45.95" customHeight="1">
      <c r="A5791" s="110"/>
      <c r="F5791" s="18"/>
      <c r="G5791" s="19"/>
      <c r="H5791" s="19"/>
      <c r="I5791" s="137"/>
      <c r="J5791" s="16"/>
      <c r="K5791" s="17"/>
      <c r="L5791" s="16"/>
      <c r="M5791" s="100"/>
      <c r="N5791" s="121"/>
    </row>
    <row r="5792" spans="1:14" s="96" customFormat="1" ht="45.95" customHeight="1">
      <c r="A5792" s="110"/>
      <c r="F5792" s="18"/>
      <c r="G5792" s="19"/>
      <c r="H5792" s="19"/>
      <c r="I5792" s="120"/>
      <c r="J5792" s="16"/>
      <c r="K5792" s="17"/>
      <c r="L5792" s="16"/>
      <c r="M5792" s="100"/>
      <c r="N5792" s="121"/>
    </row>
    <row r="5793" spans="1:14" s="96" customFormat="1" ht="45.95" customHeight="1">
      <c r="A5793" s="110"/>
      <c r="F5793" s="18"/>
      <c r="G5793" s="19"/>
      <c r="H5793" s="19"/>
      <c r="I5793" s="120"/>
      <c r="J5793" s="16"/>
      <c r="K5793" s="17"/>
      <c r="L5793" s="16"/>
      <c r="M5793" s="100"/>
      <c r="N5793" s="121"/>
    </row>
    <row r="5794" spans="1:14" s="96" customFormat="1" ht="45.95" customHeight="1">
      <c r="A5794" s="110"/>
      <c r="F5794" s="22"/>
      <c r="G5794" s="19"/>
      <c r="H5794" s="19"/>
      <c r="I5794" s="120"/>
      <c r="J5794" s="23"/>
      <c r="K5794" s="24"/>
      <c r="L5794" s="23"/>
      <c r="M5794" s="100"/>
      <c r="N5794" s="121"/>
    </row>
    <row r="5795" spans="1:14" s="96" customFormat="1" ht="45.95" customHeight="1">
      <c r="A5795" s="110"/>
      <c r="F5795" s="25"/>
      <c r="G5795" s="25"/>
      <c r="H5795" s="25"/>
      <c r="I5795" s="120"/>
      <c r="J5795" s="23"/>
      <c r="K5795" s="24"/>
      <c r="L5795" s="23"/>
      <c r="M5795" s="100"/>
      <c r="N5795" s="121"/>
    </row>
    <row r="5796" spans="1:14" s="96" customFormat="1" ht="45.95" customHeight="1">
      <c r="A5796" s="110"/>
      <c r="F5796" s="133"/>
      <c r="G5796" s="25"/>
      <c r="H5796" s="25"/>
      <c r="I5796" s="120"/>
      <c r="J5796" s="23"/>
      <c r="K5796" s="24"/>
      <c r="L5796" s="23"/>
      <c r="M5796" s="100"/>
      <c r="N5796" s="121"/>
    </row>
    <row r="5797" spans="1:14" s="96" customFormat="1" ht="45.95" customHeight="1">
      <c r="A5797" s="110"/>
      <c r="F5797" s="133"/>
      <c r="G5797" s="25"/>
      <c r="H5797" s="25"/>
      <c r="I5797" s="132"/>
      <c r="J5797" s="23"/>
      <c r="K5797" s="24"/>
      <c r="L5797" s="23"/>
      <c r="M5797" s="100"/>
      <c r="N5797" s="121"/>
    </row>
    <row r="5798" spans="1:14" s="96" customFormat="1" ht="45.95" customHeight="1">
      <c r="A5798" s="110"/>
      <c r="F5798" s="133"/>
      <c r="G5798" s="25"/>
      <c r="H5798" s="25"/>
      <c r="I5798" s="132"/>
      <c r="J5798" s="23"/>
      <c r="K5798" s="24"/>
      <c r="L5798" s="23"/>
      <c r="M5798" s="100"/>
      <c r="N5798" s="121"/>
    </row>
    <row r="5799" spans="1:14" s="96" customFormat="1" ht="45.95" customHeight="1">
      <c r="A5799" s="110"/>
      <c r="F5799" s="18"/>
      <c r="G5799" s="19"/>
      <c r="H5799" s="19"/>
      <c r="I5799" s="120"/>
      <c r="J5799" s="16"/>
      <c r="K5799" s="17"/>
      <c r="L5799" s="16"/>
      <c r="M5799" s="100"/>
      <c r="N5799" s="121"/>
    </row>
    <row r="5800" spans="1:14" s="96" customFormat="1" ht="45.95" customHeight="1">
      <c r="A5800" s="110"/>
      <c r="F5800" s="22"/>
      <c r="G5800" s="19"/>
      <c r="H5800" s="19"/>
      <c r="I5800" s="120"/>
      <c r="J5800" s="23"/>
      <c r="K5800" s="24"/>
      <c r="L5800" s="23"/>
      <c r="M5800" s="100"/>
      <c r="N5800" s="121"/>
    </row>
    <row r="5801" spans="1:14" s="96" customFormat="1" ht="45.95" customHeight="1">
      <c r="A5801" s="110"/>
      <c r="F5801" s="25"/>
      <c r="G5801" s="25"/>
      <c r="H5801" s="25"/>
      <c r="I5801" s="120"/>
      <c r="J5801" s="23"/>
      <c r="K5801" s="24"/>
      <c r="L5801" s="23"/>
      <c r="M5801" s="100"/>
      <c r="N5801" s="121"/>
    </row>
    <row r="5802" spans="1:14" s="96" customFormat="1" ht="45.95" customHeight="1">
      <c r="A5802" s="110"/>
      <c r="F5802" s="133"/>
      <c r="G5802" s="25"/>
      <c r="H5802" s="25"/>
      <c r="I5802" s="120"/>
      <c r="J5802" s="23"/>
      <c r="K5802" s="24"/>
      <c r="L5802" s="23"/>
      <c r="M5802" s="100"/>
      <c r="N5802" s="121"/>
    </row>
    <row r="5803" spans="1:14" s="96" customFormat="1" ht="45.95" customHeight="1">
      <c r="A5803" s="110"/>
      <c r="F5803" s="133"/>
      <c r="G5803" s="25"/>
      <c r="H5803" s="25"/>
      <c r="I5803" s="120"/>
      <c r="J5803" s="23"/>
      <c r="K5803" s="24"/>
      <c r="L5803" s="23"/>
      <c r="M5803" s="100"/>
      <c r="N5803" s="121"/>
    </row>
    <row r="5804" spans="1:14" s="96" customFormat="1" ht="45.95" customHeight="1">
      <c r="A5804" s="110"/>
      <c r="B5804" s="111"/>
      <c r="C5804" s="127"/>
      <c r="F5804" s="18"/>
      <c r="G5804" s="130"/>
      <c r="H5804" s="130"/>
      <c r="I5804" s="120"/>
      <c r="J5804" s="16"/>
      <c r="K5804" s="17"/>
      <c r="L5804" s="16"/>
      <c r="M5804" s="100"/>
      <c r="N5804" s="131"/>
    </row>
    <row r="5805" spans="1:14" s="96" customFormat="1" ht="45.95" customHeight="1">
      <c r="A5805" s="110"/>
      <c r="F5805" s="18"/>
      <c r="G5805" s="130"/>
      <c r="H5805" s="130"/>
      <c r="I5805" s="120"/>
      <c r="J5805" s="16"/>
      <c r="K5805" s="17"/>
      <c r="L5805" s="16"/>
      <c r="M5805" s="100"/>
      <c r="N5805" s="131"/>
    </row>
    <row r="5806" spans="1:14" s="96" customFormat="1" ht="45.95" customHeight="1">
      <c r="A5806" s="110"/>
      <c r="F5806" s="18"/>
      <c r="G5806" s="130"/>
      <c r="H5806" s="130"/>
      <c r="I5806" s="120"/>
      <c r="J5806" s="16"/>
      <c r="K5806" s="17"/>
      <c r="L5806" s="16"/>
      <c r="M5806" s="100"/>
      <c r="N5806" s="131"/>
    </row>
    <row r="5807" spans="1:14" s="96" customFormat="1" ht="45.95" customHeight="1">
      <c r="A5807" s="110"/>
      <c r="F5807" s="18"/>
      <c r="G5807" s="130"/>
      <c r="H5807" s="130"/>
      <c r="I5807" s="120"/>
      <c r="J5807" s="16"/>
      <c r="K5807" s="17"/>
      <c r="L5807" s="16"/>
      <c r="M5807" s="100"/>
      <c r="N5807" s="131"/>
    </row>
    <row r="5808" spans="1:14" s="96" customFormat="1" ht="45.95" customHeight="1">
      <c r="A5808" s="110"/>
      <c r="F5808" s="18"/>
      <c r="G5808" s="19"/>
      <c r="H5808" s="19"/>
      <c r="I5808" s="120"/>
      <c r="J5808" s="16"/>
      <c r="K5808" s="100"/>
      <c r="L5808" s="16"/>
      <c r="N5808" s="121"/>
    </row>
    <row r="5809" spans="1:14" s="96" customFormat="1" ht="45.95" customHeight="1">
      <c r="A5809" s="110"/>
      <c r="F5809" s="18"/>
      <c r="G5809" s="19"/>
      <c r="H5809" s="19"/>
      <c r="I5809" s="120"/>
      <c r="J5809" s="16"/>
      <c r="K5809" s="100"/>
      <c r="L5809" s="16"/>
      <c r="N5809" s="121"/>
    </row>
    <row r="5810" spans="1:14" s="96" customFormat="1" ht="45.95" customHeight="1">
      <c r="A5810" s="110"/>
      <c r="F5810" s="18"/>
      <c r="G5810" s="19"/>
      <c r="H5810" s="19"/>
      <c r="I5810" s="120"/>
      <c r="J5810" s="16"/>
      <c r="K5810" s="100"/>
      <c r="L5810" s="16"/>
      <c r="N5810" s="121"/>
    </row>
    <row r="5811" spans="1:14" s="96" customFormat="1" ht="45.95" customHeight="1">
      <c r="A5811" s="110"/>
      <c r="F5811" s="18"/>
      <c r="G5811" s="19"/>
      <c r="H5811" s="19"/>
      <c r="I5811" s="120"/>
      <c r="J5811" s="16"/>
      <c r="K5811" s="100"/>
      <c r="L5811" s="16"/>
      <c r="N5811" s="121"/>
    </row>
    <row r="5812" spans="1:14" s="96" customFormat="1" ht="45.95" customHeight="1">
      <c r="A5812" s="110"/>
      <c r="F5812" s="22"/>
      <c r="G5812" s="19"/>
      <c r="H5812" s="19"/>
      <c r="I5812" s="120"/>
      <c r="J5812" s="23"/>
      <c r="K5812" s="100"/>
      <c r="L5812" s="23"/>
      <c r="N5812" s="121"/>
    </row>
    <row r="5813" spans="1:14" s="96" customFormat="1" ht="45.95" customHeight="1">
      <c r="A5813" s="110"/>
      <c r="F5813" s="25"/>
      <c r="G5813" s="25"/>
      <c r="H5813" s="25"/>
      <c r="I5813" s="132"/>
      <c r="J5813" s="23"/>
      <c r="K5813" s="100"/>
      <c r="L5813" s="23"/>
      <c r="N5813" s="121"/>
    </row>
    <row r="5814" spans="1:14" s="96" customFormat="1" ht="45.95" customHeight="1">
      <c r="A5814" s="110"/>
      <c r="F5814" s="25"/>
      <c r="G5814" s="25"/>
      <c r="H5814" s="25"/>
      <c r="I5814" s="132"/>
      <c r="J5814" s="23"/>
      <c r="K5814" s="100"/>
      <c r="L5814" s="23"/>
      <c r="N5814" s="121"/>
    </row>
    <row r="5815" spans="1:14" s="96" customFormat="1" ht="45.95" customHeight="1">
      <c r="A5815" s="110"/>
      <c r="F5815" s="133"/>
      <c r="G5815" s="25"/>
      <c r="H5815" s="25"/>
      <c r="I5815" s="132"/>
      <c r="J5815" s="23"/>
      <c r="K5815" s="100"/>
      <c r="L5815" s="23"/>
      <c r="N5815" s="121"/>
    </row>
    <row r="5816" spans="1:14" s="96" customFormat="1" ht="45.95" customHeight="1">
      <c r="A5816" s="110"/>
      <c r="F5816" s="133"/>
      <c r="G5816" s="25"/>
      <c r="H5816" s="25"/>
      <c r="I5816" s="132"/>
      <c r="J5816" s="23"/>
      <c r="K5816" s="100"/>
      <c r="L5816" s="23"/>
      <c r="N5816" s="121"/>
    </row>
    <row r="5817" spans="1:14" s="96" customFormat="1" ht="45.95" customHeight="1">
      <c r="A5817" s="110"/>
      <c r="F5817" s="18"/>
      <c r="G5817" s="19"/>
      <c r="H5817" s="19"/>
      <c r="I5817" s="137"/>
      <c r="J5817" s="16"/>
      <c r="K5817" s="17"/>
      <c r="L5817" s="16"/>
      <c r="M5817" s="100"/>
      <c r="N5817" s="121"/>
    </row>
    <row r="5818" spans="1:14" s="96" customFormat="1" ht="45.95" customHeight="1">
      <c r="A5818" s="110"/>
      <c r="F5818" s="18"/>
      <c r="G5818" s="19"/>
      <c r="H5818" s="19"/>
      <c r="I5818" s="120"/>
      <c r="J5818" s="16"/>
      <c r="K5818" s="17"/>
      <c r="L5818" s="16"/>
      <c r="M5818" s="100"/>
      <c r="N5818" s="121"/>
    </row>
    <row r="5819" spans="1:14" s="96" customFormat="1" ht="45.95" customHeight="1">
      <c r="A5819" s="110"/>
      <c r="F5819" s="22"/>
      <c r="G5819" s="19"/>
      <c r="H5819" s="19"/>
      <c r="I5819" s="120"/>
      <c r="J5819" s="23"/>
      <c r="K5819" s="24"/>
      <c r="L5819" s="23"/>
      <c r="M5819" s="100"/>
      <c r="N5819" s="121"/>
    </row>
    <row r="5820" spans="1:14" s="96" customFormat="1" ht="45.95" customHeight="1">
      <c r="A5820" s="110"/>
      <c r="F5820" s="22"/>
      <c r="G5820" s="19"/>
      <c r="H5820" s="19"/>
      <c r="I5820" s="120"/>
      <c r="J5820" s="23"/>
      <c r="K5820" s="24"/>
      <c r="L5820" s="23"/>
      <c r="M5820" s="100"/>
      <c r="N5820" s="121"/>
    </row>
    <row r="5821" spans="1:14" s="96" customFormat="1" ht="45.95" customHeight="1">
      <c r="A5821" s="110"/>
      <c r="F5821" s="25"/>
      <c r="G5821" s="25"/>
      <c r="H5821" s="25"/>
      <c r="I5821" s="120"/>
      <c r="J5821" s="23"/>
      <c r="K5821" s="24"/>
      <c r="L5821" s="23"/>
      <c r="M5821" s="100"/>
      <c r="N5821" s="121"/>
    </row>
    <row r="5822" spans="1:14" s="96" customFormat="1" ht="45.95" customHeight="1">
      <c r="A5822" s="110"/>
      <c r="F5822" s="133"/>
      <c r="G5822" s="25"/>
      <c r="H5822" s="25"/>
      <c r="I5822" s="120"/>
      <c r="J5822" s="23"/>
      <c r="K5822" s="24"/>
      <c r="L5822" s="23"/>
      <c r="M5822" s="100"/>
      <c r="N5822" s="121"/>
    </row>
    <row r="5823" spans="1:14" s="96" customFormat="1" ht="45.95" customHeight="1">
      <c r="A5823" s="110"/>
      <c r="F5823" s="133"/>
      <c r="G5823" s="25"/>
      <c r="H5823" s="25"/>
      <c r="I5823" s="132"/>
      <c r="J5823" s="23"/>
      <c r="K5823" s="24"/>
      <c r="L5823" s="23"/>
      <c r="M5823" s="100"/>
      <c r="N5823" s="121"/>
    </row>
    <row r="5824" spans="1:14" s="96" customFormat="1" ht="45.95" customHeight="1">
      <c r="A5824" s="110"/>
      <c r="F5824" s="18"/>
      <c r="G5824" s="19"/>
      <c r="H5824" s="19"/>
      <c r="I5824" s="137"/>
      <c r="J5824" s="16"/>
      <c r="K5824" s="17"/>
      <c r="L5824" s="16"/>
      <c r="M5824" s="100"/>
      <c r="N5824" s="121"/>
    </row>
    <row r="5825" spans="1:14" s="96" customFormat="1" ht="45.95" customHeight="1">
      <c r="A5825" s="110"/>
      <c r="F5825" s="18"/>
      <c r="G5825" s="19"/>
      <c r="H5825" s="19"/>
      <c r="I5825" s="120"/>
      <c r="J5825" s="16"/>
      <c r="K5825" s="17"/>
      <c r="L5825" s="16"/>
      <c r="M5825" s="100"/>
      <c r="N5825" s="121"/>
    </row>
    <row r="5826" spans="1:14" s="96" customFormat="1" ht="45.95" customHeight="1">
      <c r="A5826" s="110"/>
      <c r="F5826" s="18"/>
      <c r="G5826" s="19"/>
      <c r="H5826" s="19"/>
      <c r="I5826" s="120"/>
      <c r="J5826" s="16"/>
      <c r="K5826" s="17"/>
      <c r="L5826" s="16"/>
      <c r="M5826" s="100"/>
      <c r="N5826" s="121"/>
    </row>
    <row r="5827" spans="1:14" s="96" customFormat="1" ht="45.95" customHeight="1">
      <c r="A5827" s="110"/>
      <c r="F5827" s="18"/>
      <c r="G5827" s="19"/>
      <c r="H5827" s="19"/>
      <c r="I5827" s="120"/>
      <c r="J5827" s="16"/>
      <c r="K5827" s="17"/>
      <c r="L5827" s="16"/>
      <c r="M5827" s="100"/>
      <c r="N5827" s="121"/>
    </row>
    <row r="5828" spans="1:14" s="96" customFormat="1" ht="45.95" customHeight="1">
      <c r="A5828" s="110"/>
      <c r="F5828" s="18"/>
      <c r="G5828" s="19"/>
      <c r="H5828" s="19"/>
      <c r="I5828" s="120"/>
      <c r="J5828" s="16"/>
      <c r="K5828" s="17"/>
      <c r="L5828" s="16"/>
      <c r="M5828" s="100"/>
      <c r="N5828" s="121"/>
    </row>
    <row r="5829" spans="1:14" s="96" customFormat="1" ht="45.95" customHeight="1">
      <c r="A5829" s="110"/>
      <c r="F5829" s="22"/>
      <c r="G5829" s="19"/>
      <c r="H5829" s="19"/>
      <c r="I5829" s="120"/>
      <c r="J5829" s="23"/>
      <c r="K5829" s="24"/>
      <c r="L5829" s="23"/>
      <c r="M5829" s="100"/>
      <c r="N5829" s="121"/>
    </row>
    <row r="5830" spans="1:14" s="96" customFormat="1" ht="45.95" customHeight="1">
      <c r="A5830" s="110"/>
      <c r="F5830" s="25"/>
      <c r="G5830" s="25"/>
      <c r="H5830" s="25"/>
      <c r="I5830" s="132"/>
      <c r="J5830" s="23"/>
      <c r="K5830" s="24"/>
      <c r="L5830" s="23"/>
      <c r="M5830" s="100"/>
      <c r="N5830" s="121"/>
    </row>
    <row r="5831" spans="1:14" s="96" customFormat="1" ht="45.95" customHeight="1">
      <c r="A5831" s="110"/>
      <c r="F5831" s="133"/>
      <c r="G5831" s="25"/>
      <c r="H5831" s="25"/>
      <c r="I5831" s="132"/>
      <c r="J5831" s="23"/>
      <c r="K5831" s="24"/>
      <c r="L5831" s="23"/>
      <c r="M5831" s="100"/>
      <c r="N5831" s="121"/>
    </row>
    <row r="5832" spans="1:14" s="96" customFormat="1" ht="45.95" customHeight="1">
      <c r="A5832" s="110"/>
      <c r="F5832" s="133"/>
      <c r="G5832" s="25"/>
      <c r="H5832" s="25"/>
      <c r="I5832" s="132"/>
      <c r="J5832" s="23"/>
      <c r="K5832" s="24"/>
      <c r="L5832" s="23"/>
      <c r="M5832" s="100"/>
      <c r="N5832" s="121"/>
    </row>
    <row r="5833" spans="1:14" s="96" customFormat="1" ht="45.95" customHeight="1">
      <c r="A5833" s="110"/>
      <c r="F5833" s="18"/>
      <c r="G5833" s="19"/>
      <c r="H5833" s="19"/>
      <c r="I5833" s="120"/>
      <c r="J5833" s="16"/>
      <c r="K5833" s="17"/>
      <c r="L5833" s="16"/>
      <c r="M5833" s="100"/>
      <c r="N5833" s="121"/>
    </row>
    <row r="5834" spans="1:14" s="96" customFormat="1" ht="45.95" customHeight="1">
      <c r="A5834" s="110"/>
      <c r="F5834" s="18"/>
      <c r="G5834" s="19"/>
      <c r="H5834" s="19"/>
      <c r="I5834" s="120"/>
      <c r="J5834" s="16"/>
      <c r="K5834" s="17"/>
      <c r="L5834" s="16"/>
      <c r="M5834" s="100"/>
      <c r="N5834" s="121"/>
    </row>
    <row r="5835" spans="1:14" s="96" customFormat="1" ht="45.95" customHeight="1">
      <c r="A5835" s="110"/>
      <c r="F5835" s="18"/>
      <c r="G5835" s="19"/>
      <c r="H5835" s="19"/>
      <c r="I5835" s="120"/>
      <c r="J5835" s="16"/>
      <c r="K5835" s="17"/>
      <c r="L5835" s="16"/>
      <c r="M5835" s="100"/>
      <c r="N5835" s="121"/>
    </row>
    <row r="5836" spans="1:14" s="96" customFormat="1" ht="45.95" customHeight="1">
      <c r="A5836" s="110"/>
      <c r="F5836" s="22"/>
      <c r="G5836" s="19"/>
      <c r="H5836" s="19"/>
      <c r="I5836" s="120"/>
      <c r="J5836" s="23"/>
      <c r="K5836" s="24"/>
      <c r="L5836" s="23"/>
      <c r="M5836" s="100"/>
      <c r="N5836" s="121"/>
    </row>
    <row r="5837" spans="1:14" s="96" customFormat="1" ht="45.95" customHeight="1">
      <c r="A5837" s="110"/>
      <c r="F5837" s="25"/>
      <c r="G5837" s="25"/>
      <c r="H5837" s="25"/>
      <c r="I5837" s="132"/>
      <c r="J5837" s="23"/>
      <c r="K5837" s="24"/>
      <c r="L5837" s="23"/>
      <c r="M5837" s="100"/>
      <c r="N5837" s="121"/>
    </row>
    <row r="5838" spans="1:14" s="96" customFormat="1" ht="45.95" customHeight="1">
      <c r="A5838" s="110"/>
      <c r="F5838" s="25"/>
      <c r="G5838" s="25"/>
      <c r="H5838" s="25"/>
      <c r="I5838" s="132"/>
      <c r="J5838" s="23"/>
      <c r="K5838" s="24"/>
      <c r="L5838" s="23"/>
      <c r="M5838" s="100"/>
      <c r="N5838" s="121"/>
    </row>
    <row r="5839" spans="1:14" s="96" customFormat="1" ht="45.95" customHeight="1">
      <c r="A5839" s="110"/>
      <c r="F5839" s="133"/>
      <c r="G5839" s="25"/>
      <c r="H5839" s="25"/>
      <c r="I5839" s="132"/>
      <c r="J5839" s="23"/>
      <c r="K5839" s="24"/>
      <c r="L5839" s="23"/>
      <c r="M5839" s="100"/>
      <c r="N5839" s="121"/>
    </row>
    <row r="5840" spans="1:14" s="96" customFormat="1" ht="45.95" customHeight="1">
      <c r="A5840" s="110"/>
      <c r="F5840" s="133"/>
      <c r="G5840" s="25"/>
      <c r="H5840" s="25"/>
      <c r="I5840" s="132"/>
      <c r="J5840" s="23"/>
      <c r="K5840" s="24"/>
      <c r="L5840" s="23"/>
      <c r="M5840" s="100"/>
      <c r="N5840" s="121"/>
    </row>
    <row r="5841" spans="1:14" s="96" customFormat="1" ht="45.95" customHeight="1">
      <c r="A5841" s="110"/>
      <c r="B5841" s="111"/>
      <c r="C5841" s="127"/>
      <c r="F5841" s="18"/>
      <c r="G5841" s="130"/>
      <c r="H5841" s="130"/>
      <c r="I5841" s="120"/>
      <c r="J5841" s="16"/>
      <c r="K5841" s="17"/>
      <c r="L5841" s="16"/>
      <c r="M5841" s="100"/>
      <c r="N5841" s="131"/>
    </row>
    <row r="5842" spans="1:14" s="96" customFormat="1" ht="45.95" customHeight="1">
      <c r="A5842" s="110"/>
      <c r="F5842" s="18"/>
      <c r="G5842" s="130"/>
      <c r="H5842" s="130"/>
      <c r="I5842" s="120"/>
      <c r="J5842" s="16"/>
      <c r="K5842" s="17"/>
      <c r="L5842" s="16"/>
      <c r="M5842" s="100"/>
      <c r="N5842" s="131"/>
    </row>
    <row r="5843" spans="1:14" s="96" customFormat="1" ht="45.95" customHeight="1">
      <c r="A5843" s="110"/>
      <c r="F5843" s="18"/>
      <c r="G5843" s="130"/>
      <c r="H5843" s="130"/>
      <c r="I5843" s="120"/>
      <c r="J5843" s="16"/>
      <c r="K5843" s="17"/>
      <c r="L5843" s="16"/>
      <c r="M5843" s="100"/>
      <c r="N5843" s="131"/>
    </row>
    <row r="5844" spans="1:14" s="96" customFormat="1" ht="45.95" customHeight="1">
      <c r="A5844" s="110"/>
      <c r="F5844" s="18"/>
      <c r="G5844" s="130"/>
      <c r="H5844" s="130"/>
      <c r="I5844" s="120"/>
      <c r="J5844" s="16"/>
      <c r="K5844" s="17"/>
      <c r="L5844" s="16"/>
      <c r="M5844" s="100"/>
      <c r="N5844" s="131"/>
    </row>
    <row r="5845" spans="1:14" s="96" customFormat="1" ht="45.95" customHeight="1">
      <c r="A5845" s="110"/>
      <c r="F5845" s="18"/>
      <c r="G5845" s="19"/>
      <c r="H5845" s="19"/>
      <c r="I5845" s="120"/>
      <c r="J5845" s="16"/>
      <c r="K5845" s="17"/>
      <c r="L5845" s="16"/>
      <c r="M5845" s="100"/>
      <c r="N5845" s="121"/>
    </row>
    <row r="5846" spans="1:14" s="96" customFormat="1" ht="45.95" customHeight="1">
      <c r="A5846" s="110"/>
      <c r="F5846" s="18"/>
      <c r="G5846" s="19"/>
      <c r="H5846" s="19"/>
      <c r="I5846" s="120"/>
      <c r="J5846" s="16"/>
      <c r="K5846" s="17"/>
      <c r="L5846" s="16"/>
      <c r="M5846" s="100"/>
      <c r="N5846" s="121"/>
    </row>
    <row r="5847" spans="1:14" s="96" customFormat="1" ht="45.95" customHeight="1">
      <c r="A5847" s="110"/>
      <c r="F5847" s="22"/>
      <c r="G5847" s="19"/>
      <c r="H5847" s="19"/>
      <c r="I5847" s="120"/>
      <c r="J5847" s="23"/>
      <c r="K5847" s="24"/>
      <c r="L5847" s="23"/>
      <c r="M5847" s="100"/>
      <c r="N5847" s="121"/>
    </row>
    <row r="5848" spans="1:14" s="96" customFormat="1" ht="45.95" customHeight="1">
      <c r="A5848" s="110"/>
      <c r="F5848" s="22"/>
      <c r="G5848" s="19"/>
      <c r="H5848" s="19"/>
      <c r="I5848" s="120"/>
      <c r="J5848" s="23"/>
      <c r="K5848" s="24"/>
      <c r="L5848" s="23"/>
      <c r="M5848" s="100"/>
      <c r="N5848" s="121"/>
    </row>
    <row r="5849" spans="1:14" s="96" customFormat="1" ht="45.95" customHeight="1">
      <c r="A5849" s="110"/>
      <c r="F5849" s="25"/>
      <c r="G5849" s="25"/>
      <c r="H5849" s="25"/>
      <c r="I5849" s="120"/>
      <c r="J5849" s="23"/>
      <c r="K5849" s="24"/>
      <c r="L5849" s="23"/>
      <c r="M5849" s="100"/>
      <c r="N5849" s="121"/>
    </row>
    <row r="5850" spans="1:14" s="96" customFormat="1" ht="45.95" customHeight="1">
      <c r="A5850" s="110"/>
      <c r="F5850" s="25"/>
      <c r="G5850" s="25"/>
      <c r="H5850" s="25"/>
      <c r="I5850" s="132"/>
      <c r="J5850" s="23"/>
      <c r="K5850" s="24"/>
      <c r="L5850" s="23"/>
      <c r="M5850" s="100"/>
      <c r="N5850" s="121"/>
    </row>
    <row r="5851" spans="1:14" s="96" customFormat="1" ht="45.95" customHeight="1">
      <c r="A5851" s="110"/>
      <c r="F5851" s="133"/>
      <c r="G5851" s="25"/>
      <c r="H5851" s="25"/>
      <c r="I5851" s="132"/>
      <c r="J5851" s="23"/>
      <c r="K5851" s="24"/>
      <c r="L5851" s="23"/>
      <c r="M5851" s="100"/>
      <c r="N5851" s="121"/>
    </row>
    <row r="5852" spans="1:14" s="96" customFormat="1" ht="45.95" customHeight="1">
      <c r="A5852" s="110"/>
      <c r="F5852" s="133"/>
      <c r="G5852" s="25"/>
      <c r="H5852" s="25"/>
      <c r="I5852" s="132"/>
      <c r="J5852" s="23"/>
      <c r="K5852" s="24"/>
      <c r="L5852" s="23"/>
      <c r="M5852" s="100"/>
      <c r="N5852" s="121"/>
    </row>
    <row r="5853" spans="1:14" s="96" customFormat="1" ht="45.95" customHeight="1">
      <c r="A5853" s="110"/>
      <c r="F5853" s="18"/>
      <c r="G5853" s="19"/>
      <c r="H5853" s="19"/>
      <c r="I5853" s="137"/>
      <c r="J5853" s="16"/>
      <c r="K5853" s="17"/>
      <c r="L5853" s="16"/>
      <c r="M5853" s="100"/>
      <c r="N5853" s="121"/>
    </row>
    <row r="5854" spans="1:14" s="96" customFormat="1" ht="45.95" customHeight="1">
      <c r="A5854" s="110"/>
      <c r="F5854" s="18"/>
      <c r="G5854" s="19"/>
      <c r="H5854" s="19"/>
      <c r="I5854" s="120"/>
      <c r="J5854" s="16"/>
      <c r="K5854" s="17"/>
      <c r="L5854" s="16"/>
      <c r="M5854" s="100"/>
      <c r="N5854" s="121"/>
    </row>
    <row r="5855" spans="1:14" s="96" customFormat="1" ht="45.95" customHeight="1">
      <c r="A5855" s="110"/>
      <c r="F5855" s="18"/>
      <c r="G5855" s="19"/>
      <c r="H5855" s="19"/>
      <c r="I5855" s="120"/>
      <c r="J5855" s="16"/>
      <c r="K5855" s="17"/>
      <c r="L5855" s="16"/>
      <c r="M5855" s="100"/>
      <c r="N5855" s="121"/>
    </row>
    <row r="5856" spans="1:14" s="96" customFormat="1" ht="45.95" customHeight="1">
      <c r="A5856" s="110"/>
      <c r="F5856" s="22"/>
      <c r="G5856" s="19"/>
      <c r="H5856" s="19"/>
      <c r="I5856" s="120"/>
      <c r="J5856" s="23"/>
      <c r="K5856" s="24"/>
      <c r="L5856" s="23"/>
      <c r="M5856" s="100"/>
      <c r="N5856" s="121"/>
    </row>
    <row r="5857" spans="1:14" s="96" customFormat="1" ht="45.95" customHeight="1">
      <c r="A5857" s="110"/>
      <c r="F5857" s="25"/>
      <c r="G5857" s="25"/>
      <c r="H5857" s="25"/>
      <c r="I5857" s="120"/>
      <c r="J5857" s="23"/>
      <c r="K5857" s="24"/>
      <c r="L5857" s="23"/>
      <c r="M5857" s="100"/>
      <c r="N5857" s="121"/>
    </row>
    <row r="5858" spans="1:14" s="96" customFormat="1" ht="45.95" customHeight="1">
      <c r="A5858" s="110"/>
      <c r="F5858" s="25"/>
      <c r="G5858" s="25"/>
      <c r="H5858" s="25"/>
      <c r="I5858" s="120"/>
      <c r="J5858" s="23"/>
      <c r="K5858" s="24"/>
      <c r="L5858" s="23"/>
      <c r="M5858" s="100"/>
      <c r="N5858" s="121"/>
    </row>
    <row r="5859" spans="1:14" s="96" customFormat="1" ht="45.95" customHeight="1">
      <c r="A5859" s="110"/>
      <c r="F5859" s="133"/>
      <c r="G5859" s="25"/>
      <c r="H5859" s="25"/>
      <c r="I5859" s="132"/>
      <c r="J5859" s="23"/>
      <c r="K5859" s="24"/>
      <c r="L5859" s="23"/>
      <c r="M5859" s="100"/>
      <c r="N5859" s="121"/>
    </row>
    <row r="5860" spans="1:14" s="96" customFormat="1" ht="45.95" customHeight="1">
      <c r="A5860" s="110"/>
      <c r="F5860" s="133"/>
      <c r="G5860" s="25"/>
      <c r="H5860" s="25"/>
      <c r="I5860" s="132"/>
      <c r="J5860" s="23"/>
      <c r="K5860" s="24"/>
      <c r="L5860" s="23"/>
      <c r="M5860" s="100"/>
      <c r="N5860" s="121"/>
    </row>
    <row r="5861" spans="1:14" s="96" customFormat="1" ht="45.95" customHeight="1">
      <c r="A5861" s="110"/>
      <c r="F5861" s="18"/>
      <c r="G5861" s="19"/>
      <c r="H5861" s="19"/>
      <c r="I5861" s="120"/>
      <c r="J5861" s="16"/>
      <c r="K5861" s="17"/>
      <c r="L5861" s="16"/>
      <c r="M5861" s="100"/>
      <c r="N5861" s="121"/>
    </row>
    <row r="5862" spans="1:14" s="96" customFormat="1" ht="45.95" customHeight="1">
      <c r="A5862" s="110"/>
      <c r="F5862" s="18"/>
      <c r="G5862" s="19"/>
      <c r="H5862" s="19"/>
      <c r="I5862" s="120"/>
      <c r="J5862" s="16"/>
      <c r="K5862" s="17"/>
      <c r="L5862" s="16"/>
      <c r="M5862" s="100"/>
      <c r="N5862" s="121"/>
    </row>
    <row r="5863" spans="1:14" s="96" customFormat="1" ht="45.95" customHeight="1">
      <c r="A5863" s="110"/>
      <c r="F5863" s="18"/>
      <c r="G5863" s="19"/>
      <c r="H5863" s="19"/>
      <c r="I5863" s="120"/>
      <c r="J5863" s="16"/>
      <c r="K5863" s="17"/>
      <c r="L5863" s="16"/>
      <c r="M5863" s="100"/>
      <c r="N5863" s="121"/>
    </row>
    <row r="5864" spans="1:14" s="96" customFormat="1" ht="45.95" customHeight="1">
      <c r="A5864" s="110"/>
      <c r="F5864" s="22"/>
      <c r="G5864" s="19"/>
      <c r="H5864" s="19"/>
      <c r="I5864" s="120"/>
      <c r="J5864" s="23"/>
      <c r="K5864" s="24"/>
      <c r="L5864" s="23"/>
      <c r="M5864" s="100"/>
      <c r="N5864" s="121"/>
    </row>
    <row r="5865" spans="1:14" s="96" customFormat="1" ht="45.95" customHeight="1">
      <c r="A5865" s="110"/>
      <c r="F5865" s="25"/>
      <c r="G5865" s="25"/>
      <c r="H5865" s="25"/>
      <c r="I5865" s="132"/>
      <c r="J5865" s="23"/>
      <c r="K5865" s="24"/>
      <c r="L5865" s="23"/>
      <c r="M5865" s="100"/>
      <c r="N5865" s="121"/>
    </row>
    <row r="5866" spans="1:14" s="96" customFormat="1" ht="45.95" customHeight="1">
      <c r="A5866" s="110"/>
      <c r="F5866" s="133"/>
      <c r="G5866" s="25"/>
      <c r="H5866" s="25"/>
      <c r="I5866" s="132"/>
      <c r="J5866" s="23"/>
      <c r="K5866" s="24"/>
      <c r="L5866" s="23"/>
      <c r="M5866" s="100"/>
      <c r="N5866" s="121"/>
    </row>
    <row r="5867" spans="1:14" s="96" customFormat="1" ht="45.95" customHeight="1">
      <c r="A5867" s="110"/>
      <c r="F5867" s="133"/>
      <c r="G5867" s="25"/>
      <c r="H5867" s="25"/>
      <c r="I5867" s="132"/>
      <c r="J5867" s="23"/>
      <c r="K5867" s="24"/>
      <c r="L5867" s="23"/>
      <c r="M5867" s="100"/>
      <c r="N5867" s="121"/>
    </row>
    <row r="5868" spans="1:14" s="96" customFormat="1" ht="45.95" customHeight="1">
      <c r="A5868" s="110"/>
      <c r="F5868" s="18"/>
      <c r="G5868" s="19"/>
      <c r="H5868" s="19"/>
      <c r="I5868" s="120"/>
      <c r="J5868" s="16"/>
      <c r="K5868" s="17"/>
      <c r="L5868" s="16"/>
      <c r="M5868" s="100"/>
      <c r="N5868" s="121"/>
    </row>
    <row r="5869" spans="1:14" s="96" customFormat="1" ht="45.95" customHeight="1">
      <c r="A5869" s="110"/>
      <c r="F5869" s="18"/>
      <c r="G5869" s="19"/>
      <c r="H5869" s="19"/>
      <c r="I5869" s="120"/>
      <c r="J5869" s="16"/>
      <c r="K5869" s="17"/>
      <c r="L5869" s="16"/>
      <c r="M5869" s="100"/>
      <c r="N5869" s="121"/>
    </row>
    <row r="5870" spans="1:14" s="96" customFormat="1" ht="45.95" customHeight="1">
      <c r="A5870" s="110"/>
      <c r="F5870" s="18"/>
      <c r="G5870" s="19"/>
      <c r="H5870" s="19"/>
      <c r="I5870" s="120"/>
      <c r="J5870" s="16"/>
      <c r="K5870" s="17"/>
      <c r="L5870" s="16"/>
      <c r="M5870" s="100"/>
      <c r="N5870" s="121"/>
    </row>
    <row r="5871" spans="1:14" s="96" customFormat="1" ht="45.95" customHeight="1">
      <c r="A5871" s="110"/>
      <c r="F5871" s="22"/>
      <c r="G5871" s="19"/>
      <c r="H5871" s="19"/>
      <c r="I5871" s="120"/>
      <c r="J5871" s="23"/>
      <c r="K5871" s="24"/>
      <c r="L5871" s="23"/>
      <c r="M5871" s="100"/>
      <c r="N5871" s="121"/>
    </row>
    <row r="5872" spans="1:14" s="96" customFormat="1" ht="45.95" customHeight="1">
      <c r="A5872" s="110"/>
      <c r="F5872" s="22"/>
      <c r="G5872" s="19"/>
      <c r="H5872" s="19"/>
      <c r="I5872" s="120"/>
      <c r="J5872" s="23"/>
      <c r="K5872" s="24"/>
      <c r="L5872" s="23"/>
      <c r="M5872" s="100"/>
      <c r="N5872" s="121"/>
    </row>
    <row r="5873" spans="1:14" s="96" customFormat="1" ht="45.95" customHeight="1">
      <c r="A5873" s="110"/>
      <c r="F5873" s="25"/>
      <c r="G5873" s="25"/>
      <c r="H5873" s="25"/>
      <c r="I5873" s="132"/>
      <c r="J5873" s="23"/>
      <c r="K5873" s="24"/>
      <c r="L5873" s="23"/>
      <c r="M5873" s="100"/>
      <c r="N5873" s="121"/>
    </row>
    <row r="5874" spans="1:14" s="96" customFormat="1" ht="45.95" customHeight="1">
      <c r="A5874" s="110"/>
      <c r="F5874" s="25"/>
      <c r="G5874" s="25"/>
      <c r="H5874" s="25"/>
      <c r="I5874" s="132"/>
      <c r="J5874" s="23"/>
      <c r="K5874" s="24"/>
      <c r="L5874" s="23"/>
      <c r="M5874" s="100"/>
      <c r="N5874" s="121"/>
    </row>
    <row r="5875" spans="1:14" s="96" customFormat="1" ht="45.95" customHeight="1">
      <c r="A5875" s="110"/>
      <c r="F5875" s="133"/>
      <c r="G5875" s="25"/>
      <c r="H5875" s="25"/>
      <c r="I5875" s="132"/>
      <c r="J5875" s="23"/>
      <c r="K5875" s="24"/>
      <c r="L5875" s="23"/>
      <c r="M5875" s="100"/>
      <c r="N5875" s="121"/>
    </row>
    <row r="5876" spans="1:14" s="96" customFormat="1" ht="45.95" customHeight="1">
      <c r="A5876" s="110"/>
      <c r="F5876" s="133"/>
      <c r="G5876" s="25"/>
      <c r="H5876" s="25"/>
      <c r="I5876" s="132"/>
      <c r="J5876" s="23"/>
      <c r="K5876" s="24"/>
      <c r="L5876" s="23"/>
      <c r="M5876" s="100"/>
      <c r="N5876" s="121"/>
    </row>
    <row r="5877" spans="1:14" s="96" customFormat="1" ht="45.95" customHeight="1">
      <c r="A5877" s="110"/>
      <c r="B5877" s="111"/>
      <c r="C5877" s="127"/>
      <c r="F5877" s="18"/>
      <c r="G5877" s="130"/>
      <c r="H5877" s="130"/>
      <c r="I5877" s="120"/>
      <c r="J5877" s="16"/>
      <c r="K5877" s="17"/>
      <c r="L5877" s="16"/>
      <c r="M5877" s="100"/>
      <c r="N5877" s="131"/>
    </row>
    <row r="5878" spans="1:14" s="96" customFormat="1" ht="45.95" customHeight="1">
      <c r="A5878" s="110"/>
      <c r="F5878" s="18"/>
      <c r="G5878" s="130"/>
      <c r="H5878" s="130"/>
      <c r="I5878" s="120"/>
      <c r="J5878" s="16"/>
      <c r="K5878" s="17"/>
      <c r="L5878" s="16"/>
      <c r="M5878" s="100"/>
      <c r="N5878" s="131"/>
    </row>
    <row r="5879" spans="1:14" s="96" customFormat="1" ht="45.95" customHeight="1">
      <c r="A5879" s="110"/>
      <c r="F5879" s="130"/>
      <c r="G5879" s="130"/>
      <c r="H5879" s="130"/>
      <c r="I5879" s="120"/>
      <c r="J5879" s="16"/>
      <c r="K5879" s="17"/>
      <c r="L5879" s="16"/>
      <c r="M5879" s="100"/>
      <c r="N5879" s="131"/>
    </row>
    <row r="5880" spans="1:14" s="96" customFormat="1" ht="45.95" customHeight="1">
      <c r="A5880" s="110"/>
      <c r="F5880" s="18"/>
      <c r="G5880" s="19"/>
      <c r="H5880" s="19"/>
      <c r="I5880" s="137"/>
      <c r="J5880" s="16"/>
      <c r="K5880" s="17"/>
      <c r="L5880" s="16"/>
      <c r="M5880" s="100"/>
      <c r="N5880" s="121"/>
    </row>
    <row r="5881" spans="1:14" s="96" customFormat="1" ht="45.95" customHeight="1">
      <c r="A5881" s="110"/>
      <c r="F5881" s="18"/>
      <c r="G5881" s="19"/>
      <c r="H5881" s="19"/>
      <c r="I5881" s="120"/>
      <c r="J5881" s="16"/>
      <c r="K5881" s="17"/>
      <c r="L5881" s="16"/>
      <c r="M5881" s="100"/>
      <c r="N5881" s="121"/>
    </row>
    <row r="5882" spans="1:14" s="96" customFormat="1" ht="45.95" customHeight="1">
      <c r="A5882" s="110"/>
      <c r="F5882" s="18"/>
      <c r="G5882" s="19"/>
      <c r="H5882" s="19"/>
      <c r="I5882" s="120"/>
      <c r="J5882" s="16"/>
      <c r="K5882" s="17"/>
      <c r="L5882" s="16"/>
      <c r="M5882" s="100"/>
      <c r="N5882" s="121"/>
    </row>
    <row r="5883" spans="1:14" s="96" customFormat="1" ht="45.95" customHeight="1">
      <c r="A5883" s="110"/>
      <c r="F5883" s="18"/>
      <c r="G5883" s="19"/>
      <c r="H5883" s="19"/>
      <c r="I5883" s="120"/>
      <c r="J5883" s="16"/>
      <c r="K5883" s="17"/>
      <c r="L5883" s="16"/>
      <c r="M5883" s="100"/>
      <c r="N5883" s="121"/>
    </row>
    <row r="5884" spans="1:14" s="96" customFormat="1" ht="45.95" customHeight="1">
      <c r="A5884" s="110"/>
      <c r="F5884" s="18"/>
      <c r="G5884" s="19"/>
      <c r="H5884" s="19"/>
      <c r="I5884" s="120"/>
      <c r="J5884" s="16"/>
      <c r="K5884" s="17"/>
      <c r="L5884" s="16"/>
      <c r="M5884" s="100"/>
      <c r="N5884" s="121"/>
    </row>
    <row r="5885" spans="1:14" s="96" customFormat="1" ht="45.95" customHeight="1">
      <c r="A5885" s="110"/>
      <c r="F5885" s="22"/>
      <c r="G5885" s="19"/>
      <c r="H5885" s="19"/>
      <c r="I5885" s="120"/>
      <c r="J5885" s="23"/>
      <c r="K5885" s="24"/>
      <c r="L5885" s="23"/>
      <c r="M5885" s="100"/>
      <c r="N5885" s="121"/>
    </row>
    <row r="5886" spans="1:14" s="96" customFormat="1" ht="45.95" customHeight="1">
      <c r="A5886" s="110"/>
      <c r="F5886" s="22"/>
      <c r="G5886" s="19"/>
      <c r="H5886" s="19"/>
      <c r="I5886" s="120"/>
      <c r="J5886" s="23"/>
      <c r="K5886" s="24"/>
      <c r="L5886" s="23"/>
      <c r="M5886" s="100"/>
      <c r="N5886" s="121"/>
    </row>
    <row r="5887" spans="1:14" s="96" customFormat="1" ht="45.95" customHeight="1">
      <c r="A5887" s="110"/>
      <c r="F5887" s="25"/>
      <c r="G5887" s="25"/>
      <c r="H5887" s="25"/>
      <c r="I5887" s="132"/>
      <c r="J5887" s="23"/>
      <c r="K5887" s="24"/>
      <c r="L5887" s="23"/>
      <c r="M5887" s="100"/>
      <c r="N5887" s="121"/>
    </row>
    <row r="5888" spans="1:14" s="96" customFormat="1" ht="45.95" customHeight="1">
      <c r="A5888" s="110"/>
      <c r="F5888" s="25"/>
      <c r="G5888" s="25"/>
      <c r="H5888" s="25"/>
      <c r="I5888" s="132"/>
      <c r="J5888" s="23"/>
      <c r="K5888" s="24"/>
      <c r="L5888" s="23"/>
      <c r="M5888" s="100"/>
      <c r="N5888" s="121"/>
    </row>
    <row r="5889" spans="1:14" s="96" customFormat="1" ht="45.95" customHeight="1">
      <c r="A5889" s="110"/>
      <c r="F5889" s="133"/>
      <c r="G5889" s="25"/>
      <c r="H5889" s="25"/>
      <c r="I5889" s="132"/>
      <c r="J5889" s="23"/>
      <c r="K5889" s="24"/>
      <c r="L5889" s="23"/>
      <c r="M5889" s="100"/>
      <c r="N5889" s="121"/>
    </row>
    <row r="5890" spans="1:14" s="96" customFormat="1" ht="45.95" customHeight="1">
      <c r="A5890" s="110"/>
      <c r="F5890" s="133"/>
      <c r="G5890" s="25"/>
      <c r="H5890" s="25"/>
      <c r="I5890" s="132"/>
      <c r="J5890" s="23"/>
      <c r="K5890" s="24"/>
      <c r="L5890" s="23"/>
      <c r="M5890" s="100"/>
      <c r="N5890" s="121"/>
    </row>
    <row r="5891" spans="1:14" s="96" customFormat="1" ht="45.95" customHeight="1">
      <c r="A5891" s="110"/>
      <c r="F5891" s="18"/>
      <c r="G5891" s="19"/>
      <c r="H5891" s="19"/>
      <c r="I5891" s="120"/>
      <c r="J5891" s="16"/>
      <c r="K5891" s="17"/>
      <c r="L5891" s="16"/>
      <c r="M5891" s="100"/>
      <c r="N5891" s="121"/>
    </row>
    <row r="5892" spans="1:14" s="96" customFormat="1" ht="45.95" customHeight="1">
      <c r="A5892" s="110"/>
      <c r="F5892" s="18"/>
      <c r="G5892" s="19"/>
      <c r="H5892" s="19"/>
      <c r="I5892" s="120"/>
      <c r="J5892" s="16"/>
      <c r="K5892" s="17"/>
      <c r="L5892" s="16"/>
      <c r="M5892" s="100"/>
      <c r="N5892" s="121"/>
    </row>
    <row r="5893" spans="1:14" s="96" customFormat="1" ht="45.95" customHeight="1">
      <c r="A5893" s="110"/>
      <c r="F5893" s="22"/>
      <c r="G5893" s="19"/>
      <c r="H5893" s="19"/>
      <c r="I5893" s="120"/>
      <c r="J5893" s="23"/>
      <c r="K5893" s="24"/>
      <c r="L5893" s="23"/>
      <c r="M5893" s="100"/>
      <c r="N5893" s="121"/>
    </row>
    <row r="5894" spans="1:14" s="96" customFormat="1" ht="45.95" customHeight="1">
      <c r="A5894" s="110"/>
      <c r="F5894" s="22"/>
      <c r="G5894" s="19"/>
      <c r="H5894" s="19"/>
      <c r="I5894" s="120"/>
      <c r="J5894" s="23"/>
      <c r="K5894" s="24"/>
      <c r="L5894" s="23"/>
      <c r="M5894" s="100"/>
      <c r="N5894" s="121"/>
    </row>
    <row r="5895" spans="1:14" s="96" customFormat="1" ht="45.95" customHeight="1">
      <c r="A5895" s="110"/>
      <c r="F5895" s="25"/>
      <c r="G5895" s="25"/>
      <c r="H5895" s="25"/>
      <c r="I5895" s="120"/>
      <c r="J5895" s="23"/>
      <c r="K5895" s="24"/>
      <c r="L5895" s="23"/>
      <c r="M5895" s="100"/>
      <c r="N5895" s="121"/>
    </row>
    <row r="5896" spans="1:14" s="96" customFormat="1" ht="45.95" customHeight="1">
      <c r="A5896" s="110"/>
      <c r="F5896" s="133"/>
      <c r="G5896" s="25"/>
      <c r="H5896" s="25"/>
      <c r="I5896" s="132"/>
      <c r="J5896" s="23"/>
      <c r="K5896" s="24"/>
      <c r="L5896" s="23"/>
      <c r="M5896" s="100"/>
      <c r="N5896" s="121"/>
    </row>
    <row r="5897" spans="1:14" s="96" customFormat="1" ht="45.95" customHeight="1">
      <c r="A5897" s="110"/>
      <c r="F5897" s="133"/>
      <c r="G5897" s="25"/>
      <c r="H5897" s="25"/>
      <c r="I5897" s="132"/>
      <c r="J5897" s="23"/>
      <c r="K5897" s="24"/>
      <c r="L5897" s="23"/>
      <c r="M5897" s="100"/>
      <c r="N5897" s="121"/>
    </row>
    <row r="5898" spans="1:14" s="96" customFormat="1" ht="45.95" customHeight="1">
      <c r="A5898" s="110"/>
      <c r="F5898" s="133"/>
      <c r="G5898" s="25"/>
      <c r="H5898" s="25"/>
      <c r="I5898" s="132"/>
      <c r="J5898" s="23"/>
      <c r="K5898" s="24"/>
      <c r="L5898" s="23"/>
      <c r="M5898" s="100"/>
      <c r="N5898" s="121"/>
    </row>
    <row r="5899" spans="1:14" s="96" customFormat="1" ht="45.95" customHeight="1">
      <c r="A5899" s="110"/>
      <c r="F5899" s="18"/>
      <c r="G5899" s="19"/>
      <c r="H5899" s="19"/>
      <c r="I5899" s="137"/>
      <c r="J5899" s="16"/>
      <c r="K5899" s="17"/>
      <c r="L5899" s="16"/>
      <c r="M5899" s="100"/>
      <c r="N5899" s="121"/>
    </row>
    <row r="5900" spans="1:14" s="96" customFormat="1" ht="45.95" customHeight="1">
      <c r="A5900" s="110"/>
      <c r="F5900" s="18"/>
      <c r="G5900" s="19"/>
      <c r="H5900" s="19"/>
      <c r="I5900" s="120"/>
      <c r="J5900" s="16"/>
      <c r="K5900" s="17"/>
      <c r="L5900" s="16"/>
      <c r="M5900" s="100"/>
      <c r="N5900" s="121"/>
    </row>
    <row r="5901" spans="1:14" s="96" customFormat="1" ht="45.95" customHeight="1">
      <c r="A5901" s="110"/>
      <c r="F5901" s="22"/>
      <c r="G5901" s="19"/>
      <c r="H5901" s="19"/>
      <c r="I5901" s="120"/>
      <c r="J5901" s="23"/>
      <c r="K5901" s="24"/>
      <c r="L5901" s="23"/>
      <c r="M5901" s="100"/>
      <c r="N5901" s="121"/>
    </row>
    <row r="5902" spans="1:14" s="96" customFormat="1" ht="45.95" customHeight="1">
      <c r="A5902" s="110"/>
      <c r="F5902" s="22"/>
      <c r="G5902" s="19"/>
      <c r="H5902" s="19"/>
      <c r="I5902" s="120"/>
      <c r="J5902" s="23"/>
      <c r="K5902" s="24"/>
      <c r="L5902" s="23"/>
      <c r="M5902" s="100"/>
      <c r="N5902" s="121"/>
    </row>
    <row r="5903" spans="1:14" s="96" customFormat="1" ht="45.95" customHeight="1">
      <c r="A5903" s="110"/>
      <c r="F5903" s="25"/>
      <c r="G5903" s="25"/>
      <c r="H5903" s="25"/>
      <c r="I5903" s="120"/>
      <c r="J5903" s="23"/>
      <c r="K5903" s="24"/>
      <c r="L5903" s="23"/>
      <c r="M5903" s="100"/>
      <c r="N5903" s="121"/>
    </row>
    <row r="5904" spans="1:14" s="96" customFormat="1" ht="45.95" customHeight="1">
      <c r="A5904" s="110"/>
      <c r="F5904" s="133"/>
      <c r="G5904" s="25"/>
      <c r="H5904" s="25"/>
      <c r="I5904" s="120"/>
      <c r="J5904" s="23"/>
      <c r="K5904" s="24"/>
      <c r="L5904" s="23"/>
      <c r="M5904" s="100"/>
      <c r="N5904" s="121"/>
    </row>
    <row r="5905" spans="1:14" s="96" customFormat="1" ht="45.95" customHeight="1">
      <c r="A5905" s="110"/>
      <c r="B5905" s="111"/>
      <c r="C5905" s="127"/>
      <c r="F5905" s="18"/>
      <c r="G5905" s="130"/>
      <c r="H5905" s="130"/>
      <c r="I5905" s="120"/>
      <c r="J5905" s="16"/>
      <c r="K5905" s="17"/>
      <c r="L5905" s="16"/>
      <c r="M5905" s="100"/>
      <c r="N5905" s="131"/>
    </row>
    <row r="5906" spans="1:14" s="96" customFormat="1" ht="45.95" customHeight="1">
      <c r="A5906" s="110"/>
      <c r="F5906" s="18"/>
      <c r="G5906" s="130"/>
      <c r="H5906" s="130"/>
      <c r="I5906" s="120"/>
      <c r="J5906" s="16"/>
      <c r="K5906" s="17"/>
      <c r="L5906" s="16"/>
      <c r="M5906" s="100"/>
      <c r="N5906" s="131"/>
    </row>
    <row r="5907" spans="1:14" s="96" customFormat="1" ht="45.95" customHeight="1">
      <c r="A5907" s="110"/>
      <c r="F5907" s="18"/>
      <c r="G5907" s="19"/>
      <c r="H5907" s="19"/>
      <c r="I5907" s="120"/>
      <c r="J5907" s="16"/>
      <c r="K5907" s="17"/>
      <c r="L5907" s="16"/>
      <c r="M5907" s="100"/>
      <c r="N5907" s="121"/>
    </row>
    <row r="5908" spans="1:14" s="96" customFormat="1" ht="45.95" customHeight="1">
      <c r="A5908" s="110"/>
      <c r="F5908" s="22"/>
      <c r="G5908" s="19"/>
      <c r="H5908" s="19"/>
      <c r="I5908" s="120"/>
      <c r="J5908" s="23"/>
      <c r="K5908" s="24"/>
      <c r="L5908" s="23"/>
      <c r="M5908" s="100"/>
      <c r="N5908" s="121"/>
    </row>
    <row r="5909" spans="1:14" s="96" customFormat="1" ht="45.95" customHeight="1">
      <c r="A5909" s="110"/>
      <c r="F5909" s="25"/>
      <c r="G5909" s="25"/>
      <c r="H5909" s="25"/>
      <c r="I5909" s="120"/>
      <c r="J5909" s="23"/>
      <c r="K5909" s="24"/>
      <c r="L5909" s="23"/>
      <c r="M5909" s="100"/>
      <c r="N5909" s="121"/>
    </row>
    <row r="5910" spans="1:14" s="96" customFormat="1" ht="45.95" customHeight="1">
      <c r="A5910" s="110"/>
      <c r="F5910" s="133"/>
      <c r="G5910" s="25"/>
      <c r="H5910" s="25"/>
      <c r="I5910" s="120"/>
      <c r="J5910" s="23"/>
      <c r="K5910" s="24"/>
      <c r="L5910" s="23"/>
      <c r="M5910" s="100"/>
      <c r="N5910" s="121"/>
    </row>
    <row r="5911" spans="1:14" s="96" customFormat="1" ht="45.95" customHeight="1">
      <c r="A5911" s="110"/>
      <c r="F5911" s="133"/>
      <c r="G5911" s="25"/>
      <c r="H5911" s="25"/>
      <c r="I5911" s="120"/>
      <c r="J5911" s="23"/>
      <c r="K5911" s="24"/>
      <c r="L5911" s="23"/>
      <c r="M5911" s="100"/>
      <c r="N5911" s="121"/>
    </row>
    <row r="5912" spans="1:14" s="96" customFormat="1" ht="45.95" customHeight="1">
      <c r="A5912" s="110"/>
      <c r="F5912" s="18"/>
      <c r="G5912" s="19"/>
      <c r="H5912" s="19"/>
      <c r="I5912" s="137"/>
      <c r="J5912" s="16"/>
      <c r="K5912" s="17"/>
      <c r="L5912" s="16"/>
      <c r="M5912" s="100"/>
      <c r="N5912" s="121"/>
    </row>
    <row r="5913" spans="1:14" s="96" customFormat="1" ht="45.95" customHeight="1">
      <c r="A5913" s="110"/>
      <c r="F5913" s="18"/>
      <c r="G5913" s="19"/>
      <c r="H5913" s="19"/>
      <c r="I5913" s="120"/>
      <c r="J5913" s="16"/>
      <c r="K5913" s="17"/>
      <c r="L5913" s="16"/>
      <c r="M5913" s="100"/>
      <c r="N5913" s="121"/>
    </row>
    <row r="5914" spans="1:14" s="96" customFormat="1" ht="45.95" customHeight="1">
      <c r="A5914" s="110"/>
      <c r="F5914" s="22"/>
      <c r="G5914" s="19"/>
      <c r="H5914" s="19"/>
      <c r="I5914" s="120"/>
      <c r="J5914" s="23"/>
      <c r="K5914" s="24"/>
      <c r="L5914" s="23"/>
      <c r="M5914" s="100"/>
      <c r="N5914" s="121"/>
    </row>
    <row r="5915" spans="1:14" s="96" customFormat="1" ht="45.95" customHeight="1">
      <c r="A5915" s="110"/>
      <c r="F5915" s="25"/>
      <c r="G5915" s="25"/>
      <c r="H5915" s="25"/>
      <c r="I5915" s="120"/>
      <c r="J5915" s="23"/>
      <c r="K5915" s="24"/>
      <c r="L5915" s="23"/>
      <c r="M5915" s="100"/>
      <c r="N5915" s="121"/>
    </row>
    <row r="5916" spans="1:14" s="96" customFormat="1" ht="45.95" customHeight="1">
      <c r="A5916" s="110"/>
      <c r="F5916" s="133"/>
      <c r="G5916" s="25"/>
      <c r="H5916" s="25"/>
      <c r="I5916" s="120"/>
      <c r="J5916" s="23"/>
      <c r="K5916" s="24"/>
      <c r="L5916" s="23"/>
      <c r="M5916" s="100"/>
      <c r="N5916" s="121"/>
    </row>
    <row r="5917" spans="1:14" s="96" customFormat="1" ht="45.95" customHeight="1">
      <c r="A5917" s="110"/>
      <c r="F5917" s="133"/>
      <c r="G5917" s="25"/>
      <c r="H5917" s="25"/>
      <c r="I5917" s="120"/>
      <c r="J5917" s="23"/>
      <c r="K5917" s="24"/>
      <c r="L5917" s="23"/>
      <c r="M5917" s="100"/>
      <c r="N5917" s="121"/>
    </row>
    <row r="5918" spans="1:14" s="96" customFormat="1" ht="45.95" customHeight="1">
      <c r="A5918" s="110"/>
      <c r="B5918" s="111"/>
      <c r="C5918" s="127"/>
      <c r="F5918" s="18"/>
      <c r="G5918" s="130"/>
      <c r="H5918" s="130"/>
      <c r="I5918" s="120"/>
      <c r="J5918" s="16"/>
      <c r="K5918" s="17"/>
      <c r="L5918" s="16"/>
      <c r="M5918" s="100"/>
      <c r="N5918" s="131"/>
    </row>
    <row r="5919" spans="1:14" s="96" customFormat="1" ht="45.95" customHeight="1">
      <c r="A5919" s="110"/>
      <c r="F5919" s="18"/>
      <c r="G5919" s="130"/>
      <c r="H5919" s="130"/>
      <c r="I5919" s="120"/>
      <c r="J5919" s="16"/>
      <c r="K5919" s="17"/>
      <c r="L5919" s="16"/>
      <c r="M5919" s="100"/>
      <c r="N5919" s="131"/>
    </row>
    <row r="5920" spans="1:14" s="96" customFormat="1" ht="45.95" customHeight="1">
      <c r="A5920" s="110"/>
      <c r="F5920" s="18"/>
      <c r="G5920" s="130"/>
      <c r="H5920" s="130"/>
      <c r="I5920" s="120"/>
      <c r="J5920" s="16"/>
      <c r="K5920" s="17"/>
      <c r="L5920" s="16"/>
      <c r="M5920" s="100"/>
      <c r="N5920" s="131"/>
    </row>
    <row r="5921" spans="1:14" s="96" customFormat="1" ht="45.95" customHeight="1">
      <c r="A5921" s="110"/>
      <c r="F5921" s="18"/>
      <c r="G5921" s="19"/>
      <c r="H5921" s="19"/>
      <c r="I5921" s="120"/>
      <c r="J5921" s="16"/>
      <c r="K5921" s="17"/>
      <c r="L5921" s="16"/>
      <c r="M5921" s="100"/>
      <c r="N5921" s="131"/>
    </row>
    <row r="5922" spans="1:14" s="96" customFormat="1" ht="45.95" customHeight="1">
      <c r="A5922" s="110"/>
      <c r="F5922" s="18"/>
      <c r="G5922" s="19"/>
      <c r="H5922" s="19"/>
      <c r="I5922" s="120"/>
      <c r="J5922" s="16"/>
      <c r="K5922" s="17"/>
      <c r="L5922" s="16"/>
      <c r="M5922" s="100"/>
      <c r="N5922" s="131"/>
    </row>
    <row r="5923" spans="1:14" s="96" customFormat="1" ht="45.95" customHeight="1">
      <c r="A5923" s="110"/>
      <c r="F5923" s="18"/>
      <c r="G5923" s="19"/>
      <c r="H5923" s="19"/>
      <c r="I5923" s="120"/>
      <c r="J5923" s="16"/>
      <c r="K5923" s="17"/>
      <c r="L5923" s="16"/>
      <c r="M5923" s="100"/>
      <c r="N5923" s="131"/>
    </row>
    <row r="5924" spans="1:14" s="96" customFormat="1" ht="45.95" customHeight="1">
      <c r="A5924" s="110"/>
      <c r="F5924" s="18"/>
      <c r="G5924" s="19"/>
      <c r="H5924" s="19"/>
      <c r="I5924" s="120"/>
      <c r="J5924" s="16"/>
      <c r="K5924" s="17"/>
      <c r="L5924" s="16"/>
      <c r="M5924" s="100"/>
      <c r="N5924" s="131"/>
    </row>
    <row r="5925" spans="1:14" s="96" customFormat="1" ht="45.95" customHeight="1">
      <c r="A5925" s="110"/>
      <c r="F5925" s="18"/>
      <c r="G5925" s="19"/>
      <c r="H5925" s="19"/>
      <c r="I5925" s="120"/>
      <c r="J5925" s="16"/>
      <c r="K5925" s="17"/>
      <c r="L5925" s="16"/>
      <c r="M5925" s="100"/>
      <c r="N5925" s="131"/>
    </row>
    <row r="5926" spans="1:14" s="96" customFormat="1" ht="45.95" customHeight="1">
      <c r="A5926" s="110"/>
      <c r="F5926" s="22"/>
      <c r="G5926" s="19"/>
      <c r="H5926" s="19"/>
      <c r="I5926" s="120"/>
      <c r="J5926" s="23"/>
      <c r="K5926" s="24"/>
      <c r="L5926" s="23"/>
      <c r="M5926" s="100"/>
      <c r="N5926" s="131"/>
    </row>
    <row r="5927" spans="1:14" s="96" customFormat="1" ht="45.95" customHeight="1">
      <c r="A5927" s="110"/>
      <c r="F5927" s="25"/>
      <c r="G5927" s="25"/>
      <c r="H5927" s="25"/>
      <c r="I5927" s="132"/>
      <c r="J5927" s="23"/>
      <c r="K5927" s="24"/>
      <c r="L5927" s="23"/>
      <c r="M5927" s="100"/>
      <c r="N5927" s="131"/>
    </row>
    <row r="5928" spans="1:14" s="96" customFormat="1" ht="45.95" customHeight="1">
      <c r="A5928" s="110"/>
      <c r="F5928" s="25"/>
      <c r="G5928" s="25"/>
      <c r="H5928" s="25"/>
      <c r="I5928" s="132"/>
      <c r="J5928" s="23"/>
      <c r="K5928" s="24"/>
      <c r="L5928" s="23"/>
      <c r="M5928" s="100"/>
      <c r="N5928" s="131"/>
    </row>
    <row r="5929" spans="1:14" s="96" customFormat="1" ht="45.95" customHeight="1">
      <c r="A5929" s="110"/>
      <c r="F5929" s="133"/>
      <c r="G5929" s="25"/>
      <c r="H5929" s="25"/>
      <c r="I5929" s="132"/>
      <c r="J5929" s="23"/>
      <c r="K5929" s="24"/>
      <c r="L5929" s="23"/>
      <c r="M5929" s="100"/>
      <c r="N5929" s="131"/>
    </row>
    <row r="5930" spans="1:14" s="96" customFormat="1" ht="45.95" customHeight="1">
      <c r="A5930" s="110"/>
      <c r="F5930" s="133"/>
      <c r="G5930" s="25"/>
      <c r="H5930" s="25"/>
      <c r="I5930" s="132"/>
      <c r="J5930" s="23"/>
      <c r="K5930" s="24"/>
      <c r="L5930" s="23"/>
      <c r="M5930" s="100"/>
      <c r="N5930" s="131"/>
    </row>
    <row r="5931" spans="1:14" s="96" customFormat="1" ht="45.95" customHeight="1">
      <c r="A5931" s="110"/>
      <c r="F5931" s="133"/>
      <c r="G5931" s="25"/>
      <c r="H5931" s="25"/>
      <c r="I5931" s="132"/>
      <c r="J5931" s="23"/>
      <c r="K5931" s="24"/>
      <c r="L5931" s="23"/>
      <c r="M5931" s="100"/>
      <c r="N5931" s="131"/>
    </row>
    <row r="5932" spans="1:14" s="96" customFormat="1" ht="45.95" customHeight="1">
      <c r="A5932" s="110"/>
      <c r="F5932" s="133"/>
      <c r="G5932" s="25"/>
      <c r="H5932" s="25"/>
      <c r="I5932" s="132"/>
      <c r="J5932" s="23"/>
      <c r="K5932" s="24"/>
      <c r="L5932" s="23"/>
      <c r="M5932" s="100"/>
      <c r="N5932" s="131"/>
    </row>
    <row r="5933" spans="1:14" s="96" customFormat="1" ht="45.95" customHeight="1">
      <c r="A5933" s="110"/>
      <c r="F5933" s="18"/>
      <c r="G5933" s="19"/>
      <c r="H5933" s="19"/>
      <c r="I5933" s="137"/>
      <c r="J5933" s="16"/>
      <c r="K5933" s="17"/>
      <c r="L5933" s="16"/>
      <c r="M5933" s="100"/>
      <c r="N5933" s="121"/>
    </row>
    <row r="5934" spans="1:14" s="96" customFormat="1" ht="45.95" customHeight="1">
      <c r="A5934" s="110"/>
      <c r="F5934" s="18"/>
      <c r="G5934" s="19"/>
      <c r="H5934" s="19"/>
      <c r="I5934" s="120"/>
      <c r="J5934" s="16"/>
      <c r="K5934" s="17"/>
      <c r="L5934" s="16"/>
      <c r="M5934" s="100"/>
      <c r="N5934" s="121"/>
    </row>
    <row r="5935" spans="1:14" s="96" customFormat="1" ht="45.95" customHeight="1">
      <c r="A5935" s="110"/>
      <c r="F5935" s="18"/>
      <c r="G5935" s="19"/>
      <c r="H5935" s="19"/>
      <c r="I5935" s="120"/>
      <c r="J5935" s="16"/>
      <c r="K5935" s="17"/>
      <c r="L5935" s="16"/>
      <c r="M5935" s="100"/>
      <c r="N5935" s="121"/>
    </row>
    <row r="5936" spans="1:14" s="96" customFormat="1" ht="45.95" customHeight="1">
      <c r="A5936" s="110"/>
      <c r="F5936" s="22"/>
      <c r="G5936" s="19"/>
      <c r="H5936" s="19"/>
      <c r="I5936" s="120"/>
      <c r="J5936" s="23"/>
      <c r="K5936" s="24"/>
      <c r="L5936" s="23"/>
      <c r="M5936" s="100"/>
      <c r="N5936" s="121"/>
    </row>
    <row r="5937" spans="1:14" s="96" customFormat="1" ht="45.95" customHeight="1">
      <c r="A5937" s="110"/>
      <c r="F5937" s="22"/>
      <c r="G5937" s="19"/>
      <c r="H5937" s="19"/>
      <c r="I5937" s="120"/>
      <c r="J5937" s="23"/>
      <c r="K5937" s="24"/>
      <c r="L5937" s="23"/>
      <c r="M5937" s="100"/>
      <c r="N5937" s="121"/>
    </row>
    <row r="5938" spans="1:14" s="96" customFormat="1" ht="45.95" customHeight="1">
      <c r="A5938" s="110"/>
      <c r="F5938" s="25"/>
      <c r="G5938" s="25"/>
      <c r="H5938" s="25"/>
      <c r="I5938" s="120"/>
      <c r="J5938" s="23"/>
      <c r="K5938" s="24"/>
      <c r="L5938" s="23"/>
      <c r="M5938" s="100"/>
      <c r="N5938" s="121"/>
    </row>
    <row r="5939" spans="1:14" s="96" customFormat="1" ht="45.95" customHeight="1">
      <c r="A5939" s="110"/>
      <c r="F5939" s="25"/>
      <c r="G5939" s="25"/>
      <c r="H5939" s="25"/>
      <c r="I5939" s="132"/>
      <c r="J5939" s="23"/>
      <c r="K5939" s="24"/>
      <c r="L5939" s="23"/>
      <c r="M5939" s="100"/>
      <c r="N5939" s="121"/>
    </row>
    <row r="5940" spans="1:14" s="96" customFormat="1" ht="45.95" customHeight="1">
      <c r="A5940" s="110"/>
      <c r="F5940" s="133"/>
      <c r="G5940" s="25"/>
      <c r="H5940" s="25"/>
      <c r="I5940" s="132"/>
      <c r="J5940" s="23"/>
      <c r="K5940" s="24"/>
      <c r="L5940" s="23"/>
      <c r="M5940" s="100"/>
      <c r="N5940" s="121"/>
    </row>
    <row r="5941" spans="1:14" s="96" customFormat="1" ht="45.95" customHeight="1">
      <c r="A5941" s="110"/>
      <c r="F5941" s="133"/>
      <c r="G5941" s="25"/>
      <c r="H5941" s="25"/>
      <c r="I5941" s="132"/>
      <c r="J5941" s="23"/>
      <c r="K5941" s="24"/>
      <c r="L5941" s="23"/>
      <c r="M5941" s="100"/>
      <c r="N5941" s="121"/>
    </row>
    <row r="5942" spans="1:14" s="96" customFormat="1" ht="45.95" customHeight="1">
      <c r="A5942" s="110"/>
      <c r="F5942" s="133"/>
      <c r="G5942" s="25"/>
      <c r="H5942" s="25"/>
      <c r="I5942" s="132"/>
      <c r="J5942" s="23"/>
      <c r="K5942" s="24"/>
      <c r="L5942" s="23"/>
      <c r="M5942" s="100"/>
      <c r="N5942" s="121"/>
    </row>
    <row r="5943" spans="1:14" s="96" customFormat="1" ht="45.95" customHeight="1">
      <c r="A5943" s="110"/>
      <c r="F5943" s="18"/>
      <c r="G5943" s="19"/>
      <c r="H5943" s="19"/>
      <c r="I5943" s="137"/>
      <c r="J5943" s="16"/>
      <c r="K5943" s="17"/>
      <c r="L5943" s="16"/>
      <c r="M5943" s="100"/>
      <c r="N5943" s="121"/>
    </row>
    <row r="5944" spans="1:14" s="96" customFormat="1" ht="45.95" customHeight="1">
      <c r="A5944" s="110"/>
      <c r="F5944" s="18"/>
      <c r="G5944" s="19"/>
      <c r="H5944" s="19"/>
      <c r="I5944" s="120"/>
      <c r="J5944" s="16"/>
      <c r="K5944" s="17"/>
      <c r="L5944" s="16"/>
      <c r="M5944" s="100"/>
      <c r="N5944" s="121"/>
    </row>
    <row r="5945" spans="1:14" s="96" customFormat="1" ht="45.95" customHeight="1">
      <c r="A5945" s="110"/>
      <c r="F5945" s="18"/>
      <c r="G5945" s="19"/>
      <c r="H5945" s="19"/>
      <c r="I5945" s="120"/>
      <c r="J5945" s="16"/>
      <c r="K5945" s="17"/>
      <c r="L5945" s="16"/>
      <c r="M5945" s="100"/>
      <c r="N5945" s="121"/>
    </row>
    <row r="5946" spans="1:14" s="96" customFormat="1" ht="45.95" customHeight="1">
      <c r="A5946" s="110"/>
      <c r="F5946" s="18"/>
      <c r="G5946" s="19"/>
      <c r="H5946" s="19"/>
      <c r="I5946" s="120"/>
      <c r="J5946" s="16"/>
      <c r="K5946" s="17"/>
      <c r="L5946" s="16"/>
      <c r="M5946" s="100"/>
      <c r="N5946" s="121"/>
    </row>
    <row r="5947" spans="1:14" s="96" customFormat="1" ht="45.95" customHeight="1">
      <c r="A5947" s="110"/>
      <c r="F5947" s="18"/>
      <c r="G5947" s="19"/>
      <c r="H5947" s="19"/>
      <c r="I5947" s="120"/>
      <c r="J5947" s="16"/>
      <c r="K5947" s="17"/>
      <c r="L5947" s="16"/>
      <c r="M5947" s="100"/>
      <c r="N5947" s="121"/>
    </row>
    <row r="5948" spans="1:14" s="96" customFormat="1" ht="45.95" customHeight="1">
      <c r="A5948" s="110"/>
      <c r="F5948" s="22"/>
      <c r="G5948" s="19"/>
      <c r="H5948" s="19"/>
      <c r="I5948" s="120"/>
      <c r="J5948" s="23"/>
      <c r="K5948" s="24"/>
      <c r="L5948" s="23"/>
      <c r="M5948" s="100"/>
      <c r="N5948" s="121"/>
    </row>
    <row r="5949" spans="1:14" s="96" customFormat="1" ht="45.95" customHeight="1">
      <c r="A5949" s="110"/>
      <c r="F5949" s="22"/>
      <c r="G5949" s="19"/>
      <c r="H5949" s="19"/>
      <c r="I5949" s="120"/>
      <c r="J5949" s="23"/>
      <c r="K5949" s="24"/>
      <c r="L5949" s="23"/>
      <c r="M5949" s="100"/>
      <c r="N5949" s="121"/>
    </row>
    <row r="5950" spans="1:14" s="96" customFormat="1" ht="45.95" customHeight="1">
      <c r="A5950" s="110"/>
      <c r="F5950" s="25"/>
      <c r="G5950" s="25"/>
      <c r="H5950" s="25"/>
      <c r="I5950" s="132"/>
      <c r="J5950" s="23"/>
      <c r="K5950" s="24"/>
      <c r="L5950" s="23"/>
      <c r="M5950" s="100"/>
      <c r="N5950" s="121"/>
    </row>
    <row r="5951" spans="1:14" s="96" customFormat="1" ht="45.95" customHeight="1">
      <c r="A5951" s="110"/>
      <c r="F5951" s="25"/>
      <c r="G5951" s="25"/>
      <c r="H5951" s="25"/>
      <c r="I5951" s="132"/>
      <c r="J5951" s="23"/>
      <c r="K5951" s="24"/>
      <c r="L5951" s="23"/>
      <c r="M5951" s="100"/>
      <c r="N5951" s="121"/>
    </row>
    <row r="5952" spans="1:14" s="96" customFormat="1" ht="45.95" customHeight="1">
      <c r="A5952" s="110"/>
      <c r="F5952" s="133"/>
      <c r="G5952" s="25"/>
      <c r="H5952" s="25"/>
      <c r="I5952" s="132"/>
      <c r="J5952" s="23"/>
      <c r="K5952" s="24"/>
      <c r="L5952" s="23"/>
      <c r="M5952" s="100"/>
      <c r="N5952" s="121"/>
    </row>
    <row r="5953" spans="1:14" s="96" customFormat="1" ht="45.95" customHeight="1">
      <c r="A5953" s="110"/>
      <c r="F5953" s="133"/>
      <c r="G5953" s="25"/>
      <c r="H5953" s="25"/>
      <c r="I5953" s="132"/>
      <c r="J5953" s="23"/>
      <c r="K5953" s="24"/>
      <c r="L5953" s="23"/>
      <c r="M5953" s="100"/>
      <c r="N5953" s="121"/>
    </row>
    <row r="5954" spans="1:14" s="96" customFormat="1" ht="45.95" customHeight="1">
      <c r="A5954" s="110"/>
      <c r="F5954" s="133"/>
      <c r="G5954" s="25"/>
      <c r="H5954" s="25"/>
      <c r="I5954" s="132"/>
      <c r="J5954" s="23"/>
      <c r="K5954" s="24"/>
      <c r="L5954" s="23"/>
      <c r="M5954" s="100"/>
      <c r="N5954" s="121"/>
    </row>
    <row r="5955" spans="1:14" s="96" customFormat="1" ht="45.95" customHeight="1">
      <c r="A5955" s="110"/>
      <c r="F5955" s="133"/>
      <c r="G5955" s="25"/>
      <c r="H5955" s="25"/>
      <c r="I5955" s="132"/>
      <c r="J5955" s="23"/>
      <c r="K5955" s="24"/>
      <c r="L5955" s="23"/>
      <c r="M5955" s="100"/>
      <c r="N5955" s="121"/>
    </row>
    <row r="5956" spans="1:14" s="96" customFormat="1" ht="45.95" customHeight="1">
      <c r="A5956" s="110"/>
      <c r="B5956" s="111"/>
      <c r="C5956" s="127"/>
      <c r="F5956" s="18"/>
      <c r="G5956" s="130"/>
      <c r="H5956" s="130"/>
      <c r="I5956" s="120"/>
      <c r="J5956" s="16"/>
      <c r="K5956" s="17"/>
      <c r="L5956" s="16"/>
      <c r="M5956" s="100"/>
      <c r="N5956" s="131"/>
    </row>
    <row r="5957" spans="1:14" s="96" customFormat="1" ht="45.95" customHeight="1">
      <c r="A5957" s="110"/>
      <c r="B5957" s="111"/>
      <c r="F5957" s="18"/>
      <c r="G5957" s="130"/>
      <c r="H5957" s="130"/>
      <c r="I5957" s="120"/>
      <c r="J5957" s="16"/>
      <c r="K5957" s="17"/>
      <c r="L5957" s="16"/>
      <c r="M5957" s="100"/>
      <c r="N5957" s="131"/>
    </row>
    <row r="5958" spans="1:14" s="96" customFormat="1" ht="45.95" customHeight="1">
      <c r="A5958" s="110"/>
      <c r="F5958" s="18"/>
      <c r="G5958" s="130"/>
      <c r="H5958" s="130"/>
      <c r="I5958" s="120"/>
      <c r="J5958" s="16"/>
      <c r="K5958" s="17"/>
      <c r="L5958" s="16"/>
      <c r="M5958" s="100"/>
      <c r="N5958" s="131"/>
    </row>
    <row r="5959" spans="1:14" s="96" customFormat="1" ht="45.95" customHeight="1">
      <c r="A5959" s="110"/>
      <c r="F5959" s="18"/>
      <c r="G5959" s="19"/>
      <c r="H5959" s="19"/>
      <c r="I5959" s="137"/>
      <c r="J5959" s="16"/>
      <c r="K5959" s="17"/>
      <c r="L5959" s="16"/>
      <c r="M5959" s="100"/>
      <c r="N5959" s="121"/>
    </row>
    <row r="5960" spans="1:14" s="96" customFormat="1" ht="45.95" customHeight="1">
      <c r="A5960" s="110"/>
      <c r="F5960" s="18"/>
      <c r="G5960" s="19"/>
      <c r="H5960" s="19"/>
      <c r="I5960" s="120"/>
      <c r="J5960" s="16"/>
      <c r="K5960" s="17"/>
      <c r="L5960" s="16"/>
      <c r="M5960" s="100"/>
      <c r="N5960" s="121"/>
    </row>
    <row r="5961" spans="1:14" s="96" customFormat="1" ht="45.95" customHeight="1">
      <c r="A5961" s="110"/>
      <c r="F5961" s="18"/>
      <c r="G5961" s="19"/>
      <c r="H5961" s="19"/>
      <c r="I5961" s="120"/>
      <c r="J5961" s="16"/>
      <c r="K5961" s="17"/>
      <c r="L5961" s="16"/>
      <c r="M5961" s="100"/>
      <c r="N5961" s="121"/>
    </row>
    <row r="5962" spans="1:14" s="96" customFormat="1" ht="45.95" customHeight="1">
      <c r="A5962" s="110"/>
      <c r="F5962" s="22"/>
      <c r="G5962" s="19"/>
      <c r="H5962" s="19"/>
      <c r="I5962" s="120"/>
      <c r="J5962" s="23"/>
      <c r="K5962" s="24"/>
      <c r="L5962" s="23"/>
      <c r="M5962" s="100"/>
      <c r="N5962" s="121"/>
    </row>
    <row r="5963" spans="1:14" s="96" customFormat="1" ht="45.95" customHeight="1">
      <c r="A5963" s="110"/>
      <c r="F5963" s="22"/>
      <c r="G5963" s="19"/>
      <c r="H5963" s="19"/>
      <c r="I5963" s="120"/>
      <c r="J5963" s="23"/>
      <c r="K5963" s="24"/>
      <c r="L5963" s="23"/>
      <c r="M5963" s="100"/>
      <c r="N5963" s="121"/>
    </row>
    <row r="5964" spans="1:14" s="96" customFormat="1" ht="45.95" customHeight="1">
      <c r="A5964" s="110"/>
      <c r="F5964" s="25"/>
      <c r="G5964" s="25"/>
      <c r="H5964" s="25"/>
      <c r="I5964" s="120"/>
      <c r="J5964" s="23"/>
      <c r="K5964" s="24"/>
      <c r="L5964" s="23"/>
      <c r="M5964" s="100"/>
      <c r="N5964" s="121"/>
    </row>
    <row r="5965" spans="1:14" s="96" customFormat="1" ht="45.95" customHeight="1">
      <c r="A5965" s="110"/>
      <c r="F5965" s="25"/>
      <c r="G5965" s="25"/>
      <c r="H5965" s="25"/>
      <c r="I5965" s="132"/>
      <c r="J5965" s="23"/>
      <c r="K5965" s="24"/>
      <c r="L5965" s="23"/>
      <c r="M5965" s="100"/>
      <c r="N5965" s="121"/>
    </row>
    <row r="5966" spans="1:14" s="96" customFormat="1" ht="45.95" customHeight="1">
      <c r="A5966" s="110"/>
      <c r="F5966" s="133"/>
      <c r="G5966" s="25"/>
      <c r="H5966" s="25"/>
      <c r="I5966" s="132"/>
      <c r="J5966" s="23"/>
      <c r="K5966" s="24"/>
      <c r="L5966" s="23"/>
      <c r="M5966" s="100"/>
      <c r="N5966" s="121"/>
    </row>
    <row r="5967" spans="1:14" s="96" customFormat="1" ht="45.95" customHeight="1">
      <c r="A5967" s="110"/>
      <c r="F5967" s="133"/>
      <c r="G5967" s="25"/>
      <c r="H5967" s="25"/>
      <c r="I5967" s="132"/>
      <c r="J5967" s="23"/>
      <c r="K5967" s="24"/>
      <c r="L5967" s="23"/>
      <c r="M5967" s="100"/>
      <c r="N5967" s="121"/>
    </row>
    <row r="5968" spans="1:14" s="96" customFormat="1" ht="45.95" customHeight="1">
      <c r="A5968" s="110"/>
      <c r="F5968" s="18"/>
      <c r="G5968" s="19"/>
      <c r="H5968" s="19"/>
      <c r="I5968" s="137"/>
      <c r="J5968" s="16"/>
      <c r="K5968" s="17"/>
      <c r="L5968" s="16"/>
      <c r="M5968" s="100"/>
      <c r="N5968" s="121"/>
    </row>
    <row r="5969" spans="1:14" s="96" customFormat="1" ht="45.95" customHeight="1">
      <c r="A5969" s="110"/>
      <c r="F5969" s="18"/>
      <c r="G5969" s="19"/>
      <c r="H5969" s="19"/>
      <c r="I5969" s="120"/>
      <c r="J5969" s="16"/>
      <c r="K5969" s="17"/>
      <c r="L5969" s="16"/>
      <c r="M5969" s="100"/>
      <c r="N5969" s="121"/>
    </row>
    <row r="5970" spans="1:14" s="96" customFormat="1" ht="45.95" customHeight="1">
      <c r="A5970" s="110"/>
      <c r="F5970" s="18"/>
      <c r="G5970" s="19"/>
      <c r="H5970" s="19"/>
      <c r="I5970" s="120"/>
      <c r="J5970" s="16"/>
      <c r="K5970" s="17"/>
      <c r="L5970" s="16"/>
      <c r="M5970" s="100"/>
      <c r="N5970" s="121"/>
    </row>
    <row r="5971" spans="1:14" s="96" customFormat="1" ht="45.95" customHeight="1">
      <c r="A5971" s="110"/>
      <c r="F5971" s="18"/>
      <c r="G5971" s="19"/>
      <c r="H5971" s="19"/>
      <c r="I5971" s="120"/>
      <c r="J5971" s="16"/>
      <c r="K5971" s="17"/>
      <c r="L5971" s="16"/>
      <c r="M5971" s="100"/>
      <c r="N5971" s="121"/>
    </row>
    <row r="5972" spans="1:14" s="96" customFormat="1" ht="45.95" customHeight="1">
      <c r="A5972" s="110"/>
      <c r="F5972" s="22"/>
      <c r="G5972" s="19"/>
      <c r="H5972" s="19"/>
      <c r="I5972" s="120"/>
      <c r="J5972" s="23"/>
      <c r="K5972" s="24"/>
      <c r="L5972" s="23"/>
      <c r="M5972" s="100"/>
      <c r="N5972" s="121"/>
    </row>
    <row r="5973" spans="1:14" s="96" customFormat="1" ht="45.95" customHeight="1">
      <c r="A5973" s="110"/>
      <c r="F5973" s="22"/>
      <c r="G5973" s="19"/>
      <c r="H5973" s="19"/>
      <c r="I5973" s="120"/>
      <c r="J5973" s="23"/>
      <c r="K5973" s="24"/>
      <c r="L5973" s="23"/>
      <c r="M5973" s="100"/>
      <c r="N5973" s="121"/>
    </row>
    <row r="5974" spans="1:14" s="96" customFormat="1" ht="45.95" customHeight="1">
      <c r="A5974" s="110"/>
      <c r="F5974" s="25"/>
      <c r="G5974" s="25"/>
      <c r="H5974" s="25"/>
      <c r="I5974" s="132"/>
      <c r="J5974" s="23"/>
      <c r="K5974" s="24"/>
      <c r="L5974" s="23"/>
      <c r="M5974" s="100"/>
      <c r="N5974" s="121"/>
    </row>
    <row r="5975" spans="1:14" s="96" customFormat="1" ht="45.95" customHeight="1">
      <c r="A5975" s="110"/>
      <c r="F5975" s="133"/>
      <c r="G5975" s="25"/>
      <c r="H5975" s="25"/>
      <c r="I5975" s="132"/>
      <c r="J5975" s="23"/>
      <c r="K5975" s="24"/>
      <c r="L5975" s="23"/>
      <c r="M5975" s="100"/>
      <c r="N5975" s="121"/>
    </row>
    <row r="5976" spans="1:14" s="96" customFormat="1" ht="45.95" customHeight="1">
      <c r="A5976" s="110"/>
      <c r="F5976" s="133"/>
      <c r="G5976" s="25"/>
      <c r="H5976" s="25"/>
      <c r="I5976" s="132"/>
      <c r="J5976" s="23"/>
      <c r="K5976" s="24"/>
      <c r="L5976" s="23"/>
      <c r="M5976" s="100"/>
      <c r="N5976" s="121"/>
    </row>
    <row r="5977" spans="1:14" s="96" customFormat="1" ht="45.95" customHeight="1">
      <c r="A5977" s="110"/>
      <c r="F5977" s="133"/>
      <c r="G5977" s="25"/>
      <c r="H5977" s="25"/>
      <c r="I5977" s="132"/>
      <c r="J5977" s="23"/>
      <c r="K5977" s="24"/>
      <c r="L5977" s="23"/>
      <c r="M5977" s="100"/>
      <c r="N5977" s="121"/>
    </row>
    <row r="5978" spans="1:14" s="96" customFormat="1" ht="45.95" customHeight="1">
      <c r="A5978" s="110"/>
      <c r="F5978" s="18"/>
      <c r="G5978" s="19"/>
      <c r="H5978" s="19"/>
      <c r="I5978" s="137"/>
      <c r="J5978" s="16"/>
      <c r="K5978" s="17"/>
      <c r="L5978" s="16"/>
      <c r="M5978" s="100"/>
      <c r="N5978" s="121"/>
    </row>
    <row r="5979" spans="1:14" s="96" customFormat="1" ht="45.95" customHeight="1">
      <c r="A5979" s="110"/>
      <c r="F5979" s="18"/>
      <c r="G5979" s="19"/>
      <c r="H5979" s="19"/>
      <c r="I5979" s="120"/>
      <c r="J5979" s="16"/>
      <c r="K5979" s="17"/>
      <c r="L5979" s="16"/>
      <c r="M5979" s="100"/>
      <c r="N5979" s="121"/>
    </row>
    <row r="5980" spans="1:14" s="96" customFormat="1" ht="45.95" customHeight="1">
      <c r="A5980" s="110"/>
      <c r="F5980" s="18"/>
      <c r="G5980" s="19"/>
      <c r="H5980" s="19"/>
      <c r="I5980" s="120"/>
      <c r="J5980" s="16"/>
      <c r="K5980" s="17"/>
      <c r="L5980" s="16"/>
      <c r="M5980" s="100"/>
      <c r="N5980" s="121"/>
    </row>
    <row r="5981" spans="1:14" s="96" customFormat="1" ht="45.95" customHeight="1">
      <c r="A5981" s="110"/>
      <c r="F5981" s="22"/>
      <c r="G5981" s="19"/>
      <c r="H5981" s="19"/>
      <c r="I5981" s="120"/>
      <c r="J5981" s="23"/>
      <c r="K5981" s="24"/>
      <c r="L5981" s="23"/>
      <c r="M5981" s="100"/>
      <c r="N5981" s="121"/>
    </row>
    <row r="5982" spans="1:14" s="96" customFormat="1" ht="45.95" customHeight="1">
      <c r="A5982" s="110"/>
      <c r="F5982" s="22"/>
      <c r="G5982" s="19"/>
      <c r="H5982" s="19"/>
      <c r="I5982" s="120"/>
      <c r="J5982" s="23"/>
      <c r="K5982" s="24"/>
      <c r="L5982" s="23"/>
      <c r="M5982" s="100"/>
      <c r="N5982" s="121"/>
    </row>
    <row r="5983" spans="1:14" s="96" customFormat="1" ht="45.95" customHeight="1">
      <c r="A5983" s="110"/>
      <c r="F5983" s="25"/>
      <c r="G5983" s="25"/>
      <c r="H5983" s="25"/>
      <c r="I5983" s="120"/>
      <c r="J5983" s="23"/>
      <c r="K5983" s="24"/>
      <c r="L5983" s="23"/>
      <c r="M5983" s="100"/>
      <c r="N5983" s="121"/>
    </row>
    <row r="5984" spans="1:14" s="96" customFormat="1" ht="45.95" customHeight="1">
      <c r="A5984" s="110"/>
      <c r="F5984" s="25"/>
      <c r="G5984" s="25"/>
      <c r="H5984" s="25"/>
      <c r="I5984" s="132"/>
      <c r="J5984" s="23"/>
      <c r="K5984" s="24"/>
      <c r="L5984" s="23"/>
      <c r="M5984" s="100"/>
      <c r="N5984" s="121"/>
    </row>
    <row r="5985" spans="1:14" s="96" customFormat="1" ht="45.95" customHeight="1">
      <c r="A5985" s="110"/>
      <c r="F5985" s="133"/>
      <c r="G5985" s="25"/>
      <c r="H5985" s="25"/>
      <c r="I5985" s="132"/>
      <c r="J5985" s="23"/>
      <c r="K5985" s="24"/>
      <c r="L5985" s="23"/>
      <c r="M5985" s="100"/>
      <c r="N5985" s="121"/>
    </row>
    <row r="5986" spans="1:14" s="96" customFormat="1" ht="45.95" customHeight="1">
      <c r="A5986" s="110"/>
      <c r="F5986" s="133"/>
      <c r="G5986" s="25"/>
      <c r="H5986" s="25"/>
      <c r="I5986" s="132"/>
      <c r="J5986" s="23"/>
      <c r="K5986" s="24"/>
      <c r="L5986" s="23"/>
      <c r="M5986" s="100"/>
      <c r="N5986" s="121"/>
    </row>
    <row r="5987" spans="1:14" s="96" customFormat="1" ht="45.95" customHeight="1">
      <c r="A5987" s="110"/>
      <c r="B5987" s="111"/>
      <c r="C5987" s="127"/>
      <c r="F5987" s="18"/>
      <c r="G5987" s="130"/>
      <c r="H5987" s="130"/>
      <c r="I5987" s="120"/>
      <c r="J5987" s="16"/>
      <c r="K5987" s="17"/>
      <c r="L5987" s="16"/>
      <c r="M5987" s="100"/>
      <c r="N5987" s="131"/>
    </row>
    <row r="5988" spans="1:14" s="96" customFormat="1" ht="45.95" customHeight="1">
      <c r="A5988" s="110"/>
      <c r="F5988" s="18"/>
      <c r="G5988" s="130"/>
      <c r="H5988" s="130"/>
      <c r="I5988" s="120"/>
      <c r="J5988" s="16"/>
      <c r="K5988" s="17"/>
      <c r="L5988" s="16"/>
      <c r="M5988" s="100"/>
      <c r="N5988" s="131"/>
    </row>
    <row r="5989" spans="1:14" s="96" customFormat="1" ht="45.95" customHeight="1">
      <c r="A5989" s="110"/>
      <c r="F5989" s="18"/>
      <c r="G5989" s="19"/>
      <c r="H5989" s="19"/>
      <c r="I5989" s="120"/>
      <c r="J5989" s="16"/>
      <c r="K5989" s="17"/>
      <c r="L5989" s="16"/>
      <c r="M5989" s="100"/>
      <c r="N5989" s="121"/>
    </row>
    <row r="5990" spans="1:14" s="96" customFormat="1" ht="45.95" customHeight="1">
      <c r="A5990" s="110"/>
      <c r="F5990" s="18"/>
      <c r="G5990" s="19"/>
      <c r="H5990" s="19"/>
      <c r="I5990" s="120"/>
      <c r="J5990" s="16"/>
      <c r="K5990" s="17"/>
      <c r="L5990" s="16"/>
      <c r="M5990" s="100"/>
      <c r="N5990" s="121"/>
    </row>
    <row r="5991" spans="1:14" s="96" customFormat="1" ht="45.95" customHeight="1">
      <c r="A5991" s="110"/>
      <c r="F5991" s="22"/>
      <c r="G5991" s="19"/>
      <c r="H5991" s="19"/>
      <c r="I5991" s="120"/>
      <c r="J5991" s="23"/>
      <c r="K5991" s="24"/>
      <c r="L5991" s="23"/>
      <c r="M5991" s="100"/>
      <c r="N5991" s="121"/>
    </row>
    <row r="5992" spans="1:14" s="96" customFormat="1" ht="45.95" customHeight="1">
      <c r="A5992" s="110"/>
      <c r="F5992" s="22"/>
      <c r="G5992" s="19"/>
      <c r="H5992" s="19"/>
      <c r="I5992" s="120"/>
      <c r="J5992" s="23"/>
      <c r="K5992" s="24"/>
      <c r="L5992" s="23"/>
      <c r="M5992" s="100"/>
      <c r="N5992" s="121"/>
    </row>
    <row r="5993" spans="1:14" s="96" customFormat="1" ht="45.95" customHeight="1">
      <c r="A5993" s="110"/>
      <c r="F5993" s="25"/>
      <c r="G5993" s="25"/>
      <c r="H5993" s="25"/>
      <c r="I5993" s="120"/>
      <c r="J5993" s="23"/>
      <c r="K5993" s="24"/>
      <c r="L5993" s="23"/>
      <c r="M5993" s="100"/>
      <c r="N5993" s="121"/>
    </row>
    <row r="5994" spans="1:14" s="96" customFormat="1" ht="45.95" customHeight="1">
      <c r="A5994" s="110"/>
      <c r="F5994" s="133"/>
      <c r="G5994" s="25"/>
      <c r="H5994" s="25"/>
      <c r="I5994" s="132"/>
      <c r="J5994" s="23"/>
      <c r="K5994" s="24"/>
      <c r="L5994" s="23"/>
      <c r="M5994" s="100"/>
      <c r="N5994" s="121"/>
    </row>
    <row r="5995" spans="1:14" s="96" customFormat="1" ht="45.95" customHeight="1">
      <c r="A5995" s="110"/>
      <c r="F5995" s="133"/>
      <c r="G5995" s="25"/>
      <c r="H5995" s="25"/>
      <c r="I5995" s="132"/>
      <c r="J5995" s="23"/>
      <c r="K5995" s="24"/>
      <c r="L5995" s="23"/>
      <c r="M5995" s="100"/>
      <c r="N5995" s="121"/>
    </row>
    <row r="5996" spans="1:14" s="96" customFormat="1" ht="45.95" customHeight="1">
      <c r="A5996" s="110"/>
      <c r="F5996" s="133"/>
      <c r="G5996" s="25"/>
      <c r="H5996" s="25"/>
      <c r="I5996" s="132"/>
      <c r="J5996" s="23"/>
      <c r="K5996" s="24"/>
      <c r="L5996" s="23"/>
      <c r="M5996" s="100"/>
      <c r="N5996" s="121"/>
    </row>
    <row r="5997" spans="1:14" s="96" customFormat="1" ht="45.95" customHeight="1">
      <c r="A5997" s="110"/>
      <c r="F5997" s="18"/>
      <c r="G5997" s="19"/>
      <c r="H5997" s="19"/>
      <c r="I5997" s="137"/>
      <c r="J5997" s="16"/>
      <c r="K5997" s="17"/>
      <c r="L5997" s="16"/>
      <c r="M5997" s="100"/>
      <c r="N5997" s="121"/>
    </row>
    <row r="5998" spans="1:14" s="96" customFormat="1" ht="45.95" customHeight="1">
      <c r="A5998" s="110"/>
      <c r="F5998" s="18"/>
      <c r="G5998" s="19"/>
      <c r="H5998" s="19"/>
      <c r="I5998" s="120"/>
      <c r="J5998" s="16"/>
      <c r="K5998" s="17"/>
      <c r="L5998" s="16"/>
      <c r="M5998" s="100"/>
      <c r="N5998" s="121"/>
    </row>
    <row r="5999" spans="1:14" s="96" customFormat="1" ht="45.95" customHeight="1">
      <c r="A5999" s="110"/>
      <c r="F5999" s="18"/>
      <c r="G5999" s="19"/>
      <c r="H5999" s="19"/>
      <c r="I5999" s="120"/>
      <c r="J5999" s="16"/>
      <c r="K5999" s="17"/>
      <c r="L5999" s="16"/>
      <c r="M5999" s="100"/>
      <c r="N5999" s="121"/>
    </row>
    <row r="6000" spans="1:14" s="96" customFormat="1" ht="45.95" customHeight="1">
      <c r="A6000" s="110"/>
      <c r="F6000" s="22"/>
      <c r="G6000" s="19"/>
      <c r="H6000" s="19"/>
      <c r="I6000" s="120"/>
      <c r="J6000" s="23"/>
      <c r="K6000" s="24"/>
      <c r="L6000" s="23"/>
      <c r="M6000" s="100"/>
      <c r="N6000" s="121"/>
    </row>
    <row r="6001" spans="1:14" s="96" customFormat="1" ht="45.95" customHeight="1">
      <c r="A6001" s="110"/>
      <c r="F6001" s="22"/>
      <c r="G6001" s="19"/>
      <c r="H6001" s="19"/>
      <c r="I6001" s="120"/>
      <c r="J6001" s="23"/>
      <c r="K6001" s="24"/>
      <c r="L6001" s="23"/>
      <c r="M6001" s="100"/>
      <c r="N6001" s="121"/>
    </row>
    <row r="6002" spans="1:14" s="96" customFormat="1" ht="45.95" customHeight="1">
      <c r="A6002" s="110"/>
      <c r="F6002" s="25"/>
      <c r="G6002" s="25"/>
      <c r="H6002" s="25"/>
      <c r="I6002" s="120"/>
      <c r="J6002" s="23"/>
      <c r="K6002" s="24"/>
      <c r="L6002" s="23"/>
      <c r="M6002" s="100"/>
      <c r="N6002" s="121"/>
    </row>
    <row r="6003" spans="1:14" s="96" customFormat="1" ht="45.95" customHeight="1">
      <c r="A6003" s="110"/>
      <c r="F6003" s="25"/>
      <c r="G6003" s="25"/>
      <c r="H6003" s="25"/>
      <c r="I6003" s="132"/>
      <c r="J6003" s="23"/>
      <c r="K6003" s="24"/>
      <c r="L6003" s="23"/>
      <c r="M6003" s="100"/>
      <c r="N6003" s="121"/>
    </row>
    <row r="6004" spans="1:14" s="96" customFormat="1" ht="45.95" customHeight="1">
      <c r="A6004" s="110"/>
      <c r="F6004" s="133"/>
      <c r="G6004" s="25"/>
      <c r="H6004" s="25"/>
      <c r="I6004" s="132"/>
      <c r="J6004" s="23"/>
      <c r="K6004" s="24"/>
      <c r="L6004" s="23"/>
      <c r="M6004" s="100"/>
      <c r="N6004" s="121"/>
    </row>
    <row r="6005" spans="1:14" s="96" customFormat="1" ht="45.95" customHeight="1">
      <c r="A6005" s="110"/>
      <c r="F6005" s="133"/>
      <c r="G6005" s="25"/>
      <c r="H6005" s="25"/>
      <c r="I6005" s="132"/>
      <c r="J6005" s="23"/>
      <c r="K6005" s="24"/>
      <c r="L6005" s="23"/>
      <c r="M6005" s="100"/>
      <c r="N6005" s="121"/>
    </row>
    <row r="6006" spans="1:14" s="96" customFormat="1" ht="45.95" customHeight="1">
      <c r="A6006" s="110"/>
      <c r="F6006" s="133"/>
      <c r="G6006" s="25"/>
      <c r="H6006" s="25"/>
      <c r="I6006" s="132"/>
      <c r="J6006" s="23"/>
      <c r="K6006" s="24"/>
      <c r="L6006" s="23"/>
      <c r="M6006" s="100"/>
      <c r="N6006" s="121"/>
    </row>
    <row r="6007" spans="1:14" s="96" customFormat="1" ht="45.95" customHeight="1">
      <c r="A6007" s="110"/>
      <c r="F6007" s="133"/>
      <c r="G6007" s="25"/>
      <c r="H6007" s="25"/>
      <c r="I6007" s="132"/>
      <c r="J6007" s="23"/>
      <c r="K6007" s="24"/>
      <c r="L6007" s="23"/>
      <c r="M6007" s="100"/>
      <c r="N6007" s="121"/>
    </row>
    <row r="6008" spans="1:14" s="96" customFormat="1" ht="45.95" customHeight="1">
      <c r="A6008" s="110"/>
      <c r="F6008" s="133"/>
      <c r="G6008" s="25"/>
      <c r="H6008" s="25"/>
      <c r="I6008" s="132"/>
      <c r="J6008" s="23"/>
      <c r="K6008" s="24"/>
      <c r="L6008" s="23"/>
      <c r="M6008" s="100"/>
      <c r="N6008" s="121"/>
    </row>
    <row r="6009" spans="1:14" s="96" customFormat="1" ht="45.95" customHeight="1">
      <c r="A6009" s="110"/>
      <c r="B6009" s="111"/>
      <c r="C6009" s="127"/>
      <c r="F6009" s="18"/>
      <c r="G6009" s="130"/>
      <c r="H6009" s="130"/>
      <c r="I6009" s="120"/>
      <c r="J6009" s="16"/>
      <c r="K6009" s="17"/>
      <c r="L6009" s="16"/>
      <c r="M6009" s="100"/>
      <c r="N6009" s="131"/>
    </row>
    <row r="6010" spans="1:14" s="96" customFormat="1" ht="45.95" customHeight="1">
      <c r="A6010" s="110"/>
      <c r="F6010" s="18"/>
      <c r="G6010" s="130"/>
      <c r="H6010" s="130"/>
      <c r="I6010" s="120"/>
      <c r="J6010" s="16"/>
      <c r="K6010" s="17"/>
      <c r="L6010" s="16"/>
      <c r="M6010" s="100"/>
      <c r="N6010" s="131"/>
    </row>
    <row r="6011" spans="1:14" s="96" customFormat="1" ht="45.95" customHeight="1">
      <c r="A6011" s="110"/>
      <c r="F6011" s="18"/>
      <c r="G6011" s="130"/>
      <c r="H6011" s="130"/>
      <c r="I6011" s="120"/>
      <c r="J6011" s="16"/>
      <c r="K6011" s="17"/>
      <c r="L6011" s="16"/>
      <c r="M6011" s="100"/>
      <c r="N6011" s="131"/>
    </row>
    <row r="6012" spans="1:14" s="96" customFormat="1" ht="45.95" customHeight="1">
      <c r="A6012" s="110"/>
      <c r="F6012" s="18"/>
      <c r="G6012" s="19"/>
      <c r="H6012" s="19"/>
      <c r="I6012" s="137"/>
      <c r="J6012" s="16"/>
      <c r="K6012" s="17"/>
      <c r="L6012" s="16"/>
      <c r="M6012" s="100"/>
      <c r="N6012" s="121"/>
    </row>
    <row r="6013" spans="1:14" s="96" customFormat="1" ht="45.95" customHeight="1">
      <c r="A6013" s="110"/>
      <c r="F6013" s="18"/>
      <c r="G6013" s="19"/>
      <c r="H6013" s="19"/>
      <c r="I6013" s="120"/>
      <c r="J6013" s="16"/>
      <c r="K6013" s="17"/>
      <c r="L6013" s="16"/>
      <c r="M6013" s="100"/>
      <c r="N6013" s="121"/>
    </row>
    <row r="6014" spans="1:14" s="96" customFormat="1" ht="45.95" customHeight="1">
      <c r="A6014" s="110"/>
      <c r="F6014" s="18"/>
      <c r="G6014" s="19"/>
      <c r="H6014" s="19"/>
      <c r="I6014" s="120"/>
      <c r="J6014" s="16"/>
      <c r="K6014" s="17"/>
      <c r="L6014" s="16"/>
      <c r="M6014" s="100"/>
      <c r="N6014" s="121"/>
    </row>
    <row r="6015" spans="1:14" s="96" customFormat="1" ht="45.95" customHeight="1">
      <c r="A6015" s="110"/>
      <c r="F6015" s="18"/>
      <c r="G6015" s="19"/>
      <c r="H6015" s="19"/>
      <c r="I6015" s="120"/>
      <c r="J6015" s="16"/>
      <c r="K6015" s="17"/>
      <c r="L6015" s="16"/>
      <c r="M6015" s="100"/>
      <c r="N6015" s="121"/>
    </row>
    <row r="6016" spans="1:14" s="96" customFormat="1" ht="45.95" customHeight="1">
      <c r="A6016" s="110"/>
      <c r="F6016" s="18"/>
      <c r="G6016" s="19"/>
      <c r="H6016" s="19"/>
      <c r="I6016" s="120"/>
      <c r="J6016" s="16"/>
      <c r="K6016" s="17"/>
      <c r="L6016" s="16"/>
      <c r="M6016" s="100"/>
      <c r="N6016" s="121"/>
    </row>
    <row r="6017" spans="1:14" s="96" customFormat="1" ht="45.95" customHeight="1">
      <c r="A6017" s="110"/>
      <c r="F6017" s="22"/>
      <c r="G6017" s="19"/>
      <c r="H6017" s="19"/>
      <c r="I6017" s="120"/>
      <c r="J6017" s="23"/>
      <c r="K6017" s="24"/>
      <c r="L6017" s="23"/>
      <c r="M6017" s="100"/>
      <c r="N6017" s="121"/>
    </row>
    <row r="6018" spans="1:14" s="96" customFormat="1" ht="45.95" customHeight="1">
      <c r="A6018" s="110"/>
      <c r="F6018" s="22"/>
      <c r="G6018" s="19"/>
      <c r="H6018" s="19"/>
      <c r="I6018" s="120"/>
      <c r="J6018" s="23"/>
      <c r="K6018" s="24"/>
      <c r="L6018" s="23"/>
      <c r="M6018" s="100"/>
      <c r="N6018" s="121"/>
    </row>
    <row r="6019" spans="1:14" s="96" customFormat="1" ht="45.95" customHeight="1">
      <c r="A6019" s="110"/>
      <c r="F6019" s="25"/>
      <c r="G6019" s="25"/>
      <c r="H6019" s="25"/>
      <c r="I6019" s="132"/>
      <c r="J6019" s="23"/>
      <c r="K6019" s="24"/>
      <c r="L6019" s="23"/>
      <c r="M6019" s="100"/>
      <c r="N6019" s="121"/>
    </row>
    <row r="6020" spans="1:14" s="96" customFormat="1" ht="45.95" customHeight="1">
      <c r="A6020" s="110"/>
      <c r="F6020" s="25"/>
      <c r="G6020" s="25"/>
      <c r="H6020" s="25"/>
      <c r="I6020" s="132"/>
      <c r="J6020" s="23"/>
      <c r="K6020" s="24"/>
      <c r="L6020" s="23"/>
      <c r="M6020" s="100"/>
      <c r="N6020" s="121"/>
    </row>
    <row r="6021" spans="1:14" s="96" customFormat="1" ht="45.95" customHeight="1">
      <c r="A6021" s="110"/>
      <c r="F6021" s="133"/>
      <c r="G6021" s="25"/>
      <c r="H6021" s="25"/>
      <c r="I6021" s="132"/>
      <c r="J6021" s="23"/>
      <c r="K6021" s="24"/>
      <c r="L6021" s="23"/>
      <c r="M6021" s="100"/>
      <c r="N6021" s="121"/>
    </row>
    <row r="6022" spans="1:14" s="96" customFormat="1" ht="45.95" customHeight="1">
      <c r="A6022" s="110"/>
      <c r="F6022" s="133"/>
      <c r="G6022" s="25"/>
      <c r="H6022" s="25"/>
      <c r="I6022" s="132"/>
      <c r="J6022" s="23"/>
      <c r="K6022" s="24"/>
      <c r="L6022" s="23"/>
      <c r="M6022" s="100"/>
      <c r="N6022" s="121"/>
    </row>
    <row r="6023" spans="1:14" s="96" customFormat="1" ht="45.95" customHeight="1">
      <c r="A6023" s="110"/>
      <c r="F6023" s="133"/>
      <c r="G6023" s="25"/>
      <c r="H6023" s="25"/>
      <c r="I6023" s="132"/>
      <c r="J6023" s="23"/>
      <c r="K6023" s="24"/>
      <c r="L6023" s="23"/>
      <c r="M6023" s="100"/>
      <c r="N6023" s="121"/>
    </row>
    <row r="6024" spans="1:14" s="96" customFormat="1" ht="45.95" customHeight="1">
      <c r="A6024" s="110"/>
      <c r="F6024" s="18"/>
      <c r="G6024" s="19"/>
      <c r="H6024" s="19"/>
      <c r="I6024" s="120"/>
      <c r="J6024" s="16"/>
      <c r="K6024" s="17"/>
      <c r="L6024" s="16"/>
      <c r="M6024" s="100"/>
      <c r="N6024" s="121"/>
    </row>
    <row r="6025" spans="1:14" s="96" customFormat="1" ht="45.95" customHeight="1">
      <c r="A6025" s="110"/>
      <c r="F6025" s="18"/>
      <c r="G6025" s="19"/>
      <c r="H6025" s="19"/>
      <c r="I6025" s="120"/>
      <c r="J6025" s="16"/>
      <c r="K6025" s="17"/>
      <c r="L6025" s="16"/>
      <c r="M6025" s="100"/>
      <c r="N6025" s="121"/>
    </row>
    <row r="6026" spans="1:14" s="96" customFormat="1" ht="45.95" customHeight="1">
      <c r="A6026" s="110"/>
      <c r="F6026" s="22"/>
      <c r="G6026" s="19"/>
      <c r="H6026" s="19"/>
      <c r="I6026" s="120"/>
      <c r="J6026" s="23"/>
      <c r="K6026" s="24"/>
      <c r="L6026" s="23"/>
      <c r="M6026" s="100"/>
      <c r="N6026" s="121"/>
    </row>
    <row r="6027" spans="1:14" s="96" customFormat="1" ht="45.95" customHeight="1">
      <c r="A6027" s="110"/>
      <c r="F6027" s="22"/>
      <c r="G6027" s="19"/>
      <c r="H6027" s="19"/>
      <c r="I6027" s="120"/>
      <c r="J6027" s="23"/>
      <c r="K6027" s="24"/>
      <c r="L6027" s="23"/>
      <c r="M6027" s="100"/>
      <c r="N6027" s="121"/>
    </row>
    <row r="6028" spans="1:14" s="96" customFormat="1" ht="45.95" customHeight="1">
      <c r="A6028" s="110"/>
      <c r="F6028" s="25"/>
      <c r="G6028" s="25"/>
      <c r="H6028" s="25"/>
      <c r="I6028" s="120"/>
      <c r="J6028" s="23"/>
      <c r="K6028" s="24"/>
      <c r="L6028" s="23"/>
      <c r="M6028" s="100"/>
      <c r="N6028" s="121"/>
    </row>
    <row r="6029" spans="1:14" s="96" customFormat="1" ht="45.95" customHeight="1">
      <c r="A6029" s="110"/>
      <c r="F6029" s="133"/>
      <c r="G6029" s="25"/>
      <c r="H6029" s="25"/>
      <c r="I6029" s="132"/>
      <c r="J6029" s="23"/>
      <c r="K6029" s="24"/>
      <c r="L6029" s="23"/>
      <c r="M6029" s="100"/>
      <c r="N6029" s="121"/>
    </row>
    <row r="6030" spans="1:14" s="96" customFormat="1" ht="45.95" customHeight="1">
      <c r="A6030" s="110"/>
      <c r="F6030" s="133"/>
      <c r="G6030" s="25"/>
      <c r="H6030" s="25"/>
      <c r="I6030" s="132"/>
      <c r="J6030" s="23"/>
      <c r="K6030" s="24"/>
      <c r="L6030" s="23"/>
      <c r="M6030" s="100"/>
      <c r="N6030" s="121"/>
    </row>
    <row r="6031" spans="1:14" s="96" customFormat="1" ht="45.95" customHeight="1">
      <c r="A6031" s="110"/>
      <c r="F6031" s="133"/>
      <c r="G6031" s="25"/>
      <c r="H6031" s="25"/>
      <c r="I6031" s="132"/>
      <c r="J6031" s="23"/>
      <c r="K6031" s="24"/>
      <c r="L6031" s="23"/>
      <c r="M6031" s="100"/>
      <c r="N6031" s="121"/>
    </row>
    <row r="6032" spans="1:14" s="96" customFormat="1" ht="45.95" customHeight="1">
      <c r="A6032" s="110"/>
      <c r="F6032" s="18"/>
      <c r="G6032" s="19"/>
      <c r="H6032" s="19"/>
      <c r="I6032" s="120"/>
      <c r="J6032" s="16"/>
      <c r="K6032" s="17"/>
      <c r="L6032" s="16"/>
      <c r="M6032" s="100"/>
      <c r="N6032" s="121"/>
    </row>
    <row r="6033" spans="1:14" s="96" customFormat="1" ht="45.95" customHeight="1">
      <c r="A6033" s="110"/>
      <c r="F6033" s="18"/>
      <c r="G6033" s="19"/>
      <c r="H6033" s="19"/>
      <c r="I6033" s="120"/>
      <c r="J6033" s="16"/>
      <c r="K6033" s="17"/>
      <c r="L6033" s="16"/>
      <c r="M6033" s="100"/>
      <c r="N6033" s="121"/>
    </row>
    <row r="6034" spans="1:14" s="96" customFormat="1" ht="45.95" customHeight="1">
      <c r="A6034" s="110"/>
      <c r="F6034" s="18"/>
      <c r="G6034" s="19"/>
      <c r="H6034" s="19"/>
      <c r="I6034" s="120"/>
      <c r="J6034" s="16"/>
      <c r="K6034" s="17"/>
      <c r="L6034" s="16"/>
      <c r="M6034" s="100"/>
      <c r="N6034" s="121"/>
    </row>
    <row r="6035" spans="1:14" s="96" customFormat="1" ht="45.95" customHeight="1">
      <c r="A6035" s="110"/>
      <c r="F6035" s="18"/>
      <c r="G6035" s="19"/>
      <c r="H6035" s="19"/>
      <c r="I6035" s="120"/>
      <c r="J6035" s="16"/>
      <c r="K6035" s="17"/>
      <c r="L6035" s="16"/>
      <c r="M6035" s="100"/>
      <c r="N6035" s="121"/>
    </row>
    <row r="6036" spans="1:14" s="96" customFormat="1" ht="45.95" customHeight="1">
      <c r="A6036" s="110"/>
      <c r="F6036" s="18"/>
      <c r="G6036" s="19"/>
      <c r="H6036" s="19"/>
      <c r="I6036" s="120"/>
      <c r="J6036" s="16"/>
      <c r="K6036" s="17"/>
      <c r="L6036" s="16"/>
      <c r="M6036" s="100"/>
      <c r="N6036" s="121"/>
    </row>
    <row r="6037" spans="1:14" s="96" customFormat="1" ht="45.95" customHeight="1">
      <c r="A6037" s="110"/>
      <c r="F6037" s="18"/>
      <c r="G6037" s="19"/>
      <c r="H6037" s="19"/>
      <c r="I6037" s="120"/>
      <c r="J6037" s="16"/>
      <c r="K6037" s="17"/>
      <c r="L6037" s="16"/>
      <c r="M6037" s="100"/>
      <c r="N6037" s="121"/>
    </row>
    <row r="6038" spans="1:14" s="96" customFormat="1" ht="45.95" customHeight="1">
      <c r="A6038" s="110"/>
      <c r="F6038" s="22"/>
      <c r="G6038" s="19"/>
      <c r="H6038" s="19"/>
      <c r="I6038" s="120"/>
      <c r="J6038" s="23"/>
      <c r="K6038" s="24"/>
      <c r="L6038" s="23"/>
      <c r="M6038" s="100"/>
      <c r="N6038" s="121"/>
    </row>
    <row r="6039" spans="1:14" s="96" customFormat="1" ht="45.95" customHeight="1">
      <c r="A6039" s="110"/>
      <c r="F6039" s="25"/>
      <c r="G6039" s="25"/>
      <c r="H6039" s="25"/>
      <c r="I6039" s="132"/>
      <c r="J6039" s="23"/>
      <c r="K6039" s="24"/>
      <c r="L6039" s="23"/>
      <c r="M6039" s="100"/>
      <c r="N6039" s="121"/>
    </row>
    <row r="6040" spans="1:14" s="96" customFormat="1" ht="45.95" customHeight="1">
      <c r="A6040" s="110"/>
      <c r="F6040" s="133"/>
      <c r="G6040" s="25"/>
      <c r="H6040" s="25"/>
      <c r="I6040" s="132"/>
      <c r="J6040" s="23"/>
      <c r="K6040" s="24"/>
      <c r="L6040" s="23"/>
      <c r="M6040" s="100"/>
      <c r="N6040" s="121"/>
    </row>
    <row r="6041" spans="1:14" s="96" customFormat="1" ht="45.95" customHeight="1">
      <c r="A6041" s="110"/>
      <c r="F6041" s="133"/>
      <c r="G6041" s="25"/>
      <c r="H6041" s="25"/>
      <c r="I6041" s="132"/>
      <c r="J6041" s="23"/>
      <c r="K6041" s="24"/>
      <c r="L6041" s="23"/>
      <c r="M6041" s="100"/>
      <c r="N6041" s="121"/>
    </row>
    <row r="6042" spans="1:14" s="96" customFormat="1" ht="45.95" customHeight="1">
      <c r="A6042" s="110"/>
      <c r="F6042" s="133"/>
      <c r="G6042" s="25"/>
      <c r="H6042" s="25"/>
      <c r="I6042" s="132"/>
      <c r="J6042" s="23"/>
      <c r="K6042" s="24"/>
      <c r="L6042" s="23"/>
      <c r="M6042" s="100"/>
      <c r="N6042" s="121"/>
    </row>
    <row r="6043" spans="1:14" s="96" customFormat="1" ht="45.95" customHeight="1">
      <c r="A6043" s="110"/>
      <c r="F6043" s="133"/>
      <c r="G6043" s="25"/>
      <c r="H6043" s="25"/>
      <c r="I6043" s="132"/>
      <c r="J6043" s="23"/>
      <c r="K6043" s="24"/>
      <c r="L6043" s="23"/>
      <c r="M6043" s="100"/>
      <c r="N6043" s="121"/>
    </row>
    <row r="6044" spans="1:14" s="96" customFormat="1" ht="45.95" customHeight="1">
      <c r="A6044" s="110"/>
      <c r="B6044" s="111"/>
      <c r="C6044" s="127"/>
      <c r="F6044" s="18"/>
      <c r="G6044" s="130"/>
      <c r="H6044" s="130"/>
      <c r="I6044" s="120"/>
      <c r="J6044" s="16"/>
      <c r="K6044" s="17"/>
      <c r="L6044" s="16"/>
      <c r="M6044" s="100"/>
      <c r="N6044" s="131"/>
    </row>
    <row r="6045" spans="1:14" s="96" customFormat="1" ht="45.95" customHeight="1">
      <c r="A6045" s="110"/>
      <c r="F6045" s="18"/>
      <c r="G6045" s="130"/>
      <c r="H6045" s="130"/>
      <c r="I6045" s="120"/>
      <c r="J6045" s="16"/>
      <c r="K6045" s="17"/>
      <c r="L6045" s="16"/>
      <c r="M6045" s="100"/>
      <c r="N6045" s="131"/>
    </row>
    <row r="6046" spans="1:14" s="96" customFormat="1" ht="45.95" customHeight="1">
      <c r="A6046" s="110"/>
      <c r="F6046" s="18"/>
      <c r="G6046" s="130"/>
      <c r="H6046" s="130"/>
      <c r="I6046" s="120"/>
      <c r="J6046" s="16"/>
      <c r="K6046" s="17"/>
      <c r="L6046" s="16"/>
      <c r="M6046" s="100"/>
      <c r="N6046" s="131"/>
    </row>
    <row r="6047" spans="1:14" s="96" customFormat="1" ht="45.95" customHeight="1">
      <c r="A6047" s="110"/>
      <c r="F6047" s="18"/>
      <c r="G6047" s="19"/>
      <c r="H6047" s="19"/>
      <c r="I6047" s="120"/>
      <c r="J6047" s="16"/>
      <c r="K6047" s="17"/>
      <c r="L6047" s="16"/>
      <c r="M6047" s="100"/>
      <c r="N6047" s="121"/>
    </row>
    <row r="6048" spans="1:14" s="96" customFormat="1" ht="45.95" customHeight="1">
      <c r="A6048" s="110"/>
      <c r="F6048" s="18"/>
      <c r="G6048" s="19"/>
      <c r="H6048" s="19"/>
      <c r="I6048" s="120"/>
      <c r="J6048" s="16"/>
      <c r="K6048" s="17"/>
      <c r="L6048" s="16"/>
      <c r="M6048" s="100"/>
      <c r="N6048" s="121"/>
    </row>
    <row r="6049" spans="1:14" s="96" customFormat="1" ht="45.95" customHeight="1">
      <c r="A6049" s="110"/>
      <c r="F6049" s="18"/>
      <c r="G6049" s="19"/>
      <c r="H6049" s="19"/>
      <c r="I6049" s="120"/>
      <c r="J6049" s="16"/>
      <c r="K6049" s="17"/>
      <c r="L6049" s="16"/>
      <c r="M6049" s="100"/>
      <c r="N6049" s="121"/>
    </row>
    <row r="6050" spans="1:14" s="96" customFormat="1" ht="45.95" customHeight="1">
      <c r="A6050" s="110"/>
      <c r="F6050" s="18"/>
      <c r="G6050" s="19"/>
      <c r="H6050" s="19"/>
      <c r="I6050" s="120"/>
      <c r="J6050" s="16"/>
      <c r="K6050" s="17"/>
      <c r="L6050" s="16"/>
      <c r="M6050" s="100"/>
      <c r="N6050" s="121"/>
    </row>
    <row r="6051" spans="1:14" s="96" customFormat="1" ht="45.95" customHeight="1">
      <c r="A6051" s="110"/>
      <c r="F6051" s="18"/>
      <c r="G6051" s="19"/>
      <c r="H6051" s="19"/>
      <c r="I6051" s="120"/>
      <c r="J6051" s="16"/>
      <c r="K6051" s="17"/>
      <c r="L6051" s="16"/>
      <c r="M6051" s="100"/>
      <c r="N6051" s="121"/>
    </row>
    <row r="6052" spans="1:14" s="96" customFormat="1" ht="45.95" customHeight="1">
      <c r="A6052" s="110"/>
      <c r="F6052" s="22"/>
      <c r="G6052" s="19"/>
      <c r="H6052" s="19"/>
      <c r="I6052" s="120"/>
      <c r="J6052" s="23"/>
      <c r="K6052" s="24"/>
      <c r="L6052" s="23"/>
      <c r="M6052" s="100"/>
      <c r="N6052" s="121"/>
    </row>
    <row r="6053" spans="1:14" s="96" customFormat="1" ht="45.95" customHeight="1">
      <c r="A6053" s="110"/>
      <c r="F6053" s="25"/>
      <c r="G6053" s="25"/>
      <c r="H6053" s="25"/>
      <c r="I6053" s="132"/>
      <c r="J6053" s="23"/>
      <c r="K6053" s="24"/>
      <c r="L6053" s="23"/>
      <c r="M6053" s="100"/>
      <c r="N6053" s="121"/>
    </row>
    <row r="6054" spans="1:14" s="96" customFormat="1" ht="45.95" customHeight="1">
      <c r="A6054" s="110"/>
      <c r="F6054" s="25"/>
      <c r="G6054" s="25"/>
      <c r="H6054" s="25"/>
      <c r="I6054" s="132"/>
      <c r="J6054" s="23"/>
      <c r="K6054" s="24"/>
      <c r="L6054" s="23"/>
      <c r="M6054" s="100"/>
      <c r="N6054" s="121"/>
    </row>
    <row r="6055" spans="1:14" s="96" customFormat="1" ht="45.95" customHeight="1">
      <c r="A6055" s="110"/>
      <c r="F6055" s="133"/>
      <c r="G6055" s="25"/>
      <c r="H6055" s="25"/>
      <c r="I6055" s="132"/>
      <c r="J6055" s="23"/>
      <c r="K6055" s="24"/>
      <c r="L6055" s="23"/>
      <c r="M6055" s="100"/>
      <c r="N6055" s="121"/>
    </row>
    <row r="6056" spans="1:14" s="96" customFormat="1" ht="45.95" customHeight="1">
      <c r="A6056" s="110"/>
      <c r="F6056" s="133"/>
      <c r="G6056" s="25"/>
      <c r="H6056" s="25"/>
      <c r="I6056" s="132"/>
      <c r="J6056" s="23"/>
      <c r="K6056" s="24"/>
      <c r="L6056" s="23"/>
      <c r="M6056" s="100"/>
      <c r="N6056" s="121"/>
    </row>
    <row r="6057" spans="1:14" s="96" customFormat="1" ht="45.95" customHeight="1">
      <c r="A6057" s="110"/>
      <c r="F6057" s="18"/>
      <c r="G6057" s="19"/>
      <c r="H6057" s="19"/>
      <c r="I6057" s="137"/>
      <c r="J6057" s="16"/>
      <c r="K6057" s="17"/>
      <c r="L6057" s="16"/>
      <c r="M6057" s="100"/>
      <c r="N6057" s="121"/>
    </row>
    <row r="6058" spans="1:14" s="96" customFormat="1" ht="45.95" customHeight="1">
      <c r="A6058" s="110"/>
      <c r="F6058" s="18"/>
      <c r="G6058" s="19"/>
      <c r="H6058" s="19"/>
      <c r="I6058" s="120"/>
      <c r="J6058" s="16"/>
      <c r="K6058" s="17"/>
      <c r="L6058" s="16"/>
      <c r="M6058" s="100"/>
      <c r="N6058" s="121"/>
    </row>
    <row r="6059" spans="1:14" s="96" customFormat="1" ht="45.95" customHeight="1">
      <c r="A6059" s="110"/>
      <c r="F6059" s="18"/>
      <c r="G6059" s="19"/>
      <c r="H6059" s="19"/>
      <c r="I6059" s="120"/>
      <c r="J6059" s="16"/>
      <c r="K6059" s="17"/>
      <c r="L6059" s="16"/>
      <c r="M6059" s="100"/>
      <c r="N6059" s="121"/>
    </row>
    <row r="6060" spans="1:14" s="96" customFormat="1" ht="45.95" customHeight="1">
      <c r="A6060" s="110"/>
      <c r="F6060" s="18"/>
      <c r="G6060" s="19"/>
      <c r="H6060" s="19"/>
      <c r="I6060" s="120"/>
      <c r="J6060" s="16"/>
      <c r="K6060" s="17"/>
      <c r="L6060" s="16"/>
      <c r="M6060" s="100"/>
      <c r="N6060" s="121"/>
    </row>
    <row r="6061" spans="1:14" s="96" customFormat="1" ht="45.95" customHeight="1">
      <c r="A6061" s="110"/>
      <c r="F6061" s="18"/>
      <c r="G6061" s="19"/>
      <c r="H6061" s="19"/>
      <c r="I6061" s="120"/>
      <c r="J6061" s="16"/>
      <c r="K6061" s="17"/>
      <c r="L6061" s="16"/>
      <c r="M6061" s="100"/>
      <c r="N6061" s="121"/>
    </row>
    <row r="6062" spans="1:14" s="96" customFormat="1" ht="45.95" customHeight="1">
      <c r="A6062" s="110"/>
      <c r="F6062" s="22"/>
      <c r="G6062" s="19"/>
      <c r="H6062" s="19"/>
      <c r="I6062" s="120"/>
      <c r="J6062" s="23"/>
      <c r="K6062" s="24"/>
      <c r="L6062" s="23"/>
      <c r="M6062" s="100"/>
      <c r="N6062" s="121"/>
    </row>
    <row r="6063" spans="1:14" s="96" customFormat="1" ht="45.95" customHeight="1">
      <c r="A6063" s="110"/>
      <c r="F6063" s="22"/>
      <c r="G6063" s="19"/>
      <c r="H6063" s="19"/>
      <c r="I6063" s="120"/>
      <c r="J6063" s="23"/>
      <c r="K6063" s="24"/>
      <c r="L6063" s="23"/>
      <c r="M6063" s="100"/>
      <c r="N6063" s="121"/>
    </row>
    <row r="6064" spans="1:14" s="96" customFormat="1" ht="45.95" customHeight="1">
      <c r="A6064" s="110"/>
      <c r="F6064" s="25"/>
      <c r="G6064" s="25"/>
      <c r="H6064" s="25"/>
      <c r="I6064" s="132"/>
      <c r="J6064" s="23"/>
      <c r="K6064" s="24"/>
      <c r="L6064" s="23"/>
      <c r="M6064" s="100"/>
      <c r="N6064" s="121"/>
    </row>
    <row r="6065" spans="1:14" s="96" customFormat="1" ht="45.95" customHeight="1">
      <c r="A6065" s="110"/>
      <c r="F6065" s="25"/>
      <c r="G6065" s="25"/>
      <c r="H6065" s="25"/>
      <c r="I6065" s="132"/>
      <c r="J6065" s="23"/>
      <c r="K6065" s="24"/>
      <c r="L6065" s="23"/>
      <c r="M6065" s="100"/>
      <c r="N6065" s="121"/>
    </row>
    <row r="6066" spans="1:14" s="96" customFormat="1" ht="45.95" customHeight="1">
      <c r="A6066" s="110"/>
      <c r="F6066" s="133"/>
      <c r="G6066" s="25"/>
      <c r="H6066" s="25"/>
      <c r="I6066" s="132"/>
      <c r="J6066" s="23"/>
      <c r="K6066" s="24"/>
      <c r="L6066" s="23"/>
      <c r="M6066" s="100"/>
      <c r="N6066" s="121"/>
    </row>
    <row r="6067" spans="1:14" s="96" customFormat="1" ht="45.95" customHeight="1">
      <c r="A6067" s="110"/>
      <c r="F6067" s="133"/>
      <c r="G6067" s="25"/>
      <c r="H6067" s="25"/>
      <c r="I6067" s="132"/>
      <c r="J6067" s="23"/>
      <c r="K6067" s="24"/>
      <c r="L6067" s="23"/>
      <c r="M6067" s="100"/>
      <c r="N6067" s="121"/>
    </row>
    <row r="6068" spans="1:14" s="96" customFormat="1" ht="45.95" customHeight="1">
      <c r="A6068" s="110"/>
      <c r="F6068" s="133"/>
      <c r="G6068" s="25"/>
      <c r="H6068" s="25"/>
      <c r="I6068" s="132"/>
      <c r="J6068" s="23"/>
      <c r="K6068" s="24"/>
      <c r="L6068" s="23"/>
      <c r="M6068" s="100"/>
      <c r="N6068" s="121"/>
    </row>
    <row r="6069" spans="1:14" s="96" customFormat="1" ht="45.95" customHeight="1">
      <c r="A6069" s="110"/>
      <c r="F6069" s="18"/>
      <c r="G6069" s="19"/>
      <c r="H6069" s="19"/>
      <c r="I6069" s="120"/>
      <c r="J6069" s="16"/>
      <c r="K6069" s="17"/>
      <c r="L6069" s="16"/>
      <c r="M6069" s="100"/>
      <c r="N6069" s="121"/>
    </row>
    <row r="6070" spans="1:14" s="96" customFormat="1" ht="45.95" customHeight="1">
      <c r="A6070" s="110"/>
      <c r="F6070" s="18"/>
      <c r="G6070" s="19"/>
      <c r="H6070" s="19"/>
      <c r="I6070" s="120"/>
      <c r="J6070" s="16"/>
      <c r="K6070" s="17"/>
      <c r="L6070" s="16"/>
      <c r="M6070" s="100"/>
      <c r="N6070" s="121"/>
    </row>
    <row r="6071" spans="1:14" s="96" customFormat="1" ht="45.95" customHeight="1">
      <c r="A6071" s="110"/>
      <c r="F6071" s="22"/>
      <c r="G6071" s="19"/>
      <c r="H6071" s="19"/>
      <c r="I6071" s="120"/>
      <c r="J6071" s="23"/>
      <c r="K6071" s="24"/>
      <c r="L6071" s="23"/>
      <c r="M6071" s="100"/>
      <c r="N6071" s="121"/>
    </row>
    <row r="6072" spans="1:14" s="96" customFormat="1" ht="45.95" customHeight="1">
      <c r="A6072" s="110"/>
      <c r="F6072" s="22"/>
      <c r="G6072" s="19"/>
      <c r="H6072" s="19"/>
      <c r="I6072" s="120"/>
      <c r="J6072" s="23"/>
      <c r="K6072" s="24"/>
      <c r="L6072" s="23"/>
      <c r="M6072" s="100"/>
      <c r="N6072" s="121"/>
    </row>
    <row r="6073" spans="1:14" s="96" customFormat="1" ht="45.95" customHeight="1">
      <c r="A6073" s="110"/>
      <c r="F6073" s="25"/>
      <c r="G6073" s="25"/>
      <c r="H6073" s="25"/>
      <c r="I6073" s="120"/>
      <c r="J6073" s="23"/>
      <c r="K6073" s="24"/>
      <c r="L6073" s="23"/>
      <c r="M6073" s="100"/>
      <c r="N6073" s="121"/>
    </row>
    <row r="6074" spans="1:14" s="96" customFormat="1" ht="45.95" customHeight="1">
      <c r="A6074" s="110"/>
      <c r="F6074" s="25"/>
      <c r="G6074" s="25"/>
      <c r="H6074" s="25"/>
      <c r="I6074" s="120"/>
      <c r="J6074" s="23"/>
      <c r="K6074" s="24"/>
      <c r="L6074" s="23"/>
      <c r="M6074" s="100"/>
      <c r="N6074" s="121"/>
    </row>
    <row r="6075" spans="1:14" s="96" customFormat="1" ht="45.95" customHeight="1">
      <c r="A6075" s="110"/>
      <c r="F6075" s="133"/>
      <c r="G6075" s="25"/>
      <c r="H6075" s="25"/>
      <c r="I6075" s="132"/>
      <c r="J6075" s="23"/>
      <c r="K6075" s="24"/>
      <c r="L6075" s="23"/>
      <c r="M6075" s="100"/>
      <c r="N6075" s="121"/>
    </row>
    <row r="6076" spans="1:14" s="96" customFormat="1" ht="45.95" customHeight="1">
      <c r="A6076" s="110"/>
      <c r="F6076" s="133"/>
      <c r="G6076" s="25"/>
      <c r="H6076" s="25"/>
      <c r="I6076" s="132"/>
      <c r="J6076" s="23"/>
      <c r="K6076" s="24"/>
      <c r="L6076" s="23"/>
      <c r="M6076" s="100"/>
      <c r="N6076" s="121"/>
    </row>
    <row r="6077" spans="1:14" s="96" customFormat="1" ht="45.95" customHeight="1">
      <c r="A6077" s="110"/>
      <c r="F6077" s="133"/>
      <c r="G6077" s="25"/>
      <c r="H6077" s="25"/>
      <c r="I6077" s="132"/>
      <c r="J6077" s="23"/>
      <c r="K6077" s="24"/>
      <c r="L6077" s="23"/>
      <c r="M6077" s="100"/>
      <c r="N6077" s="121"/>
    </row>
    <row r="6078" spans="1:14" s="96" customFormat="1" ht="45.95" customHeight="1">
      <c r="A6078" s="110"/>
      <c r="B6078" s="111"/>
      <c r="C6078" s="127"/>
      <c r="F6078" s="18"/>
      <c r="G6078" s="130"/>
      <c r="H6078" s="130"/>
      <c r="I6078" s="120"/>
      <c r="J6078" s="16"/>
      <c r="K6078" s="17"/>
      <c r="L6078" s="16"/>
      <c r="M6078" s="100"/>
      <c r="N6078" s="131"/>
    </row>
    <row r="6079" spans="1:14" s="96" customFormat="1" ht="45.95" customHeight="1">
      <c r="A6079" s="110"/>
      <c r="F6079" s="18"/>
      <c r="G6079" s="130"/>
      <c r="H6079" s="130"/>
      <c r="I6079" s="120"/>
      <c r="J6079" s="16"/>
      <c r="K6079" s="17"/>
      <c r="L6079" s="16"/>
      <c r="M6079" s="100"/>
      <c r="N6079" s="131"/>
    </row>
    <row r="6080" spans="1:14" s="96" customFormat="1" ht="45.95" customHeight="1">
      <c r="A6080" s="110"/>
      <c r="F6080" s="18"/>
      <c r="G6080" s="130"/>
      <c r="H6080" s="130"/>
      <c r="I6080" s="120"/>
      <c r="J6080" s="16"/>
      <c r="K6080" s="17"/>
      <c r="L6080" s="16"/>
      <c r="M6080" s="100"/>
      <c r="N6080" s="131"/>
    </row>
    <row r="6081" spans="1:14" s="96" customFormat="1" ht="45.95" customHeight="1">
      <c r="A6081" s="110"/>
      <c r="F6081" s="18"/>
      <c r="G6081" s="130"/>
      <c r="H6081" s="130"/>
      <c r="I6081" s="120"/>
      <c r="J6081" s="16"/>
      <c r="K6081" s="17"/>
      <c r="L6081" s="16"/>
      <c r="M6081" s="100"/>
      <c r="N6081" s="131"/>
    </row>
    <row r="6082" spans="1:14" s="96" customFormat="1" ht="45.95" customHeight="1">
      <c r="A6082" s="110"/>
      <c r="F6082" s="18"/>
      <c r="G6082" s="130"/>
      <c r="H6082" s="130"/>
      <c r="I6082" s="120"/>
      <c r="J6082" s="16"/>
      <c r="K6082" s="17"/>
      <c r="L6082" s="16"/>
      <c r="M6082" s="100"/>
      <c r="N6082" s="131"/>
    </row>
    <row r="6083" spans="1:14" s="96" customFormat="1" ht="45.95" customHeight="1">
      <c r="A6083" s="110"/>
      <c r="F6083" s="18"/>
      <c r="G6083" s="19"/>
      <c r="H6083" s="19"/>
      <c r="I6083" s="137"/>
      <c r="J6083" s="16"/>
      <c r="K6083" s="17"/>
      <c r="L6083" s="16"/>
      <c r="M6083" s="100"/>
      <c r="N6083" s="121"/>
    </row>
    <row r="6084" spans="1:14" s="96" customFormat="1" ht="45.95" customHeight="1">
      <c r="A6084" s="110"/>
      <c r="F6084" s="18"/>
      <c r="G6084" s="19"/>
      <c r="H6084" s="19"/>
      <c r="I6084" s="120"/>
      <c r="J6084" s="16"/>
      <c r="K6084" s="17"/>
      <c r="L6084" s="16"/>
      <c r="M6084" s="100"/>
      <c r="N6084" s="121"/>
    </row>
    <row r="6085" spans="1:14" s="96" customFormat="1" ht="45.95" customHeight="1">
      <c r="A6085" s="110"/>
      <c r="F6085" s="18"/>
      <c r="G6085" s="19"/>
      <c r="H6085" s="19"/>
      <c r="I6085" s="120"/>
      <c r="J6085" s="16"/>
      <c r="K6085" s="17"/>
      <c r="L6085" s="16"/>
      <c r="M6085" s="100"/>
      <c r="N6085" s="121"/>
    </row>
    <row r="6086" spans="1:14" s="96" customFormat="1" ht="45.95" customHeight="1">
      <c r="A6086" s="110"/>
      <c r="F6086" s="18"/>
      <c r="G6086" s="19"/>
      <c r="H6086" s="19"/>
      <c r="I6086" s="120"/>
      <c r="J6086" s="16"/>
      <c r="K6086" s="17"/>
      <c r="L6086" s="16"/>
      <c r="M6086" s="100"/>
      <c r="N6086" s="121"/>
    </row>
    <row r="6087" spans="1:14" s="96" customFormat="1" ht="45.95" customHeight="1">
      <c r="A6087" s="110"/>
      <c r="F6087" s="18"/>
      <c r="G6087" s="19"/>
      <c r="H6087" s="19"/>
      <c r="I6087" s="120"/>
      <c r="J6087" s="16"/>
      <c r="K6087" s="17"/>
      <c r="L6087" s="16"/>
      <c r="M6087" s="100"/>
      <c r="N6087" s="121"/>
    </row>
    <row r="6088" spans="1:14" s="96" customFormat="1" ht="45.95" customHeight="1">
      <c r="A6088" s="110"/>
      <c r="F6088" s="22"/>
      <c r="G6088" s="19"/>
      <c r="H6088" s="19"/>
      <c r="I6088" s="120"/>
      <c r="J6088" s="23"/>
      <c r="K6088" s="24"/>
      <c r="L6088" s="23"/>
      <c r="M6088" s="100"/>
      <c r="N6088" s="121"/>
    </row>
    <row r="6089" spans="1:14" s="96" customFormat="1" ht="45.95" customHeight="1">
      <c r="A6089" s="110"/>
      <c r="F6089" s="22"/>
      <c r="G6089" s="19"/>
      <c r="H6089" s="19"/>
      <c r="I6089" s="120"/>
      <c r="J6089" s="23"/>
      <c r="K6089" s="24"/>
      <c r="L6089" s="23"/>
      <c r="M6089" s="100"/>
      <c r="N6089" s="121"/>
    </row>
    <row r="6090" spans="1:14" s="96" customFormat="1" ht="45.95" customHeight="1">
      <c r="A6090" s="110"/>
      <c r="F6090" s="25"/>
      <c r="G6090" s="25"/>
      <c r="H6090" s="25"/>
      <c r="I6090" s="132"/>
      <c r="J6090" s="23"/>
      <c r="K6090" s="24"/>
      <c r="L6090" s="23"/>
      <c r="M6090" s="100"/>
      <c r="N6090" s="121"/>
    </row>
    <row r="6091" spans="1:14" s="96" customFormat="1" ht="45.95" customHeight="1">
      <c r="A6091" s="110"/>
      <c r="F6091" s="25"/>
      <c r="G6091" s="25"/>
      <c r="H6091" s="25"/>
      <c r="I6091" s="132"/>
      <c r="J6091" s="23"/>
      <c r="K6091" s="24"/>
      <c r="L6091" s="23"/>
      <c r="M6091" s="100"/>
      <c r="N6091" s="121"/>
    </row>
    <row r="6092" spans="1:14" s="96" customFormat="1" ht="45.95" customHeight="1">
      <c r="A6092" s="110"/>
      <c r="F6092" s="133"/>
      <c r="G6092" s="25"/>
      <c r="H6092" s="25"/>
      <c r="I6092" s="132"/>
      <c r="J6092" s="23"/>
      <c r="K6092" s="24"/>
      <c r="L6092" s="23"/>
      <c r="M6092" s="100"/>
      <c r="N6092" s="121"/>
    </row>
    <row r="6093" spans="1:14" s="96" customFormat="1" ht="45.95" customHeight="1">
      <c r="A6093" s="110"/>
      <c r="F6093" s="133"/>
      <c r="G6093" s="25"/>
      <c r="H6093" s="25"/>
      <c r="I6093" s="132"/>
      <c r="J6093" s="23"/>
      <c r="K6093" s="24"/>
      <c r="L6093" s="23"/>
      <c r="M6093" s="100"/>
      <c r="N6093" s="121"/>
    </row>
    <row r="6094" spans="1:14" s="96" customFormat="1" ht="45.95" customHeight="1">
      <c r="A6094" s="110"/>
      <c r="F6094" s="133"/>
      <c r="G6094" s="25"/>
      <c r="H6094" s="25"/>
      <c r="I6094" s="132"/>
      <c r="J6094" s="23"/>
      <c r="K6094" s="24"/>
      <c r="L6094" s="23"/>
      <c r="M6094" s="100"/>
      <c r="N6094" s="121"/>
    </row>
    <row r="6095" spans="1:14" s="96" customFormat="1" ht="45.95" customHeight="1">
      <c r="A6095" s="110"/>
      <c r="F6095" s="18"/>
      <c r="G6095" s="19"/>
      <c r="H6095" s="19"/>
      <c r="I6095" s="120"/>
      <c r="J6095" s="16"/>
      <c r="K6095" s="17"/>
      <c r="L6095" s="16"/>
      <c r="M6095" s="100"/>
      <c r="N6095" s="121"/>
    </row>
    <row r="6096" spans="1:14" s="96" customFormat="1" ht="45.95" customHeight="1">
      <c r="A6096" s="110"/>
      <c r="F6096" s="22"/>
      <c r="G6096" s="19"/>
      <c r="H6096" s="19"/>
      <c r="I6096" s="120"/>
      <c r="J6096" s="23"/>
      <c r="K6096" s="24"/>
      <c r="L6096" s="23"/>
      <c r="M6096" s="100"/>
      <c r="N6096" s="121"/>
    </row>
    <row r="6097" spans="1:14" s="96" customFormat="1" ht="45.95" customHeight="1">
      <c r="A6097" s="110"/>
      <c r="F6097" s="22"/>
      <c r="G6097" s="19"/>
      <c r="H6097" s="19"/>
      <c r="I6097" s="120"/>
      <c r="J6097" s="23"/>
      <c r="K6097" s="24"/>
      <c r="L6097" s="23"/>
      <c r="M6097" s="100"/>
      <c r="N6097" s="121"/>
    </row>
    <row r="6098" spans="1:14" s="96" customFormat="1" ht="45.95" customHeight="1">
      <c r="A6098" s="110"/>
      <c r="F6098" s="25"/>
      <c r="G6098" s="25"/>
      <c r="H6098" s="25"/>
      <c r="I6098" s="120"/>
      <c r="J6098" s="23"/>
      <c r="K6098" s="24"/>
      <c r="L6098" s="23"/>
      <c r="M6098" s="100"/>
      <c r="N6098" s="121"/>
    </row>
    <row r="6099" spans="1:14" s="96" customFormat="1" ht="45.95" customHeight="1">
      <c r="A6099" s="110"/>
      <c r="F6099" s="25"/>
      <c r="G6099" s="25"/>
      <c r="H6099" s="25"/>
      <c r="I6099" s="120"/>
      <c r="J6099" s="23"/>
      <c r="K6099" s="24"/>
      <c r="L6099" s="23"/>
      <c r="M6099" s="100"/>
      <c r="N6099" s="121"/>
    </row>
    <row r="6100" spans="1:14" s="96" customFormat="1" ht="45.95" customHeight="1">
      <c r="A6100" s="110"/>
      <c r="F6100" s="133"/>
      <c r="G6100" s="25"/>
      <c r="H6100" s="25"/>
      <c r="I6100" s="132"/>
      <c r="J6100" s="23"/>
      <c r="K6100" s="24"/>
      <c r="L6100" s="23"/>
      <c r="M6100" s="100"/>
      <c r="N6100" s="121"/>
    </row>
    <row r="6101" spans="1:14" s="96" customFormat="1" ht="45.95" customHeight="1">
      <c r="A6101" s="110"/>
      <c r="F6101" s="133"/>
      <c r="G6101" s="25"/>
      <c r="H6101" s="25"/>
      <c r="I6101" s="132"/>
      <c r="J6101" s="23"/>
      <c r="K6101" s="24"/>
      <c r="L6101" s="23"/>
      <c r="M6101" s="100"/>
      <c r="N6101" s="121"/>
    </row>
    <row r="6102" spans="1:14" s="96" customFormat="1" ht="45.95" customHeight="1">
      <c r="A6102" s="110"/>
      <c r="F6102" s="133"/>
      <c r="G6102" s="25"/>
      <c r="H6102" s="25"/>
      <c r="I6102" s="132"/>
      <c r="J6102" s="23"/>
      <c r="K6102" s="24"/>
      <c r="L6102" s="23"/>
      <c r="M6102" s="100"/>
      <c r="N6102" s="121"/>
    </row>
    <row r="6103" spans="1:14" s="96" customFormat="1" ht="45.95" customHeight="1">
      <c r="A6103" s="110"/>
      <c r="F6103" s="18"/>
      <c r="G6103" s="19"/>
      <c r="H6103" s="19"/>
      <c r="I6103" s="120"/>
      <c r="J6103" s="16"/>
      <c r="K6103" s="17"/>
      <c r="L6103" s="16"/>
      <c r="M6103" s="100"/>
      <c r="N6103" s="121"/>
    </row>
    <row r="6104" spans="1:14" s="96" customFormat="1" ht="45.95" customHeight="1">
      <c r="A6104" s="110"/>
      <c r="F6104" s="18"/>
      <c r="G6104" s="19"/>
      <c r="H6104" s="19"/>
      <c r="I6104" s="120"/>
      <c r="J6104" s="16"/>
      <c r="K6104" s="17"/>
      <c r="L6104" s="16"/>
      <c r="M6104" s="100"/>
      <c r="N6104" s="121"/>
    </row>
    <row r="6105" spans="1:14" s="96" customFormat="1" ht="45.95" customHeight="1">
      <c r="A6105" s="110"/>
      <c r="F6105" s="18"/>
      <c r="G6105" s="19"/>
      <c r="H6105" s="19"/>
      <c r="I6105" s="120"/>
      <c r="J6105" s="16"/>
      <c r="K6105" s="17"/>
      <c r="L6105" s="16"/>
      <c r="M6105" s="100"/>
      <c r="N6105" s="121"/>
    </row>
    <row r="6106" spans="1:14" s="96" customFormat="1" ht="45.95" customHeight="1">
      <c r="A6106" s="110"/>
      <c r="F6106" s="22"/>
      <c r="G6106" s="19"/>
      <c r="H6106" s="19"/>
      <c r="I6106" s="120"/>
      <c r="J6106" s="23"/>
      <c r="K6106" s="24"/>
      <c r="L6106" s="23"/>
      <c r="M6106" s="100"/>
      <c r="N6106" s="121"/>
    </row>
    <row r="6107" spans="1:14" s="96" customFormat="1" ht="45.95" customHeight="1">
      <c r="A6107" s="110"/>
      <c r="F6107" s="25"/>
      <c r="G6107" s="25"/>
      <c r="H6107" s="25"/>
      <c r="I6107" s="120"/>
      <c r="J6107" s="23"/>
      <c r="K6107" s="24"/>
      <c r="L6107" s="23"/>
      <c r="M6107" s="100"/>
      <c r="N6107" s="121"/>
    </row>
    <row r="6108" spans="1:14" s="96" customFormat="1" ht="45.95" customHeight="1">
      <c r="A6108" s="110"/>
      <c r="F6108" s="25"/>
      <c r="G6108" s="25"/>
      <c r="H6108" s="25"/>
      <c r="I6108" s="120"/>
      <c r="J6108" s="23"/>
      <c r="K6108" s="24"/>
      <c r="L6108" s="23"/>
      <c r="M6108" s="100"/>
      <c r="N6108" s="121"/>
    </row>
    <row r="6109" spans="1:14" s="96" customFormat="1" ht="45.95" customHeight="1">
      <c r="A6109" s="110"/>
      <c r="F6109" s="133"/>
      <c r="G6109" s="25"/>
      <c r="H6109" s="25"/>
      <c r="I6109" s="120"/>
      <c r="J6109" s="23"/>
      <c r="K6109" s="24"/>
      <c r="L6109" s="23"/>
      <c r="M6109" s="100"/>
      <c r="N6109" s="121"/>
    </row>
    <row r="6110" spans="1:14" s="96" customFormat="1" ht="45.95" customHeight="1">
      <c r="A6110" s="110"/>
      <c r="F6110" s="133"/>
      <c r="G6110" s="25"/>
      <c r="H6110" s="25"/>
      <c r="I6110" s="132"/>
      <c r="J6110" s="23"/>
      <c r="K6110" s="24"/>
      <c r="L6110" s="23"/>
      <c r="M6110" s="100"/>
      <c r="N6110" s="121"/>
    </row>
    <row r="6111" spans="1:14" s="96" customFormat="1" ht="45.95" customHeight="1">
      <c r="A6111" s="110"/>
      <c r="F6111" s="133"/>
      <c r="G6111" s="25"/>
      <c r="H6111" s="25"/>
      <c r="I6111" s="132"/>
      <c r="J6111" s="23"/>
      <c r="K6111" s="24"/>
      <c r="L6111" s="23"/>
      <c r="M6111" s="100"/>
      <c r="N6111" s="121"/>
    </row>
    <row r="6112" spans="1:14" s="96" customFormat="1" ht="45.95" customHeight="1">
      <c r="A6112" s="110"/>
      <c r="F6112" s="18"/>
      <c r="G6112" s="19"/>
      <c r="H6112" s="19"/>
      <c r="I6112" s="120"/>
      <c r="J6112" s="16"/>
      <c r="K6112" s="17"/>
      <c r="L6112" s="16"/>
      <c r="M6112" s="100"/>
      <c r="N6112" s="121"/>
    </row>
    <row r="6113" spans="1:14" s="96" customFormat="1" ht="45.95" customHeight="1">
      <c r="A6113" s="110"/>
      <c r="F6113" s="18"/>
      <c r="G6113" s="19"/>
      <c r="H6113" s="19"/>
      <c r="I6113" s="120"/>
      <c r="J6113" s="16"/>
      <c r="K6113" s="17"/>
      <c r="L6113" s="16"/>
      <c r="M6113" s="100"/>
      <c r="N6113" s="121"/>
    </row>
    <row r="6114" spans="1:14" s="96" customFormat="1" ht="45.95" customHeight="1">
      <c r="A6114" s="110"/>
      <c r="F6114" s="18"/>
      <c r="G6114" s="19"/>
      <c r="H6114" s="19"/>
      <c r="I6114" s="120"/>
      <c r="J6114" s="16"/>
      <c r="K6114" s="17"/>
      <c r="L6114" s="16"/>
      <c r="M6114" s="100"/>
      <c r="N6114" s="121"/>
    </row>
    <row r="6115" spans="1:14" s="96" customFormat="1" ht="45.95" customHeight="1">
      <c r="A6115" s="110"/>
      <c r="F6115" s="22"/>
      <c r="G6115" s="19"/>
      <c r="H6115" s="19"/>
      <c r="I6115" s="120"/>
      <c r="J6115" s="23"/>
      <c r="K6115" s="24"/>
      <c r="L6115" s="23"/>
      <c r="M6115" s="100"/>
      <c r="N6115" s="121"/>
    </row>
    <row r="6116" spans="1:14" s="96" customFormat="1" ht="45.95" customHeight="1">
      <c r="A6116" s="110"/>
      <c r="F6116" s="22"/>
      <c r="G6116" s="19"/>
      <c r="H6116" s="19"/>
      <c r="I6116" s="120"/>
      <c r="J6116" s="23"/>
      <c r="K6116" s="24"/>
      <c r="L6116" s="23"/>
      <c r="M6116" s="100"/>
      <c r="N6116" s="121"/>
    </row>
    <row r="6117" spans="1:14" s="96" customFormat="1" ht="45.95" customHeight="1">
      <c r="A6117" s="110"/>
      <c r="F6117" s="25"/>
      <c r="G6117" s="25"/>
      <c r="H6117" s="25"/>
      <c r="I6117" s="132"/>
      <c r="J6117" s="23"/>
      <c r="K6117" s="24"/>
      <c r="L6117" s="23"/>
      <c r="M6117" s="100"/>
      <c r="N6117" s="121"/>
    </row>
    <row r="6118" spans="1:14" s="96" customFormat="1" ht="45.95" customHeight="1">
      <c r="A6118" s="110"/>
      <c r="F6118" s="25"/>
      <c r="G6118" s="25"/>
      <c r="H6118" s="25"/>
      <c r="I6118" s="132"/>
      <c r="J6118" s="23"/>
      <c r="K6118" s="24"/>
      <c r="L6118" s="23"/>
      <c r="M6118" s="100"/>
      <c r="N6118" s="121"/>
    </row>
    <row r="6119" spans="1:14" s="96" customFormat="1" ht="45.95" customHeight="1">
      <c r="A6119" s="110"/>
      <c r="F6119" s="133"/>
      <c r="G6119" s="25"/>
      <c r="H6119" s="25"/>
      <c r="I6119" s="132"/>
      <c r="J6119" s="23"/>
      <c r="K6119" s="24"/>
      <c r="L6119" s="23"/>
      <c r="M6119" s="100"/>
      <c r="N6119" s="121"/>
    </row>
    <row r="6120" spans="1:14" s="96" customFormat="1" ht="45.95" customHeight="1">
      <c r="A6120" s="110"/>
      <c r="F6120" s="133"/>
      <c r="G6120" s="25"/>
      <c r="H6120" s="25"/>
      <c r="I6120" s="132"/>
      <c r="J6120" s="23"/>
      <c r="K6120" s="24"/>
      <c r="L6120" s="23"/>
      <c r="M6120" s="100"/>
      <c r="N6120" s="121"/>
    </row>
    <row r="6121" spans="1:14" s="96" customFormat="1" ht="45.95" customHeight="1">
      <c r="A6121" s="110"/>
      <c r="F6121" s="133"/>
      <c r="G6121" s="25"/>
      <c r="H6121" s="25"/>
      <c r="I6121" s="132"/>
      <c r="J6121" s="23"/>
      <c r="K6121" s="24"/>
      <c r="L6121" s="23"/>
      <c r="M6121" s="100"/>
      <c r="N6121" s="121"/>
    </row>
    <row r="6122" spans="1:14" s="96" customFormat="1" ht="45.95" customHeight="1">
      <c r="A6122" s="110"/>
      <c r="F6122" s="18"/>
      <c r="G6122" s="19"/>
      <c r="H6122" s="19"/>
      <c r="I6122" s="120"/>
      <c r="J6122" s="16"/>
      <c r="K6122" s="17"/>
      <c r="L6122" s="16"/>
      <c r="M6122" s="100"/>
      <c r="N6122" s="121"/>
    </row>
    <row r="6123" spans="1:14" s="96" customFormat="1" ht="45.95" customHeight="1">
      <c r="A6123" s="110"/>
      <c r="F6123" s="18"/>
      <c r="G6123" s="19"/>
      <c r="H6123" s="19"/>
      <c r="I6123" s="120"/>
      <c r="J6123" s="16"/>
      <c r="K6123" s="17"/>
      <c r="L6123" s="16"/>
      <c r="M6123" s="100"/>
      <c r="N6123" s="121"/>
    </row>
    <row r="6124" spans="1:14" s="96" customFormat="1" ht="45.95" customHeight="1">
      <c r="A6124" s="110"/>
      <c r="F6124" s="18"/>
      <c r="G6124" s="19"/>
      <c r="H6124" s="19"/>
      <c r="I6124" s="120"/>
      <c r="J6124" s="16"/>
      <c r="K6124" s="17"/>
      <c r="L6124" s="16"/>
      <c r="M6124" s="100"/>
      <c r="N6124" s="121"/>
    </row>
    <row r="6125" spans="1:14" s="96" customFormat="1" ht="45.95" customHeight="1">
      <c r="A6125" s="110"/>
      <c r="F6125" s="18"/>
      <c r="G6125" s="19"/>
      <c r="H6125" s="19"/>
      <c r="I6125" s="120"/>
      <c r="J6125" s="16"/>
      <c r="K6125" s="17"/>
      <c r="L6125" s="16"/>
      <c r="M6125" s="100"/>
      <c r="N6125" s="121"/>
    </row>
    <row r="6126" spans="1:14" s="96" customFormat="1" ht="45.95" customHeight="1">
      <c r="A6126" s="110"/>
      <c r="F6126" s="22"/>
      <c r="G6126" s="19"/>
      <c r="H6126" s="19"/>
      <c r="I6126" s="120"/>
      <c r="J6126" s="23"/>
      <c r="K6126" s="24"/>
      <c r="L6126" s="23"/>
      <c r="M6126" s="100"/>
      <c r="N6126" s="121"/>
    </row>
    <row r="6127" spans="1:14" s="96" customFormat="1" ht="45.95" customHeight="1">
      <c r="A6127" s="110"/>
      <c r="F6127" s="133"/>
      <c r="G6127" s="25"/>
      <c r="H6127" s="25"/>
      <c r="I6127" s="132"/>
      <c r="J6127" s="23"/>
      <c r="K6127" s="24"/>
      <c r="L6127" s="23"/>
      <c r="M6127" s="100"/>
      <c r="N6127" s="121"/>
    </row>
    <row r="6128" spans="1:14" s="96" customFormat="1" ht="45.95" customHeight="1">
      <c r="A6128" s="110"/>
      <c r="F6128" s="133"/>
      <c r="G6128" s="25"/>
      <c r="H6128" s="25"/>
      <c r="I6128" s="132"/>
      <c r="J6128" s="23"/>
      <c r="K6128" s="24"/>
      <c r="L6128" s="23"/>
      <c r="M6128" s="100"/>
      <c r="N6128" s="121"/>
    </row>
    <row r="6129" spans="1:14" s="96" customFormat="1" ht="45.95" customHeight="1">
      <c r="A6129" s="110"/>
      <c r="B6129" s="111"/>
      <c r="C6129" s="127"/>
      <c r="F6129" s="18"/>
      <c r="G6129" s="130"/>
      <c r="H6129" s="130"/>
      <c r="I6129" s="120"/>
      <c r="J6129" s="16"/>
      <c r="K6129" s="17"/>
      <c r="L6129" s="16"/>
      <c r="M6129" s="100"/>
      <c r="N6129" s="131"/>
    </row>
    <row r="6130" spans="1:14" s="96" customFormat="1" ht="45.95" customHeight="1">
      <c r="A6130" s="110"/>
      <c r="F6130" s="18"/>
      <c r="G6130" s="130"/>
      <c r="H6130" s="130"/>
      <c r="I6130" s="120"/>
      <c r="J6130" s="16"/>
      <c r="K6130" s="17"/>
      <c r="L6130" s="16"/>
      <c r="M6130" s="100"/>
      <c r="N6130" s="131"/>
    </row>
    <row r="6131" spans="1:14" s="96" customFormat="1" ht="45.95" customHeight="1">
      <c r="A6131" s="110"/>
      <c r="F6131" s="18"/>
      <c r="G6131" s="19"/>
      <c r="H6131" s="19"/>
      <c r="I6131" s="137"/>
      <c r="J6131" s="16"/>
      <c r="K6131" s="17"/>
      <c r="L6131" s="16"/>
      <c r="M6131" s="100"/>
      <c r="N6131" s="121"/>
    </row>
    <row r="6132" spans="1:14" s="96" customFormat="1" ht="45.95" customHeight="1">
      <c r="A6132" s="110"/>
      <c r="F6132" s="18"/>
      <c r="G6132" s="19"/>
      <c r="H6132" s="19"/>
      <c r="I6132" s="120"/>
      <c r="J6132" s="16"/>
      <c r="K6132" s="17"/>
      <c r="L6132" s="16"/>
      <c r="M6132" s="100"/>
      <c r="N6132" s="121"/>
    </row>
    <row r="6133" spans="1:14" s="96" customFormat="1" ht="45.95" customHeight="1">
      <c r="A6133" s="110"/>
      <c r="F6133" s="18"/>
      <c r="G6133" s="19"/>
      <c r="H6133" s="19"/>
      <c r="I6133" s="120"/>
      <c r="J6133" s="16"/>
      <c r="K6133" s="17"/>
      <c r="L6133" s="16"/>
      <c r="M6133" s="100"/>
      <c r="N6133" s="121"/>
    </row>
    <row r="6134" spans="1:14" s="96" customFormat="1" ht="45.95" customHeight="1">
      <c r="A6134" s="110"/>
      <c r="F6134" s="18"/>
      <c r="G6134" s="19"/>
      <c r="H6134" s="19"/>
      <c r="I6134" s="120"/>
      <c r="J6134" s="16"/>
      <c r="K6134" s="17"/>
      <c r="L6134" s="16"/>
      <c r="M6134" s="100"/>
      <c r="N6134" s="121"/>
    </row>
    <row r="6135" spans="1:14" s="96" customFormat="1" ht="45.95" customHeight="1">
      <c r="A6135" s="110"/>
      <c r="F6135" s="18"/>
      <c r="G6135" s="19"/>
      <c r="H6135" s="19"/>
      <c r="I6135" s="120"/>
      <c r="J6135" s="16"/>
      <c r="K6135" s="17"/>
      <c r="L6135" s="16"/>
      <c r="M6135" s="100"/>
      <c r="N6135" s="121"/>
    </row>
    <row r="6136" spans="1:14" s="96" customFormat="1" ht="45.95" customHeight="1">
      <c r="A6136" s="110"/>
      <c r="F6136" s="22"/>
      <c r="G6136" s="19"/>
      <c r="H6136" s="19"/>
      <c r="I6136" s="120"/>
      <c r="J6136" s="23"/>
      <c r="K6136" s="24"/>
      <c r="L6136" s="23"/>
      <c r="M6136" s="100"/>
      <c r="N6136" s="121"/>
    </row>
    <row r="6137" spans="1:14" s="96" customFormat="1" ht="45.95" customHeight="1">
      <c r="A6137" s="110"/>
      <c r="F6137" s="22"/>
      <c r="G6137" s="19"/>
      <c r="H6137" s="19"/>
      <c r="I6137" s="120"/>
      <c r="J6137" s="23"/>
      <c r="K6137" s="24"/>
      <c r="L6137" s="23"/>
      <c r="M6137" s="100"/>
      <c r="N6137" s="121"/>
    </row>
    <row r="6138" spans="1:14" s="96" customFormat="1" ht="45.95" customHeight="1">
      <c r="A6138" s="110"/>
      <c r="F6138" s="25"/>
      <c r="G6138" s="25"/>
      <c r="H6138" s="25"/>
      <c r="I6138" s="132"/>
      <c r="J6138" s="23"/>
      <c r="K6138" s="24"/>
      <c r="L6138" s="23"/>
      <c r="M6138" s="100"/>
      <c r="N6138" s="121"/>
    </row>
    <row r="6139" spans="1:14" s="96" customFormat="1" ht="45.95" customHeight="1">
      <c r="A6139" s="110"/>
      <c r="F6139" s="25"/>
      <c r="G6139" s="25"/>
      <c r="H6139" s="25"/>
      <c r="I6139" s="132"/>
      <c r="J6139" s="23"/>
      <c r="K6139" s="24"/>
      <c r="L6139" s="23"/>
      <c r="M6139" s="100"/>
      <c r="N6139" s="121"/>
    </row>
    <row r="6140" spans="1:14" s="96" customFormat="1" ht="45.95" customHeight="1">
      <c r="A6140" s="110"/>
      <c r="F6140" s="133"/>
      <c r="G6140" s="25"/>
      <c r="H6140" s="25"/>
      <c r="I6140" s="132"/>
      <c r="J6140" s="23"/>
      <c r="K6140" s="24"/>
      <c r="L6140" s="23"/>
      <c r="M6140" s="100"/>
      <c r="N6140" s="121"/>
    </row>
    <row r="6141" spans="1:14" s="96" customFormat="1" ht="45.95" customHeight="1">
      <c r="A6141" s="110"/>
      <c r="F6141" s="133"/>
      <c r="G6141" s="25"/>
      <c r="H6141" s="25"/>
      <c r="I6141" s="132"/>
      <c r="J6141" s="23"/>
      <c r="K6141" s="24"/>
      <c r="L6141" s="23"/>
      <c r="M6141" s="100"/>
      <c r="N6141" s="121"/>
    </row>
    <row r="6142" spans="1:14" s="96" customFormat="1" ht="45.95" customHeight="1">
      <c r="A6142" s="110"/>
      <c r="F6142" s="133"/>
      <c r="G6142" s="25"/>
      <c r="H6142" s="25"/>
      <c r="I6142" s="132"/>
      <c r="J6142" s="23"/>
      <c r="K6142" s="24"/>
      <c r="L6142" s="23"/>
      <c r="M6142" s="100"/>
      <c r="N6142" s="121"/>
    </row>
    <row r="6143" spans="1:14" s="96" customFormat="1" ht="45.95" customHeight="1">
      <c r="A6143" s="110"/>
      <c r="F6143" s="18"/>
      <c r="G6143" s="19"/>
      <c r="H6143" s="19"/>
      <c r="I6143" s="120"/>
      <c r="J6143" s="16"/>
      <c r="K6143" s="17"/>
      <c r="L6143" s="16"/>
      <c r="M6143" s="100"/>
      <c r="N6143" s="121"/>
    </row>
    <row r="6144" spans="1:14" s="96" customFormat="1" ht="45.95" customHeight="1">
      <c r="A6144" s="110"/>
      <c r="F6144" s="22"/>
      <c r="G6144" s="19"/>
      <c r="H6144" s="19"/>
      <c r="I6144" s="120"/>
      <c r="J6144" s="23"/>
      <c r="K6144" s="24"/>
      <c r="L6144" s="23"/>
      <c r="M6144" s="100"/>
      <c r="N6144" s="121"/>
    </row>
    <row r="6145" spans="1:14" s="96" customFormat="1" ht="45.95" customHeight="1">
      <c r="A6145" s="110"/>
      <c r="F6145" s="22"/>
      <c r="G6145" s="19"/>
      <c r="H6145" s="19"/>
      <c r="I6145" s="120"/>
      <c r="J6145" s="23"/>
      <c r="K6145" s="24"/>
      <c r="L6145" s="23"/>
      <c r="M6145" s="100"/>
      <c r="N6145" s="121"/>
    </row>
    <row r="6146" spans="1:14" s="96" customFormat="1" ht="45.95" customHeight="1">
      <c r="A6146" s="110"/>
      <c r="F6146" s="25"/>
      <c r="G6146" s="25"/>
      <c r="H6146" s="25"/>
      <c r="I6146" s="120"/>
      <c r="J6146" s="23"/>
      <c r="K6146" s="24"/>
      <c r="L6146" s="23"/>
      <c r="M6146" s="100"/>
      <c r="N6146" s="121"/>
    </row>
    <row r="6147" spans="1:14" s="96" customFormat="1" ht="45.95" customHeight="1">
      <c r="A6147" s="110"/>
      <c r="F6147" s="133"/>
      <c r="G6147" s="25"/>
      <c r="H6147" s="25"/>
      <c r="I6147" s="120"/>
      <c r="J6147" s="23"/>
      <c r="K6147" s="24"/>
      <c r="L6147" s="23"/>
      <c r="M6147" s="100"/>
      <c r="N6147" s="121"/>
    </row>
    <row r="6148" spans="1:14" s="96" customFormat="1" ht="45.95" customHeight="1">
      <c r="A6148" s="110"/>
      <c r="F6148" s="133"/>
      <c r="G6148" s="25"/>
      <c r="H6148" s="25"/>
      <c r="I6148" s="132"/>
      <c r="J6148" s="23"/>
      <c r="K6148" s="24"/>
      <c r="L6148" s="23"/>
      <c r="M6148" s="100"/>
      <c r="N6148" s="121"/>
    </row>
    <row r="6149" spans="1:14" s="96" customFormat="1" ht="45.95" customHeight="1">
      <c r="A6149" s="110"/>
      <c r="B6149" s="111"/>
      <c r="C6149" s="127"/>
      <c r="F6149" s="18"/>
      <c r="G6149" s="130"/>
      <c r="H6149" s="130"/>
      <c r="I6149" s="120"/>
      <c r="J6149" s="16"/>
      <c r="K6149" s="17"/>
      <c r="L6149" s="16"/>
      <c r="M6149" s="100"/>
      <c r="N6149" s="131"/>
    </row>
    <row r="6150" spans="1:14" s="96" customFormat="1" ht="45.95" customHeight="1">
      <c r="A6150" s="110"/>
      <c r="F6150" s="18"/>
      <c r="G6150" s="130"/>
      <c r="H6150" s="130"/>
      <c r="I6150" s="120"/>
      <c r="J6150" s="16"/>
      <c r="K6150" s="17"/>
      <c r="L6150" s="16"/>
      <c r="M6150" s="100"/>
      <c r="N6150" s="131"/>
    </row>
    <row r="6151" spans="1:14" s="96" customFormat="1" ht="45.95" customHeight="1">
      <c r="A6151" s="110"/>
      <c r="F6151" s="130"/>
      <c r="G6151" s="130"/>
      <c r="H6151" s="130"/>
      <c r="I6151" s="120"/>
      <c r="J6151" s="16"/>
      <c r="K6151" s="17"/>
      <c r="L6151" s="16"/>
      <c r="M6151" s="100"/>
      <c r="N6151" s="131"/>
    </row>
    <row r="6152" spans="1:14" s="96" customFormat="1" ht="45.95" customHeight="1">
      <c r="A6152" s="110"/>
      <c r="F6152" s="18"/>
      <c r="G6152" s="19"/>
      <c r="H6152" s="19"/>
      <c r="I6152" s="120"/>
      <c r="J6152" s="16"/>
      <c r="K6152" s="17"/>
      <c r="L6152" s="16"/>
      <c r="M6152" s="100"/>
      <c r="N6152" s="121"/>
    </row>
    <row r="6153" spans="1:14" s="96" customFormat="1" ht="45.95" customHeight="1">
      <c r="A6153" s="110"/>
      <c r="F6153" s="22"/>
      <c r="G6153" s="19"/>
      <c r="H6153" s="19"/>
      <c r="I6153" s="120"/>
      <c r="J6153" s="23"/>
      <c r="K6153" s="24"/>
      <c r="L6153" s="23"/>
      <c r="M6153" s="100"/>
      <c r="N6153" s="121"/>
    </row>
    <row r="6154" spans="1:14" s="96" customFormat="1" ht="45.95" customHeight="1">
      <c r="A6154" s="110"/>
      <c r="F6154" s="22"/>
      <c r="G6154" s="19"/>
      <c r="H6154" s="19"/>
      <c r="I6154" s="120"/>
      <c r="J6154" s="23"/>
      <c r="K6154" s="24"/>
      <c r="L6154" s="23"/>
      <c r="M6154" s="100"/>
      <c r="N6154" s="121"/>
    </row>
    <row r="6155" spans="1:14" s="96" customFormat="1" ht="45.95" customHeight="1">
      <c r="A6155" s="110"/>
      <c r="F6155" s="25"/>
      <c r="G6155" s="25"/>
      <c r="H6155" s="25"/>
      <c r="I6155" s="120"/>
      <c r="J6155" s="23"/>
      <c r="K6155" s="24"/>
      <c r="L6155" s="23"/>
      <c r="M6155" s="100"/>
      <c r="N6155" s="121"/>
    </row>
    <row r="6156" spans="1:14" s="96" customFormat="1" ht="45.95" customHeight="1">
      <c r="A6156" s="110"/>
      <c r="F6156" s="25"/>
      <c r="G6156" s="25"/>
      <c r="H6156" s="25"/>
      <c r="I6156" s="120"/>
      <c r="J6156" s="23"/>
      <c r="K6156" s="24"/>
      <c r="L6156" s="23"/>
      <c r="M6156" s="100"/>
      <c r="N6156" s="121"/>
    </row>
    <row r="6157" spans="1:14" s="96" customFormat="1" ht="45.95" customHeight="1">
      <c r="A6157" s="110"/>
      <c r="F6157" s="133"/>
      <c r="G6157" s="25"/>
      <c r="H6157" s="25"/>
      <c r="I6157" s="132"/>
      <c r="J6157" s="23"/>
      <c r="K6157" s="24"/>
      <c r="L6157" s="23"/>
      <c r="M6157" s="100"/>
      <c r="N6157" s="121"/>
    </row>
    <row r="6158" spans="1:14" s="96" customFormat="1" ht="45.95" customHeight="1">
      <c r="A6158" s="110"/>
      <c r="F6158" s="133"/>
      <c r="G6158" s="25"/>
      <c r="H6158" s="25"/>
      <c r="I6158" s="132"/>
      <c r="J6158" s="23"/>
      <c r="K6158" s="24"/>
      <c r="L6158" s="23"/>
      <c r="M6158" s="100"/>
      <c r="N6158" s="121"/>
    </row>
    <row r="6159" spans="1:14" s="96" customFormat="1" ht="45.95" customHeight="1">
      <c r="A6159" s="110"/>
      <c r="F6159" s="18"/>
      <c r="G6159" s="19"/>
      <c r="H6159" s="19"/>
      <c r="I6159" s="137"/>
      <c r="J6159" s="16"/>
      <c r="K6159" s="17"/>
      <c r="L6159" s="16"/>
      <c r="M6159" s="100"/>
      <c r="N6159" s="121"/>
    </row>
    <row r="6160" spans="1:14" s="96" customFormat="1" ht="45.95" customHeight="1">
      <c r="A6160" s="110"/>
      <c r="F6160" s="18"/>
      <c r="G6160" s="19"/>
      <c r="H6160" s="19"/>
      <c r="I6160" s="120"/>
      <c r="J6160" s="16"/>
      <c r="K6160" s="17"/>
      <c r="L6160" s="16"/>
      <c r="M6160" s="100"/>
      <c r="N6160" s="121"/>
    </row>
    <row r="6161" spans="1:14" s="96" customFormat="1" ht="45.95" customHeight="1">
      <c r="A6161" s="110"/>
      <c r="F6161" s="18"/>
      <c r="G6161" s="19"/>
      <c r="H6161" s="19"/>
      <c r="I6161" s="120"/>
      <c r="J6161" s="16"/>
      <c r="K6161" s="17"/>
      <c r="L6161" s="16"/>
      <c r="M6161" s="100"/>
      <c r="N6161" s="121"/>
    </row>
    <row r="6162" spans="1:14" s="96" customFormat="1" ht="45.95" customHeight="1">
      <c r="A6162" s="110"/>
      <c r="F6162" s="18"/>
      <c r="G6162" s="19"/>
      <c r="H6162" s="19"/>
      <c r="I6162" s="120"/>
      <c r="J6162" s="16"/>
      <c r="K6162" s="17"/>
      <c r="L6162" s="16"/>
      <c r="M6162" s="100"/>
      <c r="N6162" s="121"/>
    </row>
    <row r="6163" spans="1:14" s="96" customFormat="1" ht="45.95" customHeight="1">
      <c r="A6163" s="110"/>
      <c r="F6163" s="18"/>
      <c r="G6163" s="19"/>
      <c r="H6163" s="19"/>
      <c r="I6163" s="120"/>
      <c r="J6163" s="16"/>
      <c r="K6163" s="17"/>
      <c r="L6163" s="16"/>
      <c r="M6163" s="100"/>
      <c r="N6163" s="121"/>
    </row>
    <row r="6164" spans="1:14" s="96" customFormat="1" ht="45.95" customHeight="1">
      <c r="A6164" s="110"/>
      <c r="F6164" s="22"/>
      <c r="G6164" s="19"/>
      <c r="H6164" s="19"/>
      <c r="I6164" s="120"/>
      <c r="J6164" s="23"/>
      <c r="K6164" s="24"/>
      <c r="L6164" s="23"/>
      <c r="M6164" s="100"/>
      <c r="N6164" s="121"/>
    </row>
    <row r="6165" spans="1:14" s="96" customFormat="1" ht="45.95" customHeight="1">
      <c r="A6165" s="110"/>
      <c r="F6165" s="22"/>
      <c r="G6165" s="19"/>
      <c r="H6165" s="19"/>
      <c r="I6165" s="120"/>
      <c r="J6165" s="23"/>
      <c r="K6165" s="24"/>
      <c r="L6165" s="23"/>
      <c r="M6165" s="100"/>
      <c r="N6165" s="121"/>
    </row>
    <row r="6166" spans="1:14" s="96" customFormat="1" ht="45.95" customHeight="1">
      <c r="A6166" s="110"/>
      <c r="F6166" s="25"/>
      <c r="G6166" s="25"/>
      <c r="H6166" s="25"/>
      <c r="I6166" s="132"/>
      <c r="J6166" s="23"/>
      <c r="K6166" s="24"/>
      <c r="L6166" s="23"/>
      <c r="M6166" s="100"/>
      <c r="N6166" s="121"/>
    </row>
    <row r="6167" spans="1:14" s="96" customFormat="1" ht="45.95" customHeight="1">
      <c r="A6167" s="110"/>
      <c r="F6167" s="25"/>
      <c r="G6167" s="25"/>
      <c r="H6167" s="25"/>
      <c r="I6167" s="132"/>
      <c r="J6167" s="23"/>
      <c r="K6167" s="24"/>
      <c r="L6167" s="23"/>
      <c r="M6167" s="100"/>
      <c r="N6167" s="121"/>
    </row>
    <row r="6168" spans="1:14" s="96" customFormat="1" ht="45.95" customHeight="1">
      <c r="A6168" s="110"/>
      <c r="F6168" s="133"/>
      <c r="G6168" s="25"/>
      <c r="H6168" s="25"/>
      <c r="I6168" s="132"/>
      <c r="J6168" s="23"/>
      <c r="K6168" s="24"/>
      <c r="L6168" s="23"/>
      <c r="M6168" s="100"/>
      <c r="N6168" s="121"/>
    </row>
    <row r="6169" spans="1:14" s="96" customFormat="1" ht="45.95" customHeight="1">
      <c r="A6169" s="110"/>
      <c r="F6169" s="133"/>
      <c r="G6169" s="25"/>
      <c r="H6169" s="25"/>
      <c r="I6169" s="132"/>
      <c r="J6169" s="23"/>
      <c r="K6169" s="24"/>
      <c r="L6169" s="23"/>
      <c r="M6169" s="100"/>
      <c r="N6169" s="121"/>
    </row>
    <row r="6170" spans="1:14" s="96" customFormat="1" ht="45.95" customHeight="1">
      <c r="A6170" s="110"/>
      <c r="F6170" s="133"/>
      <c r="G6170" s="25"/>
      <c r="H6170" s="25"/>
      <c r="I6170" s="132"/>
      <c r="J6170" s="23"/>
      <c r="K6170" s="24"/>
      <c r="L6170" s="23"/>
      <c r="M6170" s="100"/>
      <c r="N6170" s="121"/>
    </row>
    <row r="6171" spans="1:14" s="96" customFormat="1" ht="45.95" customHeight="1">
      <c r="A6171" s="110"/>
      <c r="F6171" s="18"/>
      <c r="G6171" s="19"/>
      <c r="H6171" s="19"/>
      <c r="I6171" s="120"/>
      <c r="J6171" s="16"/>
      <c r="K6171" s="17"/>
      <c r="L6171" s="16"/>
      <c r="M6171" s="100"/>
      <c r="N6171" s="121"/>
    </row>
    <row r="6172" spans="1:14" s="96" customFormat="1" ht="45.95" customHeight="1">
      <c r="A6172" s="110"/>
      <c r="F6172" s="18"/>
      <c r="G6172" s="19"/>
      <c r="H6172" s="19"/>
      <c r="I6172" s="120"/>
      <c r="J6172" s="16"/>
      <c r="K6172" s="17"/>
      <c r="L6172" s="16"/>
      <c r="M6172" s="100"/>
      <c r="N6172" s="121"/>
    </row>
    <row r="6173" spans="1:14" s="96" customFormat="1" ht="45.95" customHeight="1">
      <c r="A6173" s="110"/>
      <c r="F6173" s="18"/>
      <c r="G6173" s="19"/>
      <c r="H6173" s="19"/>
      <c r="I6173" s="120"/>
      <c r="J6173" s="16"/>
      <c r="K6173" s="17"/>
      <c r="L6173" s="16"/>
      <c r="M6173" s="100"/>
      <c r="N6173" s="121"/>
    </row>
    <row r="6174" spans="1:14" s="96" customFormat="1" ht="45.95" customHeight="1">
      <c r="A6174" s="110"/>
      <c r="F6174" s="18"/>
      <c r="G6174" s="19"/>
      <c r="H6174" s="19"/>
      <c r="I6174" s="120"/>
      <c r="J6174" s="16"/>
      <c r="K6174" s="17"/>
      <c r="L6174" s="16"/>
      <c r="M6174" s="100"/>
      <c r="N6174" s="121"/>
    </row>
    <row r="6175" spans="1:14" s="96" customFormat="1" ht="45.95" customHeight="1">
      <c r="A6175" s="110"/>
      <c r="F6175" s="18"/>
      <c r="G6175" s="19"/>
      <c r="H6175" s="19"/>
      <c r="I6175" s="120"/>
      <c r="J6175" s="16"/>
      <c r="K6175" s="17"/>
      <c r="L6175" s="16"/>
      <c r="M6175" s="100"/>
      <c r="N6175" s="121"/>
    </row>
    <row r="6176" spans="1:14" s="96" customFormat="1" ht="45.95" customHeight="1">
      <c r="A6176" s="110"/>
      <c r="F6176" s="18"/>
      <c r="G6176" s="19"/>
      <c r="H6176" s="19"/>
      <c r="I6176" s="120"/>
      <c r="J6176" s="16"/>
      <c r="K6176" s="17"/>
      <c r="L6176" s="16"/>
      <c r="M6176" s="100"/>
      <c r="N6176" s="121"/>
    </row>
    <row r="6177" spans="1:14" s="96" customFormat="1" ht="45.95" customHeight="1">
      <c r="A6177" s="110"/>
      <c r="F6177" s="22"/>
      <c r="G6177" s="19"/>
      <c r="H6177" s="19"/>
      <c r="I6177" s="120"/>
      <c r="J6177" s="23"/>
      <c r="K6177" s="24"/>
      <c r="L6177" s="23"/>
      <c r="M6177" s="100"/>
      <c r="N6177" s="121"/>
    </row>
    <row r="6178" spans="1:14" s="96" customFormat="1" ht="45.95" customHeight="1">
      <c r="A6178" s="110"/>
      <c r="F6178" s="22"/>
      <c r="G6178" s="19"/>
      <c r="H6178" s="19"/>
      <c r="I6178" s="120"/>
      <c r="J6178" s="23"/>
      <c r="K6178" s="24"/>
      <c r="L6178" s="23"/>
      <c r="M6178" s="100"/>
      <c r="N6178" s="121"/>
    </row>
    <row r="6179" spans="1:14" s="96" customFormat="1" ht="45.95" customHeight="1">
      <c r="A6179" s="110"/>
      <c r="F6179" s="25"/>
      <c r="G6179" s="25"/>
      <c r="H6179" s="25"/>
      <c r="I6179" s="132"/>
      <c r="J6179" s="23"/>
      <c r="K6179" s="24"/>
      <c r="L6179" s="23"/>
      <c r="M6179" s="100"/>
      <c r="N6179" s="121"/>
    </row>
    <row r="6180" spans="1:14" s="96" customFormat="1" ht="45.95" customHeight="1">
      <c r="A6180" s="110"/>
      <c r="F6180" s="25"/>
      <c r="G6180" s="25"/>
      <c r="H6180" s="25"/>
      <c r="I6180" s="132"/>
      <c r="J6180" s="23"/>
      <c r="K6180" s="24"/>
      <c r="L6180" s="23"/>
      <c r="M6180" s="100"/>
      <c r="N6180" s="121"/>
    </row>
    <row r="6181" spans="1:14" s="96" customFormat="1" ht="45.95" customHeight="1">
      <c r="A6181" s="110"/>
      <c r="F6181" s="133"/>
      <c r="G6181" s="25"/>
      <c r="H6181" s="25"/>
      <c r="I6181" s="132"/>
      <c r="J6181" s="23"/>
      <c r="K6181" s="24"/>
      <c r="L6181" s="23"/>
      <c r="M6181" s="100"/>
      <c r="N6181" s="121"/>
    </row>
    <row r="6182" spans="1:14" s="96" customFormat="1" ht="45.95" customHeight="1">
      <c r="A6182" s="110"/>
      <c r="F6182" s="133"/>
      <c r="G6182" s="25"/>
      <c r="H6182" s="25"/>
      <c r="I6182" s="132"/>
      <c r="J6182" s="23"/>
      <c r="K6182" s="24"/>
      <c r="L6182" s="23"/>
      <c r="M6182" s="100"/>
      <c r="N6182" s="121"/>
    </row>
    <row r="6183" spans="1:14" s="96" customFormat="1" ht="45.95" customHeight="1">
      <c r="A6183" s="110"/>
      <c r="F6183" s="133"/>
      <c r="G6183" s="25"/>
      <c r="H6183" s="25"/>
      <c r="I6183" s="132"/>
      <c r="J6183" s="23"/>
      <c r="K6183" s="24"/>
      <c r="L6183" s="23"/>
      <c r="M6183" s="100"/>
      <c r="N6183" s="121"/>
    </row>
    <row r="6184" spans="1:14" s="96" customFormat="1" ht="45.95" customHeight="1">
      <c r="A6184" s="110"/>
      <c r="F6184" s="133"/>
      <c r="G6184" s="25"/>
      <c r="H6184" s="25"/>
      <c r="I6184" s="132"/>
      <c r="J6184" s="23"/>
      <c r="K6184" s="24"/>
      <c r="L6184" s="23"/>
      <c r="M6184" s="100"/>
      <c r="N6184" s="121"/>
    </row>
    <row r="6185" spans="1:14" s="96" customFormat="1" ht="45.95" customHeight="1">
      <c r="A6185" s="110"/>
      <c r="B6185" s="111"/>
      <c r="C6185" s="127"/>
      <c r="F6185" s="18"/>
      <c r="G6185" s="130"/>
      <c r="H6185" s="130"/>
      <c r="I6185" s="120"/>
      <c r="J6185" s="16"/>
      <c r="K6185" s="17"/>
      <c r="L6185" s="16"/>
      <c r="M6185" s="100"/>
      <c r="N6185" s="131"/>
    </row>
    <row r="6186" spans="1:14" s="96" customFormat="1" ht="45.95" customHeight="1">
      <c r="A6186" s="110"/>
      <c r="C6186" s="127"/>
      <c r="F6186" s="18"/>
      <c r="G6186" s="19"/>
      <c r="H6186" s="19"/>
      <c r="I6186" s="137"/>
      <c r="J6186" s="16"/>
      <c r="K6186" s="17"/>
      <c r="L6186" s="16"/>
      <c r="M6186" s="100"/>
      <c r="N6186" s="121"/>
    </row>
    <row r="6187" spans="1:14" s="96" customFormat="1" ht="45.95" customHeight="1">
      <c r="A6187" s="110"/>
      <c r="C6187" s="127"/>
      <c r="F6187" s="18"/>
      <c r="G6187" s="19"/>
      <c r="H6187" s="19"/>
      <c r="I6187" s="120"/>
      <c r="J6187" s="16"/>
      <c r="K6187" s="17"/>
      <c r="L6187" s="16"/>
      <c r="M6187" s="100"/>
      <c r="N6187" s="121"/>
    </row>
    <row r="6188" spans="1:14" s="96" customFormat="1" ht="45.95" customHeight="1">
      <c r="A6188" s="110"/>
      <c r="C6188" s="127"/>
      <c r="F6188" s="18"/>
      <c r="G6188" s="19"/>
      <c r="H6188" s="19"/>
      <c r="I6188" s="120"/>
      <c r="J6188" s="16"/>
      <c r="K6188" s="17"/>
      <c r="L6188" s="16"/>
      <c r="M6188" s="100"/>
      <c r="N6188" s="121"/>
    </row>
    <row r="6189" spans="1:14" s="96" customFormat="1" ht="45.95" customHeight="1">
      <c r="A6189" s="110"/>
      <c r="C6189" s="127"/>
      <c r="F6189" s="18"/>
      <c r="G6189" s="19"/>
      <c r="H6189" s="19"/>
      <c r="I6189" s="120"/>
      <c r="J6189" s="16"/>
      <c r="K6189" s="17"/>
      <c r="L6189" s="16"/>
      <c r="M6189" s="100"/>
      <c r="N6189" s="121"/>
    </row>
    <row r="6190" spans="1:14" s="96" customFormat="1" ht="45.95" customHeight="1">
      <c r="A6190" s="110"/>
      <c r="C6190" s="127"/>
      <c r="F6190" s="18"/>
      <c r="G6190" s="19"/>
      <c r="H6190" s="19"/>
      <c r="I6190" s="120"/>
      <c r="J6190" s="16"/>
      <c r="K6190" s="17"/>
      <c r="L6190" s="16"/>
      <c r="M6190" s="100"/>
      <c r="N6190" s="121"/>
    </row>
    <row r="6191" spans="1:14" s="96" customFormat="1" ht="45.95" customHeight="1">
      <c r="A6191" s="110"/>
      <c r="C6191" s="127"/>
      <c r="F6191" s="22"/>
      <c r="G6191" s="19"/>
      <c r="H6191" s="19"/>
      <c r="I6191" s="120"/>
      <c r="J6191" s="23"/>
      <c r="K6191" s="24"/>
      <c r="L6191" s="23"/>
      <c r="M6191" s="100"/>
      <c r="N6191" s="121"/>
    </row>
    <row r="6192" spans="1:14" s="96" customFormat="1" ht="45.95" customHeight="1">
      <c r="A6192" s="110"/>
      <c r="C6192" s="127"/>
      <c r="F6192" s="22"/>
      <c r="G6192" s="19"/>
      <c r="H6192" s="19"/>
      <c r="I6192" s="120"/>
      <c r="J6192" s="23"/>
      <c r="K6192" s="24"/>
      <c r="L6192" s="23"/>
      <c r="M6192" s="100"/>
      <c r="N6192" s="121"/>
    </row>
    <row r="6193" spans="1:14" s="96" customFormat="1" ht="45.95" customHeight="1">
      <c r="A6193" s="110"/>
      <c r="C6193" s="127"/>
      <c r="F6193" s="25"/>
      <c r="G6193" s="25"/>
      <c r="H6193" s="25"/>
      <c r="I6193" s="132"/>
      <c r="J6193" s="23"/>
      <c r="K6193" s="24"/>
      <c r="L6193" s="23"/>
      <c r="M6193" s="100"/>
      <c r="N6193" s="121"/>
    </row>
    <row r="6194" spans="1:14" s="96" customFormat="1" ht="45.95" customHeight="1">
      <c r="A6194" s="110"/>
      <c r="C6194" s="127"/>
      <c r="F6194" s="25"/>
      <c r="G6194" s="25"/>
      <c r="H6194" s="25"/>
      <c r="I6194" s="132"/>
      <c r="J6194" s="23"/>
      <c r="K6194" s="24"/>
      <c r="L6194" s="23"/>
      <c r="M6194" s="100"/>
      <c r="N6194" s="121"/>
    </row>
    <row r="6195" spans="1:14" s="96" customFormat="1" ht="45.95" customHeight="1">
      <c r="A6195" s="110"/>
      <c r="C6195" s="127"/>
      <c r="F6195" s="133"/>
      <c r="G6195" s="25"/>
      <c r="H6195" s="25"/>
      <c r="I6195" s="132"/>
      <c r="J6195" s="23"/>
      <c r="K6195" s="24"/>
      <c r="L6195" s="23"/>
      <c r="M6195" s="100"/>
      <c r="N6195" s="121"/>
    </row>
    <row r="6196" spans="1:14" s="96" customFormat="1" ht="45.95" customHeight="1">
      <c r="A6196" s="110"/>
      <c r="C6196" s="127"/>
      <c r="F6196" s="133"/>
      <c r="G6196" s="25"/>
      <c r="H6196" s="25"/>
      <c r="I6196" s="132"/>
      <c r="J6196" s="23"/>
      <c r="K6196" s="24"/>
      <c r="L6196" s="23"/>
      <c r="M6196" s="100"/>
      <c r="N6196" s="121"/>
    </row>
    <row r="6197" spans="1:14" s="96" customFormat="1" ht="45.95" customHeight="1">
      <c r="A6197" s="110"/>
      <c r="C6197" s="127"/>
      <c r="F6197" s="133"/>
      <c r="G6197" s="25"/>
      <c r="H6197" s="25"/>
      <c r="I6197" s="132"/>
      <c r="J6197" s="23"/>
      <c r="K6197" s="24"/>
      <c r="L6197" s="23"/>
      <c r="M6197" s="100"/>
      <c r="N6197" s="121"/>
    </row>
    <row r="6198" spans="1:14" s="96" customFormat="1" ht="45.95" customHeight="1">
      <c r="A6198" s="110"/>
      <c r="B6198" s="139"/>
      <c r="C6198" s="127"/>
      <c r="F6198" s="18"/>
      <c r="G6198" s="130"/>
      <c r="H6198" s="130"/>
      <c r="I6198" s="120"/>
      <c r="J6198" s="16"/>
      <c r="K6198" s="17"/>
      <c r="L6198" s="16"/>
      <c r="M6198" s="100"/>
      <c r="N6198" s="131"/>
    </row>
    <row r="6199" spans="1:14" s="96" customFormat="1" ht="45.95" customHeight="1">
      <c r="A6199" s="110"/>
      <c r="F6199" s="18"/>
      <c r="G6199" s="130"/>
      <c r="H6199" s="130"/>
      <c r="I6199" s="120"/>
      <c r="J6199" s="16"/>
      <c r="K6199" s="17"/>
      <c r="L6199" s="16"/>
      <c r="M6199" s="100"/>
      <c r="N6199" s="131"/>
    </row>
    <row r="6200" spans="1:14" s="96" customFormat="1" ht="45.95" customHeight="1">
      <c r="A6200" s="110"/>
      <c r="F6200" s="18"/>
      <c r="G6200" s="130"/>
      <c r="H6200" s="130"/>
      <c r="I6200" s="120"/>
      <c r="J6200" s="16"/>
      <c r="K6200" s="17"/>
      <c r="L6200" s="16"/>
      <c r="M6200" s="100"/>
      <c r="N6200" s="131"/>
    </row>
    <row r="6201" spans="1:14" s="96" customFormat="1" ht="45.95" customHeight="1">
      <c r="A6201" s="110"/>
      <c r="F6201" s="18"/>
      <c r="G6201" s="130"/>
      <c r="H6201" s="130"/>
      <c r="I6201" s="120"/>
      <c r="J6201" s="16"/>
      <c r="K6201" s="17"/>
      <c r="L6201" s="16"/>
      <c r="M6201" s="100"/>
      <c r="N6201" s="131"/>
    </row>
    <row r="6202" spans="1:14" s="96" customFormat="1" ht="45.95" customHeight="1">
      <c r="A6202" s="110"/>
      <c r="F6202" s="18"/>
      <c r="G6202" s="130"/>
      <c r="H6202" s="130"/>
      <c r="I6202" s="120"/>
      <c r="J6202" s="16"/>
      <c r="K6202" s="17"/>
      <c r="L6202" s="16"/>
      <c r="M6202" s="100"/>
      <c r="N6202" s="131"/>
    </row>
    <row r="6203" spans="1:14" s="96" customFormat="1" ht="45.95" customHeight="1">
      <c r="A6203" s="110"/>
      <c r="F6203" s="18"/>
      <c r="G6203" s="19"/>
      <c r="H6203" s="19"/>
      <c r="I6203" s="120"/>
      <c r="J6203" s="16"/>
      <c r="K6203" s="17"/>
      <c r="L6203" s="16"/>
      <c r="M6203" s="100"/>
      <c r="N6203" s="121"/>
    </row>
    <row r="6204" spans="1:14" s="96" customFormat="1" ht="45.95" customHeight="1">
      <c r="A6204" s="110"/>
      <c r="F6204" s="18"/>
      <c r="G6204" s="19"/>
      <c r="H6204" s="19"/>
      <c r="I6204" s="120"/>
      <c r="J6204" s="16"/>
      <c r="K6204" s="17"/>
      <c r="L6204" s="16"/>
      <c r="M6204" s="100"/>
      <c r="N6204" s="121"/>
    </row>
    <row r="6205" spans="1:14" s="96" customFormat="1" ht="45.95" customHeight="1">
      <c r="A6205" s="110"/>
      <c r="F6205" s="18"/>
      <c r="G6205" s="19"/>
      <c r="H6205" s="19"/>
      <c r="I6205" s="120"/>
      <c r="J6205" s="16"/>
      <c r="K6205" s="17"/>
      <c r="L6205" s="16"/>
      <c r="M6205" s="100"/>
      <c r="N6205" s="121"/>
    </row>
    <row r="6206" spans="1:14" s="96" customFormat="1" ht="45.95" customHeight="1">
      <c r="A6206" s="110"/>
      <c r="F6206" s="22"/>
      <c r="G6206" s="19"/>
      <c r="H6206" s="19"/>
      <c r="I6206" s="120"/>
      <c r="J6206" s="23"/>
      <c r="K6206" s="24"/>
      <c r="L6206" s="23"/>
      <c r="M6206" s="100"/>
      <c r="N6206" s="121"/>
    </row>
    <row r="6207" spans="1:14" s="96" customFormat="1" ht="45.95" customHeight="1">
      <c r="A6207" s="110"/>
      <c r="F6207" s="22"/>
      <c r="G6207" s="19"/>
      <c r="H6207" s="19"/>
      <c r="I6207" s="120"/>
      <c r="J6207" s="23"/>
      <c r="K6207" s="24"/>
      <c r="L6207" s="23"/>
      <c r="M6207" s="100"/>
      <c r="N6207" s="121"/>
    </row>
    <row r="6208" spans="1:14" s="96" customFormat="1" ht="45.95" customHeight="1">
      <c r="A6208" s="110"/>
      <c r="F6208" s="25"/>
      <c r="G6208" s="25"/>
      <c r="H6208" s="25"/>
      <c r="I6208" s="132"/>
      <c r="J6208" s="23"/>
      <c r="K6208" s="24"/>
      <c r="L6208" s="23"/>
      <c r="M6208" s="100"/>
      <c r="N6208" s="121"/>
    </row>
    <row r="6209" spans="1:14" s="96" customFormat="1" ht="45.95" customHeight="1">
      <c r="A6209" s="110"/>
      <c r="F6209" s="25"/>
      <c r="G6209" s="25"/>
      <c r="H6209" s="25"/>
      <c r="I6209" s="132"/>
      <c r="J6209" s="23"/>
      <c r="K6209" s="24"/>
      <c r="L6209" s="23"/>
      <c r="M6209" s="100"/>
      <c r="N6209" s="121"/>
    </row>
    <row r="6210" spans="1:14" s="96" customFormat="1" ht="45.95" customHeight="1">
      <c r="A6210" s="110"/>
      <c r="F6210" s="133"/>
      <c r="G6210" s="25"/>
      <c r="H6210" s="25"/>
      <c r="I6210" s="132"/>
      <c r="J6210" s="23"/>
      <c r="K6210" s="24"/>
      <c r="L6210" s="23"/>
      <c r="M6210" s="100"/>
      <c r="N6210" s="121"/>
    </row>
    <row r="6211" spans="1:14" s="96" customFormat="1" ht="45.95" customHeight="1">
      <c r="A6211" s="110"/>
      <c r="F6211" s="133"/>
      <c r="G6211" s="25"/>
      <c r="H6211" s="25"/>
      <c r="I6211" s="132"/>
      <c r="J6211" s="23"/>
      <c r="K6211" s="24"/>
      <c r="L6211" s="23"/>
      <c r="M6211" s="100"/>
      <c r="N6211" s="121"/>
    </row>
    <row r="6212" spans="1:14" s="96" customFormat="1" ht="45.95" customHeight="1">
      <c r="A6212" s="110"/>
      <c r="F6212" s="133"/>
      <c r="G6212" s="25"/>
      <c r="H6212" s="25"/>
      <c r="I6212" s="132"/>
      <c r="J6212" s="23"/>
      <c r="K6212" s="24"/>
      <c r="L6212" s="23"/>
      <c r="M6212" s="100"/>
      <c r="N6212" s="121"/>
    </row>
    <row r="6213" spans="1:14" s="96" customFormat="1" ht="45.95" customHeight="1">
      <c r="A6213" s="110"/>
      <c r="F6213" s="18"/>
      <c r="G6213" s="19"/>
      <c r="H6213" s="19"/>
      <c r="I6213" s="137"/>
      <c r="J6213" s="16"/>
      <c r="K6213" s="17"/>
      <c r="L6213" s="16"/>
      <c r="M6213" s="100"/>
      <c r="N6213" s="121"/>
    </row>
    <row r="6214" spans="1:14" s="96" customFormat="1" ht="45.95" customHeight="1">
      <c r="A6214" s="110"/>
      <c r="F6214" s="18"/>
      <c r="G6214" s="19"/>
      <c r="H6214" s="19"/>
      <c r="I6214" s="120"/>
      <c r="J6214" s="16"/>
      <c r="K6214" s="17"/>
      <c r="L6214" s="16"/>
      <c r="M6214" s="100"/>
      <c r="N6214" s="121"/>
    </row>
    <row r="6215" spans="1:14" s="96" customFormat="1" ht="45.95" customHeight="1">
      <c r="A6215" s="110"/>
      <c r="F6215" s="18"/>
      <c r="G6215" s="19"/>
      <c r="H6215" s="19"/>
      <c r="I6215" s="120"/>
      <c r="J6215" s="16"/>
      <c r="K6215" s="17"/>
      <c r="L6215" s="16"/>
      <c r="M6215" s="100"/>
      <c r="N6215" s="121"/>
    </row>
    <row r="6216" spans="1:14" s="96" customFormat="1" ht="45.95" customHeight="1">
      <c r="A6216" s="110"/>
      <c r="F6216" s="18"/>
      <c r="G6216" s="19"/>
      <c r="H6216" s="19"/>
      <c r="I6216" s="120"/>
      <c r="J6216" s="16"/>
      <c r="K6216" s="17"/>
      <c r="L6216" s="16"/>
      <c r="M6216" s="100"/>
      <c r="N6216" s="121"/>
    </row>
    <row r="6217" spans="1:14" s="96" customFormat="1" ht="45.95" customHeight="1">
      <c r="A6217" s="110"/>
      <c r="F6217" s="18"/>
      <c r="G6217" s="19"/>
      <c r="H6217" s="19"/>
      <c r="I6217" s="120"/>
      <c r="J6217" s="16"/>
      <c r="K6217" s="17"/>
      <c r="L6217" s="16"/>
      <c r="M6217" s="100"/>
      <c r="N6217" s="121"/>
    </row>
    <row r="6218" spans="1:14" s="96" customFormat="1" ht="45.95" customHeight="1">
      <c r="A6218" s="110"/>
      <c r="F6218" s="18"/>
      <c r="G6218" s="19"/>
      <c r="H6218" s="19"/>
      <c r="I6218" s="120"/>
      <c r="J6218" s="16"/>
      <c r="K6218" s="17"/>
      <c r="L6218" s="16"/>
      <c r="M6218" s="100"/>
      <c r="N6218" s="121"/>
    </row>
    <row r="6219" spans="1:14" s="96" customFormat="1" ht="45.95" customHeight="1">
      <c r="A6219" s="110"/>
      <c r="F6219" s="22"/>
      <c r="G6219" s="19"/>
      <c r="H6219" s="19"/>
      <c r="I6219" s="120"/>
      <c r="J6219" s="23"/>
      <c r="K6219" s="24"/>
      <c r="L6219" s="23"/>
      <c r="M6219" s="100"/>
      <c r="N6219" s="121"/>
    </row>
    <row r="6220" spans="1:14" s="96" customFormat="1" ht="45.95" customHeight="1">
      <c r="A6220" s="110"/>
      <c r="F6220" s="22"/>
      <c r="G6220" s="19"/>
      <c r="H6220" s="19"/>
      <c r="I6220" s="120"/>
      <c r="J6220" s="23"/>
      <c r="K6220" s="24"/>
      <c r="L6220" s="23"/>
      <c r="M6220" s="100"/>
      <c r="N6220" s="121"/>
    </row>
    <row r="6221" spans="1:14" s="96" customFormat="1" ht="45.95" customHeight="1">
      <c r="A6221" s="110"/>
      <c r="F6221" s="25"/>
      <c r="G6221" s="25"/>
      <c r="H6221" s="25"/>
      <c r="I6221" s="132"/>
      <c r="J6221" s="23"/>
      <c r="K6221" s="24"/>
      <c r="L6221" s="23"/>
      <c r="M6221" s="100"/>
      <c r="N6221" s="121"/>
    </row>
    <row r="6222" spans="1:14" s="96" customFormat="1" ht="45.95" customHeight="1">
      <c r="A6222" s="110"/>
      <c r="F6222" s="133"/>
      <c r="G6222" s="25"/>
      <c r="H6222" s="25"/>
      <c r="I6222" s="132"/>
      <c r="J6222" s="23"/>
      <c r="K6222" s="24"/>
      <c r="L6222" s="23"/>
      <c r="M6222" s="100"/>
      <c r="N6222" s="121"/>
    </row>
    <row r="6223" spans="1:14" s="96" customFormat="1" ht="45.95" customHeight="1">
      <c r="A6223" s="110"/>
      <c r="F6223" s="133"/>
      <c r="G6223" s="25"/>
      <c r="H6223" s="25"/>
      <c r="I6223" s="132"/>
      <c r="J6223" s="23"/>
      <c r="K6223" s="24"/>
      <c r="L6223" s="23"/>
      <c r="M6223" s="100"/>
      <c r="N6223" s="121"/>
    </row>
    <row r="6224" spans="1:14" s="96" customFormat="1" ht="45.95" customHeight="1">
      <c r="A6224" s="110"/>
      <c r="F6224" s="133"/>
      <c r="G6224" s="25"/>
      <c r="H6224" s="25"/>
      <c r="I6224" s="132"/>
      <c r="J6224" s="23"/>
      <c r="K6224" s="24"/>
      <c r="L6224" s="23"/>
      <c r="M6224" s="100"/>
      <c r="N6224" s="121"/>
    </row>
    <row r="6225" spans="1:14" s="96" customFormat="1" ht="45.95" customHeight="1">
      <c r="A6225" s="110"/>
      <c r="F6225" s="18"/>
      <c r="G6225" s="19"/>
      <c r="H6225" s="19"/>
      <c r="I6225" s="120"/>
      <c r="J6225" s="16"/>
      <c r="K6225" s="17"/>
      <c r="L6225" s="16"/>
      <c r="M6225" s="100"/>
      <c r="N6225" s="121"/>
    </row>
    <row r="6226" spans="1:14" s="96" customFormat="1" ht="45.95" customHeight="1">
      <c r="A6226" s="110"/>
      <c r="F6226" s="18"/>
      <c r="G6226" s="19"/>
      <c r="H6226" s="19"/>
      <c r="I6226" s="120"/>
      <c r="J6226" s="16"/>
      <c r="K6226" s="17"/>
      <c r="L6226" s="16"/>
      <c r="M6226" s="100"/>
      <c r="N6226" s="121"/>
    </row>
    <row r="6227" spans="1:14" s="96" customFormat="1" ht="45.95" customHeight="1">
      <c r="A6227" s="110"/>
      <c r="F6227" s="18"/>
      <c r="G6227" s="19"/>
      <c r="H6227" s="19"/>
      <c r="I6227" s="120"/>
      <c r="J6227" s="16"/>
      <c r="K6227" s="17"/>
      <c r="L6227" s="16"/>
      <c r="M6227" s="100"/>
      <c r="N6227" s="121"/>
    </row>
    <row r="6228" spans="1:14" s="96" customFormat="1" ht="45.95" customHeight="1">
      <c r="A6228" s="110"/>
      <c r="F6228" s="22"/>
      <c r="G6228" s="19"/>
      <c r="H6228" s="19"/>
      <c r="I6228" s="120"/>
      <c r="J6228" s="23"/>
      <c r="K6228" s="24"/>
      <c r="L6228" s="23"/>
      <c r="M6228" s="100"/>
      <c r="N6228" s="121"/>
    </row>
    <row r="6229" spans="1:14" s="96" customFormat="1" ht="45.95" customHeight="1">
      <c r="A6229" s="110"/>
      <c r="F6229" s="25"/>
      <c r="G6229" s="25"/>
      <c r="H6229" s="25"/>
      <c r="I6229" s="120"/>
      <c r="J6229" s="23"/>
      <c r="K6229" s="24"/>
      <c r="L6229" s="23"/>
      <c r="M6229" s="100"/>
      <c r="N6229" s="121"/>
    </row>
    <row r="6230" spans="1:14" s="96" customFormat="1" ht="45.95" customHeight="1">
      <c r="A6230" s="110"/>
      <c r="F6230" s="133"/>
      <c r="G6230" s="25"/>
      <c r="H6230" s="25"/>
      <c r="I6230" s="132"/>
      <c r="J6230" s="23"/>
      <c r="K6230" s="24"/>
      <c r="L6230" s="23"/>
      <c r="M6230" s="100"/>
      <c r="N6230" s="121"/>
    </row>
    <row r="6231" spans="1:14" s="96" customFormat="1" ht="45.95" customHeight="1">
      <c r="A6231" s="110"/>
      <c r="F6231" s="133"/>
      <c r="G6231" s="25"/>
      <c r="H6231" s="25"/>
      <c r="I6231" s="132"/>
      <c r="J6231" s="23"/>
      <c r="K6231" s="24"/>
      <c r="L6231" s="23"/>
      <c r="M6231" s="100"/>
      <c r="N6231" s="121"/>
    </row>
    <row r="6232" spans="1:14" s="96" customFormat="1" ht="45.95" customHeight="1">
      <c r="A6232" s="110"/>
      <c r="F6232" s="18"/>
      <c r="G6232" s="19"/>
      <c r="H6232" s="19"/>
      <c r="I6232" s="137"/>
      <c r="J6232" s="16"/>
      <c r="K6232" s="17"/>
      <c r="L6232" s="16"/>
      <c r="M6232" s="100"/>
      <c r="N6232" s="121"/>
    </row>
    <row r="6233" spans="1:14" s="96" customFormat="1" ht="45.95" customHeight="1">
      <c r="A6233" s="110"/>
      <c r="F6233" s="18"/>
      <c r="G6233" s="19"/>
      <c r="H6233" s="19"/>
      <c r="I6233" s="120"/>
      <c r="J6233" s="16"/>
      <c r="K6233" s="17"/>
      <c r="L6233" s="16"/>
      <c r="M6233" s="100"/>
      <c r="N6233" s="121"/>
    </row>
    <row r="6234" spans="1:14" s="96" customFormat="1" ht="45.95" customHeight="1">
      <c r="A6234" s="110"/>
      <c r="F6234" s="18"/>
      <c r="G6234" s="19"/>
      <c r="H6234" s="19"/>
      <c r="I6234" s="120"/>
      <c r="J6234" s="16"/>
      <c r="K6234" s="17"/>
      <c r="L6234" s="16"/>
      <c r="M6234" s="100"/>
      <c r="N6234" s="121"/>
    </row>
    <row r="6235" spans="1:14" s="96" customFormat="1" ht="45.95" customHeight="1">
      <c r="A6235" s="110"/>
      <c r="F6235" s="18"/>
      <c r="G6235" s="19"/>
      <c r="H6235" s="19"/>
      <c r="I6235" s="120"/>
      <c r="J6235" s="16"/>
      <c r="K6235" s="17"/>
      <c r="L6235" s="16"/>
      <c r="M6235" s="100"/>
      <c r="N6235" s="121"/>
    </row>
    <row r="6236" spans="1:14" s="96" customFormat="1" ht="45.95" customHeight="1">
      <c r="A6236" s="110"/>
      <c r="F6236" s="22"/>
      <c r="G6236" s="19"/>
      <c r="H6236" s="19"/>
      <c r="I6236" s="120"/>
      <c r="J6236" s="23"/>
      <c r="K6236" s="24"/>
      <c r="L6236" s="23"/>
      <c r="M6236" s="100"/>
      <c r="N6236" s="121"/>
    </row>
    <row r="6237" spans="1:14" s="96" customFormat="1" ht="45.95" customHeight="1">
      <c r="A6237" s="110"/>
      <c r="F6237" s="22"/>
      <c r="G6237" s="19"/>
      <c r="H6237" s="19"/>
      <c r="I6237" s="120"/>
      <c r="J6237" s="23"/>
      <c r="K6237" s="24"/>
      <c r="L6237" s="23"/>
      <c r="M6237" s="100"/>
      <c r="N6237" s="121"/>
    </row>
    <row r="6238" spans="1:14" s="96" customFormat="1" ht="45.95" customHeight="1">
      <c r="A6238" s="110"/>
      <c r="F6238" s="25"/>
      <c r="G6238" s="25"/>
      <c r="H6238" s="25"/>
      <c r="I6238" s="132"/>
      <c r="J6238" s="23"/>
      <c r="K6238" s="24"/>
      <c r="L6238" s="23"/>
      <c r="M6238" s="100"/>
      <c r="N6238" s="121"/>
    </row>
    <row r="6239" spans="1:14" s="96" customFormat="1" ht="45.95" customHeight="1">
      <c r="A6239" s="110"/>
      <c r="F6239" s="25"/>
      <c r="G6239" s="25"/>
      <c r="H6239" s="25"/>
      <c r="I6239" s="132"/>
      <c r="J6239" s="23"/>
      <c r="K6239" s="24"/>
      <c r="L6239" s="23"/>
      <c r="M6239" s="100"/>
      <c r="N6239" s="121"/>
    </row>
    <row r="6240" spans="1:14" s="96" customFormat="1" ht="45.95" customHeight="1">
      <c r="A6240" s="110"/>
      <c r="F6240" s="133"/>
      <c r="G6240" s="25"/>
      <c r="H6240" s="25"/>
      <c r="I6240" s="132"/>
      <c r="J6240" s="23"/>
      <c r="K6240" s="24"/>
      <c r="L6240" s="23"/>
      <c r="M6240" s="100"/>
      <c r="N6240" s="121"/>
    </row>
    <row r="6241" spans="1:14" s="96" customFormat="1" ht="45.95" customHeight="1">
      <c r="A6241" s="110"/>
      <c r="F6241" s="133"/>
      <c r="G6241" s="25"/>
      <c r="H6241" s="25"/>
      <c r="I6241" s="132"/>
      <c r="J6241" s="23"/>
      <c r="K6241" s="24"/>
      <c r="L6241" s="23"/>
      <c r="M6241" s="100"/>
      <c r="N6241" s="121"/>
    </row>
    <row r="6242" spans="1:14" s="96" customFormat="1" ht="45.95" customHeight="1">
      <c r="A6242" s="110"/>
      <c r="F6242" s="133"/>
      <c r="G6242" s="25"/>
      <c r="H6242" s="25"/>
      <c r="I6242" s="132"/>
      <c r="J6242" s="23"/>
      <c r="K6242" s="24"/>
      <c r="L6242" s="23"/>
      <c r="M6242" s="100"/>
      <c r="N6242" s="121"/>
    </row>
    <row r="6243" spans="1:14" s="96" customFormat="1" ht="45.95" customHeight="1">
      <c r="A6243" s="110"/>
      <c r="F6243" s="18"/>
      <c r="G6243" s="19"/>
      <c r="H6243" s="19"/>
      <c r="I6243" s="120"/>
      <c r="J6243" s="16"/>
      <c r="K6243" s="17"/>
      <c r="L6243" s="16"/>
      <c r="M6243" s="100"/>
      <c r="N6243" s="131"/>
    </row>
    <row r="6244" spans="1:14" s="96" customFormat="1" ht="45.95" customHeight="1">
      <c r="A6244" s="110"/>
      <c r="F6244" s="18"/>
      <c r="G6244" s="19"/>
      <c r="H6244" s="19"/>
      <c r="I6244" s="120"/>
      <c r="J6244" s="16"/>
      <c r="K6244" s="17"/>
      <c r="L6244" s="16"/>
      <c r="M6244" s="100"/>
      <c r="N6244" s="131"/>
    </row>
    <row r="6245" spans="1:14" s="96" customFormat="1" ht="45.95" customHeight="1">
      <c r="A6245" s="110"/>
      <c r="F6245" s="18"/>
      <c r="G6245" s="19"/>
      <c r="H6245" s="19"/>
      <c r="I6245" s="120"/>
      <c r="J6245" s="16"/>
      <c r="K6245" s="17"/>
      <c r="L6245" s="16"/>
      <c r="M6245" s="100"/>
      <c r="N6245" s="131"/>
    </row>
    <row r="6246" spans="1:14" s="96" customFormat="1" ht="45.95" customHeight="1">
      <c r="A6246" s="110"/>
      <c r="F6246" s="18"/>
      <c r="G6246" s="19"/>
      <c r="H6246" s="19"/>
      <c r="I6246" s="120"/>
      <c r="J6246" s="16"/>
      <c r="K6246" s="17"/>
      <c r="L6246" s="16"/>
      <c r="M6246" s="100"/>
      <c r="N6246" s="131"/>
    </row>
    <row r="6247" spans="1:14" s="96" customFormat="1" ht="45.95" customHeight="1">
      <c r="A6247" s="110"/>
      <c r="F6247" s="22"/>
      <c r="G6247" s="19"/>
      <c r="H6247" s="19"/>
      <c r="I6247" s="120"/>
      <c r="J6247" s="23"/>
      <c r="K6247" s="24"/>
      <c r="L6247" s="23"/>
      <c r="M6247" s="100"/>
      <c r="N6247" s="131"/>
    </row>
    <row r="6248" spans="1:14" s="96" customFormat="1" ht="45.95" customHeight="1">
      <c r="A6248" s="110"/>
      <c r="F6248" s="25"/>
      <c r="G6248" s="25"/>
      <c r="H6248" s="25"/>
      <c r="I6248" s="132"/>
      <c r="J6248" s="23"/>
      <c r="K6248" s="24"/>
      <c r="L6248" s="23"/>
      <c r="M6248" s="100"/>
      <c r="N6248" s="131"/>
    </row>
    <row r="6249" spans="1:14" s="96" customFormat="1" ht="45.95" customHeight="1">
      <c r="A6249" s="110"/>
      <c r="F6249" s="25"/>
      <c r="G6249" s="25"/>
      <c r="H6249" s="25"/>
      <c r="I6249" s="132"/>
      <c r="J6249" s="23"/>
      <c r="K6249" s="24"/>
      <c r="L6249" s="23"/>
      <c r="M6249" s="100"/>
      <c r="N6249" s="131"/>
    </row>
    <row r="6250" spans="1:14" s="96" customFormat="1" ht="45.95" customHeight="1">
      <c r="A6250" s="110"/>
      <c r="F6250" s="133"/>
      <c r="G6250" s="25"/>
      <c r="H6250" s="25"/>
      <c r="I6250" s="132"/>
      <c r="J6250" s="23"/>
      <c r="K6250" s="24"/>
      <c r="L6250" s="23"/>
      <c r="M6250" s="100"/>
      <c r="N6250" s="131"/>
    </row>
    <row r="6251" spans="1:14" s="96" customFormat="1" ht="45.95" customHeight="1">
      <c r="A6251" s="110"/>
      <c r="F6251" s="133"/>
      <c r="G6251" s="25"/>
      <c r="H6251" s="25"/>
      <c r="I6251" s="132"/>
      <c r="J6251" s="23"/>
      <c r="K6251" s="24"/>
      <c r="L6251" s="23"/>
      <c r="M6251" s="100"/>
      <c r="N6251" s="131"/>
    </row>
    <row r="6252" spans="1:14" s="96" customFormat="1" ht="45.95" customHeight="1">
      <c r="A6252" s="110"/>
      <c r="F6252" s="133"/>
      <c r="G6252" s="25"/>
      <c r="H6252" s="25"/>
      <c r="I6252" s="132"/>
      <c r="J6252" s="23"/>
      <c r="K6252" s="24"/>
      <c r="L6252" s="23"/>
      <c r="M6252" s="100"/>
      <c r="N6252" s="131"/>
    </row>
    <row r="6253" spans="1:14" s="96" customFormat="1" ht="45.95" customHeight="1">
      <c r="A6253" s="110"/>
      <c r="B6253" s="111"/>
      <c r="C6253" s="127"/>
      <c r="F6253" s="18"/>
      <c r="G6253" s="130"/>
      <c r="H6253" s="130"/>
      <c r="I6253" s="120"/>
      <c r="J6253" s="16"/>
      <c r="K6253" s="17"/>
      <c r="L6253" s="16"/>
      <c r="M6253" s="100"/>
      <c r="N6253" s="131"/>
    </row>
    <row r="6254" spans="1:14" s="96" customFormat="1" ht="45.95" customHeight="1">
      <c r="A6254" s="110"/>
      <c r="C6254" s="127"/>
      <c r="F6254" s="18"/>
      <c r="G6254" s="19"/>
      <c r="H6254" s="19"/>
      <c r="I6254" s="137"/>
      <c r="J6254" s="16"/>
      <c r="K6254" s="17"/>
      <c r="L6254" s="16"/>
      <c r="M6254" s="100"/>
      <c r="N6254" s="121"/>
    </row>
    <row r="6255" spans="1:14" s="96" customFormat="1" ht="45.95" customHeight="1">
      <c r="A6255" s="110"/>
      <c r="C6255" s="127"/>
      <c r="F6255" s="18"/>
      <c r="G6255" s="19"/>
      <c r="H6255" s="19"/>
      <c r="I6255" s="120"/>
      <c r="J6255" s="16"/>
      <c r="K6255" s="17"/>
      <c r="L6255" s="16"/>
      <c r="M6255" s="100"/>
      <c r="N6255" s="121"/>
    </row>
    <row r="6256" spans="1:14" s="96" customFormat="1" ht="45.95" customHeight="1">
      <c r="A6256" s="110"/>
      <c r="C6256" s="127"/>
      <c r="F6256" s="18"/>
      <c r="G6256" s="19"/>
      <c r="H6256" s="19"/>
      <c r="I6256" s="120"/>
      <c r="J6256" s="16"/>
      <c r="K6256" s="17"/>
      <c r="L6256" s="16"/>
      <c r="M6256" s="100"/>
      <c r="N6256" s="121"/>
    </row>
    <row r="6257" spans="1:14" s="96" customFormat="1" ht="45.95" customHeight="1">
      <c r="A6257" s="110"/>
      <c r="C6257" s="127"/>
      <c r="F6257" s="18"/>
      <c r="G6257" s="19"/>
      <c r="H6257" s="19"/>
      <c r="I6257" s="120"/>
      <c r="J6257" s="16"/>
      <c r="K6257" s="17"/>
      <c r="L6257" s="16"/>
      <c r="M6257" s="100"/>
      <c r="N6257" s="121"/>
    </row>
    <row r="6258" spans="1:14" s="96" customFormat="1" ht="45.95" customHeight="1">
      <c r="A6258" s="110"/>
      <c r="C6258" s="127"/>
      <c r="F6258" s="18"/>
      <c r="G6258" s="19"/>
      <c r="H6258" s="19"/>
      <c r="I6258" s="120"/>
      <c r="J6258" s="16"/>
      <c r="K6258" s="17"/>
      <c r="L6258" s="16"/>
      <c r="M6258" s="100"/>
      <c r="N6258" s="121"/>
    </row>
    <row r="6259" spans="1:14" s="96" customFormat="1" ht="45.95" customHeight="1">
      <c r="A6259" s="110"/>
      <c r="C6259" s="127"/>
      <c r="F6259" s="22"/>
      <c r="G6259" s="19"/>
      <c r="H6259" s="19"/>
      <c r="I6259" s="120"/>
      <c r="J6259" s="23"/>
      <c r="K6259" s="17"/>
      <c r="L6259" s="23"/>
      <c r="M6259" s="100"/>
      <c r="N6259" s="121"/>
    </row>
    <row r="6260" spans="1:14" s="96" customFormat="1" ht="45.95" customHeight="1">
      <c r="A6260" s="110"/>
      <c r="C6260" s="127"/>
      <c r="F6260" s="22"/>
      <c r="G6260" s="19"/>
      <c r="H6260" s="19"/>
      <c r="I6260" s="120"/>
      <c r="J6260" s="23"/>
      <c r="K6260" s="24"/>
      <c r="L6260" s="23"/>
      <c r="M6260" s="100"/>
      <c r="N6260" s="121"/>
    </row>
    <row r="6261" spans="1:14" s="96" customFormat="1" ht="45.95" customHeight="1">
      <c r="A6261" s="110"/>
      <c r="C6261" s="127"/>
      <c r="F6261" s="25"/>
      <c r="G6261" s="25"/>
      <c r="H6261" s="25"/>
      <c r="I6261" s="132"/>
      <c r="J6261" s="23"/>
      <c r="K6261" s="24"/>
      <c r="L6261" s="23"/>
      <c r="M6261" s="100"/>
      <c r="N6261" s="121"/>
    </row>
    <row r="6262" spans="1:14" s="96" customFormat="1" ht="45.95" customHeight="1">
      <c r="A6262" s="110"/>
      <c r="C6262" s="127"/>
      <c r="F6262" s="25"/>
      <c r="G6262" s="25"/>
      <c r="H6262" s="25"/>
      <c r="I6262" s="132"/>
      <c r="J6262" s="23"/>
      <c r="K6262" s="24"/>
      <c r="L6262" s="23"/>
      <c r="M6262" s="100"/>
      <c r="N6262" s="121"/>
    </row>
    <row r="6263" spans="1:14" s="96" customFormat="1" ht="45.95" customHeight="1">
      <c r="A6263" s="110"/>
      <c r="C6263" s="127"/>
      <c r="F6263" s="133"/>
      <c r="G6263" s="25"/>
      <c r="H6263" s="25"/>
      <c r="I6263" s="132"/>
      <c r="J6263" s="23"/>
      <c r="K6263" s="24"/>
      <c r="L6263" s="23"/>
      <c r="M6263" s="100"/>
      <c r="N6263" s="121"/>
    </row>
    <row r="6264" spans="1:14" s="96" customFormat="1" ht="45.95" customHeight="1">
      <c r="A6264" s="110"/>
      <c r="C6264" s="127"/>
      <c r="F6264" s="133"/>
      <c r="G6264" s="25"/>
      <c r="H6264" s="25"/>
      <c r="I6264" s="132"/>
      <c r="J6264" s="23"/>
      <c r="K6264" s="24"/>
      <c r="L6264" s="23"/>
      <c r="M6264" s="100"/>
      <c r="N6264" s="121"/>
    </row>
    <row r="6265" spans="1:14" s="96" customFormat="1" ht="45.95" customHeight="1">
      <c r="A6265" s="110"/>
      <c r="C6265" s="127"/>
      <c r="F6265" s="133"/>
      <c r="G6265" s="25"/>
      <c r="H6265" s="25"/>
      <c r="I6265" s="132"/>
      <c r="J6265" s="23"/>
      <c r="K6265" s="24"/>
      <c r="L6265" s="23"/>
      <c r="M6265" s="100"/>
      <c r="N6265" s="121"/>
    </row>
    <row r="6266" spans="1:14" s="96" customFormat="1" ht="45.95" customHeight="1">
      <c r="A6266" s="110"/>
      <c r="B6266" s="111"/>
      <c r="C6266" s="127"/>
      <c r="F6266" s="18"/>
      <c r="G6266" s="130"/>
      <c r="H6266" s="130"/>
      <c r="I6266" s="120"/>
      <c r="J6266" s="16"/>
      <c r="K6266" s="17"/>
      <c r="L6266" s="16"/>
      <c r="M6266" s="100"/>
      <c r="N6266" s="131"/>
    </row>
    <row r="6267" spans="1:14" s="96" customFormat="1" ht="45.95" customHeight="1">
      <c r="A6267" s="110"/>
      <c r="F6267" s="18"/>
      <c r="G6267" s="130"/>
      <c r="H6267" s="130"/>
      <c r="I6267" s="120"/>
      <c r="J6267" s="16"/>
      <c r="K6267" s="17"/>
      <c r="L6267" s="16"/>
      <c r="M6267" s="100"/>
      <c r="N6267" s="131"/>
    </row>
    <row r="6268" spans="1:14" s="96" customFormat="1" ht="45.95" customHeight="1">
      <c r="A6268" s="110"/>
      <c r="F6268" s="18"/>
      <c r="G6268" s="19"/>
      <c r="H6268" s="19"/>
      <c r="I6268" s="137"/>
      <c r="J6268" s="16"/>
      <c r="K6268" s="17"/>
      <c r="L6268" s="16"/>
      <c r="M6268" s="100"/>
      <c r="N6268" s="121"/>
    </row>
    <row r="6269" spans="1:14" s="96" customFormat="1" ht="45.95" customHeight="1">
      <c r="A6269" s="110"/>
      <c r="F6269" s="18"/>
      <c r="G6269" s="19"/>
      <c r="H6269" s="19"/>
      <c r="I6269" s="120"/>
      <c r="J6269" s="16"/>
      <c r="K6269" s="17"/>
      <c r="L6269" s="16"/>
      <c r="M6269" s="100"/>
      <c r="N6269" s="121"/>
    </row>
    <row r="6270" spans="1:14" s="96" customFormat="1" ht="45.95" customHeight="1">
      <c r="A6270" s="110"/>
      <c r="F6270" s="18"/>
      <c r="G6270" s="19"/>
      <c r="H6270" s="19"/>
      <c r="I6270" s="120"/>
      <c r="J6270" s="16"/>
      <c r="K6270" s="17"/>
      <c r="L6270" s="16"/>
      <c r="M6270" s="100"/>
      <c r="N6270" s="121"/>
    </row>
    <row r="6271" spans="1:14" s="96" customFormat="1" ht="45.95" customHeight="1">
      <c r="A6271" s="110"/>
      <c r="F6271" s="18"/>
      <c r="G6271" s="19"/>
      <c r="H6271" s="19"/>
      <c r="I6271" s="120"/>
      <c r="J6271" s="16"/>
      <c r="K6271" s="17"/>
      <c r="L6271" s="16"/>
      <c r="M6271" s="100"/>
      <c r="N6271" s="121"/>
    </row>
    <row r="6272" spans="1:14" s="96" customFormat="1" ht="45.95" customHeight="1">
      <c r="A6272" s="110"/>
      <c r="F6272" s="22"/>
      <c r="G6272" s="19"/>
      <c r="H6272" s="19"/>
      <c r="I6272" s="120"/>
      <c r="J6272" s="23"/>
      <c r="K6272" s="24"/>
      <c r="L6272" s="23"/>
      <c r="M6272" s="100"/>
      <c r="N6272" s="121"/>
    </row>
    <row r="6273" spans="1:14" s="96" customFormat="1" ht="45.95" customHeight="1">
      <c r="A6273" s="110"/>
      <c r="F6273" s="22"/>
      <c r="G6273" s="19"/>
      <c r="H6273" s="19"/>
      <c r="I6273" s="120"/>
      <c r="J6273" s="23"/>
      <c r="K6273" s="24"/>
      <c r="L6273" s="23"/>
      <c r="M6273" s="100"/>
      <c r="N6273" s="121"/>
    </row>
    <row r="6274" spans="1:14" s="96" customFormat="1" ht="45.95" customHeight="1">
      <c r="A6274" s="110"/>
      <c r="F6274" s="25"/>
      <c r="G6274" s="25"/>
      <c r="H6274" s="25"/>
      <c r="I6274" s="132"/>
      <c r="J6274" s="23"/>
      <c r="K6274" s="24"/>
      <c r="L6274" s="23"/>
      <c r="M6274" s="100"/>
      <c r="N6274" s="121"/>
    </row>
    <row r="6275" spans="1:14" s="96" customFormat="1" ht="45.95" customHeight="1">
      <c r="A6275" s="110"/>
      <c r="F6275" s="133"/>
      <c r="G6275" s="25"/>
      <c r="H6275" s="25"/>
      <c r="I6275" s="132"/>
      <c r="J6275" s="23"/>
      <c r="K6275" s="24"/>
      <c r="L6275" s="23"/>
      <c r="M6275" s="100"/>
      <c r="N6275" s="121"/>
    </row>
    <row r="6276" spans="1:14" s="96" customFormat="1" ht="45.95" customHeight="1">
      <c r="A6276" s="110"/>
      <c r="F6276" s="133"/>
      <c r="G6276" s="25"/>
      <c r="H6276" s="25"/>
      <c r="I6276" s="132"/>
      <c r="J6276" s="23"/>
      <c r="K6276" s="24"/>
      <c r="L6276" s="23"/>
      <c r="M6276" s="100"/>
      <c r="N6276" s="121"/>
    </row>
    <row r="6277" spans="1:14" s="96" customFormat="1" ht="45.95" customHeight="1">
      <c r="A6277" s="110"/>
      <c r="F6277" s="18"/>
      <c r="G6277" s="19"/>
      <c r="H6277" s="19"/>
      <c r="I6277" s="120"/>
      <c r="J6277" s="16"/>
      <c r="K6277" s="17"/>
      <c r="L6277" s="16"/>
      <c r="M6277" s="100"/>
      <c r="N6277" s="121"/>
    </row>
    <row r="6278" spans="1:14" s="96" customFormat="1" ht="45.95" customHeight="1">
      <c r="A6278" s="110"/>
      <c r="F6278" s="22"/>
      <c r="G6278" s="19"/>
      <c r="H6278" s="19"/>
      <c r="I6278" s="120"/>
      <c r="J6278" s="23"/>
      <c r="K6278" s="24"/>
      <c r="L6278" s="23"/>
      <c r="M6278" s="100"/>
      <c r="N6278" s="121"/>
    </row>
    <row r="6279" spans="1:14" s="96" customFormat="1" ht="45.95" customHeight="1">
      <c r="A6279" s="110"/>
      <c r="F6279" s="22"/>
      <c r="G6279" s="19"/>
      <c r="H6279" s="19"/>
      <c r="I6279" s="120"/>
      <c r="J6279" s="23"/>
      <c r="K6279" s="24"/>
      <c r="L6279" s="23"/>
      <c r="M6279" s="100"/>
      <c r="N6279" s="121"/>
    </row>
    <row r="6280" spans="1:14" s="96" customFormat="1" ht="45.95" customHeight="1">
      <c r="A6280" s="110"/>
      <c r="F6280" s="133"/>
      <c r="G6280" s="25"/>
      <c r="H6280" s="25"/>
      <c r="I6280" s="120"/>
      <c r="J6280" s="23"/>
      <c r="K6280" s="24"/>
      <c r="L6280" s="23"/>
      <c r="M6280" s="100"/>
      <c r="N6280" s="121"/>
    </row>
    <row r="6281" spans="1:14" s="96" customFormat="1" ht="45.95" customHeight="1">
      <c r="A6281" s="110"/>
      <c r="F6281" s="133"/>
      <c r="G6281" s="25"/>
      <c r="H6281" s="25"/>
      <c r="I6281" s="120"/>
      <c r="J6281" s="23"/>
      <c r="K6281" s="24"/>
      <c r="L6281" s="23"/>
      <c r="M6281" s="100"/>
      <c r="N6281" s="121"/>
    </row>
    <row r="6282" spans="1:14" s="96" customFormat="1" ht="45.95" customHeight="1">
      <c r="A6282" s="110"/>
      <c r="B6282" s="111"/>
      <c r="C6282" s="127"/>
      <c r="F6282" s="18"/>
      <c r="G6282" s="130"/>
      <c r="H6282" s="130"/>
      <c r="I6282" s="120"/>
      <c r="J6282" s="16"/>
      <c r="K6282" s="17"/>
      <c r="L6282" s="16"/>
      <c r="M6282" s="100"/>
      <c r="N6282" s="131"/>
    </row>
    <row r="6283" spans="1:14" s="96" customFormat="1" ht="45.95" customHeight="1">
      <c r="A6283" s="110"/>
      <c r="F6283" s="18"/>
      <c r="G6283" s="130"/>
      <c r="H6283" s="130"/>
      <c r="I6283" s="120"/>
      <c r="J6283" s="16"/>
      <c r="K6283" s="17"/>
      <c r="L6283" s="16"/>
      <c r="M6283" s="100"/>
      <c r="N6283" s="131"/>
    </row>
    <row r="6284" spans="1:14" s="96" customFormat="1" ht="45.95" customHeight="1">
      <c r="A6284" s="110"/>
      <c r="F6284" s="18"/>
      <c r="G6284" s="19"/>
      <c r="H6284" s="19"/>
      <c r="I6284" s="137"/>
      <c r="J6284" s="16"/>
      <c r="K6284" s="17"/>
      <c r="L6284" s="16"/>
      <c r="M6284" s="100"/>
      <c r="N6284" s="121"/>
    </row>
    <row r="6285" spans="1:14" s="96" customFormat="1" ht="45.95" customHeight="1">
      <c r="A6285" s="110"/>
      <c r="F6285" s="18"/>
      <c r="G6285" s="19"/>
      <c r="H6285" s="19"/>
      <c r="I6285" s="120"/>
      <c r="J6285" s="16"/>
      <c r="K6285" s="17"/>
      <c r="L6285" s="16"/>
      <c r="M6285" s="100"/>
      <c r="N6285" s="121"/>
    </row>
    <row r="6286" spans="1:14" s="96" customFormat="1" ht="45.95" customHeight="1">
      <c r="A6286" s="110"/>
      <c r="F6286" s="18"/>
      <c r="G6286" s="19"/>
      <c r="H6286" s="19"/>
      <c r="I6286" s="120"/>
      <c r="J6286" s="16"/>
      <c r="K6286" s="17"/>
      <c r="L6286" s="16"/>
      <c r="M6286" s="100"/>
      <c r="N6286" s="121"/>
    </row>
    <row r="6287" spans="1:14" s="96" customFormat="1" ht="45.95" customHeight="1">
      <c r="A6287" s="110"/>
      <c r="F6287" s="18"/>
      <c r="G6287" s="19"/>
      <c r="H6287" s="19"/>
      <c r="I6287" s="120"/>
      <c r="J6287" s="16"/>
      <c r="K6287" s="17"/>
      <c r="L6287" s="16"/>
      <c r="M6287" s="100"/>
      <c r="N6287" s="121"/>
    </row>
    <row r="6288" spans="1:14" s="96" customFormat="1" ht="45.95" customHeight="1">
      <c r="A6288" s="110"/>
      <c r="F6288" s="22"/>
      <c r="G6288" s="19"/>
      <c r="H6288" s="19"/>
      <c r="I6288" s="120"/>
      <c r="J6288" s="23"/>
      <c r="K6288" s="24"/>
      <c r="L6288" s="23"/>
      <c r="M6288" s="100"/>
      <c r="N6288" s="121"/>
    </row>
    <row r="6289" spans="1:14" s="96" customFormat="1" ht="45.95" customHeight="1">
      <c r="A6289" s="110"/>
      <c r="F6289" s="22"/>
      <c r="G6289" s="19"/>
      <c r="H6289" s="19"/>
      <c r="I6289" s="120"/>
      <c r="J6289" s="23"/>
      <c r="K6289" s="24"/>
      <c r="L6289" s="23"/>
      <c r="M6289" s="100"/>
      <c r="N6289" s="121"/>
    </row>
    <row r="6290" spans="1:14" s="96" customFormat="1" ht="45.95" customHeight="1">
      <c r="A6290" s="110"/>
      <c r="F6290" s="25"/>
      <c r="G6290" s="25"/>
      <c r="H6290" s="25"/>
      <c r="I6290" s="120"/>
      <c r="J6290" s="23"/>
      <c r="K6290" s="24"/>
      <c r="L6290" s="23"/>
      <c r="M6290" s="100"/>
      <c r="N6290" s="121"/>
    </row>
    <row r="6291" spans="1:14" s="96" customFormat="1" ht="45.95" customHeight="1">
      <c r="A6291" s="110"/>
      <c r="F6291" s="133"/>
      <c r="G6291" s="25"/>
      <c r="H6291" s="25"/>
      <c r="I6291" s="132"/>
      <c r="J6291" s="23"/>
      <c r="K6291" s="24"/>
      <c r="L6291" s="23"/>
      <c r="M6291" s="100"/>
      <c r="N6291" s="121"/>
    </row>
    <row r="6292" spans="1:14" s="96" customFormat="1" ht="45.95" customHeight="1">
      <c r="A6292" s="110"/>
      <c r="F6292" s="133"/>
      <c r="G6292" s="25"/>
      <c r="H6292" s="25"/>
      <c r="I6292" s="132"/>
      <c r="J6292" s="23"/>
      <c r="K6292" s="24"/>
      <c r="L6292" s="23"/>
      <c r="M6292" s="100"/>
      <c r="N6292" s="121"/>
    </row>
    <row r="6293" spans="1:14" s="96" customFormat="1" ht="45.95" customHeight="1">
      <c r="A6293" s="110"/>
      <c r="F6293" s="133"/>
      <c r="G6293" s="25"/>
      <c r="H6293" s="25"/>
      <c r="I6293" s="132"/>
      <c r="J6293" s="23"/>
      <c r="K6293" s="24"/>
      <c r="L6293" s="23"/>
      <c r="M6293" s="100"/>
      <c r="N6293" s="121"/>
    </row>
    <row r="6294" spans="1:14" s="96" customFormat="1" ht="45.95" customHeight="1">
      <c r="A6294" s="110"/>
      <c r="F6294" s="133"/>
      <c r="G6294" s="25"/>
      <c r="H6294" s="25"/>
      <c r="I6294" s="132"/>
      <c r="J6294" s="23"/>
      <c r="K6294" s="24"/>
      <c r="L6294" s="23"/>
      <c r="M6294" s="100"/>
      <c r="N6294" s="121"/>
    </row>
    <row r="6295" spans="1:14" s="96" customFormat="1" ht="45.95" customHeight="1">
      <c r="A6295" s="110"/>
      <c r="F6295" s="133"/>
      <c r="G6295" s="25"/>
      <c r="H6295" s="25"/>
      <c r="I6295" s="132"/>
      <c r="J6295" s="23"/>
      <c r="K6295" s="24"/>
      <c r="L6295" s="23"/>
      <c r="M6295" s="100"/>
      <c r="N6295" s="121"/>
    </row>
    <row r="6296" spans="1:14" s="96" customFormat="1" ht="45.95" customHeight="1">
      <c r="A6296" s="110"/>
      <c r="F6296" s="18"/>
      <c r="G6296" s="19"/>
      <c r="H6296" s="19"/>
      <c r="I6296" s="120"/>
      <c r="J6296" s="16"/>
      <c r="K6296" s="17"/>
      <c r="L6296" s="16"/>
      <c r="M6296" s="100"/>
      <c r="N6296" s="121"/>
    </row>
    <row r="6297" spans="1:14" s="96" customFormat="1" ht="45.95" customHeight="1">
      <c r="A6297" s="110"/>
      <c r="F6297" s="22"/>
      <c r="G6297" s="19"/>
      <c r="H6297" s="19"/>
      <c r="I6297" s="120"/>
      <c r="J6297" s="23"/>
      <c r="K6297" s="24"/>
      <c r="L6297" s="23"/>
      <c r="M6297" s="100"/>
      <c r="N6297" s="121"/>
    </row>
    <row r="6298" spans="1:14" s="96" customFormat="1" ht="45.95" customHeight="1">
      <c r="A6298" s="110"/>
      <c r="F6298" s="22"/>
      <c r="G6298" s="19"/>
      <c r="H6298" s="19"/>
      <c r="I6298" s="120"/>
      <c r="J6298" s="23"/>
      <c r="K6298" s="24"/>
      <c r="L6298" s="23"/>
      <c r="M6298" s="100"/>
      <c r="N6298" s="121"/>
    </row>
    <row r="6299" spans="1:14" s="96" customFormat="1" ht="45.95" customHeight="1">
      <c r="A6299" s="110"/>
      <c r="F6299" s="25"/>
      <c r="G6299" s="25"/>
      <c r="H6299" s="25"/>
      <c r="I6299" s="120"/>
      <c r="J6299" s="23"/>
      <c r="K6299" s="24"/>
      <c r="L6299" s="23"/>
      <c r="M6299" s="100"/>
      <c r="N6299" s="121"/>
    </row>
    <row r="6300" spans="1:14" s="96" customFormat="1" ht="45.95" customHeight="1">
      <c r="A6300" s="110"/>
      <c r="F6300" s="25"/>
      <c r="G6300" s="25"/>
      <c r="H6300" s="25"/>
      <c r="I6300" s="120"/>
      <c r="J6300" s="23"/>
      <c r="K6300" s="24"/>
      <c r="L6300" s="23"/>
      <c r="M6300" s="100"/>
      <c r="N6300" s="121"/>
    </row>
    <row r="6301" spans="1:14" s="96" customFormat="1" ht="45.95" customHeight="1">
      <c r="A6301" s="110"/>
      <c r="F6301" s="133"/>
      <c r="G6301" s="25"/>
      <c r="H6301" s="25"/>
      <c r="I6301" s="132"/>
      <c r="J6301" s="23"/>
      <c r="K6301" s="24"/>
      <c r="L6301" s="23"/>
      <c r="M6301" s="100"/>
      <c r="N6301" s="121"/>
    </row>
    <row r="6302" spans="1:14" s="96" customFormat="1" ht="45.95" customHeight="1">
      <c r="A6302" s="110"/>
      <c r="F6302" s="133"/>
      <c r="G6302" s="25"/>
      <c r="H6302" s="25"/>
      <c r="I6302" s="132"/>
      <c r="J6302" s="23"/>
      <c r="K6302" s="24"/>
      <c r="L6302" s="23"/>
      <c r="M6302" s="100"/>
      <c r="N6302" s="121"/>
    </row>
    <row r="6303" spans="1:14" s="96" customFormat="1" ht="45.95" customHeight="1">
      <c r="A6303" s="110"/>
      <c r="F6303" s="133"/>
      <c r="G6303" s="25"/>
      <c r="H6303" s="25"/>
      <c r="I6303" s="132"/>
      <c r="J6303" s="23"/>
      <c r="K6303" s="24"/>
      <c r="L6303" s="23"/>
      <c r="M6303" s="100"/>
      <c r="N6303" s="121"/>
    </row>
    <row r="6304" spans="1:14" s="96" customFormat="1" ht="45.95" customHeight="1">
      <c r="A6304" s="110"/>
      <c r="F6304" s="133"/>
      <c r="G6304" s="25"/>
      <c r="H6304" s="25"/>
      <c r="I6304" s="132"/>
      <c r="J6304" s="23"/>
      <c r="K6304" s="24"/>
      <c r="L6304" s="23"/>
      <c r="M6304" s="100"/>
      <c r="N6304" s="121"/>
    </row>
    <row r="6305" spans="1:14" s="96" customFormat="1" ht="45.95" customHeight="1">
      <c r="A6305" s="110"/>
      <c r="B6305" s="139"/>
      <c r="C6305" s="127"/>
      <c r="F6305" s="18"/>
      <c r="G6305" s="130"/>
      <c r="H6305" s="130"/>
      <c r="I6305" s="120"/>
      <c r="J6305" s="16"/>
      <c r="K6305" s="17"/>
      <c r="L6305" s="16"/>
      <c r="M6305" s="100"/>
      <c r="N6305" s="131"/>
    </row>
    <row r="6306" spans="1:14" s="96" customFormat="1" ht="45.95" customHeight="1">
      <c r="A6306" s="110"/>
      <c r="F6306" s="18"/>
      <c r="G6306" s="130"/>
      <c r="H6306" s="130"/>
      <c r="I6306" s="120"/>
      <c r="J6306" s="16"/>
      <c r="K6306" s="17"/>
      <c r="L6306" s="16"/>
      <c r="M6306" s="100"/>
      <c r="N6306" s="131"/>
    </row>
    <row r="6307" spans="1:14" s="96" customFormat="1" ht="45.95" customHeight="1">
      <c r="A6307" s="110"/>
      <c r="F6307" s="18"/>
      <c r="G6307" s="130"/>
      <c r="H6307" s="130"/>
      <c r="I6307" s="120"/>
      <c r="J6307" s="16"/>
      <c r="K6307" s="17"/>
      <c r="L6307" s="16"/>
      <c r="M6307" s="100"/>
      <c r="N6307" s="131"/>
    </row>
    <row r="6308" spans="1:14" s="96" customFormat="1" ht="45.95" customHeight="1">
      <c r="A6308" s="110"/>
      <c r="F6308" s="130"/>
      <c r="G6308" s="130"/>
      <c r="H6308" s="130"/>
      <c r="I6308" s="120"/>
      <c r="J6308" s="16"/>
      <c r="K6308" s="17"/>
      <c r="L6308" s="16"/>
      <c r="M6308" s="100"/>
      <c r="N6308" s="131"/>
    </row>
    <row r="6309" spans="1:14" s="96" customFormat="1" ht="45.95" customHeight="1">
      <c r="A6309" s="110"/>
      <c r="F6309" s="18"/>
      <c r="G6309" s="19"/>
      <c r="H6309" s="19"/>
      <c r="I6309" s="120"/>
      <c r="J6309" s="16"/>
      <c r="K6309" s="17"/>
      <c r="L6309" s="16"/>
      <c r="M6309" s="100"/>
      <c r="N6309" s="121"/>
    </row>
    <row r="6310" spans="1:14" s="96" customFormat="1" ht="45.95" customHeight="1">
      <c r="A6310" s="110"/>
      <c r="F6310" s="18"/>
      <c r="G6310" s="19"/>
      <c r="H6310" s="19"/>
      <c r="I6310" s="120"/>
      <c r="J6310" s="16"/>
      <c r="K6310" s="17"/>
      <c r="L6310" s="16"/>
      <c r="M6310" s="100"/>
      <c r="N6310" s="121"/>
    </row>
    <row r="6311" spans="1:14" s="96" customFormat="1" ht="45.95" customHeight="1">
      <c r="A6311" s="110"/>
      <c r="F6311" s="18"/>
      <c r="G6311" s="19"/>
      <c r="H6311" s="19"/>
      <c r="I6311" s="120"/>
      <c r="J6311" s="16"/>
      <c r="K6311" s="17"/>
      <c r="L6311" s="16"/>
      <c r="M6311" s="100"/>
      <c r="N6311" s="121"/>
    </row>
    <row r="6312" spans="1:14" s="96" customFormat="1" ht="45.95" customHeight="1">
      <c r="A6312" s="110"/>
      <c r="F6312" s="22"/>
      <c r="G6312" s="19"/>
      <c r="H6312" s="19"/>
      <c r="I6312" s="120"/>
      <c r="J6312" s="23"/>
      <c r="K6312" s="24"/>
      <c r="L6312" s="23"/>
      <c r="M6312" s="100"/>
      <c r="N6312" s="121"/>
    </row>
    <row r="6313" spans="1:14" s="96" customFormat="1" ht="45.95" customHeight="1">
      <c r="A6313" s="110"/>
      <c r="F6313" s="25"/>
      <c r="G6313" s="25"/>
      <c r="H6313" s="25"/>
      <c r="I6313" s="120"/>
      <c r="J6313" s="23"/>
      <c r="K6313" s="24"/>
      <c r="L6313" s="23"/>
      <c r="M6313" s="100"/>
      <c r="N6313" s="121"/>
    </row>
    <row r="6314" spans="1:14" s="96" customFormat="1" ht="45.95" customHeight="1">
      <c r="A6314" s="110"/>
      <c r="F6314" s="25"/>
      <c r="G6314" s="25"/>
      <c r="H6314" s="25"/>
      <c r="I6314" s="132"/>
      <c r="J6314" s="23"/>
      <c r="K6314" s="24"/>
      <c r="L6314" s="23"/>
      <c r="M6314" s="100"/>
      <c r="N6314" s="121"/>
    </row>
    <row r="6315" spans="1:14" s="96" customFormat="1" ht="45.95" customHeight="1">
      <c r="A6315" s="110"/>
      <c r="F6315" s="133"/>
      <c r="G6315" s="25"/>
      <c r="H6315" s="25"/>
      <c r="I6315" s="132"/>
      <c r="J6315" s="23"/>
      <c r="K6315" s="24"/>
      <c r="L6315" s="23"/>
      <c r="M6315" s="100"/>
      <c r="N6315" s="121"/>
    </row>
    <row r="6316" spans="1:14" s="96" customFormat="1" ht="45.95" customHeight="1">
      <c r="A6316" s="110"/>
      <c r="F6316" s="133"/>
      <c r="G6316" s="25"/>
      <c r="H6316" s="25"/>
      <c r="I6316" s="132"/>
      <c r="J6316" s="23"/>
      <c r="K6316" s="24"/>
      <c r="L6316" s="23"/>
      <c r="M6316" s="100"/>
      <c r="N6316" s="121"/>
    </row>
    <row r="6317" spans="1:14" s="96" customFormat="1" ht="45.95" customHeight="1">
      <c r="A6317" s="110"/>
      <c r="F6317" s="18"/>
      <c r="G6317" s="19"/>
      <c r="H6317" s="19"/>
      <c r="I6317" s="120"/>
      <c r="J6317" s="16"/>
      <c r="K6317" s="17"/>
      <c r="L6317" s="16"/>
      <c r="M6317" s="100"/>
      <c r="N6317" s="121"/>
    </row>
    <row r="6318" spans="1:14" s="96" customFormat="1" ht="45.95" customHeight="1">
      <c r="A6318" s="110"/>
      <c r="F6318" s="22"/>
      <c r="G6318" s="19"/>
      <c r="H6318" s="19"/>
      <c r="I6318" s="120"/>
      <c r="J6318" s="23"/>
      <c r="K6318" s="24"/>
      <c r="L6318" s="23"/>
      <c r="M6318" s="100"/>
      <c r="N6318" s="121"/>
    </row>
    <row r="6319" spans="1:14" s="96" customFormat="1" ht="45.95" customHeight="1">
      <c r="A6319" s="110"/>
      <c r="F6319" s="22"/>
      <c r="G6319" s="19"/>
      <c r="H6319" s="19"/>
      <c r="I6319" s="120"/>
      <c r="J6319" s="23"/>
      <c r="K6319" s="24"/>
      <c r="L6319" s="23"/>
      <c r="M6319" s="100"/>
      <c r="N6319" s="121"/>
    </row>
    <row r="6320" spans="1:14" s="96" customFormat="1" ht="45.95" customHeight="1">
      <c r="A6320" s="110"/>
      <c r="F6320" s="133"/>
      <c r="G6320" s="25"/>
      <c r="H6320" s="25"/>
      <c r="I6320" s="120"/>
      <c r="J6320" s="23"/>
      <c r="K6320" s="24"/>
      <c r="L6320" s="23"/>
      <c r="M6320" s="100"/>
      <c r="N6320" s="121"/>
    </row>
    <row r="6321" spans="1:14" s="96" customFormat="1" ht="45.95" customHeight="1">
      <c r="A6321" s="110"/>
      <c r="F6321" s="133"/>
      <c r="G6321" s="25"/>
      <c r="H6321" s="25"/>
      <c r="I6321" s="120"/>
      <c r="J6321" s="23"/>
      <c r="K6321" s="24"/>
      <c r="L6321" s="23"/>
      <c r="M6321" s="100"/>
      <c r="N6321" s="121"/>
    </row>
    <row r="6322" spans="1:14" s="96" customFormat="1" ht="45.95" customHeight="1">
      <c r="A6322" s="110"/>
      <c r="F6322" s="18"/>
      <c r="G6322" s="19"/>
      <c r="H6322" s="19"/>
      <c r="I6322" s="120"/>
      <c r="J6322" s="16"/>
      <c r="K6322" s="17"/>
      <c r="L6322" s="16"/>
      <c r="M6322" s="100"/>
      <c r="N6322" s="131"/>
    </row>
    <row r="6323" spans="1:14" s="96" customFormat="1" ht="45.95" customHeight="1">
      <c r="A6323" s="110"/>
      <c r="F6323" s="18"/>
      <c r="G6323" s="19"/>
      <c r="H6323" s="19"/>
      <c r="I6323" s="120"/>
      <c r="J6323" s="16"/>
      <c r="K6323" s="17"/>
      <c r="L6323" s="16"/>
      <c r="M6323" s="100"/>
      <c r="N6323" s="131"/>
    </row>
    <row r="6324" spans="1:14" s="96" customFormat="1" ht="45.95" customHeight="1">
      <c r="A6324" s="110"/>
      <c r="F6324" s="22"/>
      <c r="G6324" s="19"/>
      <c r="H6324" s="19"/>
      <c r="I6324" s="120"/>
      <c r="J6324" s="23"/>
      <c r="K6324" s="24"/>
      <c r="L6324" s="23"/>
      <c r="M6324" s="100"/>
      <c r="N6324" s="131"/>
    </row>
    <row r="6325" spans="1:14" s="96" customFormat="1" ht="45.95" customHeight="1">
      <c r="A6325" s="110"/>
      <c r="F6325" s="25"/>
      <c r="G6325" s="25"/>
      <c r="H6325" s="25"/>
      <c r="I6325" s="120"/>
      <c r="J6325" s="23"/>
      <c r="K6325" s="24"/>
      <c r="L6325" s="23"/>
      <c r="M6325" s="100"/>
      <c r="N6325" s="131"/>
    </row>
    <row r="6326" spans="1:14" s="96" customFormat="1" ht="45.95" customHeight="1">
      <c r="A6326" s="110"/>
      <c r="F6326" s="133"/>
      <c r="G6326" s="25"/>
      <c r="H6326" s="25"/>
      <c r="I6326" s="132"/>
      <c r="J6326" s="23"/>
      <c r="K6326" s="24"/>
      <c r="L6326" s="23"/>
      <c r="M6326" s="100"/>
      <c r="N6326" s="131"/>
    </row>
    <row r="6327" spans="1:14" s="96" customFormat="1" ht="45.95" customHeight="1">
      <c r="A6327" s="110"/>
      <c r="F6327" s="133"/>
      <c r="G6327" s="25"/>
      <c r="H6327" s="25"/>
      <c r="I6327" s="132"/>
      <c r="J6327" s="23"/>
      <c r="K6327" s="24"/>
      <c r="L6327" s="23"/>
      <c r="M6327" s="100"/>
      <c r="N6327" s="131"/>
    </row>
    <row r="6328" spans="1:14" s="96" customFormat="1" ht="45.95" customHeight="1">
      <c r="A6328" s="110"/>
      <c r="F6328" s="18"/>
      <c r="G6328" s="19"/>
      <c r="H6328" s="19"/>
      <c r="I6328" s="137"/>
      <c r="J6328" s="16"/>
      <c r="K6328" s="17"/>
      <c r="L6328" s="16"/>
      <c r="M6328" s="100"/>
      <c r="N6328" s="121"/>
    </row>
    <row r="6329" spans="1:14" s="96" customFormat="1" ht="45.95" customHeight="1">
      <c r="A6329" s="110"/>
      <c r="F6329" s="18"/>
      <c r="G6329" s="19"/>
      <c r="H6329" s="19"/>
      <c r="I6329" s="120"/>
      <c r="J6329" s="16"/>
      <c r="K6329" s="17"/>
      <c r="L6329" s="16"/>
      <c r="M6329" s="100"/>
      <c r="N6329" s="121"/>
    </row>
    <row r="6330" spans="1:14" s="96" customFormat="1" ht="45.95" customHeight="1">
      <c r="A6330" s="110"/>
      <c r="F6330" s="18"/>
      <c r="G6330" s="19"/>
      <c r="H6330" s="19"/>
      <c r="I6330" s="120"/>
      <c r="J6330" s="16"/>
      <c r="K6330" s="17"/>
      <c r="L6330" s="16"/>
      <c r="M6330" s="100"/>
      <c r="N6330" s="121"/>
    </row>
    <row r="6331" spans="1:14" s="96" customFormat="1" ht="45.95" customHeight="1">
      <c r="A6331" s="110"/>
      <c r="F6331" s="18"/>
      <c r="G6331" s="19"/>
      <c r="H6331" s="19"/>
      <c r="I6331" s="120"/>
      <c r="J6331" s="16"/>
      <c r="K6331" s="17"/>
      <c r="L6331" s="16"/>
      <c r="M6331" s="100"/>
      <c r="N6331" s="121"/>
    </row>
    <row r="6332" spans="1:14" s="96" customFormat="1" ht="45.95" customHeight="1">
      <c r="A6332" s="110"/>
      <c r="F6332" s="22"/>
      <c r="G6332" s="19"/>
      <c r="H6332" s="19"/>
      <c r="I6332" s="120"/>
      <c r="J6332" s="23"/>
      <c r="K6332" s="24"/>
      <c r="L6332" s="23"/>
      <c r="M6332" s="100"/>
      <c r="N6332" s="121"/>
    </row>
    <row r="6333" spans="1:14" s="96" customFormat="1" ht="45.95" customHeight="1">
      <c r="A6333" s="110"/>
      <c r="F6333" s="22"/>
      <c r="G6333" s="19"/>
      <c r="H6333" s="19"/>
      <c r="I6333" s="120"/>
      <c r="J6333" s="23"/>
      <c r="K6333" s="24"/>
      <c r="L6333" s="23"/>
      <c r="M6333" s="100"/>
      <c r="N6333" s="121"/>
    </row>
    <row r="6334" spans="1:14" s="96" customFormat="1" ht="45.95" customHeight="1">
      <c r="A6334" s="110"/>
      <c r="F6334" s="25"/>
      <c r="G6334" s="25"/>
      <c r="H6334" s="25"/>
      <c r="I6334" s="132"/>
      <c r="J6334" s="23"/>
      <c r="K6334" s="24"/>
      <c r="L6334" s="23"/>
      <c r="M6334" s="100"/>
      <c r="N6334" s="121"/>
    </row>
    <row r="6335" spans="1:14" s="96" customFormat="1" ht="45.95" customHeight="1">
      <c r="A6335" s="110"/>
      <c r="F6335" s="25"/>
      <c r="G6335" s="25"/>
      <c r="H6335" s="25"/>
      <c r="I6335" s="132"/>
      <c r="J6335" s="23"/>
      <c r="K6335" s="24"/>
      <c r="L6335" s="23"/>
      <c r="M6335" s="100"/>
      <c r="N6335" s="121"/>
    </row>
    <row r="6336" spans="1:14" s="96" customFormat="1" ht="45.95" customHeight="1">
      <c r="A6336" s="110"/>
      <c r="F6336" s="133"/>
      <c r="G6336" s="25"/>
      <c r="H6336" s="25"/>
      <c r="I6336" s="132"/>
      <c r="J6336" s="23"/>
      <c r="K6336" s="24"/>
      <c r="L6336" s="23"/>
      <c r="M6336" s="100"/>
      <c r="N6336" s="121"/>
    </row>
    <row r="6337" spans="1:14" s="96" customFormat="1" ht="45.95" customHeight="1">
      <c r="A6337" s="110"/>
      <c r="F6337" s="133"/>
      <c r="G6337" s="25"/>
      <c r="H6337" s="25"/>
      <c r="I6337" s="132"/>
      <c r="J6337" s="23"/>
      <c r="K6337" s="24"/>
      <c r="L6337" s="23"/>
      <c r="M6337" s="100"/>
      <c r="N6337" s="121"/>
    </row>
    <row r="6338" spans="1:14" s="96" customFormat="1" ht="45.95" customHeight="1">
      <c r="A6338" s="110"/>
      <c r="F6338" s="133"/>
      <c r="G6338" s="25"/>
      <c r="H6338" s="25"/>
      <c r="I6338" s="132"/>
      <c r="J6338" s="23"/>
      <c r="K6338" s="24"/>
      <c r="L6338" s="23"/>
      <c r="M6338" s="100"/>
      <c r="N6338" s="121"/>
    </row>
    <row r="6339" spans="1:14" s="96" customFormat="1" ht="45.95" customHeight="1">
      <c r="A6339" s="110"/>
      <c r="B6339" s="111"/>
      <c r="C6339" s="127"/>
      <c r="F6339" s="18"/>
      <c r="G6339" s="130"/>
      <c r="H6339" s="130"/>
      <c r="I6339" s="120"/>
      <c r="J6339" s="16"/>
      <c r="K6339" s="17"/>
      <c r="L6339" s="16"/>
      <c r="M6339" s="100"/>
      <c r="N6339" s="131"/>
    </row>
    <row r="6340" spans="1:14" s="96" customFormat="1" ht="45.95" customHeight="1">
      <c r="A6340" s="110"/>
      <c r="F6340" s="18"/>
      <c r="G6340" s="130"/>
      <c r="H6340" s="130"/>
      <c r="I6340" s="120"/>
      <c r="J6340" s="16"/>
      <c r="K6340" s="17"/>
      <c r="L6340" s="16"/>
      <c r="M6340" s="100"/>
      <c r="N6340" s="131"/>
    </row>
    <row r="6341" spans="1:14" s="96" customFormat="1" ht="45.95" customHeight="1">
      <c r="A6341" s="110"/>
      <c r="F6341" s="18"/>
      <c r="G6341" s="130"/>
      <c r="H6341" s="130"/>
      <c r="I6341" s="120"/>
      <c r="J6341" s="16"/>
      <c r="K6341" s="17"/>
      <c r="L6341" s="16"/>
      <c r="M6341" s="100"/>
      <c r="N6341" s="131"/>
    </row>
    <row r="6342" spans="1:14" s="96" customFormat="1" ht="45.95" customHeight="1">
      <c r="A6342" s="110"/>
      <c r="F6342" s="18"/>
      <c r="G6342" s="130"/>
      <c r="H6342" s="130"/>
      <c r="I6342" s="120"/>
      <c r="J6342" s="16"/>
      <c r="K6342" s="121"/>
      <c r="L6342" s="16"/>
      <c r="M6342" s="100"/>
      <c r="N6342" s="131"/>
    </row>
    <row r="6343" spans="1:14" s="96" customFormat="1" ht="45.95" customHeight="1">
      <c r="A6343" s="110"/>
      <c r="F6343" s="18"/>
      <c r="G6343" s="19"/>
      <c r="H6343" s="19"/>
      <c r="I6343" s="137"/>
      <c r="J6343" s="16"/>
      <c r="K6343" s="17"/>
      <c r="L6343" s="16"/>
      <c r="M6343" s="100"/>
      <c r="N6343" s="121"/>
    </row>
    <row r="6344" spans="1:14" s="96" customFormat="1" ht="45.95" customHeight="1">
      <c r="A6344" s="110"/>
      <c r="F6344" s="18"/>
      <c r="G6344" s="19"/>
      <c r="H6344" s="19"/>
      <c r="I6344" s="120"/>
      <c r="J6344" s="16"/>
      <c r="K6344" s="17"/>
      <c r="L6344" s="16"/>
      <c r="M6344" s="100"/>
      <c r="N6344" s="121"/>
    </row>
    <row r="6345" spans="1:14" s="96" customFormat="1" ht="45.95" customHeight="1">
      <c r="A6345" s="110"/>
      <c r="F6345" s="18"/>
      <c r="G6345" s="19"/>
      <c r="H6345" s="19"/>
      <c r="I6345" s="120"/>
      <c r="J6345" s="16"/>
      <c r="K6345" s="17"/>
      <c r="L6345" s="16"/>
      <c r="M6345" s="100"/>
      <c r="N6345" s="121"/>
    </row>
    <row r="6346" spans="1:14" s="96" customFormat="1" ht="45.95" customHeight="1">
      <c r="A6346" s="110"/>
      <c r="F6346" s="18"/>
      <c r="G6346" s="19"/>
      <c r="H6346" s="19"/>
      <c r="I6346" s="120"/>
      <c r="J6346" s="16"/>
      <c r="K6346" s="17"/>
      <c r="L6346" s="16"/>
      <c r="M6346" s="100"/>
      <c r="N6346" s="121"/>
    </row>
    <row r="6347" spans="1:14" s="96" customFormat="1" ht="45.95" customHeight="1">
      <c r="A6347" s="110"/>
      <c r="F6347" s="18"/>
      <c r="G6347" s="19"/>
      <c r="H6347" s="19"/>
      <c r="I6347" s="120"/>
      <c r="J6347" s="16"/>
      <c r="K6347" s="17"/>
      <c r="L6347" s="16"/>
      <c r="M6347" s="100"/>
      <c r="N6347" s="121"/>
    </row>
    <row r="6348" spans="1:14" s="96" customFormat="1" ht="45.95" customHeight="1">
      <c r="A6348" s="110"/>
      <c r="F6348" s="22"/>
      <c r="G6348" s="19"/>
      <c r="H6348" s="19"/>
      <c r="I6348" s="120"/>
      <c r="J6348" s="23"/>
      <c r="K6348" s="24"/>
      <c r="L6348" s="23"/>
      <c r="M6348" s="100"/>
      <c r="N6348" s="121"/>
    </row>
    <row r="6349" spans="1:14" s="96" customFormat="1" ht="45.95" customHeight="1">
      <c r="A6349" s="110"/>
      <c r="F6349" s="25"/>
      <c r="G6349" s="25"/>
      <c r="H6349" s="25"/>
      <c r="I6349" s="132"/>
      <c r="J6349" s="23"/>
      <c r="K6349" s="24"/>
      <c r="L6349" s="23"/>
      <c r="M6349" s="100"/>
      <c r="N6349" s="121"/>
    </row>
    <row r="6350" spans="1:14" s="96" customFormat="1" ht="45.95" customHeight="1">
      <c r="A6350" s="110"/>
      <c r="F6350" s="133"/>
      <c r="G6350" s="25"/>
      <c r="H6350" s="25"/>
      <c r="I6350" s="132"/>
      <c r="J6350" s="23"/>
      <c r="K6350" s="24"/>
      <c r="L6350" s="23"/>
      <c r="M6350" s="100"/>
      <c r="N6350" s="121"/>
    </row>
    <row r="6351" spans="1:14" s="96" customFormat="1" ht="45.95" customHeight="1">
      <c r="A6351" s="110"/>
      <c r="F6351" s="133"/>
      <c r="G6351" s="25"/>
      <c r="H6351" s="25"/>
      <c r="I6351" s="132"/>
      <c r="J6351" s="23"/>
      <c r="K6351" s="24"/>
      <c r="L6351" s="23"/>
      <c r="M6351" s="100"/>
      <c r="N6351" s="121"/>
    </row>
    <row r="6352" spans="1:14" s="96" customFormat="1" ht="45.95" customHeight="1">
      <c r="A6352" s="110"/>
      <c r="F6352" s="18"/>
      <c r="G6352" s="19"/>
      <c r="H6352" s="19"/>
      <c r="I6352" s="120"/>
      <c r="J6352" s="16"/>
      <c r="K6352" s="17"/>
      <c r="L6352" s="16"/>
      <c r="M6352" s="100"/>
      <c r="N6352" s="121"/>
    </row>
    <row r="6353" spans="1:14" s="96" customFormat="1" ht="45.95" customHeight="1">
      <c r="A6353" s="110"/>
      <c r="F6353" s="18"/>
      <c r="G6353" s="19"/>
      <c r="H6353" s="19"/>
      <c r="I6353" s="120"/>
      <c r="J6353" s="16"/>
      <c r="K6353" s="17"/>
      <c r="L6353" s="16"/>
      <c r="M6353" s="100"/>
      <c r="N6353" s="121"/>
    </row>
    <row r="6354" spans="1:14" s="96" customFormat="1" ht="45.95" customHeight="1">
      <c r="A6354" s="110"/>
      <c r="F6354" s="22"/>
      <c r="G6354" s="19"/>
      <c r="H6354" s="19"/>
      <c r="I6354" s="120"/>
      <c r="J6354" s="23"/>
      <c r="K6354" s="24"/>
      <c r="L6354" s="23"/>
      <c r="M6354" s="100"/>
      <c r="N6354" s="121"/>
    </row>
    <row r="6355" spans="1:14" s="96" customFormat="1" ht="45.95" customHeight="1">
      <c r="A6355" s="110"/>
      <c r="F6355" s="22"/>
      <c r="G6355" s="19"/>
      <c r="H6355" s="19"/>
      <c r="I6355" s="120"/>
      <c r="J6355" s="23"/>
      <c r="K6355" s="24"/>
      <c r="L6355" s="23"/>
      <c r="M6355" s="100"/>
      <c r="N6355" s="121"/>
    </row>
    <row r="6356" spans="1:14" s="96" customFormat="1" ht="45.95" customHeight="1">
      <c r="A6356" s="110"/>
      <c r="F6356" s="25"/>
      <c r="G6356" s="25"/>
      <c r="H6356" s="25"/>
      <c r="I6356" s="120"/>
      <c r="J6356" s="23"/>
      <c r="K6356" s="24"/>
      <c r="L6356" s="23"/>
      <c r="M6356" s="100"/>
      <c r="N6356" s="121"/>
    </row>
    <row r="6357" spans="1:14" s="96" customFormat="1" ht="45.95" customHeight="1">
      <c r="A6357" s="110"/>
      <c r="F6357" s="25"/>
      <c r="G6357" s="25"/>
      <c r="H6357" s="25"/>
      <c r="I6357" s="132"/>
      <c r="J6357" s="23"/>
      <c r="K6357" s="24"/>
      <c r="L6357" s="23"/>
      <c r="M6357" s="100"/>
      <c r="N6357" s="121"/>
    </row>
    <row r="6358" spans="1:14" s="96" customFormat="1" ht="45.95" customHeight="1">
      <c r="A6358" s="110"/>
      <c r="F6358" s="133"/>
      <c r="G6358" s="25"/>
      <c r="H6358" s="25"/>
      <c r="I6358" s="132"/>
      <c r="J6358" s="23"/>
      <c r="K6358" s="24"/>
      <c r="L6358" s="23"/>
      <c r="M6358" s="100"/>
      <c r="N6358" s="121"/>
    </row>
    <row r="6359" spans="1:14" s="96" customFormat="1" ht="45.95" customHeight="1">
      <c r="A6359" s="110"/>
      <c r="F6359" s="133"/>
      <c r="G6359" s="25"/>
      <c r="H6359" s="25"/>
      <c r="I6359" s="132"/>
      <c r="J6359" s="23"/>
      <c r="K6359" s="24"/>
      <c r="L6359" s="23"/>
      <c r="M6359" s="100"/>
      <c r="N6359" s="121"/>
    </row>
    <row r="6360" spans="1:14" s="96" customFormat="1" ht="45.95" customHeight="1">
      <c r="A6360" s="110"/>
      <c r="F6360" s="18"/>
      <c r="G6360" s="19"/>
      <c r="H6360" s="19"/>
      <c r="I6360" s="120"/>
      <c r="J6360" s="16"/>
      <c r="K6360" s="17"/>
      <c r="L6360" s="16"/>
      <c r="M6360" s="100"/>
      <c r="N6360" s="121"/>
    </row>
    <row r="6361" spans="1:14" s="96" customFormat="1" ht="45.95" customHeight="1">
      <c r="A6361" s="110"/>
      <c r="F6361" s="18"/>
      <c r="G6361" s="19"/>
      <c r="H6361" s="19"/>
      <c r="I6361" s="120"/>
      <c r="J6361" s="16"/>
      <c r="K6361" s="17"/>
      <c r="L6361" s="16"/>
      <c r="M6361" s="100"/>
      <c r="N6361" s="121"/>
    </row>
    <row r="6362" spans="1:14" s="96" customFormat="1" ht="45.95" customHeight="1">
      <c r="A6362" s="110"/>
      <c r="F6362" s="22"/>
      <c r="G6362" s="19"/>
      <c r="H6362" s="19"/>
      <c r="I6362" s="120"/>
      <c r="J6362" s="23"/>
      <c r="K6362" s="24"/>
      <c r="L6362" s="23"/>
      <c r="M6362" s="100"/>
      <c r="N6362" s="121"/>
    </row>
    <row r="6363" spans="1:14" s="96" customFormat="1" ht="45.95" customHeight="1">
      <c r="A6363" s="110"/>
      <c r="F6363" s="25"/>
      <c r="G6363" s="25"/>
      <c r="H6363" s="25"/>
      <c r="I6363" s="120"/>
      <c r="J6363" s="23"/>
      <c r="K6363" s="24"/>
      <c r="L6363" s="23"/>
      <c r="M6363" s="100"/>
      <c r="N6363" s="121"/>
    </row>
    <row r="6364" spans="1:14" s="96" customFormat="1" ht="45.95" customHeight="1">
      <c r="A6364" s="110"/>
      <c r="F6364" s="25"/>
      <c r="G6364" s="25"/>
      <c r="H6364" s="25"/>
      <c r="I6364" s="120"/>
      <c r="J6364" s="23"/>
      <c r="K6364" s="24"/>
      <c r="L6364" s="23"/>
      <c r="M6364" s="100"/>
      <c r="N6364" s="121"/>
    </row>
    <row r="6365" spans="1:14" s="96" customFormat="1" ht="45.95" customHeight="1">
      <c r="A6365" s="110"/>
      <c r="F6365" s="133"/>
      <c r="G6365" s="25"/>
      <c r="H6365" s="25"/>
      <c r="I6365" s="132"/>
      <c r="J6365" s="23"/>
      <c r="K6365" s="24"/>
      <c r="L6365" s="23"/>
      <c r="M6365" s="100"/>
      <c r="N6365" s="121"/>
    </row>
    <row r="6366" spans="1:14" s="96" customFormat="1" ht="45.95" customHeight="1">
      <c r="A6366" s="110"/>
      <c r="F6366" s="133"/>
      <c r="G6366" s="25"/>
      <c r="H6366" s="25"/>
      <c r="I6366" s="132"/>
      <c r="J6366" s="23"/>
      <c r="K6366" s="24"/>
      <c r="L6366" s="23"/>
      <c r="M6366" s="100"/>
      <c r="N6366" s="121"/>
    </row>
    <row r="6367" spans="1:14" s="96" customFormat="1" ht="45.95" customHeight="1">
      <c r="A6367" s="110"/>
      <c r="F6367" s="18"/>
      <c r="G6367" s="19"/>
      <c r="H6367" s="19"/>
      <c r="I6367" s="120"/>
      <c r="J6367" s="16"/>
      <c r="K6367" s="17"/>
      <c r="L6367" s="16"/>
      <c r="M6367" s="100"/>
      <c r="N6367" s="121"/>
    </row>
    <row r="6368" spans="1:14" s="96" customFormat="1" ht="45.95" customHeight="1">
      <c r="A6368" s="110"/>
      <c r="F6368" s="18"/>
      <c r="G6368" s="19"/>
      <c r="H6368" s="19"/>
      <c r="I6368" s="120"/>
      <c r="J6368" s="16"/>
      <c r="K6368" s="17"/>
      <c r="L6368" s="16"/>
      <c r="M6368" s="100"/>
      <c r="N6368" s="121"/>
    </row>
    <row r="6369" spans="1:14" s="96" customFormat="1" ht="45.95" customHeight="1">
      <c r="A6369" s="110"/>
      <c r="F6369" s="18"/>
      <c r="G6369" s="19"/>
      <c r="H6369" s="19"/>
      <c r="I6369" s="120"/>
      <c r="J6369" s="16"/>
      <c r="K6369" s="17"/>
      <c r="L6369" s="16"/>
      <c r="M6369" s="100"/>
      <c r="N6369" s="121"/>
    </row>
    <row r="6370" spans="1:14" s="96" customFormat="1" ht="45.95" customHeight="1">
      <c r="A6370" s="110"/>
      <c r="F6370" s="18"/>
      <c r="G6370" s="19"/>
      <c r="H6370" s="19"/>
      <c r="I6370" s="120"/>
      <c r="J6370" s="16"/>
      <c r="K6370" s="17"/>
      <c r="L6370" s="16"/>
      <c r="M6370" s="100"/>
      <c r="N6370" s="121"/>
    </row>
    <row r="6371" spans="1:14" s="96" customFormat="1" ht="45.95" customHeight="1">
      <c r="A6371" s="110"/>
      <c r="F6371" s="18"/>
      <c r="G6371" s="19"/>
      <c r="H6371" s="19"/>
      <c r="I6371" s="120"/>
      <c r="J6371" s="16"/>
      <c r="K6371" s="17"/>
      <c r="L6371" s="16"/>
      <c r="M6371" s="100"/>
      <c r="N6371" s="121"/>
    </row>
    <row r="6372" spans="1:14" s="96" customFormat="1" ht="45.95" customHeight="1">
      <c r="A6372" s="110"/>
      <c r="F6372" s="22"/>
      <c r="G6372" s="19"/>
      <c r="H6372" s="19"/>
      <c r="I6372" s="120"/>
      <c r="J6372" s="23"/>
      <c r="K6372" s="24"/>
      <c r="L6372" s="23"/>
      <c r="M6372" s="100"/>
      <c r="N6372" s="121"/>
    </row>
    <row r="6373" spans="1:14" s="96" customFormat="1" ht="45.95" customHeight="1">
      <c r="A6373" s="110"/>
      <c r="F6373" s="25"/>
      <c r="G6373" s="25"/>
      <c r="H6373" s="25"/>
      <c r="I6373" s="132"/>
      <c r="J6373" s="23"/>
      <c r="K6373" s="24"/>
      <c r="L6373" s="23"/>
      <c r="M6373" s="100"/>
      <c r="N6373" s="121"/>
    </row>
    <row r="6374" spans="1:14" s="96" customFormat="1" ht="45.95" customHeight="1">
      <c r="A6374" s="110"/>
      <c r="F6374" s="25"/>
      <c r="G6374" s="25"/>
      <c r="H6374" s="25"/>
      <c r="I6374" s="132"/>
      <c r="J6374" s="23"/>
      <c r="K6374" s="24"/>
      <c r="L6374" s="23"/>
      <c r="M6374" s="100"/>
      <c r="N6374" s="121"/>
    </row>
    <row r="6375" spans="1:14" s="96" customFormat="1" ht="45.95" customHeight="1">
      <c r="A6375" s="110"/>
      <c r="F6375" s="133"/>
      <c r="G6375" s="25"/>
      <c r="H6375" s="25"/>
      <c r="I6375" s="132"/>
      <c r="J6375" s="23"/>
      <c r="K6375" s="24"/>
      <c r="L6375" s="23"/>
      <c r="M6375" s="100"/>
      <c r="N6375" s="121"/>
    </row>
    <row r="6376" spans="1:14" s="96" customFormat="1" ht="45.95" customHeight="1">
      <c r="A6376" s="110"/>
      <c r="F6376" s="133"/>
      <c r="G6376" s="25"/>
      <c r="H6376" s="25"/>
      <c r="I6376" s="132"/>
      <c r="J6376" s="23"/>
      <c r="K6376" s="24"/>
      <c r="L6376" s="23"/>
      <c r="M6376" s="100"/>
      <c r="N6376" s="121"/>
    </row>
    <row r="6377" spans="1:14" s="96" customFormat="1" ht="45.95" customHeight="1">
      <c r="A6377" s="110"/>
      <c r="B6377" s="111"/>
      <c r="C6377" s="127"/>
      <c r="F6377" s="18"/>
      <c r="G6377" s="130"/>
      <c r="H6377" s="130"/>
      <c r="I6377" s="120"/>
      <c r="J6377" s="16"/>
      <c r="K6377" s="17"/>
      <c r="L6377" s="16"/>
      <c r="M6377" s="100"/>
      <c r="N6377" s="131"/>
    </row>
    <row r="6378" spans="1:14" s="96" customFormat="1" ht="45.95" customHeight="1">
      <c r="A6378" s="110"/>
      <c r="F6378" s="18"/>
      <c r="G6378" s="130"/>
      <c r="H6378" s="130"/>
      <c r="I6378" s="120"/>
      <c r="J6378" s="16"/>
      <c r="K6378" s="17"/>
      <c r="L6378" s="16"/>
      <c r="M6378" s="100"/>
      <c r="N6378" s="131"/>
    </row>
    <row r="6379" spans="1:14" s="96" customFormat="1" ht="45.95" customHeight="1">
      <c r="A6379" s="110"/>
      <c r="F6379" s="18"/>
      <c r="G6379" s="19"/>
      <c r="H6379" s="19"/>
      <c r="I6379" s="137"/>
      <c r="J6379" s="16"/>
      <c r="K6379" s="17"/>
      <c r="L6379" s="16"/>
      <c r="M6379" s="100"/>
      <c r="N6379" s="121"/>
    </row>
    <row r="6380" spans="1:14" s="96" customFormat="1" ht="45.95" customHeight="1">
      <c r="A6380" s="110"/>
      <c r="F6380" s="18"/>
      <c r="G6380" s="19"/>
      <c r="H6380" s="19"/>
      <c r="I6380" s="120"/>
      <c r="J6380" s="16"/>
      <c r="K6380" s="17"/>
      <c r="L6380" s="16"/>
      <c r="M6380" s="100"/>
      <c r="N6380" s="121"/>
    </row>
    <row r="6381" spans="1:14" s="96" customFormat="1" ht="45.95" customHeight="1">
      <c r="A6381" s="110"/>
      <c r="F6381" s="18"/>
      <c r="G6381" s="19"/>
      <c r="H6381" s="19"/>
      <c r="I6381" s="120"/>
      <c r="J6381" s="16"/>
      <c r="K6381" s="17"/>
      <c r="L6381" s="16"/>
      <c r="M6381" s="100"/>
      <c r="N6381" s="121"/>
    </row>
    <row r="6382" spans="1:14" s="96" customFormat="1" ht="45.95" customHeight="1">
      <c r="A6382" s="110"/>
      <c r="F6382" s="18"/>
      <c r="G6382" s="19"/>
      <c r="H6382" s="19"/>
      <c r="I6382" s="120"/>
      <c r="J6382" s="16"/>
      <c r="K6382" s="17"/>
      <c r="L6382" s="16"/>
      <c r="M6382" s="100"/>
      <c r="N6382" s="121"/>
    </row>
    <row r="6383" spans="1:14" s="96" customFormat="1" ht="45.95" customHeight="1">
      <c r="A6383" s="110"/>
      <c r="F6383" s="18"/>
      <c r="G6383" s="19"/>
      <c r="H6383" s="19"/>
      <c r="I6383" s="120"/>
      <c r="J6383" s="16"/>
      <c r="K6383" s="17"/>
      <c r="L6383" s="16"/>
      <c r="M6383" s="100"/>
      <c r="N6383" s="121"/>
    </row>
    <row r="6384" spans="1:14" s="96" customFormat="1" ht="45.95" customHeight="1">
      <c r="A6384" s="110"/>
      <c r="F6384" s="22"/>
      <c r="G6384" s="19"/>
      <c r="H6384" s="19"/>
      <c r="I6384" s="120"/>
      <c r="J6384" s="23"/>
      <c r="K6384" s="24"/>
      <c r="L6384" s="23"/>
      <c r="M6384" s="100"/>
      <c r="N6384" s="121"/>
    </row>
    <row r="6385" spans="1:14" s="96" customFormat="1" ht="45.95" customHeight="1">
      <c r="A6385" s="110"/>
      <c r="F6385" s="22"/>
      <c r="G6385" s="19"/>
      <c r="H6385" s="19"/>
      <c r="I6385" s="120"/>
      <c r="J6385" s="23"/>
      <c r="K6385" s="24"/>
      <c r="L6385" s="23"/>
      <c r="M6385" s="100"/>
      <c r="N6385" s="121"/>
    </row>
    <row r="6386" spans="1:14" s="96" customFormat="1" ht="45.95" customHeight="1">
      <c r="A6386" s="110"/>
      <c r="F6386" s="25"/>
      <c r="G6386" s="25"/>
      <c r="H6386" s="25"/>
      <c r="I6386" s="132"/>
      <c r="J6386" s="23"/>
      <c r="K6386" s="24"/>
      <c r="L6386" s="23"/>
      <c r="M6386" s="100"/>
      <c r="N6386" s="121"/>
    </row>
    <row r="6387" spans="1:14" s="96" customFormat="1" ht="45.95" customHeight="1">
      <c r="A6387" s="110"/>
      <c r="F6387" s="25"/>
      <c r="G6387" s="25"/>
      <c r="H6387" s="25"/>
      <c r="I6387" s="132"/>
      <c r="J6387" s="23"/>
      <c r="K6387" s="24"/>
      <c r="L6387" s="23"/>
      <c r="M6387" s="100"/>
      <c r="N6387" s="121"/>
    </row>
    <row r="6388" spans="1:14" s="96" customFormat="1" ht="45.95" customHeight="1">
      <c r="A6388" s="110"/>
      <c r="F6388" s="133"/>
      <c r="G6388" s="25"/>
      <c r="H6388" s="25"/>
      <c r="I6388" s="132"/>
      <c r="J6388" s="23"/>
      <c r="K6388" s="24"/>
      <c r="L6388" s="23"/>
      <c r="M6388" s="100"/>
      <c r="N6388" s="121"/>
    </row>
    <row r="6389" spans="1:14" s="96" customFormat="1" ht="45.95" customHeight="1">
      <c r="A6389" s="110"/>
      <c r="F6389" s="133"/>
      <c r="G6389" s="25"/>
      <c r="H6389" s="25"/>
      <c r="I6389" s="132"/>
      <c r="J6389" s="23"/>
      <c r="K6389" s="24"/>
      <c r="L6389" s="23"/>
      <c r="M6389" s="100"/>
      <c r="N6389" s="121"/>
    </row>
    <row r="6390" spans="1:14" s="96" customFormat="1" ht="45.95" customHeight="1">
      <c r="A6390" s="110"/>
      <c r="F6390" s="133"/>
      <c r="G6390" s="25"/>
      <c r="H6390" s="25"/>
      <c r="I6390" s="132"/>
      <c r="J6390" s="23"/>
      <c r="K6390" s="24"/>
      <c r="L6390" s="23"/>
      <c r="M6390" s="100"/>
      <c r="N6390" s="121"/>
    </row>
    <row r="6391" spans="1:14" s="96" customFormat="1" ht="45.95" customHeight="1">
      <c r="A6391" s="110"/>
      <c r="F6391" s="18"/>
      <c r="G6391" s="19"/>
      <c r="H6391" s="19"/>
      <c r="I6391" s="120"/>
      <c r="J6391" s="16"/>
      <c r="K6391" s="17"/>
      <c r="L6391" s="16"/>
      <c r="M6391" s="100"/>
      <c r="N6391" s="121"/>
    </row>
    <row r="6392" spans="1:14" s="96" customFormat="1" ht="45.95" customHeight="1">
      <c r="A6392" s="110"/>
      <c r="F6392" s="18"/>
      <c r="G6392" s="19"/>
      <c r="H6392" s="19"/>
      <c r="I6392" s="120"/>
      <c r="J6392" s="16"/>
      <c r="K6392" s="17"/>
      <c r="L6392" s="16"/>
      <c r="M6392" s="100"/>
      <c r="N6392" s="121"/>
    </row>
    <row r="6393" spans="1:14" s="96" customFormat="1" ht="45.95" customHeight="1">
      <c r="A6393" s="110"/>
      <c r="F6393" s="22"/>
      <c r="G6393" s="19"/>
      <c r="H6393" s="19"/>
      <c r="I6393" s="120"/>
      <c r="J6393" s="23"/>
      <c r="K6393" s="24"/>
      <c r="L6393" s="23"/>
      <c r="M6393" s="100"/>
      <c r="N6393" s="121"/>
    </row>
    <row r="6394" spans="1:14" s="96" customFormat="1" ht="45.95" customHeight="1">
      <c r="A6394" s="110"/>
      <c r="F6394" s="25"/>
      <c r="G6394" s="25"/>
      <c r="H6394" s="25"/>
      <c r="I6394" s="120"/>
      <c r="J6394" s="23"/>
      <c r="K6394" s="24"/>
      <c r="L6394" s="23"/>
      <c r="M6394" s="100"/>
      <c r="N6394" s="121"/>
    </row>
    <row r="6395" spans="1:14" s="96" customFormat="1" ht="45.95" customHeight="1">
      <c r="A6395" s="110"/>
      <c r="F6395" s="25"/>
      <c r="G6395" s="25"/>
      <c r="H6395" s="25"/>
      <c r="I6395" s="120"/>
      <c r="J6395" s="23"/>
      <c r="K6395" s="24"/>
      <c r="L6395" s="23"/>
      <c r="M6395" s="100"/>
      <c r="N6395" s="121"/>
    </row>
    <row r="6396" spans="1:14" s="96" customFormat="1" ht="45.95" customHeight="1">
      <c r="A6396" s="110"/>
      <c r="F6396" s="133"/>
      <c r="G6396" s="25"/>
      <c r="H6396" s="25"/>
      <c r="I6396" s="132"/>
      <c r="J6396" s="23"/>
      <c r="K6396" s="24"/>
      <c r="L6396" s="23"/>
      <c r="M6396" s="100"/>
      <c r="N6396" s="121"/>
    </row>
    <row r="6397" spans="1:14" s="96" customFormat="1" ht="45.95" customHeight="1">
      <c r="A6397" s="110"/>
      <c r="F6397" s="133"/>
      <c r="G6397" s="25"/>
      <c r="H6397" s="25"/>
      <c r="I6397" s="132"/>
      <c r="J6397" s="23"/>
      <c r="K6397" s="24"/>
      <c r="L6397" s="23"/>
      <c r="M6397" s="100"/>
      <c r="N6397" s="121"/>
    </row>
    <row r="6398" spans="1:14" s="96" customFormat="1" ht="45.95" customHeight="1">
      <c r="A6398" s="110"/>
      <c r="B6398" s="111"/>
      <c r="C6398" s="127"/>
      <c r="F6398" s="18"/>
      <c r="G6398" s="130"/>
      <c r="H6398" s="130"/>
      <c r="I6398" s="120"/>
      <c r="J6398" s="16"/>
      <c r="K6398" s="17"/>
      <c r="L6398" s="16"/>
      <c r="M6398" s="100"/>
      <c r="N6398" s="131"/>
    </row>
    <row r="6399" spans="1:14" s="96" customFormat="1" ht="45.95" customHeight="1">
      <c r="A6399" s="110"/>
      <c r="F6399" s="18"/>
      <c r="G6399" s="130"/>
      <c r="H6399" s="130"/>
      <c r="I6399" s="120"/>
      <c r="J6399" s="16"/>
      <c r="K6399" s="17"/>
      <c r="L6399" s="16"/>
      <c r="M6399" s="100"/>
      <c r="N6399" s="131"/>
    </row>
    <row r="6400" spans="1:14" s="96" customFormat="1" ht="45.95" customHeight="1">
      <c r="A6400" s="110"/>
      <c r="F6400" s="130"/>
      <c r="G6400" s="130"/>
      <c r="H6400" s="130"/>
      <c r="I6400" s="120"/>
      <c r="J6400" s="16"/>
      <c r="K6400" s="17"/>
      <c r="L6400" s="16"/>
      <c r="M6400" s="100"/>
      <c r="N6400" s="131"/>
    </row>
    <row r="6401" spans="1:14" s="96" customFormat="1" ht="45.95" customHeight="1">
      <c r="A6401" s="110"/>
      <c r="F6401" s="130"/>
      <c r="G6401" s="130"/>
      <c r="H6401" s="130"/>
      <c r="I6401" s="120"/>
      <c r="J6401" s="16"/>
      <c r="K6401" s="17"/>
      <c r="L6401" s="16"/>
      <c r="M6401" s="100"/>
      <c r="N6401" s="131"/>
    </row>
    <row r="6402" spans="1:14" s="96" customFormat="1" ht="45.95" customHeight="1">
      <c r="A6402" s="110"/>
      <c r="F6402" s="130"/>
      <c r="G6402" s="130"/>
      <c r="H6402" s="130"/>
      <c r="I6402" s="120"/>
      <c r="J6402" s="16"/>
      <c r="K6402" s="17"/>
      <c r="L6402" s="16"/>
      <c r="M6402" s="100"/>
      <c r="N6402" s="131"/>
    </row>
    <row r="6403" spans="1:14" s="96" customFormat="1" ht="45.95" customHeight="1">
      <c r="A6403" s="110"/>
      <c r="F6403" s="130"/>
      <c r="G6403" s="130"/>
      <c r="H6403" s="130"/>
      <c r="I6403" s="120"/>
      <c r="J6403" s="16"/>
      <c r="K6403" s="17"/>
      <c r="L6403" s="16"/>
      <c r="M6403" s="100"/>
      <c r="N6403" s="131"/>
    </row>
    <row r="6404" spans="1:14" s="96" customFormat="1" ht="45.95" customHeight="1">
      <c r="A6404" s="110"/>
      <c r="F6404" s="18"/>
      <c r="G6404" s="19"/>
      <c r="H6404" s="19"/>
      <c r="I6404" s="120"/>
      <c r="J6404" s="16"/>
      <c r="K6404" s="17"/>
      <c r="L6404" s="16"/>
      <c r="M6404" s="100"/>
      <c r="N6404" s="121"/>
    </row>
    <row r="6405" spans="1:14" s="96" customFormat="1" ht="45.95" customHeight="1">
      <c r="A6405" s="110"/>
      <c r="F6405" s="22"/>
      <c r="G6405" s="19"/>
      <c r="H6405" s="19"/>
      <c r="I6405" s="120"/>
      <c r="J6405" s="23"/>
      <c r="K6405" s="24"/>
      <c r="L6405" s="23"/>
      <c r="M6405" s="100"/>
      <c r="N6405" s="121"/>
    </row>
    <row r="6406" spans="1:14" s="96" customFormat="1" ht="45.95" customHeight="1">
      <c r="A6406" s="110"/>
      <c r="F6406" s="22"/>
      <c r="G6406" s="19"/>
      <c r="H6406" s="19"/>
      <c r="I6406" s="120"/>
      <c r="J6406" s="23"/>
      <c r="K6406" s="24"/>
      <c r="L6406" s="23"/>
      <c r="M6406" s="100"/>
      <c r="N6406" s="121"/>
    </row>
    <row r="6407" spans="1:14" s="96" customFormat="1" ht="45.95" customHeight="1">
      <c r="A6407" s="110"/>
      <c r="F6407" s="25"/>
      <c r="G6407" s="25"/>
      <c r="H6407" s="25"/>
      <c r="I6407" s="120"/>
      <c r="J6407" s="23"/>
      <c r="K6407" s="24"/>
      <c r="L6407" s="23"/>
      <c r="M6407" s="100"/>
      <c r="N6407" s="121"/>
    </row>
    <row r="6408" spans="1:14" s="96" customFormat="1" ht="45.95" customHeight="1">
      <c r="A6408" s="110"/>
      <c r="F6408" s="25"/>
      <c r="G6408" s="25"/>
      <c r="H6408" s="25"/>
      <c r="I6408" s="120"/>
      <c r="J6408" s="23"/>
      <c r="K6408" s="24"/>
      <c r="L6408" s="23"/>
      <c r="M6408" s="100"/>
      <c r="N6408" s="121"/>
    </row>
    <row r="6409" spans="1:14" s="96" customFormat="1" ht="45.95" customHeight="1">
      <c r="A6409" s="110"/>
      <c r="F6409" s="133"/>
      <c r="G6409" s="25"/>
      <c r="H6409" s="25"/>
      <c r="I6409" s="132"/>
      <c r="J6409" s="23"/>
      <c r="K6409" s="24"/>
      <c r="L6409" s="23"/>
      <c r="M6409" s="100"/>
      <c r="N6409" s="121"/>
    </row>
    <row r="6410" spans="1:14" s="96" customFormat="1" ht="45.95" customHeight="1">
      <c r="A6410" s="110"/>
      <c r="F6410" s="133"/>
      <c r="G6410" s="25"/>
      <c r="H6410" s="25"/>
      <c r="I6410" s="132"/>
      <c r="J6410" s="23"/>
      <c r="K6410" s="24"/>
      <c r="L6410" s="23"/>
      <c r="M6410" s="100"/>
      <c r="N6410" s="121"/>
    </row>
    <row r="6411" spans="1:14" s="96" customFormat="1" ht="45.95" customHeight="1">
      <c r="A6411" s="110"/>
      <c r="F6411" s="133"/>
      <c r="G6411" s="25"/>
      <c r="H6411" s="25"/>
      <c r="I6411" s="132"/>
      <c r="J6411" s="23"/>
      <c r="K6411" s="24"/>
      <c r="L6411" s="23"/>
      <c r="M6411" s="100"/>
      <c r="N6411" s="121"/>
    </row>
    <row r="6412" spans="1:14" s="96" customFormat="1" ht="45.95" customHeight="1">
      <c r="A6412" s="110"/>
      <c r="F6412" s="18"/>
      <c r="G6412" s="19"/>
      <c r="H6412" s="19"/>
      <c r="I6412" s="120"/>
      <c r="J6412" s="16"/>
      <c r="K6412" s="17"/>
      <c r="L6412" s="16"/>
      <c r="M6412" s="100"/>
      <c r="N6412" s="121"/>
    </row>
    <row r="6413" spans="1:14" s="96" customFormat="1" ht="45.95" customHeight="1">
      <c r="A6413" s="110"/>
      <c r="F6413" s="18"/>
      <c r="G6413" s="19"/>
      <c r="H6413" s="19"/>
      <c r="I6413" s="120"/>
      <c r="J6413" s="16"/>
      <c r="K6413" s="17"/>
      <c r="L6413" s="16"/>
      <c r="M6413" s="100"/>
      <c r="N6413" s="121"/>
    </row>
    <row r="6414" spans="1:14" s="96" customFormat="1" ht="45.95" customHeight="1">
      <c r="A6414" s="110"/>
      <c r="F6414" s="18"/>
      <c r="G6414" s="19"/>
      <c r="H6414" s="19"/>
      <c r="I6414" s="120"/>
      <c r="J6414" s="16"/>
      <c r="K6414" s="17"/>
      <c r="L6414" s="16"/>
      <c r="M6414" s="100"/>
      <c r="N6414" s="121"/>
    </row>
    <row r="6415" spans="1:14" s="96" customFormat="1" ht="45.95" customHeight="1">
      <c r="A6415" s="110"/>
      <c r="F6415" s="22"/>
      <c r="G6415" s="19"/>
      <c r="H6415" s="19"/>
      <c r="I6415" s="120"/>
      <c r="J6415" s="23"/>
      <c r="K6415" s="24"/>
      <c r="L6415" s="23"/>
      <c r="M6415" s="100"/>
      <c r="N6415" s="121"/>
    </row>
    <row r="6416" spans="1:14" s="96" customFormat="1" ht="45.95" customHeight="1">
      <c r="A6416" s="110"/>
      <c r="F6416" s="22"/>
      <c r="G6416" s="19"/>
      <c r="H6416" s="19"/>
      <c r="I6416" s="120"/>
      <c r="J6416" s="23"/>
      <c r="K6416" s="24"/>
      <c r="L6416" s="23"/>
      <c r="M6416" s="100"/>
      <c r="N6416" s="121"/>
    </row>
    <row r="6417" spans="1:14" s="96" customFormat="1" ht="45.95" customHeight="1">
      <c r="A6417" s="110"/>
      <c r="F6417" s="25"/>
      <c r="G6417" s="25"/>
      <c r="H6417" s="25"/>
      <c r="I6417" s="132"/>
      <c r="J6417" s="23"/>
      <c r="K6417" s="24"/>
      <c r="L6417" s="23"/>
      <c r="M6417" s="100"/>
      <c r="N6417" s="121"/>
    </row>
    <row r="6418" spans="1:14" s="96" customFormat="1" ht="45.95" customHeight="1">
      <c r="A6418" s="110"/>
      <c r="F6418" s="133"/>
      <c r="G6418" s="25"/>
      <c r="H6418" s="25"/>
      <c r="I6418" s="132"/>
      <c r="J6418" s="23"/>
      <c r="K6418" s="24"/>
      <c r="L6418" s="23"/>
      <c r="M6418" s="100"/>
      <c r="N6418" s="121"/>
    </row>
    <row r="6419" spans="1:14" s="96" customFormat="1" ht="45.95" customHeight="1">
      <c r="A6419" s="110"/>
      <c r="F6419" s="18"/>
      <c r="G6419" s="19"/>
      <c r="H6419" s="19"/>
      <c r="I6419" s="120"/>
      <c r="J6419" s="16"/>
      <c r="K6419" s="17"/>
      <c r="L6419" s="16"/>
      <c r="M6419" s="100"/>
      <c r="N6419" s="121"/>
    </row>
    <row r="6420" spans="1:14" s="96" customFormat="1" ht="45.95" customHeight="1">
      <c r="A6420" s="110"/>
      <c r="F6420" s="18"/>
      <c r="G6420" s="19"/>
      <c r="H6420" s="19"/>
      <c r="I6420" s="120"/>
      <c r="J6420" s="16"/>
      <c r="K6420" s="17"/>
      <c r="L6420" s="16"/>
      <c r="M6420" s="100"/>
      <c r="N6420" s="121"/>
    </row>
    <row r="6421" spans="1:14" s="96" customFormat="1" ht="45.95" customHeight="1">
      <c r="A6421" s="110"/>
      <c r="F6421" s="22"/>
      <c r="G6421" s="19"/>
      <c r="H6421" s="19"/>
      <c r="I6421" s="120"/>
      <c r="J6421" s="23"/>
      <c r="K6421" s="24"/>
      <c r="L6421" s="23"/>
      <c r="M6421" s="100"/>
      <c r="N6421" s="121"/>
    </row>
    <row r="6422" spans="1:14" s="96" customFormat="1" ht="45.95" customHeight="1">
      <c r="A6422" s="110"/>
      <c r="F6422" s="25"/>
      <c r="G6422" s="25"/>
      <c r="H6422" s="25"/>
      <c r="I6422" s="120"/>
      <c r="J6422" s="23"/>
      <c r="K6422" s="24"/>
      <c r="L6422" s="23"/>
      <c r="M6422" s="100"/>
      <c r="N6422" s="121"/>
    </row>
    <row r="6423" spans="1:14" s="96" customFormat="1" ht="45.95" customHeight="1">
      <c r="A6423" s="110"/>
      <c r="F6423" s="133"/>
      <c r="G6423" s="25"/>
      <c r="H6423" s="25"/>
      <c r="I6423" s="120"/>
      <c r="J6423" s="23"/>
      <c r="K6423" s="24"/>
      <c r="L6423" s="23"/>
      <c r="M6423" s="100"/>
      <c r="N6423" s="121"/>
    </row>
    <row r="6424" spans="1:14" s="96" customFormat="1" ht="45.95" customHeight="1">
      <c r="A6424" s="110"/>
      <c r="F6424" s="133"/>
      <c r="G6424" s="25"/>
      <c r="H6424" s="25"/>
      <c r="I6424" s="132"/>
      <c r="J6424" s="23"/>
      <c r="K6424" s="24"/>
      <c r="L6424" s="23"/>
      <c r="M6424" s="100"/>
      <c r="N6424" s="121"/>
    </row>
    <row r="6425" spans="1:14" s="96" customFormat="1" ht="45.95" customHeight="1">
      <c r="A6425" s="110"/>
      <c r="F6425" s="18"/>
      <c r="G6425" s="19"/>
      <c r="H6425" s="19"/>
      <c r="I6425" s="137"/>
      <c r="J6425" s="16"/>
      <c r="K6425" s="17"/>
      <c r="L6425" s="16"/>
      <c r="M6425" s="100"/>
      <c r="N6425" s="121"/>
    </row>
    <row r="6426" spans="1:14" s="96" customFormat="1" ht="45.95" customHeight="1">
      <c r="A6426" s="110"/>
      <c r="F6426" s="18"/>
      <c r="G6426" s="19"/>
      <c r="H6426" s="19"/>
      <c r="I6426" s="120"/>
      <c r="J6426" s="16"/>
      <c r="K6426" s="17"/>
      <c r="L6426" s="16"/>
      <c r="M6426" s="100"/>
      <c r="N6426" s="121"/>
    </row>
    <row r="6427" spans="1:14" s="96" customFormat="1" ht="45.95" customHeight="1">
      <c r="A6427" s="110"/>
      <c r="F6427" s="18"/>
      <c r="G6427" s="19"/>
      <c r="H6427" s="19"/>
      <c r="I6427" s="120"/>
      <c r="J6427" s="16"/>
      <c r="K6427" s="17"/>
      <c r="L6427" s="16"/>
      <c r="M6427" s="100"/>
      <c r="N6427" s="121"/>
    </row>
    <row r="6428" spans="1:14" s="96" customFormat="1" ht="45.95" customHeight="1">
      <c r="A6428" s="110"/>
      <c r="F6428" s="18"/>
      <c r="G6428" s="19"/>
      <c r="H6428" s="19"/>
      <c r="I6428" s="120"/>
      <c r="J6428" s="16"/>
      <c r="K6428" s="17"/>
      <c r="L6428" s="16"/>
      <c r="M6428" s="100"/>
      <c r="N6428" s="121"/>
    </row>
    <row r="6429" spans="1:14" s="96" customFormat="1" ht="45.95" customHeight="1">
      <c r="A6429" s="110"/>
      <c r="F6429" s="18"/>
      <c r="G6429" s="19"/>
      <c r="H6429" s="19"/>
      <c r="I6429" s="120"/>
      <c r="J6429" s="16"/>
      <c r="K6429" s="17"/>
      <c r="L6429" s="16"/>
      <c r="M6429" s="100"/>
      <c r="N6429" s="121"/>
    </row>
    <row r="6430" spans="1:14" s="96" customFormat="1" ht="45.95" customHeight="1">
      <c r="A6430" s="110"/>
      <c r="F6430" s="22"/>
      <c r="G6430" s="19"/>
      <c r="H6430" s="19"/>
      <c r="I6430" s="120"/>
      <c r="J6430" s="23"/>
      <c r="K6430" s="24"/>
      <c r="L6430" s="23"/>
      <c r="M6430" s="100"/>
      <c r="N6430" s="121"/>
    </row>
    <row r="6431" spans="1:14" s="96" customFormat="1" ht="45.95" customHeight="1">
      <c r="A6431" s="110"/>
      <c r="F6431" s="22"/>
      <c r="G6431" s="19"/>
      <c r="H6431" s="19"/>
      <c r="I6431" s="120"/>
      <c r="J6431" s="23"/>
      <c r="K6431" s="24"/>
      <c r="L6431" s="23"/>
      <c r="M6431" s="100"/>
      <c r="N6431" s="121"/>
    </row>
    <row r="6432" spans="1:14" s="96" customFormat="1" ht="45.95" customHeight="1">
      <c r="A6432" s="110"/>
      <c r="F6432" s="25"/>
      <c r="G6432" s="25"/>
      <c r="H6432" s="25"/>
      <c r="I6432" s="132"/>
      <c r="J6432" s="23"/>
      <c r="K6432" s="24"/>
      <c r="L6432" s="23"/>
      <c r="M6432" s="100"/>
      <c r="N6432" s="121"/>
    </row>
    <row r="6433" spans="1:14" s="96" customFormat="1" ht="45.95" customHeight="1">
      <c r="A6433" s="110"/>
      <c r="F6433" s="133"/>
      <c r="G6433" s="25"/>
      <c r="H6433" s="25"/>
      <c r="I6433" s="132"/>
      <c r="J6433" s="23"/>
      <c r="K6433" s="24"/>
      <c r="L6433" s="23"/>
      <c r="M6433" s="100"/>
      <c r="N6433" s="121"/>
    </row>
    <row r="6434" spans="1:14" s="96" customFormat="1" ht="45.95" customHeight="1">
      <c r="A6434" s="110"/>
      <c r="F6434" s="133"/>
      <c r="G6434" s="25"/>
      <c r="H6434" s="25"/>
      <c r="I6434" s="132"/>
      <c r="J6434" s="23"/>
      <c r="K6434" s="24"/>
      <c r="L6434" s="23"/>
      <c r="M6434" s="100"/>
      <c r="N6434" s="121"/>
    </row>
    <row r="6435" spans="1:14" s="96" customFormat="1" ht="45.95" customHeight="1">
      <c r="A6435" s="110"/>
      <c r="F6435" s="133"/>
      <c r="G6435" s="25"/>
      <c r="H6435" s="25"/>
      <c r="I6435" s="132"/>
      <c r="J6435" s="23"/>
      <c r="K6435" s="24"/>
      <c r="L6435" s="23"/>
      <c r="M6435" s="100"/>
      <c r="N6435" s="121"/>
    </row>
    <row r="6436" spans="1:14" s="96" customFormat="1" ht="45.95" customHeight="1">
      <c r="A6436" s="110"/>
      <c r="F6436" s="133"/>
      <c r="G6436" s="25"/>
      <c r="H6436" s="25"/>
      <c r="I6436" s="132"/>
      <c r="J6436" s="23"/>
      <c r="K6436" s="24"/>
      <c r="L6436" s="23"/>
      <c r="M6436" s="100"/>
      <c r="N6436" s="121"/>
    </row>
    <row r="6437" spans="1:14" s="96" customFormat="1" ht="45.95" customHeight="1">
      <c r="A6437" s="110"/>
      <c r="F6437" s="18"/>
      <c r="G6437" s="19"/>
      <c r="H6437" s="19"/>
      <c r="I6437" s="120"/>
      <c r="J6437" s="16"/>
      <c r="K6437" s="17"/>
      <c r="L6437" s="16"/>
      <c r="M6437" s="100"/>
      <c r="N6437" s="121"/>
    </row>
    <row r="6438" spans="1:14" s="96" customFormat="1" ht="45.95" customHeight="1">
      <c r="A6438" s="110"/>
      <c r="F6438" s="18"/>
      <c r="G6438" s="19"/>
      <c r="H6438" s="19"/>
      <c r="I6438" s="120"/>
      <c r="J6438" s="16"/>
      <c r="K6438" s="17"/>
      <c r="L6438" s="16"/>
      <c r="M6438" s="100"/>
      <c r="N6438" s="121"/>
    </row>
    <row r="6439" spans="1:14" s="96" customFormat="1" ht="45.95" customHeight="1">
      <c r="A6439" s="110"/>
      <c r="F6439" s="18"/>
      <c r="G6439" s="19"/>
      <c r="H6439" s="19"/>
      <c r="I6439" s="120"/>
      <c r="J6439" s="16"/>
      <c r="K6439" s="17"/>
      <c r="L6439" s="16"/>
      <c r="M6439" s="100"/>
      <c r="N6439" s="121"/>
    </row>
    <row r="6440" spans="1:14" s="96" customFormat="1" ht="45.95" customHeight="1">
      <c r="A6440" s="110"/>
      <c r="F6440" s="18"/>
      <c r="G6440" s="19"/>
      <c r="H6440" s="19"/>
      <c r="I6440" s="120"/>
      <c r="J6440" s="16"/>
      <c r="K6440" s="17"/>
      <c r="L6440" s="16"/>
      <c r="M6440" s="100"/>
      <c r="N6440" s="121"/>
    </row>
    <row r="6441" spans="1:14" s="96" customFormat="1" ht="45.95" customHeight="1">
      <c r="A6441" s="110"/>
      <c r="F6441" s="18"/>
      <c r="G6441" s="19"/>
      <c r="H6441" s="19"/>
      <c r="I6441" s="120"/>
      <c r="J6441" s="16"/>
      <c r="K6441" s="17"/>
      <c r="L6441" s="16"/>
      <c r="M6441" s="100"/>
      <c r="N6441" s="121"/>
    </row>
    <row r="6442" spans="1:14" s="96" customFormat="1" ht="45.95" customHeight="1">
      <c r="A6442" s="110"/>
      <c r="F6442" s="22"/>
      <c r="G6442" s="19"/>
      <c r="H6442" s="19"/>
      <c r="I6442" s="120"/>
      <c r="J6442" s="23"/>
      <c r="K6442" s="24"/>
      <c r="L6442" s="23"/>
      <c r="M6442" s="100"/>
      <c r="N6442" s="121"/>
    </row>
    <row r="6443" spans="1:14" s="96" customFormat="1" ht="45.95" customHeight="1">
      <c r="A6443" s="110"/>
      <c r="F6443" s="25"/>
      <c r="G6443" s="25"/>
      <c r="H6443" s="25"/>
      <c r="I6443" s="132"/>
      <c r="J6443" s="23"/>
      <c r="K6443" s="24"/>
      <c r="L6443" s="23"/>
      <c r="M6443" s="100"/>
      <c r="N6443" s="121"/>
    </row>
    <row r="6444" spans="1:14" s="96" customFormat="1" ht="45.95" customHeight="1">
      <c r="A6444" s="110"/>
      <c r="F6444" s="25"/>
      <c r="G6444" s="25"/>
      <c r="H6444" s="25"/>
      <c r="I6444" s="132"/>
      <c r="J6444" s="23"/>
      <c r="K6444" s="24"/>
      <c r="L6444" s="23"/>
      <c r="M6444" s="100"/>
      <c r="N6444" s="121"/>
    </row>
    <row r="6445" spans="1:14" s="96" customFormat="1" ht="45.95" customHeight="1">
      <c r="A6445" s="110"/>
      <c r="F6445" s="133"/>
      <c r="G6445" s="25"/>
      <c r="H6445" s="25"/>
      <c r="I6445" s="132"/>
      <c r="J6445" s="23"/>
      <c r="K6445" s="24"/>
      <c r="L6445" s="23"/>
      <c r="M6445" s="100"/>
      <c r="N6445" s="121"/>
    </row>
    <row r="6446" spans="1:14" s="96" customFormat="1" ht="45.95" customHeight="1">
      <c r="A6446" s="110"/>
      <c r="F6446" s="133"/>
      <c r="G6446" s="25"/>
      <c r="H6446" s="25"/>
      <c r="I6446" s="132"/>
      <c r="J6446" s="23"/>
      <c r="K6446" s="24"/>
      <c r="L6446" s="23"/>
      <c r="M6446" s="100"/>
      <c r="N6446" s="121"/>
    </row>
    <row r="6447" spans="1:14" s="96" customFormat="1" ht="45.95" customHeight="1">
      <c r="A6447" s="110"/>
      <c r="F6447" s="18"/>
      <c r="G6447" s="19"/>
      <c r="H6447" s="19"/>
      <c r="I6447" s="120"/>
      <c r="J6447" s="16"/>
      <c r="K6447" s="17"/>
      <c r="L6447" s="16"/>
      <c r="M6447" s="100"/>
      <c r="N6447" s="121"/>
    </row>
    <row r="6448" spans="1:14" s="96" customFormat="1" ht="45.95" customHeight="1">
      <c r="A6448" s="110"/>
      <c r="F6448" s="18"/>
      <c r="G6448" s="19"/>
      <c r="H6448" s="19"/>
      <c r="I6448" s="120"/>
      <c r="J6448" s="16"/>
      <c r="K6448" s="17"/>
      <c r="L6448" s="16"/>
      <c r="M6448" s="100"/>
      <c r="N6448" s="121"/>
    </row>
    <row r="6449" spans="1:14" s="96" customFormat="1" ht="45.95" customHeight="1">
      <c r="A6449" s="110"/>
      <c r="F6449" s="18"/>
      <c r="G6449" s="19"/>
      <c r="H6449" s="19"/>
      <c r="I6449" s="120"/>
      <c r="J6449" s="16"/>
      <c r="K6449" s="17"/>
      <c r="L6449" s="16"/>
      <c r="M6449" s="100"/>
      <c r="N6449" s="121"/>
    </row>
    <row r="6450" spans="1:14" s="96" customFormat="1" ht="45.95" customHeight="1">
      <c r="A6450" s="110"/>
      <c r="F6450" s="18"/>
      <c r="G6450" s="19"/>
      <c r="H6450" s="19"/>
      <c r="I6450" s="120"/>
      <c r="J6450" s="16"/>
      <c r="K6450" s="17"/>
      <c r="L6450" s="16"/>
      <c r="M6450" s="100"/>
      <c r="N6450" s="121"/>
    </row>
    <row r="6451" spans="1:14" s="96" customFormat="1" ht="45.95" customHeight="1">
      <c r="A6451" s="110"/>
      <c r="F6451" s="18"/>
      <c r="G6451" s="19"/>
      <c r="H6451" s="19"/>
      <c r="I6451" s="120"/>
      <c r="J6451" s="16"/>
      <c r="K6451" s="17"/>
      <c r="L6451" s="16"/>
      <c r="M6451" s="100"/>
      <c r="N6451" s="121"/>
    </row>
    <row r="6452" spans="1:14" s="96" customFormat="1" ht="45.95" customHeight="1">
      <c r="A6452" s="110"/>
      <c r="F6452" s="22"/>
      <c r="G6452" s="19"/>
      <c r="H6452" s="19"/>
      <c r="I6452" s="120"/>
      <c r="J6452" s="23"/>
      <c r="K6452" s="24"/>
      <c r="L6452" s="23"/>
      <c r="M6452" s="100"/>
      <c r="N6452" s="121"/>
    </row>
    <row r="6453" spans="1:14" s="96" customFormat="1" ht="45.95" customHeight="1">
      <c r="A6453" s="110"/>
      <c r="F6453" s="25"/>
      <c r="G6453" s="25"/>
      <c r="H6453" s="25"/>
      <c r="I6453" s="132"/>
      <c r="J6453" s="23"/>
      <c r="K6453" s="24"/>
      <c r="L6453" s="23"/>
      <c r="M6453" s="100"/>
      <c r="N6453" s="121"/>
    </row>
    <row r="6454" spans="1:14" s="96" customFormat="1" ht="45.95" customHeight="1">
      <c r="A6454" s="110"/>
      <c r="F6454" s="25"/>
      <c r="G6454" s="25"/>
      <c r="H6454" s="25"/>
      <c r="I6454" s="132"/>
      <c r="J6454" s="23"/>
      <c r="K6454" s="24"/>
      <c r="L6454" s="23"/>
      <c r="M6454" s="100"/>
      <c r="N6454" s="121"/>
    </row>
    <row r="6455" spans="1:14" s="96" customFormat="1" ht="45.95" customHeight="1">
      <c r="A6455" s="110"/>
      <c r="F6455" s="133"/>
      <c r="G6455" s="25"/>
      <c r="H6455" s="25"/>
      <c r="I6455" s="132"/>
      <c r="J6455" s="23"/>
      <c r="K6455" s="24"/>
      <c r="L6455" s="23"/>
      <c r="M6455" s="100"/>
      <c r="N6455" s="121"/>
    </row>
    <row r="6456" spans="1:14" s="96" customFormat="1" ht="45.95" customHeight="1">
      <c r="A6456" s="110"/>
      <c r="F6456" s="133"/>
      <c r="G6456" s="25"/>
      <c r="H6456" s="25"/>
      <c r="I6456" s="132"/>
      <c r="J6456" s="23"/>
      <c r="K6456" s="24"/>
      <c r="L6456" s="23"/>
      <c r="M6456" s="100"/>
      <c r="N6456" s="121"/>
    </row>
    <row r="6457" spans="1:14" s="96" customFormat="1" ht="45.95" customHeight="1">
      <c r="A6457" s="110"/>
      <c r="F6457" s="133"/>
      <c r="G6457" s="25"/>
      <c r="H6457" s="25"/>
      <c r="I6457" s="132"/>
      <c r="J6457" s="23"/>
      <c r="K6457" s="24"/>
      <c r="L6457" s="23"/>
      <c r="M6457" s="100"/>
      <c r="N6457" s="121"/>
    </row>
    <row r="6458" spans="1:14" s="96" customFormat="1" ht="45.95" customHeight="1">
      <c r="A6458" s="110"/>
      <c r="F6458" s="133"/>
      <c r="G6458" s="25"/>
      <c r="H6458" s="25"/>
      <c r="I6458" s="132"/>
      <c r="J6458" s="23"/>
      <c r="K6458" s="24"/>
      <c r="L6458" s="23"/>
      <c r="M6458" s="100"/>
      <c r="N6458" s="121"/>
    </row>
    <row r="6459" spans="1:14" s="96" customFormat="1" ht="45.95" customHeight="1">
      <c r="A6459" s="110"/>
      <c r="B6459" s="111"/>
      <c r="C6459" s="127"/>
      <c r="F6459" s="18"/>
      <c r="G6459" s="130"/>
      <c r="H6459" s="130"/>
      <c r="I6459" s="120"/>
      <c r="J6459" s="16"/>
      <c r="K6459" s="17"/>
      <c r="L6459" s="16"/>
      <c r="M6459" s="100"/>
      <c r="N6459" s="131"/>
    </row>
    <row r="6460" spans="1:14" s="96" customFormat="1" ht="45.95" customHeight="1">
      <c r="A6460" s="110"/>
      <c r="F6460" s="18"/>
      <c r="G6460" s="130"/>
      <c r="H6460" s="130"/>
      <c r="I6460" s="120"/>
      <c r="J6460" s="16"/>
      <c r="K6460" s="17"/>
      <c r="L6460" s="16"/>
      <c r="M6460" s="100"/>
      <c r="N6460" s="131"/>
    </row>
    <row r="6461" spans="1:14" s="96" customFormat="1" ht="45.95" customHeight="1">
      <c r="A6461" s="110"/>
      <c r="F6461" s="18"/>
      <c r="G6461" s="19"/>
      <c r="H6461" s="19"/>
      <c r="I6461" s="137"/>
      <c r="J6461" s="16"/>
      <c r="K6461" s="17"/>
      <c r="L6461" s="16"/>
      <c r="M6461" s="100"/>
      <c r="N6461" s="121"/>
    </row>
    <row r="6462" spans="1:14" s="96" customFormat="1" ht="45.95" customHeight="1">
      <c r="A6462" s="110"/>
      <c r="F6462" s="18"/>
      <c r="G6462" s="19"/>
      <c r="H6462" s="19"/>
      <c r="I6462" s="120"/>
      <c r="J6462" s="16"/>
      <c r="K6462" s="17"/>
      <c r="L6462" s="16"/>
      <c r="M6462" s="100"/>
      <c r="N6462" s="121"/>
    </row>
    <row r="6463" spans="1:14" s="96" customFormat="1" ht="45.95" customHeight="1">
      <c r="A6463" s="110"/>
      <c r="F6463" s="18"/>
      <c r="G6463" s="19"/>
      <c r="H6463" s="19"/>
      <c r="I6463" s="120"/>
      <c r="J6463" s="16"/>
      <c r="K6463" s="17"/>
      <c r="L6463" s="16"/>
      <c r="M6463" s="100"/>
      <c r="N6463" s="121"/>
    </row>
    <row r="6464" spans="1:14" s="96" customFormat="1" ht="45.95" customHeight="1">
      <c r="A6464" s="110"/>
      <c r="F6464" s="18"/>
      <c r="G6464" s="19"/>
      <c r="H6464" s="19"/>
      <c r="I6464" s="120"/>
      <c r="J6464" s="16"/>
      <c r="K6464" s="17"/>
      <c r="L6464" s="16"/>
      <c r="M6464" s="100"/>
      <c r="N6464" s="121"/>
    </row>
    <row r="6465" spans="1:14" s="96" customFormat="1" ht="45.95" customHeight="1">
      <c r="A6465" s="110"/>
      <c r="F6465" s="18"/>
      <c r="G6465" s="19"/>
      <c r="H6465" s="19"/>
      <c r="I6465" s="120"/>
      <c r="J6465" s="16"/>
      <c r="K6465" s="17"/>
      <c r="L6465" s="16"/>
      <c r="M6465" s="100"/>
      <c r="N6465" s="121"/>
    </row>
    <row r="6466" spans="1:14" s="96" customFormat="1" ht="45.95" customHeight="1">
      <c r="A6466" s="110"/>
      <c r="F6466" s="22"/>
      <c r="G6466" s="19"/>
      <c r="H6466" s="19"/>
      <c r="I6466" s="120"/>
      <c r="J6466" s="23"/>
      <c r="K6466" s="24"/>
      <c r="L6466" s="23"/>
      <c r="M6466" s="100"/>
      <c r="N6466" s="121"/>
    </row>
    <row r="6467" spans="1:14" s="96" customFormat="1" ht="45.95" customHeight="1">
      <c r="A6467" s="110"/>
      <c r="F6467" s="22"/>
      <c r="G6467" s="19"/>
      <c r="H6467" s="19"/>
      <c r="I6467" s="120"/>
      <c r="J6467" s="23"/>
      <c r="K6467" s="24"/>
      <c r="L6467" s="23"/>
      <c r="M6467" s="100"/>
      <c r="N6467" s="121"/>
    </row>
    <row r="6468" spans="1:14" s="96" customFormat="1" ht="45.95" customHeight="1">
      <c r="A6468" s="110"/>
      <c r="F6468" s="25"/>
      <c r="G6468" s="25"/>
      <c r="H6468" s="25"/>
      <c r="I6468" s="132"/>
      <c r="J6468" s="23"/>
      <c r="K6468" s="24"/>
      <c r="L6468" s="23"/>
      <c r="M6468" s="100"/>
      <c r="N6468" s="121"/>
    </row>
    <row r="6469" spans="1:14" s="96" customFormat="1" ht="45.95" customHeight="1">
      <c r="A6469" s="110"/>
      <c r="F6469" s="25"/>
      <c r="G6469" s="25"/>
      <c r="H6469" s="25"/>
      <c r="I6469" s="132"/>
      <c r="J6469" s="23"/>
      <c r="K6469" s="24"/>
      <c r="L6469" s="23"/>
      <c r="M6469" s="100"/>
      <c r="N6469" s="121"/>
    </row>
    <row r="6470" spans="1:14" s="96" customFormat="1" ht="45.95" customHeight="1">
      <c r="A6470" s="110"/>
      <c r="F6470" s="133"/>
      <c r="G6470" s="25"/>
      <c r="H6470" s="25"/>
      <c r="I6470" s="132"/>
      <c r="J6470" s="23"/>
      <c r="K6470" s="24"/>
      <c r="L6470" s="23"/>
      <c r="M6470" s="100"/>
      <c r="N6470" s="121"/>
    </row>
    <row r="6471" spans="1:14" s="96" customFormat="1" ht="45.95" customHeight="1">
      <c r="A6471" s="110"/>
      <c r="F6471" s="133"/>
      <c r="G6471" s="25"/>
      <c r="H6471" s="25"/>
      <c r="I6471" s="132"/>
      <c r="J6471" s="23"/>
      <c r="K6471" s="24"/>
      <c r="L6471" s="23"/>
      <c r="M6471" s="100"/>
      <c r="N6471" s="121"/>
    </row>
    <row r="6472" spans="1:14" s="96" customFormat="1" ht="45.95" customHeight="1">
      <c r="A6472" s="110"/>
      <c r="F6472" s="133"/>
      <c r="G6472" s="25"/>
      <c r="H6472" s="25"/>
      <c r="I6472" s="132"/>
      <c r="J6472" s="23"/>
      <c r="K6472" s="24"/>
      <c r="L6472" s="23"/>
      <c r="M6472" s="100"/>
      <c r="N6472" s="121"/>
    </row>
    <row r="6473" spans="1:14" s="96" customFormat="1" ht="45.95" customHeight="1">
      <c r="A6473" s="110"/>
      <c r="F6473" s="18"/>
      <c r="G6473" s="19"/>
      <c r="H6473" s="19"/>
      <c r="I6473" s="120"/>
      <c r="J6473" s="16"/>
      <c r="K6473" s="17"/>
      <c r="L6473" s="16"/>
      <c r="M6473" s="100"/>
      <c r="N6473" s="121"/>
    </row>
    <row r="6474" spans="1:14" s="96" customFormat="1" ht="45.95" customHeight="1">
      <c r="A6474" s="110"/>
      <c r="F6474" s="18"/>
      <c r="G6474" s="19"/>
      <c r="H6474" s="19"/>
      <c r="I6474" s="120"/>
      <c r="J6474" s="16"/>
      <c r="K6474" s="17"/>
      <c r="L6474" s="16"/>
      <c r="M6474" s="100"/>
      <c r="N6474" s="121"/>
    </row>
    <row r="6475" spans="1:14" s="96" customFormat="1" ht="45.95" customHeight="1">
      <c r="A6475" s="110"/>
      <c r="F6475" s="22"/>
      <c r="G6475" s="19"/>
      <c r="H6475" s="19"/>
      <c r="I6475" s="120"/>
      <c r="J6475" s="23"/>
      <c r="K6475" s="24"/>
      <c r="L6475" s="23"/>
      <c r="M6475" s="100"/>
      <c r="N6475" s="121"/>
    </row>
    <row r="6476" spans="1:14" s="96" customFormat="1" ht="45.95" customHeight="1">
      <c r="A6476" s="110"/>
      <c r="F6476" s="22"/>
      <c r="G6476" s="19"/>
      <c r="H6476" s="19"/>
      <c r="I6476" s="120"/>
      <c r="J6476" s="23"/>
      <c r="K6476" s="24"/>
      <c r="L6476" s="23"/>
      <c r="M6476" s="100"/>
      <c r="N6476" s="121"/>
    </row>
    <row r="6477" spans="1:14" s="96" customFormat="1" ht="45.95" customHeight="1">
      <c r="A6477" s="110"/>
      <c r="F6477" s="25"/>
      <c r="G6477" s="25"/>
      <c r="H6477" s="25"/>
      <c r="I6477" s="120"/>
      <c r="J6477" s="23"/>
      <c r="K6477" s="24"/>
      <c r="L6477" s="23"/>
      <c r="M6477" s="100"/>
      <c r="N6477" s="121"/>
    </row>
    <row r="6478" spans="1:14" s="96" customFormat="1" ht="45.95" customHeight="1">
      <c r="A6478" s="110"/>
      <c r="F6478" s="133"/>
      <c r="G6478" s="25"/>
      <c r="H6478" s="25"/>
      <c r="I6478" s="132"/>
      <c r="J6478" s="23"/>
      <c r="K6478" s="24"/>
      <c r="L6478" s="23"/>
      <c r="M6478" s="100"/>
      <c r="N6478" s="121"/>
    </row>
    <row r="6479" spans="1:14" s="96" customFormat="1" ht="45.95" customHeight="1">
      <c r="A6479" s="110"/>
      <c r="F6479" s="133"/>
      <c r="G6479" s="25"/>
      <c r="H6479" s="25"/>
      <c r="I6479" s="132"/>
      <c r="J6479" s="23"/>
      <c r="K6479" s="24"/>
      <c r="L6479" s="23"/>
      <c r="M6479" s="100"/>
      <c r="N6479" s="121"/>
    </row>
    <row r="6480" spans="1:14" s="96" customFormat="1" ht="45.95" customHeight="1">
      <c r="A6480" s="110"/>
      <c r="F6480" s="133"/>
      <c r="G6480" s="25"/>
      <c r="H6480" s="25"/>
      <c r="I6480" s="132"/>
      <c r="J6480" s="23"/>
      <c r="K6480" s="24"/>
      <c r="L6480" s="23"/>
      <c r="M6480" s="100"/>
      <c r="N6480" s="121"/>
    </row>
    <row r="6481" spans="1:14" s="96" customFormat="1" ht="45.95" customHeight="1">
      <c r="A6481" s="110"/>
      <c r="B6481" s="111"/>
      <c r="C6481" s="127"/>
      <c r="F6481" s="18"/>
      <c r="G6481" s="130"/>
      <c r="H6481" s="130"/>
      <c r="I6481" s="120"/>
      <c r="J6481" s="16"/>
      <c r="K6481" s="17"/>
      <c r="L6481" s="16"/>
      <c r="M6481" s="100"/>
      <c r="N6481" s="131"/>
    </row>
    <row r="6482" spans="1:14" s="96" customFormat="1" ht="45.95" customHeight="1">
      <c r="A6482" s="110"/>
      <c r="B6482" s="111"/>
      <c r="F6482" s="18"/>
      <c r="G6482" s="130"/>
      <c r="H6482" s="130"/>
      <c r="I6482" s="120"/>
      <c r="J6482" s="16"/>
      <c r="K6482" s="17"/>
      <c r="L6482" s="16"/>
      <c r="M6482" s="100"/>
      <c r="N6482" s="131"/>
    </row>
    <row r="6483" spans="1:14" s="96" customFormat="1" ht="45.95" customHeight="1">
      <c r="A6483" s="110"/>
      <c r="F6483" s="18"/>
      <c r="G6483" s="130"/>
      <c r="H6483" s="130"/>
      <c r="I6483" s="120"/>
      <c r="J6483" s="16"/>
      <c r="K6483" s="17"/>
      <c r="L6483" s="16"/>
      <c r="M6483" s="100"/>
      <c r="N6483" s="131"/>
    </row>
    <row r="6484" spans="1:14" s="96" customFormat="1" ht="45.95" customHeight="1">
      <c r="A6484" s="110"/>
      <c r="F6484" s="18"/>
      <c r="G6484" s="19"/>
      <c r="H6484" s="19"/>
      <c r="I6484" s="120"/>
      <c r="J6484" s="16"/>
      <c r="K6484" s="17"/>
      <c r="L6484" s="16"/>
      <c r="M6484" s="100"/>
      <c r="N6484" s="121"/>
    </row>
    <row r="6485" spans="1:14" s="96" customFormat="1" ht="45.95" customHeight="1">
      <c r="A6485" s="110"/>
      <c r="F6485" s="18"/>
      <c r="G6485" s="19"/>
      <c r="H6485" s="19"/>
      <c r="I6485" s="120"/>
      <c r="J6485" s="16"/>
      <c r="K6485" s="17"/>
      <c r="L6485" s="16"/>
      <c r="M6485" s="100"/>
      <c r="N6485" s="121"/>
    </row>
    <row r="6486" spans="1:14" s="96" customFormat="1" ht="45.95" customHeight="1">
      <c r="A6486" s="110"/>
      <c r="F6486" s="18"/>
      <c r="G6486" s="19"/>
      <c r="H6486" s="19"/>
      <c r="I6486" s="120"/>
      <c r="J6486" s="16"/>
      <c r="K6486" s="17"/>
      <c r="L6486" s="16"/>
      <c r="M6486" s="100"/>
      <c r="N6486" s="121"/>
    </row>
    <row r="6487" spans="1:14" s="96" customFormat="1" ht="45.95" customHeight="1">
      <c r="A6487" s="110"/>
      <c r="F6487" s="18"/>
      <c r="G6487" s="19"/>
      <c r="H6487" s="19"/>
      <c r="I6487" s="120"/>
      <c r="J6487" s="16"/>
      <c r="K6487" s="17"/>
      <c r="L6487" s="16"/>
      <c r="M6487" s="100"/>
      <c r="N6487" s="121"/>
    </row>
    <row r="6488" spans="1:14" s="96" customFormat="1" ht="45.95" customHeight="1">
      <c r="A6488" s="110"/>
      <c r="F6488" s="18"/>
      <c r="G6488" s="19"/>
      <c r="H6488" s="19"/>
      <c r="I6488" s="120"/>
      <c r="J6488" s="16"/>
      <c r="K6488" s="17"/>
      <c r="L6488" s="16"/>
      <c r="M6488" s="100"/>
      <c r="N6488" s="121"/>
    </row>
    <row r="6489" spans="1:14" s="96" customFormat="1" ht="45.95" customHeight="1">
      <c r="A6489" s="110"/>
      <c r="F6489" s="18"/>
      <c r="G6489" s="19"/>
      <c r="H6489" s="19"/>
      <c r="I6489" s="120"/>
      <c r="J6489" s="16"/>
      <c r="K6489" s="17"/>
      <c r="L6489" s="16"/>
      <c r="M6489" s="100"/>
      <c r="N6489" s="121"/>
    </row>
    <row r="6490" spans="1:14" s="96" customFormat="1" ht="45.95" customHeight="1">
      <c r="A6490" s="110"/>
      <c r="F6490" s="18"/>
      <c r="G6490" s="19"/>
      <c r="H6490" s="19"/>
      <c r="I6490" s="120"/>
      <c r="J6490" s="16"/>
      <c r="K6490" s="17"/>
      <c r="L6490" s="16"/>
      <c r="M6490" s="100"/>
      <c r="N6490" s="121"/>
    </row>
    <row r="6491" spans="1:14" s="96" customFormat="1" ht="45.95" customHeight="1">
      <c r="A6491" s="110"/>
      <c r="F6491" s="22"/>
      <c r="G6491" s="19"/>
      <c r="H6491" s="19"/>
      <c r="I6491" s="120"/>
      <c r="J6491" s="23"/>
      <c r="K6491" s="24"/>
      <c r="L6491" s="23"/>
      <c r="M6491" s="100"/>
      <c r="N6491" s="121"/>
    </row>
    <row r="6492" spans="1:14" s="96" customFormat="1" ht="45.95" customHeight="1">
      <c r="A6492" s="110"/>
      <c r="F6492" s="22"/>
      <c r="G6492" s="19"/>
      <c r="H6492" s="19"/>
      <c r="I6492" s="120"/>
      <c r="J6492" s="23"/>
      <c r="K6492" s="24"/>
      <c r="L6492" s="23"/>
      <c r="M6492" s="100"/>
      <c r="N6492" s="121"/>
    </row>
    <row r="6493" spans="1:14" s="96" customFormat="1" ht="45.95" customHeight="1">
      <c r="A6493" s="110"/>
      <c r="F6493" s="25"/>
      <c r="G6493" s="25"/>
      <c r="H6493" s="25"/>
      <c r="I6493" s="132"/>
      <c r="J6493" s="23"/>
      <c r="K6493" s="24"/>
      <c r="L6493" s="23"/>
      <c r="M6493" s="100"/>
      <c r="N6493" s="121"/>
    </row>
    <row r="6494" spans="1:14" s="96" customFormat="1" ht="45.95" customHeight="1">
      <c r="A6494" s="110"/>
      <c r="F6494" s="25"/>
      <c r="G6494" s="25"/>
      <c r="H6494" s="25"/>
      <c r="I6494" s="132"/>
      <c r="J6494" s="23"/>
      <c r="K6494" s="24"/>
      <c r="L6494" s="23"/>
      <c r="M6494" s="100"/>
      <c r="N6494" s="121"/>
    </row>
    <row r="6495" spans="1:14" s="96" customFormat="1" ht="45.95" customHeight="1">
      <c r="A6495" s="110"/>
      <c r="F6495" s="133"/>
      <c r="G6495" s="25"/>
      <c r="H6495" s="25"/>
      <c r="I6495" s="132"/>
      <c r="J6495" s="23"/>
      <c r="K6495" s="24"/>
      <c r="L6495" s="23"/>
      <c r="M6495" s="100"/>
      <c r="N6495" s="121"/>
    </row>
    <row r="6496" spans="1:14" s="96" customFormat="1" ht="45.95" customHeight="1">
      <c r="A6496" s="110"/>
      <c r="F6496" s="133"/>
      <c r="G6496" s="25"/>
      <c r="H6496" s="25"/>
      <c r="I6496" s="132"/>
      <c r="J6496" s="23"/>
      <c r="K6496" s="24"/>
      <c r="L6496" s="23"/>
      <c r="M6496" s="100"/>
      <c r="N6496" s="121"/>
    </row>
    <row r="6497" spans="1:14" s="96" customFormat="1" ht="45.95" customHeight="1">
      <c r="A6497" s="110"/>
      <c r="F6497" s="133"/>
      <c r="G6497" s="25"/>
      <c r="H6497" s="25"/>
      <c r="I6497" s="132"/>
      <c r="J6497" s="23"/>
      <c r="K6497" s="24"/>
      <c r="L6497" s="23"/>
      <c r="M6497" s="100"/>
      <c r="N6497" s="121"/>
    </row>
    <row r="6498" spans="1:14" s="96" customFormat="1" ht="45.95" customHeight="1">
      <c r="A6498" s="110"/>
      <c r="F6498" s="133"/>
      <c r="G6498" s="25"/>
      <c r="H6498" s="25"/>
      <c r="I6498" s="132"/>
      <c r="J6498" s="23"/>
      <c r="K6498" s="24"/>
      <c r="L6498" s="23"/>
      <c r="M6498" s="100"/>
      <c r="N6498" s="121"/>
    </row>
    <row r="6499" spans="1:14" s="96" customFormat="1" ht="45.95" customHeight="1">
      <c r="A6499" s="110"/>
      <c r="F6499" s="18"/>
      <c r="G6499" s="19"/>
      <c r="H6499" s="19"/>
      <c r="I6499" s="137"/>
      <c r="J6499" s="16"/>
      <c r="K6499" s="17"/>
      <c r="L6499" s="16"/>
      <c r="M6499" s="100"/>
      <c r="N6499" s="121"/>
    </row>
    <row r="6500" spans="1:14" s="96" customFormat="1" ht="45.95" customHeight="1">
      <c r="A6500" s="110"/>
      <c r="F6500" s="18"/>
      <c r="G6500" s="19"/>
      <c r="H6500" s="19"/>
      <c r="I6500" s="120"/>
      <c r="J6500" s="16"/>
      <c r="K6500" s="17"/>
      <c r="L6500" s="16"/>
      <c r="M6500" s="100"/>
      <c r="N6500" s="121"/>
    </row>
    <row r="6501" spans="1:14" s="96" customFormat="1" ht="45.95" customHeight="1">
      <c r="A6501" s="110"/>
      <c r="F6501" s="18"/>
      <c r="G6501" s="19"/>
      <c r="H6501" s="19"/>
      <c r="I6501" s="120"/>
      <c r="J6501" s="16"/>
      <c r="K6501" s="17"/>
      <c r="L6501" s="16"/>
      <c r="M6501" s="100"/>
      <c r="N6501" s="121"/>
    </row>
    <row r="6502" spans="1:14" s="96" customFormat="1" ht="45.95" customHeight="1">
      <c r="A6502" s="110"/>
      <c r="F6502" s="18"/>
      <c r="G6502" s="19"/>
      <c r="H6502" s="19"/>
      <c r="I6502" s="120"/>
      <c r="J6502" s="16"/>
      <c r="K6502" s="17"/>
      <c r="L6502" s="16"/>
      <c r="M6502" s="100"/>
      <c r="N6502" s="121"/>
    </row>
    <row r="6503" spans="1:14" s="96" customFormat="1" ht="45.95" customHeight="1">
      <c r="A6503" s="110"/>
      <c r="F6503" s="18"/>
      <c r="G6503" s="19"/>
      <c r="H6503" s="19"/>
      <c r="I6503" s="120"/>
      <c r="J6503" s="16"/>
      <c r="K6503" s="17"/>
      <c r="L6503" s="16"/>
      <c r="M6503" s="100"/>
      <c r="N6503" s="121"/>
    </row>
    <row r="6504" spans="1:14" s="96" customFormat="1" ht="45.95" customHeight="1">
      <c r="A6504" s="110"/>
      <c r="F6504" s="22"/>
      <c r="G6504" s="19"/>
      <c r="H6504" s="19"/>
      <c r="I6504" s="120"/>
      <c r="J6504" s="23"/>
      <c r="K6504" s="24"/>
      <c r="L6504" s="23"/>
      <c r="M6504" s="100"/>
      <c r="N6504" s="121"/>
    </row>
    <row r="6505" spans="1:14" s="96" customFormat="1" ht="45.95" customHeight="1">
      <c r="A6505" s="110"/>
      <c r="F6505" s="22"/>
      <c r="G6505" s="19"/>
      <c r="H6505" s="19"/>
      <c r="I6505" s="120"/>
      <c r="J6505" s="23"/>
      <c r="K6505" s="24"/>
      <c r="L6505" s="23"/>
      <c r="M6505" s="100"/>
      <c r="N6505" s="121"/>
    </row>
    <row r="6506" spans="1:14" s="96" customFormat="1" ht="45.95" customHeight="1">
      <c r="A6506" s="110"/>
      <c r="F6506" s="25"/>
      <c r="G6506" s="25"/>
      <c r="H6506" s="25"/>
      <c r="I6506" s="132"/>
      <c r="J6506" s="23"/>
      <c r="K6506" s="24"/>
      <c r="L6506" s="23"/>
      <c r="M6506" s="100"/>
      <c r="N6506" s="121"/>
    </row>
    <row r="6507" spans="1:14" s="96" customFormat="1" ht="45.95" customHeight="1">
      <c r="A6507" s="110"/>
      <c r="F6507" s="25"/>
      <c r="G6507" s="25"/>
      <c r="H6507" s="25"/>
      <c r="I6507" s="132"/>
      <c r="J6507" s="23"/>
      <c r="K6507" s="24"/>
      <c r="L6507" s="23"/>
      <c r="M6507" s="100"/>
      <c r="N6507" s="121"/>
    </row>
    <row r="6508" spans="1:14" s="96" customFormat="1" ht="45.95" customHeight="1">
      <c r="A6508" s="110"/>
      <c r="F6508" s="133"/>
      <c r="G6508" s="25"/>
      <c r="H6508" s="25"/>
      <c r="I6508" s="132"/>
      <c r="J6508" s="23"/>
      <c r="K6508" s="24"/>
      <c r="L6508" s="23"/>
      <c r="M6508" s="100"/>
      <c r="N6508" s="121"/>
    </row>
    <row r="6509" spans="1:14" s="96" customFormat="1" ht="45.95" customHeight="1">
      <c r="A6509" s="110"/>
      <c r="F6509" s="133"/>
      <c r="G6509" s="25"/>
      <c r="H6509" s="25"/>
      <c r="I6509" s="132"/>
      <c r="J6509" s="23"/>
      <c r="K6509" s="24"/>
      <c r="L6509" s="23"/>
      <c r="M6509" s="100"/>
      <c r="N6509" s="121"/>
    </row>
    <row r="6510" spans="1:14" s="96" customFormat="1" ht="45.95" customHeight="1">
      <c r="A6510" s="110"/>
      <c r="F6510" s="18"/>
      <c r="G6510" s="19"/>
      <c r="H6510" s="19"/>
      <c r="I6510" s="120"/>
      <c r="J6510" s="16"/>
      <c r="K6510" s="17"/>
      <c r="L6510" s="16"/>
      <c r="M6510" s="100"/>
      <c r="N6510" s="121"/>
    </row>
    <row r="6511" spans="1:14" s="96" customFormat="1" ht="45.95" customHeight="1">
      <c r="A6511" s="110"/>
      <c r="F6511" s="18"/>
      <c r="G6511" s="19"/>
      <c r="H6511" s="19"/>
      <c r="I6511" s="120"/>
      <c r="J6511" s="16"/>
      <c r="K6511" s="17"/>
      <c r="L6511" s="16"/>
      <c r="M6511" s="100"/>
      <c r="N6511" s="121"/>
    </row>
    <row r="6512" spans="1:14" s="96" customFormat="1" ht="45.95" customHeight="1">
      <c r="A6512" s="110"/>
      <c r="F6512" s="22"/>
      <c r="G6512" s="19"/>
      <c r="H6512" s="19"/>
      <c r="I6512" s="120"/>
      <c r="J6512" s="23"/>
      <c r="K6512" s="24"/>
      <c r="L6512" s="23"/>
      <c r="M6512" s="100"/>
      <c r="N6512" s="121"/>
    </row>
    <row r="6513" spans="1:14" s="96" customFormat="1" ht="45.95" customHeight="1">
      <c r="A6513" s="110"/>
      <c r="F6513" s="22"/>
      <c r="G6513" s="19"/>
      <c r="H6513" s="19"/>
      <c r="I6513" s="120"/>
      <c r="J6513" s="23"/>
      <c r="K6513" s="24"/>
      <c r="L6513" s="23"/>
      <c r="M6513" s="100"/>
      <c r="N6513" s="121"/>
    </row>
    <row r="6514" spans="1:14" s="96" customFormat="1" ht="45.95" customHeight="1">
      <c r="A6514" s="110"/>
      <c r="F6514" s="25"/>
      <c r="G6514" s="25"/>
      <c r="H6514" s="25"/>
      <c r="I6514" s="120"/>
      <c r="J6514" s="23"/>
      <c r="K6514" s="24"/>
      <c r="L6514" s="23"/>
      <c r="M6514" s="100"/>
      <c r="N6514" s="121"/>
    </row>
    <row r="6515" spans="1:14" s="96" customFormat="1" ht="45.95" customHeight="1">
      <c r="A6515" s="110"/>
      <c r="F6515" s="133"/>
      <c r="G6515" s="25"/>
      <c r="H6515" s="25"/>
      <c r="I6515" s="132"/>
      <c r="J6515" s="23"/>
      <c r="K6515" s="24"/>
      <c r="L6515" s="23"/>
      <c r="M6515" s="100"/>
      <c r="N6515" s="121"/>
    </row>
    <row r="6516" spans="1:14" s="96" customFormat="1" ht="45.95" customHeight="1">
      <c r="A6516" s="110"/>
      <c r="F6516" s="133"/>
      <c r="G6516" s="25"/>
      <c r="H6516" s="25"/>
      <c r="I6516" s="132"/>
      <c r="J6516" s="23"/>
      <c r="K6516" s="24"/>
      <c r="L6516" s="23"/>
      <c r="M6516" s="100"/>
      <c r="N6516" s="121"/>
    </row>
    <row r="6517" spans="1:14" s="96" customFormat="1" ht="45.95" customHeight="1">
      <c r="A6517" s="110"/>
      <c r="F6517" s="133"/>
      <c r="G6517" s="25"/>
      <c r="H6517" s="25"/>
      <c r="I6517" s="132"/>
      <c r="J6517" s="23"/>
      <c r="K6517" s="24"/>
      <c r="L6517" s="23"/>
      <c r="M6517" s="100"/>
      <c r="N6517" s="121"/>
    </row>
    <row r="6518" spans="1:14" s="96" customFormat="1" ht="45.95" customHeight="1">
      <c r="A6518" s="110"/>
      <c r="B6518" s="111"/>
      <c r="C6518" s="127"/>
      <c r="F6518" s="18"/>
      <c r="G6518" s="130"/>
      <c r="H6518" s="130"/>
      <c r="I6518" s="120"/>
      <c r="J6518" s="16"/>
      <c r="K6518" s="17"/>
      <c r="L6518" s="16"/>
      <c r="M6518" s="100"/>
      <c r="N6518" s="131"/>
    </row>
    <row r="6519" spans="1:14" s="96" customFormat="1" ht="45.95" customHeight="1">
      <c r="A6519" s="110"/>
      <c r="F6519" s="18"/>
      <c r="G6519" s="130"/>
      <c r="H6519" s="130"/>
      <c r="I6519" s="120"/>
      <c r="J6519" s="16"/>
      <c r="K6519" s="17"/>
      <c r="L6519" s="16"/>
      <c r="M6519" s="100"/>
      <c r="N6519" s="131"/>
    </row>
    <row r="6520" spans="1:14" s="96" customFormat="1" ht="45.95" customHeight="1">
      <c r="A6520" s="110"/>
      <c r="F6520" s="18"/>
      <c r="G6520" s="130"/>
      <c r="H6520" s="130"/>
      <c r="I6520" s="120"/>
      <c r="J6520" s="16"/>
      <c r="K6520" s="17"/>
      <c r="L6520" s="16"/>
      <c r="M6520" s="100"/>
      <c r="N6520" s="131"/>
    </row>
    <row r="6521" spans="1:14" s="96" customFormat="1" ht="45.95" customHeight="1">
      <c r="A6521" s="110"/>
      <c r="F6521" s="18"/>
      <c r="G6521" s="130"/>
      <c r="H6521" s="130"/>
      <c r="I6521" s="120"/>
      <c r="J6521" s="16"/>
      <c r="K6521" s="17"/>
      <c r="L6521" s="16"/>
      <c r="M6521" s="100"/>
      <c r="N6521" s="131"/>
    </row>
    <row r="6522" spans="1:14" s="96" customFormat="1" ht="45.95" customHeight="1">
      <c r="A6522" s="110"/>
      <c r="F6522" s="18"/>
      <c r="G6522" s="19"/>
      <c r="H6522" s="19"/>
      <c r="I6522" s="137"/>
      <c r="J6522" s="16"/>
      <c r="K6522" s="17"/>
      <c r="L6522" s="16"/>
      <c r="M6522" s="100"/>
      <c r="N6522" s="121"/>
    </row>
    <row r="6523" spans="1:14" s="96" customFormat="1" ht="45.95" customHeight="1">
      <c r="A6523" s="110"/>
      <c r="F6523" s="18"/>
      <c r="G6523" s="19"/>
      <c r="H6523" s="19"/>
      <c r="I6523" s="120"/>
      <c r="J6523" s="16"/>
      <c r="K6523" s="17"/>
      <c r="L6523" s="16"/>
      <c r="M6523" s="100"/>
      <c r="N6523" s="121"/>
    </row>
    <row r="6524" spans="1:14" s="96" customFormat="1" ht="45.95" customHeight="1">
      <c r="A6524" s="110"/>
      <c r="F6524" s="18"/>
      <c r="G6524" s="19"/>
      <c r="H6524" s="19"/>
      <c r="I6524" s="120"/>
      <c r="J6524" s="16"/>
      <c r="K6524" s="17"/>
      <c r="L6524" s="16"/>
      <c r="M6524" s="100"/>
      <c r="N6524" s="121"/>
    </row>
    <row r="6525" spans="1:14" s="96" customFormat="1" ht="45.95" customHeight="1">
      <c r="A6525" s="110"/>
      <c r="F6525" s="22"/>
      <c r="G6525" s="19"/>
      <c r="H6525" s="19"/>
      <c r="I6525" s="120"/>
      <c r="J6525" s="23"/>
      <c r="K6525" s="24"/>
      <c r="L6525" s="23"/>
      <c r="M6525" s="100"/>
      <c r="N6525" s="121"/>
    </row>
    <row r="6526" spans="1:14" s="96" customFormat="1" ht="45.95" customHeight="1">
      <c r="A6526" s="110"/>
      <c r="F6526" s="25"/>
      <c r="G6526" s="25"/>
      <c r="H6526" s="25"/>
      <c r="I6526" s="120"/>
      <c r="J6526" s="23"/>
      <c r="K6526" s="24"/>
      <c r="L6526" s="23"/>
      <c r="M6526" s="100"/>
      <c r="N6526" s="121"/>
    </row>
    <row r="6527" spans="1:14" s="96" customFormat="1" ht="45.95" customHeight="1">
      <c r="A6527" s="110"/>
      <c r="F6527" s="133"/>
      <c r="G6527" s="25"/>
      <c r="H6527" s="25"/>
      <c r="I6527" s="120"/>
      <c r="J6527" s="23"/>
      <c r="K6527" s="24"/>
      <c r="L6527" s="23"/>
      <c r="M6527" s="100"/>
      <c r="N6527" s="121"/>
    </row>
    <row r="6528" spans="1:14" s="96" customFormat="1" ht="45.95" customHeight="1">
      <c r="A6528" s="110"/>
      <c r="F6528" s="133"/>
      <c r="G6528" s="25"/>
      <c r="H6528" s="25"/>
      <c r="I6528" s="132"/>
      <c r="J6528" s="23"/>
      <c r="K6528" s="24"/>
      <c r="L6528" s="23"/>
      <c r="M6528" s="100"/>
      <c r="N6528" s="121"/>
    </row>
    <row r="6529" spans="1:14" s="96" customFormat="1" ht="45.95" customHeight="1">
      <c r="A6529" s="110"/>
      <c r="F6529" s="18"/>
      <c r="G6529" s="19"/>
      <c r="H6529" s="19"/>
      <c r="I6529" s="120"/>
      <c r="J6529" s="16"/>
      <c r="K6529" s="17"/>
      <c r="L6529" s="16"/>
      <c r="M6529" s="100"/>
      <c r="N6529" s="121"/>
    </row>
    <row r="6530" spans="1:14" s="96" customFormat="1" ht="45.95" customHeight="1">
      <c r="A6530" s="110"/>
      <c r="F6530" s="22"/>
      <c r="G6530" s="19"/>
      <c r="H6530" s="19"/>
      <c r="I6530" s="120"/>
      <c r="J6530" s="23"/>
      <c r="K6530" s="24"/>
      <c r="L6530" s="23"/>
      <c r="M6530" s="100"/>
      <c r="N6530" s="121"/>
    </row>
    <row r="6531" spans="1:14" s="96" customFormat="1" ht="45.95" customHeight="1">
      <c r="A6531" s="110"/>
      <c r="F6531" s="22"/>
      <c r="G6531" s="19"/>
      <c r="H6531" s="19"/>
      <c r="I6531" s="120"/>
      <c r="J6531" s="23"/>
      <c r="K6531" s="24"/>
      <c r="L6531" s="23"/>
      <c r="M6531" s="100"/>
      <c r="N6531" s="121"/>
    </row>
    <row r="6532" spans="1:14" s="96" customFormat="1" ht="45.95" customHeight="1">
      <c r="A6532" s="110"/>
      <c r="F6532" s="25"/>
      <c r="G6532" s="25"/>
      <c r="H6532" s="25"/>
      <c r="I6532" s="120"/>
      <c r="J6532" s="23"/>
      <c r="K6532" s="24"/>
      <c r="L6532" s="23"/>
      <c r="M6532" s="100"/>
      <c r="N6532" s="121"/>
    </row>
    <row r="6533" spans="1:14" s="96" customFormat="1" ht="45.95" customHeight="1">
      <c r="A6533" s="110"/>
      <c r="F6533" s="133"/>
      <c r="G6533" s="25"/>
      <c r="H6533" s="25"/>
      <c r="I6533" s="120"/>
      <c r="J6533" s="23"/>
      <c r="K6533" s="24"/>
      <c r="L6533" s="23"/>
      <c r="M6533" s="100"/>
      <c r="N6533" s="121"/>
    </row>
    <row r="6534" spans="1:14" s="96" customFormat="1" ht="45.95" customHeight="1">
      <c r="A6534" s="110"/>
      <c r="F6534" s="133"/>
      <c r="G6534" s="25"/>
      <c r="H6534" s="25"/>
      <c r="I6534" s="132"/>
      <c r="J6534" s="23"/>
      <c r="K6534" s="24"/>
      <c r="L6534" s="23"/>
      <c r="M6534" s="100"/>
      <c r="N6534" s="121"/>
    </row>
    <row r="6535" spans="1:14" s="96" customFormat="1" ht="45.95" customHeight="1">
      <c r="A6535" s="110"/>
      <c r="F6535" s="18"/>
      <c r="G6535" s="19"/>
      <c r="H6535" s="19"/>
      <c r="I6535" s="120"/>
      <c r="J6535" s="16"/>
      <c r="K6535" s="17"/>
      <c r="L6535" s="16"/>
      <c r="M6535" s="100"/>
      <c r="N6535" s="121"/>
    </row>
    <row r="6536" spans="1:14" s="96" customFormat="1" ht="45.95" customHeight="1">
      <c r="A6536" s="110"/>
      <c r="F6536" s="18"/>
      <c r="G6536" s="19"/>
      <c r="H6536" s="19"/>
      <c r="I6536" s="120"/>
      <c r="J6536" s="16"/>
      <c r="K6536" s="17"/>
      <c r="L6536" s="16"/>
      <c r="M6536" s="100"/>
      <c r="N6536" s="121"/>
    </row>
    <row r="6537" spans="1:14" s="96" customFormat="1" ht="45.95" customHeight="1">
      <c r="A6537" s="110"/>
      <c r="F6537" s="22"/>
      <c r="G6537" s="19"/>
      <c r="H6537" s="19"/>
      <c r="I6537" s="120"/>
      <c r="J6537" s="23"/>
      <c r="K6537" s="24"/>
      <c r="L6537" s="23"/>
      <c r="M6537" s="100"/>
      <c r="N6537" s="121"/>
    </row>
    <row r="6538" spans="1:14" s="96" customFormat="1" ht="45.95" customHeight="1">
      <c r="A6538" s="110"/>
      <c r="F6538" s="25"/>
      <c r="G6538" s="25"/>
      <c r="H6538" s="25"/>
      <c r="I6538" s="120"/>
      <c r="J6538" s="23"/>
      <c r="K6538" s="24"/>
      <c r="L6538" s="23"/>
      <c r="M6538" s="100"/>
      <c r="N6538" s="121"/>
    </row>
    <row r="6539" spans="1:14" s="96" customFormat="1" ht="45.95" customHeight="1">
      <c r="A6539" s="110"/>
      <c r="F6539" s="133"/>
      <c r="G6539" s="25"/>
      <c r="H6539" s="25"/>
      <c r="I6539" s="120"/>
      <c r="J6539" s="23"/>
      <c r="K6539" s="24"/>
      <c r="L6539" s="23"/>
      <c r="M6539" s="100"/>
      <c r="N6539" s="121"/>
    </row>
    <row r="6540" spans="1:14" s="96" customFormat="1" ht="45.95" customHeight="1">
      <c r="A6540" s="110"/>
      <c r="F6540" s="133"/>
      <c r="G6540" s="25"/>
      <c r="H6540" s="25"/>
      <c r="I6540" s="132"/>
      <c r="J6540" s="23"/>
      <c r="K6540" s="24"/>
      <c r="L6540" s="23"/>
      <c r="M6540" s="100"/>
      <c r="N6540" s="121"/>
    </row>
    <row r="6541" spans="1:14" s="96" customFormat="1" ht="45.95" customHeight="1">
      <c r="A6541" s="110"/>
      <c r="F6541" s="18"/>
      <c r="G6541" s="19"/>
      <c r="H6541" s="19"/>
      <c r="I6541" s="120"/>
      <c r="J6541" s="16"/>
      <c r="K6541" s="17"/>
      <c r="L6541" s="16"/>
      <c r="M6541" s="100"/>
      <c r="N6541" s="121"/>
    </row>
    <row r="6542" spans="1:14" s="96" customFormat="1" ht="45.95" customHeight="1">
      <c r="A6542" s="110"/>
      <c r="F6542" s="18"/>
      <c r="G6542" s="19"/>
      <c r="H6542" s="19"/>
      <c r="I6542" s="120"/>
      <c r="J6542" s="16"/>
      <c r="K6542" s="17"/>
      <c r="L6542" s="16"/>
      <c r="M6542" s="100"/>
      <c r="N6542" s="121"/>
    </row>
    <row r="6543" spans="1:14" s="96" customFormat="1" ht="45.95" customHeight="1">
      <c r="A6543" s="110"/>
      <c r="F6543" s="18"/>
      <c r="G6543" s="19"/>
      <c r="H6543" s="19"/>
      <c r="I6543" s="120"/>
      <c r="J6543" s="16"/>
      <c r="K6543" s="17"/>
      <c r="L6543" s="16"/>
      <c r="M6543" s="100"/>
      <c r="N6543" s="121"/>
    </row>
    <row r="6544" spans="1:14" s="96" customFormat="1" ht="45.95" customHeight="1">
      <c r="A6544" s="110"/>
      <c r="F6544" s="22"/>
      <c r="G6544" s="19"/>
      <c r="H6544" s="19"/>
      <c r="I6544" s="120"/>
      <c r="J6544" s="23"/>
      <c r="K6544" s="24"/>
      <c r="L6544" s="23"/>
      <c r="M6544" s="100"/>
      <c r="N6544" s="121"/>
    </row>
    <row r="6545" spans="1:14" s="96" customFormat="1" ht="45.95" customHeight="1">
      <c r="A6545" s="110"/>
      <c r="F6545" s="25"/>
      <c r="G6545" s="25"/>
      <c r="H6545" s="25"/>
      <c r="I6545" s="120"/>
      <c r="J6545" s="23"/>
      <c r="K6545" s="24"/>
      <c r="L6545" s="23"/>
      <c r="M6545" s="100"/>
      <c r="N6545" s="121"/>
    </row>
    <row r="6546" spans="1:14" s="96" customFormat="1" ht="45.95" customHeight="1">
      <c r="A6546" s="110"/>
      <c r="F6546" s="25"/>
      <c r="G6546" s="25"/>
      <c r="H6546" s="25"/>
      <c r="I6546" s="132"/>
      <c r="J6546" s="23"/>
      <c r="K6546" s="24"/>
      <c r="L6546" s="23"/>
      <c r="M6546" s="100"/>
      <c r="N6546" s="121"/>
    </row>
    <row r="6547" spans="1:14" s="96" customFormat="1" ht="45.95" customHeight="1">
      <c r="A6547" s="110"/>
      <c r="F6547" s="133"/>
      <c r="G6547" s="25"/>
      <c r="H6547" s="25"/>
      <c r="I6547" s="132"/>
      <c r="J6547" s="23"/>
      <c r="K6547" s="24"/>
      <c r="L6547" s="23"/>
      <c r="M6547" s="100"/>
      <c r="N6547" s="121"/>
    </row>
    <row r="6548" spans="1:14" s="96" customFormat="1" ht="45.95" customHeight="1">
      <c r="A6548" s="110"/>
      <c r="F6548" s="133"/>
      <c r="G6548" s="25"/>
      <c r="H6548" s="25"/>
      <c r="I6548" s="132"/>
      <c r="J6548" s="23"/>
      <c r="K6548" s="24"/>
      <c r="L6548" s="23"/>
      <c r="M6548" s="100"/>
      <c r="N6548" s="121"/>
    </row>
    <row r="6549" spans="1:14" s="96" customFormat="1" ht="45.95" customHeight="1">
      <c r="A6549" s="110"/>
      <c r="B6549" s="111"/>
      <c r="C6549" s="127"/>
      <c r="F6549" s="18"/>
      <c r="G6549" s="130"/>
      <c r="H6549" s="130"/>
      <c r="I6549" s="120"/>
      <c r="J6549" s="16"/>
      <c r="K6549" s="17"/>
      <c r="L6549" s="16"/>
      <c r="M6549" s="100"/>
      <c r="N6549" s="131"/>
    </row>
    <row r="6550" spans="1:14" s="96" customFormat="1" ht="45.95" customHeight="1">
      <c r="A6550" s="110"/>
      <c r="F6550" s="18"/>
      <c r="G6550" s="130"/>
      <c r="H6550" s="130"/>
      <c r="I6550" s="120"/>
      <c r="J6550" s="16"/>
      <c r="K6550" s="17"/>
      <c r="L6550" s="16"/>
      <c r="M6550" s="100"/>
      <c r="N6550" s="131"/>
    </row>
    <row r="6551" spans="1:14" s="96" customFormat="1" ht="45.95" customHeight="1">
      <c r="A6551" s="110"/>
      <c r="F6551" s="130"/>
      <c r="G6551" s="130"/>
      <c r="H6551" s="130"/>
      <c r="I6551" s="120"/>
      <c r="J6551" s="16"/>
      <c r="K6551" s="17"/>
      <c r="L6551" s="16"/>
      <c r="M6551" s="100"/>
      <c r="N6551" s="131"/>
    </row>
    <row r="6552" spans="1:14" s="96" customFormat="1" ht="45.95" customHeight="1">
      <c r="A6552" s="110"/>
      <c r="F6552" s="18"/>
      <c r="G6552" s="19"/>
      <c r="H6552" s="19"/>
      <c r="I6552" s="137"/>
      <c r="J6552" s="16"/>
      <c r="K6552" s="17"/>
      <c r="L6552" s="16"/>
      <c r="M6552" s="100"/>
      <c r="N6552" s="121"/>
    </row>
    <row r="6553" spans="1:14" s="96" customFormat="1" ht="45.95" customHeight="1">
      <c r="A6553" s="110"/>
      <c r="F6553" s="18"/>
      <c r="G6553" s="19"/>
      <c r="H6553" s="19"/>
      <c r="I6553" s="120"/>
      <c r="J6553" s="16"/>
      <c r="K6553" s="17"/>
      <c r="L6553" s="16"/>
      <c r="M6553" s="100"/>
      <c r="N6553" s="121"/>
    </row>
    <row r="6554" spans="1:14" s="96" customFormat="1" ht="45.95" customHeight="1">
      <c r="A6554" s="110"/>
      <c r="F6554" s="18"/>
      <c r="G6554" s="19"/>
      <c r="H6554" s="19"/>
      <c r="I6554" s="120"/>
      <c r="J6554" s="16"/>
      <c r="K6554" s="17"/>
      <c r="L6554" s="16"/>
      <c r="M6554" s="100"/>
      <c r="N6554" s="121"/>
    </row>
    <row r="6555" spans="1:14" s="96" customFormat="1" ht="45.95" customHeight="1">
      <c r="A6555" s="110"/>
      <c r="F6555" s="18"/>
      <c r="G6555" s="19"/>
      <c r="H6555" s="19"/>
      <c r="I6555" s="120"/>
      <c r="J6555" s="16"/>
      <c r="K6555" s="17"/>
      <c r="L6555" s="16"/>
      <c r="M6555" s="100"/>
      <c r="N6555" s="121"/>
    </row>
    <row r="6556" spans="1:14" s="96" customFormat="1" ht="45.95" customHeight="1">
      <c r="A6556" s="110"/>
      <c r="F6556" s="18"/>
      <c r="G6556" s="19"/>
      <c r="H6556" s="19"/>
      <c r="I6556" s="120"/>
      <c r="J6556" s="16"/>
      <c r="K6556" s="17"/>
      <c r="L6556" s="16"/>
      <c r="M6556" s="100"/>
      <c r="N6556" s="121"/>
    </row>
    <row r="6557" spans="1:14" s="96" customFormat="1" ht="45.95" customHeight="1">
      <c r="A6557" s="110"/>
      <c r="F6557" s="22"/>
      <c r="G6557" s="19"/>
      <c r="H6557" s="19"/>
      <c r="I6557" s="120"/>
      <c r="J6557" s="23"/>
      <c r="K6557" s="24"/>
      <c r="L6557" s="23"/>
      <c r="M6557" s="100"/>
      <c r="N6557" s="121"/>
    </row>
    <row r="6558" spans="1:14" s="96" customFormat="1" ht="45.95" customHeight="1">
      <c r="A6558" s="110"/>
      <c r="F6558" s="22"/>
      <c r="G6558" s="19"/>
      <c r="H6558" s="19"/>
      <c r="I6558" s="120"/>
      <c r="J6558" s="23"/>
      <c r="K6558" s="24"/>
      <c r="L6558" s="23"/>
      <c r="M6558" s="100"/>
      <c r="N6558" s="121"/>
    </row>
    <row r="6559" spans="1:14" s="96" customFormat="1" ht="45.95" customHeight="1">
      <c r="A6559" s="110"/>
      <c r="F6559" s="25"/>
      <c r="G6559" s="25"/>
      <c r="H6559" s="25"/>
      <c r="I6559" s="132"/>
      <c r="J6559" s="23"/>
      <c r="K6559" s="24"/>
      <c r="L6559" s="23"/>
      <c r="M6559" s="100"/>
      <c r="N6559" s="121"/>
    </row>
    <row r="6560" spans="1:14" s="96" customFormat="1" ht="45.95" customHeight="1">
      <c r="A6560" s="110"/>
      <c r="F6560" s="25"/>
      <c r="G6560" s="25"/>
      <c r="H6560" s="25"/>
      <c r="I6560" s="132"/>
      <c r="J6560" s="23"/>
      <c r="K6560" s="24"/>
      <c r="L6560" s="23"/>
      <c r="M6560" s="100"/>
      <c r="N6560" s="121"/>
    </row>
    <row r="6561" spans="1:14" s="96" customFormat="1" ht="45.95" customHeight="1">
      <c r="A6561" s="110"/>
      <c r="F6561" s="133"/>
      <c r="G6561" s="25"/>
      <c r="H6561" s="25"/>
      <c r="I6561" s="132"/>
      <c r="J6561" s="23"/>
      <c r="K6561" s="24"/>
      <c r="L6561" s="23"/>
      <c r="M6561" s="100"/>
      <c r="N6561" s="121"/>
    </row>
    <row r="6562" spans="1:14" s="96" customFormat="1" ht="45.95" customHeight="1">
      <c r="A6562" s="110"/>
      <c r="F6562" s="133"/>
      <c r="G6562" s="25"/>
      <c r="H6562" s="25"/>
      <c r="I6562" s="132"/>
      <c r="J6562" s="23"/>
      <c r="K6562" s="24"/>
      <c r="L6562" s="23"/>
      <c r="M6562" s="100"/>
      <c r="N6562" s="121"/>
    </row>
    <row r="6563" spans="1:14" s="96" customFormat="1" ht="45.95" customHeight="1">
      <c r="A6563" s="110"/>
      <c r="F6563" s="133"/>
      <c r="G6563" s="25"/>
      <c r="H6563" s="25"/>
      <c r="I6563" s="132"/>
      <c r="J6563" s="23"/>
      <c r="K6563" s="24"/>
      <c r="L6563" s="23"/>
      <c r="M6563" s="100"/>
      <c r="N6563" s="121"/>
    </row>
    <row r="6564" spans="1:14" s="96" customFormat="1" ht="45.95" customHeight="1">
      <c r="A6564" s="110"/>
      <c r="F6564" s="133"/>
      <c r="G6564" s="25"/>
      <c r="H6564" s="25"/>
      <c r="I6564" s="132"/>
      <c r="J6564" s="23"/>
      <c r="K6564" s="24"/>
      <c r="L6564" s="23"/>
      <c r="M6564" s="100"/>
      <c r="N6564" s="121"/>
    </row>
    <row r="6565" spans="1:14" s="96" customFormat="1" ht="45.95" customHeight="1">
      <c r="A6565" s="110"/>
      <c r="F6565" s="18"/>
      <c r="G6565" s="19"/>
      <c r="H6565" s="19"/>
      <c r="I6565" s="120"/>
      <c r="J6565" s="16"/>
      <c r="K6565" s="17"/>
      <c r="L6565" s="16"/>
      <c r="M6565" s="100"/>
      <c r="N6565" s="121"/>
    </row>
    <row r="6566" spans="1:14" s="96" customFormat="1" ht="45.95" customHeight="1">
      <c r="A6566" s="110"/>
      <c r="F6566" s="18"/>
      <c r="G6566" s="19"/>
      <c r="H6566" s="19"/>
      <c r="I6566" s="120"/>
      <c r="J6566" s="16"/>
      <c r="K6566" s="17"/>
      <c r="L6566" s="16"/>
      <c r="M6566" s="100"/>
      <c r="N6566" s="121"/>
    </row>
    <row r="6567" spans="1:14" s="96" customFormat="1" ht="45.95" customHeight="1">
      <c r="A6567" s="110"/>
      <c r="F6567" s="18"/>
      <c r="G6567" s="19"/>
      <c r="H6567" s="19"/>
      <c r="I6567" s="120"/>
      <c r="J6567" s="16"/>
      <c r="K6567" s="17"/>
      <c r="L6567" s="16"/>
      <c r="M6567" s="100"/>
      <c r="N6567" s="121"/>
    </row>
    <row r="6568" spans="1:14" s="96" customFormat="1" ht="45.95" customHeight="1">
      <c r="A6568" s="110"/>
      <c r="F6568" s="18"/>
      <c r="G6568" s="19"/>
      <c r="H6568" s="19"/>
      <c r="I6568" s="120"/>
      <c r="J6568" s="16"/>
      <c r="K6568" s="17"/>
      <c r="L6568" s="16"/>
      <c r="M6568" s="100"/>
      <c r="N6568" s="121"/>
    </row>
    <row r="6569" spans="1:14" s="96" customFormat="1" ht="45.95" customHeight="1">
      <c r="A6569" s="110"/>
      <c r="F6569" s="18"/>
      <c r="G6569" s="19"/>
      <c r="H6569" s="19"/>
      <c r="I6569" s="120"/>
      <c r="J6569" s="16"/>
      <c r="K6569" s="17"/>
      <c r="L6569" s="16"/>
      <c r="M6569" s="100"/>
      <c r="N6569" s="121"/>
    </row>
    <row r="6570" spans="1:14" s="96" customFormat="1" ht="45.95" customHeight="1">
      <c r="A6570" s="110"/>
      <c r="F6570" s="18"/>
      <c r="G6570" s="19"/>
      <c r="H6570" s="19"/>
      <c r="I6570" s="120"/>
      <c r="J6570" s="16"/>
      <c r="K6570" s="17"/>
      <c r="L6570" s="16"/>
      <c r="M6570" s="100"/>
      <c r="N6570" s="121"/>
    </row>
    <row r="6571" spans="1:14" s="96" customFormat="1" ht="45.95" customHeight="1">
      <c r="A6571" s="110"/>
      <c r="F6571" s="22"/>
      <c r="G6571" s="19"/>
      <c r="H6571" s="19"/>
      <c r="I6571" s="120"/>
      <c r="J6571" s="23"/>
      <c r="K6571" s="24"/>
      <c r="L6571" s="23"/>
      <c r="M6571" s="100"/>
      <c r="N6571" s="121"/>
    </row>
    <row r="6572" spans="1:14" s="96" customFormat="1" ht="45.95" customHeight="1">
      <c r="A6572" s="110"/>
      <c r="F6572" s="25"/>
      <c r="G6572" s="25"/>
      <c r="H6572" s="25"/>
      <c r="I6572" s="132"/>
      <c r="J6572" s="23"/>
      <c r="K6572" s="24"/>
      <c r="L6572" s="23"/>
      <c r="M6572" s="100"/>
      <c r="N6572" s="121"/>
    </row>
    <row r="6573" spans="1:14" s="96" customFormat="1" ht="45.95" customHeight="1">
      <c r="A6573" s="110"/>
      <c r="F6573" s="25"/>
      <c r="G6573" s="25"/>
      <c r="H6573" s="25"/>
      <c r="I6573" s="132"/>
      <c r="J6573" s="23"/>
      <c r="K6573" s="24"/>
      <c r="L6573" s="23"/>
      <c r="M6573" s="100"/>
      <c r="N6573" s="121"/>
    </row>
    <row r="6574" spans="1:14" s="96" customFormat="1" ht="45.95" customHeight="1">
      <c r="A6574" s="110"/>
      <c r="F6574" s="133"/>
      <c r="G6574" s="25"/>
      <c r="H6574" s="25"/>
      <c r="I6574" s="132"/>
      <c r="J6574" s="23"/>
      <c r="K6574" s="24"/>
      <c r="L6574" s="23"/>
      <c r="M6574" s="100"/>
      <c r="N6574" s="121"/>
    </row>
    <row r="6575" spans="1:14" s="96" customFormat="1" ht="45.95" customHeight="1">
      <c r="A6575" s="110"/>
      <c r="F6575" s="133"/>
      <c r="G6575" s="25"/>
      <c r="H6575" s="25"/>
      <c r="I6575" s="132"/>
      <c r="J6575" s="23"/>
      <c r="K6575" s="24"/>
      <c r="L6575" s="23"/>
      <c r="M6575" s="100"/>
      <c r="N6575" s="121"/>
    </row>
    <row r="6576" spans="1:14" s="96" customFormat="1" ht="45.95" customHeight="1">
      <c r="A6576" s="110"/>
      <c r="F6576" s="133"/>
      <c r="G6576" s="25"/>
      <c r="H6576" s="25"/>
      <c r="I6576" s="132"/>
      <c r="J6576" s="23"/>
      <c r="K6576" s="24"/>
      <c r="L6576" s="23"/>
      <c r="M6576" s="100"/>
      <c r="N6576" s="121"/>
    </row>
    <row r="6577" spans="1:14" s="96" customFormat="1" ht="45.95" customHeight="1">
      <c r="A6577" s="110"/>
      <c r="F6577" s="133"/>
      <c r="G6577" s="25"/>
      <c r="H6577" s="25"/>
      <c r="I6577" s="132"/>
      <c r="J6577" s="23"/>
      <c r="K6577" s="24"/>
      <c r="L6577" s="23"/>
      <c r="M6577" s="100"/>
      <c r="N6577" s="121"/>
    </row>
    <row r="6578" spans="1:14" s="96" customFormat="1" ht="45.95" customHeight="1">
      <c r="A6578" s="110"/>
      <c r="F6578" s="18"/>
      <c r="G6578" s="19"/>
      <c r="H6578" s="19"/>
      <c r="I6578" s="120"/>
      <c r="J6578" s="16"/>
      <c r="K6578" s="17"/>
      <c r="L6578" s="16"/>
      <c r="M6578" s="100"/>
      <c r="N6578" s="121"/>
    </row>
    <row r="6579" spans="1:14" s="96" customFormat="1" ht="45.95" customHeight="1">
      <c r="A6579" s="110"/>
      <c r="F6579" s="18"/>
      <c r="G6579" s="19"/>
      <c r="H6579" s="19"/>
      <c r="I6579" s="120"/>
      <c r="J6579" s="16"/>
      <c r="K6579" s="17"/>
      <c r="L6579" s="16"/>
      <c r="M6579" s="100"/>
      <c r="N6579" s="121"/>
    </row>
    <row r="6580" spans="1:14" s="96" customFormat="1" ht="45.95" customHeight="1">
      <c r="A6580" s="110"/>
      <c r="F6580" s="22"/>
      <c r="G6580" s="19"/>
      <c r="H6580" s="19"/>
      <c r="I6580" s="120"/>
      <c r="J6580" s="23"/>
      <c r="K6580" s="24"/>
      <c r="L6580" s="23"/>
      <c r="M6580" s="100"/>
      <c r="N6580" s="121"/>
    </row>
    <row r="6581" spans="1:14" s="96" customFormat="1" ht="45.95" customHeight="1">
      <c r="A6581" s="110"/>
      <c r="F6581" s="22"/>
      <c r="G6581" s="19"/>
      <c r="H6581" s="19"/>
      <c r="I6581" s="120"/>
      <c r="J6581" s="23"/>
      <c r="K6581" s="24"/>
      <c r="L6581" s="23"/>
      <c r="M6581" s="100"/>
      <c r="N6581" s="121"/>
    </row>
    <row r="6582" spans="1:14" s="96" customFormat="1" ht="45.95" customHeight="1">
      <c r="A6582" s="110"/>
      <c r="F6582" s="25"/>
      <c r="G6582" s="25"/>
      <c r="H6582" s="25"/>
      <c r="I6582" s="120"/>
      <c r="J6582" s="23"/>
      <c r="K6582" s="24"/>
      <c r="L6582" s="23"/>
      <c r="M6582" s="100"/>
      <c r="N6582" s="121"/>
    </row>
    <row r="6583" spans="1:14" s="96" customFormat="1" ht="45.95" customHeight="1">
      <c r="A6583" s="110"/>
      <c r="F6583" s="25"/>
      <c r="G6583" s="25"/>
      <c r="H6583" s="25"/>
      <c r="I6583" s="132"/>
      <c r="J6583" s="23"/>
      <c r="K6583" s="24"/>
      <c r="L6583" s="23"/>
      <c r="M6583" s="100"/>
      <c r="N6583" s="121"/>
    </row>
    <row r="6584" spans="1:14" s="96" customFormat="1" ht="45.95" customHeight="1">
      <c r="A6584" s="110"/>
      <c r="F6584" s="133"/>
      <c r="G6584" s="25"/>
      <c r="H6584" s="25"/>
      <c r="I6584" s="132"/>
      <c r="J6584" s="23"/>
      <c r="K6584" s="24"/>
      <c r="L6584" s="23"/>
      <c r="M6584" s="100"/>
      <c r="N6584" s="121"/>
    </row>
    <row r="6585" spans="1:14" s="96" customFormat="1" ht="45.95" customHeight="1">
      <c r="A6585" s="110"/>
      <c r="F6585" s="133"/>
      <c r="G6585" s="25"/>
      <c r="H6585" s="25"/>
      <c r="I6585" s="132"/>
      <c r="J6585" s="23"/>
      <c r="K6585" s="24"/>
      <c r="L6585" s="23"/>
      <c r="M6585" s="100"/>
      <c r="N6585" s="121"/>
    </row>
    <row r="6586" spans="1:14" s="96" customFormat="1" ht="45.95" customHeight="1">
      <c r="A6586" s="110"/>
      <c r="F6586" s="133"/>
      <c r="G6586" s="25"/>
      <c r="H6586" s="25"/>
      <c r="I6586" s="132"/>
      <c r="J6586" s="23"/>
      <c r="K6586" s="24"/>
      <c r="L6586" s="23"/>
      <c r="M6586" s="100"/>
      <c r="N6586" s="121"/>
    </row>
    <row r="6587" spans="1:14" s="96" customFormat="1" ht="45.95" customHeight="1">
      <c r="A6587" s="110"/>
      <c r="B6587" s="111"/>
      <c r="C6587" s="127"/>
      <c r="F6587" s="18"/>
      <c r="G6587" s="130"/>
      <c r="H6587" s="130"/>
      <c r="I6587" s="120"/>
      <c r="J6587" s="16"/>
      <c r="K6587" s="17"/>
      <c r="L6587" s="16"/>
      <c r="M6587" s="100"/>
      <c r="N6587" s="131"/>
    </row>
    <row r="6588" spans="1:14" s="96" customFormat="1" ht="45.95" customHeight="1">
      <c r="A6588" s="110"/>
      <c r="F6588" s="18"/>
      <c r="G6588" s="130"/>
      <c r="H6588" s="130"/>
      <c r="I6588" s="120"/>
      <c r="J6588" s="16"/>
      <c r="K6588" s="17"/>
      <c r="L6588" s="16"/>
      <c r="M6588" s="100"/>
      <c r="N6588" s="131"/>
    </row>
    <row r="6589" spans="1:14" s="96" customFormat="1" ht="45.95" customHeight="1">
      <c r="A6589" s="110"/>
      <c r="F6589" s="18"/>
      <c r="G6589" s="130"/>
      <c r="H6589" s="130"/>
      <c r="I6589" s="120"/>
      <c r="J6589" s="16"/>
      <c r="K6589" s="17"/>
      <c r="L6589" s="16"/>
      <c r="M6589" s="100"/>
      <c r="N6589" s="131"/>
    </row>
    <row r="6590" spans="1:14" s="96" customFormat="1" ht="45.95" customHeight="1">
      <c r="A6590" s="110"/>
      <c r="F6590" s="18"/>
      <c r="G6590" s="130"/>
      <c r="H6590" s="130"/>
      <c r="I6590" s="120"/>
      <c r="J6590" s="16"/>
      <c r="K6590" s="17"/>
      <c r="L6590" s="16"/>
      <c r="M6590" s="100"/>
      <c r="N6590" s="131"/>
    </row>
    <row r="6591" spans="1:14" s="96" customFormat="1" ht="45.95" customHeight="1">
      <c r="A6591" s="110"/>
      <c r="F6591" s="18"/>
      <c r="G6591" s="19"/>
      <c r="H6591" s="19"/>
      <c r="I6591" s="137"/>
      <c r="J6591" s="16"/>
      <c r="K6591" s="17"/>
      <c r="L6591" s="16"/>
      <c r="M6591" s="100"/>
      <c r="N6591" s="121"/>
    </row>
    <row r="6592" spans="1:14" s="96" customFormat="1" ht="45.95" customHeight="1">
      <c r="A6592" s="110"/>
      <c r="F6592" s="18"/>
      <c r="G6592" s="19"/>
      <c r="H6592" s="19"/>
      <c r="I6592" s="120"/>
      <c r="J6592" s="16"/>
      <c r="K6592" s="17"/>
      <c r="L6592" s="16"/>
      <c r="M6592" s="100"/>
      <c r="N6592" s="121"/>
    </row>
    <row r="6593" spans="1:14" s="96" customFormat="1" ht="45.95" customHeight="1">
      <c r="A6593" s="110"/>
      <c r="F6593" s="18"/>
      <c r="G6593" s="19"/>
      <c r="H6593" s="19"/>
      <c r="I6593" s="120"/>
      <c r="J6593" s="16"/>
      <c r="K6593" s="17"/>
      <c r="L6593" s="16"/>
      <c r="M6593" s="100"/>
      <c r="N6593" s="121"/>
    </row>
    <row r="6594" spans="1:14" s="96" customFormat="1" ht="45.95" customHeight="1">
      <c r="A6594" s="110"/>
      <c r="F6594" s="18"/>
      <c r="G6594" s="19"/>
      <c r="H6594" s="19"/>
      <c r="I6594" s="120"/>
      <c r="J6594" s="16"/>
      <c r="K6594" s="17"/>
      <c r="L6594" s="16"/>
      <c r="M6594" s="100"/>
      <c r="N6594" s="121"/>
    </row>
    <row r="6595" spans="1:14" s="96" customFormat="1" ht="45.95" customHeight="1">
      <c r="A6595" s="110"/>
      <c r="F6595" s="18"/>
      <c r="G6595" s="19"/>
      <c r="H6595" s="19"/>
      <c r="I6595" s="120"/>
      <c r="J6595" s="16"/>
      <c r="K6595" s="17"/>
      <c r="L6595" s="16"/>
      <c r="M6595" s="100"/>
      <c r="N6595" s="121"/>
    </row>
    <row r="6596" spans="1:14" s="96" customFormat="1" ht="45.95" customHeight="1">
      <c r="A6596" s="110"/>
      <c r="F6596" s="22"/>
      <c r="G6596" s="19"/>
      <c r="H6596" s="19"/>
      <c r="I6596" s="120"/>
      <c r="J6596" s="23"/>
      <c r="K6596" s="24"/>
      <c r="L6596" s="23"/>
      <c r="M6596" s="100"/>
      <c r="N6596" s="121"/>
    </row>
    <row r="6597" spans="1:14" s="96" customFormat="1" ht="45.95" customHeight="1">
      <c r="A6597" s="110"/>
      <c r="F6597" s="22"/>
      <c r="G6597" s="19"/>
      <c r="H6597" s="19"/>
      <c r="I6597" s="120"/>
      <c r="J6597" s="23"/>
      <c r="K6597" s="24"/>
      <c r="L6597" s="23"/>
      <c r="M6597" s="100"/>
      <c r="N6597" s="121"/>
    </row>
    <row r="6598" spans="1:14" s="96" customFormat="1" ht="45.95" customHeight="1">
      <c r="A6598" s="110"/>
      <c r="F6598" s="25"/>
      <c r="G6598" s="25"/>
      <c r="H6598" s="25"/>
      <c r="I6598" s="132"/>
      <c r="J6598" s="23"/>
      <c r="K6598" s="24"/>
      <c r="L6598" s="23"/>
      <c r="M6598" s="100"/>
      <c r="N6598" s="121"/>
    </row>
    <row r="6599" spans="1:14" s="96" customFormat="1" ht="45.95" customHeight="1">
      <c r="A6599" s="110"/>
      <c r="F6599" s="25"/>
      <c r="G6599" s="25"/>
      <c r="H6599" s="25"/>
      <c r="I6599" s="132"/>
      <c r="J6599" s="23"/>
      <c r="K6599" s="24"/>
      <c r="L6599" s="23"/>
      <c r="M6599" s="100"/>
      <c r="N6599" s="121"/>
    </row>
    <row r="6600" spans="1:14" s="96" customFormat="1" ht="45.95" customHeight="1">
      <c r="A6600" s="110"/>
      <c r="F6600" s="133"/>
      <c r="G6600" s="25"/>
      <c r="H6600" s="25"/>
      <c r="I6600" s="132"/>
      <c r="J6600" s="23"/>
      <c r="K6600" s="24"/>
      <c r="L6600" s="23"/>
      <c r="M6600" s="100"/>
      <c r="N6600" s="121"/>
    </row>
    <row r="6601" spans="1:14" s="96" customFormat="1" ht="45.95" customHeight="1">
      <c r="A6601" s="110"/>
      <c r="F6601" s="133"/>
      <c r="G6601" s="25"/>
      <c r="H6601" s="25"/>
      <c r="I6601" s="132"/>
      <c r="J6601" s="23"/>
      <c r="K6601" s="24"/>
      <c r="L6601" s="23"/>
      <c r="M6601" s="100"/>
      <c r="N6601" s="121"/>
    </row>
    <row r="6602" spans="1:14" s="96" customFormat="1" ht="45.95" customHeight="1">
      <c r="A6602" s="110"/>
      <c r="F6602" s="18"/>
      <c r="G6602" s="19"/>
      <c r="H6602" s="19"/>
      <c r="I6602" s="120"/>
      <c r="J6602" s="16"/>
      <c r="K6602" s="17"/>
      <c r="L6602" s="16"/>
      <c r="M6602" s="100"/>
      <c r="N6602" s="121"/>
    </row>
    <row r="6603" spans="1:14" s="96" customFormat="1" ht="45.95" customHeight="1">
      <c r="A6603" s="110"/>
      <c r="F6603" s="22"/>
      <c r="G6603" s="19"/>
      <c r="H6603" s="19"/>
      <c r="I6603" s="120"/>
      <c r="J6603" s="23"/>
      <c r="K6603" s="24"/>
      <c r="L6603" s="23"/>
      <c r="M6603" s="100"/>
      <c r="N6603" s="121"/>
    </row>
    <row r="6604" spans="1:14" s="96" customFormat="1" ht="45.95" customHeight="1">
      <c r="A6604" s="110"/>
      <c r="F6604" s="22"/>
      <c r="G6604" s="19"/>
      <c r="H6604" s="19"/>
      <c r="I6604" s="120"/>
      <c r="J6604" s="23"/>
      <c r="K6604" s="24"/>
      <c r="L6604" s="23"/>
      <c r="M6604" s="100"/>
      <c r="N6604" s="121"/>
    </row>
    <row r="6605" spans="1:14" s="96" customFormat="1" ht="45.95" customHeight="1">
      <c r="A6605" s="110"/>
      <c r="F6605" s="25"/>
      <c r="G6605" s="25"/>
      <c r="H6605" s="25"/>
      <c r="I6605" s="120"/>
      <c r="J6605" s="23"/>
      <c r="K6605" s="24"/>
      <c r="L6605" s="23"/>
      <c r="M6605" s="100"/>
      <c r="N6605" s="121"/>
    </row>
    <row r="6606" spans="1:14" s="96" customFormat="1" ht="45.95" customHeight="1">
      <c r="A6606" s="110"/>
      <c r="F6606" s="133"/>
      <c r="G6606" s="25"/>
      <c r="H6606" s="25"/>
      <c r="I6606" s="120"/>
      <c r="J6606" s="23"/>
      <c r="K6606" s="24"/>
      <c r="L6606" s="23"/>
      <c r="M6606" s="100"/>
      <c r="N6606" s="121"/>
    </row>
    <row r="6607" spans="1:14" s="96" customFormat="1" ht="45.95" customHeight="1">
      <c r="A6607" s="110"/>
      <c r="F6607" s="133"/>
      <c r="G6607" s="25"/>
      <c r="H6607" s="25"/>
      <c r="I6607" s="120"/>
      <c r="J6607" s="23"/>
      <c r="K6607" s="24"/>
      <c r="L6607" s="23"/>
      <c r="M6607" s="100"/>
      <c r="N6607" s="121"/>
    </row>
    <row r="6608" spans="1:14" s="96" customFormat="1" ht="45.95" customHeight="1">
      <c r="A6608" s="110"/>
      <c r="F6608" s="18"/>
      <c r="G6608" s="19"/>
      <c r="H6608" s="19"/>
      <c r="I6608" s="137"/>
      <c r="J6608" s="16"/>
      <c r="K6608" s="17"/>
      <c r="L6608" s="16"/>
      <c r="M6608" s="100"/>
      <c r="N6608" s="121"/>
    </row>
    <row r="6609" spans="1:14" s="96" customFormat="1" ht="45.95" customHeight="1">
      <c r="A6609" s="110"/>
      <c r="F6609" s="18"/>
      <c r="G6609" s="19"/>
      <c r="H6609" s="19"/>
      <c r="I6609" s="120"/>
      <c r="J6609" s="16"/>
      <c r="K6609" s="17"/>
      <c r="L6609" s="16"/>
      <c r="M6609" s="100"/>
      <c r="N6609" s="121"/>
    </row>
    <row r="6610" spans="1:14" s="96" customFormat="1" ht="45.95" customHeight="1">
      <c r="A6610" s="110"/>
      <c r="F6610" s="18"/>
      <c r="G6610" s="19"/>
      <c r="H6610" s="19"/>
      <c r="I6610" s="120"/>
      <c r="J6610" s="16"/>
      <c r="K6610" s="17"/>
      <c r="L6610" s="16"/>
      <c r="M6610" s="100"/>
      <c r="N6610" s="121"/>
    </row>
    <row r="6611" spans="1:14" s="96" customFormat="1" ht="45.95" customHeight="1">
      <c r="A6611" s="110"/>
      <c r="F6611" s="18"/>
      <c r="G6611" s="19"/>
      <c r="H6611" s="19"/>
      <c r="I6611" s="120"/>
      <c r="J6611" s="16"/>
      <c r="K6611" s="17"/>
      <c r="L6611" s="16"/>
      <c r="M6611" s="100"/>
      <c r="N6611" s="121"/>
    </row>
    <row r="6612" spans="1:14" s="96" customFormat="1" ht="45.95" customHeight="1">
      <c r="A6612" s="110"/>
      <c r="F6612" s="22"/>
      <c r="G6612" s="19"/>
      <c r="H6612" s="19"/>
      <c r="I6612" s="120"/>
      <c r="J6612" s="23"/>
      <c r="K6612" s="24"/>
      <c r="L6612" s="23"/>
      <c r="M6612" s="100"/>
      <c r="N6612" s="121"/>
    </row>
    <row r="6613" spans="1:14" s="96" customFormat="1" ht="45.95" customHeight="1">
      <c r="A6613" s="110"/>
      <c r="F6613" s="22"/>
      <c r="G6613" s="19"/>
      <c r="H6613" s="19"/>
      <c r="I6613" s="120"/>
      <c r="J6613" s="23"/>
      <c r="K6613" s="24"/>
      <c r="L6613" s="23"/>
      <c r="M6613" s="100"/>
      <c r="N6613" s="121"/>
    </row>
    <row r="6614" spans="1:14" s="96" customFormat="1" ht="45.95" customHeight="1">
      <c r="A6614" s="110"/>
      <c r="F6614" s="25"/>
      <c r="G6614" s="25"/>
      <c r="H6614" s="25"/>
      <c r="I6614" s="120"/>
      <c r="J6614" s="23"/>
      <c r="K6614" s="24"/>
      <c r="L6614" s="23"/>
      <c r="M6614" s="100"/>
      <c r="N6614" s="121"/>
    </row>
    <row r="6615" spans="1:14" s="96" customFormat="1" ht="45.95" customHeight="1">
      <c r="A6615" s="110"/>
      <c r="F6615" s="25"/>
      <c r="G6615" s="25"/>
      <c r="H6615" s="25"/>
      <c r="I6615" s="132"/>
      <c r="J6615" s="23"/>
      <c r="K6615" s="24"/>
      <c r="L6615" s="23"/>
      <c r="M6615" s="100"/>
      <c r="N6615" s="121"/>
    </row>
    <row r="6616" spans="1:14" s="96" customFormat="1" ht="45.95" customHeight="1">
      <c r="A6616" s="110"/>
      <c r="F6616" s="133"/>
      <c r="G6616" s="25"/>
      <c r="H6616" s="25"/>
      <c r="I6616" s="132"/>
      <c r="J6616" s="23"/>
      <c r="K6616" s="24"/>
      <c r="L6616" s="23"/>
      <c r="M6616" s="100"/>
      <c r="N6616" s="121"/>
    </row>
    <row r="6617" spans="1:14" s="96" customFormat="1" ht="45.95" customHeight="1">
      <c r="A6617" s="110"/>
      <c r="F6617" s="133"/>
      <c r="G6617" s="25"/>
      <c r="H6617" s="25"/>
      <c r="I6617" s="132"/>
      <c r="J6617" s="23"/>
      <c r="K6617" s="24"/>
      <c r="L6617" s="23"/>
      <c r="M6617" s="100"/>
      <c r="N6617" s="121"/>
    </row>
    <row r="6618" spans="1:14" s="96" customFormat="1" ht="45.95" customHeight="1">
      <c r="A6618" s="110"/>
      <c r="F6618" s="133"/>
      <c r="G6618" s="25"/>
      <c r="H6618" s="25"/>
      <c r="I6618" s="132"/>
      <c r="J6618" s="23"/>
      <c r="K6618" s="24"/>
      <c r="L6618" s="23"/>
      <c r="M6618" s="100"/>
      <c r="N6618" s="121"/>
    </row>
    <row r="6619" spans="1:14" s="96" customFormat="1" ht="45.95" customHeight="1">
      <c r="A6619" s="110"/>
      <c r="F6619" s="18"/>
      <c r="G6619" s="19"/>
      <c r="H6619" s="19"/>
      <c r="I6619" s="137"/>
      <c r="J6619" s="16"/>
      <c r="K6619" s="17"/>
      <c r="L6619" s="16"/>
      <c r="M6619" s="100"/>
      <c r="N6619" s="121"/>
    </row>
    <row r="6620" spans="1:14" s="96" customFormat="1" ht="45.95" customHeight="1">
      <c r="A6620" s="110"/>
      <c r="F6620" s="18"/>
      <c r="G6620" s="19"/>
      <c r="H6620" s="19"/>
      <c r="I6620" s="120"/>
      <c r="J6620" s="16"/>
      <c r="K6620" s="17"/>
      <c r="L6620" s="16"/>
      <c r="M6620" s="100"/>
      <c r="N6620" s="121"/>
    </row>
    <row r="6621" spans="1:14" s="96" customFormat="1" ht="45.95" customHeight="1">
      <c r="A6621" s="110"/>
      <c r="F6621" s="18"/>
      <c r="G6621" s="19"/>
      <c r="H6621" s="19"/>
      <c r="I6621" s="120"/>
      <c r="J6621" s="16"/>
      <c r="K6621" s="17"/>
      <c r="L6621" s="16"/>
      <c r="M6621" s="100"/>
      <c r="N6621" s="121"/>
    </row>
    <row r="6622" spans="1:14" s="96" customFormat="1" ht="45.95" customHeight="1">
      <c r="A6622" s="110"/>
      <c r="F6622" s="22"/>
      <c r="G6622" s="19"/>
      <c r="H6622" s="19"/>
      <c r="I6622" s="120"/>
      <c r="J6622" s="23"/>
      <c r="K6622" s="24"/>
      <c r="L6622" s="23"/>
      <c r="M6622" s="100"/>
      <c r="N6622" s="121"/>
    </row>
    <row r="6623" spans="1:14" s="96" customFormat="1" ht="45.95" customHeight="1">
      <c r="A6623" s="110"/>
      <c r="F6623" s="22"/>
      <c r="G6623" s="19"/>
      <c r="H6623" s="19"/>
      <c r="I6623" s="120"/>
      <c r="J6623" s="23"/>
      <c r="K6623" s="24"/>
      <c r="L6623" s="23"/>
      <c r="M6623" s="100"/>
      <c r="N6623" s="121"/>
    </row>
    <row r="6624" spans="1:14" s="96" customFormat="1" ht="45.95" customHeight="1">
      <c r="A6624" s="110"/>
      <c r="F6624" s="25"/>
      <c r="G6624" s="25"/>
      <c r="H6624" s="25"/>
      <c r="I6624" s="120"/>
      <c r="J6624" s="23"/>
      <c r="K6624" s="24"/>
      <c r="L6624" s="23"/>
      <c r="M6624" s="100"/>
      <c r="N6624" s="121"/>
    </row>
    <row r="6625" spans="1:16" s="96" customFormat="1" ht="45.95" customHeight="1">
      <c r="A6625" s="110"/>
      <c r="F6625" s="25"/>
      <c r="G6625" s="25"/>
      <c r="H6625" s="25"/>
      <c r="I6625" s="132"/>
      <c r="J6625" s="23"/>
      <c r="K6625" s="24"/>
      <c r="L6625" s="23"/>
      <c r="M6625" s="100"/>
      <c r="N6625" s="121"/>
    </row>
    <row r="6626" spans="1:16" s="96" customFormat="1" ht="45.95" customHeight="1">
      <c r="A6626" s="110"/>
      <c r="F6626" s="133"/>
      <c r="G6626" s="25"/>
      <c r="H6626" s="25"/>
      <c r="I6626" s="132"/>
      <c r="J6626" s="23"/>
      <c r="K6626" s="24"/>
      <c r="L6626" s="23"/>
      <c r="M6626" s="100"/>
      <c r="N6626" s="121"/>
    </row>
    <row r="6627" spans="1:16" s="96" customFormat="1" ht="45.95" customHeight="1">
      <c r="A6627" s="110"/>
      <c r="B6627" s="111"/>
      <c r="C6627" s="127"/>
      <c r="F6627" s="18"/>
      <c r="G6627" s="130"/>
      <c r="H6627" s="130"/>
      <c r="I6627" s="120"/>
      <c r="J6627" s="16"/>
      <c r="K6627" s="17"/>
      <c r="L6627" s="16"/>
      <c r="M6627" s="100"/>
      <c r="N6627" s="131"/>
    </row>
    <row r="6628" spans="1:16" s="96" customFormat="1" ht="45.95" customHeight="1">
      <c r="A6628" s="110"/>
      <c r="F6628" s="18"/>
      <c r="G6628" s="130"/>
      <c r="H6628" s="130"/>
      <c r="I6628" s="120"/>
      <c r="J6628" s="16"/>
      <c r="K6628" s="17"/>
      <c r="L6628" s="16"/>
      <c r="M6628" s="100"/>
      <c r="N6628" s="131"/>
    </row>
    <row r="6629" spans="1:16" s="96" customFormat="1" ht="45.95" customHeight="1">
      <c r="A6629" s="110"/>
      <c r="F6629" s="18"/>
      <c r="G6629" s="19"/>
      <c r="H6629" s="19"/>
      <c r="I6629" s="120"/>
      <c r="J6629" s="16"/>
      <c r="K6629" s="17"/>
      <c r="L6629" s="16"/>
      <c r="M6629" s="100"/>
      <c r="N6629" s="121"/>
    </row>
    <row r="6630" spans="1:16" s="96" customFormat="1" ht="45.95" customHeight="1">
      <c r="A6630" s="110"/>
      <c r="F6630" s="22"/>
      <c r="G6630" s="19"/>
      <c r="H6630" s="19"/>
      <c r="I6630" s="120"/>
      <c r="J6630" s="23"/>
      <c r="K6630" s="24"/>
      <c r="L6630" s="23"/>
      <c r="M6630" s="100"/>
      <c r="N6630" s="121"/>
    </row>
    <row r="6631" spans="1:16" s="96" customFormat="1" ht="45.95" customHeight="1">
      <c r="A6631" s="110"/>
      <c r="F6631" s="22"/>
      <c r="G6631" s="19"/>
      <c r="H6631" s="19"/>
      <c r="I6631" s="120"/>
      <c r="J6631" s="23"/>
      <c r="K6631" s="24"/>
      <c r="L6631" s="23"/>
      <c r="M6631" s="100"/>
      <c r="N6631" s="121"/>
    </row>
    <row r="6632" spans="1:16" s="96" customFormat="1" ht="45.95" customHeight="1">
      <c r="A6632" s="110"/>
      <c r="F6632" s="25"/>
      <c r="G6632" s="25"/>
      <c r="H6632" s="25"/>
      <c r="I6632" s="120"/>
      <c r="J6632" s="23"/>
      <c r="K6632" s="24"/>
      <c r="L6632" s="23"/>
      <c r="M6632" s="100"/>
      <c r="N6632" s="121"/>
    </row>
    <row r="6633" spans="1:16" s="96" customFormat="1" ht="45.95" customHeight="1">
      <c r="A6633" s="110"/>
      <c r="F6633" s="25"/>
      <c r="G6633" s="25"/>
      <c r="H6633" s="25"/>
      <c r="I6633" s="120"/>
      <c r="J6633" s="23"/>
      <c r="K6633" s="24"/>
      <c r="L6633" s="23"/>
      <c r="M6633" s="100"/>
      <c r="N6633" s="121"/>
    </row>
    <row r="6634" spans="1:16" s="96" customFormat="1" ht="45.95" customHeight="1">
      <c r="A6634" s="110"/>
      <c r="F6634" s="133"/>
      <c r="G6634" s="25"/>
      <c r="H6634" s="25"/>
      <c r="I6634" s="132"/>
      <c r="J6634" s="23"/>
      <c r="K6634" s="24"/>
      <c r="L6634" s="23"/>
      <c r="M6634" s="100"/>
      <c r="N6634" s="121"/>
    </row>
    <row r="6635" spans="1:16" s="96" customFormat="1" ht="45.95" customHeight="1">
      <c r="A6635" s="110"/>
      <c r="F6635" s="133"/>
      <c r="G6635" s="25"/>
      <c r="H6635" s="25"/>
      <c r="I6635" s="132"/>
      <c r="J6635" s="23"/>
      <c r="K6635" s="24"/>
      <c r="L6635" s="23"/>
      <c r="M6635" s="100"/>
      <c r="N6635" s="121"/>
    </row>
    <row r="6636" spans="1:16" s="96" customFormat="1" ht="45.95" customHeight="1">
      <c r="A6636" s="110"/>
      <c r="F6636" s="18"/>
      <c r="G6636" s="19"/>
      <c r="H6636" s="19"/>
      <c r="I6636" s="137"/>
      <c r="J6636" s="16"/>
      <c r="K6636" s="17"/>
      <c r="L6636" s="16"/>
      <c r="M6636" s="100"/>
      <c r="N6636" s="121"/>
    </row>
    <row r="6637" spans="1:16" s="96" customFormat="1" ht="45.95" customHeight="1">
      <c r="A6637" s="110"/>
      <c r="F6637" s="18"/>
      <c r="G6637" s="19"/>
      <c r="H6637" s="19"/>
      <c r="I6637" s="120"/>
      <c r="J6637" s="16"/>
      <c r="K6637" s="17"/>
      <c r="L6637" s="16"/>
      <c r="M6637" s="100"/>
      <c r="N6637" s="121"/>
      <c r="P6637" s="136"/>
    </row>
    <row r="6638" spans="1:16" s="96" customFormat="1" ht="45.95" customHeight="1">
      <c r="A6638" s="110"/>
      <c r="F6638" s="18"/>
      <c r="G6638" s="19"/>
      <c r="H6638" s="19"/>
      <c r="I6638" s="120"/>
      <c r="J6638" s="16"/>
      <c r="K6638" s="17"/>
      <c r="L6638" s="16"/>
      <c r="M6638" s="100"/>
      <c r="N6638" s="121"/>
    </row>
    <row r="6639" spans="1:16" s="96" customFormat="1" ht="45.95" customHeight="1">
      <c r="A6639" s="110"/>
      <c r="F6639" s="18"/>
      <c r="G6639" s="19"/>
      <c r="H6639" s="19"/>
      <c r="I6639" s="120"/>
      <c r="J6639" s="16"/>
      <c r="K6639" s="17"/>
      <c r="L6639" s="16"/>
      <c r="M6639" s="100"/>
      <c r="N6639" s="121"/>
    </row>
    <row r="6640" spans="1:16" s="96" customFormat="1" ht="45.95" customHeight="1">
      <c r="A6640" s="110"/>
      <c r="F6640" s="22"/>
      <c r="G6640" s="19"/>
      <c r="H6640" s="19"/>
      <c r="I6640" s="120"/>
      <c r="J6640" s="23"/>
      <c r="K6640" s="24"/>
      <c r="L6640" s="23"/>
      <c r="M6640" s="100"/>
      <c r="N6640" s="121"/>
    </row>
    <row r="6641" spans="1:14" s="96" customFormat="1" ht="45.95" customHeight="1">
      <c r="A6641" s="110"/>
      <c r="F6641" s="22"/>
      <c r="G6641" s="19"/>
      <c r="H6641" s="19"/>
      <c r="I6641" s="120"/>
      <c r="J6641" s="23"/>
      <c r="K6641" s="24"/>
      <c r="L6641" s="23"/>
      <c r="M6641" s="100"/>
      <c r="N6641" s="121"/>
    </row>
    <row r="6642" spans="1:14" s="96" customFormat="1" ht="45.95" customHeight="1">
      <c r="A6642" s="110"/>
      <c r="F6642" s="25"/>
      <c r="G6642" s="25"/>
      <c r="H6642" s="25"/>
      <c r="I6642" s="132"/>
      <c r="J6642" s="23"/>
      <c r="K6642" s="24"/>
      <c r="L6642" s="23"/>
      <c r="M6642" s="100"/>
      <c r="N6642" s="121"/>
    </row>
    <row r="6643" spans="1:14" s="96" customFormat="1" ht="45.95" customHeight="1">
      <c r="A6643" s="110"/>
      <c r="F6643" s="25"/>
      <c r="G6643" s="25"/>
      <c r="H6643" s="25"/>
      <c r="I6643" s="132"/>
      <c r="J6643" s="23"/>
      <c r="K6643" s="24"/>
      <c r="L6643" s="23"/>
      <c r="M6643" s="100"/>
      <c r="N6643" s="121"/>
    </row>
    <row r="6644" spans="1:14" s="96" customFormat="1" ht="45.95" customHeight="1">
      <c r="A6644" s="110"/>
      <c r="F6644" s="133"/>
      <c r="G6644" s="25"/>
      <c r="H6644" s="25"/>
      <c r="I6644" s="132"/>
      <c r="J6644" s="23"/>
      <c r="K6644" s="24"/>
      <c r="L6644" s="23"/>
      <c r="M6644" s="100"/>
      <c r="N6644" s="121"/>
    </row>
    <row r="6645" spans="1:14" s="96" customFormat="1" ht="45.95" customHeight="1">
      <c r="A6645" s="110"/>
      <c r="F6645" s="133"/>
      <c r="G6645" s="25"/>
      <c r="H6645" s="25"/>
      <c r="I6645" s="132"/>
      <c r="J6645" s="23"/>
      <c r="K6645" s="24"/>
      <c r="L6645" s="23"/>
      <c r="M6645" s="100"/>
      <c r="N6645" s="121"/>
    </row>
    <row r="6646" spans="1:14" s="96" customFormat="1" ht="45.95" customHeight="1">
      <c r="A6646" s="110"/>
      <c r="F6646" s="133"/>
      <c r="G6646" s="25"/>
      <c r="H6646" s="25"/>
      <c r="I6646" s="132"/>
      <c r="J6646" s="23"/>
      <c r="K6646" s="24"/>
      <c r="L6646" s="23"/>
      <c r="M6646" s="100"/>
      <c r="N6646" s="121"/>
    </row>
    <row r="6647" spans="1:14" s="96" customFormat="1" ht="45.95" customHeight="1">
      <c r="A6647" s="110"/>
      <c r="B6647" s="111"/>
      <c r="C6647" s="127"/>
      <c r="F6647" s="18"/>
      <c r="G6647" s="130"/>
      <c r="H6647" s="130"/>
      <c r="I6647" s="120"/>
      <c r="J6647" s="16"/>
      <c r="K6647" s="17"/>
      <c r="L6647" s="16"/>
      <c r="M6647" s="100"/>
      <c r="N6647" s="131"/>
    </row>
    <row r="6648" spans="1:14" s="96" customFormat="1" ht="45.95" customHeight="1">
      <c r="A6648" s="110"/>
      <c r="F6648" s="18"/>
      <c r="G6648" s="130"/>
      <c r="H6648" s="130"/>
      <c r="I6648" s="120"/>
      <c r="J6648" s="16"/>
      <c r="K6648" s="17"/>
      <c r="L6648" s="16"/>
      <c r="M6648" s="100"/>
      <c r="N6648" s="131"/>
    </row>
    <row r="6649" spans="1:14" s="96" customFormat="1" ht="45.95" customHeight="1">
      <c r="A6649" s="110"/>
      <c r="F6649" s="18"/>
      <c r="G6649" s="130"/>
      <c r="H6649" s="130"/>
      <c r="I6649" s="120"/>
      <c r="J6649" s="16"/>
      <c r="K6649" s="17"/>
      <c r="L6649" s="16"/>
      <c r="M6649" s="100"/>
      <c r="N6649" s="131"/>
    </row>
    <row r="6650" spans="1:14" s="96" customFormat="1" ht="45.95" customHeight="1">
      <c r="A6650" s="110"/>
      <c r="F6650" s="18"/>
      <c r="G6650" s="19"/>
      <c r="H6650" s="19"/>
      <c r="I6650" s="137"/>
      <c r="J6650" s="16"/>
      <c r="K6650" s="17"/>
      <c r="L6650" s="16"/>
      <c r="M6650" s="100"/>
      <c r="N6650" s="121"/>
    </row>
    <row r="6651" spans="1:14" s="96" customFormat="1" ht="45.95" customHeight="1">
      <c r="A6651" s="110"/>
      <c r="F6651" s="18"/>
      <c r="G6651" s="19"/>
      <c r="H6651" s="19"/>
      <c r="I6651" s="120"/>
      <c r="J6651" s="16"/>
      <c r="K6651" s="17"/>
      <c r="L6651" s="16"/>
      <c r="M6651" s="100"/>
      <c r="N6651" s="121"/>
    </row>
    <row r="6652" spans="1:14" s="96" customFormat="1" ht="45.95" customHeight="1">
      <c r="A6652" s="110"/>
      <c r="F6652" s="18"/>
      <c r="G6652" s="19"/>
      <c r="H6652" s="19"/>
      <c r="I6652" s="120"/>
      <c r="J6652" s="16"/>
      <c r="K6652" s="17"/>
      <c r="L6652" s="16"/>
      <c r="M6652" s="100"/>
      <c r="N6652" s="121"/>
    </row>
    <row r="6653" spans="1:14" s="96" customFormat="1" ht="45.95" customHeight="1">
      <c r="A6653" s="110"/>
      <c r="F6653" s="18"/>
      <c r="G6653" s="19"/>
      <c r="H6653" s="19"/>
      <c r="I6653" s="120"/>
      <c r="J6653" s="16"/>
      <c r="K6653" s="17"/>
      <c r="L6653" s="16"/>
      <c r="M6653" s="100"/>
      <c r="N6653" s="121"/>
    </row>
    <row r="6654" spans="1:14" s="96" customFormat="1" ht="45.95" customHeight="1">
      <c r="A6654" s="110"/>
      <c r="F6654" s="18"/>
      <c r="G6654" s="19"/>
      <c r="H6654" s="19"/>
      <c r="I6654" s="120"/>
      <c r="J6654" s="16"/>
      <c r="K6654" s="17"/>
      <c r="L6654" s="16"/>
      <c r="M6654" s="100"/>
      <c r="N6654" s="121"/>
    </row>
    <row r="6655" spans="1:14" s="96" customFormat="1" ht="45.95" customHeight="1">
      <c r="A6655" s="110"/>
      <c r="F6655" s="22"/>
      <c r="G6655" s="19"/>
      <c r="H6655" s="19"/>
      <c r="I6655" s="120"/>
      <c r="J6655" s="23"/>
      <c r="K6655" s="24"/>
      <c r="L6655" s="23"/>
      <c r="M6655" s="100"/>
      <c r="N6655" s="121"/>
    </row>
    <row r="6656" spans="1:14" s="96" customFormat="1" ht="45.95" customHeight="1">
      <c r="A6656" s="110"/>
      <c r="F6656" s="22"/>
      <c r="G6656" s="19"/>
      <c r="H6656" s="19"/>
      <c r="I6656" s="120"/>
      <c r="J6656" s="23"/>
      <c r="K6656" s="24"/>
      <c r="L6656" s="23"/>
      <c r="M6656" s="100"/>
      <c r="N6656" s="121"/>
    </row>
    <row r="6657" spans="1:14" s="96" customFormat="1" ht="45.95" customHeight="1">
      <c r="A6657" s="110"/>
      <c r="F6657" s="25"/>
      <c r="G6657" s="25"/>
      <c r="H6657" s="25"/>
      <c r="I6657" s="132"/>
      <c r="J6657" s="23"/>
      <c r="K6657" s="24"/>
      <c r="L6657" s="23"/>
      <c r="M6657" s="100"/>
      <c r="N6657" s="121"/>
    </row>
    <row r="6658" spans="1:14" s="96" customFormat="1" ht="45.95" customHeight="1">
      <c r="A6658" s="110"/>
      <c r="F6658" s="25"/>
      <c r="G6658" s="25"/>
      <c r="H6658" s="25"/>
      <c r="I6658" s="132"/>
      <c r="J6658" s="23"/>
      <c r="K6658" s="24"/>
      <c r="L6658" s="23"/>
      <c r="M6658" s="100"/>
      <c r="N6658" s="121"/>
    </row>
    <row r="6659" spans="1:14" s="96" customFormat="1" ht="45.95" customHeight="1">
      <c r="A6659" s="110"/>
      <c r="F6659" s="133"/>
      <c r="G6659" s="25"/>
      <c r="H6659" s="25"/>
      <c r="I6659" s="132"/>
      <c r="J6659" s="23"/>
      <c r="K6659" s="24"/>
      <c r="L6659" s="23"/>
      <c r="M6659" s="100"/>
      <c r="N6659" s="121"/>
    </row>
    <row r="6660" spans="1:14" s="96" customFormat="1" ht="45.95" customHeight="1">
      <c r="A6660" s="110"/>
      <c r="F6660" s="133"/>
      <c r="G6660" s="25"/>
      <c r="H6660" s="25"/>
      <c r="I6660" s="132"/>
      <c r="J6660" s="23"/>
      <c r="K6660" s="24"/>
      <c r="L6660" s="23"/>
      <c r="M6660" s="100"/>
      <c r="N6660" s="121"/>
    </row>
    <row r="6661" spans="1:14" s="96" customFormat="1" ht="45.95" customHeight="1">
      <c r="A6661" s="110"/>
      <c r="F6661" s="133"/>
      <c r="G6661" s="25"/>
      <c r="H6661" s="25"/>
      <c r="I6661" s="132"/>
      <c r="J6661" s="23"/>
      <c r="K6661" s="24"/>
      <c r="L6661" s="23"/>
      <c r="M6661" s="100"/>
      <c r="N6661" s="121"/>
    </row>
    <row r="6662" spans="1:14" s="96" customFormat="1" ht="45.95" customHeight="1">
      <c r="A6662" s="110"/>
      <c r="F6662" s="18"/>
      <c r="G6662" s="19"/>
      <c r="H6662" s="19"/>
      <c r="I6662" s="120"/>
      <c r="J6662" s="16"/>
      <c r="K6662" s="17"/>
      <c r="L6662" s="16"/>
      <c r="M6662" s="100"/>
      <c r="N6662" s="121"/>
    </row>
    <row r="6663" spans="1:14" s="96" customFormat="1" ht="45.95" customHeight="1">
      <c r="A6663" s="110"/>
      <c r="F6663" s="18"/>
      <c r="G6663" s="19"/>
      <c r="H6663" s="19"/>
      <c r="I6663" s="120"/>
      <c r="J6663" s="16"/>
      <c r="K6663" s="17"/>
      <c r="L6663" s="16"/>
      <c r="M6663" s="100"/>
      <c r="N6663" s="121"/>
    </row>
    <row r="6664" spans="1:14" s="96" customFormat="1" ht="45.95" customHeight="1">
      <c r="A6664" s="110"/>
      <c r="F6664" s="22"/>
      <c r="G6664" s="19"/>
      <c r="H6664" s="19"/>
      <c r="I6664" s="120"/>
      <c r="J6664" s="23"/>
      <c r="K6664" s="24"/>
      <c r="L6664" s="23"/>
      <c r="M6664" s="100"/>
      <c r="N6664" s="121"/>
    </row>
    <row r="6665" spans="1:14" s="96" customFormat="1" ht="45.95" customHeight="1">
      <c r="A6665" s="110"/>
      <c r="F6665" s="22"/>
      <c r="G6665" s="19"/>
      <c r="H6665" s="19"/>
      <c r="I6665" s="120"/>
      <c r="J6665" s="23"/>
      <c r="K6665" s="24"/>
      <c r="L6665" s="23"/>
      <c r="M6665" s="100"/>
      <c r="N6665" s="121"/>
    </row>
    <row r="6666" spans="1:14" s="96" customFormat="1" ht="45.95" customHeight="1">
      <c r="A6666" s="110"/>
      <c r="F6666" s="25"/>
      <c r="G6666" s="25"/>
      <c r="H6666" s="25"/>
      <c r="I6666" s="120"/>
      <c r="J6666" s="23"/>
      <c r="K6666" s="24"/>
      <c r="L6666" s="23"/>
      <c r="M6666" s="100"/>
      <c r="N6666" s="121"/>
    </row>
    <row r="6667" spans="1:14" s="96" customFormat="1" ht="45.95" customHeight="1">
      <c r="A6667" s="110"/>
      <c r="F6667" s="25"/>
      <c r="G6667" s="25"/>
      <c r="H6667" s="25"/>
      <c r="I6667" s="132"/>
      <c r="J6667" s="23"/>
      <c r="K6667" s="24"/>
      <c r="L6667" s="23"/>
      <c r="M6667" s="100"/>
      <c r="N6667" s="121"/>
    </row>
    <row r="6668" spans="1:14" s="96" customFormat="1" ht="45.95" customHeight="1">
      <c r="A6668" s="110"/>
      <c r="F6668" s="133"/>
      <c r="G6668" s="25"/>
      <c r="H6668" s="25"/>
      <c r="I6668" s="132"/>
      <c r="J6668" s="23"/>
      <c r="K6668" s="24"/>
      <c r="L6668" s="23"/>
      <c r="M6668" s="100"/>
      <c r="N6668" s="121"/>
    </row>
    <row r="6669" spans="1:14" s="96" customFormat="1" ht="45.95" customHeight="1">
      <c r="A6669" s="110"/>
      <c r="F6669" s="133"/>
      <c r="G6669" s="25"/>
      <c r="H6669" s="25"/>
      <c r="I6669" s="132"/>
      <c r="J6669" s="23"/>
      <c r="K6669" s="24"/>
      <c r="L6669" s="23"/>
      <c r="M6669" s="100"/>
      <c r="N6669" s="121"/>
    </row>
    <row r="6670" spans="1:14" s="96" customFormat="1" ht="45.95" customHeight="1">
      <c r="A6670" s="110"/>
      <c r="F6670" s="18"/>
      <c r="G6670" s="19"/>
      <c r="H6670" s="19"/>
      <c r="I6670" s="120"/>
      <c r="J6670" s="16"/>
      <c r="K6670" s="17"/>
      <c r="L6670" s="16"/>
      <c r="M6670" s="100"/>
      <c r="N6670" s="121"/>
    </row>
    <row r="6671" spans="1:14" s="96" customFormat="1" ht="45.95" customHeight="1">
      <c r="A6671" s="110"/>
      <c r="F6671" s="18"/>
      <c r="G6671" s="19"/>
      <c r="H6671" s="19"/>
      <c r="I6671" s="120"/>
      <c r="J6671" s="16"/>
      <c r="K6671" s="17"/>
      <c r="L6671" s="16"/>
      <c r="M6671" s="100"/>
      <c r="N6671" s="121"/>
    </row>
    <row r="6672" spans="1:14" s="96" customFormat="1" ht="45.95" customHeight="1">
      <c r="A6672" s="110"/>
      <c r="F6672" s="18"/>
      <c r="G6672" s="19"/>
      <c r="H6672" s="19"/>
      <c r="I6672" s="120"/>
      <c r="J6672" s="16"/>
      <c r="K6672" s="17"/>
      <c r="L6672" s="16"/>
      <c r="M6672" s="100"/>
      <c r="N6672" s="121"/>
    </row>
    <row r="6673" spans="1:14" s="96" customFormat="1" ht="45.95" customHeight="1">
      <c r="A6673" s="110"/>
      <c r="F6673" s="18"/>
      <c r="G6673" s="19"/>
      <c r="H6673" s="19"/>
      <c r="I6673" s="120"/>
      <c r="J6673" s="16"/>
      <c r="K6673" s="17"/>
      <c r="L6673" s="16"/>
      <c r="M6673" s="100"/>
      <c r="N6673" s="121"/>
    </row>
    <row r="6674" spans="1:14" s="96" customFormat="1" ht="45.95" customHeight="1">
      <c r="A6674" s="110"/>
      <c r="F6674" s="18"/>
      <c r="G6674" s="19"/>
      <c r="H6674" s="19"/>
      <c r="I6674" s="120"/>
      <c r="J6674" s="16"/>
      <c r="K6674" s="17"/>
      <c r="L6674" s="16"/>
      <c r="M6674" s="100"/>
      <c r="N6674" s="121"/>
    </row>
    <row r="6675" spans="1:14" s="96" customFormat="1" ht="45.95" customHeight="1">
      <c r="A6675" s="110"/>
      <c r="F6675" s="18"/>
      <c r="G6675" s="19"/>
      <c r="H6675" s="19"/>
      <c r="I6675" s="120"/>
      <c r="J6675" s="16"/>
      <c r="K6675" s="17"/>
      <c r="L6675" s="16"/>
      <c r="M6675" s="100"/>
      <c r="N6675" s="121"/>
    </row>
    <row r="6676" spans="1:14" s="96" customFormat="1" ht="45.95" customHeight="1">
      <c r="A6676" s="110"/>
      <c r="F6676" s="22"/>
      <c r="G6676" s="19"/>
      <c r="H6676" s="19"/>
      <c r="I6676" s="120"/>
      <c r="J6676" s="23"/>
      <c r="K6676" s="24"/>
      <c r="L6676" s="23"/>
      <c r="M6676" s="100"/>
      <c r="N6676" s="121"/>
    </row>
    <row r="6677" spans="1:14" s="96" customFormat="1" ht="45.95" customHeight="1">
      <c r="A6677" s="110"/>
      <c r="F6677" s="25"/>
      <c r="G6677" s="25"/>
      <c r="H6677" s="25"/>
      <c r="I6677" s="132"/>
      <c r="J6677" s="23"/>
      <c r="K6677" s="24"/>
      <c r="L6677" s="23"/>
      <c r="M6677" s="100"/>
      <c r="N6677" s="121"/>
    </row>
    <row r="6678" spans="1:14" s="96" customFormat="1" ht="45.95" customHeight="1">
      <c r="A6678" s="110"/>
      <c r="F6678" s="25"/>
      <c r="G6678" s="25"/>
      <c r="H6678" s="25"/>
      <c r="I6678" s="132"/>
      <c r="J6678" s="23"/>
      <c r="K6678" s="24"/>
      <c r="L6678" s="23"/>
      <c r="M6678" s="100"/>
      <c r="N6678" s="121"/>
    </row>
    <row r="6679" spans="1:14" s="96" customFormat="1" ht="45.95" customHeight="1">
      <c r="A6679" s="110"/>
      <c r="F6679" s="133"/>
      <c r="G6679" s="25"/>
      <c r="H6679" s="25"/>
      <c r="I6679" s="132"/>
      <c r="J6679" s="23"/>
      <c r="K6679" s="24"/>
      <c r="L6679" s="23"/>
      <c r="M6679" s="100"/>
      <c r="N6679" s="121"/>
    </row>
    <row r="6680" spans="1:14" s="96" customFormat="1" ht="45.95" customHeight="1">
      <c r="A6680" s="110"/>
      <c r="F6680" s="133"/>
      <c r="G6680" s="25"/>
      <c r="H6680" s="25"/>
      <c r="I6680" s="132"/>
      <c r="J6680" s="23"/>
      <c r="K6680" s="24"/>
      <c r="L6680" s="23"/>
      <c r="M6680" s="100"/>
      <c r="N6680" s="121"/>
    </row>
    <row r="6681" spans="1:14" s="93" customFormat="1" ht="45.95" customHeight="1">
      <c r="A6681" s="142"/>
      <c r="B6681" s="111"/>
      <c r="C6681" s="143"/>
      <c r="F6681" s="125"/>
      <c r="G6681" s="126"/>
      <c r="H6681" s="126"/>
      <c r="I6681" s="128"/>
      <c r="J6681" s="129"/>
      <c r="K6681" s="134"/>
      <c r="L6681" s="129"/>
      <c r="M6681" s="91"/>
      <c r="N6681" s="131"/>
    </row>
    <row r="6682" spans="1:14" s="93" customFormat="1" ht="45.95" customHeight="1">
      <c r="A6682" s="142"/>
      <c r="F6682" s="125"/>
      <c r="G6682" s="126"/>
      <c r="H6682" s="126"/>
      <c r="I6682" s="128"/>
      <c r="J6682" s="129"/>
      <c r="K6682" s="134"/>
      <c r="L6682" s="129"/>
      <c r="M6682" s="91"/>
      <c r="N6682" s="131"/>
    </row>
    <row r="6683" spans="1:14" s="93" customFormat="1" ht="45.95" customHeight="1">
      <c r="A6683" s="142"/>
      <c r="F6683" s="126"/>
      <c r="G6683" s="126"/>
      <c r="H6683" s="126"/>
      <c r="I6683" s="128"/>
      <c r="J6683" s="129"/>
      <c r="K6683" s="134"/>
      <c r="L6683" s="129"/>
      <c r="M6683" s="91"/>
      <c r="N6683" s="131"/>
    </row>
    <row r="6684" spans="1:14" s="93" customFormat="1" ht="45.95" customHeight="1">
      <c r="A6684" s="142"/>
      <c r="F6684" s="126"/>
      <c r="G6684" s="126"/>
      <c r="H6684" s="126"/>
      <c r="I6684" s="128"/>
      <c r="J6684" s="129"/>
      <c r="K6684" s="134"/>
      <c r="L6684" s="129"/>
      <c r="M6684" s="91"/>
      <c r="N6684" s="131"/>
    </row>
    <row r="6685" spans="1:14" s="93" customFormat="1" ht="45.95" customHeight="1">
      <c r="A6685" s="142"/>
      <c r="F6685" s="18"/>
      <c r="G6685" s="19"/>
      <c r="H6685" s="19"/>
      <c r="I6685" s="137"/>
      <c r="J6685" s="16"/>
      <c r="K6685" s="17"/>
      <c r="L6685" s="16"/>
      <c r="M6685" s="91"/>
      <c r="N6685" s="144"/>
    </row>
    <row r="6686" spans="1:14" s="93" customFormat="1" ht="45.95" customHeight="1">
      <c r="A6686" s="142"/>
      <c r="F6686" s="18"/>
      <c r="G6686" s="19"/>
      <c r="H6686" s="19"/>
      <c r="I6686" s="120"/>
      <c r="J6686" s="16"/>
      <c r="K6686" s="17"/>
      <c r="L6686" s="16"/>
      <c r="M6686" s="91"/>
      <c r="N6686" s="144"/>
    </row>
    <row r="6687" spans="1:14" s="93" customFormat="1" ht="45.95" customHeight="1">
      <c r="A6687" s="142"/>
      <c r="F6687" s="18"/>
      <c r="G6687" s="19"/>
      <c r="H6687" s="19"/>
      <c r="I6687" s="120"/>
      <c r="J6687" s="16"/>
      <c r="K6687" s="17"/>
      <c r="L6687" s="16"/>
      <c r="M6687" s="91"/>
      <c r="N6687" s="144"/>
    </row>
    <row r="6688" spans="1:14" s="93" customFormat="1" ht="45.95" customHeight="1">
      <c r="A6688" s="142"/>
      <c r="F6688" s="18"/>
      <c r="G6688" s="19"/>
      <c r="H6688" s="19"/>
      <c r="I6688" s="120"/>
      <c r="J6688" s="16"/>
      <c r="K6688" s="17"/>
      <c r="L6688" s="16"/>
      <c r="M6688" s="91"/>
      <c r="N6688" s="144"/>
    </row>
    <row r="6689" spans="1:14" s="93" customFormat="1" ht="45.95" customHeight="1">
      <c r="A6689" s="142"/>
      <c r="F6689" s="18"/>
      <c r="G6689" s="19"/>
      <c r="H6689" s="19"/>
      <c r="I6689" s="120"/>
      <c r="J6689" s="16"/>
      <c r="K6689" s="17"/>
      <c r="L6689" s="16"/>
      <c r="M6689" s="91"/>
      <c r="N6689" s="144"/>
    </row>
    <row r="6690" spans="1:14" s="93" customFormat="1" ht="45.95" customHeight="1">
      <c r="A6690" s="142"/>
      <c r="F6690" s="18"/>
      <c r="G6690" s="19"/>
      <c r="H6690" s="19"/>
      <c r="I6690" s="120"/>
      <c r="J6690" s="16"/>
      <c r="K6690" s="17"/>
      <c r="L6690" s="16"/>
      <c r="M6690" s="91"/>
      <c r="N6690" s="144"/>
    </row>
    <row r="6691" spans="1:14" s="93" customFormat="1" ht="45.95" customHeight="1">
      <c r="A6691" s="142"/>
      <c r="F6691" s="22"/>
      <c r="G6691" s="19"/>
      <c r="H6691" s="19"/>
      <c r="I6691" s="120"/>
      <c r="J6691" s="23"/>
      <c r="K6691" s="24"/>
      <c r="L6691" s="23"/>
      <c r="M6691" s="91"/>
      <c r="N6691" s="144"/>
    </row>
    <row r="6692" spans="1:14" s="93" customFormat="1" ht="45.95" customHeight="1">
      <c r="A6692" s="142"/>
      <c r="F6692" s="22"/>
      <c r="G6692" s="19"/>
      <c r="H6692" s="19"/>
      <c r="I6692" s="120"/>
      <c r="J6692" s="23"/>
      <c r="K6692" s="24"/>
      <c r="L6692" s="23"/>
      <c r="M6692" s="91"/>
      <c r="N6692" s="144"/>
    </row>
    <row r="6693" spans="1:14" s="93" customFormat="1" ht="45.95" customHeight="1">
      <c r="A6693" s="142"/>
      <c r="F6693" s="25"/>
      <c r="G6693" s="25"/>
      <c r="H6693" s="25"/>
      <c r="I6693" s="132"/>
      <c r="J6693" s="23"/>
      <c r="K6693" s="24"/>
      <c r="L6693" s="23"/>
      <c r="M6693" s="91"/>
      <c r="N6693" s="144"/>
    </row>
    <row r="6694" spans="1:14" s="93" customFormat="1" ht="45.95" customHeight="1">
      <c r="A6694" s="142"/>
      <c r="F6694" s="25"/>
      <c r="G6694" s="25"/>
      <c r="H6694" s="25"/>
      <c r="I6694" s="132"/>
      <c r="J6694" s="23"/>
      <c r="K6694" s="24"/>
      <c r="L6694" s="23"/>
      <c r="M6694" s="91"/>
      <c r="N6694" s="144"/>
    </row>
    <row r="6695" spans="1:14" s="93" customFormat="1" ht="45.95" customHeight="1">
      <c r="A6695" s="142"/>
      <c r="F6695" s="133"/>
      <c r="G6695" s="25"/>
      <c r="H6695" s="25"/>
      <c r="I6695" s="132"/>
      <c r="J6695" s="23"/>
      <c r="K6695" s="24"/>
      <c r="L6695" s="23"/>
      <c r="M6695" s="91"/>
      <c r="N6695" s="144"/>
    </row>
    <row r="6696" spans="1:14" s="93" customFormat="1" ht="45.95" customHeight="1">
      <c r="A6696" s="142"/>
      <c r="F6696" s="133"/>
      <c r="G6696" s="25"/>
      <c r="H6696" s="25"/>
      <c r="I6696" s="132"/>
      <c r="J6696" s="23"/>
      <c r="K6696" s="24"/>
      <c r="L6696" s="23"/>
      <c r="M6696" s="91"/>
      <c r="N6696" s="144"/>
    </row>
    <row r="6697" spans="1:14" s="93" customFormat="1" ht="45.95" customHeight="1">
      <c r="A6697" s="142"/>
      <c r="F6697" s="133"/>
      <c r="G6697" s="25"/>
      <c r="H6697" s="25"/>
      <c r="I6697" s="132"/>
      <c r="J6697" s="23"/>
      <c r="K6697" s="24"/>
      <c r="L6697" s="23"/>
      <c r="M6697" s="91"/>
      <c r="N6697" s="144"/>
    </row>
    <row r="6698" spans="1:14" s="93" customFormat="1" ht="45.95" customHeight="1">
      <c r="A6698" s="142"/>
      <c r="F6698" s="133"/>
      <c r="G6698" s="25"/>
      <c r="H6698" s="25"/>
      <c r="I6698" s="132"/>
      <c r="J6698" s="23"/>
      <c r="K6698" s="24"/>
      <c r="L6698" s="23"/>
      <c r="M6698" s="91"/>
      <c r="N6698" s="144"/>
    </row>
    <row r="6699" spans="1:14" s="93" customFormat="1" ht="45.95" customHeight="1">
      <c r="A6699" s="142"/>
      <c r="F6699" s="18"/>
      <c r="G6699" s="19"/>
      <c r="H6699" s="19"/>
      <c r="I6699" s="120"/>
      <c r="J6699" s="16"/>
      <c r="K6699" s="17"/>
      <c r="L6699" s="16"/>
      <c r="M6699" s="91"/>
      <c r="N6699" s="144"/>
    </row>
    <row r="6700" spans="1:14" s="93" customFormat="1" ht="45.95" customHeight="1">
      <c r="A6700" s="142"/>
      <c r="F6700" s="22"/>
      <c r="G6700" s="19"/>
      <c r="H6700" s="19"/>
      <c r="I6700" s="120"/>
      <c r="J6700" s="23"/>
      <c r="K6700" s="24"/>
      <c r="L6700" s="23"/>
      <c r="M6700" s="91"/>
      <c r="N6700" s="144"/>
    </row>
    <row r="6701" spans="1:14" s="93" customFormat="1" ht="45.95" customHeight="1">
      <c r="A6701" s="142"/>
      <c r="F6701" s="22"/>
      <c r="G6701" s="19"/>
      <c r="H6701" s="19"/>
      <c r="I6701" s="120"/>
      <c r="J6701" s="23"/>
      <c r="K6701" s="24"/>
      <c r="L6701" s="23"/>
      <c r="M6701" s="91"/>
      <c r="N6701" s="144"/>
    </row>
    <row r="6702" spans="1:14" s="93" customFormat="1" ht="45.95" customHeight="1">
      <c r="A6702" s="142"/>
      <c r="F6702" s="25"/>
      <c r="G6702" s="25"/>
      <c r="H6702" s="25"/>
      <c r="I6702" s="120"/>
      <c r="J6702" s="23"/>
      <c r="K6702" s="24"/>
      <c r="L6702" s="23"/>
      <c r="M6702" s="91"/>
      <c r="N6702" s="144"/>
    </row>
    <row r="6703" spans="1:14" s="93" customFormat="1" ht="45.95" customHeight="1">
      <c r="A6703" s="142"/>
      <c r="F6703" s="25"/>
      <c r="G6703" s="25"/>
      <c r="H6703" s="25"/>
      <c r="I6703" s="120"/>
      <c r="J6703" s="23"/>
      <c r="K6703" s="24"/>
      <c r="L6703" s="23"/>
      <c r="M6703" s="91"/>
      <c r="N6703" s="144"/>
    </row>
    <row r="6704" spans="1:14" s="93" customFormat="1" ht="45.95" customHeight="1">
      <c r="A6704" s="142"/>
      <c r="F6704" s="133"/>
      <c r="G6704" s="25"/>
      <c r="H6704" s="25"/>
      <c r="I6704" s="132"/>
      <c r="J6704" s="23"/>
      <c r="K6704" s="24"/>
      <c r="L6704" s="23"/>
      <c r="M6704" s="91"/>
      <c r="N6704" s="144"/>
    </row>
    <row r="6705" spans="1:14" s="93" customFormat="1" ht="45.95" customHeight="1">
      <c r="A6705" s="142"/>
      <c r="F6705" s="133"/>
      <c r="G6705" s="25"/>
      <c r="H6705" s="25"/>
      <c r="I6705" s="132"/>
      <c r="J6705" s="23"/>
      <c r="K6705" s="24"/>
      <c r="L6705" s="23"/>
      <c r="M6705" s="91"/>
      <c r="N6705" s="144"/>
    </row>
    <row r="6706" spans="1:14" s="93" customFormat="1" ht="45.95" customHeight="1">
      <c r="A6706" s="142"/>
      <c r="F6706" s="18"/>
      <c r="G6706" s="19"/>
      <c r="H6706" s="19"/>
      <c r="I6706" s="120"/>
      <c r="J6706" s="16"/>
      <c r="K6706" s="17"/>
      <c r="L6706" s="16"/>
      <c r="M6706" s="91"/>
      <c r="N6706" s="144"/>
    </row>
    <row r="6707" spans="1:14" s="93" customFormat="1" ht="45.95" customHeight="1">
      <c r="A6707" s="142"/>
      <c r="F6707" s="18"/>
      <c r="G6707" s="19"/>
      <c r="H6707" s="19"/>
      <c r="I6707" s="120"/>
      <c r="J6707" s="16"/>
      <c r="K6707" s="17"/>
      <c r="L6707" s="16"/>
      <c r="M6707" s="91"/>
      <c r="N6707" s="144"/>
    </row>
    <row r="6708" spans="1:14" s="93" customFormat="1" ht="45.95" customHeight="1">
      <c r="A6708" s="142"/>
      <c r="F6708" s="18"/>
      <c r="G6708" s="19"/>
      <c r="H6708" s="19"/>
      <c r="I6708" s="120"/>
      <c r="J6708" s="16"/>
      <c r="K6708" s="17"/>
      <c r="L6708" s="16"/>
      <c r="M6708" s="91"/>
      <c r="N6708" s="144"/>
    </row>
    <row r="6709" spans="1:14" s="93" customFormat="1" ht="45.95" customHeight="1">
      <c r="A6709" s="142"/>
      <c r="F6709" s="22"/>
      <c r="G6709" s="19"/>
      <c r="H6709" s="19"/>
      <c r="I6709" s="120"/>
      <c r="J6709" s="23"/>
      <c r="K6709" s="24"/>
      <c r="L6709" s="23"/>
      <c r="M6709" s="91"/>
      <c r="N6709" s="144"/>
    </row>
    <row r="6710" spans="1:14" s="93" customFormat="1" ht="45.95" customHeight="1">
      <c r="A6710" s="142"/>
      <c r="F6710" s="25"/>
      <c r="G6710" s="25"/>
      <c r="H6710" s="25"/>
      <c r="I6710" s="120"/>
      <c r="J6710" s="23"/>
      <c r="K6710" s="24"/>
      <c r="L6710" s="23"/>
      <c r="M6710" s="91"/>
      <c r="N6710" s="144"/>
    </row>
    <row r="6711" spans="1:14" s="93" customFormat="1" ht="45.95" customHeight="1">
      <c r="A6711" s="142"/>
      <c r="F6711" s="25"/>
      <c r="G6711" s="25"/>
      <c r="H6711" s="25"/>
      <c r="I6711" s="132"/>
      <c r="J6711" s="23"/>
      <c r="K6711" s="24"/>
      <c r="L6711" s="23"/>
      <c r="M6711" s="91"/>
      <c r="N6711" s="144"/>
    </row>
    <row r="6712" spans="1:14" s="93" customFormat="1" ht="45.95" customHeight="1">
      <c r="A6712" s="142"/>
      <c r="F6712" s="133"/>
      <c r="G6712" s="25"/>
      <c r="H6712" s="25"/>
      <c r="I6712" s="132"/>
      <c r="J6712" s="23"/>
      <c r="K6712" s="24"/>
      <c r="L6712" s="23"/>
      <c r="M6712" s="91"/>
      <c r="N6712" s="144"/>
    </row>
    <row r="6713" spans="1:14" s="93" customFormat="1" ht="45.95" customHeight="1">
      <c r="A6713" s="142"/>
      <c r="F6713" s="133"/>
      <c r="G6713" s="25"/>
      <c r="H6713" s="25"/>
      <c r="I6713" s="132"/>
      <c r="J6713" s="23"/>
      <c r="K6713" s="24"/>
      <c r="L6713" s="23"/>
      <c r="M6713" s="91"/>
      <c r="N6713" s="144"/>
    </row>
    <row r="6714" spans="1:14" s="93" customFormat="1" ht="45.95" customHeight="1">
      <c r="A6714" s="142"/>
      <c r="F6714" s="18"/>
      <c r="G6714" s="19"/>
      <c r="H6714" s="19"/>
      <c r="I6714" s="120"/>
      <c r="J6714" s="16"/>
      <c r="K6714" s="17"/>
      <c r="L6714" s="16"/>
      <c r="M6714" s="91"/>
      <c r="N6714" s="144"/>
    </row>
    <row r="6715" spans="1:14" s="93" customFormat="1" ht="45.95" customHeight="1">
      <c r="A6715" s="142"/>
      <c r="F6715" s="18"/>
      <c r="G6715" s="19"/>
      <c r="H6715" s="19"/>
      <c r="I6715" s="120"/>
      <c r="J6715" s="16"/>
      <c r="K6715" s="17"/>
      <c r="L6715" s="16"/>
      <c r="M6715" s="91"/>
      <c r="N6715" s="144"/>
    </row>
    <row r="6716" spans="1:14" s="93" customFormat="1" ht="45.95" customHeight="1">
      <c r="A6716" s="142"/>
      <c r="F6716" s="18"/>
      <c r="G6716" s="19"/>
      <c r="H6716" s="19"/>
      <c r="I6716" s="120"/>
      <c r="J6716" s="16"/>
      <c r="K6716" s="17"/>
      <c r="L6716" s="16"/>
      <c r="M6716" s="91"/>
      <c r="N6716" s="144"/>
    </row>
    <row r="6717" spans="1:14" s="93" customFormat="1" ht="45.95" customHeight="1">
      <c r="A6717" s="142"/>
      <c r="F6717" s="18"/>
      <c r="G6717" s="19"/>
      <c r="H6717" s="19"/>
      <c r="I6717" s="120"/>
      <c r="J6717" s="16"/>
      <c r="K6717" s="17"/>
      <c r="L6717" s="16"/>
      <c r="M6717" s="91"/>
      <c r="N6717" s="144"/>
    </row>
    <row r="6718" spans="1:14" s="93" customFormat="1" ht="45.95" customHeight="1">
      <c r="A6718" s="142"/>
      <c r="F6718" s="22"/>
      <c r="G6718" s="19"/>
      <c r="H6718" s="19"/>
      <c r="I6718" s="120"/>
      <c r="J6718" s="23"/>
      <c r="K6718" s="24"/>
      <c r="L6718" s="23"/>
      <c r="M6718" s="91"/>
      <c r="N6718" s="144"/>
    </row>
    <row r="6719" spans="1:14" s="93" customFormat="1" ht="45.95" customHeight="1">
      <c r="A6719" s="142"/>
      <c r="F6719" s="25"/>
      <c r="G6719" s="25"/>
      <c r="H6719" s="25"/>
      <c r="I6719" s="132"/>
      <c r="J6719" s="23"/>
      <c r="K6719" s="24"/>
      <c r="L6719" s="23"/>
      <c r="M6719" s="91"/>
      <c r="N6719" s="144"/>
    </row>
    <row r="6720" spans="1:14" s="93" customFormat="1" ht="45.95" customHeight="1">
      <c r="A6720" s="142"/>
      <c r="F6720" s="25"/>
      <c r="G6720" s="25"/>
      <c r="H6720" s="25"/>
      <c r="I6720" s="132"/>
      <c r="J6720" s="23"/>
      <c r="K6720" s="24"/>
      <c r="L6720" s="23"/>
      <c r="M6720" s="91"/>
      <c r="N6720" s="144"/>
    </row>
    <row r="6721" spans="1:14" s="93" customFormat="1" ht="45.95" customHeight="1">
      <c r="A6721" s="142"/>
      <c r="F6721" s="133"/>
      <c r="G6721" s="25"/>
      <c r="H6721" s="25"/>
      <c r="I6721" s="132"/>
      <c r="J6721" s="23"/>
      <c r="K6721" s="24"/>
      <c r="L6721" s="23"/>
      <c r="M6721" s="91"/>
      <c r="N6721" s="144"/>
    </row>
    <row r="6722" spans="1:14" s="93" customFormat="1" ht="45.95" customHeight="1">
      <c r="A6722" s="142"/>
      <c r="F6722" s="133"/>
      <c r="G6722" s="25"/>
      <c r="H6722" s="25"/>
      <c r="I6722" s="132"/>
      <c r="J6722" s="23"/>
      <c r="K6722" s="24"/>
      <c r="L6722" s="23"/>
      <c r="M6722" s="91"/>
      <c r="N6722" s="144"/>
    </row>
    <row r="6723" spans="1:14" s="93" customFormat="1" ht="45.95" customHeight="1">
      <c r="A6723" s="142"/>
      <c r="F6723" s="133"/>
      <c r="G6723" s="25"/>
      <c r="H6723" s="25"/>
      <c r="I6723" s="132"/>
      <c r="J6723" s="23"/>
      <c r="K6723" s="24"/>
      <c r="L6723" s="23"/>
      <c r="M6723" s="91"/>
      <c r="N6723" s="144"/>
    </row>
    <row r="6724" spans="1:14" s="93" customFormat="1" ht="45.95" customHeight="1">
      <c r="A6724" s="142"/>
      <c r="B6724" s="111"/>
      <c r="C6724" s="143"/>
      <c r="F6724" s="125"/>
      <c r="G6724" s="126"/>
      <c r="H6724" s="126"/>
      <c r="I6724" s="128"/>
      <c r="J6724" s="129"/>
      <c r="K6724" s="134"/>
      <c r="L6724" s="129"/>
      <c r="M6724" s="91"/>
      <c r="N6724" s="131"/>
    </row>
    <row r="6725" spans="1:14" s="93" customFormat="1" ht="45.95" customHeight="1">
      <c r="A6725" s="142"/>
      <c r="F6725" s="125"/>
      <c r="G6725" s="126"/>
      <c r="H6725" s="126"/>
      <c r="I6725" s="128"/>
      <c r="J6725" s="129"/>
      <c r="K6725" s="134"/>
      <c r="L6725" s="129"/>
      <c r="M6725" s="91"/>
      <c r="N6725" s="131"/>
    </row>
    <row r="6726" spans="1:14" s="93" customFormat="1" ht="45.95" customHeight="1">
      <c r="A6726" s="142"/>
      <c r="B6726" s="139"/>
      <c r="F6726" s="125"/>
      <c r="G6726" s="126"/>
      <c r="H6726" s="126"/>
      <c r="I6726" s="128"/>
      <c r="J6726" s="129"/>
      <c r="K6726" s="134"/>
      <c r="L6726" s="129"/>
      <c r="M6726" s="91"/>
      <c r="N6726" s="131"/>
    </row>
    <row r="6727" spans="1:14" s="93" customFormat="1" ht="45.95" customHeight="1">
      <c r="A6727" s="142"/>
      <c r="B6727" s="139"/>
      <c r="F6727" s="125"/>
      <c r="G6727" s="126"/>
      <c r="H6727" s="126"/>
      <c r="I6727" s="128"/>
      <c r="J6727" s="129"/>
      <c r="K6727" s="134"/>
      <c r="L6727" s="129"/>
      <c r="M6727" s="91"/>
      <c r="N6727" s="131"/>
    </row>
    <row r="6728" spans="1:14" s="93" customFormat="1" ht="45.95" customHeight="1">
      <c r="A6728" s="142"/>
      <c r="B6728" s="139"/>
      <c r="F6728" s="125"/>
      <c r="G6728" s="126"/>
      <c r="H6728" s="126"/>
      <c r="I6728" s="128"/>
      <c r="J6728" s="129"/>
      <c r="K6728" s="134"/>
      <c r="L6728" s="129"/>
      <c r="M6728" s="91"/>
      <c r="N6728" s="131"/>
    </row>
    <row r="6729" spans="1:14" s="93" customFormat="1" ht="45.95" customHeight="1">
      <c r="A6729" s="142"/>
      <c r="B6729" s="139"/>
      <c r="F6729" s="125"/>
      <c r="G6729" s="126"/>
      <c r="H6729" s="126"/>
      <c r="I6729" s="128"/>
      <c r="J6729" s="129"/>
      <c r="K6729" s="134"/>
      <c r="L6729" s="129"/>
      <c r="M6729" s="91"/>
      <c r="N6729" s="131"/>
    </row>
    <row r="6730" spans="1:14" s="93" customFormat="1" ht="45.95" customHeight="1">
      <c r="A6730" s="142"/>
      <c r="B6730" s="139"/>
      <c r="F6730" s="125"/>
      <c r="G6730" s="126"/>
      <c r="H6730" s="126"/>
      <c r="I6730" s="128"/>
      <c r="J6730" s="129"/>
      <c r="K6730" s="134"/>
      <c r="L6730" s="129"/>
      <c r="M6730" s="91"/>
      <c r="N6730" s="131"/>
    </row>
    <row r="6731" spans="1:14" s="93" customFormat="1" ht="45.95" customHeight="1">
      <c r="A6731" s="142"/>
      <c r="B6731" s="139"/>
      <c r="F6731" s="18"/>
      <c r="G6731" s="19"/>
      <c r="H6731" s="19"/>
      <c r="I6731" s="120"/>
      <c r="J6731" s="16"/>
      <c r="K6731" s="17"/>
      <c r="L6731" s="16"/>
      <c r="M6731" s="91"/>
      <c r="N6731" s="144"/>
    </row>
    <row r="6732" spans="1:14" s="93" customFormat="1" ht="45.95" customHeight="1">
      <c r="A6732" s="142"/>
      <c r="B6732" s="139"/>
      <c r="F6732" s="18"/>
      <c r="G6732" s="19"/>
      <c r="H6732" s="19"/>
      <c r="I6732" s="120"/>
      <c r="J6732" s="16"/>
      <c r="K6732" s="17"/>
      <c r="L6732" s="16"/>
      <c r="M6732" s="91"/>
      <c r="N6732" s="144"/>
    </row>
    <row r="6733" spans="1:14" s="93" customFormat="1" ht="45.95" customHeight="1">
      <c r="A6733" s="142"/>
      <c r="B6733" s="139"/>
      <c r="F6733" s="18"/>
      <c r="G6733" s="19"/>
      <c r="H6733" s="19"/>
      <c r="I6733" s="120"/>
      <c r="J6733" s="16"/>
      <c r="K6733" s="17"/>
      <c r="L6733" s="16"/>
      <c r="M6733" s="91"/>
      <c r="N6733" s="144"/>
    </row>
    <row r="6734" spans="1:14" s="93" customFormat="1" ht="45.95" customHeight="1">
      <c r="A6734" s="142"/>
      <c r="B6734" s="139"/>
      <c r="F6734" s="22"/>
      <c r="G6734" s="19"/>
      <c r="H6734" s="19"/>
      <c r="I6734" s="120"/>
      <c r="J6734" s="23"/>
      <c r="K6734" s="24"/>
      <c r="L6734" s="23"/>
      <c r="M6734" s="91"/>
      <c r="N6734" s="144"/>
    </row>
    <row r="6735" spans="1:14" s="93" customFormat="1" ht="45.95" customHeight="1">
      <c r="A6735" s="142"/>
      <c r="B6735" s="139"/>
      <c r="F6735" s="22"/>
      <c r="G6735" s="19"/>
      <c r="H6735" s="19"/>
      <c r="I6735" s="120"/>
      <c r="J6735" s="23"/>
      <c r="K6735" s="24"/>
      <c r="L6735" s="23"/>
      <c r="M6735" s="91"/>
      <c r="N6735" s="144"/>
    </row>
    <row r="6736" spans="1:14" s="93" customFormat="1" ht="45.95" customHeight="1">
      <c r="A6736" s="142"/>
      <c r="B6736" s="139"/>
      <c r="F6736" s="25"/>
      <c r="G6736" s="25"/>
      <c r="H6736" s="25"/>
      <c r="I6736" s="132"/>
      <c r="J6736" s="23"/>
      <c r="K6736" s="24"/>
      <c r="L6736" s="23"/>
      <c r="M6736" s="91"/>
      <c r="N6736" s="144"/>
    </row>
    <row r="6737" spans="1:14" s="93" customFormat="1" ht="45.95" customHeight="1">
      <c r="A6737" s="142"/>
      <c r="B6737" s="139"/>
      <c r="F6737" s="133"/>
      <c r="G6737" s="25"/>
      <c r="H6737" s="25"/>
      <c r="I6737" s="132"/>
      <c r="J6737" s="23"/>
      <c r="K6737" s="24"/>
      <c r="L6737" s="23"/>
      <c r="M6737" s="91"/>
      <c r="N6737" s="144"/>
    </row>
    <row r="6738" spans="1:14" s="93" customFormat="1" ht="45.95" customHeight="1">
      <c r="A6738" s="142"/>
      <c r="B6738" s="139"/>
      <c r="F6738" s="133"/>
      <c r="G6738" s="25"/>
      <c r="H6738" s="25"/>
      <c r="I6738" s="132"/>
      <c r="J6738" s="23"/>
      <c r="K6738" s="24"/>
      <c r="L6738" s="23"/>
      <c r="M6738" s="91"/>
      <c r="N6738" s="144"/>
    </row>
    <row r="6739" spans="1:14" s="93" customFormat="1" ht="45.95" customHeight="1">
      <c r="A6739" s="142"/>
      <c r="B6739" s="139"/>
      <c r="F6739" s="18"/>
      <c r="G6739" s="19"/>
      <c r="H6739" s="19"/>
      <c r="I6739" s="120"/>
      <c r="J6739" s="16"/>
      <c r="K6739" s="17"/>
      <c r="L6739" s="16"/>
      <c r="M6739" s="91"/>
      <c r="N6739" s="144"/>
    </row>
    <row r="6740" spans="1:14" s="93" customFormat="1" ht="45.95" customHeight="1">
      <c r="A6740" s="142"/>
      <c r="B6740" s="139"/>
      <c r="F6740" s="18"/>
      <c r="G6740" s="19"/>
      <c r="H6740" s="19"/>
      <c r="I6740" s="120"/>
      <c r="J6740" s="16"/>
      <c r="K6740" s="17"/>
      <c r="L6740" s="16"/>
      <c r="M6740" s="91"/>
      <c r="N6740" s="144"/>
    </row>
    <row r="6741" spans="1:14" s="93" customFormat="1" ht="45.95" customHeight="1">
      <c r="A6741" s="142"/>
      <c r="B6741" s="139"/>
      <c r="F6741" s="18"/>
      <c r="G6741" s="19"/>
      <c r="H6741" s="19"/>
      <c r="I6741" s="120"/>
      <c r="J6741" s="16"/>
      <c r="K6741" s="17"/>
      <c r="L6741" s="16"/>
      <c r="M6741" s="91"/>
      <c r="N6741" s="144"/>
    </row>
    <row r="6742" spans="1:14" s="93" customFormat="1" ht="45.95" customHeight="1">
      <c r="A6742" s="142"/>
      <c r="B6742" s="139"/>
      <c r="F6742" s="22"/>
      <c r="G6742" s="19"/>
      <c r="H6742" s="19"/>
      <c r="I6742" s="120"/>
      <c r="J6742" s="23"/>
      <c r="K6742" s="24"/>
      <c r="L6742" s="23"/>
      <c r="M6742" s="91"/>
      <c r="N6742" s="144"/>
    </row>
    <row r="6743" spans="1:14" s="93" customFormat="1" ht="45.95" customHeight="1">
      <c r="A6743" s="142"/>
      <c r="B6743" s="139"/>
      <c r="F6743" s="133"/>
      <c r="G6743" s="25"/>
      <c r="H6743" s="25"/>
      <c r="I6743" s="120"/>
      <c r="J6743" s="23"/>
      <c r="K6743" s="24"/>
      <c r="L6743" s="23"/>
      <c r="M6743" s="91"/>
      <c r="N6743" s="144"/>
    </row>
    <row r="6744" spans="1:14" s="93" customFormat="1" ht="45.95" customHeight="1">
      <c r="A6744" s="142"/>
      <c r="B6744" s="139"/>
      <c r="F6744" s="133"/>
      <c r="G6744" s="25"/>
      <c r="H6744" s="25"/>
      <c r="I6744" s="132"/>
      <c r="J6744" s="23"/>
      <c r="K6744" s="24"/>
      <c r="L6744" s="23"/>
      <c r="M6744" s="91"/>
      <c r="N6744" s="144"/>
    </row>
    <row r="6745" spans="1:14" s="93" customFormat="1" ht="45.95" customHeight="1">
      <c r="A6745" s="142"/>
      <c r="B6745" s="139"/>
      <c r="F6745" s="18"/>
      <c r="G6745" s="19"/>
      <c r="H6745" s="19"/>
      <c r="I6745" s="120"/>
      <c r="J6745" s="16"/>
      <c r="K6745" s="17"/>
      <c r="L6745" s="16"/>
      <c r="M6745" s="91"/>
      <c r="N6745" s="144"/>
    </row>
    <row r="6746" spans="1:14" s="93" customFormat="1" ht="45.95" customHeight="1">
      <c r="A6746" s="142"/>
      <c r="B6746" s="139"/>
      <c r="F6746" s="18"/>
      <c r="G6746" s="19"/>
      <c r="H6746" s="19"/>
      <c r="I6746" s="120"/>
      <c r="J6746" s="16"/>
      <c r="K6746" s="17"/>
      <c r="L6746" s="16"/>
      <c r="M6746" s="91"/>
      <c r="N6746" s="144"/>
    </row>
    <row r="6747" spans="1:14" s="93" customFormat="1" ht="45.95" customHeight="1">
      <c r="A6747" s="142"/>
      <c r="B6747" s="139"/>
      <c r="F6747" s="22"/>
      <c r="G6747" s="19"/>
      <c r="H6747" s="19"/>
      <c r="I6747" s="120"/>
      <c r="J6747" s="23"/>
      <c r="K6747" s="24"/>
      <c r="L6747" s="23"/>
      <c r="M6747" s="91"/>
      <c r="N6747" s="144"/>
    </row>
    <row r="6748" spans="1:14" s="93" customFormat="1" ht="45.95" customHeight="1">
      <c r="A6748" s="142"/>
      <c r="B6748" s="139"/>
      <c r="F6748" s="25"/>
      <c r="G6748" s="25"/>
      <c r="H6748" s="25"/>
      <c r="I6748" s="132"/>
      <c r="J6748" s="23"/>
      <c r="K6748" s="24"/>
      <c r="L6748" s="23"/>
      <c r="M6748" s="91"/>
      <c r="N6748" s="144"/>
    </row>
    <row r="6749" spans="1:14" s="93" customFormat="1" ht="45.95" customHeight="1">
      <c r="A6749" s="142"/>
      <c r="B6749" s="139"/>
      <c r="F6749" s="133"/>
      <c r="G6749" s="25"/>
      <c r="H6749" s="25"/>
      <c r="I6749" s="132"/>
      <c r="J6749" s="23"/>
      <c r="K6749" s="24"/>
      <c r="L6749" s="23"/>
      <c r="M6749" s="91"/>
      <c r="N6749" s="144"/>
    </row>
    <row r="6750" spans="1:14" s="93" customFormat="1" ht="45.95" customHeight="1">
      <c r="A6750" s="142"/>
      <c r="B6750" s="139"/>
      <c r="F6750" s="133"/>
      <c r="G6750" s="25"/>
      <c r="H6750" s="25"/>
      <c r="I6750" s="132"/>
      <c r="J6750" s="23"/>
      <c r="K6750" s="24"/>
      <c r="L6750" s="23"/>
      <c r="M6750" s="91"/>
      <c r="N6750" s="144"/>
    </row>
    <row r="6751" spans="1:14" s="93" customFormat="1" ht="45.95" customHeight="1">
      <c r="A6751" s="142"/>
      <c r="B6751" s="139"/>
      <c r="F6751" s="133"/>
      <c r="G6751" s="25"/>
      <c r="H6751" s="25"/>
      <c r="I6751" s="132"/>
      <c r="J6751" s="23"/>
      <c r="K6751" s="24"/>
      <c r="L6751" s="23"/>
      <c r="M6751" s="91"/>
      <c r="N6751" s="144"/>
    </row>
    <row r="6752" spans="1:14" s="93" customFormat="1" ht="45.95" customHeight="1">
      <c r="A6752" s="142"/>
      <c r="B6752" s="139"/>
      <c r="F6752" s="18"/>
      <c r="G6752" s="19"/>
      <c r="H6752" s="19"/>
      <c r="I6752" s="120"/>
      <c r="J6752" s="16"/>
      <c r="K6752" s="17"/>
      <c r="L6752" s="16"/>
      <c r="M6752" s="91"/>
      <c r="N6752" s="144"/>
    </row>
    <row r="6753" spans="1:14" s="93" customFormat="1" ht="45.95" customHeight="1">
      <c r="A6753" s="142"/>
      <c r="B6753" s="139"/>
      <c r="F6753" s="22"/>
      <c r="G6753" s="19"/>
      <c r="H6753" s="19"/>
      <c r="I6753" s="120"/>
      <c r="J6753" s="23"/>
      <c r="K6753" s="24"/>
      <c r="L6753" s="23"/>
      <c r="M6753" s="91"/>
      <c r="N6753" s="144"/>
    </row>
    <row r="6754" spans="1:14" s="93" customFormat="1" ht="45.95" customHeight="1">
      <c r="A6754" s="142"/>
      <c r="B6754" s="139"/>
      <c r="F6754" s="22"/>
      <c r="G6754" s="19"/>
      <c r="H6754" s="19"/>
      <c r="I6754" s="120"/>
      <c r="J6754" s="23"/>
      <c r="K6754" s="24"/>
      <c r="L6754" s="23"/>
      <c r="M6754" s="91"/>
      <c r="N6754" s="144"/>
    </row>
    <row r="6755" spans="1:14" s="93" customFormat="1" ht="45.95" customHeight="1">
      <c r="A6755" s="142"/>
      <c r="B6755" s="139"/>
      <c r="F6755" s="25"/>
      <c r="G6755" s="25"/>
      <c r="H6755" s="25"/>
      <c r="I6755" s="120"/>
      <c r="J6755" s="23"/>
      <c r="K6755" s="24"/>
      <c r="L6755" s="23"/>
      <c r="M6755" s="91"/>
      <c r="N6755" s="144"/>
    </row>
    <row r="6756" spans="1:14" s="93" customFormat="1" ht="45.95" customHeight="1">
      <c r="A6756" s="142"/>
      <c r="B6756" s="139"/>
      <c r="F6756" s="133"/>
      <c r="G6756" s="25"/>
      <c r="H6756" s="25"/>
      <c r="I6756" s="120"/>
      <c r="J6756" s="23"/>
      <c r="K6756" s="24"/>
      <c r="L6756" s="23"/>
      <c r="M6756" s="91"/>
      <c r="N6756" s="144"/>
    </row>
    <row r="6757" spans="1:14" s="93" customFormat="1" ht="45.95" customHeight="1">
      <c r="A6757" s="142"/>
      <c r="B6757" s="139"/>
      <c r="F6757" s="133"/>
      <c r="G6757" s="25"/>
      <c r="H6757" s="25"/>
      <c r="I6757" s="132"/>
      <c r="J6757" s="23"/>
      <c r="K6757" s="24"/>
      <c r="L6757" s="23"/>
      <c r="M6757" s="91"/>
      <c r="N6757" s="144"/>
    </row>
    <row r="6758" spans="1:14" s="93" customFormat="1" ht="45.95" customHeight="1">
      <c r="A6758" s="142"/>
      <c r="B6758" s="139"/>
      <c r="F6758" s="18"/>
      <c r="G6758" s="19"/>
      <c r="H6758" s="19"/>
      <c r="I6758" s="120"/>
      <c r="J6758" s="16"/>
      <c r="K6758" s="17"/>
      <c r="L6758" s="16"/>
      <c r="M6758" s="91"/>
      <c r="N6758" s="144"/>
    </row>
    <row r="6759" spans="1:14" s="93" customFormat="1" ht="45.95" customHeight="1">
      <c r="A6759" s="142"/>
      <c r="B6759" s="139"/>
      <c r="F6759" s="18"/>
      <c r="G6759" s="19"/>
      <c r="H6759" s="19"/>
      <c r="I6759" s="120"/>
      <c r="J6759" s="16"/>
      <c r="K6759" s="17"/>
      <c r="L6759" s="16"/>
      <c r="M6759" s="91"/>
      <c r="N6759" s="144"/>
    </row>
    <row r="6760" spans="1:14" s="93" customFormat="1" ht="45.95" customHeight="1">
      <c r="A6760" s="142"/>
      <c r="B6760" s="139"/>
      <c r="F6760" s="18"/>
      <c r="G6760" s="19"/>
      <c r="H6760" s="19"/>
      <c r="I6760" s="120"/>
      <c r="J6760" s="16"/>
      <c r="K6760" s="17"/>
      <c r="L6760" s="16"/>
      <c r="M6760" s="91"/>
      <c r="N6760" s="144"/>
    </row>
    <row r="6761" spans="1:14" s="93" customFormat="1" ht="45.95" customHeight="1">
      <c r="A6761" s="142"/>
      <c r="B6761" s="139"/>
      <c r="F6761" s="22"/>
      <c r="G6761" s="19"/>
      <c r="H6761" s="19"/>
      <c r="I6761" s="120"/>
      <c r="J6761" s="23"/>
      <c r="K6761" s="24"/>
      <c r="L6761" s="23"/>
      <c r="M6761" s="91"/>
      <c r="N6761" s="144"/>
    </row>
    <row r="6762" spans="1:14" s="93" customFormat="1" ht="45.95" customHeight="1">
      <c r="A6762" s="142"/>
      <c r="B6762" s="139"/>
      <c r="F6762" s="25"/>
      <c r="G6762" s="25"/>
      <c r="H6762" s="25"/>
      <c r="I6762" s="120"/>
      <c r="J6762" s="23"/>
      <c r="K6762" s="24"/>
      <c r="L6762" s="23"/>
      <c r="M6762" s="91"/>
      <c r="N6762" s="144"/>
    </row>
    <row r="6763" spans="1:14" s="93" customFormat="1" ht="45.95" customHeight="1">
      <c r="A6763" s="142"/>
      <c r="B6763" s="139"/>
      <c r="F6763" s="133"/>
      <c r="G6763" s="25"/>
      <c r="H6763" s="25"/>
      <c r="I6763" s="132"/>
      <c r="J6763" s="23"/>
      <c r="K6763" s="24"/>
      <c r="L6763" s="23"/>
      <c r="M6763" s="91"/>
      <c r="N6763" s="144"/>
    </row>
    <row r="6764" spans="1:14" s="93" customFormat="1" ht="45.95" customHeight="1">
      <c r="A6764" s="142"/>
      <c r="B6764" s="139"/>
      <c r="F6764" s="133"/>
      <c r="G6764" s="25"/>
      <c r="H6764" s="25"/>
      <c r="I6764" s="132"/>
      <c r="J6764" s="23"/>
      <c r="K6764" s="24"/>
      <c r="L6764" s="23"/>
      <c r="M6764" s="91"/>
      <c r="N6764" s="144"/>
    </row>
    <row r="6765" spans="1:14" s="93" customFormat="1" ht="45.95" customHeight="1">
      <c r="A6765" s="142"/>
      <c r="B6765" s="139"/>
      <c r="F6765" s="18"/>
      <c r="G6765" s="19"/>
      <c r="H6765" s="19"/>
      <c r="I6765" s="137"/>
      <c r="J6765" s="16"/>
      <c r="K6765" s="17"/>
      <c r="L6765" s="16"/>
      <c r="M6765" s="91"/>
      <c r="N6765" s="144"/>
    </row>
    <row r="6766" spans="1:14" s="93" customFormat="1" ht="45.95" customHeight="1">
      <c r="A6766" s="142"/>
      <c r="B6766" s="139"/>
      <c r="F6766" s="18"/>
      <c r="G6766" s="19"/>
      <c r="H6766" s="19"/>
      <c r="I6766" s="120"/>
      <c r="J6766" s="16"/>
      <c r="K6766" s="17"/>
      <c r="L6766" s="16"/>
      <c r="M6766" s="91"/>
      <c r="N6766" s="144"/>
    </row>
    <row r="6767" spans="1:14" s="93" customFormat="1" ht="45.95" customHeight="1">
      <c r="A6767" s="142"/>
      <c r="B6767" s="139"/>
      <c r="F6767" s="18"/>
      <c r="G6767" s="19"/>
      <c r="H6767" s="19"/>
      <c r="I6767" s="120"/>
      <c r="J6767" s="16"/>
      <c r="K6767" s="17"/>
      <c r="L6767" s="16"/>
      <c r="M6767" s="91"/>
      <c r="N6767" s="144"/>
    </row>
    <row r="6768" spans="1:14" s="93" customFormat="1" ht="45.95" customHeight="1">
      <c r="A6768" s="142"/>
      <c r="B6768" s="139"/>
      <c r="F6768" s="18"/>
      <c r="G6768" s="19"/>
      <c r="H6768" s="19"/>
      <c r="I6768" s="120"/>
      <c r="J6768" s="16"/>
      <c r="K6768" s="17"/>
      <c r="L6768" s="16"/>
      <c r="M6768" s="91"/>
      <c r="N6768" s="144"/>
    </row>
    <row r="6769" spans="1:14" s="93" customFormat="1" ht="45.95" customHeight="1">
      <c r="A6769" s="142"/>
      <c r="B6769" s="139"/>
      <c r="F6769" s="18"/>
      <c r="G6769" s="19"/>
      <c r="H6769" s="19"/>
      <c r="I6769" s="120"/>
      <c r="J6769" s="16"/>
      <c r="K6769" s="17"/>
      <c r="L6769" s="16"/>
      <c r="M6769" s="91"/>
      <c r="N6769" s="144"/>
    </row>
    <row r="6770" spans="1:14" s="93" customFormat="1" ht="45.95" customHeight="1">
      <c r="A6770" s="142"/>
      <c r="B6770" s="139"/>
      <c r="F6770" s="22"/>
      <c r="G6770" s="19"/>
      <c r="H6770" s="19"/>
      <c r="I6770" s="120"/>
      <c r="J6770" s="23"/>
      <c r="K6770" s="24"/>
      <c r="L6770" s="23"/>
      <c r="M6770" s="91"/>
      <c r="N6770" s="144"/>
    </row>
    <row r="6771" spans="1:14" s="93" customFormat="1" ht="45.95" customHeight="1">
      <c r="A6771" s="142"/>
      <c r="B6771" s="139"/>
      <c r="F6771" s="22"/>
      <c r="G6771" s="19"/>
      <c r="H6771" s="19"/>
      <c r="I6771" s="120"/>
      <c r="J6771" s="23"/>
      <c r="K6771" s="24"/>
      <c r="L6771" s="23"/>
      <c r="M6771" s="91"/>
      <c r="N6771" s="144"/>
    </row>
    <row r="6772" spans="1:14" s="93" customFormat="1" ht="45.95" customHeight="1">
      <c r="A6772" s="142"/>
      <c r="B6772" s="139"/>
      <c r="F6772" s="25"/>
      <c r="G6772" s="25"/>
      <c r="H6772" s="25"/>
      <c r="I6772" s="132"/>
      <c r="J6772" s="23"/>
      <c r="K6772" s="24"/>
      <c r="L6772" s="23"/>
      <c r="M6772" s="91"/>
      <c r="N6772" s="144"/>
    </row>
    <row r="6773" spans="1:14" s="93" customFormat="1" ht="45.95" customHeight="1">
      <c r="A6773" s="142"/>
      <c r="B6773" s="139"/>
      <c r="F6773" s="25"/>
      <c r="G6773" s="25"/>
      <c r="H6773" s="25"/>
      <c r="I6773" s="132"/>
      <c r="J6773" s="23"/>
      <c r="K6773" s="24"/>
      <c r="L6773" s="23"/>
      <c r="M6773" s="91"/>
      <c r="N6773" s="144"/>
    </row>
    <row r="6774" spans="1:14" s="93" customFormat="1" ht="45.95" customHeight="1">
      <c r="A6774" s="142"/>
      <c r="B6774" s="139"/>
      <c r="F6774" s="133"/>
      <c r="G6774" s="25"/>
      <c r="H6774" s="25"/>
      <c r="I6774" s="132"/>
      <c r="J6774" s="23"/>
      <c r="K6774" s="24"/>
      <c r="L6774" s="23"/>
      <c r="M6774" s="91"/>
      <c r="N6774" s="144"/>
    </row>
    <row r="6775" spans="1:14" s="93" customFormat="1" ht="45.95" customHeight="1">
      <c r="A6775" s="142"/>
      <c r="B6775" s="139"/>
      <c r="F6775" s="133"/>
      <c r="G6775" s="25"/>
      <c r="H6775" s="25"/>
      <c r="I6775" s="132"/>
      <c r="J6775" s="23"/>
      <c r="K6775" s="24"/>
      <c r="L6775" s="23"/>
      <c r="M6775" s="91"/>
      <c r="N6775" s="144"/>
    </row>
    <row r="6776" spans="1:14" s="93" customFormat="1" ht="45.95" customHeight="1">
      <c r="A6776" s="142"/>
      <c r="B6776" s="139"/>
      <c r="F6776" s="133"/>
      <c r="G6776" s="25"/>
      <c r="H6776" s="25"/>
      <c r="I6776" s="132"/>
      <c r="J6776" s="23"/>
      <c r="K6776" s="24"/>
      <c r="L6776" s="23"/>
      <c r="M6776" s="91"/>
      <c r="N6776" s="144"/>
    </row>
    <row r="6777" spans="1:14" s="93" customFormat="1" ht="45.95" customHeight="1">
      <c r="A6777" s="142"/>
      <c r="B6777" s="139"/>
      <c r="F6777" s="18"/>
      <c r="G6777" s="19"/>
      <c r="H6777" s="19"/>
      <c r="I6777" s="120"/>
      <c r="J6777" s="16"/>
      <c r="K6777" s="17"/>
      <c r="L6777" s="16"/>
      <c r="M6777" s="91"/>
      <c r="N6777" s="144"/>
    </row>
    <row r="6778" spans="1:14" s="93" customFormat="1" ht="45.95" customHeight="1">
      <c r="A6778" s="142"/>
      <c r="B6778" s="139"/>
      <c r="F6778" s="18"/>
      <c r="G6778" s="19"/>
      <c r="H6778" s="19"/>
      <c r="I6778" s="120"/>
      <c r="J6778" s="16"/>
      <c r="K6778" s="17"/>
      <c r="L6778" s="16"/>
      <c r="M6778" s="91"/>
      <c r="N6778" s="144"/>
    </row>
    <row r="6779" spans="1:14" s="93" customFormat="1" ht="45.95" customHeight="1">
      <c r="A6779" s="142"/>
      <c r="B6779" s="139"/>
      <c r="F6779" s="22"/>
      <c r="G6779" s="19"/>
      <c r="H6779" s="19"/>
      <c r="I6779" s="120"/>
      <c r="J6779" s="23"/>
      <c r="K6779" s="24"/>
      <c r="L6779" s="23"/>
      <c r="M6779" s="91"/>
      <c r="N6779" s="144"/>
    </row>
    <row r="6780" spans="1:14" s="93" customFormat="1" ht="45.95" customHeight="1">
      <c r="A6780" s="142"/>
      <c r="B6780" s="139"/>
      <c r="F6780" s="133"/>
      <c r="G6780" s="25"/>
      <c r="H6780" s="25"/>
      <c r="I6780" s="120"/>
      <c r="J6780" s="23"/>
      <c r="K6780" s="24"/>
      <c r="L6780" s="23"/>
      <c r="M6780" s="91"/>
      <c r="N6780" s="144"/>
    </row>
    <row r="6781" spans="1:14" s="93" customFormat="1" ht="45.95" customHeight="1">
      <c r="A6781" s="142"/>
      <c r="B6781" s="139"/>
      <c r="F6781" s="133"/>
      <c r="G6781" s="25"/>
      <c r="H6781" s="25"/>
      <c r="I6781" s="120"/>
      <c r="J6781" s="23"/>
      <c r="K6781" s="24"/>
      <c r="L6781" s="23"/>
      <c r="M6781" s="91"/>
      <c r="N6781" s="144"/>
    </row>
    <row r="6782" spans="1:14" s="93" customFormat="1" ht="45.95" customHeight="1">
      <c r="A6782" s="142"/>
      <c r="B6782" s="111"/>
      <c r="C6782" s="143"/>
      <c r="F6782" s="125"/>
      <c r="G6782" s="126"/>
      <c r="H6782" s="126"/>
      <c r="I6782" s="128"/>
      <c r="J6782" s="129"/>
      <c r="K6782" s="134"/>
      <c r="L6782" s="129"/>
      <c r="M6782" s="91"/>
      <c r="N6782" s="131"/>
    </row>
    <row r="6783" spans="1:14" s="93" customFormat="1" ht="45.95" customHeight="1">
      <c r="A6783" s="142"/>
      <c r="B6783" s="139"/>
      <c r="F6783" s="125"/>
      <c r="G6783" s="126"/>
      <c r="H6783" s="126"/>
      <c r="I6783" s="128"/>
      <c r="J6783" s="129"/>
      <c r="K6783" s="134"/>
      <c r="L6783" s="129"/>
      <c r="M6783" s="91"/>
      <c r="N6783" s="131"/>
    </row>
    <row r="6784" spans="1:14" s="93" customFormat="1" ht="45.95" customHeight="1">
      <c r="A6784" s="142"/>
      <c r="B6784" s="139"/>
      <c r="F6784" s="126"/>
      <c r="G6784" s="126"/>
      <c r="H6784" s="126"/>
      <c r="I6784" s="128"/>
      <c r="J6784" s="129"/>
      <c r="K6784" s="134"/>
      <c r="L6784" s="129"/>
      <c r="M6784" s="91"/>
      <c r="N6784" s="131"/>
    </row>
    <row r="6785" spans="1:14" s="93" customFormat="1" ht="45.95" customHeight="1">
      <c r="A6785" s="142"/>
      <c r="B6785" s="139"/>
      <c r="F6785" s="126"/>
      <c r="G6785" s="126"/>
      <c r="H6785" s="126"/>
      <c r="I6785" s="128"/>
      <c r="J6785" s="129"/>
      <c r="K6785" s="134"/>
      <c r="L6785" s="129"/>
      <c r="M6785" s="145"/>
      <c r="N6785" s="131"/>
    </row>
    <row r="6786" spans="1:14" s="93" customFormat="1" ht="45.95" customHeight="1">
      <c r="A6786" s="142"/>
      <c r="B6786" s="139"/>
      <c r="F6786" s="126"/>
      <c r="G6786" s="126"/>
      <c r="H6786" s="126"/>
      <c r="I6786" s="128"/>
      <c r="J6786" s="129"/>
      <c r="K6786" s="134"/>
      <c r="L6786" s="129"/>
      <c r="M6786" s="146"/>
      <c r="N6786" s="131"/>
    </row>
    <row r="6787" spans="1:14" s="93" customFormat="1" ht="45.95" customHeight="1">
      <c r="A6787" s="142"/>
      <c r="B6787" s="139"/>
      <c r="F6787" s="18"/>
      <c r="G6787" s="19"/>
      <c r="H6787" s="19"/>
      <c r="I6787" s="120"/>
      <c r="J6787" s="16"/>
      <c r="K6787" s="17"/>
      <c r="L6787" s="16"/>
      <c r="M6787" s="147"/>
      <c r="N6787" s="144"/>
    </row>
    <row r="6788" spans="1:14" s="93" customFormat="1" ht="45.95" customHeight="1">
      <c r="A6788" s="142"/>
      <c r="B6788" s="139"/>
      <c r="F6788" s="22"/>
      <c r="G6788" s="19"/>
      <c r="H6788" s="19"/>
      <c r="I6788" s="120"/>
      <c r="J6788" s="23"/>
      <c r="K6788" s="24"/>
      <c r="L6788" s="23"/>
      <c r="M6788" s="147"/>
      <c r="N6788" s="144"/>
    </row>
    <row r="6789" spans="1:14" s="93" customFormat="1" ht="45.95" customHeight="1">
      <c r="A6789" s="142"/>
      <c r="B6789" s="139"/>
      <c r="F6789" s="22"/>
      <c r="G6789" s="19"/>
      <c r="H6789" s="19"/>
      <c r="I6789" s="120"/>
      <c r="J6789" s="23"/>
      <c r="K6789" s="24"/>
      <c r="L6789" s="23"/>
      <c r="M6789" s="147"/>
      <c r="N6789" s="144"/>
    </row>
    <row r="6790" spans="1:14" s="93" customFormat="1" ht="45.95" customHeight="1">
      <c r="A6790" s="142"/>
      <c r="B6790" s="139"/>
      <c r="F6790" s="25"/>
      <c r="G6790" s="25"/>
      <c r="H6790" s="25"/>
      <c r="I6790" s="120"/>
      <c r="J6790" s="23"/>
      <c r="K6790" s="24"/>
      <c r="L6790" s="23"/>
      <c r="M6790" s="147"/>
      <c r="N6790" s="144"/>
    </row>
    <row r="6791" spans="1:14" s="93" customFormat="1" ht="45.95" customHeight="1">
      <c r="A6791" s="142"/>
      <c r="B6791" s="139"/>
      <c r="F6791" s="25"/>
      <c r="G6791" s="25"/>
      <c r="H6791" s="25"/>
      <c r="I6791" s="120"/>
      <c r="J6791" s="23"/>
      <c r="K6791" s="24"/>
      <c r="L6791" s="23"/>
      <c r="M6791" s="147"/>
      <c r="N6791" s="144"/>
    </row>
    <row r="6792" spans="1:14" s="93" customFormat="1" ht="45.95" customHeight="1">
      <c r="A6792" s="142"/>
      <c r="B6792" s="139"/>
      <c r="F6792" s="133"/>
      <c r="G6792" s="25"/>
      <c r="H6792" s="25"/>
      <c r="I6792" s="132"/>
      <c r="J6792" s="23"/>
      <c r="K6792" s="24"/>
      <c r="L6792" s="23"/>
      <c r="M6792" s="147"/>
      <c r="N6792" s="144"/>
    </row>
    <row r="6793" spans="1:14" s="93" customFormat="1" ht="45.95" customHeight="1">
      <c r="A6793" s="142"/>
      <c r="B6793" s="139"/>
      <c r="F6793" s="133"/>
      <c r="G6793" s="25"/>
      <c r="H6793" s="25"/>
      <c r="I6793" s="132"/>
      <c r="J6793" s="23"/>
      <c r="K6793" s="24"/>
      <c r="L6793" s="23"/>
      <c r="M6793" s="147"/>
      <c r="N6793" s="144"/>
    </row>
    <row r="6794" spans="1:14" s="93" customFormat="1" ht="45.95" customHeight="1">
      <c r="A6794" s="142"/>
      <c r="B6794" s="139"/>
      <c r="F6794" s="18"/>
      <c r="G6794" s="19"/>
      <c r="H6794" s="19"/>
      <c r="I6794" s="120"/>
      <c r="J6794" s="16"/>
      <c r="K6794" s="17"/>
      <c r="L6794" s="16"/>
      <c r="M6794" s="146"/>
      <c r="N6794" s="144"/>
    </row>
    <row r="6795" spans="1:14" s="93" customFormat="1" ht="45.95" customHeight="1">
      <c r="A6795" s="142"/>
      <c r="B6795" s="139"/>
      <c r="F6795" s="18"/>
      <c r="G6795" s="19"/>
      <c r="H6795" s="19"/>
      <c r="I6795" s="120"/>
      <c r="J6795" s="16"/>
      <c r="K6795" s="17"/>
      <c r="L6795" s="16"/>
      <c r="M6795" s="146"/>
      <c r="N6795" s="144"/>
    </row>
    <row r="6796" spans="1:14" s="93" customFormat="1" ht="45.95" customHeight="1">
      <c r="A6796" s="142"/>
      <c r="B6796" s="139"/>
      <c r="F6796" s="22"/>
      <c r="G6796" s="19"/>
      <c r="H6796" s="19"/>
      <c r="I6796" s="120"/>
      <c r="J6796" s="23"/>
      <c r="K6796" s="24"/>
      <c r="L6796" s="23"/>
      <c r="M6796" s="146"/>
      <c r="N6796" s="144"/>
    </row>
    <row r="6797" spans="1:14" s="93" customFormat="1" ht="45.95" customHeight="1">
      <c r="A6797" s="142"/>
      <c r="B6797" s="139"/>
      <c r="F6797" s="22"/>
      <c r="G6797" s="19"/>
      <c r="H6797" s="19"/>
      <c r="I6797" s="120"/>
      <c r="J6797" s="23"/>
      <c r="K6797" s="24"/>
      <c r="L6797" s="23"/>
      <c r="M6797" s="146"/>
      <c r="N6797" s="144"/>
    </row>
    <row r="6798" spans="1:14" s="93" customFormat="1" ht="45.95" customHeight="1">
      <c r="A6798" s="142"/>
      <c r="B6798" s="139"/>
      <c r="F6798" s="25"/>
      <c r="G6798" s="25"/>
      <c r="H6798" s="25"/>
      <c r="I6798" s="132"/>
      <c r="J6798" s="23"/>
      <c r="K6798" s="24"/>
      <c r="L6798" s="23"/>
      <c r="M6798" s="146"/>
      <c r="N6798" s="144"/>
    </row>
    <row r="6799" spans="1:14" s="93" customFormat="1" ht="45.95" customHeight="1">
      <c r="A6799" s="142"/>
      <c r="B6799" s="139"/>
      <c r="F6799" s="25"/>
      <c r="G6799" s="25"/>
      <c r="H6799" s="25"/>
      <c r="I6799" s="132"/>
      <c r="J6799" s="23"/>
      <c r="K6799" s="24"/>
      <c r="L6799" s="23"/>
      <c r="M6799" s="146"/>
      <c r="N6799" s="144"/>
    </row>
    <row r="6800" spans="1:14" s="93" customFormat="1" ht="45.95" customHeight="1">
      <c r="A6800" s="142"/>
      <c r="B6800" s="139"/>
      <c r="F6800" s="133"/>
      <c r="G6800" s="25"/>
      <c r="H6800" s="25"/>
      <c r="I6800" s="132"/>
      <c r="J6800" s="23"/>
      <c r="K6800" s="24"/>
      <c r="L6800" s="23"/>
      <c r="M6800" s="146"/>
      <c r="N6800" s="144"/>
    </row>
    <row r="6801" spans="1:14" s="93" customFormat="1" ht="45.95" customHeight="1">
      <c r="A6801" s="142"/>
      <c r="B6801" s="139"/>
      <c r="F6801" s="133"/>
      <c r="G6801" s="25"/>
      <c r="H6801" s="25"/>
      <c r="I6801" s="132"/>
      <c r="J6801" s="23"/>
      <c r="K6801" s="24"/>
      <c r="L6801" s="23"/>
      <c r="M6801" s="146"/>
      <c r="N6801" s="144"/>
    </row>
    <row r="6802" spans="1:14" s="93" customFormat="1" ht="45.95" customHeight="1">
      <c r="A6802" s="142"/>
      <c r="B6802" s="139"/>
      <c r="F6802" s="18"/>
      <c r="G6802" s="19"/>
      <c r="H6802" s="19"/>
      <c r="I6802" s="120"/>
      <c r="J6802" s="16"/>
      <c r="K6802" s="17"/>
      <c r="L6802" s="16"/>
      <c r="M6802" s="146"/>
      <c r="N6802" s="144"/>
    </row>
    <row r="6803" spans="1:14" s="93" customFormat="1" ht="45.95" customHeight="1">
      <c r="A6803" s="142"/>
      <c r="B6803" s="139"/>
      <c r="F6803" s="18"/>
      <c r="G6803" s="19"/>
      <c r="H6803" s="19"/>
      <c r="I6803" s="120"/>
      <c r="J6803" s="16"/>
      <c r="K6803" s="17"/>
      <c r="L6803" s="16"/>
      <c r="M6803" s="146"/>
      <c r="N6803" s="144"/>
    </row>
    <row r="6804" spans="1:14" s="93" customFormat="1" ht="45.95" customHeight="1">
      <c r="A6804" s="142"/>
      <c r="B6804" s="139"/>
      <c r="F6804" s="22"/>
      <c r="G6804" s="19"/>
      <c r="H6804" s="19"/>
      <c r="I6804" s="120"/>
      <c r="J6804" s="23"/>
      <c r="K6804" s="24"/>
      <c r="L6804" s="23"/>
      <c r="M6804" s="146"/>
      <c r="N6804" s="144"/>
    </row>
    <row r="6805" spans="1:14" s="93" customFormat="1" ht="45.95" customHeight="1">
      <c r="A6805" s="142"/>
      <c r="B6805" s="139"/>
      <c r="F6805" s="133"/>
      <c r="G6805" s="25"/>
      <c r="H6805" s="25"/>
      <c r="I6805" s="120"/>
      <c r="J6805" s="23"/>
      <c r="K6805" s="24"/>
      <c r="L6805" s="23"/>
      <c r="M6805" s="146"/>
      <c r="N6805" s="144"/>
    </row>
    <row r="6806" spans="1:14" s="93" customFormat="1" ht="45.95" customHeight="1">
      <c r="A6806" s="142"/>
      <c r="B6806" s="139"/>
      <c r="F6806" s="133"/>
      <c r="G6806" s="25"/>
      <c r="H6806" s="25"/>
      <c r="I6806" s="132"/>
      <c r="J6806" s="23"/>
      <c r="K6806" s="24"/>
      <c r="L6806" s="23"/>
      <c r="M6806" s="146"/>
      <c r="N6806" s="144"/>
    </row>
    <row r="6807" spans="1:14" s="93" customFormat="1" ht="45.95" customHeight="1">
      <c r="A6807" s="142"/>
      <c r="B6807" s="139"/>
      <c r="F6807" s="18"/>
      <c r="G6807" s="19"/>
      <c r="H6807" s="19"/>
      <c r="I6807" s="137"/>
      <c r="J6807" s="16"/>
      <c r="K6807" s="17"/>
      <c r="L6807" s="16"/>
      <c r="M6807" s="147"/>
      <c r="N6807" s="144"/>
    </row>
    <row r="6808" spans="1:14" s="93" customFormat="1" ht="45.95" customHeight="1">
      <c r="A6808" s="142"/>
      <c r="B6808" s="139"/>
      <c r="F6808" s="18"/>
      <c r="G6808" s="19"/>
      <c r="H6808" s="19"/>
      <c r="I6808" s="120"/>
      <c r="J6808" s="16"/>
      <c r="K6808" s="17"/>
      <c r="L6808" s="16"/>
      <c r="M6808" s="147"/>
      <c r="N6808" s="144"/>
    </row>
    <row r="6809" spans="1:14" s="93" customFormat="1" ht="45.95" customHeight="1">
      <c r="A6809" s="142"/>
      <c r="B6809" s="139"/>
      <c r="F6809" s="22"/>
      <c r="G6809" s="19"/>
      <c r="H6809" s="19"/>
      <c r="I6809" s="120"/>
      <c r="J6809" s="23"/>
      <c r="K6809" s="24"/>
      <c r="L6809" s="23"/>
      <c r="M6809" s="147"/>
      <c r="N6809" s="144"/>
    </row>
    <row r="6810" spans="1:14" s="93" customFormat="1" ht="45.95" customHeight="1">
      <c r="A6810" s="142"/>
      <c r="B6810" s="139"/>
      <c r="F6810" s="22"/>
      <c r="G6810" s="19"/>
      <c r="H6810" s="19"/>
      <c r="I6810" s="120"/>
      <c r="J6810" s="23"/>
      <c r="K6810" s="24"/>
      <c r="L6810" s="23"/>
      <c r="M6810" s="147"/>
      <c r="N6810" s="144"/>
    </row>
    <row r="6811" spans="1:14" s="93" customFormat="1" ht="45.95" customHeight="1">
      <c r="A6811" s="142"/>
      <c r="B6811" s="139"/>
      <c r="F6811" s="25"/>
      <c r="G6811" s="25"/>
      <c r="H6811" s="25"/>
      <c r="I6811" s="120"/>
      <c r="J6811" s="23"/>
      <c r="K6811" s="24"/>
      <c r="L6811" s="23"/>
      <c r="M6811" s="147"/>
      <c r="N6811" s="144"/>
    </row>
    <row r="6812" spans="1:14" s="93" customFormat="1" ht="45.95" customHeight="1">
      <c r="A6812" s="142"/>
      <c r="B6812" s="139"/>
      <c r="F6812" s="133"/>
      <c r="G6812" s="25"/>
      <c r="H6812" s="25"/>
      <c r="I6812" s="120"/>
      <c r="J6812" s="23"/>
      <c r="K6812" s="24"/>
      <c r="L6812" s="23"/>
      <c r="M6812" s="147"/>
      <c r="N6812" s="144"/>
    </row>
    <row r="6813" spans="1:14" s="93" customFormat="1" ht="45.95" customHeight="1">
      <c r="A6813" s="142"/>
      <c r="B6813" s="139"/>
      <c r="F6813" s="133"/>
      <c r="G6813" s="25"/>
      <c r="H6813" s="25"/>
      <c r="I6813" s="132"/>
      <c r="J6813" s="23"/>
      <c r="K6813" s="24"/>
      <c r="L6813" s="23"/>
      <c r="M6813" s="147"/>
      <c r="N6813" s="144"/>
    </row>
    <row r="6814" spans="1:14" s="93" customFormat="1" ht="45.95" customHeight="1">
      <c r="A6814" s="142"/>
      <c r="B6814" s="139"/>
      <c r="F6814" s="18"/>
      <c r="G6814" s="19"/>
      <c r="H6814" s="19"/>
      <c r="I6814" s="120"/>
      <c r="J6814" s="16"/>
      <c r="K6814" s="17"/>
      <c r="L6814" s="16"/>
      <c r="M6814" s="146"/>
      <c r="N6814" s="144"/>
    </row>
    <row r="6815" spans="1:14" s="93" customFormat="1" ht="45.95" customHeight="1">
      <c r="A6815" s="142"/>
      <c r="B6815" s="139"/>
      <c r="F6815" s="18"/>
      <c r="G6815" s="19"/>
      <c r="H6815" s="19"/>
      <c r="I6815" s="120"/>
      <c r="J6815" s="16"/>
      <c r="K6815" s="17"/>
      <c r="L6815" s="16"/>
      <c r="M6815" s="146"/>
      <c r="N6815" s="144"/>
    </row>
    <row r="6816" spans="1:14" s="93" customFormat="1" ht="45.95" customHeight="1">
      <c r="A6816" s="142"/>
      <c r="B6816" s="139"/>
      <c r="F6816" s="22"/>
      <c r="G6816" s="19"/>
      <c r="H6816" s="19"/>
      <c r="I6816" s="120"/>
      <c r="J6816" s="23"/>
      <c r="K6816" s="24"/>
      <c r="L6816" s="23"/>
      <c r="M6816" s="146"/>
      <c r="N6816" s="144"/>
    </row>
    <row r="6817" spans="1:14" s="93" customFormat="1" ht="45.95" customHeight="1">
      <c r="A6817" s="142"/>
      <c r="B6817" s="139"/>
      <c r="F6817" s="133"/>
      <c r="G6817" s="25"/>
      <c r="H6817" s="25"/>
      <c r="I6817" s="132"/>
      <c r="J6817" s="23"/>
      <c r="K6817" s="24"/>
      <c r="L6817" s="23"/>
      <c r="M6817" s="146"/>
      <c r="N6817" s="144"/>
    </row>
    <row r="6818" spans="1:14" s="93" customFormat="1" ht="45.95" customHeight="1">
      <c r="A6818" s="142"/>
      <c r="B6818" s="139"/>
      <c r="F6818" s="133"/>
      <c r="G6818" s="25"/>
      <c r="H6818" s="25"/>
      <c r="I6818" s="132"/>
      <c r="J6818" s="23"/>
      <c r="K6818" s="24"/>
      <c r="L6818" s="23"/>
      <c r="M6818" s="146"/>
      <c r="N6818" s="144"/>
    </row>
    <row r="6819" spans="1:14" s="93" customFormat="1" ht="45.95" customHeight="1">
      <c r="A6819" s="142"/>
      <c r="B6819" s="139"/>
      <c r="C6819" s="143"/>
      <c r="F6819" s="125"/>
      <c r="G6819" s="126"/>
      <c r="H6819" s="126"/>
      <c r="I6819" s="128"/>
      <c r="J6819" s="129"/>
      <c r="K6819" s="134"/>
      <c r="L6819" s="129"/>
      <c r="M6819" s="91"/>
      <c r="N6819" s="131"/>
    </row>
    <row r="6820" spans="1:14" s="93" customFormat="1" ht="45.95" customHeight="1">
      <c r="A6820" s="142"/>
      <c r="B6820" s="139"/>
      <c r="F6820" s="125"/>
      <c r="G6820" s="126"/>
      <c r="H6820" s="126"/>
      <c r="I6820" s="128"/>
      <c r="J6820" s="129"/>
      <c r="K6820" s="134"/>
      <c r="L6820" s="129"/>
      <c r="M6820" s="91"/>
      <c r="N6820" s="131"/>
    </row>
    <row r="6821" spans="1:14" s="93" customFormat="1" ht="45.95" customHeight="1">
      <c r="A6821" s="142"/>
      <c r="B6821" s="139"/>
      <c r="F6821" s="125"/>
      <c r="G6821" s="126"/>
      <c r="H6821" s="126"/>
      <c r="I6821" s="128"/>
      <c r="J6821" s="129"/>
      <c r="K6821" s="134"/>
      <c r="L6821" s="129"/>
      <c r="M6821" s="91"/>
      <c r="N6821" s="131"/>
    </row>
    <row r="6822" spans="1:14" s="93" customFormat="1" ht="45.95" customHeight="1">
      <c r="A6822" s="142"/>
      <c r="B6822" s="139"/>
      <c r="F6822" s="125"/>
      <c r="G6822" s="126"/>
      <c r="H6822" s="126"/>
      <c r="I6822" s="128"/>
      <c r="J6822" s="129"/>
      <c r="K6822" s="134"/>
      <c r="L6822" s="129"/>
      <c r="M6822" s="91"/>
      <c r="N6822" s="131"/>
    </row>
    <row r="6823" spans="1:14" s="93" customFormat="1" ht="45.95" customHeight="1">
      <c r="A6823" s="142"/>
      <c r="B6823" s="139"/>
      <c r="F6823" s="125"/>
      <c r="G6823" s="126"/>
      <c r="H6823" s="126"/>
      <c r="I6823" s="128"/>
      <c r="J6823" s="129"/>
      <c r="K6823" s="134"/>
      <c r="L6823" s="129"/>
      <c r="M6823" s="91"/>
      <c r="N6823" s="131"/>
    </row>
    <row r="6824" spans="1:14" s="93" customFormat="1" ht="45.95" customHeight="1">
      <c r="A6824" s="142"/>
      <c r="B6824" s="139"/>
      <c r="F6824" s="18"/>
      <c r="G6824" s="19"/>
      <c r="H6824" s="19"/>
      <c r="I6824" s="120"/>
      <c r="J6824" s="16"/>
      <c r="K6824" s="17"/>
      <c r="L6824" s="16"/>
      <c r="M6824" s="91"/>
      <c r="N6824" s="144"/>
    </row>
    <row r="6825" spans="1:14" s="93" customFormat="1" ht="45.95" customHeight="1">
      <c r="A6825" s="142"/>
      <c r="B6825" s="139"/>
      <c r="F6825" s="18"/>
      <c r="G6825" s="19"/>
      <c r="H6825" s="19"/>
      <c r="I6825" s="120"/>
      <c r="J6825" s="16"/>
      <c r="K6825" s="17"/>
      <c r="L6825" s="16"/>
      <c r="M6825" s="91"/>
      <c r="N6825" s="144"/>
    </row>
    <row r="6826" spans="1:14" s="93" customFormat="1" ht="45.95" customHeight="1">
      <c r="A6826" s="142"/>
      <c r="B6826" s="139"/>
      <c r="F6826" s="22"/>
      <c r="G6826" s="19"/>
      <c r="H6826" s="19"/>
      <c r="I6826" s="120"/>
      <c r="J6826" s="23"/>
      <c r="K6826" s="24"/>
      <c r="L6826" s="23"/>
      <c r="M6826" s="91"/>
      <c r="N6826" s="144"/>
    </row>
    <row r="6827" spans="1:14" s="93" customFormat="1" ht="45.95" customHeight="1">
      <c r="A6827" s="142"/>
      <c r="B6827" s="139"/>
      <c r="F6827" s="25"/>
      <c r="G6827" s="25"/>
      <c r="H6827" s="25"/>
      <c r="I6827" s="120"/>
      <c r="J6827" s="23"/>
      <c r="K6827" s="24"/>
      <c r="L6827" s="23"/>
      <c r="M6827" s="91"/>
      <c r="N6827" s="144"/>
    </row>
    <row r="6828" spans="1:14" s="93" customFormat="1" ht="45.95" customHeight="1">
      <c r="A6828" s="142"/>
      <c r="B6828" s="139"/>
      <c r="F6828" s="25"/>
      <c r="G6828" s="25"/>
      <c r="H6828" s="25"/>
      <c r="I6828" s="120"/>
      <c r="J6828" s="23"/>
      <c r="K6828" s="24"/>
      <c r="L6828" s="23"/>
      <c r="M6828" s="91"/>
      <c r="N6828" s="144"/>
    </row>
    <row r="6829" spans="1:14" s="93" customFormat="1" ht="45.95" customHeight="1">
      <c r="A6829" s="142"/>
      <c r="B6829" s="139"/>
      <c r="F6829" s="133"/>
      <c r="G6829" s="25"/>
      <c r="H6829" s="25"/>
      <c r="I6829" s="132"/>
      <c r="J6829" s="23"/>
      <c r="K6829" s="24"/>
      <c r="L6829" s="23"/>
      <c r="M6829" s="91"/>
      <c r="N6829" s="144"/>
    </row>
    <row r="6830" spans="1:14" s="93" customFormat="1" ht="45.95" customHeight="1">
      <c r="A6830" s="142"/>
      <c r="B6830" s="139"/>
      <c r="F6830" s="133"/>
      <c r="G6830" s="25"/>
      <c r="H6830" s="25"/>
      <c r="I6830" s="132"/>
      <c r="J6830" s="23"/>
      <c r="K6830" s="24"/>
      <c r="L6830" s="23"/>
      <c r="M6830" s="91"/>
      <c r="N6830" s="144"/>
    </row>
    <row r="6831" spans="1:14" s="93" customFormat="1" ht="45.95" customHeight="1">
      <c r="A6831" s="142"/>
      <c r="B6831" s="139"/>
      <c r="F6831" s="18"/>
      <c r="G6831" s="19"/>
      <c r="H6831" s="19"/>
      <c r="I6831" s="120"/>
      <c r="J6831" s="16"/>
      <c r="K6831" s="17"/>
      <c r="L6831" s="16"/>
      <c r="M6831" s="91"/>
      <c r="N6831" s="144"/>
    </row>
    <row r="6832" spans="1:14" s="93" customFormat="1" ht="45.95" customHeight="1">
      <c r="A6832" s="142"/>
      <c r="B6832" s="139"/>
      <c r="F6832" s="22"/>
      <c r="G6832" s="19"/>
      <c r="H6832" s="19"/>
      <c r="I6832" s="120"/>
      <c r="J6832" s="23"/>
      <c r="K6832" s="24"/>
      <c r="L6832" s="23"/>
      <c r="M6832" s="91"/>
      <c r="N6832" s="144"/>
    </row>
    <row r="6833" spans="1:14" s="93" customFormat="1" ht="45.95" customHeight="1">
      <c r="A6833" s="142"/>
      <c r="B6833" s="139"/>
      <c r="F6833" s="22"/>
      <c r="G6833" s="19"/>
      <c r="H6833" s="19"/>
      <c r="I6833" s="120"/>
      <c r="J6833" s="23"/>
      <c r="K6833" s="24"/>
      <c r="L6833" s="23"/>
      <c r="M6833" s="91"/>
      <c r="N6833" s="144"/>
    </row>
    <row r="6834" spans="1:14" s="93" customFormat="1" ht="45.95" customHeight="1">
      <c r="A6834" s="142"/>
      <c r="B6834" s="139"/>
      <c r="F6834" s="25"/>
      <c r="G6834" s="25"/>
      <c r="H6834" s="25"/>
      <c r="I6834" s="120"/>
      <c r="J6834" s="23"/>
      <c r="K6834" s="24"/>
      <c r="L6834" s="23"/>
      <c r="M6834" s="91"/>
      <c r="N6834" s="144"/>
    </row>
    <row r="6835" spans="1:14" s="93" customFormat="1" ht="45.95" customHeight="1">
      <c r="A6835" s="142"/>
      <c r="B6835" s="139"/>
      <c r="F6835" s="133"/>
      <c r="G6835" s="25"/>
      <c r="H6835" s="25"/>
      <c r="I6835" s="120"/>
      <c r="J6835" s="23"/>
      <c r="K6835" s="24"/>
      <c r="L6835" s="23"/>
      <c r="M6835" s="91"/>
      <c r="N6835" s="144"/>
    </row>
    <row r="6836" spans="1:14" s="93" customFormat="1" ht="45.95" customHeight="1">
      <c r="A6836" s="142"/>
      <c r="B6836" s="139"/>
      <c r="F6836" s="133"/>
      <c r="G6836" s="25"/>
      <c r="H6836" s="25"/>
      <c r="I6836" s="120"/>
      <c r="J6836" s="23"/>
      <c r="K6836" s="24"/>
      <c r="L6836" s="23"/>
      <c r="M6836" s="91"/>
      <c r="N6836" s="144"/>
    </row>
    <row r="6837" spans="1:14" s="93" customFormat="1" ht="45.95" customHeight="1">
      <c r="A6837" s="142"/>
      <c r="B6837" s="139"/>
      <c r="F6837" s="133"/>
      <c r="G6837" s="25"/>
      <c r="H6837" s="25"/>
      <c r="I6837" s="132"/>
      <c r="J6837" s="23"/>
      <c r="K6837" s="24"/>
      <c r="L6837" s="23"/>
      <c r="M6837" s="91"/>
      <c r="N6837" s="144"/>
    </row>
    <row r="6838" spans="1:14" s="93" customFormat="1" ht="45.95" customHeight="1">
      <c r="A6838" s="142"/>
      <c r="B6838" s="139"/>
      <c r="F6838" s="18"/>
      <c r="G6838" s="19"/>
      <c r="H6838" s="19"/>
      <c r="I6838" s="120"/>
      <c r="J6838" s="16"/>
      <c r="K6838" s="17"/>
      <c r="L6838" s="16"/>
      <c r="M6838" s="91"/>
      <c r="N6838" s="144"/>
    </row>
    <row r="6839" spans="1:14" s="93" customFormat="1" ht="45.95" customHeight="1">
      <c r="A6839" s="142"/>
      <c r="B6839" s="139"/>
      <c r="F6839" s="18"/>
      <c r="G6839" s="19"/>
      <c r="H6839" s="19"/>
      <c r="I6839" s="120"/>
      <c r="J6839" s="16"/>
      <c r="K6839" s="17"/>
      <c r="L6839" s="16"/>
      <c r="M6839" s="91"/>
      <c r="N6839" s="144"/>
    </row>
    <row r="6840" spans="1:14" s="93" customFormat="1" ht="45.95" customHeight="1">
      <c r="A6840" s="142"/>
      <c r="B6840" s="139"/>
      <c r="F6840" s="18"/>
      <c r="G6840" s="19"/>
      <c r="H6840" s="19"/>
      <c r="I6840" s="120"/>
      <c r="J6840" s="16"/>
      <c r="K6840" s="17"/>
      <c r="L6840" s="16"/>
      <c r="M6840" s="91"/>
      <c r="N6840" s="144"/>
    </row>
    <row r="6841" spans="1:14" s="93" customFormat="1" ht="45.95" customHeight="1">
      <c r="A6841" s="142"/>
      <c r="B6841" s="139"/>
      <c r="F6841" s="18"/>
      <c r="G6841" s="19"/>
      <c r="H6841" s="19"/>
      <c r="I6841" s="120"/>
      <c r="J6841" s="16"/>
      <c r="K6841" s="17"/>
      <c r="L6841" s="16"/>
      <c r="M6841" s="91"/>
      <c r="N6841" s="144"/>
    </row>
    <row r="6842" spans="1:14" s="93" customFormat="1" ht="45.95" customHeight="1">
      <c r="A6842" s="142"/>
      <c r="B6842" s="139"/>
      <c r="F6842" s="22"/>
      <c r="G6842" s="19"/>
      <c r="H6842" s="19"/>
      <c r="I6842" s="120"/>
      <c r="J6842" s="23"/>
      <c r="K6842" s="24"/>
      <c r="L6842" s="23"/>
      <c r="M6842" s="91"/>
      <c r="N6842" s="144"/>
    </row>
    <row r="6843" spans="1:14" s="93" customFormat="1" ht="45.95" customHeight="1">
      <c r="A6843" s="142"/>
      <c r="B6843" s="139"/>
      <c r="F6843" s="25"/>
      <c r="G6843" s="25"/>
      <c r="H6843" s="25"/>
      <c r="I6843" s="132"/>
      <c r="J6843" s="23"/>
      <c r="K6843" s="24"/>
      <c r="L6843" s="23"/>
      <c r="M6843" s="91"/>
      <c r="N6843" s="144"/>
    </row>
    <row r="6844" spans="1:14" s="93" customFormat="1" ht="45.95" customHeight="1">
      <c r="A6844" s="142"/>
      <c r="B6844" s="139"/>
      <c r="F6844" s="25"/>
      <c r="G6844" s="25"/>
      <c r="H6844" s="25"/>
      <c r="I6844" s="132"/>
      <c r="J6844" s="23"/>
      <c r="K6844" s="24"/>
      <c r="L6844" s="23"/>
      <c r="M6844" s="91"/>
      <c r="N6844" s="144"/>
    </row>
    <row r="6845" spans="1:14" s="93" customFormat="1" ht="45.95" customHeight="1">
      <c r="A6845" s="142"/>
      <c r="B6845" s="139"/>
      <c r="F6845" s="133"/>
      <c r="G6845" s="25"/>
      <c r="H6845" s="25"/>
      <c r="I6845" s="132"/>
      <c r="J6845" s="23"/>
      <c r="K6845" s="24"/>
      <c r="L6845" s="23"/>
      <c r="M6845" s="91"/>
      <c r="N6845" s="144"/>
    </row>
    <row r="6846" spans="1:14" s="93" customFormat="1" ht="45.95" customHeight="1">
      <c r="A6846" s="142"/>
      <c r="B6846" s="139"/>
      <c r="F6846" s="133"/>
      <c r="G6846" s="25"/>
      <c r="H6846" s="25"/>
      <c r="I6846" s="132"/>
      <c r="J6846" s="23"/>
      <c r="K6846" s="24"/>
      <c r="L6846" s="23"/>
      <c r="M6846" s="91"/>
      <c r="N6846" s="144"/>
    </row>
    <row r="6847" spans="1:14" s="93" customFormat="1" ht="45.95" customHeight="1">
      <c r="A6847" s="142"/>
      <c r="B6847" s="139"/>
      <c r="F6847" s="18"/>
      <c r="G6847" s="19"/>
      <c r="H6847" s="19"/>
      <c r="I6847" s="137"/>
      <c r="J6847" s="16"/>
      <c r="K6847" s="17"/>
      <c r="L6847" s="16"/>
      <c r="M6847" s="91"/>
      <c r="N6847" s="144"/>
    </row>
    <row r="6848" spans="1:14" s="93" customFormat="1" ht="45.95" customHeight="1">
      <c r="A6848" s="142"/>
      <c r="B6848" s="139"/>
      <c r="F6848" s="18"/>
      <c r="G6848" s="19"/>
      <c r="H6848" s="19"/>
      <c r="I6848" s="120"/>
      <c r="J6848" s="16"/>
      <c r="K6848" s="17"/>
      <c r="L6848" s="16"/>
      <c r="M6848" s="91"/>
      <c r="N6848" s="144"/>
    </row>
    <row r="6849" spans="1:14" s="93" customFormat="1" ht="45.95" customHeight="1">
      <c r="A6849" s="142"/>
      <c r="B6849" s="139"/>
      <c r="F6849" s="18"/>
      <c r="G6849" s="19"/>
      <c r="H6849" s="19"/>
      <c r="I6849" s="120"/>
      <c r="J6849" s="16"/>
      <c r="K6849" s="17"/>
      <c r="L6849" s="16"/>
      <c r="M6849" s="91"/>
      <c r="N6849" s="144"/>
    </row>
    <row r="6850" spans="1:14" s="93" customFormat="1" ht="45.95" customHeight="1">
      <c r="A6850" s="142"/>
      <c r="B6850" s="139"/>
      <c r="F6850" s="22"/>
      <c r="G6850" s="19"/>
      <c r="H6850" s="19"/>
      <c r="I6850" s="120"/>
      <c r="J6850" s="23"/>
      <c r="K6850" s="24"/>
      <c r="L6850" s="23"/>
      <c r="M6850" s="91"/>
      <c r="N6850" s="144"/>
    </row>
    <row r="6851" spans="1:14" s="93" customFormat="1" ht="45.95" customHeight="1">
      <c r="A6851" s="142"/>
      <c r="B6851" s="139"/>
      <c r="F6851" s="22"/>
      <c r="G6851" s="19"/>
      <c r="H6851" s="19"/>
      <c r="I6851" s="120"/>
      <c r="J6851" s="23"/>
      <c r="K6851" s="24"/>
      <c r="L6851" s="23"/>
      <c r="M6851" s="91"/>
      <c r="N6851" s="144"/>
    </row>
    <row r="6852" spans="1:14" s="93" customFormat="1" ht="45.95" customHeight="1">
      <c r="A6852" s="142"/>
      <c r="B6852" s="139"/>
      <c r="F6852" s="25"/>
      <c r="G6852" s="25"/>
      <c r="H6852" s="25"/>
      <c r="I6852" s="120"/>
      <c r="J6852" s="23"/>
      <c r="K6852" s="24"/>
      <c r="L6852" s="23"/>
      <c r="M6852" s="91"/>
      <c r="N6852" s="144"/>
    </row>
    <row r="6853" spans="1:14" s="93" customFormat="1" ht="45.95" customHeight="1">
      <c r="A6853" s="142"/>
      <c r="B6853" s="139"/>
      <c r="F6853" s="25"/>
      <c r="G6853" s="25"/>
      <c r="H6853" s="25"/>
      <c r="I6853" s="132"/>
      <c r="J6853" s="23"/>
      <c r="K6853" s="24"/>
      <c r="L6853" s="23"/>
      <c r="M6853" s="91"/>
      <c r="N6853" s="144"/>
    </row>
    <row r="6854" spans="1:14" s="93" customFormat="1" ht="45.95" customHeight="1">
      <c r="A6854" s="142"/>
      <c r="B6854" s="139"/>
      <c r="F6854" s="133"/>
      <c r="G6854" s="25"/>
      <c r="H6854" s="25"/>
      <c r="I6854" s="132"/>
      <c r="J6854" s="23"/>
      <c r="K6854" s="24"/>
      <c r="L6854" s="23"/>
      <c r="M6854" s="91"/>
      <c r="N6854" s="144"/>
    </row>
    <row r="6855" spans="1:14" s="93" customFormat="1" ht="45.95" customHeight="1">
      <c r="A6855" s="142"/>
      <c r="B6855" s="139"/>
      <c r="F6855" s="133"/>
      <c r="G6855" s="25"/>
      <c r="H6855" s="25"/>
      <c r="I6855" s="132"/>
      <c r="J6855" s="23"/>
      <c r="K6855" s="24"/>
      <c r="L6855" s="23"/>
      <c r="M6855" s="91"/>
      <c r="N6855" s="144"/>
    </row>
    <row r="6856" spans="1:14" s="93" customFormat="1" ht="45.95" customHeight="1">
      <c r="A6856" s="142"/>
      <c r="B6856" s="139"/>
      <c r="F6856" s="133"/>
      <c r="G6856" s="25"/>
      <c r="H6856" s="25"/>
      <c r="I6856" s="132"/>
      <c r="J6856" s="23"/>
      <c r="K6856" s="24"/>
      <c r="L6856" s="23"/>
      <c r="M6856" s="91"/>
      <c r="N6856" s="144"/>
    </row>
    <row r="6857" spans="1:14" s="93" customFormat="1" ht="45.95" customHeight="1">
      <c r="A6857" s="142"/>
      <c r="B6857" s="139"/>
      <c r="F6857" s="18"/>
      <c r="G6857" s="19"/>
      <c r="H6857" s="19"/>
      <c r="I6857" s="120"/>
      <c r="J6857" s="16"/>
      <c r="K6857" s="17"/>
      <c r="L6857" s="16"/>
      <c r="M6857" s="91"/>
      <c r="N6857" s="144"/>
    </row>
    <row r="6858" spans="1:14" s="93" customFormat="1" ht="45.95" customHeight="1">
      <c r="A6858" s="142"/>
      <c r="B6858" s="139"/>
      <c r="F6858" s="18"/>
      <c r="G6858" s="19"/>
      <c r="H6858" s="19"/>
      <c r="I6858" s="120"/>
      <c r="J6858" s="16"/>
      <c r="K6858" s="17"/>
      <c r="L6858" s="16"/>
      <c r="M6858" s="91"/>
      <c r="N6858" s="144"/>
    </row>
    <row r="6859" spans="1:14" s="93" customFormat="1" ht="45.95" customHeight="1">
      <c r="A6859" s="142"/>
      <c r="B6859" s="139"/>
      <c r="F6859" s="18"/>
      <c r="G6859" s="19"/>
      <c r="H6859" s="19"/>
      <c r="I6859" s="120"/>
      <c r="J6859" s="16"/>
      <c r="K6859" s="17"/>
      <c r="L6859" s="16"/>
      <c r="M6859" s="91"/>
      <c r="N6859" s="144"/>
    </row>
    <row r="6860" spans="1:14" s="93" customFormat="1" ht="45.95" customHeight="1">
      <c r="A6860" s="142"/>
      <c r="B6860" s="139"/>
      <c r="F6860" s="18"/>
      <c r="G6860" s="19"/>
      <c r="H6860" s="19"/>
      <c r="I6860" s="120"/>
      <c r="J6860" s="16"/>
      <c r="K6860" s="17"/>
      <c r="L6860" s="16"/>
      <c r="M6860" s="91"/>
      <c r="N6860" s="144"/>
    </row>
    <row r="6861" spans="1:14" s="93" customFormat="1" ht="45.95" customHeight="1">
      <c r="A6861" s="142"/>
      <c r="B6861" s="139"/>
      <c r="F6861" s="22"/>
      <c r="G6861" s="19"/>
      <c r="H6861" s="19"/>
      <c r="I6861" s="120"/>
      <c r="J6861" s="23"/>
      <c r="K6861" s="24"/>
      <c r="L6861" s="23"/>
      <c r="M6861" s="91"/>
      <c r="N6861" s="144"/>
    </row>
    <row r="6862" spans="1:14" s="93" customFormat="1" ht="45.95" customHeight="1">
      <c r="A6862" s="142"/>
      <c r="B6862" s="139"/>
      <c r="F6862" s="25"/>
      <c r="G6862" s="25"/>
      <c r="H6862" s="25"/>
      <c r="I6862" s="132"/>
      <c r="J6862" s="23"/>
      <c r="K6862" s="24"/>
      <c r="L6862" s="23"/>
      <c r="M6862" s="91"/>
      <c r="N6862" s="144"/>
    </row>
    <row r="6863" spans="1:14" s="93" customFormat="1" ht="45.95" customHeight="1">
      <c r="A6863" s="142"/>
      <c r="B6863" s="139"/>
      <c r="F6863" s="25"/>
      <c r="G6863" s="25"/>
      <c r="H6863" s="25"/>
      <c r="I6863" s="132"/>
      <c r="J6863" s="23"/>
      <c r="K6863" s="24"/>
      <c r="L6863" s="23"/>
      <c r="M6863" s="91"/>
      <c r="N6863" s="144"/>
    </row>
    <row r="6864" spans="1:14" s="93" customFormat="1" ht="45.95" customHeight="1">
      <c r="A6864" s="142"/>
      <c r="B6864" s="139"/>
      <c r="F6864" s="133"/>
      <c r="G6864" s="25"/>
      <c r="H6864" s="25"/>
      <c r="I6864" s="132"/>
      <c r="J6864" s="23"/>
      <c r="K6864" s="24"/>
      <c r="L6864" s="23"/>
      <c r="M6864" s="91"/>
      <c r="N6864" s="144"/>
    </row>
    <row r="6865" spans="1:14" s="93" customFormat="1" ht="45.95" customHeight="1">
      <c r="A6865" s="142"/>
      <c r="B6865" s="139"/>
      <c r="F6865" s="133"/>
      <c r="G6865" s="25"/>
      <c r="H6865" s="25"/>
      <c r="I6865" s="132"/>
      <c r="J6865" s="23"/>
      <c r="K6865" s="24"/>
      <c r="L6865" s="23"/>
      <c r="M6865" s="91"/>
      <c r="N6865" s="144"/>
    </row>
    <row r="6866" spans="1:14" s="93" customFormat="1" ht="45.95" customHeight="1">
      <c r="A6866" s="142"/>
      <c r="B6866" s="139"/>
      <c r="F6866" s="133"/>
      <c r="G6866" s="25"/>
      <c r="H6866" s="25"/>
      <c r="I6866" s="132"/>
      <c r="J6866" s="23"/>
      <c r="K6866" s="24"/>
      <c r="L6866" s="23"/>
      <c r="M6866" s="91"/>
      <c r="N6866" s="144"/>
    </row>
    <row r="6867" spans="1:14" s="93" customFormat="1" ht="45.95" customHeight="1">
      <c r="A6867" s="142"/>
      <c r="B6867" s="139"/>
      <c r="C6867" s="143"/>
      <c r="F6867" s="125"/>
      <c r="G6867" s="126"/>
      <c r="H6867" s="126"/>
      <c r="I6867" s="128"/>
      <c r="J6867" s="129"/>
      <c r="K6867" s="134"/>
      <c r="L6867" s="129"/>
      <c r="M6867" s="91"/>
      <c r="N6867" s="131"/>
    </row>
    <row r="6868" spans="1:14" s="93" customFormat="1" ht="45.95" customHeight="1">
      <c r="A6868" s="142"/>
      <c r="B6868" s="139"/>
      <c r="F6868" s="125"/>
      <c r="G6868" s="126"/>
      <c r="H6868" s="126"/>
      <c r="I6868" s="128"/>
      <c r="J6868" s="129"/>
      <c r="K6868" s="134"/>
      <c r="L6868" s="129"/>
      <c r="M6868" s="91"/>
      <c r="N6868" s="131"/>
    </row>
    <row r="6869" spans="1:14" s="93" customFormat="1" ht="45.95" customHeight="1">
      <c r="A6869" s="142"/>
      <c r="B6869" s="139"/>
      <c r="F6869" s="126"/>
      <c r="G6869" s="126"/>
      <c r="H6869" s="126"/>
      <c r="I6869" s="128"/>
      <c r="J6869" s="129"/>
      <c r="K6869" s="134"/>
      <c r="L6869" s="129"/>
      <c r="M6869" s="91"/>
      <c r="N6869" s="131"/>
    </row>
    <row r="6870" spans="1:14" s="93" customFormat="1" ht="45.95" customHeight="1">
      <c r="A6870" s="142"/>
      <c r="B6870" s="139"/>
      <c r="F6870" s="18"/>
      <c r="G6870" s="19"/>
      <c r="H6870" s="19"/>
      <c r="I6870" s="120"/>
      <c r="J6870" s="16"/>
      <c r="K6870" s="17"/>
      <c r="L6870" s="16"/>
      <c r="M6870" s="91"/>
      <c r="N6870" s="144"/>
    </row>
    <row r="6871" spans="1:14" s="93" customFormat="1" ht="45.95" customHeight="1">
      <c r="A6871" s="142"/>
      <c r="B6871" s="139"/>
      <c r="F6871" s="18"/>
      <c r="G6871" s="19"/>
      <c r="H6871" s="19"/>
      <c r="I6871" s="120"/>
      <c r="J6871" s="16"/>
      <c r="K6871" s="17"/>
      <c r="L6871" s="16"/>
      <c r="M6871" s="91"/>
      <c r="N6871" s="144"/>
    </row>
    <row r="6872" spans="1:14" s="93" customFormat="1" ht="45.95" customHeight="1">
      <c r="A6872" s="142"/>
      <c r="B6872" s="139"/>
      <c r="F6872" s="22"/>
      <c r="G6872" s="19"/>
      <c r="H6872" s="19"/>
      <c r="I6872" s="120"/>
      <c r="J6872" s="23"/>
      <c r="K6872" s="24"/>
      <c r="L6872" s="23"/>
      <c r="M6872" s="91"/>
      <c r="N6872" s="144"/>
    </row>
    <row r="6873" spans="1:14" s="93" customFormat="1" ht="45.95" customHeight="1">
      <c r="A6873" s="142"/>
      <c r="B6873" s="139"/>
      <c r="F6873" s="22"/>
      <c r="G6873" s="19"/>
      <c r="H6873" s="19"/>
      <c r="I6873" s="120"/>
      <c r="J6873" s="23"/>
      <c r="K6873" s="24"/>
      <c r="L6873" s="23"/>
      <c r="M6873" s="91"/>
      <c r="N6873" s="144"/>
    </row>
    <row r="6874" spans="1:14" s="93" customFormat="1" ht="45.95" customHeight="1">
      <c r="A6874" s="142"/>
      <c r="B6874" s="139"/>
      <c r="F6874" s="133"/>
      <c r="G6874" s="25"/>
      <c r="H6874" s="25"/>
      <c r="I6874" s="120"/>
      <c r="J6874" s="23"/>
      <c r="K6874" s="24"/>
      <c r="L6874" s="23"/>
      <c r="M6874" s="91"/>
      <c r="N6874" s="144"/>
    </row>
    <row r="6875" spans="1:14" s="93" customFormat="1" ht="45.95" customHeight="1">
      <c r="A6875" s="142"/>
      <c r="B6875" s="139"/>
      <c r="F6875" s="133"/>
      <c r="G6875" s="25"/>
      <c r="H6875" s="25"/>
      <c r="I6875" s="132"/>
      <c r="J6875" s="23"/>
      <c r="K6875" s="24"/>
      <c r="L6875" s="23"/>
      <c r="M6875" s="91"/>
      <c r="N6875" s="144"/>
    </row>
    <row r="6876" spans="1:14" s="93" customFormat="1" ht="45.95" customHeight="1">
      <c r="A6876" s="142"/>
      <c r="B6876" s="139"/>
      <c r="F6876" s="18"/>
      <c r="G6876" s="19"/>
      <c r="H6876" s="19"/>
      <c r="I6876" s="120"/>
      <c r="J6876" s="16"/>
      <c r="K6876" s="17"/>
      <c r="L6876" s="16"/>
      <c r="M6876" s="91"/>
      <c r="N6876" s="144"/>
    </row>
    <row r="6877" spans="1:14" s="93" customFormat="1" ht="45.95" customHeight="1">
      <c r="A6877" s="142"/>
      <c r="B6877" s="139"/>
      <c r="F6877" s="18"/>
      <c r="G6877" s="19"/>
      <c r="H6877" s="19"/>
      <c r="I6877" s="120"/>
      <c r="J6877" s="16"/>
      <c r="K6877" s="17"/>
      <c r="L6877" s="16"/>
      <c r="M6877" s="91"/>
      <c r="N6877" s="144"/>
    </row>
    <row r="6878" spans="1:14" s="93" customFormat="1" ht="45.95" customHeight="1">
      <c r="A6878" s="142"/>
      <c r="B6878" s="139"/>
      <c r="F6878" s="18"/>
      <c r="G6878" s="19"/>
      <c r="H6878" s="19"/>
      <c r="I6878" s="120"/>
      <c r="J6878" s="16"/>
      <c r="K6878" s="17"/>
      <c r="L6878" s="16"/>
      <c r="M6878" s="91"/>
      <c r="N6878" s="144"/>
    </row>
    <row r="6879" spans="1:14" s="93" customFormat="1" ht="45.95" customHeight="1">
      <c r="A6879" s="142"/>
      <c r="B6879" s="139"/>
      <c r="F6879" s="18"/>
      <c r="G6879" s="19"/>
      <c r="H6879" s="19"/>
      <c r="I6879" s="120"/>
      <c r="J6879" s="16"/>
      <c r="K6879" s="17"/>
      <c r="L6879" s="16"/>
      <c r="M6879" s="91"/>
      <c r="N6879" s="144"/>
    </row>
    <row r="6880" spans="1:14" s="93" customFormat="1" ht="45.95" customHeight="1">
      <c r="A6880" s="142"/>
      <c r="B6880" s="139"/>
      <c r="F6880" s="18"/>
      <c r="G6880" s="19"/>
      <c r="H6880" s="19"/>
      <c r="I6880" s="120"/>
      <c r="J6880" s="16"/>
      <c r="K6880" s="17"/>
      <c r="L6880" s="16"/>
      <c r="M6880" s="91"/>
      <c r="N6880" s="144"/>
    </row>
    <row r="6881" spans="1:14" s="93" customFormat="1" ht="45.95" customHeight="1">
      <c r="A6881" s="142"/>
      <c r="B6881" s="139"/>
      <c r="F6881" s="18"/>
      <c r="G6881" s="19"/>
      <c r="H6881" s="19"/>
      <c r="I6881" s="120"/>
      <c r="J6881" s="16"/>
      <c r="K6881" s="17"/>
      <c r="L6881" s="16"/>
      <c r="M6881" s="91"/>
      <c r="N6881" s="144"/>
    </row>
    <row r="6882" spans="1:14" s="93" customFormat="1" ht="45.95" customHeight="1">
      <c r="A6882" s="142"/>
      <c r="B6882" s="139"/>
      <c r="F6882" s="18"/>
      <c r="G6882" s="19"/>
      <c r="H6882" s="19"/>
      <c r="I6882" s="120"/>
      <c r="J6882" s="16"/>
      <c r="K6882" s="17"/>
      <c r="L6882" s="16"/>
      <c r="M6882" s="91"/>
      <c r="N6882" s="144"/>
    </row>
    <row r="6883" spans="1:14" s="93" customFormat="1" ht="45.95" customHeight="1">
      <c r="A6883" s="142"/>
      <c r="B6883" s="139"/>
      <c r="F6883" s="22"/>
      <c r="G6883" s="19"/>
      <c r="H6883" s="19"/>
      <c r="I6883" s="120"/>
      <c r="J6883" s="23"/>
      <c r="K6883" s="24"/>
      <c r="L6883" s="23"/>
      <c r="M6883" s="91"/>
      <c r="N6883" s="144"/>
    </row>
    <row r="6884" spans="1:14" s="93" customFormat="1" ht="45.95" customHeight="1">
      <c r="A6884" s="142"/>
      <c r="B6884" s="139"/>
      <c r="F6884" s="25"/>
      <c r="G6884" s="25"/>
      <c r="H6884" s="25"/>
      <c r="I6884" s="132"/>
      <c r="J6884" s="23"/>
      <c r="K6884" s="24"/>
      <c r="L6884" s="23"/>
      <c r="M6884" s="91"/>
      <c r="N6884" s="144"/>
    </row>
    <row r="6885" spans="1:14" s="93" customFormat="1" ht="45.95" customHeight="1">
      <c r="A6885" s="142"/>
      <c r="B6885" s="139"/>
      <c r="F6885" s="25"/>
      <c r="G6885" s="25"/>
      <c r="H6885" s="25"/>
      <c r="I6885" s="132"/>
      <c r="J6885" s="23"/>
      <c r="K6885" s="24"/>
      <c r="L6885" s="23"/>
      <c r="M6885" s="91"/>
      <c r="N6885" s="144"/>
    </row>
    <row r="6886" spans="1:14" s="93" customFormat="1" ht="45.95" customHeight="1">
      <c r="A6886" s="142"/>
      <c r="B6886" s="139"/>
      <c r="F6886" s="133"/>
      <c r="G6886" s="25"/>
      <c r="H6886" s="25"/>
      <c r="I6886" s="132"/>
      <c r="J6886" s="23"/>
      <c r="K6886" s="24"/>
      <c r="L6886" s="23"/>
      <c r="M6886" s="91"/>
      <c r="N6886" s="144"/>
    </row>
    <row r="6887" spans="1:14" s="93" customFormat="1" ht="45.95" customHeight="1">
      <c r="A6887" s="142"/>
      <c r="B6887" s="139"/>
      <c r="F6887" s="133"/>
      <c r="G6887" s="25"/>
      <c r="H6887" s="25"/>
      <c r="I6887" s="132"/>
      <c r="J6887" s="23"/>
      <c r="K6887" s="24"/>
      <c r="L6887" s="23"/>
      <c r="M6887" s="91"/>
      <c r="N6887" s="144"/>
    </row>
    <row r="6888" spans="1:14" s="93" customFormat="1" ht="45.95" customHeight="1">
      <c r="A6888" s="142"/>
      <c r="B6888" s="139"/>
      <c r="F6888" s="133"/>
      <c r="G6888" s="25"/>
      <c r="H6888" s="25"/>
      <c r="I6888" s="132"/>
      <c r="J6888" s="23"/>
      <c r="K6888" s="24"/>
      <c r="L6888" s="23"/>
      <c r="M6888" s="91"/>
      <c r="N6888" s="144"/>
    </row>
    <row r="6889" spans="1:14" s="93" customFormat="1" ht="45.95" customHeight="1">
      <c r="A6889" s="142"/>
      <c r="B6889" s="139"/>
      <c r="F6889" s="133"/>
      <c r="G6889" s="25"/>
      <c r="H6889" s="25"/>
      <c r="I6889" s="132"/>
      <c r="J6889" s="23"/>
      <c r="K6889" s="24"/>
      <c r="L6889" s="23"/>
      <c r="M6889" s="91"/>
      <c r="N6889" s="144"/>
    </row>
    <row r="6890" spans="1:14" s="93" customFormat="1" ht="45.95" customHeight="1">
      <c r="A6890" s="142"/>
      <c r="B6890" s="139"/>
      <c r="F6890" s="18"/>
      <c r="G6890" s="19"/>
      <c r="H6890" s="19"/>
      <c r="I6890" s="137"/>
      <c r="J6890" s="16"/>
      <c r="K6890" s="17"/>
      <c r="L6890" s="16"/>
      <c r="M6890" s="91"/>
      <c r="N6890" s="144"/>
    </row>
    <row r="6891" spans="1:14" s="93" customFormat="1" ht="45.95" customHeight="1">
      <c r="A6891" s="142"/>
      <c r="B6891" s="139"/>
      <c r="F6891" s="18"/>
      <c r="G6891" s="19"/>
      <c r="H6891" s="19"/>
      <c r="I6891" s="120"/>
      <c r="J6891" s="16"/>
      <c r="K6891" s="17"/>
      <c r="L6891" s="16"/>
      <c r="M6891" s="91"/>
      <c r="N6891" s="144"/>
    </row>
    <row r="6892" spans="1:14" s="93" customFormat="1" ht="45.95" customHeight="1">
      <c r="A6892" s="142"/>
      <c r="B6892" s="139"/>
      <c r="F6892" s="18"/>
      <c r="G6892" s="19"/>
      <c r="H6892" s="19"/>
      <c r="I6892" s="120"/>
      <c r="J6892" s="16"/>
      <c r="K6892" s="17"/>
      <c r="L6892" s="16"/>
      <c r="M6892" s="91"/>
      <c r="N6892" s="144"/>
    </row>
    <row r="6893" spans="1:14" s="93" customFormat="1" ht="45.95" customHeight="1">
      <c r="A6893" s="142"/>
      <c r="B6893" s="139"/>
      <c r="F6893" s="22"/>
      <c r="G6893" s="19"/>
      <c r="H6893" s="19"/>
      <c r="I6893" s="120"/>
      <c r="J6893" s="23"/>
      <c r="K6893" s="24"/>
      <c r="L6893" s="23"/>
      <c r="M6893" s="91"/>
      <c r="N6893" s="144"/>
    </row>
    <row r="6894" spans="1:14" s="93" customFormat="1" ht="45.95" customHeight="1">
      <c r="A6894" s="142"/>
      <c r="B6894" s="139"/>
      <c r="F6894" s="22"/>
      <c r="G6894" s="19"/>
      <c r="H6894" s="19"/>
      <c r="I6894" s="120"/>
      <c r="J6894" s="23"/>
      <c r="K6894" s="24"/>
      <c r="L6894" s="23"/>
      <c r="M6894" s="91"/>
      <c r="N6894" s="144"/>
    </row>
    <row r="6895" spans="1:14" s="93" customFormat="1" ht="45.95" customHeight="1">
      <c r="A6895" s="142"/>
      <c r="B6895" s="139"/>
      <c r="F6895" s="25"/>
      <c r="G6895" s="25"/>
      <c r="H6895" s="25"/>
      <c r="I6895" s="120"/>
      <c r="J6895" s="23"/>
      <c r="K6895" s="24"/>
      <c r="L6895" s="23"/>
      <c r="M6895" s="91"/>
      <c r="N6895" s="144"/>
    </row>
    <row r="6896" spans="1:14" s="93" customFormat="1" ht="45.95" customHeight="1">
      <c r="A6896" s="142"/>
      <c r="B6896" s="139"/>
      <c r="F6896" s="25"/>
      <c r="G6896" s="25"/>
      <c r="H6896" s="25"/>
      <c r="I6896" s="132"/>
      <c r="J6896" s="23"/>
      <c r="K6896" s="24"/>
      <c r="L6896" s="23"/>
      <c r="M6896" s="91"/>
      <c r="N6896" s="144"/>
    </row>
    <row r="6897" spans="1:14" s="93" customFormat="1" ht="45.95" customHeight="1">
      <c r="A6897" s="142"/>
      <c r="B6897" s="139"/>
      <c r="F6897" s="133"/>
      <c r="G6897" s="25"/>
      <c r="H6897" s="25"/>
      <c r="I6897" s="132"/>
      <c r="J6897" s="23"/>
      <c r="K6897" s="24"/>
      <c r="L6897" s="23"/>
      <c r="M6897" s="91"/>
      <c r="N6897" s="144"/>
    </row>
    <row r="6898" spans="1:14" s="93" customFormat="1" ht="45.95" customHeight="1">
      <c r="A6898" s="142"/>
      <c r="B6898" s="139"/>
      <c r="F6898" s="133"/>
      <c r="G6898" s="25"/>
      <c r="H6898" s="25"/>
      <c r="I6898" s="132"/>
      <c r="J6898" s="23"/>
      <c r="K6898" s="24"/>
      <c r="L6898" s="23"/>
      <c r="M6898" s="91"/>
      <c r="N6898" s="144"/>
    </row>
    <row r="6899" spans="1:14" s="93" customFormat="1" ht="45.95" customHeight="1">
      <c r="A6899" s="142"/>
      <c r="B6899" s="139"/>
      <c r="F6899" s="133"/>
      <c r="G6899" s="25"/>
      <c r="H6899" s="25"/>
      <c r="I6899" s="132"/>
      <c r="J6899" s="23"/>
      <c r="K6899" s="24"/>
      <c r="L6899" s="23"/>
      <c r="M6899" s="91"/>
      <c r="N6899" s="144"/>
    </row>
    <row r="6900" spans="1:14" s="93" customFormat="1" ht="45.95" customHeight="1">
      <c r="A6900" s="142"/>
      <c r="B6900" s="139"/>
      <c r="F6900" s="133"/>
      <c r="G6900" s="25"/>
      <c r="H6900" s="25"/>
      <c r="I6900" s="132"/>
      <c r="J6900" s="23"/>
      <c r="K6900" s="24"/>
      <c r="L6900" s="23"/>
      <c r="M6900" s="91"/>
      <c r="N6900" s="144"/>
    </row>
    <row r="6901" spans="1:14" s="93" customFormat="1" ht="45.95" customHeight="1">
      <c r="A6901" s="142"/>
      <c r="B6901" s="139"/>
      <c r="C6901" s="143"/>
      <c r="F6901" s="125"/>
      <c r="G6901" s="126"/>
      <c r="H6901" s="126"/>
      <c r="I6901" s="128"/>
      <c r="J6901" s="129"/>
      <c r="K6901" s="134"/>
      <c r="L6901" s="129"/>
      <c r="M6901" s="91"/>
      <c r="N6901" s="131"/>
    </row>
    <row r="6902" spans="1:14" s="93" customFormat="1" ht="45.95" customHeight="1">
      <c r="A6902" s="142"/>
      <c r="B6902" s="139"/>
      <c r="F6902" s="125"/>
      <c r="G6902" s="126"/>
      <c r="H6902" s="126"/>
      <c r="I6902" s="128"/>
      <c r="J6902" s="129"/>
      <c r="K6902" s="134"/>
      <c r="L6902" s="129"/>
      <c r="M6902" s="91"/>
      <c r="N6902" s="131"/>
    </row>
    <row r="6903" spans="1:14" s="93" customFormat="1" ht="45.95" customHeight="1">
      <c r="A6903" s="142"/>
      <c r="B6903" s="139"/>
      <c r="F6903" s="18"/>
      <c r="G6903" s="19"/>
      <c r="H6903" s="19"/>
      <c r="I6903" s="137"/>
      <c r="J6903" s="16"/>
      <c r="K6903" s="17"/>
      <c r="L6903" s="16"/>
      <c r="M6903" s="91"/>
      <c r="N6903" s="144"/>
    </row>
    <row r="6904" spans="1:14" s="93" customFormat="1" ht="45.95" customHeight="1">
      <c r="A6904" s="142"/>
      <c r="B6904" s="139"/>
      <c r="F6904" s="18"/>
      <c r="G6904" s="19"/>
      <c r="H6904" s="19"/>
      <c r="I6904" s="120"/>
      <c r="J6904" s="16"/>
      <c r="K6904" s="17"/>
      <c r="L6904" s="16"/>
      <c r="M6904" s="91"/>
      <c r="N6904" s="144"/>
    </row>
    <row r="6905" spans="1:14" s="93" customFormat="1" ht="45.95" customHeight="1">
      <c r="A6905" s="142"/>
      <c r="B6905" s="139"/>
      <c r="F6905" s="18"/>
      <c r="G6905" s="19"/>
      <c r="H6905" s="19"/>
      <c r="I6905" s="120"/>
      <c r="J6905" s="16"/>
      <c r="K6905" s="17"/>
      <c r="L6905" s="16"/>
      <c r="M6905" s="91"/>
      <c r="N6905" s="144"/>
    </row>
    <row r="6906" spans="1:14" s="93" customFormat="1" ht="45.95" customHeight="1">
      <c r="A6906" s="142"/>
      <c r="B6906" s="139"/>
      <c r="F6906" s="18"/>
      <c r="G6906" s="19"/>
      <c r="H6906" s="19"/>
      <c r="I6906" s="120"/>
      <c r="J6906" s="16"/>
      <c r="K6906" s="17"/>
      <c r="L6906" s="16"/>
      <c r="M6906" s="91"/>
      <c r="N6906" s="144"/>
    </row>
    <row r="6907" spans="1:14" s="93" customFormat="1" ht="45.95" customHeight="1">
      <c r="A6907" s="142"/>
      <c r="B6907" s="139"/>
      <c r="F6907" s="18"/>
      <c r="G6907" s="19"/>
      <c r="H6907" s="19"/>
      <c r="I6907" s="120"/>
      <c r="J6907" s="16"/>
      <c r="K6907" s="17"/>
      <c r="L6907" s="16"/>
      <c r="M6907" s="91"/>
      <c r="N6907" s="144"/>
    </row>
    <row r="6908" spans="1:14" s="93" customFormat="1" ht="45.95" customHeight="1">
      <c r="A6908" s="142"/>
      <c r="B6908" s="139"/>
      <c r="F6908" s="22"/>
      <c r="G6908" s="19"/>
      <c r="H6908" s="19"/>
      <c r="I6908" s="120"/>
      <c r="J6908" s="23"/>
      <c r="K6908" s="24"/>
      <c r="L6908" s="23"/>
      <c r="M6908" s="91"/>
      <c r="N6908" s="144"/>
    </row>
    <row r="6909" spans="1:14" s="93" customFormat="1" ht="45.95" customHeight="1">
      <c r="A6909" s="142"/>
      <c r="B6909" s="139"/>
      <c r="F6909" s="22"/>
      <c r="G6909" s="19"/>
      <c r="H6909" s="19"/>
      <c r="I6909" s="120"/>
      <c r="J6909" s="23"/>
      <c r="K6909" s="24"/>
      <c r="L6909" s="23"/>
      <c r="M6909" s="91"/>
      <c r="N6909" s="144"/>
    </row>
    <row r="6910" spans="1:14" s="93" customFormat="1" ht="45.95" customHeight="1">
      <c r="A6910" s="142"/>
      <c r="B6910" s="139"/>
      <c r="F6910" s="25"/>
      <c r="G6910" s="25"/>
      <c r="H6910" s="25"/>
      <c r="I6910" s="132"/>
      <c r="J6910" s="23"/>
      <c r="K6910" s="24"/>
      <c r="L6910" s="23"/>
      <c r="M6910" s="91"/>
      <c r="N6910" s="144"/>
    </row>
    <row r="6911" spans="1:14" s="93" customFormat="1" ht="45.95" customHeight="1">
      <c r="A6911" s="142"/>
      <c r="B6911" s="139"/>
      <c r="F6911" s="25"/>
      <c r="G6911" s="25"/>
      <c r="H6911" s="25"/>
      <c r="I6911" s="132"/>
      <c r="J6911" s="23"/>
      <c r="K6911" s="24"/>
      <c r="L6911" s="23"/>
      <c r="M6911" s="91"/>
      <c r="N6911" s="144"/>
    </row>
    <row r="6912" spans="1:14" s="93" customFormat="1" ht="45.95" customHeight="1">
      <c r="A6912" s="142"/>
      <c r="B6912" s="139"/>
      <c r="F6912" s="133"/>
      <c r="G6912" s="25"/>
      <c r="H6912" s="25"/>
      <c r="I6912" s="132"/>
      <c r="J6912" s="23"/>
      <c r="K6912" s="24"/>
      <c r="L6912" s="23"/>
      <c r="M6912" s="91"/>
      <c r="N6912" s="144"/>
    </row>
    <row r="6913" spans="1:14" s="93" customFormat="1" ht="45.95" customHeight="1">
      <c r="A6913" s="142"/>
      <c r="B6913" s="139"/>
      <c r="F6913" s="133"/>
      <c r="G6913" s="25"/>
      <c r="H6913" s="25"/>
      <c r="I6913" s="132"/>
      <c r="J6913" s="23"/>
      <c r="K6913" s="24"/>
      <c r="L6913" s="23"/>
      <c r="M6913" s="91"/>
      <c r="N6913" s="144"/>
    </row>
    <row r="6914" spans="1:14" s="93" customFormat="1" ht="45.95" customHeight="1">
      <c r="A6914" s="142"/>
      <c r="B6914" s="139"/>
      <c r="F6914" s="133"/>
      <c r="G6914" s="25"/>
      <c r="H6914" s="25"/>
      <c r="I6914" s="132"/>
      <c r="J6914" s="23"/>
      <c r="K6914" s="24"/>
      <c r="L6914" s="23"/>
      <c r="M6914" s="91"/>
      <c r="N6914" s="144"/>
    </row>
    <row r="6915" spans="1:14" s="93" customFormat="1" ht="45.95" customHeight="1">
      <c r="A6915" s="142"/>
      <c r="B6915" s="139"/>
      <c r="F6915" s="133"/>
      <c r="G6915" s="25"/>
      <c r="H6915" s="25"/>
      <c r="I6915" s="132"/>
      <c r="J6915" s="23"/>
      <c r="K6915" s="24"/>
      <c r="L6915" s="23"/>
      <c r="M6915" s="91"/>
      <c r="N6915" s="144"/>
    </row>
    <row r="6916" spans="1:14" s="93" customFormat="1" ht="45.95" customHeight="1">
      <c r="A6916" s="142"/>
      <c r="B6916" s="139"/>
      <c r="F6916" s="18"/>
      <c r="G6916" s="19"/>
      <c r="H6916" s="19"/>
      <c r="I6916" s="120"/>
      <c r="J6916" s="16"/>
      <c r="K6916" s="17"/>
      <c r="L6916" s="16"/>
      <c r="M6916" s="91"/>
      <c r="N6916" s="144"/>
    </row>
    <row r="6917" spans="1:14" s="93" customFormat="1" ht="45.95" customHeight="1">
      <c r="A6917" s="142"/>
      <c r="B6917" s="139"/>
      <c r="F6917" s="22"/>
      <c r="G6917" s="19"/>
      <c r="H6917" s="19"/>
      <c r="I6917" s="120"/>
      <c r="J6917" s="23"/>
      <c r="K6917" s="24"/>
      <c r="L6917" s="23"/>
      <c r="M6917" s="91"/>
      <c r="N6917" s="144"/>
    </row>
    <row r="6918" spans="1:14" s="93" customFormat="1" ht="45.95" customHeight="1">
      <c r="A6918" s="142"/>
      <c r="B6918" s="139"/>
      <c r="F6918" s="22"/>
      <c r="G6918" s="19"/>
      <c r="H6918" s="19"/>
      <c r="I6918" s="120"/>
      <c r="J6918" s="23"/>
      <c r="K6918" s="24"/>
      <c r="L6918" s="23"/>
      <c r="M6918" s="91"/>
      <c r="N6918" s="144"/>
    </row>
    <row r="6919" spans="1:14" s="93" customFormat="1" ht="45.95" customHeight="1">
      <c r="A6919" s="142"/>
      <c r="B6919" s="139"/>
      <c r="F6919" s="25"/>
      <c r="G6919" s="25"/>
      <c r="H6919" s="25"/>
      <c r="I6919" s="120"/>
      <c r="J6919" s="23"/>
      <c r="K6919" s="24"/>
      <c r="L6919" s="23"/>
      <c r="M6919" s="91"/>
      <c r="N6919" s="144"/>
    </row>
    <row r="6920" spans="1:14" s="93" customFormat="1" ht="45.95" customHeight="1">
      <c r="A6920" s="142"/>
      <c r="B6920" s="139"/>
      <c r="F6920" s="25"/>
      <c r="G6920" s="25"/>
      <c r="H6920" s="25"/>
      <c r="I6920" s="120"/>
      <c r="J6920" s="23"/>
      <c r="K6920" s="24"/>
      <c r="L6920" s="23"/>
      <c r="M6920" s="91"/>
      <c r="N6920" s="144"/>
    </row>
    <row r="6921" spans="1:14" s="93" customFormat="1" ht="45.95" customHeight="1">
      <c r="A6921" s="142"/>
      <c r="B6921" s="139"/>
      <c r="F6921" s="133"/>
      <c r="G6921" s="25"/>
      <c r="H6921" s="25"/>
      <c r="I6921" s="132"/>
      <c r="J6921" s="23"/>
      <c r="K6921" s="24"/>
      <c r="L6921" s="23"/>
      <c r="M6921" s="91"/>
      <c r="N6921" s="144"/>
    </row>
    <row r="6922" spans="1:14" s="93" customFormat="1" ht="45.95" customHeight="1">
      <c r="A6922" s="142"/>
      <c r="B6922" s="139"/>
      <c r="F6922" s="133"/>
      <c r="G6922" s="25"/>
      <c r="H6922" s="25"/>
      <c r="I6922" s="132"/>
      <c r="J6922" s="23"/>
      <c r="K6922" s="24"/>
      <c r="L6922" s="23"/>
      <c r="M6922" s="91"/>
      <c r="N6922" s="144"/>
    </row>
    <row r="6923" spans="1:14" s="93" customFormat="1" ht="45.95" customHeight="1">
      <c r="A6923" s="142"/>
      <c r="B6923" s="139"/>
      <c r="F6923" s="133"/>
      <c r="G6923" s="25"/>
      <c r="H6923" s="25"/>
      <c r="I6923" s="132"/>
      <c r="J6923" s="23"/>
      <c r="K6923" s="24"/>
      <c r="L6923" s="23"/>
      <c r="M6923" s="91"/>
      <c r="N6923" s="144"/>
    </row>
    <row r="6924" spans="1:14" s="93" customFormat="1" ht="45.95" customHeight="1">
      <c r="A6924" s="142"/>
      <c r="B6924" s="139"/>
      <c r="C6924" s="143"/>
      <c r="F6924" s="125"/>
      <c r="G6924" s="126"/>
      <c r="H6924" s="126"/>
      <c r="I6924" s="128"/>
      <c r="J6924" s="129"/>
      <c r="K6924" s="134"/>
      <c r="L6924" s="129"/>
      <c r="M6924" s="91"/>
      <c r="N6924" s="131"/>
    </row>
    <row r="6925" spans="1:14" s="93" customFormat="1" ht="45.95" customHeight="1">
      <c r="A6925" s="142"/>
      <c r="B6925" s="139"/>
      <c r="F6925" s="125"/>
      <c r="G6925" s="126"/>
      <c r="H6925" s="126"/>
      <c r="I6925" s="128"/>
      <c r="J6925" s="129"/>
      <c r="K6925" s="134"/>
      <c r="L6925" s="129"/>
      <c r="M6925" s="91"/>
      <c r="N6925" s="131"/>
    </row>
    <row r="6926" spans="1:14" s="93" customFormat="1" ht="45.95" customHeight="1">
      <c r="A6926" s="142"/>
      <c r="B6926" s="139"/>
      <c r="F6926" s="18"/>
      <c r="G6926" s="19"/>
      <c r="H6926" s="19"/>
      <c r="I6926" s="120"/>
      <c r="J6926" s="16"/>
      <c r="K6926" s="17"/>
      <c r="L6926" s="16"/>
      <c r="M6926" s="91"/>
      <c r="N6926" s="121"/>
    </row>
    <row r="6927" spans="1:14" s="93" customFormat="1" ht="45.95" customHeight="1">
      <c r="A6927" s="142"/>
      <c r="B6927" s="139"/>
      <c r="F6927" s="22"/>
      <c r="G6927" s="19"/>
      <c r="H6927" s="19"/>
      <c r="I6927" s="120"/>
      <c r="J6927" s="23"/>
      <c r="K6927" s="24"/>
      <c r="L6927" s="23"/>
      <c r="M6927" s="91"/>
      <c r="N6927" s="121"/>
    </row>
    <row r="6928" spans="1:14" s="93" customFormat="1" ht="45.95" customHeight="1">
      <c r="A6928" s="142"/>
      <c r="B6928" s="139"/>
      <c r="F6928" s="22"/>
      <c r="G6928" s="19"/>
      <c r="H6928" s="19"/>
      <c r="I6928" s="120"/>
      <c r="J6928" s="23"/>
      <c r="K6928" s="24"/>
      <c r="L6928" s="23"/>
      <c r="M6928" s="91"/>
      <c r="N6928" s="121"/>
    </row>
    <row r="6929" spans="1:15" s="93" customFormat="1" ht="45.95" customHeight="1">
      <c r="A6929" s="142"/>
      <c r="B6929" s="139"/>
      <c r="F6929" s="25"/>
      <c r="G6929" s="25"/>
      <c r="H6929" s="25"/>
      <c r="I6929" s="120"/>
      <c r="J6929" s="23"/>
      <c r="K6929" s="24"/>
      <c r="L6929" s="23"/>
      <c r="M6929" s="91"/>
      <c r="N6929" s="121"/>
    </row>
    <row r="6930" spans="1:15" s="93" customFormat="1" ht="45.95" customHeight="1">
      <c r="A6930" s="142"/>
      <c r="B6930" s="139"/>
      <c r="F6930" s="133"/>
      <c r="G6930" s="25"/>
      <c r="H6930" s="25"/>
      <c r="I6930" s="120"/>
      <c r="J6930" s="23"/>
      <c r="K6930" s="24"/>
      <c r="L6930" s="23"/>
      <c r="M6930" s="91"/>
      <c r="N6930" s="121"/>
    </row>
    <row r="6931" spans="1:15" s="93" customFormat="1" ht="45.95" customHeight="1">
      <c r="A6931" s="142"/>
      <c r="B6931" s="139"/>
      <c r="F6931" s="133"/>
      <c r="G6931" s="25"/>
      <c r="H6931" s="25"/>
      <c r="I6931" s="132"/>
      <c r="J6931" s="23"/>
      <c r="K6931" s="24"/>
      <c r="L6931" s="23"/>
      <c r="M6931" s="91"/>
      <c r="N6931" s="121"/>
    </row>
    <row r="6932" spans="1:15" s="93" customFormat="1" ht="45.95" customHeight="1">
      <c r="A6932" s="142"/>
      <c r="B6932" s="139"/>
      <c r="F6932" s="18"/>
      <c r="G6932" s="19"/>
      <c r="H6932" s="19"/>
      <c r="I6932" s="137"/>
      <c r="J6932" s="16"/>
      <c r="K6932" s="17"/>
      <c r="L6932" s="16"/>
      <c r="M6932" s="91"/>
      <c r="N6932" s="121"/>
    </row>
    <row r="6933" spans="1:15" s="93" customFormat="1" ht="45.95" customHeight="1">
      <c r="A6933" s="142"/>
      <c r="B6933" s="139"/>
      <c r="F6933" s="18"/>
      <c r="G6933" s="19"/>
      <c r="H6933" s="19"/>
      <c r="I6933" s="120"/>
      <c r="J6933" s="16"/>
      <c r="K6933" s="17"/>
      <c r="L6933" s="16"/>
      <c r="M6933" s="91"/>
      <c r="N6933" s="121"/>
    </row>
    <row r="6934" spans="1:15" s="93" customFormat="1" ht="45.95" customHeight="1">
      <c r="A6934" s="142"/>
      <c r="B6934" s="139"/>
      <c r="F6934" s="18"/>
      <c r="G6934" s="19"/>
      <c r="H6934" s="19"/>
      <c r="I6934" s="120"/>
      <c r="J6934" s="16"/>
      <c r="K6934" s="17"/>
      <c r="L6934" s="16"/>
      <c r="M6934" s="91"/>
      <c r="N6934" s="121"/>
    </row>
    <row r="6935" spans="1:15" s="93" customFormat="1" ht="45.95" customHeight="1">
      <c r="A6935" s="142"/>
      <c r="B6935" s="139"/>
      <c r="F6935" s="22"/>
      <c r="G6935" s="19"/>
      <c r="H6935" s="19"/>
      <c r="I6935" s="120"/>
      <c r="J6935" s="23"/>
      <c r="K6935" s="24"/>
      <c r="L6935" s="23"/>
      <c r="M6935" s="91"/>
      <c r="N6935" s="121"/>
    </row>
    <row r="6936" spans="1:15" s="93" customFormat="1" ht="45.95" customHeight="1">
      <c r="A6936" s="142"/>
      <c r="B6936" s="139"/>
      <c r="F6936" s="22"/>
      <c r="G6936" s="19"/>
      <c r="H6936" s="19"/>
      <c r="I6936" s="120"/>
      <c r="J6936" s="23"/>
      <c r="K6936" s="24"/>
      <c r="L6936" s="23"/>
      <c r="M6936" s="91"/>
      <c r="N6936" s="121"/>
    </row>
    <row r="6937" spans="1:15" s="93" customFormat="1" ht="45.95" customHeight="1">
      <c r="A6937" s="142"/>
      <c r="B6937" s="139"/>
      <c r="F6937" s="25"/>
      <c r="G6937" s="25"/>
      <c r="H6937" s="25"/>
      <c r="I6937" s="120"/>
      <c r="J6937" s="23"/>
      <c r="K6937" s="24"/>
      <c r="L6937" s="23"/>
      <c r="M6937" s="91"/>
      <c r="N6937" s="121"/>
    </row>
    <row r="6938" spans="1:15" s="93" customFormat="1" ht="45.95" customHeight="1">
      <c r="A6938" s="142"/>
      <c r="B6938" s="139"/>
      <c r="F6938" s="25"/>
      <c r="G6938" s="25"/>
      <c r="H6938" s="25"/>
      <c r="I6938" s="132"/>
      <c r="J6938" s="23"/>
      <c r="K6938" s="24"/>
      <c r="L6938" s="23"/>
      <c r="M6938" s="91"/>
      <c r="N6938" s="121"/>
    </row>
    <row r="6939" spans="1:15" s="93" customFormat="1" ht="45.95" customHeight="1">
      <c r="A6939" s="142"/>
      <c r="B6939" s="139"/>
      <c r="F6939" s="133"/>
      <c r="G6939" s="25"/>
      <c r="H6939" s="25"/>
      <c r="I6939" s="132"/>
      <c r="J6939" s="23"/>
      <c r="K6939" s="24"/>
      <c r="L6939" s="23"/>
      <c r="M6939" s="91"/>
      <c r="N6939" s="121"/>
    </row>
    <row r="6940" spans="1:15" s="93" customFormat="1" ht="45.95" customHeight="1">
      <c r="A6940" s="142"/>
      <c r="B6940" s="139"/>
      <c r="F6940" s="133"/>
      <c r="G6940" s="25"/>
      <c r="H6940" s="25"/>
      <c r="I6940" s="132"/>
      <c r="J6940" s="23"/>
      <c r="K6940" s="24"/>
      <c r="L6940" s="23"/>
      <c r="M6940" s="91"/>
      <c r="N6940" s="121"/>
    </row>
    <row r="6941" spans="1:15" s="93" customFormat="1" ht="45.95" customHeight="1">
      <c r="A6941" s="142"/>
      <c r="B6941" s="139"/>
      <c r="C6941" s="143"/>
      <c r="F6941" s="125"/>
      <c r="G6941" s="126"/>
      <c r="H6941" s="126"/>
      <c r="I6941" s="128"/>
      <c r="J6941" s="129"/>
      <c r="K6941" s="134"/>
      <c r="L6941" s="129"/>
      <c r="M6941" s="91"/>
      <c r="N6941" s="131"/>
    </row>
    <row r="6942" spans="1:15" s="93" customFormat="1" ht="45.95" customHeight="1">
      <c r="A6942" s="142"/>
      <c r="B6942" s="139"/>
      <c r="F6942" s="125"/>
      <c r="G6942" s="126"/>
      <c r="H6942" s="126"/>
      <c r="I6942" s="128"/>
      <c r="J6942" s="129"/>
      <c r="K6942" s="134"/>
      <c r="L6942" s="129"/>
      <c r="M6942" s="91"/>
      <c r="N6942" s="131"/>
    </row>
    <row r="6943" spans="1:15" s="93" customFormat="1" ht="45.95" customHeight="1">
      <c r="A6943" s="142"/>
      <c r="F6943" s="125"/>
      <c r="G6943" s="126"/>
      <c r="H6943" s="126"/>
      <c r="I6943" s="128"/>
      <c r="J6943" s="129"/>
      <c r="K6943" s="134"/>
      <c r="L6943" s="129"/>
      <c r="M6943" s="91"/>
      <c r="N6943" s="131"/>
      <c r="O6943" s="148"/>
    </row>
    <row r="6944" spans="1:15" s="93" customFormat="1" ht="45.95" customHeight="1">
      <c r="A6944" s="142"/>
      <c r="F6944" s="18"/>
      <c r="G6944" s="19"/>
      <c r="H6944" s="19"/>
      <c r="I6944" s="137"/>
      <c r="J6944" s="16"/>
      <c r="K6944" s="17"/>
      <c r="L6944" s="16"/>
      <c r="M6944" s="91"/>
      <c r="N6944" s="144"/>
      <c r="O6944" s="148"/>
    </row>
    <row r="6945" spans="1:15" s="93" customFormat="1" ht="45.95" customHeight="1">
      <c r="A6945" s="142"/>
      <c r="F6945" s="18"/>
      <c r="G6945" s="19"/>
      <c r="H6945" s="19"/>
      <c r="I6945" s="120"/>
      <c r="J6945" s="16"/>
      <c r="K6945" s="17"/>
      <c r="L6945" s="16"/>
      <c r="M6945" s="91"/>
      <c r="N6945" s="144"/>
      <c r="O6945" s="148"/>
    </row>
    <row r="6946" spans="1:15" s="93" customFormat="1" ht="45.95" customHeight="1">
      <c r="A6946" s="142"/>
      <c r="F6946" s="18"/>
      <c r="G6946" s="19"/>
      <c r="H6946" s="19"/>
      <c r="I6946" s="120"/>
      <c r="J6946" s="16"/>
      <c r="K6946" s="17"/>
      <c r="L6946" s="16"/>
      <c r="M6946" s="91"/>
      <c r="N6946" s="144"/>
      <c r="O6946" s="148"/>
    </row>
    <row r="6947" spans="1:15" s="93" customFormat="1" ht="45.95" customHeight="1">
      <c r="A6947" s="142"/>
      <c r="F6947" s="18"/>
      <c r="G6947" s="19"/>
      <c r="H6947" s="19"/>
      <c r="I6947" s="120"/>
      <c r="J6947" s="16"/>
      <c r="K6947" s="17"/>
      <c r="L6947" s="16"/>
      <c r="M6947" s="91"/>
      <c r="N6947" s="144"/>
      <c r="O6947" s="148"/>
    </row>
    <row r="6948" spans="1:15" s="93" customFormat="1" ht="45.95" customHeight="1">
      <c r="A6948" s="142"/>
      <c r="F6948" s="18"/>
      <c r="G6948" s="19"/>
      <c r="H6948" s="19"/>
      <c r="I6948" s="120"/>
      <c r="J6948" s="16"/>
      <c r="K6948" s="17"/>
      <c r="L6948" s="16"/>
      <c r="M6948" s="91"/>
      <c r="N6948" s="144"/>
      <c r="O6948" s="148"/>
    </row>
    <row r="6949" spans="1:15" s="93" customFormat="1" ht="45.95" customHeight="1">
      <c r="A6949" s="142"/>
      <c r="F6949" s="22"/>
      <c r="G6949" s="19"/>
      <c r="H6949" s="19"/>
      <c r="I6949" s="120"/>
      <c r="J6949" s="23"/>
      <c r="K6949" s="24"/>
      <c r="L6949" s="23"/>
      <c r="M6949" s="91"/>
      <c r="N6949" s="144"/>
      <c r="O6949" s="148"/>
    </row>
    <row r="6950" spans="1:15" s="93" customFormat="1" ht="45.95" customHeight="1">
      <c r="A6950" s="142"/>
      <c r="F6950" s="22"/>
      <c r="G6950" s="19"/>
      <c r="H6950" s="19"/>
      <c r="I6950" s="120"/>
      <c r="J6950" s="23"/>
      <c r="K6950" s="24"/>
      <c r="L6950" s="23"/>
      <c r="M6950" s="91"/>
      <c r="N6950" s="144"/>
      <c r="O6950" s="148"/>
    </row>
    <row r="6951" spans="1:15" s="93" customFormat="1" ht="45.95" customHeight="1">
      <c r="A6951" s="142"/>
      <c r="F6951" s="25"/>
      <c r="G6951" s="25"/>
      <c r="H6951" s="25"/>
      <c r="I6951" s="132"/>
      <c r="J6951" s="23"/>
      <c r="K6951" s="24"/>
      <c r="L6951" s="23"/>
      <c r="M6951" s="91"/>
      <c r="N6951" s="144"/>
      <c r="O6951" s="148"/>
    </row>
    <row r="6952" spans="1:15" s="93" customFormat="1" ht="45.95" customHeight="1">
      <c r="A6952" s="142"/>
      <c r="F6952" s="25"/>
      <c r="G6952" s="25"/>
      <c r="H6952" s="25"/>
      <c r="I6952" s="132"/>
      <c r="J6952" s="23"/>
      <c r="K6952" s="24"/>
      <c r="L6952" s="23"/>
      <c r="M6952" s="91"/>
      <c r="N6952" s="144"/>
      <c r="O6952" s="148"/>
    </row>
    <row r="6953" spans="1:15" s="93" customFormat="1" ht="45.95" customHeight="1">
      <c r="A6953" s="142"/>
      <c r="F6953" s="133"/>
      <c r="G6953" s="25"/>
      <c r="H6953" s="25"/>
      <c r="I6953" s="132"/>
      <c r="J6953" s="23"/>
      <c r="K6953" s="24"/>
      <c r="L6953" s="23"/>
      <c r="M6953" s="91"/>
      <c r="N6953" s="144"/>
      <c r="O6953" s="148"/>
    </row>
    <row r="6954" spans="1:15" s="93" customFormat="1" ht="45.95" customHeight="1">
      <c r="A6954" s="142"/>
      <c r="F6954" s="133"/>
      <c r="G6954" s="25"/>
      <c r="H6954" s="25"/>
      <c r="I6954" s="132"/>
      <c r="J6954" s="23"/>
      <c r="K6954" s="24"/>
      <c r="L6954" s="23"/>
      <c r="M6954" s="91"/>
      <c r="N6954" s="144"/>
      <c r="O6954" s="148"/>
    </row>
    <row r="6955" spans="1:15" s="93" customFormat="1" ht="45.95" customHeight="1">
      <c r="A6955" s="142"/>
      <c r="F6955" s="133"/>
      <c r="G6955" s="25"/>
      <c r="H6955" s="25"/>
      <c r="I6955" s="132"/>
      <c r="J6955" s="23"/>
      <c r="K6955" s="24"/>
      <c r="L6955" s="23"/>
      <c r="M6955" s="91"/>
      <c r="N6955" s="144"/>
      <c r="O6955" s="148"/>
    </row>
    <row r="6956" spans="1:15" s="93" customFormat="1" ht="45.95" customHeight="1">
      <c r="A6956" s="142"/>
      <c r="F6956" s="133"/>
      <c r="G6956" s="25"/>
      <c r="H6956" s="25"/>
      <c r="I6956" s="132"/>
      <c r="J6956" s="23"/>
      <c r="K6956" s="24"/>
      <c r="L6956" s="23"/>
      <c r="M6956" s="91"/>
      <c r="N6956" s="144"/>
      <c r="O6956" s="148"/>
    </row>
    <row r="6957" spans="1:15" s="93" customFormat="1" ht="45.95" customHeight="1">
      <c r="A6957" s="142"/>
      <c r="F6957" s="18"/>
      <c r="G6957" s="19"/>
      <c r="H6957" s="19"/>
      <c r="I6957" s="120"/>
      <c r="J6957" s="16"/>
      <c r="K6957" s="17"/>
      <c r="L6957" s="16"/>
      <c r="M6957" s="91"/>
      <c r="N6957" s="144"/>
      <c r="O6957" s="148"/>
    </row>
    <row r="6958" spans="1:15" s="93" customFormat="1" ht="45.95" customHeight="1">
      <c r="A6958" s="142"/>
      <c r="F6958" s="18"/>
      <c r="G6958" s="19"/>
      <c r="H6958" s="19"/>
      <c r="I6958" s="120"/>
      <c r="J6958" s="16"/>
      <c r="K6958" s="17"/>
      <c r="L6958" s="16"/>
      <c r="M6958" s="91"/>
      <c r="N6958" s="144"/>
      <c r="O6958" s="148"/>
    </row>
    <row r="6959" spans="1:15" s="93" customFormat="1" ht="45.95" customHeight="1">
      <c r="A6959" s="142"/>
      <c r="F6959" s="18"/>
      <c r="G6959" s="19"/>
      <c r="H6959" s="19"/>
      <c r="I6959" s="120"/>
      <c r="J6959" s="16"/>
      <c r="K6959" s="17"/>
      <c r="L6959" s="16"/>
      <c r="M6959" s="91"/>
      <c r="N6959" s="144"/>
      <c r="O6959" s="148"/>
    </row>
    <row r="6960" spans="1:15" s="93" customFormat="1" ht="45.95" customHeight="1">
      <c r="A6960" s="142"/>
      <c r="F6960" s="18"/>
      <c r="G6960" s="19"/>
      <c r="H6960" s="19"/>
      <c r="I6960" s="120"/>
      <c r="J6960" s="16"/>
      <c r="K6960" s="17"/>
      <c r="L6960" s="16"/>
      <c r="M6960" s="91"/>
      <c r="N6960" s="144"/>
      <c r="O6960" s="148"/>
    </row>
    <row r="6961" spans="1:15" s="93" customFormat="1" ht="45.95" customHeight="1">
      <c r="A6961" s="142"/>
      <c r="F6961" s="25"/>
      <c r="G6961" s="25"/>
      <c r="H6961" s="25"/>
      <c r="I6961" s="120"/>
      <c r="J6961" s="23"/>
      <c r="K6961" s="24"/>
      <c r="L6961" s="23"/>
      <c r="M6961" s="91"/>
      <c r="N6961" s="144"/>
      <c r="O6961" s="148"/>
    </row>
    <row r="6962" spans="1:15" s="93" customFormat="1" ht="45.95" customHeight="1">
      <c r="A6962" s="142"/>
      <c r="F6962" s="18"/>
      <c r="G6962" s="19"/>
      <c r="H6962" s="19"/>
      <c r="I6962" s="120"/>
      <c r="J6962" s="16"/>
      <c r="K6962" s="17"/>
      <c r="L6962" s="16"/>
      <c r="M6962" s="91"/>
      <c r="N6962" s="144"/>
      <c r="O6962" s="148"/>
    </row>
    <row r="6963" spans="1:15" s="93" customFormat="1" ht="45.95" customHeight="1">
      <c r="A6963" s="142"/>
      <c r="F6963" s="18"/>
      <c r="G6963" s="19"/>
      <c r="H6963" s="19"/>
      <c r="I6963" s="120"/>
      <c r="J6963" s="16"/>
      <c r="K6963" s="17"/>
      <c r="L6963" s="16"/>
      <c r="M6963" s="91"/>
      <c r="N6963" s="144"/>
      <c r="O6963" s="148"/>
    </row>
    <row r="6964" spans="1:15" s="93" customFormat="1" ht="45.95" customHeight="1">
      <c r="A6964" s="142"/>
      <c r="F6964" s="22"/>
      <c r="G6964" s="19"/>
      <c r="H6964" s="19"/>
      <c r="I6964" s="120"/>
      <c r="J6964" s="23"/>
      <c r="K6964" s="24"/>
      <c r="L6964" s="23"/>
      <c r="M6964" s="91"/>
      <c r="N6964" s="144"/>
      <c r="O6964" s="148"/>
    </row>
    <row r="6965" spans="1:15" s="93" customFormat="1" ht="45.95" customHeight="1">
      <c r="A6965" s="142"/>
      <c r="F6965" s="22"/>
      <c r="G6965" s="19"/>
      <c r="H6965" s="19"/>
      <c r="I6965" s="120"/>
      <c r="J6965" s="23"/>
      <c r="K6965" s="24"/>
      <c r="L6965" s="23"/>
      <c r="M6965" s="91"/>
      <c r="N6965" s="144"/>
      <c r="O6965" s="148"/>
    </row>
    <row r="6966" spans="1:15" s="93" customFormat="1" ht="45.95" customHeight="1">
      <c r="A6966" s="142"/>
      <c r="F6966" s="25"/>
      <c r="G6966" s="25"/>
      <c r="H6966" s="25"/>
      <c r="I6966" s="120"/>
      <c r="J6966" s="23"/>
      <c r="K6966" s="24"/>
      <c r="L6966" s="23"/>
      <c r="M6966" s="91"/>
      <c r="N6966" s="144"/>
      <c r="O6966" s="148"/>
    </row>
    <row r="6967" spans="1:15" s="93" customFormat="1" ht="45.95" customHeight="1">
      <c r="A6967" s="142"/>
      <c r="F6967" s="25"/>
      <c r="G6967" s="25"/>
      <c r="H6967" s="25"/>
      <c r="I6967" s="132"/>
      <c r="J6967" s="23"/>
      <c r="K6967" s="24"/>
      <c r="L6967" s="23"/>
      <c r="M6967" s="91"/>
      <c r="N6967" s="144"/>
      <c r="O6967" s="148"/>
    </row>
    <row r="6968" spans="1:15" s="93" customFormat="1" ht="45.95" customHeight="1">
      <c r="A6968" s="142"/>
      <c r="F6968" s="133"/>
      <c r="G6968" s="25"/>
      <c r="H6968" s="25"/>
      <c r="I6968" s="132"/>
      <c r="J6968" s="23"/>
      <c r="K6968" s="24"/>
      <c r="L6968" s="23"/>
      <c r="M6968" s="91"/>
      <c r="N6968" s="144"/>
      <c r="O6968" s="148"/>
    </row>
    <row r="6969" spans="1:15" s="93" customFormat="1" ht="45.95" customHeight="1">
      <c r="A6969" s="142"/>
      <c r="F6969" s="133"/>
      <c r="G6969" s="25"/>
      <c r="H6969" s="25"/>
      <c r="I6969" s="132"/>
      <c r="J6969" s="23"/>
      <c r="K6969" s="24"/>
      <c r="L6969" s="23"/>
      <c r="M6969" s="91"/>
      <c r="N6969" s="144"/>
      <c r="O6969" s="148"/>
    </row>
    <row r="6970" spans="1:15" s="93" customFormat="1" ht="45.95" customHeight="1">
      <c r="A6970" s="142"/>
      <c r="F6970" s="133"/>
      <c r="G6970" s="25"/>
      <c r="H6970" s="25"/>
      <c r="I6970" s="132"/>
      <c r="J6970" s="23"/>
      <c r="K6970" s="24"/>
      <c r="L6970" s="23"/>
      <c r="M6970" s="91"/>
      <c r="N6970" s="144"/>
      <c r="O6970" s="148"/>
    </row>
    <row r="6971" spans="1:15" s="93" customFormat="1" ht="45.95" customHeight="1">
      <c r="A6971" s="142"/>
      <c r="B6971" s="139"/>
      <c r="C6971" s="143"/>
      <c r="F6971" s="125"/>
      <c r="G6971" s="126"/>
      <c r="H6971" s="126"/>
      <c r="I6971" s="128"/>
      <c r="J6971" s="129"/>
      <c r="K6971" s="134"/>
      <c r="L6971" s="129"/>
      <c r="M6971" s="91"/>
      <c r="N6971" s="131"/>
      <c r="O6971" s="148"/>
    </row>
    <row r="6972" spans="1:15" s="93" customFormat="1" ht="45.95" customHeight="1">
      <c r="A6972" s="142"/>
      <c r="F6972" s="125"/>
      <c r="G6972" s="126"/>
      <c r="H6972" s="126"/>
      <c r="I6972" s="128"/>
      <c r="J6972" s="129"/>
      <c r="K6972" s="134"/>
      <c r="L6972" s="129"/>
      <c r="M6972" s="91"/>
      <c r="N6972" s="131"/>
      <c r="O6972" s="148"/>
    </row>
    <row r="6973" spans="1:15" s="93" customFormat="1" ht="45.95" customHeight="1">
      <c r="A6973" s="142"/>
      <c r="F6973" s="125"/>
      <c r="G6973" s="126"/>
      <c r="H6973" s="126"/>
      <c r="I6973" s="128"/>
      <c r="J6973" s="129"/>
      <c r="K6973" s="134"/>
      <c r="L6973" s="129"/>
      <c r="M6973" s="91"/>
      <c r="N6973" s="131"/>
      <c r="O6973" s="148"/>
    </row>
    <row r="6974" spans="1:15" s="93" customFormat="1" ht="45.95" customHeight="1">
      <c r="A6974" s="142"/>
      <c r="F6974" s="125"/>
      <c r="G6974" s="126"/>
      <c r="H6974" s="126"/>
      <c r="I6974" s="128"/>
      <c r="J6974" s="129"/>
      <c r="K6974" s="134"/>
      <c r="L6974" s="129"/>
      <c r="M6974" s="91"/>
      <c r="N6974" s="131"/>
      <c r="O6974" s="148"/>
    </row>
    <row r="6975" spans="1:15" s="96" customFormat="1" ht="45.95" customHeight="1">
      <c r="A6975" s="110"/>
      <c r="F6975" s="18"/>
      <c r="G6975" s="19"/>
      <c r="H6975" s="19"/>
      <c r="I6975" s="120"/>
      <c r="J6975" s="16"/>
      <c r="K6975" s="17"/>
      <c r="L6975" s="16"/>
      <c r="M6975" s="100"/>
      <c r="N6975" s="131"/>
      <c r="O6975" s="119"/>
    </row>
    <row r="6976" spans="1:15" s="96" customFormat="1" ht="45.95" customHeight="1">
      <c r="A6976" s="110"/>
      <c r="F6976" s="18"/>
      <c r="G6976" s="19"/>
      <c r="H6976" s="19"/>
      <c r="I6976" s="120"/>
      <c r="J6976" s="16"/>
      <c r="K6976" s="17"/>
      <c r="L6976" s="16"/>
      <c r="M6976" s="100"/>
      <c r="N6976" s="121"/>
      <c r="O6976" s="119"/>
    </row>
    <row r="6977" spans="1:15" s="96" customFormat="1" ht="45.95" customHeight="1">
      <c r="A6977" s="110"/>
      <c r="F6977" s="22"/>
      <c r="G6977" s="19"/>
      <c r="H6977" s="19"/>
      <c r="I6977" s="120"/>
      <c r="J6977" s="23"/>
      <c r="K6977" s="24"/>
      <c r="L6977" s="23"/>
      <c r="M6977" s="100"/>
      <c r="N6977" s="121"/>
      <c r="O6977" s="119"/>
    </row>
    <row r="6978" spans="1:15" s="96" customFormat="1" ht="45.95" customHeight="1">
      <c r="A6978" s="110"/>
      <c r="B6978" s="111"/>
      <c r="C6978" s="127"/>
      <c r="F6978" s="25"/>
      <c r="G6978" s="25"/>
      <c r="H6978" s="25"/>
      <c r="I6978" s="120"/>
      <c r="J6978" s="23"/>
      <c r="K6978" s="24"/>
      <c r="L6978" s="23"/>
      <c r="M6978" s="100"/>
      <c r="N6978" s="121"/>
      <c r="O6978" s="119"/>
    </row>
    <row r="6979" spans="1:15" s="96" customFormat="1" ht="45.95" customHeight="1">
      <c r="A6979" s="110"/>
      <c r="F6979" s="133"/>
      <c r="G6979" s="25"/>
      <c r="H6979" s="25"/>
      <c r="I6979" s="120"/>
      <c r="J6979" s="23"/>
      <c r="K6979" s="24"/>
      <c r="L6979" s="23"/>
      <c r="M6979" s="100"/>
      <c r="N6979" s="121"/>
      <c r="O6979" s="119"/>
    </row>
    <row r="6980" spans="1:15" s="96" customFormat="1" ht="45.95" customHeight="1">
      <c r="A6980" s="110"/>
      <c r="F6980" s="133"/>
      <c r="G6980" s="25"/>
      <c r="H6980" s="25"/>
      <c r="I6980" s="120"/>
      <c r="J6980" s="23"/>
      <c r="K6980" s="24"/>
      <c r="L6980" s="23"/>
      <c r="M6980" s="100"/>
      <c r="N6980" s="121"/>
      <c r="O6980" s="119"/>
    </row>
    <row r="6981" spans="1:15" s="96" customFormat="1" ht="45.95" customHeight="1">
      <c r="A6981" s="110"/>
      <c r="F6981" s="18"/>
      <c r="G6981" s="19"/>
      <c r="H6981" s="19"/>
      <c r="I6981" s="120"/>
      <c r="J6981" s="16"/>
      <c r="K6981" s="100"/>
      <c r="L6981" s="16"/>
      <c r="N6981" s="119"/>
      <c r="O6981" s="119"/>
    </row>
    <row r="6982" spans="1:15" s="96" customFormat="1" ht="45.95" customHeight="1">
      <c r="A6982" s="110"/>
      <c r="F6982" s="18"/>
      <c r="G6982" s="19"/>
      <c r="H6982" s="19"/>
      <c r="I6982" s="120"/>
      <c r="J6982" s="16"/>
      <c r="K6982" s="100"/>
      <c r="L6982" s="16"/>
      <c r="N6982" s="119"/>
      <c r="O6982" s="119"/>
    </row>
    <row r="6983" spans="1:15" s="96" customFormat="1" ht="45.95" customHeight="1">
      <c r="A6983" s="110"/>
      <c r="F6983" s="18"/>
      <c r="G6983" s="19"/>
      <c r="H6983" s="19"/>
      <c r="I6983" s="120"/>
      <c r="J6983" s="16"/>
      <c r="K6983" s="100"/>
      <c r="L6983" s="16"/>
      <c r="N6983" s="119"/>
      <c r="O6983" s="119"/>
    </row>
    <row r="6984" spans="1:15" s="96" customFormat="1" ht="45.95" customHeight="1">
      <c r="A6984" s="110"/>
      <c r="F6984" s="18"/>
      <c r="G6984" s="19"/>
      <c r="H6984" s="19"/>
      <c r="I6984" s="120"/>
      <c r="J6984" s="16"/>
      <c r="K6984" s="100"/>
      <c r="L6984" s="16"/>
      <c r="N6984" s="119"/>
      <c r="O6984" s="119"/>
    </row>
    <row r="6985" spans="1:15" s="96" customFormat="1" ht="45.95" customHeight="1">
      <c r="A6985" s="110"/>
      <c r="F6985" s="22"/>
      <c r="G6985" s="19"/>
      <c r="H6985" s="19"/>
      <c r="I6985" s="120"/>
      <c r="J6985" s="23"/>
      <c r="K6985" s="100"/>
      <c r="L6985" s="23"/>
      <c r="N6985" s="119"/>
      <c r="O6985" s="119"/>
    </row>
    <row r="6986" spans="1:15" s="96" customFormat="1" ht="45.95" customHeight="1">
      <c r="A6986" s="110"/>
      <c r="F6986" s="22"/>
      <c r="G6986" s="19"/>
      <c r="H6986" s="19"/>
      <c r="I6986" s="120"/>
      <c r="J6986" s="23"/>
      <c r="K6986" s="100"/>
      <c r="L6986" s="23"/>
      <c r="N6986" s="119"/>
      <c r="O6986" s="119"/>
    </row>
    <row r="6987" spans="1:15" s="96" customFormat="1" ht="45.95" customHeight="1">
      <c r="A6987" s="110"/>
      <c r="F6987" s="25"/>
      <c r="G6987" s="25"/>
      <c r="H6987" s="25"/>
      <c r="I6987" s="132"/>
      <c r="J6987" s="23"/>
      <c r="K6987" s="100"/>
      <c r="L6987" s="23"/>
      <c r="N6987" s="119"/>
      <c r="O6987" s="119"/>
    </row>
    <row r="6988" spans="1:15" s="96" customFormat="1" ht="45.95" customHeight="1">
      <c r="A6988" s="110"/>
      <c r="F6988" s="133"/>
      <c r="G6988" s="25"/>
      <c r="H6988" s="25"/>
      <c r="I6988" s="132"/>
      <c r="J6988" s="23"/>
      <c r="K6988" s="100"/>
      <c r="L6988" s="23"/>
      <c r="N6988" s="119"/>
      <c r="O6988" s="119"/>
    </row>
    <row r="6989" spans="1:15" s="96" customFormat="1" ht="45.95" customHeight="1">
      <c r="A6989" s="110"/>
      <c r="F6989" s="133"/>
      <c r="G6989" s="25"/>
      <c r="H6989" s="25"/>
      <c r="I6989" s="132"/>
      <c r="J6989" s="23"/>
      <c r="K6989" s="100"/>
      <c r="L6989" s="23"/>
      <c r="N6989" s="119"/>
      <c r="O6989" s="119"/>
    </row>
    <row r="6990" spans="1:15" s="96" customFormat="1" ht="45.95" customHeight="1">
      <c r="A6990" s="110"/>
      <c r="F6990" s="18"/>
      <c r="G6990" s="19"/>
      <c r="H6990" s="19"/>
      <c r="I6990" s="120"/>
      <c r="J6990" s="16"/>
      <c r="K6990" s="17"/>
      <c r="L6990" s="16"/>
      <c r="M6990" s="100"/>
      <c r="N6990" s="119"/>
      <c r="O6990" s="119"/>
    </row>
    <row r="6991" spans="1:15" s="96" customFormat="1" ht="45.95" customHeight="1">
      <c r="A6991" s="110"/>
      <c r="F6991" s="18"/>
      <c r="G6991" s="19"/>
      <c r="H6991" s="19"/>
      <c r="I6991" s="120"/>
      <c r="J6991" s="16"/>
      <c r="K6991" s="17"/>
      <c r="L6991" s="16"/>
      <c r="M6991" s="100"/>
      <c r="N6991" s="119"/>
      <c r="O6991" s="119"/>
    </row>
    <row r="6992" spans="1:15" s="96" customFormat="1" ht="45.95" customHeight="1">
      <c r="A6992" s="110"/>
      <c r="F6992" s="22"/>
      <c r="G6992" s="19"/>
      <c r="H6992" s="19"/>
      <c r="I6992" s="120"/>
      <c r="J6992" s="23"/>
      <c r="K6992" s="24"/>
      <c r="L6992" s="23"/>
      <c r="M6992" s="100"/>
      <c r="N6992" s="119"/>
      <c r="O6992" s="119"/>
    </row>
    <row r="6993" spans="1:15" s="96" customFormat="1" ht="45.95" customHeight="1">
      <c r="A6993" s="110"/>
      <c r="F6993" s="25"/>
      <c r="G6993" s="25"/>
      <c r="H6993" s="25"/>
      <c r="I6993" s="120"/>
      <c r="J6993" s="23"/>
      <c r="K6993" s="24"/>
      <c r="L6993" s="23"/>
      <c r="M6993" s="100"/>
      <c r="N6993" s="119"/>
      <c r="O6993" s="119"/>
    </row>
    <row r="6994" spans="1:15" s="96" customFormat="1" ht="45.95" customHeight="1">
      <c r="A6994" s="110"/>
      <c r="F6994" s="133"/>
      <c r="G6994" s="25"/>
      <c r="H6994" s="25"/>
      <c r="I6994" s="120"/>
      <c r="J6994" s="23"/>
      <c r="K6994" s="24"/>
      <c r="L6994" s="23"/>
      <c r="M6994" s="100"/>
      <c r="N6994" s="119"/>
      <c r="O6994" s="119"/>
    </row>
    <row r="6995" spans="1:15" s="96" customFormat="1" ht="45.95" customHeight="1">
      <c r="A6995" s="110"/>
      <c r="F6995" s="133"/>
      <c r="G6995" s="25"/>
      <c r="H6995" s="25"/>
      <c r="I6995" s="132"/>
      <c r="J6995" s="23"/>
      <c r="K6995" s="24"/>
      <c r="L6995" s="23"/>
      <c r="M6995" s="100"/>
      <c r="N6995" s="119"/>
      <c r="O6995" s="119"/>
    </row>
    <row r="6996" spans="1:15" s="96" customFormat="1" ht="45.95" customHeight="1">
      <c r="A6996" s="110"/>
      <c r="F6996" s="18"/>
      <c r="G6996" s="19"/>
      <c r="H6996" s="19"/>
      <c r="I6996" s="120"/>
      <c r="J6996" s="16"/>
      <c r="K6996" s="17"/>
      <c r="L6996" s="16"/>
      <c r="M6996" s="100"/>
      <c r="N6996" s="119"/>
      <c r="O6996" s="119"/>
    </row>
    <row r="6997" spans="1:15" s="96" customFormat="1" ht="45.95" customHeight="1">
      <c r="A6997" s="110"/>
      <c r="F6997" s="18"/>
      <c r="G6997" s="19"/>
      <c r="H6997" s="19"/>
      <c r="I6997" s="120"/>
      <c r="J6997" s="16"/>
      <c r="K6997" s="17"/>
      <c r="L6997" s="16"/>
      <c r="M6997" s="100"/>
      <c r="N6997" s="119"/>
      <c r="O6997" s="119"/>
    </row>
    <row r="6998" spans="1:15" s="96" customFormat="1" ht="45.95" customHeight="1">
      <c r="A6998" s="110"/>
      <c r="F6998" s="22"/>
      <c r="G6998" s="19"/>
      <c r="H6998" s="19"/>
      <c r="I6998" s="120"/>
      <c r="J6998" s="23"/>
      <c r="K6998" s="24"/>
      <c r="L6998" s="23"/>
      <c r="M6998" s="100"/>
      <c r="N6998" s="119"/>
      <c r="O6998" s="119"/>
    </row>
    <row r="6999" spans="1:15" s="96" customFormat="1" ht="45.95" customHeight="1">
      <c r="A6999" s="110"/>
      <c r="F6999" s="25"/>
      <c r="G6999" s="25"/>
      <c r="H6999" s="25"/>
      <c r="I6999" s="120"/>
      <c r="J6999" s="23"/>
      <c r="K6999" s="24"/>
      <c r="L6999" s="23"/>
      <c r="M6999" s="100"/>
      <c r="N6999" s="119"/>
      <c r="O6999" s="119"/>
    </row>
    <row r="7000" spans="1:15" s="96" customFormat="1" ht="45.95" customHeight="1">
      <c r="A7000" s="110"/>
      <c r="F7000" s="133"/>
      <c r="G7000" s="25"/>
      <c r="H7000" s="25"/>
      <c r="I7000" s="120"/>
      <c r="J7000" s="23"/>
      <c r="K7000" s="24"/>
      <c r="L7000" s="23"/>
      <c r="M7000" s="100"/>
      <c r="N7000" s="119"/>
      <c r="O7000" s="119"/>
    </row>
    <row r="7001" spans="1:15" s="96" customFormat="1" ht="45.95" customHeight="1">
      <c r="A7001" s="110"/>
      <c r="F7001" s="133"/>
      <c r="G7001" s="25"/>
      <c r="H7001" s="25"/>
      <c r="I7001" s="132"/>
      <c r="J7001" s="23"/>
      <c r="K7001" s="24"/>
      <c r="L7001" s="23"/>
      <c r="M7001" s="100"/>
      <c r="N7001" s="119"/>
      <c r="O7001" s="119"/>
    </row>
    <row r="7002" spans="1:15" s="96" customFormat="1" ht="45.95" customHeight="1">
      <c r="A7002" s="110"/>
      <c r="F7002" s="133"/>
      <c r="G7002" s="25"/>
      <c r="H7002" s="25"/>
      <c r="I7002" s="132"/>
      <c r="J7002" s="23"/>
      <c r="K7002" s="24"/>
      <c r="L7002" s="23"/>
      <c r="M7002" s="100"/>
      <c r="N7002" s="119"/>
      <c r="O7002" s="119"/>
    </row>
    <row r="7003" spans="1:15" s="96" customFormat="1" ht="45.95" customHeight="1">
      <c r="A7003" s="110"/>
      <c r="G7003" s="19"/>
      <c r="H7003" s="19"/>
      <c r="I7003" s="120"/>
      <c r="J7003" s="16"/>
      <c r="K7003" s="17"/>
      <c r="L7003" s="16"/>
      <c r="N7003" s="140"/>
      <c r="O7003" s="119"/>
    </row>
    <row r="7004" spans="1:15" s="96" customFormat="1" ht="45.95" customHeight="1">
      <c r="A7004" s="110"/>
      <c r="F7004" s="18"/>
      <c r="G7004" s="19"/>
      <c r="H7004" s="19"/>
      <c r="I7004" s="120"/>
      <c r="J7004" s="16"/>
      <c r="K7004" s="17"/>
      <c r="L7004" s="16"/>
      <c r="M7004" s="100"/>
      <c r="N7004" s="135"/>
      <c r="O7004" s="119"/>
    </row>
    <row r="7005" spans="1:15" s="96" customFormat="1" ht="45.95" customHeight="1">
      <c r="A7005" s="110"/>
      <c r="F7005" s="18"/>
      <c r="G7005" s="19"/>
      <c r="H7005" s="19"/>
      <c r="I7005" s="120"/>
      <c r="J7005" s="16"/>
      <c r="K7005" s="17"/>
      <c r="L7005" s="16"/>
      <c r="M7005" s="100"/>
      <c r="N7005" s="135"/>
      <c r="O7005" s="119"/>
    </row>
    <row r="7006" spans="1:15" s="96" customFormat="1" ht="45.95" customHeight="1">
      <c r="A7006" s="110"/>
      <c r="F7006" s="133"/>
      <c r="G7006" s="25"/>
      <c r="H7006" s="25"/>
      <c r="I7006" s="120"/>
      <c r="J7006" s="23"/>
      <c r="K7006" s="24"/>
      <c r="L7006" s="23"/>
      <c r="M7006" s="100"/>
      <c r="N7006" s="135"/>
      <c r="O7006" s="119"/>
    </row>
    <row r="7007" spans="1:15" s="96" customFormat="1" ht="45.95" customHeight="1">
      <c r="A7007" s="110"/>
      <c r="F7007" s="133"/>
      <c r="G7007" s="25"/>
      <c r="H7007" s="25"/>
      <c r="I7007" s="120"/>
      <c r="J7007" s="23"/>
      <c r="K7007" s="24"/>
      <c r="L7007" s="23"/>
      <c r="M7007" s="100"/>
      <c r="N7007" s="135"/>
      <c r="O7007" s="119"/>
    </row>
    <row r="7008" spans="1:15" s="96" customFormat="1" ht="45.95" customHeight="1">
      <c r="A7008" s="110"/>
      <c r="B7008" s="111"/>
      <c r="C7008" s="127"/>
      <c r="F7008" s="130"/>
      <c r="G7008" s="130"/>
      <c r="H7008" s="130"/>
      <c r="I7008" s="120"/>
      <c r="J7008" s="16"/>
      <c r="K7008" s="17"/>
      <c r="L7008" s="16"/>
      <c r="M7008" s="100"/>
      <c r="N7008" s="131"/>
      <c r="O7008" s="119"/>
    </row>
    <row r="7009" spans="1:15" s="96" customFormat="1" ht="45.95" customHeight="1">
      <c r="A7009" s="110"/>
      <c r="F7009" s="130"/>
      <c r="G7009" s="130"/>
      <c r="H7009" s="130"/>
      <c r="I7009" s="120"/>
      <c r="J7009" s="16"/>
      <c r="K7009" s="17"/>
      <c r="L7009" s="16"/>
      <c r="M7009" s="100"/>
      <c r="N7009" s="131"/>
      <c r="O7009" s="119"/>
    </row>
    <row r="7010" spans="1:15" s="96" customFormat="1" ht="45.95" customHeight="1">
      <c r="A7010" s="110"/>
      <c r="F7010" s="18"/>
      <c r="G7010" s="130"/>
      <c r="H7010" s="130"/>
      <c r="I7010" s="120"/>
      <c r="J7010" s="16"/>
      <c r="K7010" s="17"/>
      <c r="L7010" s="16"/>
      <c r="M7010" s="100"/>
      <c r="N7010" s="131"/>
      <c r="O7010" s="119"/>
    </row>
    <row r="7011" spans="1:15" s="96" customFormat="1" ht="45.95" customHeight="1">
      <c r="A7011" s="110"/>
      <c r="F7011" s="18"/>
      <c r="G7011" s="19"/>
      <c r="H7011" s="19"/>
      <c r="I7011" s="120"/>
      <c r="J7011" s="16"/>
      <c r="K7011" s="17"/>
      <c r="L7011" s="16"/>
      <c r="M7011" s="100"/>
      <c r="N7011" s="119"/>
      <c r="O7011" s="119"/>
    </row>
    <row r="7012" spans="1:15" s="96" customFormat="1" ht="45.95" customHeight="1">
      <c r="A7012" s="110"/>
      <c r="F7012" s="22"/>
      <c r="G7012" s="19"/>
      <c r="H7012" s="19"/>
      <c r="I7012" s="120"/>
      <c r="J7012" s="23"/>
      <c r="K7012" s="24"/>
      <c r="L7012" s="23"/>
      <c r="M7012" s="100"/>
      <c r="N7012" s="119"/>
      <c r="O7012" s="119"/>
    </row>
    <row r="7013" spans="1:15" s="96" customFormat="1" ht="45.95" customHeight="1">
      <c r="A7013" s="110"/>
      <c r="F7013" s="22"/>
      <c r="G7013" s="19"/>
      <c r="H7013" s="19"/>
      <c r="I7013" s="120"/>
      <c r="J7013" s="23"/>
      <c r="K7013" s="24"/>
      <c r="L7013" s="23"/>
      <c r="M7013" s="100"/>
      <c r="N7013" s="119"/>
      <c r="O7013" s="119"/>
    </row>
    <row r="7014" spans="1:15" s="96" customFormat="1" ht="45.95" customHeight="1">
      <c r="A7014" s="110"/>
      <c r="F7014" s="25"/>
      <c r="G7014" s="25"/>
      <c r="H7014" s="25"/>
      <c r="I7014" s="120"/>
      <c r="J7014" s="23"/>
      <c r="K7014" s="24"/>
      <c r="L7014" s="23"/>
      <c r="M7014" s="100"/>
      <c r="N7014" s="119"/>
      <c r="O7014" s="119"/>
    </row>
    <row r="7015" spans="1:15" s="96" customFormat="1" ht="45.95" customHeight="1">
      <c r="A7015" s="110"/>
      <c r="F7015" s="133"/>
      <c r="G7015" s="25"/>
      <c r="H7015" s="25"/>
      <c r="I7015" s="120"/>
      <c r="J7015" s="23"/>
      <c r="K7015" s="24"/>
      <c r="L7015" s="23"/>
      <c r="M7015" s="100"/>
      <c r="N7015" s="119"/>
      <c r="O7015" s="119"/>
    </row>
    <row r="7016" spans="1:15" s="96" customFormat="1" ht="45.95" customHeight="1">
      <c r="A7016" s="110"/>
      <c r="F7016" s="133"/>
      <c r="G7016" s="25"/>
      <c r="H7016" s="25"/>
      <c r="I7016" s="132"/>
      <c r="J7016" s="23"/>
      <c r="K7016" s="24"/>
      <c r="L7016" s="23"/>
      <c r="M7016" s="100"/>
      <c r="N7016" s="119"/>
      <c r="O7016" s="119"/>
    </row>
    <row r="7017" spans="1:15" s="96" customFormat="1" ht="45.95" customHeight="1">
      <c r="A7017" s="110"/>
      <c r="F7017" s="133"/>
      <c r="G7017" s="25"/>
      <c r="H7017" s="25"/>
      <c r="I7017" s="132"/>
      <c r="J7017" s="23"/>
      <c r="K7017" s="24"/>
      <c r="L7017" s="23"/>
      <c r="M7017" s="100"/>
      <c r="N7017" s="119"/>
      <c r="O7017" s="119"/>
    </row>
    <row r="7018" spans="1:15" s="96" customFormat="1" ht="45.95" customHeight="1">
      <c r="A7018" s="110"/>
      <c r="F7018" s="18"/>
      <c r="G7018" s="19"/>
      <c r="H7018" s="19"/>
      <c r="I7018" s="137"/>
      <c r="J7018" s="16"/>
      <c r="K7018" s="17"/>
      <c r="L7018" s="16"/>
      <c r="M7018" s="100"/>
      <c r="N7018" s="119"/>
      <c r="O7018" s="119"/>
    </row>
    <row r="7019" spans="1:15" s="96" customFormat="1" ht="45.95" customHeight="1">
      <c r="A7019" s="110"/>
      <c r="F7019" s="18"/>
      <c r="G7019" s="19"/>
      <c r="H7019" s="19"/>
      <c r="I7019" s="120"/>
      <c r="J7019" s="16"/>
      <c r="K7019" s="17"/>
      <c r="L7019" s="16"/>
      <c r="M7019" s="100"/>
      <c r="N7019" s="119"/>
      <c r="O7019" s="119"/>
    </row>
    <row r="7020" spans="1:15" s="96" customFormat="1" ht="45.95" customHeight="1">
      <c r="A7020" s="110"/>
      <c r="F7020" s="22"/>
      <c r="G7020" s="19"/>
      <c r="H7020" s="19"/>
      <c r="I7020" s="120"/>
      <c r="J7020" s="23"/>
      <c r="K7020" s="24"/>
      <c r="L7020" s="23"/>
      <c r="M7020" s="100"/>
      <c r="N7020" s="119"/>
      <c r="O7020" s="119"/>
    </row>
    <row r="7021" spans="1:15" s="96" customFormat="1" ht="45.95" customHeight="1">
      <c r="A7021" s="110"/>
      <c r="F7021" s="25"/>
      <c r="G7021" s="25"/>
      <c r="H7021" s="25"/>
      <c r="I7021" s="120"/>
      <c r="J7021" s="23"/>
      <c r="K7021" s="24"/>
      <c r="L7021" s="23"/>
      <c r="M7021" s="100"/>
      <c r="N7021" s="119"/>
      <c r="O7021" s="119"/>
    </row>
    <row r="7022" spans="1:15" s="96" customFormat="1" ht="45.95" customHeight="1">
      <c r="A7022" s="110"/>
      <c r="F7022" s="133"/>
      <c r="G7022" s="25"/>
      <c r="H7022" s="25"/>
      <c r="I7022" s="120"/>
      <c r="J7022" s="23"/>
      <c r="K7022" s="24"/>
      <c r="L7022" s="23"/>
      <c r="M7022" s="100"/>
      <c r="N7022" s="119"/>
      <c r="O7022" s="119"/>
    </row>
    <row r="7023" spans="1:15" s="96" customFormat="1" ht="45.95" customHeight="1">
      <c r="A7023" s="110"/>
      <c r="F7023" s="133"/>
      <c r="G7023" s="25"/>
      <c r="H7023" s="25"/>
      <c r="I7023" s="120"/>
      <c r="J7023" s="23"/>
      <c r="K7023" s="24"/>
      <c r="L7023" s="23"/>
      <c r="M7023" s="100"/>
      <c r="N7023" s="119"/>
      <c r="O7023" s="119"/>
    </row>
    <row r="7024" spans="1:15" s="96" customFormat="1" ht="45.95" customHeight="1">
      <c r="A7024" s="110"/>
      <c r="F7024" s="18"/>
      <c r="G7024" s="19"/>
      <c r="H7024" s="19"/>
      <c r="I7024" s="120"/>
      <c r="J7024" s="16"/>
      <c r="K7024" s="17"/>
      <c r="L7024" s="16"/>
      <c r="M7024" s="100"/>
      <c r="N7024" s="119"/>
      <c r="O7024" s="119"/>
    </row>
    <row r="7025" spans="1:15" s="96" customFormat="1" ht="45.95" customHeight="1">
      <c r="A7025" s="110"/>
      <c r="F7025" s="18"/>
      <c r="G7025" s="19"/>
      <c r="H7025" s="19"/>
      <c r="I7025" s="120"/>
      <c r="J7025" s="16"/>
      <c r="K7025" s="17"/>
      <c r="L7025" s="16"/>
      <c r="M7025" s="100"/>
      <c r="N7025" s="119"/>
      <c r="O7025" s="119"/>
    </row>
    <row r="7026" spans="1:15" s="96" customFormat="1" ht="45.95" customHeight="1">
      <c r="A7026" s="110"/>
      <c r="F7026" s="18"/>
      <c r="G7026" s="19"/>
      <c r="H7026" s="19"/>
      <c r="I7026" s="120"/>
      <c r="J7026" s="16"/>
      <c r="K7026" s="17"/>
      <c r="L7026" s="16"/>
      <c r="M7026" s="100"/>
      <c r="N7026" s="119"/>
      <c r="O7026" s="119"/>
    </row>
    <row r="7027" spans="1:15" s="96" customFormat="1" ht="45.95" customHeight="1">
      <c r="A7027" s="110"/>
      <c r="F7027" s="22"/>
      <c r="G7027" s="19"/>
      <c r="H7027" s="19"/>
      <c r="I7027" s="120"/>
      <c r="J7027" s="23"/>
      <c r="K7027" s="24"/>
      <c r="L7027" s="23"/>
      <c r="M7027" s="100"/>
      <c r="N7027" s="119"/>
      <c r="O7027" s="119"/>
    </row>
    <row r="7028" spans="1:15" s="96" customFormat="1" ht="45.95" customHeight="1">
      <c r="A7028" s="110"/>
      <c r="F7028" s="22"/>
      <c r="G7028" s="19"/>
      <c r="H7028" s="19"/>
      <c r="I7028" s="120"/>
      <c r="J7028" s="23"/>
      <c r="K7028" s="24"/>
      <c r="L7028" s="23"/>
      <c r="M7028" s="100"/>
      <c r="N7028" s="119"/>
      <c r="O7028" s="119"/>
    </row>
    <row r="7029" spans="1:15" s="96" customFormat="1" ht="45.95" customHeight="1">
      <c r="A7029" s="110"/>
      <c r="F7029" s="25"/>
      <c r="G7029" s="25"/>
      <c r="H7029" s="25"/>
      <c r="I7029" s="132"/>
      <c r="J7029" s="23"/>
      <c r="K7029" s="24"/>
      <c r="L7029" s="23"/>
      <c r="M7029" s="100"/>
      <c r="N7029" s="119"/>
      <c r="O7029" s="119"/>
    </row>
    <row r="7030" spans="1:15" s="96" customFormat="1" ht="45.95" customHeight="1">
      <c r="A7030" s="110"/>
      <c r="F7030" s="25"/>
      <c r="G7030" s="25"/>
      <c r="H7030" s="25"/>
      <c r="I7030" s="132"/>
      <c r="J7030" s="23"/>
      <c r="K7030" s="24"/>
      <c r="L7030" s="23"/>
      <c r="M7030" s="100"/>
      <c r="N7030" s="119"/>
      <c r="O7030" s="119"/>
    </row>
    <row r="7031" spans="1:15" s="96" customFormat="1" ht="45.95" customHeight="1">
      <c r="A7031" s="110"/>
      <c r="F7031" s="133"/>
      <c r="G7031" s="25"/>
      <c r="H7031" s="25"/>
      <c r="I7031" s="132"/>
      <c r="J7031" s="23"/>
      <c r="K7031" s="24"/>
      <c r="L7031" s="23"/>
      <c r="M7031" s="100"/>
      <c r="N7031" s="119"/>
      <c r="O7031" s="119"/>
    </row>
    <row r="7032" spans="1:15" s="96" customFormat="1" ht="45.95" customHeight="1">
      <c r="A7032" s="110"/>
      <c r="F7032" s="133"/>
      <c r="G7032" s="25"/>
      <c r="H7032" s="25"/>
      <c r="I7032" s="132"/>
      <c r="J7032" s="23"/>
      <c r="K7032" s="24"/>
      <c r="L7032" s="23"/>
      <c r="M7032" s="100"/>
      <c r="N7032" s="119"/>
      <c r="O7032" s="119"/>
    </row>
    <row r="7033" spans="1:15" s="96" customFormat="1" ht="45.95" customHeight="1">
      <c r="A7033" s="110"/>
      <c r="F7033" s="133"/>
      <c r="G7033" s="25"/>
      <c r="H7033" s="25"/>
      <c r="I7033" s="132"/>
      <c r="J7033" s="23"/>
      <c r="K7033" s="24"/>
      <c r="L7033" s="23"/>
      <c r="M7033" s="100"/>
      <c r="N7033" s="119"/>
      <c r="O7033" s="119"/>
    </row>
    <row r="7034" spans="1:15" s="96" customFormat="1" ht="45.95" customHeight="1">
      <c r="A7034" s="110"/>
      <c r="B7034" s="111"/>
      <c r="C7034" s="127"/>
      <c r="F7034" s="130"/>
      <c r="G7034" s="130"/>
      <c r="H7034" s="130"/>
      <c r="I7034" s="120"/>
      <c r="J7034" s="16"/>
      <c r="K7034" s="17"/>
      <c r="L7034" s="16"/>
      <c r="M7034" s="100"/>
      <c r="N7034" s="131"/>
      <c r="O7034" s="119"/>
    </row>
    <row r="7035" spans="1:15" s="96" customFormat="1" ht="45.95" customHeight="1">
      <c r="A7035" s="110"/>
      <c r="F7035" s="130"/>
      <c r="G7035" s="130"/>
      <c r="H7035" s="130"/>
      <c r="I7035" s="120"/>
      <c r="J7035" s="16"/>
      <c r="K7035" s="17"/>
      <c r="L7035" s="16"/>
      <c r="M7035" s="100"/>
      <c r="N7035" s="131"/>
      <c r="O7035" s="119"/>
    </row>
    <row r="7036" spans="1:15" s="96" customFormat="1" ht="45.95" customHeight="1">
      <c r="A7036" s="110"/>
      <c r="F7036" s="18"/>
      <c r="G7036" s="130"/>
      <c r="H7036" s="130"/>
      <c r="I7036" s="120"/>
      <c r="J7036" s="16"/>
      <c r="K7036" s="17"/>
      <c r="L7036" s="16"/>
      <c r="M7036" s="100"/>
      <c r="N7036" s="131"/>
      <c r="O7036" s="119"/>
    </row>
    <row r="7037" spans="1:15" s="96" customFormat="1" ht="45.95" customHeight="1">
      <c r="A7037" s="110"/>
      <c r="F7037" s="18"/>
      <c r="G7037" s="130"/>
      <c r="H7037" s="130"/>
      <c r="I7037" s="120"/>
      <c r="J7037" s="16"/>
      <c r="K7037" s="17"/>
      <c r="L7037" s="16"/>
      <c r="M7037" s="100"/>
      <c r="N7037" s="131"/>
      <c r="O7037" s="119"/>
    </row>
    <row r="7038" spans="1:15" s="96" customFormat="1" ht="45.95" customHeight="1">
      <c r="A7038" s="110"/>
      <c r="F7038" s="18"/>
      <c r="G7038" s="130"/>
      <c r="H7038" s="130"/>
      <c r="I7038" s="120"/>
      <c r="J7038" s="16"/>
      <c r="K7038" s="17"/>
      <c r="L7038" s="16"/>
      <c r="M7038" s="100"/>
      <c r="N7038" s="131"/>
      <c r="O7038" s="119"/>
    </row>
    <row r="7039" spans="1:15" s="96" customFormat="1" ht="45.95" customHeight="1">
      <c r="A7039" s="110"/>
      <c r="F7039" s="18"/>
      <c r="G7039" s="19"/>
      <c r="H7039" s="19"/>
      <c r="I7039" s="120"/>
      <c r="J7039" s="16"/>
      <c r="K7039" s="17"/>
      <c r="L7039" s="16"/>
      <c r="M7039" s="100"/>
      <c r="N7039" s="119"/>
      <c r="O7039" s="119"/>
    </row>
    <row r="7040" spans="1:15" s="96" customFormat="1" ht="45.95" customHeight="1">
      <c r="A7040" s="110"/>
      <c r="F7040" s="22"/>
      <c r="G7040" s="19"/>
      <c r="H7040" s="19"/>
      <c r="I7040" s="120"/>
      <c r="J7040" s="23"/>
      <c r="K7040" s="24"/>
      <c r="L7040" s="23"/>
      <c r="M7040" s="100"/>
      <c r="N7040" s="119"/>
      <c r="O7040" s="119"/>
    </row>
    <row r="7041" spans="1:15" s="96" customFormat="1" ht="45.95" customHeight="1">
      <c r="A7041" s="110"/>
      <c r="F7041" s="25"/>
      <c r="G7041" s="25"/>
      <c r="H7041" s="25"/>
      <c r="I7041" s="120"/>
      <c r="J7041" s="23"/>
      <c r="K7041" s="24"/>
      <c r="L7041" s="23"/>
      <c r="M7041" s="100"/>
      <c r="N7041" s="119"/>
      <c r="O7041" s="119"/>
    </row>
    <row r="7042" spans="1:15" s="96" customFormat="1" ht="45.95" customHeight="1">
      <c r="A7042" s="110"/>
      <c r="F7042" s="133"/>
      <c r="G7042" s="25"/>
      <c r="H7042" s="25"/>
      <c r="I7042" s="132"/>
      <c r="J7042" s="23"/>
      <c r="K7042" s="24"/>
      <c r="L7042" s="23"/>
      <c r="M7042" s="100"/>
      <c r="N7042" s="119"/>
      <c r="O7042" s="119"/>
    </row>
    <row r="7043" spans="1:15" s="96" customFormat="1" ht="45.95" customHeight="1">
      <c r="A7043" s="110"/>
      <c r="F7043" s="133"/>
      <c r="G7043" s="25"/>
      <c r="H7043" s="25"/>
      <c r="I7043" s="132"/>
      <c r="J7043" s="23"/>
      <c r="K7043" s="24"/>
      <c r="L7043" s="23"/>
      <c r="M7043" s="100"/>
      <c r="N7043" s="119"/>
      <c r="O7043" s="119"/>
    </row>
    <row r="7044" spans="1:15" s="96" customFormat="1" ht="45.95" customHeight="1">
      <c r="A7044" s="110"/>
      <c r="F7044" s="18"/>
      <c r="G7044" s="19"/>
      <c r="H7044" s="19"/>
      <c r="I7044" s="137"/>
      <c r="J7044" s="16"/>
      <c r="K7044" s="17"/>
      <c r="L7044" s="16"/>
      <c r="M7044" s="100"/>
      <c r="N7044" s="119"/>
      <c r="O7044" s="119"/>
    </row>
    <row r="7045" spans="1:15" s="96" customFormat="1" ht="45.95" customHeight="1">
      <c r="A7045" s="110"/>
      <c r="F7045" s="18"/>
      <c r="G7045" s="19"/>
      <c r="H7045" s="19"/>
      <c r="I7045" s="120"/>
      <c r="J7045" s="16"/>
      <c r="K7045" s="17"/>
      <c r="L7045" s="16"/>
      <c r="M7045" s="100"/>
      <c r="N7045" s="119"/>
      <c r="O7045" s="119"/>
    </row>
    <row r="7046" spans="1:15" s="96" customFormat="1" ht="45.95" customHeight="1">
      <c r="A7046" s="110"/>
      <c r="F7046" s="18"/>
      <c r="G7046" s="19"/>
      <c r="H7046" s="19"/>
      <c r="I7046" s="120"/>
      <c r="J7046" s="16"/>
      <c r="K7046" s="17"/>
      <c r="L7046" s="16"/>
      <c r="M7046" s="100"/>
      <c r="N7046" s="119"/>
      <c r="O7046" s="119"/>
    </row>
    <row r="7047" spans="1:15" s="96" customFormat="1" ht="45.95" customHeight="1">
      <c r="A7047" s="110"/>
      <c r="F7047" s="18"/>
      <c r="G7047" s="19"/>
      <c r="H7047" s="19"/>
      <c r="I7047" s="120"/>
      <c r="J7047" s="16"/>
      <c r="K7047" s="17"/>
      <c r="L7047" s="16"/>
      <c r="M7047" s="100"/>
      <c r="N7047" s="119"/>
      <c r="O7047" s="119"/>
    </row>
    <row r="7048" spans="1:15" s="96" customFormat="1" ht="45.95" customHeight="1">
      <c r="A7048" s="110"/>
      <c r="F7048" s="18"/>
      <c r="G7048" s="19"/>
      <c r="H7048" s="19"/>
      <c r="I7048" s="120"/>
      <c r="J7048" s="16"/>
      <c r="K7048" s="17"/>
      <c r="L7048" s="16"/>
      <c r="M7048" s="100"/>
      <c r="N7048" s="119"/>
      <c r="O7048" s="119"/>
    </row>
    <row r="7049" spans="1:15" s="96" customFormat="1" ht="45.95" customHeight="1">
      <c r="A7049" s="110"/>
      <c r="F7049" s="22"/>
      <c r="G7049" s="19"/>
      <c r="H7049" s="19"/>
      <c r="I7049" s="120"/>
      <c r="J7049" s="23"/>
      <c r="K7049" s="24"/>
      <c r="L7049" s="23"/>
      <c r="M7049" s="100"/>
      <c r="N7049" s="119"/>
      <c r="O7049" s="119"/>
    </row>
    <row r="7050" spans="1:15" s="96" customFormat="1" ht="45.95" customHeight="1">
      <c r="A7050" s="110"/>
      <c r="F7050" s="22"/>
      <c r="G7050" s="19"/>
      <c r="H7050" s="19"/>
      <c r="I7050" s="120"/>
      <c r="J7050" s="23"/>
      <c r="K7050" s="24"/>
      <c r="L7050" s="23"/>
      <c r="M7050" s="100"/>
      <c r="N7050" s="119"/>
      <c r="O7050" s="119"/>
    </row>
    <row r="7051" spans="1:15" s="96" customFormat="1" ht="45.95" customHeight="1">
      <c r="A7051" s="110"/>
      <c r="F7051" s="25"/>
      <c r="G7051" s="25"/>
      <c r="H7051" s="25"/>
      <c r="I7051" s="132"/>
      <c r="J7051" s="23"/>
      <c r="K7051" s="24"/>
      <c r="L7051" s="23"/>
      <c r="M7051" s="100"/>
      <c r="N7051" s="119"/>
      <c r="O7051" s="119"/>
    </row>
    <row r="7052" spans="1:15" s="96" customFormat="1" ht="45.95" customHeight="1">
      <c r="A7052" s="110"/>
      <c r="F7052" s="25"/>
      <c r="G7052" s="25"/>
      <c r="H7052" s="25"/>
      <c r="I7052" s="132"/>
      <c r="J7052" s="23"/>
      <c r="K7052" s="24"/>
      <c r="L7052" s="23"/>
      <c r="M7052" s="100"/>
      <c r="N7052" s="119"/>
      <c r="O7052" s="119"/>
    </row>
    <row r="7053" spans="1:15" s="96" customFormat="1" ht="45.95" customHeight="1">
      <c r="A7053" s="110"/>
      <c r="F7053" s="133"/>
      <c r="G7053" s="25"/>
      <c r="H7053" s="25"/>
      <c r="I7053" s="132"/>
      <c r="J7053" s="23"/>
      <c r="K7053" s="24"/>
      <c r="L7053" s="23"/>
      <c r="M7053" s="100"/>
      <c r="N7053" s="119"/>
      <c r="O7053" s="119"/>
    </row>
    <row r="7054" spans="1:15" s="96" customFormat="1" ht="45.95" customHeight="1">
      <c r="A7054" s="110"/>
      <c r="F7054" s="133"/>
      <c r="G7054" s="25"/>
      <c r="H7054" s="25"/>
      <c r="I7054" s="132"/>
      <c r="J7054" s="23"/>
      <c r="K7054" s="24"/>
      <c r="L7054" s="23"/>
      <c r="M7054" s="100"/>
      <c r="N7054" s="119"/>
      <c r="O7054" s="119"/>
    </row>
    <row r="7055" spans="1:15" s="96" customFormat="1" ht="45.95" customHeight="1">
      <c r="A7055" s="110"/>
      <c r="F7055" s="133"/>
      <c r="G7055" s="25"/>
      <c r="H7055" s="25"/>
      <c r="I7055" s="132"/>
      <c r="J7055" s="23"/>
      <c r="K7055" s="24"/>
      <c r="L7055" s="23"/>
      <c r="M7055" s="100"/>
      <c r="N7055" s="119"/>
      <c r="O7055" s="119"/>
    </row>
    <row r="7056" spans="1:15" s="96" customFormat="1" ht="45.95" customHeight="1">
      <c r="A7056" s="110"/>
      <c r="F7056" s="133"/>
      <c r="G7056" s="25"/>
      <c r="H7056" s="25"/>
      <c r="I7056" s="132"/>
      <c r="J7056" s="23"/>
      <c r="K7056" s="24"/>
      <c r="L7056" s="23"/>
      <c r="M7056" s="100"/>
      <c r="N7056" s="119"/>
      <c r="O7056" s="119"/>
    </row>
    <row r="7057" spans="1:15" s="96" customFormat="1" ht="45.95" customHeight="1">
      <c r="A7057" s="110"/>
      <c r="F7057" s="18"/>
      <c r="G7057" s="19"/>
      <c r="H7057" s="19"/>
      <c r="I7057" s="120"/>
      <c r="J7057" s="16"/>
      <c r="K7057" s="17"/>
      <c r="L7057" s="16"/>
      <c r="M7057" s="100"/>
      <c r="N7057" s="121"/>
      <c r="O7057" s="119"/>
    </row>
    <row r="7058" spans="1:15" s="96" customFormat="1" ht="45.95" customHeight="1">
      <c r="A7058" s="110"/>
      <c r="F7058" s="22"/>
      <c r="G7058" s="19"/>
      <c r="H7058" s="19"/>
      <c r="I7058" s="120"/>
      <c r="J7058" s="23"/>
      <c r="K7058" s="24"/>
      <c r="L7058" s="23"/>
      <c r="M7058" s="100"/>
      <c r="N7058" s="121"/>
      <c r="O7058" s="119"/>
    </row>
    <row r="7059" spans="1:15" s="96" customFormat="1" ht="45.95" customHeight="1">
      <c r="A7059" s="110"/>
      <c r="F7059" s="22"/>
      <c r="G7059" s="19"/>
      <c r="H7059" s="19"/>
      <c r="I7059" s="120"/>
      <c r="J7059" s="23"/>
      <c r="K7059" s="24"/>
      <c r="L7059" s="23"/>
      <c r="M7059" s="100"/>
      <c r="N7059" s="121"/>
      <c r="O7059" s="119"/>
    </row>
    <row r="7060" spans="1:15" s="96" customFormat="1" ht="45.95" customHeight="1">
      <c r="A7060" s="110"/>
      <c r="B7060" s="111"/>
      <c r="C7060" s="127"/>
      <c r="F7060" s="25"/>
      <c r="G7060" s="25"/>
      <c r="H7060" s="25"/>
      <c r="I7060" s="120"/>
      <c r="J7060" s="23"/>
      <c r="K7060" s="24"/>
      <c r="L7060" s="23"/>
      <c r="M7060" s="100"/>
      <c r="N7060" s="121"/>
      <c r="O7060" s="119"/>
    </row>
    <row r="7061" spans="1:15" s="96" customFormat="1" ht="45.95" customHeight="1">
      <c r="A7061" s="110"/>
      <c r="F7061" s="25"/>
      <c r="G7061" s="25"/>
      <c r="H7061" s="25"/>
      <c r="I7061" s="120"/>
      <c r="J7061" s="23"/>
      <c r="K7061" s="24"/>
      <c r="L7061" s="23"/>
      <c r="M7061" s="100"/>
      <c r="N7061" s="121"/>
      <c r="O7061" s="119"/>
    </row>
    <row r="7062" spans="1:15" s="96" customFormat="1" ht="45.95" customHeight="1">
      <c r="A7062" s="110"/>
      <c r="F7062" s="133"/>
      <c r="G7062" s="25"/>
      <c r="H7062" s="25"/>
      <c r="I7062" s="132"/>
      <c r="J7062" s="23"/>
      <c r="K7062" s="24"/>
      <c r="L7062" s="23"/>
      <c r="M7062" s="100"/>
      <c r="N7062" s="121"/>
      <c r="O7062" s="119"/>
    </row>
    <row r="7063" spans="1:15" s="96" customFormat="1" ht="45.95" customHeight="1">
      <c r="A7063" s="110"/>
      <c r="F7063" s="133"/>
      <c r="G7063" s="25"/>
      <c r="H7063" s="25"/>
      <c r="I7063" s="132"/>
      <c r="J7063" s="23"/>
      <c r="K7063" s="24"/>
      <c r="L7063" s="23"/>
      <c r="M7063" s="100"/>
      <c r="N7063" s="121"/>
      <c r="O7063" s="119"/>
    </row>
    <row r="7064" spans="1:15" s="96" customFormat="1" ht="45.95" customHeight="1">
      <c r="A7064" s="110"/>
      <c r="F7064" s="133"/>
      <c r="G7064" s="25"/>
      <c r="H7064" s="25"/>
      <c r="I7064" s="132"/>
      <c r="J7064" s="23"/>
      <c r="K7064" s="24"/>
      <c r="L7064" s="23"/>
      <c r="M7064" s="100"/>
      <c r="N7064" s="121"/>
      <c r="O7064" s="119"/>
    </row>
    <row r="7065" spans="1:15" s="96" customFormat="1" ht="45.95" customHeight="1">
      <c r="A7065" s="110"/>
      <c r="F7065" s="18"/>
      <c r="G7065" s="19"/>
      <c r="H7065" s="19"/>
      <c r="I7065" s="120"/>
      <c r="J7065" s="16"/>
      <c r="K7065" s="17"/>
      <c r="L7065" s="16"/>
      <c r="M7065" s="100"/>
      <c r="N7065" s="119"/>
      <c r="O7065" s="119"/>
    </row>
    <row r="7066" spans="1:15" s="96" customFormat="1" ht="45.95" customHeight="1">
      <c r="A7066" s="110"/>
      <c r="F7066" s="18"/>
      <c r="G7066" s="19"/>
      <c r="H7066" s="19"/>
      <c r="I7066" s="120"/>
      <c r="J7066" s="16"/>
      <c r="K7066" s="17"/>
      <c r="L7066" s="16"/>
      <c r="M7066" s="100"/>
      <c r="N7066" s="119"/>
      <c r="O7066" s="119"/>
    </row>
    <row r="7067" spans="1:15" s="96" customFormat="1" ht="45.95" customHeight="1">
      <c r="A7067" s="110"/>
      <c r="F7067" s="18"/>
      <c r="G7067" s="19"/>
      <c r="H7067" s="19"/>
      <c r="I7067" s="120"/>
      <c r="J7067" s="16"/>
      <c r="K7067" s="17"/>
      <c r="L7067" s="16"/>
      <c r="M7067" s="100"/>
      <c r="N7067" s="119"/>
      <c r="O7067" s="119"/>
    </row>
    <row r="7068" spans="1:15" s="96" customFormat="1" ht="45.95" customHeight="1">
      <c r="A7068" s="110"/>
      <c r="F7068" s="18"/>
      <c r="G7068" s="19"/>
      <c r="H7068" s="19"/>
      <c r="I7068" s="120"/>
      <c r="J7068" s="16"/>
      <c r="K7068" s="17"/>
      <c r="L7068" s="16"/>
      <c r="M7068" s="100"/>
      <c r="N7068" s="119"/>
      <c r="O7068" s="119"/>
    </row>
    <row r="7069" spans="1:15" s="96" customFormat="1" ht="45.95" customHeight="1">
      <c r="A7069" s="110"/>
      <c r="F7069" s="18"/>
      <c r="G7069" s="19"/>
      <c r="H7069" s="19"/>
      <c r="I7069" s="120"/>
      <c r="J7069" s="16"/>
      <c r="K7069" s="17"/>
      <c r="L7069" s="16"/>
      <c r="M7069" s="100"/>
      <c r="N7069" s="119"/>
      <c r="O7069" s="119"/>
    </row>
    <row r="7070" spans="1:15" s="96" customFormat="1" ht="45.95" customHeight="1">
      <c r="A7070" s="110"/>
      <c r="F7070" s="18"/>
      <c r="G7070" s="19"/>
      <c r="H7070" s="19"/>
      <c r="I7070" s="120"/>
      <c r="J7070" s="16"/>
      <c r="K7070" s="17"/>
      <c r="L7070" s="16"/>
      <c r="M7070" s="100"/>
      <c r="N7070" s="119"/>
      <c r="O7070" s="119"/>
    </row>
    <row r="7071" spans="1:15" s="96" customFormat="1" ht="45.95" customHeight="1">
      <c r="A7071" s="110"/>
      <c r="F7071" s="18"/>
      <c r="G7071" s="19"/>
      <c r="H7071" s="19"/>
      <c r="I7071" s="120"/>
      <c r="J7071" s="16"/>
      <c r="K7071" s="17"/>
      <c r="L7071" s="16"/>
      <c r="M7071" s="100"/>
      <c r="N7071" s="119"/>
      <c r="O7071" s="119"/>
    </row>
    <row r="7072" spans="1:15" s="96" customFormat="1" ht="45.95" customHeight="1">
      <c r="A7072" s="110"/>
      <c r="F7072" s="18"/>
      <c r="G7072" s="19"/>
      <c r="H7072" s="19"/>
      <c r="I7072" s="120"/>
      <c r="J7072" s="16"/>
      <c r="K7072" s="17"/>
      <c r="L7072" s="16"/>
      <c r="M7072" s="100"/>
      <c r="N7072" s="119"/>
      <c r="O7072" s="119"/>
    </row>
    <row r="7073" spans="1:15" s="96" customFormat="1" ht="45.95" customHeight="1">
      <c r="A7073" s="110"/>
      <c r="F7073" s="25"/>
      <c r="G7073" s="25"/>
      <c r="H7073" s="25"/>
      <c r="I7073" s="132"/>
      <c r="J7073" s="23"/>
      <c r="K7073" s="24"/>
      <c r="L7073" s="23"/>
      <c r="M7073" s="100"/>
      <c r="N7073" s="119"/>
      <c r="O7073" s="119"/>
    </row>
    <row r="7074" spans="1:15" s="96" customFormat="1" ht="45.95" customHeight="1">
      <c r="A7074" s="110"/>
      <c r="F7074" s="25"/>
      <c r="G7074" s="25"/>
      <c r="H7074" s="25"/>
      <c r="I7074" s="132"/>
      <c r="J7074" s="23"/>
      <c r="K7074" s="24"/>
      <c r="L7074" s="23"/>
      <c r="M7074" s="100"/>
      <c r="N7074" s="119"/>
      <c r="O7074" s="119"/>
    </row>
    <row r="7075" spans="1:15" s="96" customFormat="1" ht="45.95" customHeight="1">
      <c r="A7075" s="110"/>
      <c r="F7075" s="133"/>
      <c r="G7075" s="25"/>
      <c r="H7075" s="25"/>
      <c r="I7075" s="132"/>
      <c r="J7075" s="23"/>
      <c r="K7075" s="24"/>
      <c r="L7075" s="23"/>
      <c r="M7075" s="100"/>
      <c r="N7075" s="119"/>
      <c r="O7075" s="119"/>
    </row>
    <row r="7076" spans="1:15" s="96" customFormat="1" ht="45.95" customHeight="1">
      <c r="A7076" s="110"/>
      <c r="F7076" s="133"/>
      <c r="G7076" s="25"/>
      <c r="H7076" s="25"/>
      <c r="I7076" s="132"/>
      <c r="J7076" s="23"/>
      <c r="K7076" s="24"/>
      <c r="L7076" s="23"/>
      <c r="M7076" s="100"/>
      <c r="N7076" s="119"/>
      <c r="O7076" s="119"/>
    </row>
    <row r="7077" spans="1:15" s="96" customFormat="1" ht="45.95" customHeight="1">
      <c r="A7077" s="110"/>
      <c r="F7077" s="133"/>
      <c r="G7077" s="25"/>
      <c r="H7077" s="25"/>
      <c r="I7077" s="132"/>
      <c r="J7077" s="23"/>
      <c r="K7077" s="24"/>
      <c r="L7077" s="23"/>
      <c r="M7077" s="100"/>
      <c r="N7077" s="119"/>
      <c r="O7077" s="119"/>
    </row>
    <row r="7078" spans="1:15" s="96" customFormat="1" ht="45.95" customHeight="1">
      <c r="A7078" s="110"/>
      <c r="F7078" s="133"/>
      <c r="G7078" s="25"/>
      <c r="H7078" s="25"/>
      <c r="I7078" s="132"/>
      <c r="J7078" s="23"/>
      <c r="K7078" s="24"/>
      <c r="L7078" s="23"/>
      <c r="M7078" s="100"/>
      <c r="N7078" s="119"/>
      <c r="O7078" s="119"/>
    </row>
    <row r="7079" spans="1:15" s="96" customFormat="1" ht="45.95" customHeight="1">
      <c r="A7079" s="110"/>
      <c r="F7079" s="18"/>
      <c r="G7079" s="19"/>
      <c r="H7079" s="19"/>
      <c r="I7079" s="120"/>
      <c r="J7079" s="16"/>
      <c r="K7079" s="17"/>
      <c r="L7079" s="16"/>
      <c r="M7079" s="100"/>
      <c r="N7079" s="119"/>
      <c r="O7079" s="119"/>
    </row>
    <row r="7080" spans="1:15" s="96" customFormat="1" ht="45.95" customHeight="1">
      <c r="A7080" s="110"/>
      <c r="F7080" s="18"/>
      <c r="G7080" s="19"/>
      <c r="H7080" s="19"/>
      <c r="I7080" s="120"/>
      <c r="J7080" s="16"/>
      <c r="K7080" s="17"/>
      <c r="L7080" s="16"/>
      <c r="M7080" s="100"/>
      <c r="N7080" s="119"/>
      <c r="O7080" s="119"/>
    </row>
    <row r="7081" spans="1:15" s="96" customFormat="1" ht="45.95" customHeight="1">
      <c r="A7081" s="110"/>
      <c r="F7081" s="18"/>
      <c r="G7081" s="19"/>
      <c r="H7081" s="19"/>
      <c r="I7081" s="120"/>
      <c r="J7081" s="16"/>
      <c r="K7081" s="17"/>
      <c r="L7081" s="16"/>
      <c r="M7081" s="100"/>
      <c r="N7081" s="119"/>
      <c r="O7081" s="119"/>
    </row>
    <row r="7082" spans="1:15" s="96" customFormat="1" ht="45.95" customHeight="1">
      <c r="A7082" s="110"/>
      <c r="F7082" s="133"/>
      <c r="G7082" s="25"/>
      <c r="H7082" s="25"/>
      <c r="I7082" s="120"/>
      <c r="J7082" s="23"/>
      <c r="K7082" s="24"/>
      <c r="L7082" s="23"/>
      <c r="M7082" s="100"/>
      <c r="N7082" s="119"/>
      <c r="O7082" s="119"/>
    </row>
    <row r="7083" spans="1:15" s="96" customFormat="1" ht="45.95" customHeight="1">
      <c r="A7083" s="110"/>
      <c r="F7083" s="133"/>
      <c r="G7083" s="25"/>
      <c r="H7083" s="25"/>
      <c r="I7083" s="120"/>
      <c r="J7083" s="23"/>
      <c r="K7083" s="24"/>
      <c r="L7083" s="23"/>
      <c r="M7083" s="100"/>
      <c r="N7083" s="119"/>
      <c r="O7083" s="119"/>
    </row>
    <row r="7084" spans="1:15" s="96" customFormat="1" ht="45.95" customHeight="1">
      <c r="A7084" s="110"/>
      <c r="B7084" s="111"/>
      <c r="C7084" s="127"/>
      <c r="F7084" s="130"/>
      <c r="G7084" s="130"/>
      <c r="H7084" s="130"/>
      <c r="I7084" s="120"/>
      <c r="J7084" s="16"/>
      <c r="K7084" s="17"/>
      <c r="L7084" s="16"/>
      <c r="M7084" s="100"/>
      <c r="N7084" s="131"/>
      <c r="O7084" s="119"/>
    </row>
    <row r="7085" spans="1:15" s="96" customFormat="1" ht="45.95" customHeight="1">
      <c r="A7085" s="110"/>
      <c r="F7085" s="130"/>
      <c r="G7085" s="130"/>
      <c r="H7085" s="130"/>
      <c r="I7085" s="120"/>
      <c r="J7085" s="16"/>
      <c r="K7085" s="17"/>
      <c r="L7085" s="16"/>
      <c r="M7085" s="100"/>
      <c r="N7085" s="131"/>
      <c r="O7085" s="119"/>
    </row>
    <row r="7086" spans="1:15" s="96" customFormat="1" ht="45.95" customHeight="1">
      <c r="A7086" s="110"/>
      <c r="F7086" s="130"/>
      <c r="G7086" s="130"/>
      <c r="H7086" s="130"/>
      <c r="I7086" s="120"/>
      <c r="J7086" s="16"/>
      <c r="K7086" s="17"/>
      <c r="L7086" s="16"/>
      <c r="M7086" s="100"/>
      <c r="N7086" s="131"/>
      <c r="O7086" s="119"/>
    </row>
    <row r="7087" spans="1:15" s="96" customFormat="1" ht="45.95" customHeight="1">
      <c r="A7087" s="110"/>
      <c r="F7087" s="130"/>
      <c r="G7087" s="130"/>
      <c r="H7087" s="130"/>
      <c r="I7087" s="120"/>
      <c r="J7087" s="16"/>
      <c r="K7087" s="17"/>
      <c r="L7087" s="16"/>
      <c r="M7087" s="100"/>
      <c r="N7087" s="131"/>
      <c r="O7087" s="119"/>
    </row>
    <row r="7088" spans="1:15" s="96" customFormat="1" ht="45.95" customHeight="1">
      <c r="A7088" s="110"/>
      <c r="F7088" s="130"/>
      <c r="G7088" s="130"/>
      <c r="H7088" s="130"/>
      <c r="I7088" s="120"/>
      <c r="J7088" s="16"/>
      <c r="K7088" s="17"/>
      <c r="L7088" s="16"/>
      <c r="M7088" s="100"/>
      <c r="N7088" s="131"/>
      <c r="O7088" s="119"/>
    </row>
    <row r="7089" spans="1:15" s="96" customFormat="1" ht="45.95" customHeight="1">
      <c r="A7089" s="110"/>
      <c r="F7089" s="18"/>
      <c r="G7089" s="19"/>
      <c r="H7089" s="19"/>
      <c r="I7089" s="120"/>
      <c r="J7089" s="16"/>
      <c r="K7089" s="17"/>
      <c r="L7089" s="16"/>
      <c r="M7089" s="100"/>
      <c r="N7089" s="119"/>
      <c r="O7089" s="119"/>
    </row>
    <row r="7090" spans="1:15" s="96" customFormat="1" ht="45.95" customHeight="1">
      <c r="A7090" s="110"/>
      <c r="F7090" s="18"/>
      <c r="G7090" s="19"/>
      <c r="H7090" s="19"/>
      <c r="I7090" s="120"/>
      <c r="J7090" s="16"/>
      <c r="K7090" s="17"/>
      <c r="L7090" s="16"/>
      <c r="M7090" s="100"/>
      <c r="N7090" s="119"/>
      <c r="O7090" s="119"/>
    </row>
    <row r="7091" spans="1:15" s="96" customFormat="1" ht="45.95" customHeight="1">
      <c r="A7091" s="110"/>
      <c r="F7091" s="18"/>
      <c r="G7091" s="19"/>
      <c r="H7091" s="19"/>
      <c r="I7091" s="120"/>
      <c r="J7091" s="16"/>
      <c r="K7091" s="17"/>
      <c r="L7091" s="16"/>
      <c r="M7091" s="100"/>
      <c r="N7091" s="119"/>
      <c r="O7091" s="119"/>
    </row>
    <row r="7092" spans="1:15" s="96" customFormat="1" ht="45.95" customHeight="1">
      <c r="A7092" s="110"/>
      <c r="F7092" s="22"/>
      <c r="G7092" s="19"/>
      <c r="H7092" s="19"/>
      <c r="I7092" s="120"/>
      <c r="J7092" s="23"/>
      <c r="K7092" s="24"/>
      <c r="L7092" s="23"/>
      <c r="M7092" s="100"/>
      <c r="N7092" s="119"/>
      <c r="O7092" s="119"/>
    </row>
    <row r="7093" spans="1:15" s="96" customFormat="1" ht="45.95" customHeight="1">
      <c r="A7093" s="110"/>
      <c r="F7093" s="25"/>
      <c r="G7093" s="25"/>
      <c r="H7093" s="25"/>
      <c r="I7093" s="132"/>
      <c r="J7093" s="23"/>
      <c r="K7093" s="24"/>
      <c r="L7093" s="23"/>
      <c r="M7093" s="100"/>
      <c r="N7093" s="119"/>
      <c r="O7093" s="119"/>
    </row>
    <row r="7094" spans="1:15" s="96" customFormat="1" ht="45.95" customHeight="1">
      <c r="A7094" s="110"/>
      <c r="F7094" s="133"/>
      <c r="G7094" s="25"/>
      <c r="H7094" s="25"/>
      <c r="I7094" s="132"/>
      <c r="J7094" s="23"/>
      <c r="K7094" s="24"/>
      <c r="L7094" s="23"/>
      <c r="M7094" s="100"/>
      <c r="N7094" s="119"/>
      <c r="O7094" s="119"/>
    </row>
    <row r="7095" spans="1:15" s="96" customFormat="1" ht="45.95" customHeight="1">
      <c r="A7095" s="110"/>
      <c r="F7095" s="133"/>
      <c r="G7095" s="25"/>
      <c r="H7095" s="25"/>
      <c r="I7095" s="132"/>
      <c r="J7095" s="23"/>
      <c r="K7095" s="24"/>
      <c r="L7095" s="23"/>
      <c r="M7095" s="100"/>
      <c r="N7095" s="119"/>
      <c r="O7095" s="119"/>
    </row>
    <row r="7096" spans="1:15" s="96" customFormat="1" ht="45.95" customHeight="1">
      <c r="A7096" s="110"/>
      <c r="F7096" s="133"/>
      <c r="G7096" s="25"/>
      <c r="H7096" s="25"/>
      <c r="I7096" s="132"/>
      <c r="J7096" s="23"/>
      <c r="K7096" s="24"/>
      <c r="L7096" s="23"/>
      <c r="M7096" s="100"/>
      <c r="N7096" s="119"/>
      <c r="O7096" s="119"/>
    </row>
    <row r="7097" spans="1:15" s="96" customFormat="1" ht="45.95" customHeight="1">
      <c r="A7097" s="110"/>
      <c r="F7097" s="18"/>
      <c r="G7097" s="19"/>
      <c r="H7097" s="19"/>
      <c r="I7097" s="120"/>
      <c r="J7097" s="16"/>
      <c r="K7097" s="17"/>
      <c r="L7097" s="16"/>
      <c r="M7097" s="100"/>
      <c r="N7097" s="119"/>
      <c r="O7097" s="119"/>
    </row>
    <row r="7098" spans="1:15" s="96" customFormat="1" ht="45.95" customHeight="1">
      <c r="A7098" s="110"/>
      <c r="F7098" s="18"/>
      <c r="G7098" s="19"/>
      <c r="H7098" s="19"/>
      <c r="I7098" s="120"/>
      <c r="J7098" s="16"/>
      <c r="K7098" s="17"/>
      <c r="L7098" s="16"/>
      <c r="M7098" s="100"/>
      <c r="N7098" s="119"/>
      <c r="O7098" s="119"/>
    </row>
    <row r="7099" spans="1:15" s="96" customFormat="1" ht="45.95" customHeight="1">
      <c r="A7099" s="110"/>
      <c r="F7099" s="18"/>
      <c r="G7099" s="19"/>
      <c r="H7099" s="19"/>
      <c r="I7099" s="120"/>
      <c r="J7099" s="16"/>
      <c r="K7099" s="17"/>
      <c r="L7099" s="16"/>
      <c r="M7099" s="100"/>
      <c r="N7099" s="119"/>
      <c r="O7099" s="119"/>
    </row>
    <row r="7100" spans="1:15" s="96" customFormat="1" ht="45.95" customHeight="1">
      <c r="A7100" s="110"/>
      <c r="F7100" s="18"/>
      <c r="G7100" s="19"/>
      <c r="H7100" s="19"/>
      <c r="I7100" s="120"/>
      <c r="J7100" s="16"/>
      <c r="K7100" s="17"/>
      <c r="L7100" s="16"/>
      <c r="M7100" s="100"/>
      <c r="N7100" s="119"/>
      <c r="O7100" s="119"/>
    </row>
    <row r="7101" spans="1:15" s="96" customFormat="1" ht="45.95" customHeight="1">
      <c r="A7101" s="110"/>
      <c r="F7101" s="22"/>
      <c r="G7101" s="19"/>
      <c r="H7101" s="19"/>
      <c r="I7101" s="120"/>
      <c r="J7101" s="23"/>
      <c r="K7101" s="24"/>
      <c r="L7101" s="23"/>
      <c r="M7101" s="100"/>
      <c r="N7101" s="119"/>
      <c r="O7101" s="119"/>
    </row>
    <row r="7102" spans="1:15" s="96" customFormat="1" ht="45.95" customHeight="1">
      <c r="A7102" s="110"/>
      <c r="F7102" s="22"/>
      <c r="G7102" s="19"/>
      <c r="H7102" s="19"/>
      <c r="I7102" s="120"/>
      <c r="J7102" s="23"/>
      <c r="K7102" s="24"/>
      <c r="L7102" s="23"/>
      <c r="M7102" s="100"/>
      <c r="N7102" s="119"/>
      <c r="O7102" s="119"/>
    </row>
    <row r="7103" spans="1:15" s="96" customFormat="1" ht="45.95" customHeight="1">
      <c r="A7103" s="110"/>
      <c r="F7103" s="25"/>
      <c r="G7103" s="25"/>
      <c r="H7103" s="25"/>
      <c r="I7103" s="132"/>
      <c r="J7103" s="23"/>
      <c r="K7103" s="24"/>
      <c r="L7103" s="23"/>
      <c r="M7103" s="100"/>
      <c r="N7103" s="119"/>
      <c r="O7103" s="119"/>
    </row>
    <row r="7104" spans="1:15" s="96" customFormat="1" ht="45.95" customHeight="1">
      <c r="A7104" s="110"/>
      <c r="F7104" s="25"/>
      <c r="G7104" s="25"/>
      <c r="H7104" s="25"/>
      <c r="I7104" s="132"/>
      <c r="J7104" s="23"/>
      <c r="K7104" s="24"/>
      <c r="L7104" s="23"/>
      <c r="M7104" s="100"/>
      <c r="N7104" s="119"/>
      <c r="O7104" s="119"/>
    </row>
    <row r="7105" spans="1:15" s="96" customFormat="1" ht="45.95" customHeight="1">
      <c r="A7105" s="110"/>
      <c r="F7105" s="133"/>
      <c r="G7105" s="25"/>
      <c r="H7105" s="25"/>
      <c r="I7105" s="132"/>
      <c r="J7105" s="23"/>
      <c r="K7105" s="24"/>
      <c r="L7105" s="23"/>
      <c r="M7105" s="100"/>
      <c r="N7105" s="119"/>
      <c r="O7105" s="119"/>
    </row>
    <row r="7106" spans="1:15" s="96" customFormat="1" ht="45.95" customHeight="1">
      <c r="A7106" s="110"/>
      <c r="F7106" s="133"/>
      <c r="G7106" s="25"/>
      <c r="H7106" s="25"/>
      <c r="I7106" s="132"/>
      <c r="J7106" s="23"/>
      <c r="K7106" s="24"/>
      <c r="L7106" s="23"/>
      <c r="M7106" s="100"/>
      <c r="N7106" s="119"/>
      <c r="O7106" s="119"/>
    </row>
    <row r="7107" spans="1:15" s="96" customFormat="1" ht="45.95" customHeight="1">
      <c r="A7107" s="110"/>
      <c r="F7107" s="133"/>
      <c r="G7107" s="25"/>
      <c r="H7107" s="25"/>
      <c r="I7107" s="132"/>
      <c r="J7107" s="23"/>
      <c r="K7107" s="24"/>
      <c r="L7107" s="23"/>
      <c r="M7107" s="100"/>
      <c r="N7107" s="119"/>
      <c r="O7107" s="119"/>
    </row>
    <row r="7108" spans="1:15" s="96" customFormat="1" ht="45.95" customHeight="1">
      <c r="A7108" s="110"/>
      <c r="F7108" s="18"/>
      <c r="G7108" s="19"/>
      <c r="H7108" s="19"/>
      <c r="I7108" s="120"/>
      <c r="J7108" s="16"/>
      <c r="K7108" s="17"/>
      <c r="L7108" s="16"/>
      <c r="M7108" s="100"/>
      <c r="N7108" s="119"/>
      <c r="O7108" s="119"/>
    </row>
    <row r="7109" spans="1:15" s="96" customFormat="1" ht="45.95" customHeight="1">
      <c r="A7109" s="110"/>
      <c r="F7109" s="18"/>
      <c r="G7109" s="19"/>
      <c r="H7109" s="19"/>
      <c r="I7109" s="120"/>
      <c r="J7109" s="16"/>
      <c r="K7109" s="17"/>
      <c r="L7109" s="16"/>
      <c r="M7109" s="100"/>
      <c r="N7109" s="119"/>
      <c r="O7109" s="119"/>
    </row>
    <row r="7110" spans="1:15" s="96" customFormat="1" ht="45.95" customHeight="1">
      <c r="A7110" s="110"/>
      <c r="F7110" s="18"/>
      <c r="G7110" s="19"/>
      <c r="H7110" s="19"/>
      <c r="I7110" s="120"/>
      <c r="J7110" s="16"/>
      <c r="K7110" s="17"/>
      <c r="L7110" s="16"/>
      <c r="M7110" s="100"/>
      <c r="N7110" s="119"/>
      <c r="O7110" s="119"/>
    </row>
    <row r="7111" spans="1:15" s="96" customFormat="1" ht="45.95" customHeight="1">
      <c r="A7111" s="110"/>
      <c r="F7111" s="22"/>
      <c r="G7111" s="19"/>
      <c r="H7111" s="19"/>
      <c r="I7111" s="120"/>
      <c r="J7111" s="23"/>
      <c r="K7111" s="24"/>
      <c r="L7111" s="23"/>
      <c r="M7111" s="100"/>
      <c r="N7111" s="119"/>
      <c r="O7111" s="119"/>
    </row>
    <row r="7112" spans="1:15" s="96" customFormat="1" ht="45.95" customHeight="1">
      <c r="A7112" s="110"/>
      <c r="F7112" s="25"/>
      <c r="G7112" s="25"/>
      <c r="H7112" s="25"/>
      <c r="I7112" s="120"/>
      <c r="J7112" s="23"/>
      <c r="K7112" s="24"/>
      <c r="L7112" s="23"/>
      <c r="M7112" s="100"/>
      <c r="N7112" s="119"/>
      <c r="O7112" s="119"/>
    </row>
    <row r="7113" spans="1:15" s="96" customFormat="1" ht="45.95" customHeight="1">
      <c r="A7113" s="110"/>
      <c r="F7113" s="25"/>
      <c r="G7113" s="25"/>
      <c r="H7113" s="25"/>
      <c r="I7113" s="132"/>
      <c r="J7113" s="23"/>
      <c r="K7113" s="24"/>
      <c r="L7113" s="23"/>
      <c r="M7113" s="100"/>
      <c r="N7113" s="119"/>
      <c r="O7113" s="119"/>
    </row>
    <row r="7114" spans="1:15" s="96" customFormat="1" ht="45.95" customHeight="1">
      <c r="A7114" s="110"/>
      <c r="F7114" s="133"/>
      <c r="G7114" s="25"/>
      <c r="H7114" s="25"/>
      <c r="I7114" s="132"/>
      <c r="J7114" s="23"/>
      <c r="K7114" s="24"/>
      <c r="L7114" s="23"/>
      <c r="M7114" s="100"/>
      <c r="N7114" s="119"/>
      <c r="O7114" s="119"/>
    </row>
    <row r="7115" spans="1:15" s="96" customFormat="1" ht="45.95" customHeight="1">
      <c r="A7115" s="110"/>
      <c r="F7115" s="133"/>
      <c r="G7115" s="25"/>
      <c r="H7115" s="25"/>
      <c r="I7115" s="132"/>
      <c r="J7115" s="23"/>
      <c r="K7115" s="24"/>
      <c r="L7115" s="23"/>
      <c r="M7115" s="100"/>
      <c r="N7115" s="119"/>
      <c r="O7115" s="119"/>
    </row>
    <row r="7116" spans="1:15" s="96" customFormat="1" ht="45.95" customHeight="1">
      <c r="A7116" s="110"/>
      <c r="F7116" s="18"/>
      <c r="G7116" s="19"/>
      <c r="H7116" s="19"/>
      <c r="I7116" s="137"/>
      <c r="J7116" s="16"/>
      <c r="K7116" s="17"/>
      <c r="L7116" s="16"/>
      <c r="M7116" s="100"/>
      <c r="N7116" s="119"/>
      <c r="O7116" s="119"/>
    </row>
    <row r="7117" spans="1:15" s="96" customFormat="1" ht="45.95" customHeight="1">
      <c r="A7117" s="110"/>
      <c r="F7117" s="18"/>
      <c r="G7117" s="19"/>
      <c r="H7117" s="19"/>
      <c r="I7117" s="120"/>
      <c r="J7117" s="16"/>
      <c r="K7117" s="17"/>
      <c r="L7117" s="16"/>
      <c r="M7117" s="100"/>
      <c r="N7117" s="119"/>
      <c r="O7117" s="119"/>
    </row>
    <row r="7118" spans="1:15" s="96" customFormat="1" ht="45.95" customHeight="1">
      <c r="A7118" s="110"/>
      <c r="F7118" s="18"/>
      <c r="G7118" s="19"/>
      <c r="H7118" s="19"/>
      <c r="I7118" s="120"/>
      <c r="J7118" s="16"/>
      <c r="K7118" s="17"/>
      <c r="L7118" s="16"/>
      <c r="M7118" s="100"/>
      <c r="N7118" s="119"/>
      <c r="O7118" s="119"/>
    </row>
    <row r="7119" spans="1:15" s="96" customFormat="1" ht="45.95" customHeight="1">
      <c r="A7119" s="110"/>
      <c r="F7119" s="18"/>
      <c r="G7119" s="19"/>
      <c r="H7119" s="19"/>
      <c r="I7119" s="120"/>
      <c r="J7119" s="16"/>
      <c r="K7119" s="17"/>
      <c r="L7119" s="16"/>
      <c r="M7119" s="100"/>
      <c r="N7119" s="119"/>
      <c r="O7119" s="119"/>
    </row>
    <row r="7120" spans="1:15" s="96" customFormat="1" ht="45.95" customHeight="1">
      <c r="A7120" s="110"/>
      <c r="F7120" s="22"/>
      <c r="G7120" s="19"/>
      <c r="H7120" s="19"/>
      <c r="I7120" s="120"/>
      <c r="J7120" s="23"/>
      <c r="K7120" s="24"/>
      <c r="L7120" s="23"/>
      <c r="M7120" s="100"/>
      <c r="N7120" s="119"/>
      <c r="O7120" s="119"/>
    </row>
    <row r="7121" spans="1:15" s="96" customFormat="1" ht="45.95" customHeight="1">
      <c r="A7121" s="110"/>
      <c r="F7121" s="22"/>
      <c r="G7121" s="19"/>
      <c r="H7121" s="19"/>
      <c r="I7121" s="120"/>
      <c r="J7121" s="23"/>
      <c r="K7121" s="24"/>
      <c r="L7121" s="23"/>
      <c r="M7121" s="100"/>
      <c r="N7121" s="119"/>
      <c r="O7121" s="119"/>
    </row>
    <row r="7122" spans="1:15" s="96" customFormat="1" ht="45.95" customHeight="1">
      <c r="A7122" s="110"/>
      <c r="F7122" s="25"/>
      <c r="G7122" s="25"/>
      <c r="H7122" s="25"/>
      <c r="I7122" s="132"/>
      <c r="J7122" s="23"/>
      <c r="K7122" s="24"/>
      <c r="L7122" s="23"/>
      <c r="M7122" s="100"/>
      <c r="N7122" s="119"/>
      <c r="O7122" s="119"/>
    </row>
    <row r="7123" spans="1:15" s="96" customFormat="1" ht="45.95" customHeight="1">
      <c r="A7123" s="110"/>
      <c r="F7123" s="25"/>
      <c r="G7123" s="25"/>
      <c r="H7123" s="25"/>
      <c r="I7123" s="132"/>
      <c r="J7123" s="23"/>
      <c r="K7123" s="24"/>
      <c r="L7123" s="23"/>
      <c r="M7123" s="100"/>
      <c r="N7123" s="119"/>
      <c r="O7123" s="119"/>
    </row>
    <row r="7124" spans="1:15" s="96" customFormat="1" ht="45.95" customHeight="1">
      <c r="A7124" s="110"/>
      <c r="F7124" s="133"/>
      <c r="G7124" s="25"/>
      <c r="H7124" s="25"/>
      <c r="I7124" s="132"/>
      <c r="J7124" s="23"/>
      <c r="K7124" s="24"/>
      <c r="L7124" s="23"/>
      <c r="M7124" s="100"/>
      <c r="N7124" s="119"/>
      <c r="O7124" s="119"/>
    </row>
    <row r="7125" spans="1:15" s="96" customFormat="1" ht="45.95" customHeight="1">
      <c r="A7125" s="110"/>
      <c r="F7125" s="133"/>
      <c r="G7125" s="25"/>
      <c r="H7125" s="25"/>
      <c r="I7125" s="132"/>
      <c r="J7125" s="23"/>
      <c r="K7125" s="24"/>
      <c r="L7125" s="23"/>
      <c r="M7125" s="100"/>
      <c r="N7125" s="119"/>
      <c r="O7125" s="119"/>
    </row>
    <row r="7126" spans="1:15" s="96" customFormat="1" ht="45.95" customHeight="1">
      <c r="A7126" s="110"/>
      <c r="F7126" s="133"/>
      <c r="G7126" s="25"/>
      <c r="H7126" s="25"/>
      <c r="I7126" s="132"/>
      <c r="J7126" s="23"/>
      <c r="K7126" s="24"/>
      <c r="L7126" s="23"/>
      <c r="M7126" s="100"/>
      <c r="N7126" s="119"/>
      <c r="O7126" s="119"/>
    </row>
    <row r="7127" spans="1:15" s="96" customFormat="1" ht="45.95" customHeight="1">
      <c r="A7127" s="110"/>
      <c r="F7127" s="18"/>
      <c r="G7127" s="19"/>
      <c r="H7127" s="19"/>
      <c r="I7127" s="120"/>
      <c r="J7127" s="16"/>
      <c r="K7127" s="17"/>
      <c r="L7127" s="16"/>
      <c r="M7127" s="100"/>
      <c r="N7127" s="119"/>
      <c r="O7127" s="119"/>
    </row>
    <row r="7128" spans="1:15" s="96" customFormat="1" ht="45.95" customHeight="1">
      <c r="A7128" s="110"/>
      <c r="F7128" s="18"/>
      <c r="G7128" s="19"/>
      <c r="H7128" s="19"/>
      <c r="I7128" s="120"/>
      <c r="J7128" s="16"/>
      <c r="K7128" s="17"/>
      <c r="L7128" s="16"/>
      <c r="M7128" s="100"/>
      <c r="N7128" s="119"/>
      <c r="O7128" s="119"/>
    </row>
    <row r="7129" spans="1:15" s="96" customFormat="1" ht="45.95" customHeight="1">
      <c r="A7129" s="110"/>
      <c r="F7129" s="22"/>
      <c r="G7129" s="19"/>
      <c r="H7129" s="19"/>
      <c r="I7129" s="120"/>
      <c r="J7129" s="23"/>
      <c r="K7129" s="24"/>
      <c r="L7129" s="23"/>
      <c r="M7129" s="100"/>
      <c r="N7129" s="119"/>
      <c r="O7129" s="119"/>
    </row>
    <row r="7130" spans="1:15" s="96" customFormat="1" ht="45.95" customHeight="1">
      <c r="A7130" s="110"/>
      <c r="F7130" s="22"/>
      <c r="G7130" s="19"/>
      <c r="H7130" s="19"/>
      <c r="I7130" s="120"/>
      <c r="J7130" s="23"/>
      <c r="K7130" s="24"/>
      <c r="L7130" s="23"/>
      <c r="M7130" s="100"/>
      <c r="N7130" s="119"/>
      <c r="O7130" s="119"/>
    </row>
    <row r="7131" spans="1:15" s="96" customFormat="1" ht="45.95" customHeight="1">
      <c r="A7131" s="110"/>
      <c r="F7131" s="25"/>
      <c r="G7131" s="25"/>
      <c r="H7131" s="25"/>
      <c r="I7131" s="120"/>
      <c r="J7131" s="23"/>
      <c r="K7131" s="24"/>
      <c r="L7131" s="23"/>
      <c r="M7131" s="100"/>
      <c r="N7131" s="119"/>
      <c r="O7131" s="119"/>
    </row>
    <row r="7132" spans="1:15" s="96" customFormat="1" ht="45.95" customHeight="1">
      <c r="A7132" s="110"/>
      <c r="F7132" s="133"/>
      <c r="G7132" s="25"/>
      <c r="H7132" s="25"/>
      <c r="I7132" s="132"/>
      <c r="J7132" s="23"/>
      <c r="K7132" s="24"/>
      <c r="L7132" s="23"/>
      <c r="M7132" s="100"/>
      <c r="N7132" s="119"/>
      <c r="O7132" s="119"/>
    </row>
    <row r="7133" spans="1:15" s="96" customFormat="1" ht="45.95" customHeight="1">
      <c r="A7133" s="110"/>
      <c r="F7133" s="133"/>
      <c r="G7133" s="25"/>
      <c r="H7133" s="25"/>
      <c r="I7133" s="132"/>
      <c r="J7133" s="23"/>
      <c r="K7133" s="24"/>
      <c r="L7133" s="23"/>
      <c r="M7133" s="100"/>
      <c r="N7133" s="119"/>
      <c r="O7133" s="119"/>
    </row>
    <row r="7134" spans="1:15" s="96" customFormat="1" ht="45.95" customHeight="1">
      <c r="A7134" s="110"/>
      <c r="B7134" s="111"/>
      <c r="C7134" s="127"/>
      <c r="F7134" s="130"/>
      <c r="G7134" s="130"/>
      <c r="H7134" s="130"/>
      <c r="I7134" s="120"/>
      <c r="J7134" s="16"/>
      <c r="K7134" s="17"/>
      <c r="L7134" s="16"/>
      <c r="M7134" s="100"/>
      <c r="N7134" s="131"/>
      <c r="O7134" s="119"/>
    </row>
    <row r="7135" spans="1:15" s="96" customFormat="1" ht="45.95" customHeight="1">
      <c r="A7135" s="110"/>
      <c r="F7135" s="130"/>
      <c r="G7135" s="130"/>
      <c r="H7135" s="130"/>
      <c r="I7135" s="120"/>
      <c r="J7135" s="16"/>
      <c r="K7135" s="17"/>
      <c r="L7135" s="16"/>
      <c r="M7135" s="100"/>
      <c r="N7135" s="131"/>
      <c r="O7135" s="119"/>
    </row>
    <row r="7136" spans="1:15" s="96" customFormat="1" ht="45.95" customHeight="1">
      <c r="A7136" s="110"/>
      <c r="F7136" s="130"/>
      <c r="G7136" s="130"/>
      <c r="H7136" s="130"/>
      <c r="I7136" s="120"/>
      <c r="J7136" s="16"/>
      <c r="K7136" s="17"/>
      <c r="L7136" s="16"/>
      <c r="M7136" s="100"/>
      <c r="N7136" s="131"/>
      <c r="O7136" s="119"/>
    </row>
    <row r="7137" spans="1:15" s="96" customFormat="1" ht="45.95" customHeight="1">
      <c r="A7137" s="110"/>
      <c r="F7137" s="130"/>
      <c r="G7137" s="130"/>
      <c r="H7137" s="130"/>
      <c r="I7137" s="120"/>
      <c r="J7137" s="16"/>
      <c r="K7137" s="17"/>
      <c r="L7137" s="16"/>
      <c r="M7137" s="100"/>
      <c r="N7137" s="131"/>
      <c r="O7137" s="119"/>
    </row>
    <row r="7138" spans="1:15" s="96" customFormat="1" ht="45.95" customHeight="1">
      <c r="A7138" s="110"/>
      <c r="F7138" s="130"/>
      <c r="G7138" s="130"/>
      <c r="H7138" s="130"/>
      <c r="I7138" s="120"/>
      <c r="J7138" s="16"/>
      <c r="K7138" s="17"/>
      <c r="L7138" s="16"/>
      <c r="M7138" s="100"/>
      <c r="N7138" s="131"/>
      <c r="O7138" s="119"/>
    </row>
    <row r="7139" spans="1:15" s="96" customFormat="1" ht="45.95" customHeight="1">
      <c r="A7139" s="110"/>
      <c r="F7139" s="18"/>
      <c r="G7139" s="19"/>
      <c r="H7139" s="19"/>
      <c r="I7139" s="120"/>
      <c r="J7139" s="16"/>
      <c r="K7139" s="17"/>
      <c r="L7139" s="16"/>
      <c r="M7139" s="100"/>
      <c r="N7139" s="121"/>
      <c r="O7139" s="119"/>
    </row>
    <row r="7140" spans="1:15" s="96" customFormat="1" ht="45.95" customHeight="1">
      <c r="A7140" s="110"/>
      <c r="F7140" s="18"/>
      <c r="G7140" s="19"/>
      <c r="H7140" s="19"/>
      <c r="I7140" s="120"/>
      <c r="J7140" s="16"/>
      <c r="K7140" s="17"/>
      <c r="L7140" s="16"/>
      <c r="M7140" s="100"/>
      <c r="N7140" s="121"/>
      <c r="O7140" s="119"/>
    </row>
    <row r="7141" spans="1:15" s="96" customFormat="1" ht="45.95" customHeight="1">
      <c r="A7141" s="110"/>
      <c r="F7141" s="18"/>
      <c r="G7141" s="19"/>
      <c r="H7141" s="19"/>
      <c r="I7141" s="120"/>
      <c r="J7141" s="16"/>
      <c r="K7141" s="17"/>
      <c r="L7141" s="16"/>
      <c r="M7141" s="100"/>
      <c r="N7141" s="121"/>
      <c r="O7141" s="119"/>
    </row>
    <row r="7142" spans="1:15" s="96" customFormat="1" ht="45.95" customHeight="1">
      <c r="A7142" s="110"/>
      <c r="F7142" s="22"/>
      <c r="G7142" s="19"/>
      <c r="H7142" s="19"/>
      <c r="I7142" s="120"/>
      <c r="J7142" s="23"/>
      <c r="K7142" s="24"/>
      <c r="L7142" s="23"/>
      <c r="M7142" s="100"/>
      <c r="N7142" s="121"/>
      <c r="O7142" s="119"/>
    </row>
    <row r="7143" spans="1:15" s="96" customFormat="1" ht="45.95" customHeight="1">
      <c r="A7143" s="110"/>
      <c r="F7143" s="22"/>
      <c r="G7143" s="19"/>
      <c r="H7143" s="19"/>
      <c r="I7143" s="120"/>
      <c r="J7143" s="23"/>
      <c r="K7143" s="24"/>
      <c r="L7143" s="23"/>
      <c r="M7143" s="100"/>
      <c r="N7143" s="121"/>
      <c r="O7143" s="119"/>
    </row>
    <row r="7144" spans="1:15" s="96" customFormat="1" ht="45.95" customHeight="1">
      <c r="A7144" s="110"/>
      <c r="F7144" s="25"/>
      <c r="G7144" s="25"/>
      <c r="H7144" s="25"/>
      <c r="I7144" s="132"/>
      <c r="J7144" s="23"/>
      <c r="K7144" s="24"/>
      <c r="L7144" s="23"/>
      <c r="M7144" s="100"/>
      <c r="N7144" s="121"/>
      <c r="O7144" s="119"/>
    </row>
    <row r="7145" spans="1:15" s="96" customFormat="1" ht="45.95" customHeight="1">
      <c r="A7145" s="110"/>
      <c r="F7145" s="25"/>
      <c r="G7145" s="25"/>
      <c r="H7145" s="25"/>
      <c r="I7145" s="132"/>
      <c r="J7145" s="23"/>
      <c r="K7145" s="24"/>
      <c r="L7145" s="23"/>
      <c r="M7145" s="100"/>
      <c r="N7145" s="121"/>
      <c r="O7145" s="119"/>
    </row>
    <row r="7146" spans="1:15" s="96" customFormat="1" ht="45.95" customHeight="1">
      <c r="A7146" s="110"/>
      <c r="F7146" s="133"/>
      <c r="G7146" s="25"/>
      <c r="H7146" s="25"/>
      <c r="I7146" s="132"/>
      <c r="J7146" s="23"/>
      <c r="K7146" s="24"/>
      <c r="L7146" s="23"/>
      <c r="M7146" s="100"/>
      <c r="N7146" s="121"/>
      <c r="O7146" s="119"/>
    </row>
    <row r="7147" spans="1:15" s="96" customFormat="1" ht="45.95" customHeight="1">
      <c r="A7147" s="110"/>
      <c r="F7147" s="133"/>
      <c r="G7147" s="25"/>
      <c r="H7147" s="25"/>
      <c r="I7147" s="132"/>
      <c r="J7147" s="23"/>
      <c r="K7147" s="24"/>
      <c r="L7147" s="23"/>
      <c r="M7147" s="100"/>
      <c r="N7147" s="121"/>
      <c r="O7147" s="119"/>
    </row>
    <row r="7148" spans="1:15" s="96" customFormat="1" ht="45.95" customHeight="1">
      <c r="A7148" s="110"/>
      <c r="F7148" s="18"/>
      <c r="G7148" s="19"/>
      <c r="H7148" s="19"/>
      <c r="I7148" s="137"/>
      <c r="J7148" s="16"/>
      <c r="K7148" s="17"/>
      <c r="L7148" s="16"/>
      <c r="M7148" s="100"/>
      <c r="N7148" s="121"/>
      <c r="O7148" s="119"/>
    </row>
    <row r="7149" spans="1:15" s="96" customFormat="1" ht="45.95" customHeight="1">
      <c r="A7149" s="110"/>
      <c r="F7149" s="18"/>
      <c r="G7149" s="19"/>
      <c r="H7149" s="19"/>
      <c r="I7149" s="120"/>
      <c r="J7149" s="16"/>
      <c r="K7149" s="17"/>
      <c r="L7149" s="16"/>
      <c r="M7149" s="100"/>
      <c r="N7149" s="121"/>
      <c r="O7149" s="119"/>
    </row>
    <row r="7150" spans="1:15" s="96" customFormat="1" ht="45.95" customHeight="1">
      <c r="A7150" s="110"/>
      <c r="F7150" s="18"/>
      <c r="G7150" s="19"/>
      <c r="H7150" s="19"/>
      <c r="I7150" s="120"/>
      <c r="J7150" s="16"/>
      <c r="K7150" s="17"/>
      <c r="L7150" s="16"/>
      <c r="M7150" s="100"/>
      <c r="N7150" s="121"/>
      <c r="O7150" s="119"/>
    </row>
    <row r="7151" spans="1:15" s="96" customFormat="1" ht="45.95" customHeight="1">
      <c r="A7151" s="110"/>
      <c r="F7151" s="18"/>
      <c r="G7151" s="19"/>
      <c r="H7151" s="19"/>
      <c r="I7151" s="120"/>
      <c r="J7151" s="16"/>
      <c r="K7151" s="17"/>
      <c r="L7151" s="16"/>
      <c r="M7151" s="100"/>
      <c r="N7151" s="121"/>
      <c r="O7151" s="119"/>
    </row>
    <row r="7152" spans="1:15" s="96" customFormat="1" ht="45.95" customHeight="1">
      <c r="A7152" s="110"/>
      <c r="F7152" s="18"/>
      <c r="G7152" s="19"/>
      <c r="H7152" s="19"/>
      <c r="I7152" s="120"/>
      <c r="J7152" s="16"/>
      <c r="K7152" s="17"/>
      <c r="L7152" s="16"/>
      <c r="M7152" s="100"/>
      <c r="N7152" s="121"/>
      <c r="O7152" s="119"/>
    </row>
    <row r="7153" spans="1:15" s="96" customFormat="1" ht="45.95" customHeight="1">
      <c r="A7153" s="110"/>
      <c r="F7153" s="22"/>
      <c r="G7153" s="19"/>
      <c r="H7153" s="19"/>
      <c r="I7153" s="120"/>
      <c r="J7153" s="23"/>
      <c r="K7153" s="24"/>
      <c r="L7153" s="23"/>
      <c r="M7153" s="100"/>
      <c r="N7153" s="121"/>
      <c r="O7153" s="119"/>
    </row>
    <row r="7154" spans="1:15" s="96" customFormat="1" ht="45.95" customHeight="1">
      <c r="A7154" s="110"/>
      <c r="F7154" s="22"/>
      <c r="G7154" s="19"/>
      <c r="H7154" s="19"/>
      <c r="I7154" s="120"/>
      <c r="J7154" s="23"/>
      <c r="K7154" s="24"/>
      <c r="L7154" s="23"/>
      <c r="M7154" s="100"/>
      <c r="N7154" s="121"/>
      <c r="O7154" s="119"/>
    </row>
    <row r="7155" spans="1:15" s="96" customFormat="1" ht="45.95" customHeight="1">
      <c r="A7155" s="110"/>
      <c r="F7155" s="25"/>
      <c r="G7155" s="25"/>
      <c r="H7155" s="25"/>
      <c r="I7155" s="132"/>
      <c r="J7155" s="23"/>
      <c r="K7155" s="24"/>
      <c r="L7155" s="23"/>
      <c r="M7155" s="100"/>
      <c r="N7155" s="121"/>
      <c r="O7155" s="119"/>
    </row>
    <row r="7156" spans="1:15" s="96" customFormat="1" ht="45.95" customHeight="1">
      <c r="A7156" s="110"/>
      <c r="F7156" s="25"/>
      <c r="G7156" s="25"/>
      <c r="H7156" s="25"/>
      <c r="I7156" s="132"/>
      <c r="J7156" s="23"/>
      <c r="K7156" s="24"/>
      <c r="L7156" s="23"/>
      <c r="M7156" s="100"/>
      <c r="N7156" s="121"/>
      <c r="O7156" s="119"/>
    </row>
    <row r="7157" spans="1:15" s="96" customFormat="1" ht="45.95" customHeight="1">
      <c r="A7157" s="110"/>
      <c r="F7157" s="133"/>
      <c r="G7157" s="25"/>
      <c r="H7157" s="25"/>
      <c r="I7157" s="132"/>
      <c r="J7157" s="23"/>
      <c r="K7157" s="24"/>
      <c r="L7157" s="23"/>
      <c r="M7157" s="100"/>
      <c r="N7157" s="121"/>
      <c r="O7157" s="119"/>
    </row>
    <row r="7158" spans="1:15" s="96" customFormat="1" ht="45.95" customHeight="1">
      <c r="A7158" s="110"/>
      <c r="F7158" s="133"/>
      <c r="G7158" s="25"/>
      <c r="H7158" s="25"/>
      <c r="I7158" s="132"/>
      <c r="J7158" s="23"/>
      <c r="K7158" s="24"/>
      <c r="L7158" s="23"/>
      <c r="M7158" s="100"/>
      <c r="N7158" s="121"/>
      <c r="O7158" s="119"/>
    </row>
    <row r="7159" spans="1:15" s="96" customFormat="1" ht="45.95" customHeight="1">
      <c r="A7159" s="110"/>
      <c r="F7159" s="133"/>
      <c r="G7159" s="25"/>
      <c r="H7159" s="25"/>
      <c r="I7159" s="132"/>
      <c r="J7159" s="23"/>
      <c r="K7159" s="24"/>
      <c r="L7159" s="23"/>
      <c r="M7159" s="100"/>
      <c r="N7159" s="121"/>
      <c r="O7159" s="119"/>
    </row>
    <row r="7160" spans="1:15" s="96" customFormat="1" ht="45.95" customHeight="1">
      <c r="A7160" s="110"/>
      <c r="F7160" s="18"/>
      <c r="G7160" s="19"/>
      <c r="H7160" s="19"/>
      <c r="I7160" s="137"/>
      <c r="J7160" s="16"/>
      <c r="K7160" s="17"/>
      <c r="L7160" s="16"/>
      <c r="M7160" s="100"/>
      <c r="N7160" s="121"/>
      <c r="O7160" s="119"/>
    </row>
    <row r="7161" spans="1:15" s="96" customFormat="1" ht="45.95" customHeight="1">
      <c r="A7161" s="110"/>
      <c r="F7161" s="18"/>
      <c r="G7161" s="19"/>
      <c r="H7161" s="19"/>
      <c r="I7161" s="120"/>
      <c r="J7161" s="16"/>
      <c r="K7161" s="17"/>
      <c r="L7161" s="16"/>
      <c r="M7161" s="100"/>
      <c r="N7161" s="121"/>
      <c r="O7161" s="119"/>
    </row>
    <row r="7162" spans="1:15" s="96" customFormat="1" ht="45.95" customHeight="1">
      <c r="A7162" s="110"/>
      <c r="F7162" s="18"/>
      <c r="G7162" s="19"/>
      <c r="H7162" s="19"/>
      <c r="I7162" s="120"/>
      <c r="J7162" s="16"/>
      <c r="K7162" s="17"/>
      <c r="L7162" s="16"/>
      <c r="M7162" s="100"/>
      <c r="N7162" s="121"/>
      <c r="O7162" s="119"/>
    </row>
    <row r="7163" spans="1:15" s="96" customFormat="1" ht="45.95" customHeight="1">
      <c r="A7163" s="110"/>
      <c r="F7163" s="18"/>
      <c r="G7163" s="19"/>
      <c r="H7163" s="19"/>
      <c r="I7163" s="120"/>
      <c r="J7163" s="16"/>
      <c r="K7163" s="17"/>
      <c r="L7163" s="16"/>
      <c r="M7163" s="100"/>
      <c r="N7163" s="121"/>
      <c r="O7163" s="119"/>
    </row>
    <row r="7164" spans="1:15" s="96" customFormat="1" ht="45.95" customHeight="1">
      <c r="A7164" s="110"/>
      <c r="F7164" s="22"/>
      <c r="G7164" s="19"/>
      <c r="H7164" s="19"/>
      <c r="I7164" s="120"/>
      <c r="J7164" s="23"/>
      <c r="K7164" s="24"/>
      <c r="L7164" s="23"/>
      <c r="M7164" s="100"/>
      <c r="N7164" s="121"/>
      <c r="O7164" s="119"/>
    </row>
    <row r="7165" spans="1:15" s="96" customFormat="1" ht="45.95" customHeight="1">
      <c r="A7165" s="110"/>
      <c r="F7165" s="22"/>
      <c r="G7165" s="19"/>
      <c r="H7165" s="19"/>
      <c r="I7165" s="120"/>
      <c r="J7165" s="23"/>
      <c r="K7165" s="24"/>
      <c r="L7165" s="23"/>
      <c r="M7165" s="100"/>
      <c r="N7165" s="121"/>
      <c r="O7165" s="119"/>
    </row>
    <row r="7166" spans="1:15" s="96" customFormat="1" ht="45.95" customHeight="1">
      <c r="A7166" s="110"/>
      <c r="F7166" s="25"/>
      <c r="G7166" s="25"/>
      <c r="H7166" s="25"/>
      <c r="I7166" s="132"/>
      <c r="J7166" s="23"/>
      <c r="K7166" s="24"/>
      <c r="L7166" s="23"/>
      <c r="M7166" s="100"/>
      <c r="N7166" s="121"/>
      <c r="O7166" s="119"/>
    </row>
    <row r="7167" spans="1:15" s="96" customFormat="1" ht="45.95" customHeight="1">
      <c r="A7167" s="110"/>
      <c r="F7167" s="25"/>
      <c r="G7167" s="25"/>
      <c r="H7167" s="25"/>
      <c r="I7167" s="132"/>
      <c r="J7167" s="23"/>
      <c r="K7167" s="24"/>
      <c r="L7167" s="23"/>
      <c r="M7167" s="100"/>
      <c r="N7167" s="121"/>
      <c r="O7167" s="119"/>
    </row>
    <row r="7168" spans="1:15" s="96" customFormat="1" ht="45.95" customHeight="1">
      <c r="A7168" s="110"/>
      <c r="F7168" s="133"/>
      <c r="G7168" s="25"/>
      <c r="H7168" s="25"/>
      <c r="I7168" s="132"/>
      <c r="J7168" s="23"/>
      <c r="K7168" s="24"/>
      <c r="L7168" s="23"/>
      <c r="M7168" s="100"/>
      <c r="N7168" s="121"/>
      <c r="O7168" s="119"/>
    </row>
    <row r="7169" spans="1:15" s="96" customFormat="1" ht="45.95" customHeight="1">
      <c r="A7169" s="110"/>
      <c r="F7169" s="133"/>
      <c r="G7169" s="25"/>
      <c r="H7169" s="25"/>
      <c r="I7169" s="132"/>
      <c r="J7169" s="23"/>
      <c r="K7169" s="24"/>
      <c r="L7169" s="23"/>
      <c r="M7169" s="100"/>
      <c r="N7169" s="121"/>
      <c r="O7169" s="119"/>
    </row>
    <row r="7170" spans="1:15" s="96" customFormat="1" ht="45.95" customHeight="1">
      <c r="A7170" s="110"/>
      <c r="F7170" s="133"/>
      <c r="G7170" s="25"/>
      <c r="H7170" s="25"/>
      <c r="I7170" s="132"/>
      <c r="J7170" s="23"/>
      <c r="K7170" s="24"/>
      <c r="L7170" s="23"/>
      <c r="M7170" s="100"/>
      <c r="N7170" s="121"/>
      <c r="O7170" s="119"/>
    </row>
    <row r="7171" spans="1:15" s="96" customFormat="1" ht="45.95" customHeight="1">
      <c r="A7171" s="110"/>
      <c r="G7171" s="19"/>
      <c r="H7171" s="19"/>
      <c r="I7171" s="137"/>
      <c r="J7171" s="16"/>
      <c r="K7171" s="17"/>
      <c r="L7171" s="16"/>
      <c r="N7171" s="131"/>
      <c r="O7171" s="119"/>
    </row>
    <row r="7172" spans="1:15" s="96" customFormat="1" ht="45.95" customHeight="1">
      <c r="A7172" s="110"/>
      <c r="G7172" s="19"/>
      <c r="H7172" s="19"/>
      <c r="I7172" s="120"/>
      <c r="J7172" s="16"/>
      <c r="K7172" s="17"/>
      <c r="L7172" s="16"/>
      <c r="N7172" s="131"/>
      <c r="O7172" s="119"/>
    </row>
    <row r="7173" spans="1:15" s="96" customFormat="1" ht="45.95" customHeight="1">
      <c r="A7173" s="110"/>
      <c r="F7173" s="18"/>
      <c r="G7173" s="19"/>
      <c r="H7173" s="19"/>
      <c r="I7173" s="120"/>
      <c r="J7173" s="16"/>
      <c r="K7173" s="17"/>
      <c r="L7173" s="16"/>
      <c r="M7173" s="100"/>
      <c r="N7173" s="121"/>
      <c r="O7173" s="119"/>
    </row>
    <row r="7174" spans="1:15" s="96" customFormat="1" ht="45.95" customHeight="1">
      <c r="A7174" s="110"/>
      <c r="F7174" s="18"/>
      <c r="G7174" s="19"/>
      <c r="H7174" s="19"/>
      <c r="I7174" s="120"/>
      <c r="J7174" s="16"/>
      <c r="K7174" s="17"/>
      <c r="L7174" s="16"/>
      <c r="M7174" s="100"/>
      <c r="N7174" s="121"/>
      <c r="O7174" s="119"/>
    </row>
    <row r="7175" spans="1:15" s="96" customFormat="1" ht="45.95" customHeight="1">
      <c r="A7175" s="110"/>
      <c r="F7175" s="133"/>
      <c r="G7175" s="25"/>
      <c r="H7175" s="25"/>
      <c r="I7175" s="120"/>
      <c r="J7175" s="23"/>
      <c r="K7175" s="24"/>
      <c r="L7175" s="23"/>
      <c r="M7175" s="100"/>
      <c r="N7175" s="121"/>
      <c r="O7175" s="119"/>
    </row>
    <row r="7176" spans="1:15" s="96" customFormat="1" ht="45.95" customHeight="1">
      <c r="A7176" s="110"/>
      <c r="F7176" s="133"/>
      <c r="G7176" s="25"/>
      <c r="H7176" s="25"/>
      <c r="I7176" s="120"/>
      <c r="J7176" s="23"/>
      <c r="K7176" s="24"/>
      <c r="L7176" s="23"/>
      <c r="M7176" s="100"/>
      <c r="N7176" s="121"/>
      <c r="O7176" s="119"/>
    </row>
    <row r="7177" spans="1:15" s="96" customFormat="1" ht="45.95" customHeight="1">
      <c r="A7177" s="110"/>
      <c r="F7177" s="18"/>
      <c r="G7177" s="19"/>
      <c r="H7177" s="19"/>
      <c r="I7177" s="120"/>
      <c r="J7177" s="16"/>
      <c r="K7177" s="17"/>
      <c r="L7177" s="16"/>
      <c r="M7177" s="100"/>
      <c r="N7177" s="121"/>
      <c r="O7177" s="119"/>
    </row>
    <row r="7178" spans="1:15" s="96" customFormat="1" ht="45.95" customHeight="1">
      <c r="A7178" s="110"/>
      <c r="F7178" s="18"/>
      <c r="G7178" s="19"/>
      <c r="H7178" s="19"/>
      <c r="I7178" s="120"/>
      <c r="J7178" s="16"/>
      <c r="K7178" s="17"/>
      <c r="L7178" s="16"/>
      <c r="M7178" s="100"/>
      <c r="N7178" s="121"/>
      <c r="O7178" s="119"/>
    </row>
    <row r="7179" spans="1:15" s="96" customFormat="1" ht="45.95" customHeight="1">
      <c r="A7179" s="110"/>
      <c r="F7179" s="22"/>
      <c r="G7179" s="19"/>
      <c r="H7179" s="19"/>
      <c r="I7179" s="120"/>
      <c r="J7179" s="23"/>
      <c r="K7179" s="24"/>
      <c r="L7179" s="23"/>
      <c r="M7179" s="100"/>
      <c r="N7179" s="121"/>
      <c r="O7179" s="119"/>
    </row>
    <row r="7180" spans="1:15" s="96" customFormat="1" ht="45.95" customHeight="1">
      <c r="A7180" s="110"/>
      <c r="F7180" s="133"/>
      <c r="G7180" s="25"/>
      <c r="H7180" s="25"/>
      <c r="I7180" s="120"/>
      <c r="J7180" s="23"/>
      <c r="K7180" s="24"/>
      <c r="L7180" s="23"/>
      <c r="M7180" s="100"/>
      <c r="N7180" s="121"/>
      <c r="O7180" s="119"/>
    </row>
    <row r="7181" spans="1:15" s="96" customFormat="1" ht="45.95" customHeight="1">
      <c r="A7181" s="110"/>
      <c r="F7181" s="133"/>
      <c r="G7181" s="25"/>
      <c r="H7181" s="25"/>
      <c r="I7181" s="120"/>
      <c r="J7181" s="23"/>
      <c r="K7181" s="24"/>
      <c r="L7181" s="23"/>
      <c r="M7181" s="100"/>
      <c r="N7181" s="121"/>
      <c r="O7181" s="119"/>
    </row>
    <row r="7182" spans="1:15" s="96" customFormat="1" ht="45.95" customHeight="1">
      <c r="A7182" s="110"/>
      <c r="B7182" s="111"/>
      <c r="C7182" s="127"/>
      <c r="F7182" s="130"/>
      <c r="G7182" s="130"/>
      <c r="H7182" s="130"/>
      <c r="I7182" s="120"/>
      <c r="J7182" s="16"/>
      <c r="K7182" s="17"/>
      <c r="L7182" s="16"/>
      <c r="M7182" s="100"/>
      <c r="N7182" s="131"/>
      <c r="O7182" s="119"/>
    </row>
    <row r="7183" spans="1:15" s="96" customFormat="1" ht="45.95" customHeight="1">
      <c r="A7183" s="110"/>
      <c r="F7183" s="130"/>
      <c r="G7183" s="130"/>
      <c r="H7183" s="130"/>
      <c r="I7183" s="120"/>
      <c r="J7183" s="16"/>
      <c r="K7183" s="17"/>
      <c r="L7183" s="16"/>
      <c r="M7183" s="100"/>
      <c r="N7183" s="131"/>
      <c r="O7183" s="119"/>
    </row>
    <row r="7184" spans="1:15" s="96" customFormat="1" ht="45.95" customHeight="1">
      <c r="A7184" s="110"/>
      <c r="F7184" s="130"/>
      <c r="G7184" s="130"/>
      <c r="H7184" s="130"/>
      <c r="I7184" s="120"/>
      <c r="J7184" s="16"/>
      <c r="K7184" s="17"/>
      <c r="L7184" s="16"/>
      <c r="M7184" s="100"/>
      <c r="N7184" s="131"/>
      <c r="O7184" s="119"/>
    </row>
    <row r="7185" spans="1:15" s="96" customFormat="1" ht="45.95" customHeight="1">
      <c r="A7185" s="110"/>
      <c r="F7185" s="130"/>
      <c r="G7185" s="130"/>
      <c r="H7185" s="130"/>
      <c r="I7185" s="120"/>
      <c r="J7185" s="16"/>
      <c r="K7185" s="17"/>
      <c r="L7185" s="16"/>
      <c r="M7185" s="100"/>
      <c r="N7185" s="131"/>
      <c r="O7185" s="119"/>
    </row>
    <row r="7186" spans="1:15" s="96" customFormat="1" ht="45.95" customHeight="1">
      <c r="A7186" s="110"/>
      <c r="F7186" s="18"/>
      <c r="G7186" s="19"/>
      <c r="H7186" s="19"/>
      <c r="I7186" s="120"/>
      <c r="J7186" s="16"/>
      <c r="K7186" s="17"/>
      <c r="L7186" s="16"/>
      <c r="M7186" s="100"/>
      <c r="N7186" s="119"/>
      <c r="O7186" s="119"/>
    </row>
    <row r="7187" spans="1:15" s="96" customFormat="1" ht="45.95" customHeight="1">
      <c r="A7187" s="110"/>
      <c r="F7187" s="18"/>
      <c r="G7187" s="19"/>
      <c r="H7187" s="19"/>
      <c r="I7187" s="120"/>
      <c r="J7187" s="16"/>
      <c r="K7187" s="17"/>
      <c r="L7187" s="16"/>
      <c r="M7187" s="100"/>
      <c r="N7187" s="119"/>
      <c r="O7187" s="119"/>
    </row>
    <row r="7188" spans="1:15" s="96" customFormat="1" ht="45.95" customHeight="1">
      <c r="A7188" s="110"/>
      <c r="F7188" s="22"/>
      <c r="G7188" s="19"/>
      <c r="H7188" s="19"/>
      <c r="I7188" s="120"/>
      <c r="J7188" s="23"/>
      <c r="K7188" s="24"/>
      <c r="L7188" s="23"/>
      <c r="M7188" s="100"/>
      <c r="N7188" s="119"/>
      <c r="O7188" s="119"/>
    </row>
    <row r="7189" spans="1:15" s="96" customFormat="1" ht="45.95" customHeight="1">
      <c r="A7189" s="110"/>
      <c r="F7189" s="22"/>
      <c r="G7189" s="19"/>
      <c r="H7189" s="19"/>
      <c r="I7189" s="120"/>
      <c r="J7189" s="23"/>
      <c r="K7189" s="24"/>
      <c r="L7189" s="23"/>
      <c r="M7189" s="100"/>
      <c r="N7189" s="119"/>
      <c r="O7189" s="119"/>
    </row>
    <row r="7190" spans="1:15" s="96" customFormat="1" ht="45.95" customHeight="1">
      <c r="A7190" s="110"/>
      <c r="F7190" s="25"/>
      <c r="G7190" s="25"/>
      <c r="H7190" s="25"/>
      <c r="I7190" s="120"/>
      <c r="J7190" s="23"/>
      <c r="K7190" s="24"/>
      <c r="L7190" s="23"/>
      <c r="M7190" s="100"/>
      <c r="N7190" s="119"/>
      <c r="O7190" s="119"/>
    </row>
    <row r="7191" spans="1:15" s="96" customFormat="1" ht="45.95" customHeight="1">
      <c r="A7191" s="110"/>
      <c r="F7191" s="25"/>
      <c r="G7191" s="25"/>
      <c r="H7191" s="25"/>
      <c r="I7191" s="132"/>
      <c r="J7191" s="23"/>
      <c r="K7191" s="24"/>
      <c r="L7191" s="23"/>
      <c r="M7191" s="100"/>
      <c r="N7191" s="119"/>
      <c r="O7191" s="119"/>
    </row>
    <row r="7192" spans="1:15" s="96" customFormat="1" ht="45.95" customHeight="1">
      <c r="A7192" s="110"/>
      <c r="F7192" s="133"/>
      <c r="G7192" s="25"/>
      <c r="H7192" s="25"/>
      <c r="I7192" s="132"/>
      <c r="J7192" s="23"/>
      <c r="K7192" s="24"/>
      <c r="L7192" s="23"/>
      <c r="M7192" s="100"/>
      <c r="N7192" s="119"/>
      <c r="O7192" s="119"/>
    </row>
    <row r="7193" spans="1:15" s="96" customFormat="1" ht="45.95" customHeight="1">
      <c r="A7193" s="110"/>
      <c r="F7193" s="133"/>
      <c r="G7193" s="25"/>
      <c r="H7193" s="25"/>
      <c r="I7193" s="132"/>
      <c r="J7193" s="23"/>
      <c r="K7193" s="24"/>
      <c r="L7193" s="23"/>
      <c r="M7193" s="100"/>
      <c r="N7193" s="119"/>
      <c r="O7193" s="119"/>
    </row>
    <row r="7194" spans="1:15" s="96" customFormat="1" ht="45.95" customHeight="1">
      <c r="A7194" s="110"/>
      <c r="F7194" s="18"/>
      <c r="G7194" s="19"/>
      <c r="H7194" s="19"/>
      <c r="I7194" s="137"/>
      <c r="J7194" s="16"/>
      <c r="K7194" s="17"/>
      <c r="L7194" s="16"/>
      <c r="M7194" s="100"/>
      <c r="N7194" s="119"/>
      <c r="O7194" s="119"/>
    </row>
    <row r="7195" spans="1:15" s="96" customFormat="1" ht="45.95" customHeight="1">
      <c r="A7195" s="110"/>
      <c r="F7195" s="18"/>
      <c r="G7195" s="19"/>
      <c r="H7195" s="19"/>
      <c r="I7195" s="120"/>
      <c r="J7195" s="16"/>
      <c r="K7195" s="17"/>
      <c r="L7195" s="16"/>
      <c r="M7195" s="100"/>
      <c r="N7195" s="119"/>
      <c r="O7195" s="119"/>
    </row>
    <row r="7196" spans="1:15" s="96" customFormat="1" ht="45.95" customHeight="1">
      <c r="A7196" s="110"/>
      <c r="F7196" s="18"/>
      <c r="G7196" s="19"/>
      <c r="H7196" s="19"/>
      <c r="I7196" s="120"/>
      <c r="J7196" s="16"/>
      <c r="K7196" s="17"/>
      <c r="L7196" s="16"/>
      <c r="M7196" s="100"/>
      <c r="N7196" s="119"/>
      <c r="O7196" s="119"/>
    </row>
    <row r="7197" spans="1:15" s="96" customFormat="1" ht="45.95" customHeight="1">
      <c r="A7197" s="110"/>
      <c r="F7197" s="18"/>
      <c r="G7197" s="19"/>
      <c r="H7197" s="19"/>
      <c r="I7197" s="120"/>
      <c r="J7197" s="16"/>
      <c r="K7197" s="17"/>
      <c r="L7197" s="16"/>
      <c r="M7197" s="100"/>
      <c r="N7197" s="119"/>
      <c r="O7197" s="119"/>
    </row>
    <row r="7198" spans="1:15" s="96" customFormat="1" ht="45.95" customHeight="1">
      <c r="A7198" s="110"/>
      <c r="F7198" s="22"/>
      <c r="G7198" s="19"/>
      <c r="H7198" s="19"/>
      <c r="I7198" s="120"/>
      <c r="J7198" s="23"/>
      <c r="K7198" s="24"/>
      <c r="L7198" s="23"/>
      <c r="M7198" s="100"/>
      <c r="N7198" s="119"/>
      <c r="O7198" s="119"/>
    </row>
    <row r="7199" spans="1:15" s="96" customFormat="1" ht="45.95" customHeight="1">
      <c r="A7199" s="110"/>
      <c r="F7199" s="22"/>
      <c r="G7199" s="19"/>
      <c r="H7199" s="19"/>
      <c r="I7199" s="120"/>
      <c r="J7199" s="23"/>
      <c r="K7199" s="24"/>
      <c r="L7199" s="23"/>
      <c r="M7199" s="100"/>
      <c r="N7199" s="119"/>
      <c r="O7199" s="119"/>
    </row>
    <row r="7200" spans="1:15" s="96" customFormat="1" ht="45.95" customHeight="1">
      <c r="A7200" s="110"/>
      <c r="F7200" s="25"/>
      <c r="G7200" s="25"/>
      <c r="H7200" s="25"/>
      <c r="I7200" s="132"/>
      <c r="J7200" s="23"/>
      <c r="K7200" s="24"/>
      <c r="L7200" s="23"/>
      <c r="M7200" s="100"/>
      <c r="N7200" s="119"/>
      <c r="O7200" s="119"/>
    </row>
    <row r="7201" spans="1:15" s="96" customFormat="1" ht="45.95" customHeight="1">
      <c r="A7201" s="110"/>
      <c r="F7201" s="133"/>
      <c r="G7201" s="25"/>
      <c r="H7201" s="25"/>
      <c r="I7201" s="132"/>
      <c r="J7201" s="23"/>
      <c r="K7201" s="24"/>
      <c r="L7201" s="23"/>
      <c r="M7201" s="100"/>
      <c r="N7201" s="119"/>
      <c r="O7201" s="119"/>
    </row>
    <row r="7202" spans="1:15" s="96" customFormat="1" ht="45.95" customHeight="1">
      <c r="A7202" s="110"/>
      <c r="F7202" s="133"/>
      <c r="G7202" s="25"/>
      <c r="H7202" s="25"/>
      <c r="I7202" s="132"/>
      <c r="J7202" s="23"/>
      <c r="K7202" s="24"/>
      <c r="L7202" s="23"/>
      <c r="M7202" s="100"/>
      <c r="N7202" s="119"/>
      <c r="O7202" s="119"/>
    </row>
    <row r="7203" spans="1:15" s="96" customFormat="1" ht="45.95" customHeight="1">
      <c r="A7203" s="110"/>
      <c r="F7203" s="133"/>
      <c r="G7203" s="25"/>
      <c r="H7203" s="25"/>
      <c r="I7203" s="132"/>
      <c r="J7203" s="23"/>
      <c r="K7203" s="24"/>
      <c r="L7203" s="23"/>
      <c r="M7203" s="100"/>
      <c r="N7203" s="119"/>
      <c r="O7203" s="119"/>
    </row>
    <row r="7204" spans="1:15" s="96" customFormat="1" ht="45.95" customHeight="1">
      <c r="A7204" s="110"/>
      <c r="F7204" s="18"/>
      <c r="G7204" s="19"/>
      <c r="H7204" s="19"/>
      <c r="I7204" s="120"/>
      <c r="J7204" s="16"/>
      <c r="K7204" s="17"/>
      <c r="L7204" s="16"/>
      <c r="M7204" s="100"/>
      <c r="N7204" s="119"/>
      <c r="O7204" s="119"/>
    </row>
    <row r="7205" spans="1:15" s="96" customFormat="1" ht="45.95" customHeight="1">
      <c r="A7205" s="110"/>
      <c r="F7205" s="18"/>
      <c r="G7205" s="19"/>
      <c r="H7205" s="19"/>
      <c r="I7205" s="120"/>
      <c r="J7205" s="16"/>
      <c r="K7205" s="17"/>
      <c r="L7205" s="16"/>
      <c r="M7205" s="100"/>
      <c r="N7205" s="119"/>
      <c r="O7205" s="119"/>
    </row>
    <row r="7206" spans="1:15" s="96" customFormat="1" ht="45.95" customHeight="1">
      <c r="A7206" s="110"/>
      <c r="F7206" s="18"/>
      <c r="G7206" s="19"/>
      <c r="H7206" s="19"/>
      <c r="I7206" s="120"/>
      <c r="J7206" s="16"/>
      <c r="K7206" s="17"/>
      <c r="L7206" s="16"/>
      <c r="M7206" s="100"/>
      <c r="N7206" s="119"/>
      <c r="O7206" s="119"/>
    </row>
    <row r="7207" spans="1:15" s="96" customFormat="1" ht="45.95" customHeight="1">
      <c r="A7207" s="110"/>
      <c r="F7207" s="18"/>
      <c r="G7207" s="19"/>
      <c r="H7207" s="19"/>
      <c r="I7207" s="120"/>
      <c r="J7207" s="16"/>
      <c r="K7207" s="17"/>
      <c r="L7207" s="16"/>
      <c r="M7207" s="100"/>
      <c r="N7207" s="119"/>
      <c r="O7207" s="119"/>
    </row>
    <row r="7208" spans="1:15" s="96" customFormat="1" ht="45.95" customHeight="1">
      <c r="A7208" s="110"/>
      <c r="F7208" s="18"/>
      <c r="G7208" s="19"/>
      <c r="H7208" s="19"/>
      <c r="I7208" s="120"/>
      <c r="J7208" s="16"/>
      <c r="K7208" s="17"/>
      <c r="L7208" s="16"/>
      <c r="M7208" s="100"/>
      <c r="N7208" s="119"/>
      <c r="O7208" s="119"/>
    </row>
    <row r="7209" spans="1:15" s="96" customFormat="1" ht="45.95" customHeight="1">
      <c r="A7209" s="110"/>
      <c r="F7209" s="18"/>
      <c r="G7209" s="19"/>
      <c r="H7209" s="19"/>
      <c r="I7209" s="120"/>
      <c r="J7209" s="16"/>
      <c r="K7209" s="17"/>
      <c r="L7209" s="16"/>
      <c r="M7209" s="100"/>
      <c r="N7209" s="119"/>
      <c r="O7209" s="119"/>
    </row>
    <row r="7210" spans="1:15" s="96" customFormat="1" ht="45.95" customHeight="1">
      <c r="A7210" s="110"/>
      <c r="F7210" s="18"/>
      <c r="G7210" s="19"/>
      <c r="H7210" s="19"/>
      <c r="I7210" s="120"/>
      <c r="J7210" s="16"/>
      <c r="K7210" s="17"/>
      <c r="L7210" s="16"/>
      <c r="M7210" s="100"/>
      <c r="N7210" s="119"/>
      <c r="O7210" s="119"/>
    </row>
    <row r="7211" spans="1:15" s="96" customFormat="1" ht="45.95" customHeight="1">
      <c r="A7211" s="110"/>
      <c r="F7211" s="22"/>
      <c r="G7211" s="19"/>
      <c r="H7211" s="19"/>
      <c r="I7211" s="120"/>
      <c r="J7211" s="23"/>
      <c r="K7211" s="24"/>
      <c r="L7211" s="23"/>
      <c r="M7211" s="100"/>
      <c r="N7211" s="119"/>
      <c r="O7211" s="119"/>
    </row>
    <row r="7212" spans="1:15" s="96" customFormat="1" ht="45.95" customHeight="1">
      <c r="A7212" s="110"/>
      <c r="F7212" s="25"/>
      <c r="G7212" s="25"/>
      <c r="H7212" s="25"/>
      <c r="I7212" s="132"/>
      <c r="J7212" s="23"/>
      <c r="K7212" s="24"/>
      <c r="L7212" s="23"/>
      <c r="M7212" s="100"/>
      <c r="N7212" s="119"/>
      <c r="O7212" s="119"/>
    </row>
    <row r="7213" spans="1:15" s="96" customFormat="1" ht="45.95" customHeight="1">
      <c r="A7213" s="110"/>
      <c r="F7213" s="25"/>
      <c r="G7213" s="25"/>
      <c r="H7213" s="25"/>
      <c r="I7213" s="132"/>
      <c r="J7213" s="23"/>
      <c r="K7213" s="24"/>
      <c r="L7213" s="23"/>
      <c r="M7213" s="100"/>
      <c r="N7213" s="119"/>
      <c r="O7213" s="119"/>
    </row>
    <row r="7214" spans="1:15" s="96" customFormat="1" ht="45.95" customHeight="1">
      <c r="A7214" s="110"/>
      <c r="F7214" s="133"/>
      <c r="G7214" s="25"/>
      <c r="H7214" s="25"/>
      <c r="I7214" s="132"/>
      <c r="J7214" s="23"/>
      <c r="K7214" s="24"/>
      <c r="L7214" s="23"/>
      <c r="M7214" s="100"/>
      <c r="N7214" s="119"/>
      <c r="O7214" s="119"/>
    </row>
    <row r="7215" spans="1:15" s="96" customFormat="1" ht="45.95" customHeight="1">
      <c r="A7215" s="110"/>
      <c r="F7215" s="133"/>
      <c r="G7215" s="25"/>
      <c r="H7215" s="25"/>
      <c r="I7215" s="132"/>
      <c r="J7215" s="23"/>
      <c r="K7215" s="24"/>
      <c r="L7215" s="23"/>
      <c r="M7215" s="100"/>
      <c r="N7215" s="119"/>
      <c r="O7215" s="119"/>
    </row>
    <row r="7216" spans="1:15" s="96" customFormat="1" ht="45.95" customHeight="1">
      <c r="A7216" s="110"/>
      <c r="F7216" s="133"/>
      <c r="G7216" s="25"/>
      <c r="H7216" s="25"/>
      <c r="I7216" s="132"/>
      <c r="J7216" s="23"/>
      <c r="K7216" s="24"/>
      <c r="L7216" s="23"/>
      <c r="M7216" s="100"/>
      <c r="N7216" s="119"/>
      <c r="O7216" s="119"/>
    </row>
    <row r="7217" spans="1:15" s="96" customFormat="1" ht="45.95" customHeight="1">
      <c r="A7217" s="110"/>
      <c r="F7217" s="133"/>
      <c r="G7217" s="25"/>
      <c r="H7217" s="25"/>
      <c r="I7217" s="132"/>
      <c r="J7217" s="23"/>
      <c r="K7217" s="24"/>
      <c r="L7217" s="23"/>
      <c r="M7217" s="100"/>
      <c r="N7217" s="119"/>
      <c r="O7217" s="119"/>
    </row>
    <row r="7218" spans="1:15" s="96" customFormat="1" ht="45.95" customHeight="1">
      <c r="A7218" s="110"/>
      <c r="F7218" s="18"/>
      <c r="G7218" s="19"/>
      <c r="H7218" s="19"/>
      <c r="I7218" s="120"/>
      <c r="J7218" s="16"/>
      <c r="K7218" s="17"/>
      <c r="L7218" s="16"/>
      <c r="M7218" s="100"/>
      <c r="N7218" s="119"/>
      <c r="O7218" s="119"/>
    </row>
    <row r="7219" spans="1:15" s="96" customFormat="1" ht="45.95" customHeight="1">
      <c r="A7219" s="110"/>
      <c r="F7219" s="18"/>
      <c r="G7219" s="19"/>
      <c r="H7219" s="19"/>
      <c r="I7219" s="120"/>
      <c r="J7219" s="16"/>
      <c r="K7219" s="17"/>
      <c r="L7219" s="16"/>
      <c r="M7219" s="100"/>
      <c r="N7219" s="119"/>
      <c r="O7219" s="119"/>
    </row>
    <row r="7220" spans="1:15" s="96" customFormat="1" ht="45.95" customHeight="1">
      <c r="A7220" s="110"/>
      <c r="F7220" s="18"/>
      <c r="G7220" s="19"/>
      <c r="H7220" s="19"/>
      <c r="I7220" s="120"/>
      <c r="J7220" s="16"/>
      <c r="K7220" s="17"/>
      <c r="L7220" s="16"/>
      <c r="M7220" s="100"/>
      <c r="N7220" s="119"/>
      <c r="O7220" s="119"/>
    </row>
    <row r="7221" spans="1:15" s="96" customFormat="1" ht="45.95" customHeight="1">
      <c r="A7221" s="110"/>
      <c r="F7221" s="18"/>
      <c r="G7221" s="19"/>
      <c r="H7221" s="19"/>
      <c r="I7221" s="120"/>
      <c r="J7221" s="16"/>
      <c r="K7221" s="17"/>
      <c r="L7221" s="16"/>
      <c r="M7221" s="100"/>
      <c r="N7221" s="119"/>
      <c r="O7221" s="119"/>
    </row>
    <row r="7222" spans="1:15" s="96" customFormat="1" ht="45.95" customHeight="1">
      <c r="A7222" s="110"/>
      <c r="F7222" s="22"/>
      <c r="G7222" s="19"/>
      <c r="H7222" s="19"/>
      <c r="I7222" s="120"/>
      <c r="J7222" s="23"/>
      <c r="K7222" s="24"/>
      <c r="L7222" s="23"/>
      <c r="M7222" s="100"/>
      <c r="N7222" s="119"/>
      <c r="O7222" s="119"/>
    </row>
    <row r="7223" spans="1:15" s="96" customFormat="1" ht="45.95" customHeight="1">
      <c r="A7223" s="110"/>
      <c r="F7223" s="25"/>
      <c r="G7223" s="25"/>
      <c r="H7223" s="25"/>
      <c r="I7223" s="120"/>
      <c r="J7223" s="23"/>
      <c r="K7223" s="24"/>
      <c r="L7223" s="23"/>
      <c r="M7223" s="100"/>
      <c r="N7223" s="119"/>
      <c r="O7223" s="119"/>
    </row>
    <row r="7224" spans="1:15" s="96" customFormat="1" ht="45.95" customHeight="1">
      <c r="A7224" s="110"/>
      <c r="F7224" s="25"/>
      <c r="G7224" s="25"/>
      <c r="H7224" s="25"/>
      <c r="I7224" s="132"/>
      <c r="J7224" s="23"/>
      <c r="K7224" s="24"/>
      <c r="L7224" s="23"/>
      <c r="M7224" s="100"/>
      <c r="N7224" s="119"/>
      <c r="O7224" s="119"/>
    </row>
    <row r="7225" spans="1:15" s="96" customFormat="1" ht="45.95" customHeight="1">
      <c r="A7225" s="110"/>
      <c r="F7225" s="133"/>
      <c r="G7225" s="25"/>
      <c r="H7225" s="25"/>
      <c r="I7225" s="132"/>
      <c r="J7225" s="23"/>
      <c r="K7225" s="24"/>
      <c r="L7225" s="23"/>
      <c r="M7225" s="100"/>
      <c r="N7225" s="119"/>
      <c r="O7225" s="119"/>
    </row>
    <row r="7226" spans="1:15" s="96" customFormat="1" ht="45.95" customHeight="1">
      <c r="A7226" s="110"/>
      <c r="F7226" s="133"/>
      <c r="G7226" s="25"/>
      <c r="H7226" s="25"/>
      <c r="I7226" s="132"/>
      <c r="J7226" s="23"/>
      <c r="K7226" s="24"/>
      <c r="L7226" s="23"/>
      <c r="M7226" s="100"/>
      <c r="N7226" s="119"/>
      <c r="O7226" s="119"/>
    </row>
    <row r="7227" spans="1:15" s="96" customFormat="1" ht="45.95" customHeight="1">
      <c r="A7227" s="110"/>
      <c r="B7227" s="111"/>
      <c r="C7227" s="127"/>
      <c r="F7227" s="130"/>
      <c r="G7227" s="130"/>
      <c r="H7227" s="130"/>
      <c r="I7227" s="120"/>
      <c r="J7227" s="16"/>
      <c r="K7227" s="17"/>
      <c r="L7227" s="16"/>
      <c r="M7227" s="100"/>
      <c r="N7227" s="131"/>
      <c r="O7227" s="119"/>
    </row>
    <row r="7228" spans="1:15" s="96" customFormat="1" ht="45.95" customHeight="1">
      <c r="A7228" s="110"/>
      <c r="F7228" s="130"/>
      <c r="G7228" s="130"/>
      <c r="H7228" s="130"/>
      <c r="I7228" s="120"/>
      <c r="J7228" s="16"/>
      <c r="K7228" s="17"/>
      <c r="L7228" s="16"/>
      <c r="M7228" s="100"/>
      <c r="N7228" s="131"/>
      <c r="O7228" s="119"/>
    </row>
    <row r="7229" spans="1:15" s="96" customFormat="1" ht="45.95" customHeight="1">
      <c r="A7229" s="110"/>
      <c r="F7229" s="130"/>
      <c r="G7229" s="130"/>
      <c r="H7229" s="130"/>
      <c r="I7229" s="120"/>
      <c r="J7229" s="16"/>
      <c r="K7229" s="17"/>
      <c r="L7229" s="16"/>
      <c r="M7229" s="100"/>
      <c r="N7229" s="131"/>
      <c r="O7229" s="119"/>
    </row>
    <row r="7230" spans="1:15" s="96" customFormat="1" ht="45.95" customHeight="1">
      <c r="A7230" s="110"/>
      <c r="F7230" s="18"/>
      <c r="G7230" s="130"/>
      <c r="H7230" s="130"/>
      <c r="I7230" s="120"/>
      <c r="J7230" s="16"/>
      <c r="K7230" s="17"/>
      <c r="L7230" s="16"/>
      <c r="M7230" s="100"/>
      <c r="N7230" s="131"/>
      <c r="O7230" s="119"/>
    </row>
    <row r="7231" spans="1:15" s="96" customFormat="1" ht="45.95" customHeight="1">
      <c r="A7231" s="110"/>
      <c r="F7231" s="18"/>
      <c r="G7231" s="130"/>
      <c r="H7231" s="130"/>
      <c r="I7231" s="120"/>
      <c r="J7231" s="16"/>
      <c r="K7231" s="17"/>
      <c r="L7231" s="16"/>
      <c r="M7231" s="100"/>
      <c r="N7231" s="131"/>
      <c r="O7231" s="119"/>
    </row>
    <row r="7232" spans="1:15" s="96" customFormat="1" ht="45.95" customHeight="1">
      <c r="A7232" s="110"/>
      <c r="F7232" s="18"/>
      <c r="G7232" s="130"/>
      <c r="H7232" s="130"/>
      <c r="I7232" s="120"/>
      <c r="J7232" s="16"/>
      <c r="K7232" s="17"/>
      <c r="L7232" s="16"/>
      <c r="M7232" s="100"/>
      <c r="N7232" s="131"/>
      <c r="O7232" s="119"/>
    </row>
    <row r="7233" spans="1:15" s="96" customFormat="1" ht="45.95" customHeight="1">
      <c r="A7233" s="110"/>
      <c r="F7233" s="18"/>
      <c r="G7233" s="19"/>
      <c r="H7233" s="19"/>
      <c r="I7233" s="120"/>
      <c r="J7233" s="16"/>
      <c r="K7233" s="17"/>
      <c r="L7233" s="16"/>
      <c r="M7233" s="100"/>
      <c r="N7233" s="119"/>
      <c r="O7233" s="119"/>
    </row>
    <row r="7234" spans="1:15" s="96" customFormat="1" ht="45.95" customHeight="1">
      <c r="A7234" s="110"/>
      <c r="F7234" s="18"/>
      <c r="G7234" s="19"/>
      <c r="H7234" s="19"/>
      <c r="I7234" s="120"/>
      <c r="J7234" s="16"/>
      <c r="K7234" s="17"/>
      <c r="L7234" s="16"/>
      <c r="M7234" s="100"/>
      <c r="N7234" s="119"/>
      <c r="O7234" s="119"/>
    </row>
    <row r="7235" spans="1:15" s="96" customFormat="1" ht="45.95" customHeight="1">
      <c r="A7235" s="110"/>
      <c r="F7235" s="18"/>
      <c r="G7235" s="19"/>
      <c r="H7235" s="19"/>
      <c r="I7235" s="120"/>
      <c r="J7235" s="16"/>
      <c r="K7235" s="17"/>
      <c r="L7235" s="16"/>
      <c r="M7235" s="100"/>
      <c r="N7235" s="119"/>
      <c r="O7235" s="119"/>
    </row>
    <row r="7236" spans="1:15" s="96" customFormat="1" ht="45.95" customHeight="1">
      <c r="A7236" s="110"/>
      <c r="F7236" s="22"/>
      <c r="G7236" s="19"/>
      <c r="H7236" s="19"/>
      <c r="I7236" s="120"/>
      <c r="J7236" s="23"/>
      <c r="K7236" s="24"/>
      <c r="L7236" s="23"/>
      <c r="M7236" s="100"/>
      <c r="N7236" s="119"/>
      <c r="O7236" s="119"/>
    </row>
    <row r="7237" spans="1:15" s="96" customFormat="1" ht="45.95" customHeight="1">
      <c r="A7237" s="110"/>
      <c r="F7237" s="25"/>
      <c r="G7237" s="25"/>
      <c r="H7237" s="25"/>
      <c r="I7237" s="120"/>
      <c r="J7237" s="23"/>
      <c r="K7237" s="24"/>
      <c r="L7237" s="23"/>
      <c r="M7237" s="100"/>
      <c r="N7237" s="119"/>
      <c r="O7237" s="119"/>
    </row>
    <row r="7238" spans="1:15" s="96" customFormat="1" ht="45.95" customHeight="1">
      <c r="A7238" s="110"/>
      <c r="F7238" s="25"/>
      <c r="G7238" s="25"/>
      <c r="H7238" s="25"/>
      <c r="I7238" s="132"/>
      <c r="J7238" s="23"/>
      <c r="K7238" s="24"/>
      <c r="L7238" s="23"/>
      <c r="M7238" s="100"/>
      <c r="N7238" s="119"/>
      <c r="O7238" s="119"/>
    </row>
    <row r="7239" spans="1:15" s="96" customFormat="1" ht="45.95" customHeight="1">
      <c r="A7239" s="110"/>
      <c r="F7239" s="133"/>
      <c r="G7239" s="25"/>
      <c r="H7239" s="25"/>
      <c r="I7239" s="132"/>
      <c r="J7239" s="23"/>
      <c r="K7239" s="24"/>
      <c r="L7239" s="23"/>
      <c r="M7239" s="100"/>
      <c r="N7239" s="119"/>
      <c r="O7239" s="119"/>
    </row>
    <row r="7240" spans="1:15" s="96" customFormat="1" ht="45.95" customHeight="1">
      <c r="A7240" s="110"/>
      <c r="F7240" s="133"/>
      <c r="G7240" s="25"/>
      <c r="H7240" s="25"/>
      <c r="I7240" s="132"/>
      <c r="J7240" s="23"/>
      <c r="K7240" s="24"/>
      <c r="L7240" s="23"/>
      <c r="M7240" s="100"/>
      <c r="N7240" s="119"/>
      <c r="O7240" s="119"/>
    </row>
    <row r="7241" spans="1:15" s="96" customFormat="1" ht="45.95" customHeight="1">
      <c r="A7241" s="110"/>
      <c r="F7241" s="133"/>
      <c r="G7241" s="25"/>
      <c r="H7241" s="25"/>
      <c r="I7241" s="132"/>
      <c r="J7241" s="23"/>
      <c r="K7241" s="24"/>
      <c r="L7241" s="23"/>
      <c r="M7241" s="100"/>
      <c r="N7241" s="119"/>
      <c r="O7241" s="119"/>
    </row>
    <row r="7242" spans="1:15" s="96" customFormat="1" ht="45.95" customHeight="1">
      <c r="A7242" s="110"/>
      <c r="F7242" s="18"/>
      <c r="G7242" s="19"/>
      <c r="H7242" s="19"/>
      <c r="I7242" s="137"/>
      <c r="J7242" s="16"/>
      <c r="K7242" s="17"/>
      <c r="L7242" s="16"/>
      <c r="M7242" s="100"/>
      <c r="N7242" s="119"/>
      <c r="O7242" s="119"/>
    </row>
    <row r="7243" spans="1:15" s="96" customFormat="1" ht="45.95" customHeight="1">
      <c r="A7243" s="110"/>
      <c r="F7243" s="18"/>
      <c r="G7243" s="19"/>
      <c r="H7243" s="19"/>
      <c r="I7243" s="120"/>
      <c r="J7243" s="16"/>
      <c r="K7243" s="17"/>
      <c r="L7243" s="16"/>
      <c r="M7243" s="100"/>
      <c r="N7243" s="119"/>
      <c r="O7243" s="119"/>
    </row>
    <row r="7244" spans="1:15" s="96" customFormat="1" ht="45.95" customHeight="1">
      <c r="A7244" s="110"/>
      <c r="F7244" s="18"/>
      <c r="G7244" s="19"/>
      <c r="H7244" s="19"/>
      <c r="I7244" s="120"/>
      <c r="J7244" s="16"/>
      <c r="K7244" s="17"/>
      <c r="L7244" s="16"/>
      <c r="M7244" s="100"/>
      <c r="N7244" s="119"/>
      <c r="O7244" s="119"/>
    </row>
    <row r="7245" spans="1:15" s="96" customFormat="1" ht="45.95" customHeight="1">
      <c r="A7245" s="110"/>
      <c r="F7245" s="18"/>
      <c r="G7245" s="19"/>
      <c r="H7245" s="19"/>
      <c r="I7245" s="120"/>
      <c r="J7245" s="16"/>
      <c r="K7245" s="17"/>
      <c r="L7245" s="16"/>
      <c r="M7245" s="100"/>
      <c r="N7245" s="119"/>
      <c r="O7245" s="119"/>
    </row>
    <row r="7246" spans="1:15" s="96" customFormat="1" ht="45.95" customHeight="1">
      <c r="A7246" s="110"/>
      <c r="F7246" s="18"/>
      <c r="G7246" s="19"/>
      <c r="H7246" s="19"/>
      <c r="I7246" s="120"/>
      <c r="J7246" s="16"/>
      <c r="K7246" s="17"/>
      <c r="L7246" s="16"/>
      <c r="M7246" s="100"/>
      <c r="N7246" s="119"/>
      <c r="O7246" s="119"/>
    </row>
    <row r="7247" spans="1:15" s="96" customFormat="1" ht="45.95" customHeight="1">
      <c r="A7247" s="110"/>
      <c r="F7247" s="22"/>
      <c r="G7247" s="19"/>
      <c r="H7247" s="19"/>
      <c r="I7247" s="120"/>
      <c r="J7247" s="23"/>
      <c r="K7247" s="24"/>
      <c r="L7247" s="23"/>
      <c r="M7247" s="100"/>
      <c r="N7247" s="119"/>
      <c r="O7247" s="119"/>
    </row>
    <row r="7248" spans="1:15" s="96" customFormat="1" ht="45.95" customHeight="1">
      <c r="A7248" s="110"/>
      <c r="F7248" s="22"/>
      <c r="G7248" s="19"/>
      <c r="H7248" s="19"/>
      <c r="I7248" s="120"/>
      <c r="J7248" s="23"/>
      <c r="K7248" s="24"/>
      <c r="L7248" s="23"/>
      <c r="M7248" s="100"/>
      <c r="N7248" s="119"/>
      <c r="O7248" s="119"/>
    </row>
    <row r="7249" spans="1:15" s="96" customFormat="1" ht="45.95" customHeight="1">
      <c r="A7249" s="110"/>
      <c r="F7249" s="25"/>
      <c r="G7249" s="25"/>
      <c r="H7249" s="25"/>
      <c r="I7249" s="132"/>
      <c r="J7249" s="23"/>
      <c r="K7249" s="24"/>
      <c r="L7249" s="23"/>
      <c r="M7249" s="100"/>
      <c r="N7249" s="119"/>
      <c r="O7249" s="119"/>
    </row>
    <row r="7250" spans="1:15" s="96" customFormat="1" ht="45.95" customHeight="1">
      <c r="A7250" s="110"/>
      <c r="F7250" s="25"/>
      <c r="G7250" s="25"/>
      <c r="H7250" s="25"/>
      <c r="I7250" s="132"/>
      <c r="J7250" s="23"/>
      <c r="K7250" s="24"/>
      <c r="L7250" s="23"/>
      <c r="M7250" s="100"/>
      <c r="N7250" s="119"/>
      <c r="O7250" s="119"/>
    </row>
    <row r="7251" spans="1:15" s="96" customFormat="1" ht="45.95" customHeight="1">
      <c r="A7251" s="110"/>
      <c r="F7251" s="133"/>
      <c r="G7251" s="25"/>
      <c r="H7251" s="25"/>
      <c r="I7251" s="132"/>
      <c r="J7251" s="23"/>
      <c r="K7251" s="24"/>
      <c r="L7251" s="23"/>
      <c r="M7251" s="100"/>
      <c r="N7251" s="119"/>
      <c r="O7251" s="119"/>
    </row>
    <row r="7252" spans="1:15" s="96" customFormat="1" ht="45.95" customHeight="1">
      <c r="A7252" s="110"/>
      <c r="F7252" s="133"/>
      <c r="G7252" s="25"/>
      <c r="H7252" s="25"/>
      <c r="I7252" s="132"/>
      <c r="J7252" s="23"/>
      <c r="K7252" s="24"/>
      <c r="L7252" s="23"/>
      <c r="M7252" s="100"/>
      <c r="N7252" s="119"/>
      <c r="O7252" s="119"/>
    </row>
    <row r="7253" spans="1:15" s="96" customFormat="1" ht="45.95" customHeight="1">
      <c r="A7253" s="110"/>
      <c r="F7253" s="133"/>
      <c r="G7253" s="25"/>
      <c r="H7253" s="25"/>
      <c r="I7253" s="132"/>
      <c r="J7253" s="23"/>
      <c r="K7253" s="24"/>
      <c r="L7253" s="23"/>
      <c r="M7253" s="100"/>
      <c r="N7253" s="119"/>
      <c r="O7253" s="119"/>
    </row>
    <row r="7254" spans="1:15" s="96" customFormat="1" ht="45.95" customHeight="1">
      <c r="A7254" s="110"/>
      <c r="F7254" s="18"/>
      <c r="G7254" s="19"/>
      <c r="H7254" s="19"/>
      <c r="I7254" s="120"/>
      <c r="J7254" s="16"/>
      <c r="K7254" s="17"/>
      <c r="L7254" s="16"/>
      <c r="M7254" s="100"/>
      <c r="N7254" s="119"/>
      <c r="O7254" s="119"/>
    </row>
    <row r="7255" spans="1:15" s="96" customFormat="1" ht="45.95" customHeight="1">
      <c r="A7255" s="110"/>
      <c r="F7255" s="18"/>
      <c r="G7255" s="19"/>
      <c r="H7255" s="19"/>
      <c r="I7255" s="120"/>
      <c r="J7255" s="16"/>
      <c r="K7255" s="17"/>
      <c r="L7255" s="16"/>
      <c r="M7255" s="100"/>
      <c r="N7255" s="119"/>
      <c r="O7255" s="119"/>
    </row>
    <row r="7256" spans="1:15" s="96" customFormat="1" ht="45.95" customHeight="1">
      <c r="A7256" s="110"/>
      <c r="F7256" s="18"/>
      <c r="G7256" s="19"/>
      <c r="H7256" s="19"/>
      <c r="I7256" s="120"/>
      <c r="J7256" s="16"/>
      <c r="K7256" s="17"/>
      <c r="L7256" s="16"/>
      <c r="M7256" s="100"/>
      <c r="N7256" s="119"/>
      <c r="O7256" s="119"/>
    </row>
    <row r="7257" spans="1:15" s="96" customFormat="1" ht="45.95" customHeight="1">
      <c r="A7257" s="110"/>
      <c r="F7257" s="22"/>
      <c r="G7257" s="19"/>
      <c r="H7257" s="19"/>
      <c r="I7257" s="120"/>
      <c r="J7257" s="23"/>
      <c r="K7257" s="24"/>
      <c r="L7257" s="23"/>
      <c r="M7257" s="100"/>
      <c r="N7257" s="119"/>
      <c r="O7257" s="119"/>
    </row>
    <row r="7258" spans="1:15" s="96" customFormat="1" ht="45.95" customHeight="1">
      <c r="A7258" s="110"/>
      <c r="F7258" s="22"/>
      <c r="G7258" s="19"/>
      <c r="H7258" s="19"/>
      <c r="I7258" s="120"/>
      <c r="J7258" s="23"/>
      <c r="K7258" s="24"/>
      <c r="L7258" s="23"/>
      <c r="M7258" s="100"/>
      <c r="N7258" s="119"/>
      <c r="O7258" s="119"/>
    </row>
    <row r="7259" spans="1:15" s="96" customFormat="1" ht="45.95" customHeight="1">
      <c r="A7259" s="110"/>
      <c r="F7259" s="25"/>
      <c r="G7259" s="25"/>
      <c r="H7259" s="25"/>
      <c r="I7259" s="132"/>
      <c r="J7259" s="23"/>
      <c r="K7259" s="24"/>
      <c r="L7259" s="23"/>
      <c r="M7259" s="100"/>
      <c r="N7259" s="119"/>
      <c r="O7259" s="119"/>
    </row>
    <row r="7260" spans="1:15" s="96" customFormat="1" ht="45.95" customHeight="1">
      <c r="A7260" s="110"/>
      <c r="F7260" s="25"/>
      <c r="G7260" s="25"/>
      <c r="H7260" s="25"/>
      <c r="I7260" s="132"/>
      <c r="J7260" s="23"/>
      <c r="K7260" s="24"/>
      <c r="L7260" s="23"/>
      <c r="M7260" s="100"/>
      <c r="N7260" s="119"/>
      <c r="O7260" s="119"/>
    </row>
    <row r="7261" spans="1:15" s="96" customFormat="1" ht="45.95" customHeight="1">
      <c r="A7261" s="110"/>
      <c r="F7261" s="133"/>
      <c r="G7261" s="25"/>
      <c r="H7261" s="25"/>
      <c r="I7261" s="132"/>
      <c r="J7261" s="23"/>
      <c r="K7261" s="24"/>
      <c r="L7261" s="23"/>
      <c r="M7261" s="100"/>
      <c r="N7261" s="119"/>
      <c r="O7261" s="119"/>
    </row>
    <row r="7262" spans="1:15" s="96" customFormat="1" ht="45.95" customHeight="1">
      <c r="A7262" s="110"/>
      <c r="F7262" s="133"/>
      <c r="G7262" s="25"/>
      <c r="H7262" s="25"/>
      <c r="I7262" s="132"/>
      <c r="J7262" s="23"/>
      <c r="K7262" s="24"/>
      <c r="L7262" s="23"/>
      <c r="M7262" s="100"/>
      <c r="N7262" s="119"/>
      <c r="O7262" s="119"/>
    </row>
    <row r="7263" spans="1:15" s="96" customFormat="1" ht="45.95" customHeight="1">
      <c r="A7263" s="110"/>
      <c r="F7263" s="133"/>
      <c r="G7263" s="25"/>
      <c r="H7263" s="25"/>
      <c r="I7263" s="132"/>
      <c r="J7263" s="23"/>
      <c r="K7263" s="24"/>
      <c r="L7263" s="23"/>
      <c r="M7263" s="100"/>
      <c r="N7263" s="119"/>
      <c r="O7263" s="119"/>
    </row>
    <row r="7264" spans="1:15" s="96" customFormat="1" ht="45.95" customHeight="1">
      <c r="A7264" s="110"/>
      <c r="F7264" s="18"/>
      <c r="G7264" s="19"/>
      <c r="H7264" s="19"/>
      <c r="I7264" s="120"/>
      <c r="J7264" s="16"/>
      <c r="K7264" s="17"/>
      <c r="L7264" s="16"/>
      <c r="M7264" s="100"/>
      <c r="N7264" s="119"/>
      <c r="O7264" s="119"/>
    </row>
    <row r="7265" spans="1:15" s="96" customFormat="1" ht="45.95" customHeight="1">
      <c r="A7265" s="110"/>
      <c r="F7265" s="18"/>
      <c r="G7265" s="19"/>
      <c r="H7265" s="19"/>
      <c r="I7265" s="120"/>
      <c r="J7265" s="16"/>
      <c r="K7265" s="17"/>
      <c r="L7265" s="16"/>
      <c r="M7265" s="100"/>
      <c r="N7265" s="119"/>
      <c r="O7265" s="119"/>
    </row>
    <row r="7266" spans="1:15" s="96" customFormat="1" ht="45.95" customHeight="1">
      <c r="A7266" s="110"/>
      <c r="F7266" s="18"/>
      <c r="G7266" s="19"/>
      <c r="H7266" s="19"/>
      <c r="I7266" s="120"/>
      <c r="J7266" s="16"/>
      <c r="K7266" s="17"/>
      <c r="L7266" s="16"/>
      <c r="M7266" s="100"/>
      <c r="N7266" s="119"/>
      <c r="O7266" s="119"/>
    </row>
    <row r="7267" spans="1:15" s="96" customFormat="1" ht="45.95" customHeight="1">
      <c r="A7267" s="110"/>
      <c r="F7267" s="18"/>
      <c r="G7267" s="19"/>
      <c r="H7267" s="19"/>
      <c r="I7267" s="120"/>
      <c r="J7267" s="16"/>
      <c r="K7267" s="17"/>
      <c r="L7267" s="16"/>
      <c r="M7267" s="100"/>
      <c r="N7267" s="119"/>
      <c r="O7267" s="119"/>
    </row>
    <row r="7268" spans="1:15" s="96" customFormat="1" ht="45.95" customHeight="1">
      <c r="A7268" s="110"/>
      <c r="F7268" s="18"/>
      <c r="G7268" s="19"/>
      <c r="H7268" s="19"/>
      <c r="I7268" s="120"/>
      <c r="J7268" s="16"/>
      <c r="K7268" s="17"/>
      <c r="L7268" s="16"/>
      <c r="M7268" s="100"/>
      <c r="N7268" s="119"/>
      <c r="O7268" s="119"/>
    </row>
    <row r="7269" spans="1:15" s="96" customFormat="1" ht="45.95" customHeight="1">
      <c r="A7269" s="110"/>
      <c r="F7269" s="18"/>
      <c r="G7269" s="19"/>
      <c r="H7269" s="19"/>
      <c r="I7269" s="120"/>
      <c r="J7269" s="16"/>
      <c r="K7269" s="17"/>
      <c r="L7269" s="16"/>
      <c r="M7269" s="100"/>
      <c r="N7269" s="119"/>
      <c r="O7269" s="119"/>
    </row>
    <row r="7270" spans="1:15" s="96" customFormat="1" ht="45.95" customHeight="1">
      <c r="A7270" s="110"/>
      <c r="F7270" s="18"/>
      <c r="G7270" s="19"/>
      <c r="H7270" s="19"/>
      <c r="I7270" s="120"/>
      <c r="J7270" s="16"/>
      <c r="K7270" s="17"/>
      <c r="L7270" s="16"/>
      <c r="M7270" s="100"/>
      <c r="N7270" s="119"/>
      <c r="O7270" s="119"/>
    </row>
    <row r="7271" spans="1:15" s="96" customFormat="1" ht="45.95" customHeight="1">
      <c r="A7271" s="110"/>
      <c r="F7271" s="22"/>
      <c r="G7271" s="19"/>
      <c r="H7271" s="19"/>
      <c r="I7271" s="120"/>
      <c r="J7271" s="23"/>
      <c r="K7271" s="24"/>
      <c r="L7271" s="23"/>
      <c r="M7271" s="100"/>
      <c r="N7271" s="119"/>
      <c r="O7271" s="119"/>
    </row>
    <row r="7272" spans="1:15" s="96" customFormat="1" ht="45.95" customHeight="1">
      <c r="A7272" s="110"/>
      <c r="F7272" s="25"/>
      <c r="G7272" s="25"/>
      <c r="H7272" s="25"/>
      <c r="I7272" s="132"/>
      <c r="J7272" s="23"/>
      <c r="K7272" s="24"/>
      <c r="L7272" s="23"/>
      <c r="M7272" s="100"/>
      <c r="N7272" s="119"/>
      <c r="O7272" s="119"/>
    </row>
    <row r="7273" spans="1:15" s="96" customFormat="1" ht="45.95" customHeight="1">
      <c r="A7273" s="110"/>
      <c r="F7273" s="25"/>
      <c r="G7273" s="25"/>
      <c r="H7273" s="25"/>
      <c r="I7273" s="132"/>
      <c r="J7273" s="23"/>
      <c r="K7273" s="24"/>
      <c r="L7273" s="23"/>
      <c r="M7273" s="100"/>
      <c r="N7273" s="119"/>
      <c r="O7273" s="119"/>
    </row>
    <row r="7274" spans="1:15" s="96" customFormat="1" ht="45.95" customHeight="1">
      <c r="A7274" s="110"/>
      <c r="F7274" s="133"/>
      <c r="G7274" s="25"/>
      <c r="H7274" s="25"/>
      <c r="I7274" s="132"/>
      <c r="J7274" s="23"/>
      <c r="K7274" s="24"/>
      <c r="L7274" s="23"/>
      <c r="M7274" s="100"/>
      <c r="N7274" s="119"/>
      <c r="O7274" s="119"/>
    </row>
    <row r="7275" spans="1:15" s="96" customFormat="1" ht="45.95" customHeight="1">
      <c r="A7275" s="110"/>
      <c r="F7275" s="133"/>
      <c r="G7275" s="25"/>
      <c r="H7275" s="25"/>
      <c r="I7275" s="132"/>
      <c r="J7275" s="23"/>
      <c r="K7275" s="24"/>
      <c r="L7275" s="23"/>
      <c r="M7275" s="100"/>
      <c r="N7275" s="119"/>
      <c r="O7275" s="119"/>
    </row>
    <row r="7276" spans="1:15" s="96" customFormat="1" ht="45.95" customHeight="1">
      <c r="A7276" s="110"/>
      <c r="F7276" s="133"/>
      <c r="G7276" s="25"/>
      <c r="H7276" s="25"/>
      <c r="I7276" s="132"/>
      <c r="J7276" s="23"/>
      <c r="K7276" s="24"/>
      <c r="L7276" s="23"/>
      <c r="M7276" s="100"/>
      <c r="N7276" s="119"/>
      <c r="O7276" s="119"/>
    </row>
    <row r="7277" spans="1:15" s="96" customFormat="1" ht="45.95" customHeight="1">
      <c r="A7277" s="110"/>
      <c r="F7277" s="133"/>
      <c r="G7277" s="25"/>
      <c r="H7277" s="25"/>
      <c r="I7277" s="132"/>
      <c r="J7277" s="23"/>
      <c r="K7277" s="24"/>
      <c r="L7277" s="23"/>
      <c r="M7277" s="100"/>
      <c r="N7277" s="119"/>
      <c r="O7277" s="119"/>
    </row>
    <row r="7278" spans="1:15" s="96" customFormat="1" ht="45.95" customHeight="1">
      <c r="A7278" s="110"/>
      <c r="F7278" s="18"/>
      <c r="G7278" s="19"/>
      <c r="H7278" s="19"/>
      <c r="I7278" s="120"/>
      <c r="J7278" s="16"/>
      <c r="K7278" s="17"/>
      <c r="L7278" s="16"/>
      <c r="M7278" s="100"/>
      <c r="N7278" s="119"/>
      <c r="O7278" s="119"/>
    </row>
    <row r="7279" spans="1:15" s="96" customFormat="1" ht="45.95" customHeight="1">
      <c r="A7279" s="110"/>
      <c r="F7279" s="18"/>
      <c r="G7279" s="19"/>
      <c r="H7279" s="19"/>
      <c r="I7279" s="120"/>
      <c r="J7279" s="16"/>
      <c r="K7279" s="17"/>
      <c r="L7279" s="16"/>
      <c r="M7279" s="100"/>
      <c r="N7279" s="119"/>
      <c r="O7279" s="119"/>
    </row>
    <row r="7280" spans="1:15" s="96" customFormat="1" ht="45.95" customHeight="1">
      <c r="A7280" s="110"/>
      <c r="F7280" s="18"/>
      <c r="G7280" s="19"/>
      <c r="H7280" s="19"/>
      <c r="I7280" s="120"/>
      <c r="J7280" s="16"/>
      <c r="K7280" s="17"/>
      <c r="L7280" s="16"/>
      <c r="M7280" s="100"/>
      <c r="N7280" s="119"/>
      <c r="O7280" s="119"/>
    </row>
    <row r="7281" spans="1:15" s="96" customFormat="1" ht="45.95" customHeight="1">
      <c r="A7281" s="110"/>
      <c r="F7281" s="22"/>
      <c r="G7281" s="19"/>
      <c r="H7281" s="19"/>
      <c r="I7281" s="120"/>
      <c r="J7281" s="23"/>
      <c r="K7281" s="24"/>
      <c r="L7281" s="23"/>
      <c r="M7281" s="100"/>
      <c r="N7281" s="119"/>
      <c r="O7281" s="119"/>
    </row>
    <row r="7282" spans="1:15" s="96" customFormat="1" ht="45.95" customHeight="1">
      <c r="A7282" s="110"/>
      <c r="F7282" s="25"/>
      <c r="G7282" s="25"/>
      <c r="H7282" s="25"/>
      <c r="I7282" s="132"/>
      <c r="J7282" s="23"/>
      <c r="K7282" s="24"/>
      <c r="L7282" s="23"/>
      <c r="M7282" s="100"/>
      <c r="N7282" s="119"/>
      <c r="O7282" s="119"/>
    </row>
    <row r="7283" spans="1:15" s="96" customFormat="1" ht="45.95" customHeight="1">
      <c r="A7283" s="110"/>
      <c r="F7283" s="25"/>
      <c r="G7283" s="25"/>
      <c r="H7283" s="25"/>
      <c r="I7283" s="132"/>
      <c r="J7283" s="23"/>
      <c r="K7283" s="24"/>
      <c r="L7283" s="23"/>
      <c r="M7283" s="100"/>
      <c r="N7283" s="119"/>
      <c r="O7283" s="119"/>
    </row>
    <row r="7284" spans="1:15" s="96" customFormat="1" ht="45.95" customHeight="1">
      <c r="A7284" s="110"/>
      <c r="F7284" s="133"/>
      <c r="G7284" s="25"/>
      <c r="H7284" s="25"/>
      <c r="I7284" s="132"/>
      <c r="J7284" s="23"/>
      <c r="K7284" s="24"/>
      <c r="L7284" s="23"/>
      <c r="M7284" s="100"/>
      <c r="N7284" s="119"/>
      <c r="O7284" s="119"/>
    </row>
    <row r="7285" spans="1:15" s="96" customFormat="1" ht="45.95" customHeight="1">
      <c r="A7285" s="110"/>
      <c r="F7285" s="133"/>
      <c r="G7285" s="25"/>
      <c r="H7285" s="25"/>
      <c r="I7285" s="132"/>
      <c r="J7285" s="23"/>
      <c r="K7285" s="24"/>
      <c r="L7285" s="23"/>
      <c r="M7285" s="100"/>
      <c r="N7285" s="119"/>
      <c r="O7285" s="119"/>
    </row>
    <row r="7286" spans="1:15" s="96" customFormat="1" ht="45.95" customHeight="1">
      <c r="A7286" s="110"/>
      <c r="F7286" s="133"/>
      <c r="G7286" s="25"/>
      <c r="H7286" s="25"/>
      <c r="I7286" s="132"/>
      <c r="J7286" s="23"/>
      <c r="K7286" s="24"/>
      <c r="L7286" s="23"/>
      <c r="M7286" s="100"/>
      <c r="N7286" s="119"/>
      <c r="O7286" s="119"/>
    </row>
    <row r="7287" spans="1:15" s="96" customFormat="1" ht="45.95" customHeight="1">
      <c r="A7287" s="110"/>
      <c r="F7287" s="18"/>
      <c r="G7287" s="19"/>
      <c r="H7287" s="19"/>
      <c r="I7287" s="120"/>
      <c r="J7287" s="16"/>
      <c r="K7287" s="17"/>
      <c r="L7287" s="16"/>
      <c r="M7287" s="100"/>
      <c r="N7287" s="119"/>
      <c r="O7287" s="119"/>
    </row>
    <row r="7288" spans="1:15" s="96" customFormat="1" ht="45.95" customHeight="1">
      <c r="A7288" s="110"/>
      <c r="F7288" s="18"/>
      <c r="G7288" s="19"/>
      <c r="H7288" s="19"/>
      <c r="I7288" s="120"/>
      <c r="J7288" s="16"/>
      <c r="K7288" s="17"/>
      <c r="L7288" s="16"/>
      <c r="M7288" s="100"/>
      <c r="N7288" s="119"/>
      <c r="O7288" s="119"/>
    </row>
    <row r="7289" spans="1:15" s="96" customFormat="1" ht="45.95" customHeight="1">
      <c r="A7289" s="110"/>
      <c r="F7289" s="18"/>
      <c r="G7289" s="19"/>
      <c r="H7289" s="19"/>
      <c r="I7289" s="120"/>
      <c r="J7289" s="16"/>
      <c r="K7289" s="17"/>
      <c r="L7289" s="16"/>
      <c r="M7289" s="100"/>
      <c r="N7289" s="119"/>
      <c r="O7289" s="119"/>
    </row>
    <row r="7290" spans="1:15" s="96" customFormat="1" ht="45.95" customHeight="1">
      <c r="A7290" s="110"/>
      <c r="F7290" s="22"/>
      <c r="G7290" s="19"/>
      <c r="H7290" s="19"/>
      <c r="I7290" s="120"/>
      <c r="J7290" s="23"/>
      <c r="K7290" s="24"/>
      <c r="L7290" s="23"/>
      <c r="M7290" s="100"/>
      <c r="N7290" s="119"/>
      <c r="O7290" s="119"/>
    </row>
    <row r="7291" spans="1:15" s="96" customFormat="1" ht="45.95" customHeight="1">
      <c r="A7291" s="110"/>
      <c r="F7291" s="133"/>
      <c r="G7291" s="25"/>
      <c r="H7291" s="25"/>
      <c r="I7291" s="132"/>
      <c r="J7291" s="23"/>
      <c r="K7291" s="24"/>
      <c r="L7291" s="23"/>
      <c r="M7291" s="100"/>
      <c r="N7291" s="119"/>
      <c r="O7291" s="119"/>
    </row>
    <row r="7292" spans="1:15" s="96" customFormat="1" ht="45.95" customHeight="1">
      <c r="A7292" s="110"/>
      <c r="F7292" s="133"/>
      <c r="G7292" s="25"/>
      <c r="H7292" s="25"/>
      <c r="I7292" s="132"/>
      <c r="J7292" s="23"/>
      <c r="K7292" s="24"/>
      <c r="L7292" s="23"/>
      <c r="M7292" s="100"/>
      <c r="N7292" s="119"/>
      <c r="O7292" s="119"/>
    </row>
    <row r="7293" spans="1:15" s="96" customFormat="1" ht="45.95" customHeight="1">
      <c r="A7293" s="110"/>
      <c r="F7293" s="133"/>
      <c r="G7293" s="25"/>
      <c r="H7293" s="25"/>
      <c r="I7293" s="132"/>
      <c r="J7293" s="23"/>
      <c r="K7293" s="24"/>
      <c r="L7293" s="23"/>
      <c r="M7293" s="100"/>
      <c r="N7293" s="119"/>
      <c r="O7293" s="119"/>
    </row>
    <row r="7294" spans="1:15" s="96" customFormat="1" ht="45.95" customHeight="1">
      <c r="A7294" s="110"/>
      <c r="B7294" s="111"/>
      <c r="C7294" s="127"/>
      <c r="F7294" s="130"/>
      <c r="G7294" s="130"/>
      <c r="H7294" s="130"/>
      <c r="I7294" s="120"/>
      <c r="J7294" s="16"/>
      <c r="K7294" s="17"/>
      <c r="L7294" s="16"/>
      <c r="M7294" s="100"/>
      <c r="N7294" s="131"/>
      <c r="O7294" s="119"/>
    </row>
    <row r="7295" spans="1:15" s="96" customFormat="1" ht="45.95" customHeight="1">
      <c r="A7295" s="110"/>
      <c r="F7295" s="130"/>
      <c r="G7295" s="130"/>
      <c r="H7295" s="130"/>
      <c r="I7295" s="120"/>
      <c r="J7295" s="16"/>
      <c r="K7295" s="17"/>
      <c r="L7295" s="16"/>
      <c r="M7295" s="100"/>
      <c r="N7295" s="131"/>
      <c r="O7295" s="119"/>
    </row>
    <row r="7296" spans="1:15" s="96" customFormat="1" ht="45.95" customHeight="1">
      <c r="A7296" s="110"/>
      <c r="F7296" s="130"/>
      <c r="G7296" s="130"/>
      <c r="H7296" s="130"/>
      <c r="I7296" s="120"/>
      <c r="J7296" s="16"/>
      <c r="K7296" s="17"/>
      <c r="L7296" s="16"/>
      <c r="M7296" s="100"/>
      <c r="N7296" s="131"/>
      <c r="O7296" s="119"/>
    </row>
    <row r="7297" spans="1:15" s="96" customFormat="1" ht="45.95" customHeight="1">
      <c r="A7297" s="110"/>
      <c r="F7297" s="130"/>
      <c r="G7297" s="130"/>
      <c r="H7297" s="130"/>
      <c r="I7297" s="120"/>
      <c r="J7297" s="16"/>
      <c r="K7297" s="17"/>
      <c r="L7297" s="16"/>
      <c r="M7297" s="100"/>
      <c r="N7297" s="131"/>
      <c r="O7297" s="119"/>
    </row>
    <row r="7298" spans="1:15" s="96" customFormat="1" ht="45.95" customHeight="1">
      <c r="A7298" s="110"/>
      <c r="F7298" s="18"/>
      <c r="G7298" s="19"/>
      <c r="H7298" s="19"/>
      <c r="I7298" s="120"/>
      <c r="J7298" s="16"/>
      <c r="K7298" s="17"/>
      <c r="L7298" s="16"/>
      <c r="M7298" s="100"/>
      <c r="N7298" s="119"/>
      <c r="O7298" s="119"/>
    </row>
    <row r="7299" spans="1:15" s="96" customFormat="1" ht="45.95" customHeight="1">
      <c r="A7299" s="110"/>
      <c r="F7299" s="18"/>
      <c r="G7299" s="19"/>
      <c r="H7299" s="19"/>
      <c r="I7299" s="120"/>
      <c r="J7299" s="16"/>
      <c r="K7299" s="17"/>
      <c r="L7299" s="16"/>
      <c r="M7299" s="100"/>
      <c r="N7299" s="119"/>
      <c r="O7299" s="119"/>
    </row>
    <row r="7300" spans="1:15" s="96" customFormat="1" ht="45.95" customHeight="1">
      <c r="A7300" s="110"/>
      <c r="F7300" s="22"/>
      <c r="G7300" s="19"/>
      <c r="H7300" s="19"/>
      <c r="I7300" s="120"/>
      <c r="J7300" s="23"/>
      <c r="K7300" s="24"/>
      <c r="L7300" s="23"/>
      <c r="M7300" s="100"/>
      <c r="N7300" s="119"/>
      <c r="O7300" s="119"/>
    </row>
    <row r="7301" spans="1:15" s="96" customFormat="1" ht="45.95" customHeight="1">
      <c r="A7301" s="110"/>
      <c r="F7301" s="133"/>
      <c r="G7301" s="25"/>
      <c r="H7301" s="25"/>
      <c r="I7301" s="132"/>
      <c r="J7301" s="23"/>
      <c r="K7301" s="24"/>
      <c r="L7301" s="23"/>
      <c r="M7301" s="100"/>
      <c r="N7301" s="119"/>
      <c r="O7301" s="119"/>
    </row>
    <row r="7302" spans="1:15" s="96" customFormat="1" ht="45.95" customHeight="1">
      <c r="A7302" s="110"/>
      <c r="F7302" s="133"/>
      <c r="G7302" s="25"/>
      <c r="H7302" s="25"/>
      <c r="I7302" s="132"/>
      <c r="J7302" s="23"/>
      <c r="K7302" s="24"/>
      <c r="L7302" s="23"/>
      <c r="M7302" s="100"/>
      <c r="N7302" s="119"/>
      <c r="O7302" s="119"/>
    </row>
    <row r="7303" spans="1:15" s="96" customFormat="1" ht="45.95" customHeight="1">
      <c r="A7303" s="110"/>
      <c r="F7303" s="18"/>
      <c r="G7303" s="19"/>
      <c r="H7303" s="19"/>
      <c r="I7303" s="120"/>
      <c r="J7303" s="16"/>
      <c r="K7303" s="17"/>
      <c r="L7303" s="16"/>
      <c r="M7303" s="100"/>
      <c r="N7303" s="119"/>
      <c r="O7303" s="119"/>
    </row>
    <row r="7304" spans="1:15" s="96" customFormat="1" ht="45.95" customHeight="1">
      <c r="A7304" s="110"/>
      <c r="F7304" s="22"/>
      <c r="G7304" s="19"/>
      <c r="H7304" s="19"/>
      <c r="I7304" s="120"/>
      <c r="J7304" s="23"/>
      <c r="K7304" s="24"/>
      <c r="L7304" s="23"/>
      <c r="M7304" s="100"/>
      <c r="N7304" s="119"/>
      <c r="O7304" s="119"/>
    </row>
    <row r="7305" spans="1:15" s="96" customFormat="1" ht="45.95" customHeight="1">
      <c r="A7305" s="110"/>
      <c r="F7305" s="22"/>
      <c r="G7305" s="19"/>
      <c r="H7305" s="19"/>
      <c r="I7305" s="120"/>
      <c r="J7305" s="23"/>
      <c r="K7305" s="24"/>
      <c r="L7305" s="23"/>
      <c r="M7305" s="100"/>
      <c r="N7305" s="119"/>
      <c r="O7305" s="119"/>
    </row>
    <row r="7306" spans="1:15" s="96" customFormat="1" ht="45.95" customHeight="1">
      <c r="A7306" s="110"/>
      <c r="F7306" s="133"/>
      <c r="G7306" s="25"/>
      <c r="H7306" s="25"/>
      <c r="I7306" s="120"/>
      <c r="J7306" s="23"/>
      <c r="K7306" s="24"/>
      <c r="L7306" s="23"/>
      <c r="M7306" s="100"/>
      <c r="N7306" s="119"/>
      <c r="O7306" s="119"/>
    </row>
    <row r="7307" spans="1:15" s="96" customFormat="1" ht="45.95" customHeight="1">
      <c r="A7307" s="110"/>
      <c r="F7307" s="133"/>
      <c r="G7307" s="25"/>
      <c r="H7307" s="25"/>
      <c r="I7307" s="120"/>
      <c r="J7307" s="23"/>
      <c r="K7307" s="24"/>
      <c r="L7307" s="23"/>
      <c r="M7307" s="100"/>
      <c r="N7307" s="119"/>
      <c r="O7307" s="119"/>
    </row>
    <row r="7308" spans="1:15" s="96" customFormat="1" ht="45.95" customHeight="1">
      <c r="A7308" s="110"/>
      <c r="F7308" s="18"/>
      <c r="G7308" s="19"/>
      <c r="H7308" s="19"/>
      <c r="I7308" s="120"/>
      <c r="J7308" s="16"/>
      <c r="K7308" s="17"/>
      <c r="L7308" s="16"/>
      <c r="M7308" s="100"/>
      <c r="N7308" s="119"/>
      <c r="O7308" s="119"/>
    </row>
    <row r="7309" spans="1:15" s="96" customFormat="1" ht="45.95" customHeight="1">
      <c r="A7309" s="110"/>
      <c r="F7309" s="18"/>
      <c r="G7309" s="19"/>
      <c r="H7309" s="19"/>
      <c r="I7309" s="120"/>
      <c r="J7309" s="16"/>
      <c r="K7309" s="17"/>
      <c r="L7309" s="16"/>
      <c r="M7309" s="100"/>
      <c r="N7309" s="119"/>
      <c r="O7309" s="119"/>
    </row>
    <row r="7310" spans="1:15" s="96" customFormat="1" ht="45.95" customHeight="1">
      <c r="A7310" s="110"/>
      <c r="F7310" s="18"/>
      <c r="G7310" s="19"/>
      <c r="H7310" s="19"/>
      <c r="I7310" s="120"/>
      <c r="J7310" s="16"/>
      <c r="K7310" s="17"/>
      <c r="L7310" s="16"/>
      <c r="M7310" s="100"/>
      <c r="N7310" s="119"/>
      <c r="O7310" s="119"/>
    </row>
    <row r="7311" spans="1:15" s="96" customFormat="1" ht="45.95" customHeight="1">
      <c r="A7311" s="110"/>
      <c r="F7311" s="18"/>
      <c r="G7311" s="19"/>
      <c r="H7311" s="19"/>
      <c r="I7311" s="120"/>
      <c r="J7311" s="16"/>
      <c r="K7311" s="17"/>
      <c r="L7311" s="16"/>
      <c r="M7311" s="100"/>
      <c r="N7311" s="119"/>
      <c r="O7311" s="119"/>
    </row>
    <row r="7312" spans="1:15" s="96" customFormat="1" ht="45.95" customHeight="1">
      <c r="A7312" s="110"/>
      <c r="F7312" s="18"/>
      <c r="G7312" s="19"/>
      <c r="H7312" s="19"/>
      <c r="I7312" s="120"/>
      <c r="J7312" s="16"/>
      <c r="K7312" s="17"/>
      <c r="L7312" s="16"/>
      <c r="M7312" s="100"/>
      <c r="N7312" s="119"/>
      <c r="O7312" s="119"/>
    </row>
    <row r="7313" spans="1:15" s="96" customFormat="1" ht="45.95" customHeight="1">
      <c r="A7313" s="110"/>
      <c r="F7313" s="22"/>
      <c r="G7313" s="19"/>
      <c r="H7313" s="19"/>
      <c r="I7313" s="120"/>
      <c r="J7313" s="23"/>
      <c r="K7313" s="24"/>
      <c r="L7313" s="23"/>
      <c r="M7313" s="100"/>
      <c r="N7313" s="119"/>
      <c r="O7313" s="119"/>
    </row>
    <row r="7314" spans="1:15" s="96" customFormat="1" ht="45.95" customHeight="1">
      <c r="A7314" s="110"/>
      <c r="F7314" s="25"/>
      <c r="G7314" s="25"/>
      <c r="H7314" s="25"/>
      <c r="I7314" s="132"/>
      <c r="J7314" s="23"/>
      <c r="K7314" s="24"/>
      <c r="L7314" s="23"/>
      <c r="M7314" s="100"/>
      <c r="N7314" s="119"/>
      <c r="O7314" s="119"/>
    </row>
    <row r="7315" spans="1:15" s="96" customFormat="1" ht="45.95" customHeight="1">
      <c r="A7315" s="110"/>
      <c r="F7315" s="133"/>
      <c r="G7315" s="25"/>
      <c r="H7315" s="25"/>
      <c r="I7315" s="132"/>
      <c r="J7315" s="23"/>
      <c r="K7315" s="24"/>
      <c r="L7315" s="23"/>
      <c r="M7315" s="100"/>
      <c r="N7315" s="119"/>
      <c r="O7315" s="119"/>
    </row>
    <row r="7316" spans="1:15" s="96" customFormat="1" ht="45.95" customHeight="1">
      <c r="A7316" s="110"/>
      <c r="F7316" s="133"/>
      <c r="G7316" s="25"/>
      <c r="H7316" s="25"/>
      <c r="I7316" s="132"/>
      <c r="J7316" s="23"/>
      <c r="K7316" s="24"/>
      <c r="L7316" s="23"/>
      <c r="M7316" s="100"/>
      <c r="N7316" s="119"/>
      <c r="O7316" s="119"/>
    </row>
    <row r="7317" spans="1:15" s="96" customFormat="1" ht="45.95" customHeight="1">
      <c r="A7317" s="110"/>
      <c r="F7317" s="133"/>
      <c r="G7317" s="25"/>
      <c r="H7317" s="25"/>
      <c r="I7317" s="132"/>
      <c r="J7317" s="23"/>
      <c r="K7317" s="24"/>
      <c r="L7317" s="23"/>
      <c r="M7317" s="100"/>
      <c r="N7317" s="119"/>
      <c r="O7317" s="119"/>
    </row>
    <row r="7318" spans="1:15" s="96" customFormat="1" ht="45.95" customHeight="1">
      <c r="A7318" s="110"/>
      <c r="F7318" s="18"/>
      <c r="G7318" s="19"/>
      <c r="H7318" s="19"/>
      <c r="I7318" s="137"/>
      <c r="J7318" s="16"/>
      <c r="K7318" s="17"/>
      <c r="L7318" s="16"/>
      <c r="M7318" s="100"/>
      <c r="N7318" s="119"/>
      <c r="O7318" s="119"/>
    </row>
    <row r="7319" spans="1:15" s="96" customFormat="1" ht="45.95" customHeight="1">
      <c r="A7319" s="110"/>
      <c r="F7319" s="18"/>
      <c r="G7319" s="19"/>
      <c r="H7319" s="19"/>
      <c r="I7319" s="120"/>
      <c r="J7319" s="16"/>
      <c r="K7319" s="17"/>
      <c r="L7319" s="16"/>
      <c r="M7319" s="100"/>
      <c r="N7319" s="119"/>
      <c r="O7319" s="119"/>
    </row>
    <row r="7320" spans="1:15" s="96" customFormat="1" ht="45.95" customHeight="1">
      <c r="A7320" s="110"/>
      <c r="F7320" s="18"/>
      <c r="G7320" s="19"/>
      <c r="H7320" s="19"/>
      <c r="I7320" s="120"/>
      <c r="J7320" s="16"/>
      <c r="K7320" s="17"/>
      <c r="L7320" s="16"/>
      <c r="M7320" s="100"/>
      <c r="N7320" s="119"/>
      <c r="O7320" s="119"/>
    </row>
    <row r="7321" spans="1:15" s="96" customFormat="1" ht="45.95" customHeight="1">
      <c r="A7321" s="110"/>
      <c r="F7321" s="18"/>
      <c r="G7321" s="19"/>
      <c r="H7321" s="19"/>
      <c r="I7321" s="120"/>
      <c r="J7321" s="16"/>
      <c r="K7321" s="17"/>
      <c r="L7321" s="16"/>
      <c r="M7321" s="100"/>
      <c r="N7321" s="119"/>
      <c r="O7321" s="119"/>
    </row>
    <row r="7322" spans="1:15" s="96" customFormat="1" ht="45.95" customHeight="1">
      <c r="A7322" s="110"/>
      <c r="F7322" s="22"/>
      <c r="G7322" s="19"/>
      <c r="H7322" s="19"/>
      <c r="I7322" s="120"/>
      <c r="J7322" s="23"/>
      <c r="K7322" s="24"/>
      <c r="L7322" s="23"/>
      <c r="M7322" s="100"/>
      <c r="N7322" s="119"/>
      <c r="O7322" s="119"/>
    </row>
    <row r="7323" spans="1:15" s="96" customFormat="1" ht="45.95" customHeight="1">
      <c r="A7323" s="110"/>
      <c r="F7323" s="25"/>
      <c r="G7323" s="25"/>
      <c r="H7323" s="25"/>
      <c r="I7323" s="120"/>
      <c r="J7323" s="23"/>
      <c r="K7323" s="24"/>
      <c r="L7323" s="23"/>
      <c r="M7323" s="100"/>
      <c r="N7323" s="119"/>
      <c r="O7323" s="119"/>
    </row>
    <row r="7324" spans="1:15" s="96" customFormat="1" ht="45.95" customHeight="1">
      <c r="A7324" s="110"/>
      <c r="F7324" s="25"/>
      <c r="G7324" s="25"/>
      <c r="H7324" s="25"/>
      <c r="I7324" s="132"/>
      <c r="J7324" s="23"/>
      <c r="K7324" s="24"/>
      <c r="L7324" s="23"/>
      <c r="M7324" s="100"/>
      <c r="N7324" s="119"/>
      <c r="O7324" s="119"/>
    </row>
    <row r="7325" spans="1:15" s="96" customFormat="1" ht="45.95" customHeight="1">
      <c r="A7325" s="110"/>
      <c r="F7325" s="133"/>
      <c r="G7325" s="25"/>
      <c r="H7325" s="25"/>
      <c r="I7325" s="132"/>
      <c r="J7325" s="23"/>
      <c r="K7325" s="24"/>
      <c r="L7325" s="23"/>
      <c r="M7325" s="100"/>
      <c r="N7325" s="119"/>
      <c r="O7325" s="119"/>
    </row>
    <row r="7326" spans="1:15" s="96" customFormat="1" ht="45.95" customHeight="1">
      <c r="A7326" s="110"/>
      <c r="F7326" s="133"/>
      <c r="G7326" s="25"/>
      <c r="H7326" s="25"/>
      <c r="I7326" s="132"/>
      <c r="J7326" s="23"/>
      <c r="K7326" s="24"/>
      <c r="L7326" s="23"/>
      <c r="M7326" s="100"/>
      <c r="N7326" s="119"/>
      <c r="O7326" s="119"/>
    </row>
    <row r="7327" spans="1:15" s="96" customFormat="1" ht="45.95" customHeight="1">
      <c r="A7327" s="110"/>
      <c r="F7327" s="133"/>
      <c r="G7327" s="25"/>
      <c r="H7327" s="25"/>
      <c r="I7327" s="132"/>
      <c r="J7327" s="23"/>
      <c r="K7327" s="24"/>
      <c r="L7327" s="23"/>
      <c r="M7327" s="100"/>
      <c r="N7327" s="119"/>
      <c r="O7327" s="119"/>
    </row>
    <row r="7328" spans="1:15" s="96" customFormat="1" ht="45.95" customHeight="1">
      <c r="A7328" s="110"/>
      <c r="B7328" s="111"/>
      <c r="C7328" s="127"/>
      <c r="F7328" s="130"/>
      <c r="G7328" s="130"/>
      <c r="H7328" s="130"/>
      <c r="I7328" s="120"/>
      <c r="J7328" s="16"/>
      <c r="K7328" s="17"/>
      <c r="L7328" s="16"/>
      <c r="M7328" s="100"/>
      <c r="N7328" s="131"/>
      <c r="O7328" s="119"/>
    </row>
    <row r="7329" spans="1:15" s="96" customFormat="1" ht="45.95" customHeight="1">
      <c r="A7329" s="110"/>
      <c r="F7329" s="130"/>
      <c r="G7329" s="130"/>
      <c r="H7329" s="130"/>
      <c r="I7329" s="120"/>
      <c r="J7329" s="16"/>
      <c r="K7329" s="17"/>
      <c r="L7329" s="16"/>
      <c r="M7329" s="100"/>
      <c r="N7329" s="131"/>
      <c r="O7329" s="119"/>
    </row>
    <row r="7330" spans="1:15" s="96" customFormat="1" ht="45.95" customHeight="1">
      <c r="A7330" s="110"/>
      <c r="F7330" s="18"/>
      <c r="G7330" s="130"/>
      <c r="H7330" s="130"/>
      <c r="I7330" s="120"/>
      <c r="J7330" s="16"/>
      <c r="K7330" s="17"/>
      <c r="L7330" s="16"/>
      <c r="M7330" s="100"/>
      <c r="N7330" s="131"/>
      <c r="O7330" s="119"/>
    </row>
    <row r="7331" spans="1:15" s="96" customFormat="1" ht="45.95" customHeight="1">
      <c r="A7331" s="110"/>
      <c r="F7331" s="18"/>
      <c r="G7331" s="19"/>
      <c r="H7331" s="19"/>
      <c r="I7331" s="137"/>
      <c r="J7331" s="16"/>
      <c r="K7331" s="17"/>
      <c r="L7331" s="16"/>
      <c r="M7331" s="100"/>
      <c r="N7331" s="119"/>
      <c r="O7331" s="119"/>
    </row>
    <row r="7332" spans="1:15" s="96" customFormat="1" ht="45.95" customHeight="1">
      <c r="A7332" s="110"/>
      <c r="F7332" s="18"/>
      <c r="G7332" s="19"/>
      <c r="H7332" s="19"/>
      <c r="I7332" s="120"/>
      <c r="J7332" s="16"/>
      <c r="K7332" s="17"/>
      <c r="L7332" s="16"/>
      <c r="M7332" s="100"/>
      <c r="N7332" s="119"/>
      <c r="O7332" s="119"/>
    </row>
    <row r="7333" spans="1:15" s="96" customFormat="1" ht="45.95" customHeight="1">
      <c r="A7333" s="110"/>
      <c r="F7333" s="18"/>
      <c r="G7333" s="19"/>
      <c r="H7333" s="19"/>
      <c r="I7333" s="120"/>
      <c r="J7333" s="16"/>
      <c r="K7333" s="17"/>
      <c r="L7333" s="16"/>
      <c r="M7333" s="100"/>
      <c r="N7333" s="119"/>
      <c r="O7333" s="119"/>
    </row>
    <row r="7334" spans="1:15" s="96" customFormat="1" ht="45.95" customHeight="1">
      <c r="A7334" s="110"/>
      <c r="F7334" s="18"/>
      <c r="G7334" s="19"/>
      <c r="H7334" s="19"/>
      <c r="I7334" s="120"/>
      <c r="J7334" s="16"/>
      <c r="K7334" s="17"/>
      <c r="L7334" s="16"/>
      <c r="M7334" s="100"/>
      <c r="N7334" s="119"/>
      <c r="O7334" s="119"/>
    </row>
    <row r="7335" spans="1:15" s="96" customFormat="1" ht="45.95" customHeight="1">
      <c r="A7335" s="110"/>
      <c r="F7335" s="18"/>
      <c r="G7335" s="19"/>
      <c r="H7335" s="19"/>
      <c r="I7335" s="120"/>
      <c r="J7335" s="16"/>
      <c r="K7335" s="17"/>
      <c r="L7335" s="16"/>
      <c r="M7335" s="100"/>
      <c r="N7335" s="119"/>
      <c r="O7335" s="119"/>
    </row>
    <row r="7336" spans="1:15" s="96" customFormat="1" ht="45.95" customHeight="1">
      <c r="A7336" s="110"/>
      <c r="F7336" s="22"/>
      <c r="G7336" s="19"/>
      <c r="H7336" s="19"/>
      <c r="I7336" s="120"/>
      <c r="J7336" s="23"/>
      <c r="K7336" s="24"/>
      <c r="L7336" s="23"/>
      <c r="M7336" s="100"/>
      <c r="N7336" s="119"/>
      <c r="O7336" s="119"/>
    </row>
    <row r="7337" spans="1:15" s="96" customFormat="1" ht="45.95" customHeight="1">
      <c r="A7337" s="110"/>
      <c r="F7337" s="22"/>
      <c r="G7337" s="19"/>
      <c r="H7337" s="19"/>
      <c r="I7337" s="120"/>
      <c r="J7337" s="23"/>
      <c r="K7337" s="24"/>
      <c r="L7337" s="23"/>
      <c r="M7337" s="100"/>
      <c r="N7337" s="119"/>
      <c r="O7337" s="119"/>
    </row>
    <row r="7338" spans="1:15" s="96" customFormat="1" ht="45.95" customHeight="1">
      <c r="A7338" s="110"/>
      <c r="F7338" s="25"/>
      <c r="G7338" s="25"/>
      <c r="H7338" s="25"/>
      <c r="I7338" s="132"/>
      <c r="J7338" s="23"/>
      <c r="K7338" s="24"/>
      <c r="L7338" s="23"/>
      <c r="M7338" s="100"/>
      <c r="N7338" s="119"/>
      <c r="O7338" s="119"/>
    </row>
    <row r="7339" spans="1:15" s="96" customFormat="1" ht="45.95" customHeight="1">
      <c r="A7339" s="110"/>
      <c r="F7339" s="25"/>
      <c r="G7339" s="25"/>
      <c r="H7339" s="25"/>
      <c r="I7339" s="132"/>
      <c r="J7339" s="23"/>
      <c r="K7339" s="24"/>
      <c r="L7339" s="23"/>
      <c r="M7339" s="100"/>
      <c r="N7339" s="119"/>
      <c r="O7339" s="119"/>
    </row>
    <row r="7340" spans="1:15" s="96" customFormat="1" ht="45.95" customHeight="1">
      <c r="A7340" s="110"/>
      <c r="F7340" s="133"/>
      <c r="G7340" s="25"/>
      <c r="H7340" s="25"/>
      <c r="I7340" s="132"/>
      <c r="J7340" s="23"/>
      <c r="K7340" s="24"/>
      <c r="L7340" s="23"/>
      <c r="M7340" s="100"/>
      <c r="N7340" s="119"/>
      <c r="O7340" s="119"/>
    </row>
    <row r="7341" spans="1:15" s="96" customFormat="1" ht="45.95" customHeight="1">
      <c r="A7341" s="110"/>
      <c r="F7341" s="133"/>
      <c r="G7341" s="25"/>
      <c r="H7341" s="25"/>
      <c r="I7341" s="132"/>
      <c r="J7341" s="23"/>
      <c r="K7341" s="24"/>
      <c r="L7341" s="23"/>
      <c r="M7341" s="100"/>
      <c r="N7341" s="119"/>
      <c r="O7341" s="119"/>
    </row>
    <row r="7342" spans="1:15" s="96" customFormat="1" ht="45.95" customHeight="1">
      <c r="A7342" s="110"/>
      <c r="F7342" s="133"/>
      <c r="G7342" s="25"/>
      <c r="H7342" s="25"/>
      <c r="I7342" s="132"/>
      <c r="J7342" s="23"/>
      <c r="K7342" s="24"/>
      <c r="L7342" s="23"/>
      <c r="M7342" s="100"/>
      <c r="N7342" s="119"/>
      <c r="O7342" s="119"/>
    </row>
    <row r="7343" spans="1:15" s="96" customFormat="1" ht="45.95" customHeight="1">
      <c r="A7343" s="110"/>
      <c r="F7343" s="133"/>
      <c r="G7343" s="25"/>
      <c r="H7343" s="25"/>
      <c r="I7343" s="132"/>
      <c r="J7343" s="23"/>
      <c r="K7343" s="24"/>
      <c r="L7343" s="23"/>
      <c r="M7343" s="100"/>
      <c r="N7343" s="119"/>
      <c r="O7343" s="119"/>
    </row>
    <row r="7344" spans="1:15" s="96" customFormat="1" ht="45.95" customHeight="1">
      <c r="A7344" s="110"/>
      <c r="F7344" s="18"/>
      <c r="G7344" s="19"/>
      <c r="H7344" s="19"/>
      <c r="I7344" s="120"/>
      <c r="J7344" s="16"/>
      <c r="K7344" s="17"/>
      <c r="L7344" s="16"/>
      <c r="M7344" s="100"/>
      <c r="N7344" s="119"/>
      <c r="O7344" s="119"/>
    </row>
    <row r="7345" spans="1:15" s="96" customFormat="1" ht="45.95" customHeight="1">
      <c r="A7345" s="110"/>
      <c r="H7345" s="19"/>
      <c r="I7345" s="120"/>
      <c r="J7345" s="16"/>
      <c r="K7345" s="17"/>
      <c r="L7345" s="16"/>
      <c r="M7345" s="100"/>
      <c r="N7345" s="119"/>
      <c r="O7345" s="119"/>
    </row>
    <row r="7346" spans="1:15" s="96" customFormat="1" ht="45.95" customHeight="1">
      <c r="A7346" s="110"/>
      <c r="F7346" s="18"/>
      <c r="G7346" s="19"/>
      <c r="H7346" s="19"/>
      <c r="I7346" s="120"/>
      <c r="J7346" s="16"/>
      <c r="K7346" s="17"/>
      <c r="L7346" s="16"/>
      <c r="M7346" s="100"/>
      <c r="N7346" s="119"/>
      <c r="O7346" s="119"/>
    </row>
    <row r="7347" spans="1:15" s="96" customFormat="1" ht="45.95" customHeight="1">
      <c r="A7347" s="110"/>
      <c r="F7347" s="18"/>
      <c r="G7347" s="19"/>
      <c r="H7347" s="19"/>
      <c r="I7347" s="120"/>
      <c r="J7347" s="16"/>
      <c r="K7347" s="17"/>
      <c r="L7347" s="16"/>
      <c r="M7347" s="100"/>
      <c r="N7347" s="119"/>
      <c r="O7347" s="119"/>
    </row>
    <row r="7348" spans="1:15" s="96" customFormat="1" ht="45.95" customHeight="1">
      <c r="A7348" s="110"/>
      <c r="F7348" s="133"/>
      <c r="G7348" s="25"/>
      <c r="H7348" s="25"/>
      <c r="I7348" s="120"/>
      <c r="J7348" s="23"/>
      <c r="K7348" s="24"/>
      <c r="L7348" s="23"/>
      <c r="M7348" s="100"/>
      <c r="N7348" s="119"/>
      <c r="O7348" s="119"/>
    </row>
    <row r="7349" spans="1:15" s="96" customFormat="1" ht="45.95" customHeight="1">
      <c r="A7349" s="110"/>
      <c r="F7349" s="18"/>
      <c r="G7349" s="19"/>
      <c r="H7349" s="19"/>
      <c r="I7349" s="137"/>
      <c r="J7349" s="16"/>
      <c r="K7349" s="17"/>
      <c r="L7349" s="16"/>
      <c r="M7349" s="100"/>
      <c r="N7349" s="119"/>
      <c r="O7349" s="119"/>
    </row>
    <row r="7350" spans="1:15" s="96" customFormat="1" ht="45.95" customHeight="1">
      <c r="A7350" s="110"/>
      <c r="F7350" s="18"/>
      <c r="G7350" s="19"/>
      <c r="H7350" s="19"/>
      <c r="I7350" s="120"/>
      <c r="J7350" s="16"/>
      <c r="K7350" s="17"/>
      <c r="L7350" s="16"/>
      <c r="M7350" s="100"/>
      <c r="N7350" s="119"/>
      <c r="O7350" s="119"/>
    </row>
    <row r="7351" spans="1:15" s="96" customFormat="1" ht="45.95" customHeight="1">
      <c r="A7351" s="110"/>
      <c r="F7351" s="18"/>
      <c r="G7351" s="19"/>
      <c r="H7351" s="19"/>
      <c r="I7351" s="120"/>
      <c r="J7351" s="16"/>
      <c r="K7351" s="17"/>
      <c r="L7351" s="16"/>
      <c r="M7351" s="100"/>
      <c r="N7351" s="119"/>
      <c r="O7351" s="119"/>
    </row>
    <row r="7352" spans="1:15" s="96" customFormat="1" ht="45.95" customHeight="1">
      <c r="A7352" s="110"/>
      <c r="F7352" s="22"/>
      <c r="G7352" s="19"/>
      <c r="H7352" s="19"/>
      <c r="I7352" s="120"/>
      <c r="J7352" s="23"/>
      <c r="K7352" s="24"/>
      <c r="L7352" s="23"/>
      <c r="M7352" s="100"/>
      <c r="N7352" s="119"/>
      <c r="O7352" s="119"/>
    </row>
    <row r="7353" spans="1:15" s="96" customFormat="1" ht="45.95" customHeight="1">
      <c r="A7353" s="110"/>
      <c r="F7353" s="22"/>
      <c r="G7353" s="19"/>
      <c r="H7353" s="19"/>
      <c r="I7353" s="120"/>
      <c r="J7353" s="23"/>
      <c r="K7353" s="24"/>
      <c r="L7353" s="23"/>
      <c r="M7353" s="100"/>
      <c r="N7353" s="119"/>
      <c r="O7353" s="119"/>
    </row>
    <row r="7354" spans="1:15" s="96" customFormat="1" ht="45.95" customHeight="1">
      <c r="A7354" s="110"/>
      <c r="F7354" s="25"/>
      <c r="G7354" s="25"/>
      <c r="H7354" s="25"/>
      <c r="I7354" s="120"/>
      <c r="J7354" s="23"/>
      <c r="K7354" s="24"/>
      <c r="L7354" s="23"/>
      <c r="M7354" s="100"/>
      <c r="N7354" s="119"/>
      <c r="O7354" s="119"/>
    </row>
    <row r="7355" spans="1:15" s="96" customFormat="1" ht="45.95" customHeight="1">
      <c r="A7355" s="110"/>
      <c r="F7355" s="133"/>
      <c r="G7355" s="25"/>
      <c r="H7355" s="25"/>
      <c r="I7355" s="132"/>
      <c r="J7355" s="23"/>
      <c r="K7355" s="24"/>
      <c r="L7355" s="23"/>
      <c r="M7355" s="100"/>
      <c r="N7355" s="119"/>
      <c r="O7355" s="119"/>
    </row>
    <row r="7356" spans="1:15" s="96" customFormat="1" ht="45.95" customHeight="1">
      <c r="A7356" s="110"/>
      <c r="F7356" s="133"/>
      <c r="G7356" s="25"/>
      <c r="H7356" s="25"/>
      <c r="I7356" s="132"/>
      <c r="J7356" s="23"/>
      <c r="K7356" s="24"/>
      <c r="L7356" s="23"/>
      <c r="M7356" s="100"/>
      <c r="N7356" s="119"/>
      <c r="O7356" s="119"/>
    </row>
    <row r="7357" spans="1:15" s="96" customFormat="1" ht="45.95" customHeight="1">
      <c r="A7357" s="110"/>
      <c r="F7357" s="133"/>
      <c r="G7357" s="25"/>
      <c r="H7357" s="25"/>
      <c r="I7357" s="132"/>
      <c r="J7357" s="23"/>
      <c r="K7357" s="24"/>
      <c r="L7357" s="23"/>
      <c r="M7357" s="100"/>
      <c r="N7357" s="119"/>
      <c r="O7357" s="119"/>
    </row>
    <row r="7358" spans="1:15" s="96" customFormat="1" ht="45.95" customHeight="1">
      <c r="A7358" s="110"/>
      <c r="B7358" s="111"/>
      <c r="C7358" s="127"/>
      <c r="F7358" s="130"/>
      <c r="G7358" s="130"/>
      <c r="H7358" s="130"/>
      <c r="I7358" s="120"/>
      <c r="J7358" s="16"/>
      <c r="K7358" s="17"/>
      <c r="L7358" s="16"/>
      <c r="M7358" s="100"/>
      <c r="N7358" s="131"/>
      <c r="O7358" s="119"/>
    </row>
    <row r="7359" spans="1:15" s="96" customFormat="1" ht="45.95" customHeight="1">
      <c r="A7359" s="110"/>
      <c r="F7359" s="130"/>
      <c r="G7359" s="130"/>
      <c r="H7359" s="130"/>
      <c r="I7359" s="120"/>
      <c r="J7359" s="16"/>
      <c r="K7359" s="17"/>
      <c r="L7359" s="16"/>
      <c r="M7359" s="100"/>
      <c r="N7359" s="131"/>
    </row>
    <row r="7360" spans="1:15" s="96" customFormat="1" ht="45.95" customHeight="1">
      <c r="A7360" s="110"/>
      <c r="C7360" s="127"/>
      <c r="F7360" s="18"/>
      <c r="G7360" s="130"/>
      <c r="H7360" s="130"/>
      <c r="I7360" s="120"/>
      <c r="J7360" s="16"/>
      <c r="K7360" s="17"/>
      <c r="L7360" s="16"/>
      <c r="M7360" s="100"/>
      <c r="N7360" s="131"/>
    </row>
    <row r="7361" spans="1:14" s="96" customFormat="1" ht="45.95" customHeight="1">
      <c r="A7361" s="110"/>
      <c r="C7361" s="127"/>
      <c r="F7361" s="18"/>
      <c r="G7361" s="130"/>
      <c r="H7361" s="130"/>
      <c r="I7361" s="120"/>
      <c r="J7361" s="16"/>
      <c r="K7361" s="17"/>
      <c r="L7361" s="16"/>
      <c r="M7361" s="100"/>
      <c r="N7361" s="131"/>
    </row>
    <row r="7362" spans="1:14" s="96" customFormat="1" ht="45.95" customHeight="1">
      <c r="A7362" s="110"/>
      <c r="C7362" s="127"/>
      <c r="F7362" s="18"/>
      <c r="G7362" s="19"/>
      <c r="H7362" s="19"/>
      <c r="I7362" s="137"/>
      <c r="J7362" s="16"/>
      <c r="K7362" s="17"/>
      <c r="L7362" s="16"/>
      <c r="M7362" s="100"/>
      <c r="N7362" s="121"/>
    </row>
    <row r="7363" spans="1:14" s="96" customFormat="1" ht="45.95" customHeight="1">
      <c r="A7363" s="110"/>
      <c r="C7363" s="127"/>
      <c r="F7363" s="18"/>
      <c r="G7363" s="19"/>
      <c r="H7363" s="19"/>
      <c r="I7363" s="120"/>
      <c r="J7363" s="16"/>
      <c r="K7363" s="17"/>
      <c r="L7363" s="16"/>
      <c r="M7363" s="100"/>
      <c r="N7363" s="121"/>
    </row>
    <row r="7364" spans="1:14" s="96" customFormat="1" ht="45.95" customHeight="1">
      <c r="A7364" s="110"/>
      <c r="C7364" s="127"/>
      <c r="F7364" s="18"/>
      <c r="G7364" s="19"/>
      <c r="H7364" s="19"/>
      <c r="I7364" s="120"/>
      <c r="J7364" s="16"/>
      <c r="K7364" s="17"/>
      <c r="L7364" s="16"/>
      <c r="M7364" s="100"/>
      <c r="N7364" s="121"/>
    </row>
    <row r="7365" spans="1:14" s="96" customFormat="1" ht="45.95" customHeight="1">
      <c r="A7365" s="110"/>
      <c r="C7365" s="127"/>
      <c r="F7365" s="18"/>
      <c r="G7365" s="19"/>
      <c r="H7365" s="19"/>
      <c r="I7365" s="120"/>
      <c r="J7365" s="16"/>
      <c r="K7365" s="17"/>
      <c r="L7365" s="16"/>
      <c r="M7365" s="100"/>
      <c r="N7365" s="121"/>
    </row>
    <row r="7366" spans="1:14" s="96" customFormat="1" ht="45.95" customHeight="1">
      <c r="A7366" s="110"/>
      <c r="C7366" s="127"/>
      <c r="F7366" s="18"/>
      <c r="G7366" s="19"/>
      <c r="H7366" s="19"/>
      <c r="I7366" s="120"/>
      <c r="J7366" s="16"/>
      <c r="K7366" s="17"/>
      <c r="L7366" s="16"/>
      <c r="M7366" s="100"/>
      <c r="N7366" s="121"/>
    </row>
    <row r="7367" spans="1:14" s="96" customFormat="1" ht="45.95" customHeight="1">
      <c r="A7367" s="110"/>
      <c r="C7367" s="127"/>
      <c r="F7367" s="18"/>
      <c r="G7367" s="19"/>
      <c r="H7367" s="19"/>
      <c r="I7367" s="120"/>
      <c r="J7367" s="16"/>
      <c r="K7367" s="17"/>
      <c r="L7367" s="16"/>
      <c r="M7367" s="100"/>
      <c r="N7367" s="121"/>
    </row>
    <row r="7368" spans="1:14" s="96" customFormat="1" ht="45.95" customHeight="1">
      <c r="A7368" s="110"/>
      <c r="C7368" s="127"/>
      <c r="F7368" s="18"/>
      <c r="G7368" s="19"/>
      <c r="H7368" s="19"/>
      <c r="I7368" s="120"/>
      <c r="J7368" s="16"/>
      <c r="K7368" s="17"/>
      <c r="L7368" s="16"/>
      <c r="M7368" s="100"/>
      <c r="N7368" s="121"/>
    </row>
    <row r="7369" spans="1:14" s="96" customFormat="1" ht="45.95" customHeight="1">
      <c r="A7369" s="110"/>
      <c r="C7369" s="127"/>
      <c r="F7369" s="22"/>
      <c r="G7369" s="19"/>
      <c r="H7369" s="19"/>
      <c r="I7369" s="120"/>
      <c r="J7369" s="23"/>
      <c r="K7369" s="24"/>
      <c r="L7369" s="23"/>
      <c r="M7369" s="100"/>
      <c r="N7369" s="121"/>
    </row>
    <row r="7370" spans="1:14" s="96" customFormat="1" ht="45.95" customHeight="1">
      <c r="A7370" s="110"/>
      <c r="C7370" s="127"/>
      <c r="F7370" s="22"/>
      <c r="G7370" s="19"/>
      <c r="H7370" s="19"/>
      <c r="I7370" s="120"/>
      <c r="J7370" s="23"/>
      <c r="K7370" s="24"/>
      <c r="L7370" s="23"/>
      <c r="M7370" s="100"/>
      <c r="N7370" s="121"/>
    </row>
    <row r="7371" spans="1:14" s="96" customFormat="1" ht="45.95" customHeight="1">
      <c r="A7371" s="110"/>
      <c r="C7371" s="127"/>
      <c r="F7371" s="25"/>
      <c r="G7371" s="25"/>
      <c r="H7371" s="25"/>
      <c r="I7371" s="132"/>
      <c r="J7371" s="23"/>
      <c r="K7371" s="24"/>
      <c r="L7371" s="23"/>
      <c r="M7371" s="100"/>
      <c r="N7371" s="121"/>
    </row>
    <row r="7372" spans="1:14" s="96" customFormat="1" ht="45.95" customHeight="1">
      <c r="A7372" s="110"/>
      <c r="C7372" s="127"/>
      <c r="F7372" s="25"/>
      <c r="G7372" s="25"/>
      <c r="H7372" s="25"/>
      <c r="I7372" s="132"/>
      <c r="J7372" s="23"/>
      <c r="K7372" s="24"/>
      <c r="L7372" s="23"/>
      <c r="M7372" s="100"/>
      <c r="N7372" s="121"/>
    </row>
    <row r="7373" spans="1:14" s="96" customFormat="1" ht="45.95" customHeight="1">
      <c r="A7373" s="110"/>
      <c r="C7373" s="127"/>
      <c r="F7373" s="133"/>
      <c r="G7373" s="25"/>
      <c r="H7373" s="25"/>
      <c r="I7373" s="132"/>
      <c r="J7373" s="23"/>
      <c r="K7373" s="24"/>
      <c r="L7373" s="23"/>
      <c r="M7373" s="100"/>
      <c r="N7373" s="121"/>
    </row>
    <row r="7374" spans="1:14" s="96" customFormat="1" ht="45.95" customHeight="1">
      <c r="A7374" s="110"/>
      <c r="C7374" s="127"/>
      <c r="F7374" s="133"/>
      <c r="G7374" s="25"/>
      <c r="H7374" s="25"/>
      <c r="I7374" s="132"/>
      <c r="J7374" s="23"/>
      <c r="K7374" s="24"/>
      <c r="L7374" s="23"/>
      <c r="M7374" s="100"/>
      <c r="N7374" s="121"/>
    </row>
    <row r="7375" spans="1:14" s="96" customFormat="1" ht="45.95" customHeight="1">
      <c r="A7375" s="110"/>
      <c r="C7375" s="127"/>
      <c r="F7375" s="133"/>
      <c r="G7375" s="25"/>
      <c r="H7375" s="25"/>
      <c r="I7375" s="132"/>
      <c r="J7375" s="23"/>
      <c r="K7375" s="24"/>
      <c r="L7375" s="23"/>
      <c r="M7375" s="100"/>
      <c r="N7375" s="121"/>
    </row>
    <row r="7376" spans="1:14" s="96" customFormat="1" ht="45.95" customHeight="1">
      <c r="A7376" s="110"/>
      <c r="C7376" s="127"/>
      <c r="F7376" s="133"/>
      <c r="G7376" s="25"/>
      <c r="H7376" s="25"/>
      <c r="I7376" s="132"/>
      <c r="J7376" s="23"/>
      <c r="K7376" s="24"/>
      <c r="L7376" s="23"/>
      <c r="M7376" s="100"/>
      <c r="N7376" s="121"/>
    </row>
    <row r="7377" spans="1:14" s="96" customFormat="1" ht="45.95" customHeight="1">
      <c r="A7377" s="110"/>
      <c r="C7377" s="127"/>
      <c r="F7377" s="18"/>
      <c r="G7377" s="19"/>
      <c r="H7377" s="19"/>
      <c r="I7377" s="120"/>
      <c r="J7377" s="16"/>
      <c r="K7377" s="17"/>
      <c r="L7377" s="16"/>
      <c r="M7377" s="100"/>
      <c r="N7377" s="121"/>
    </row>
    <row r="7378" spans="1:14" s="96" customFormat="1" ht="45.95" customHeight="1">
      <c r="A7378" s="110"/>
      <c r="C7378" s="127"/>
      <c r="F7378" s="18"/>
      <c r="G7378" s="19"/>
      <c r="H7378" s="19"/>
      <c r="I7378" s="120"/>
      <c r="J7378" s="16"/>
      <c r="K7378" s="17"/>
      <c r="L7378" s="16"/>
      <c r="M7378" s="100"/>
      <c r="N7378" s="121"/>
    </row>
    <row r="7379" spans="1:14" s="96" customFormat="1" ht="45.95" customHeight="1">
      <c r="A7379" s="110"/>
      <c r="C7379" s="127"/>
      <c r="F7379" s="18"/>
      <c r="G7379" s="19"/>
      <c r="H7379" s="19"/>
      <c r="I7379" s="120"/>
      <c r="J7379" s="16"/>
      <c r="K7379" s="17"/>
      <c r="L7379" s="16"/>
      <c r="M7379" s="100"/>
      <c r="N7379" s="121"/>
    </row>
    <row r="7380" spans="1:14" s="96" customFormat="1" ht="45.95" customHeight="1">
      <c r="A7380" s="110"/>
      <c r="C7380" s="127"/>
      <c r="F7380" s="18"/>
      <c r="G7380" s="19"/>
      <c r="H7380" s="19"/>
      <c r="I7380" s="120"/>
      <c r="J7380" s="16"/>
      <c r="K7380" s="17"/>
      <c r="L7380" s="16"/>
      <c r="M7380" s="100"/>
      <c r="N7380" s="121"/>
    </row>
    <row r="7381" spans="1:14" s="96" customFormat="1" ht="45.95" customHeight="1">
      <c r="A7381" s="110"/>
      <c r="C7381" s="127"/>
      <c r="F7381" s="18"/>
      <c r="G7381" s="19"/>
      <c r="H7381" s="19"/>
      <c r="I7381" s="120"/>
      <c r="J7381" s="16"/>
      <c r="K7381" s="17"/>
      <c r="L7381" s="16"/>
      <c r="M7381" s="100"/>
      <c r="N7381" s="121"/>
    </row>
    <row r="7382" spans="1:14" s="96" customFormat="1" ht="45.95" customHeight="1">
      <c r="A7382" s="110"/>
      <c r="C7382" s="127"/>
      <c r="F7382" s="18"/>
      <c r="G7382" s="19"/>
      <c r="H7382" s="19"/>
      <c r="I7382" s="120"/>
      <c r="J7382" s="16"/>
      <c r="K7382" s="17"/>
      <c r="L7382" s="16"/>
      <c r="M7382" s="100"/>
      <c r="N7382" s="121"/>
    </row>
    <row r="7383" spans="1:14" s="96" customFormat="1" ht="45.95" customHeight="1">
      <c r="A7383" s="110"/>
      <c r="C7383" s="127"/>
      <c r="F7383" s="22"/>
      <c r="G7383" s="19"/>
      <c r="H7383" s="19"/>
      <c r="I7383" s="120"/>
      <c r="J7383" s="23"/>
      <c r="K7383" s="24"/>
      <c r="L7383" s="23"/>
      <c r="M7383" s="100"/>
      <c r="N7383" s="121"/>
    </row>
    <row r="7384" spans="1:14" s="96" customFormat="1" ht="45.95" customHeight="1">
      <c r="A7384" s="110"/>
      <c r="C7384" s="127"/>
      <c r="F7384" s="25"/>
      <c r="G7384" s="25"/>
      <c r="H7384" s="25"/>
      <c r="I7384" s="132"/>
      <c r="J7384" s="23"/>
      <c r="K7384" s="24"/>
      <c r="L7384" s="23"/>
      <c r="M7384" s="100"/>
      <c r="N7384" s="121"/>
    </row>
    <row r="7385" spans="1:14" s="96" customFormat="1" ht="45.95" customHeight="1">
      <c r="A7385" s="110"/>
      <c r="C7385" s="127"/>
      <c r="F7385" s="25"/>
      <c r="G7385" s="25"/>
      <c r="H7385" s="25"/>
      <c r="I7385" s="132"/>
      <c r="J7385" s="23"/>
      <c r="K7385" s="24"/>
      <c r="L7385" s="23"/>
      <c r="M7385" s="100"/>
      <c r="N7385" s="121"/>
    </row>
    <row r="7386" spans="1:14" s="96" customFormat="1" ht="45.95" customHeight="1">
      <c r="A7386" s="110"/>
      <c r="C7386" s="127"/>
      <c r="F7386" s="133"/>
      <c r="G7386" s="25"/>
      <c r="H7386" s="25"/>
      <c r="I7386" s="132"/>
      <c r="J7386" s="23"/>
      <c r="K7386" s="24"/>
      <c r="L7386" s="23"/>
      <c r="M7386" s="100"/>
      <c r="N7386" s="121"/>
    </row>
    <row r="7387" spans="1:14" s="96" customFormat="1" ht="45.95" customHeight="1">
      <c r="A7387" s="110"/>
      <c r="C7387" s="127"/>
      <c r="F7387" s="133"/>
      <c r="G7387" s="25"/>
      <c r="H7387" s="25"/>
      <c r="I7387" s="132"/>
      <c r="J7387" s="23"/>
      <c r="K7387" s="24"/>
      <c r="L7387" s="23"/>
      <c r="M7387" s="100"/>
      <c r="N7387" s="121"/>
    </row>
    <row r="7388" spans="1:14" s="96" customFormat="1" ht="45.95" customHeight="1">
      <c r="A7388" s="110"/>
      <c r="C7388" s="127"/>
      <c r="F7388" s="18"/>
      <c r="G7388" s="19"/>
      <c r="H7388" s="19"/>
      <c r="I7388" s="137"/>
      <c r="J7388" s="16"/>
      <c r="K7388" s="17"/>
      <c r="L7388" s="16"/>
      <c r="M7388" s="100"/>
      <c r="N7388" s="121"/>
    </row>
    <row r="7389" spans="1:14" s="96" customFormat="1" ht="45.95" customHeight="1">
      <c r="A7389" s="110"/>
      <c r="C7389" s="127"/>
      <c r="F7389" s="18"/>
      <c r="G7389" s="19"/>
      <c r="H7389" s="19"/>
      <c r="I7389" s="120"/>
      <c r="J7389" s="16"/>
      <c r="K7389" s="17"/>
      <c r="L7389" s="16"/>
      <c r="M7389" s="100"/>
      <c r="N7389" s="121"/>
    </row>
    <row r="7390" spans="1:14" s="96" customFormat="1" ht="45.95" customHeight="1">
      <c r="A7390" s="110"/>
      <c r="C7390" s="127"/>
      <c r="F7390" s="22"/>
      <c r="G7390" s="19"/>
      <c r="H7390" s="19"/>
      <c r="I7390" s="120"/>
      <c r="J7390" s="23"/>
      <c r="K7390" s="24"/>
      <c r="L7390" s="23"/>
      <c r="M7390" s="100"/>
      <c r="N7390" s="121"/>
    </row>
    <row r="7391" spans="1:14" s="96" customFormat="1" ht="45.95" customHeight="1">
      <c r="A7391" s="110"/>
      <c r="C7391" s="127"/>
      <c r="F7391" s="22"/>
      <c r="G7391" s="19"/>
      <c r="H7391" s="19"/>
      <c r="I7391" s="120"/>
      <c r="J7391" s="23"/>
      <c r="K7391" s="24"/>
      <c r="L7391" s="23"/>
      <c r="M7391" s="100"/>
      <c r="N7391" s="121"/>
    </row>
    <row r="7392" spans="1:14" s="96" customFormat="1" ht="45.95" customHeight="1">
      <c r="A7392" s="110"/>
      <c r="C7392" s="127"/>
      <c r="F7392" s="25"/>
      <c r="G7392" s="25"/>
      <c r="H7392" s="25"/>
      <c r="I7392" s="120"/>
      <c r="J7392" s="23"/>
      <c r="K7392" s="24"/>
      <c r="L7392" s="23"/>
      <c r="M7392" s="100"/>
      <c r="N7392" s="121"/>
    </row>
    <row r="7393" spans="1:14" s="96" customFormat="1" ht="45.95" customHeight="1">
      <c r="A7393" s="110"/>
      <c r="C7393" s="127"/>
      <c r="F7393" s="133"/>
      <c r="G7393" s="25"/>
      <c r="H7393" s="25"/>
      <c r="I7393" s="120"/>
      <c r="J7393" s="23"/>
      <c r="K7393" s="24"/>
      <c r="L7393" s="23"/>
      <c r="M7393" s="100"/>
      <c r="N7393" s="121"/>
    </row>
    <row r="7394" spans="1:14" s="96" customFormat="1" ht="45.95" customHeight="1">
      <c r="A7394" s="110"/>
      <c r="C7394" s="127"/>
      <c r="F7394" s="133"/>
      <c r="G7394" s="25"/>
      <c r="H7394" s="25"/>
      <c r="I7394" s="132"/>
      <c r="J7394" s="23"/>
      <c r="K7394" s="24"/>
      <c r="L7394" s="23"/>
      <c r="M7394" s="100"/>
      <c r="N7394" s="121"/>
    </row>
    <row r="7395" spans="1:14" s="96" customFormat="1" ht="45.95" customHeight="1">
      <c r="A7395" s="110"/>
      <c r="C7395" s="127"/>
      <c r="F7395" s="18"/>
      <c r="G7395" s="19"/>
      <c r="H7395" s="19"/>
      <c r="I7395" s="120"/>
      <c r="J7395" s="16"/>
      <c r="K7395" s="17"/>
      <c r="L7395" s="16"/>
      <c r="M7395" s="100"/>
      <c r="N7395" s="121"/>
    </row>
    <row r="7396" spans="1:14" s="96" customFormat="1" ht="45.95" customHeight="1">
      <c r="A7396" s="110"/>
      <c r="C7396" s="127"/>
      <c r="F7396" s="18"/>
      <c r="G7396" s="19"/>
      <c r="H7396" s="19"/>
      <c r="I7396" s="120"/>
      <c r="J7396" s="16"/>
      <c r="K7396" s="17"/>
      <c r="L7396" s="16"/>
      <c r="M7396" s="100"/>
      <c r="N7396" s="121"/>
    </row>
    <row r="7397" spans="1:14" s="96" customFormat="1" ht="45.95" customHeight="1">
      <c r="A7397" s="110"/>
      <c r="C7397" s="127"/>
      <c r="F7397" s="22"/>
      <c r="G7397" s="19"/>
      <c r="H7397" s="19"/>
      <c r="I7397" s="120"/>
      <c r="J7397" s="23"/>
      <c r="K7397" s="24"/>
      <c r="L7397" s="23"/>
      <c r="M7397" s="100"/>
      <c r="N7397" s="121"/>
    </row>
    <row r="7398" spans="1:14" s="96" customFormat="1" ht="45.95" customHeight="1">
      <c r="A7398" s="110"/>
      <c r="C7398" s="127"/>
      <c r="F7398" s="22"/>
      <c r="G7398" s="19"/>
      <c r="H7398" s="19"/>
      <c r="I7398" s="120"/>
      <c r="J7398" s="23"/>
      <c r="K7398" s="24"/>
      <c r="L7398" s="23"/>
      <c r="M7398" s="100"/>
      <c r="N7398" s="121"/>
    </row>
    <row r="7399" spans="1:14" s="96" customFormat="1" ht="45.95" customHeight="1">
      <c r="A7399" s="110"/>
      <c r="C7399" s="127"/>
      <c r="F7399" s="25"/>
      <c r="G7399" s="25"/>
      <c r="H7399" s="25"/>
      <c r="I7399" s="120"/>
      <c r="J7399" s="23"/>
      <c r="K7399" s="24"/>
      <c r="L7399" s="23"/>
      <c r="M7399" s="100"/>
      <c r="N7399" s="121"/>
    </row>
    <row r="7400" spans="1:14" s="96" customFormat="1" ht="45.95" customHeight="1">
      <c r="A7400" s="110"/>
      <c r="C7400" s="127"/>
      <c r="F7400" s="25"/>
      <c r="G7400" s="25"/>
      <c r="H7400" s="25"/>
      <c r="I7400" s="132"/>
      <c r="J7400" s="23"/>
      <c r="K7400" s="24"/>
      <c r="L7400" s="23"/>
      <c r="M7400" s="100"/>
      <c r="N7400" s="121"/>
    </row>
    <row r="7401" spans="1:14" s="96" customFormat="1" ht="45.95" customHeight="1">
      <c r="A7401" s="110"/>
      <c r="C7401" s="127"/>
      <c r="F7401" s="133"/>
      <c r="G7401" s="25"/>
      <c r="H7401" s="25"/>
      <c r="I7401" s="132"/>
      <c r="J7401" s="23"/>
      <c r="K7401" s="24"/>
      <c r="L7401" s="23"/>
      <c r="M7401" s="100"/>
      <c r="N7401" s="121"/>
    </row>
    <row r="7402" spans="1:14" s="96" customFormat="1" ht="45.95" customHeight="1">
      <c r="A7402" s="110"/>
      <c r="C7402" s="127"/>
      <c r="F7402" s="133"/>
      <c r="G7402" s="25"/>
      <c r="H7402" s="25"/>
      <c r="I7402" s="132"/>
      <c r="J7402" s="23"/>
      <c r="K7402" s="24"/>
      <c r="L7402" s="23"/>
      <c r="M7402" s="100"/>
      <c r="N7402" s="121"/>
    </row>
    <row r="7403" spans="1:14" s="96" customFormat="1" ht="45.95" customHeight="1">
      <c r="A7403" s="110"/>
      <c r="B7403" s="111"/>
      <c r="C7403" s="127"/>
      <c r="F7403" s="130"/>
      <c r="G7403" s="130"/>
      <c r="H7403" s="130"/>
      <c r="I7403" s="120"/>
      <c r="J7403" s="16"/>
      <c r="K7403" s="17"/>
      <c r="L7403" s="16"/>
      <c r="M7403" s="100"/>
      <c r="N7403" s="131"/>
    </row>
    <row r="7404" spans="1:14" s="96" customFormat="1" ht="45.95" customHeight="1">
      <c r="A7404" s="110"/>
      <c r="F7404" s="130"/>
      <c r="G7404" s="130"/>
      <c r="H7404" s="130"/>
      <c r="I7404" s="120"/>
      <c r="J7404" s="16"/>
      <c r="K7404" s="17"/>
      <c r="L7404" s="16"/>
      <c r="M7404" s="100"/>
      <c r="N7404" s="131"/>
    </row>
    <row r="7405" spans="1:14" s="96" customFormat="1" ht="45.95" customHeight="1">
      <c r="A7405" s="110"/>
      <c r="F7405" s="130"/>
      <c r="G7405" s="130"/>
      <c r="H7405" s="130"/>
      <c r="I7405" s="120"/>
      <c r="J7405" s="16"/>
      <c r="K7405" s="17"/>
      <c r="L7405" s="16"/>
      <c r="M7405" s="100"/>
      <c r="N7405" s="131"/>
    </row>
    <row r="7406" spans="1:14" s="96" customFormat="1" ht="45.95" customHeight="1">
      <c r="A7406" s="110"/>
      <c r="C7406" s="127"/>
      <c r="F7406" s="130"/>
      <c r="G7406" s="130"/>
      <c r="H7406" s="130"/>
      <c r="I7406" s="120"/>
      <c r="J7406" s="16"/>
      <c r="K7406" s="17"/>
      <c r="L7406" s="16"/>
      <c r="M7406" s="100"/>
      <c r="N7406" s="131"/>
    </row>
    <row r="7407" spans="1:14" s="96" customFormat="1" ht="45.95" customHeight="1">
      <c r="A7407" s="110"/>
      <c r="C7407" s="127"/>
      <c r="F7407" s="18"/>
      <c r="G7407" s="19"/>
      <c r="H7407" s="19"/>
      <c r="I7407" s="137"/>
      <c r="J7407" s="16"/>
      <c r="K7407" s="17"/>
      <c r="L7407" s="16"/>
      <c r="M7407" s="100"/>
      <c r="N7407" s="121"/>
    </row>
    <row r="7408" spans="1:14" s="96" customFormat="1" ht="45.95" customHeight="1">
      <c r="A7408" s="110"/>
      <c r="C7408" s="127"/>
      <c r="F7408" s="18"/>
      <c r="G7408" s="19"/>
      <c r="H7408" s="19"/>
      <c r="I7408" s="120"/>
      <c r="J7408" s="16"/>
      <c r="K7408" s="17"/>
      <c r="L7408" s="16"/>
      <c r="M7408" s="100"/>
      <c r="N7408" s="121"/>
    </row>
    <row r="7409" spans="1:14" s="96" customFormat="1" ht="45.95" customHeight="1">
      <c r="A7409" s="110"/>
      <c r="C7409" s="127"/>
      <c r="F7409" s="18"/>
      <c r="G7409" s="19"/>
      <c r="H7409" s="19"/>
      <c r="I7409" s="120"/>
      <c r="J7409" s="16"/>
      <c r="K7409" s="17"/>
      <c r="L7409" s="16"/>
      <c r="M7409" s="100"/>
      <c r="N7409" s="121"/>
    </row>
    <row r="7410" spans="1:14" s="96" customFormat="1" ht="45.95" customHeight="1">
      <c r="A7410" s="110"/>
      <c r="C7410" s="127"/>
      <c r="F7410" s="22"/>
      <c r="G7410" s="19"/>
      <c r="H7410" s="19"/>
      <c r="I7410" s="120"/>
      <c r="J7410" s="23"/>
      <c r="K7410" s="24"/>
      <c r="L7410" s="23"/>
      <c r="M7410" s="100"/>
      <c r="N7410" s="121"/>
    </row>
    <row r="7411" spans="1:14" s="96" customFormat="1" ht="45.95" customHeight="1">
      <c r="A7411" s="110"/>
      <c r="C7411" s="127"/>
      <c r="F7411" s="25"/>
      <c r="G7411" s="25"/>
      <c r="H7411" s="25"/>
      <c r="I7411" s="120"/>
      <c r="J7411" s="23"/>
      <c r="K7411" s="24"/>
      <c r="L7411" s="23"/>
      <c r="M7411" s="100"/>
      <c r="N7411" s="121"/>
    </row>
    <row r="7412" spans="1:14" s="96" customFormat="1" ht="45.95" customHeight="1">
      <c r="A7412" s="110"/>
      <c r="C7412" s="127"/>
      <c r="F7412" s="133"/>
      <c r="G7412" s="25"/>
      <c r="H7412" s="25"/>
      <c r="I7412" s="120"/>
      <c r="J7412" s="23"/>
      <c r="K7412" s="24"/>
      <c r="L7412" s="23"/>
      <c r="M7412" s="100"/>
      <c r="N7412" s="121"/>
    </row>
    <row r="7413" spans="1:14" s="96" customFormat="1" ht="45.95" customHeight="1">
      <c r="A7413" s="110"/>
      <c r="C7413" s="127"/>
      <c r="F7413" s="133"/>
      <c r="G7413" s="25"/>
      <c r="H7413" s="25"/>
      <c r="I7413" s="132"/>
      <c r="J7413" s="23"/>
      <c r="K7413" s="24"/>
      <c r="L7413" s="23"/>
      <c r="M7413" s="100"/>
      <c r="N7413" s="121"/>
    </row>
    <row r="7414" spans="1:14" s="96" customFormat="1" ht="45.95" customHeight="1">
      <c r="A7414" s="110"/>
      <c r="C7414" s="127"/>
      <c r="F7414" s="133"/>
      <c r="G7414" s="25"/>
      <c r="H7414" s="25"/>
      <c r="I7414" s="132"/>
      <c r="J7414" s="23"/>
      <c r="K7414" s="24"/>
      <c r="L7414" s="23"/>
      <c r="M7414" s="100"/>
      <c r="N7414" s="121"/>
    </row>
    <row r="7415" spans="1:14" s="96" customFormat="1" ht="45.95" customHeight="1">
      <c r="A7415" s="110"/>
      <c r="C7415" s="127"/>
      <c r="F7415" s="18"/>
      <c r="G7415" s="19"/>
      <c r="H7415" s="19"/>
      <c r="I7415" s="120"/>
      <c r="J7415" s="16"/>
      <c r="K7415" s="17"/>
      <c r="L7415" s="16"/>
      <c r="M7415" s="100"/>
      <c r="N7415" s="121"/>
    </row>
    <row r="7416" spans="1:14" s="96" customFormat="1" ht="45.95" customHeight="1">
      <c r="A7416" s="110"/>
      <c r="C7416" s="127"/>
      <c r="F7416" s="22"/>
      <c r="G7416" s="19"/>
      <c r="H7416" s="19"/>
      <c r="I7416" s="120"/>
      <c r="J7416" s="23"/>
      <c r="K7416" s="24"/>
      <c r="L7416" s="23"/>
      <c r="M7416" s="100"/>
      <c r="N7416" s="121"/>
    </row>
    <row r="7417" spans="1:14" s="96" customFormat="1" ht="45.95" customHeight="1">
      <c r="A7417" s="110"/>
      <c r="C7417" s="127"/>
      <c r="F7417" s="25"/>
      <c r="G7417" s="25"/>
      <c r="H7417" s="25"/>
      <c r="I7417" s="120"/>
      <c r="J7417" s="23"/>
      <c r="K7417" s="24"/>
      <c r="L7417" s="23"/>
      <c r="M7417" s="100"/>
      <c r="N7417" s="121"/>
    </row>
    <row r="7418" spans="1:14" s="96" customFormat="1" ht="45.95" customHeight="1">
      <c r="A7418" s="110"/>
      <c r="C7418" s="127"/>
      <c r="F7418" s="133"/>
      <c r="G7418" s="25"/>
      <c r="H7418" s="25"/>
      <c r="I7418" s="120"/>
      <c r="J7418" s="23"/>
      <c r="K7418" s="24"/>
      <c r="L7418" s="23"/>
      <c r="M7418" s="100"/>
      <c r="N7418" s="121"/>
    </row>
    <row r="7419" spans="1:14" s="96" customFormat="1" ht="45.95" customHeight="1">
      <c r="A7419" s="110"/>
      <c r="C7419" s="127"/>
      <c r="F7419" s="133"/>
      <c r="G7419" s="25"/>
      <c r="H7419" s="25"/>
      <c r="I7419" s="120"/>
      <c r="J7419" s="23"/>
      <c r="K7419" s="24"/>
      <c r="L7419" s="23"/>
      <c r="M7419" s="100"/>
      <c r="N7419" s="121"/>
    </row>
    <row r="7420" spans="1:14" s="96" customFormat="1" ht="45.95" customHeight="1">
      <c r="A7420" s="110"/>
      <c r="C7420" s="127"/>
      <c r="F7420" s="133"/>
      <c r="G7420" s="25"/>
      <c r="H7420" s="25"/>
      <c r="I7420" s="132"/>
      <c r="J7420" s="23"/>
      <c r="K7420" s="24"/>
      <c r="L7420" s="23"/>
      <c r="M7420" s="100"/>
      <c r="N7420" s="121"/>
    </row>
    <row r="7421" spans="1:14" s="96" customFormat="1" ht="45.95" customHeight="1">
      <c r="A7421" s="110"/>
      <c r="C7421" s="127"/>
      <c r="F7421" s="18"/>
      <c r="G7421" s="19"/>
      <c r="H7421" s="19"/>
      <c r="I7421" s="120"/>
      <c r="J7421" s="16"/>
      <c r="K7421" s="17"/>
      <c r="L7421" s="16"/>
      <c r="M7421" s="100"/>
      <c r="N7421" s="121"/>
    </row>
    <row r="7422" spans="1:14" s="96" customFormat="1" ht="45.95" customHeight="1">
      <c r="A7422" s="110"/>
      <c r="C7422" s="127"/>
      <c r="F7422" s="18"/>
      <c r="G7422" s="19"/>
      <c r="H7422" s="19"/>
      <c r="I7422" s="120"/>
      <c r="J7422" s="16"/>
      <c r="K7422" s="17"/>
      <c r="L7422" s="16"/>
      <c r="M7422" s="100"/>
      <c r="N7422" s="121"/>
    </row>
    <row r="7423" spans="1:14" s="96" customFormat="1" ht="45.95" customHeight="1">
      <c r="A7423" s="110"/>
      <c r="C7423" s="127"/>
      <c r="F7423" s="18"/>
      <c r="G7423" s="19"/>
      <c r="H7423" s="19"/>
      <c r="I7423" s="120"/>
      <c r="J7423" s="16"/>
      <c r="K7423" s="17"/>
      <c r="L7423" s="16"/>
      <c r="M7423" s="100"/>
      <c r="N7423" s="121"/>
    </row>
    <row r="7424" spans="1:14" s="96" customFormat="1" ht="45.95" customHeight="1">
      <c r="A7424" s="110"/>
      <c r="C7424" s="127"/>
      <c r="F7424" s="22"/>
      <c r="G7424" s="19"/>
      <c r="H7424" s="19"/>
      <c r="I7424" s="120"/>
      <c r="J7424" s="23"/>
      <c r="K7424" s="24"/>
      <c r="L7424" s="23"/>
      <c r="M7424" s="100"/>
      <c r="N7424" s="121"/>
    </row>
    <row r="7425" spans="1:14" s="96" customFormat="1" ht="45.95" customHeight="1">
      <c r="A7425" s="110"/>
      <c r="C7425" s="127"/>
      <c r="F7425" s="22"/>
      <c r="G7425" s="19"/>
      <c r="H7425" s="19"/>
      <c r="I7425" s="120"/>
      <c r="J7425" s="23"/>
      <c r="K7425" s="24"/>
      <c r="L7425" s="23"/>
      <c r="M7425" s="100"/>
      <c r="N7425" s="121"/>
    </row>
    <row r="7426" spans="1:14" s="96" customFormat="1" ht="45.95" customHeight="1">
      <c r="A7426" s="110"/>
      <c r="C7426" s="127"/>
      <c r="F7426" s="25"/>
      <c r="G7426" s="25"/>
      <c r="H7426" s="25"/>
      <c r="I7426" s="132"/>
      <c r="J7426" s="23"/>
      <c r="K7426" s="24"/>
      <c r="L7426" s="23"/>
      <c r="M7426" s="100"/>
      <c r="N7426" s="121"/>
    </row>
    <row r="7427" spans="1:14" s="96" customFormat="1" ht="45.95" customHeight="1">
      <c r="A7427" s="110"/>
      <c r="C7427" s="127"/>
      <c r="F7427" s="25"/>
      <c r="G7427" s="25"/>
      <c r="H7427" s="25"/>
      <c r="I7427" s="132"/>
      <c r="J7427" s="23"/>
      <c r="K7427" s="24"/>
      <c r="L7427" s="23"/>
      <c r="M7427" s="100"/>
      <c r="N7427" s="121"/>
    </row>
    <row r="7428" spans="1:14" s="96" customFormat="1" ht="45.95" customHeight="1">
      <c r="A7428" s="110"/>
      <c r="C7428" s="127"/>
      <c r="F7428" s="133"/>
      <c r="G7428" s="25"/>
      <c r="H7428" s="25"/>
      <c r="I7428" s="132"/>
      <c r="J7428" s="23"/>
      <c r="K7428" s="24"/>
      <c r="L7428" s="23"/>
      <c r="M7428" s="100"/>
      <c r="N7428" s="121"/>
    </row>
    <row r="7429" spans="1:14" s="96" customFormat="1" ht="45.95" customHeight="1">
      <c r="A7429" s="110"/>
      <c r="C7429" s="127"/>
      <c r="F7429" s="133"/>
      <c r="G7429" s="25"/>
      <c r="H7429" s="25"/>
      <c r="I7429" s="132"/>
      <c r="J7429" s="23"/>
      <c r="K7429" s="24"/>
      <c r="L7429" s="23"/>
      <c r="M7429" s="100"/>
      <c r="N7429" s="121"/>
    </row>
    <row r="7430" spans="1:14" s="96" customFormat="1" ht="45.95" customHeight="1">
      <c r="A7430" s="110"/>
      <c r="C7430" s="127"/>
      <c r="F7430" s="18"/>
      <c r="G7430" s="19"/>
      <c r="H7430" s="19"/>
      <c r="I7430" s="120"/>
      <c r="J7430" s="16"/>
      <c r="K7430" s="17"/>
      <c r="L7430" s="16"/>
      <c r="M7430" s="100"/>
      <c r="N7430" s="121"/>
    </row>
    <row r="7431" spans="1:14" s="96" customFormat="1" ht="45.95" customHeight="1">
      <c r="A7431" s="110"/>
      <c r="C7431" s="127"/>
      <c r="F7431" s="18"/>
      <c r="G7431" s="19"/>
      <c r="H7431" s="19"/>
      <c r="I7431" s="120"/>
      <c r="J7431" s="16"/>
      <c r="K7431" s="17"/>
      <c r="L7431" s="16"/>
      <c r="M7431" s="100"/>
      <c r="N7431" s="121"/>
    </row>
    <row r="7432" spans="1:14" s="96" customFormat="1" ht="45.95" customHeight="1">
      <c r="A7432" s="110"/>
      <c r="C7432" s="127"/>
      <c r="F7432" s="22"/>
      <c r="G7432" s="19"/>
      <c r="H7432" s="19"/>
      <c r="I7432" s="120"/>
      <c r="J7432" s="23"/>
      <c r="K7432" s="24"/>
      <c r="L7432" s="23"/>
      <c r="M7432" s="100"/>
      <c r="N7432" s="121"/>
    </row>
    <row r="7433" spans="1:14" s="96" customFormat="1" ht="45.95" customHeight="1">
      <c r="A7433" s="110"/>
      <c r="C7433" s="127"/>
      <c r="F7433" s="25"/>
      <c r="G7433" s="25"/>
      <c r="H7433" s="25"/>
      <c r="I7433" s="132"/>
      <c r="J7433" s="23"/>
      <c r="K7433" s="24"/>
      <c r="L7433" s="23"/>
      <c r="M7433" s="100"/>
      <c r="N7433" s="121"/>
    </row>
    <row r="7434" spans="1:14" s="96" customFormat="1" ht="45.95" customHeight="1">
      <c r="A7434" s="110"/>
      <c r="C7434" s="127"/>
      <c r="F7434" s="133"/>
      <c r="G7434" s="25"/>
      <c r="H7434" s="25"/>
      <c r="I7434" s="132"/>
      <c r="J7434" s="23"/>
      <c r="K7434" s="24"/>
      <c r="L7434" s="23"/>
      <c r="M7434" s="100"/>
      <c r="N7434" s="121"/>
    </row>
    <row r="7435" spans="1:14" s="96" customFormat="1" ht="45.95" customHeight="1">
      <c r="A7435" s="110"/>
      <c r="C7435" s="127"/>
      <c r="F7435" s="133"/>
      <c r="G7435" s="25"/>
      <c r="H7435" s="25"/>
      <c r="I7435" s="132"/>
      <c r="J7435" s="23"/>
      <c r="K7435" s="24"/>
      <c r="L7435" s="23"/>
      <c r="M7435" s="100"/>
      <c r="N7435" s="121"/>
    </row>
    <row r="7436" spans="1:14" s="96" customFormat="1" ht="45.95" customHeight="1">
      <c r="A7436" s="110"/>
      <c r="B7436" s="111"/>
      <c r="C7436" s="127"/>
      <c r="F7436" s="130"/>
      <c r="G7436" s="130"/>
      <c r="H7436" s="130"/>
      <c r="I7436" s="120"/>
      <c r="J7436" s="16"/>
      <c r="K7436" s="17"/>
      <c r="L7436" s="16"/>
      <c r="M7436" s="100"/>
      <c r="N7436" s="131"/>
    </row>
    <row r="7437" spans="1:14" s="96" customFormat="1" ht="45.95" customHeight="1">
      <c r="A7437" s="110"/>
      <c r="F7437" s="130"/>
      <c r="G7437" s="130"/>
      <c r="H7437" s="130"/>
      <c r="I7437" s="120"/>
      <c r="J7437" s="16"/>
      <c r="K7437" s="17"/>
      <c r="L7437" s="16"/>
      <c r="M7437" s="100"/>
      <c r="N7437" s="131"/>
    </row>
    <row r="7438" spans="1:14" s="96" customFormat="1" ht="45.95" customHeight="1">
      <c r="A7438" s="110"/>
      <c r="F7438" s="18"/>
      <c r="G7438" s="19"/>
      <c r="H7438" s="19"/>
      <c r="I7438" s="120"/>
      <c r="J7438" s="16"/>
      <c r="K7438" s="17"/>
      <c r="L7438" s="16"/>
      <c r="M7438" s="100"/>
      <c r="N7438" s="121"/>
    </row>
    <row r="7439" spans="1:14" s="96" customFormat="1" ht="45.95" customHeight="1">
      <c r="A7439" s="110"/>
      <c r="F7439" s="18"/>
      <c r="G7439" s="19"/>
      <c r="H7439" s="19"/>
      <c r="I7439" s="120"/>
      <c r="J7439" s="16"/>
      <c r="K7439" s="17"/>
      <c r="L7439" s="16"/>
      <c r="M7439" s="100"/>
      <c r="N7439" s="121"/>
    </row>
    <row r="7440" spans="1:14" s="96" customFormat="1" ht="45.95" customHeight="1">
      <c r="A7440" s="110"/>
      <c r="F7440" s="22"/>
      <c r="G7440" s="19"/>
      <c r="H7440" s="19"/>
      <c r="I7440" s="120"/>
      <c r="J7440" s="23"/>
      <c r="K7440" s="24"/>
      <c r="L7440" s="23"/>
      <c r="M7440" s="100"/>
      <c r="N7440" s="121"/>
    </row>
    <row r="7441" spans="1:16" s="96" customFormat="1" ht="45.95" customHeight="1">
      <c r="A7441" s="110"/>
      <c r="F7441" s="22"/>
      <c r="G7441" s="19"/>
      <c r="H7441" s="19"/>
      <c r="I7441" s="120"/>
      <c r="J7441" s="23"/>
      <c r="K7441" s="24"/>
      <c r="L7441" s="23"/>
      <c r="M7441" s="100"/>
      <c r="N7441" s="121"/>
    </row>
    <row r="7442" spans="1:16" s="96" customFormat="1" ht="45.95" customHeight="1">
      <c r="A7442" s="110"/>
      <c r="F7442" s="25"/>
      <c r="G7442" s="25"/>
      <c r="H7442" s="25"/>
      <c r="I7442" s="120"/>
      <c r="J7442" s="23"/>
      <c r="K7442" s="24"/>
      <c r="L7442" s="23"/>
      <c r="M7442" s="100"/>
      <c r="N7442" s="121"/>
    </row>
    <row r="7443" spans="1:16" s="96" customFormat="1" ht="45.95" customHeight="1">
      <c r="A7443" s="110"/>
      <c r="F7443" s="25"/>
      <c r="G7443" s="25"/>
      <c r="H7443" s="25"/>
      <c r="I7443" s="120"/>
      <c r="J7443" s="23"/>
      <c r="K7443" s="24"/>
      <c r="L7443" s="23"/>
      <c r="M7443" s="100"/>
      <c r="N7443" s="121"/>
    </row>
    <row r="7444" spans="1:16" s="96" customFormat="1" ht="45.95" customHeight="1">
      <c r="A7444" s="110"/>
      <c r="F7444" s="133"/>
      <c r="G7444" s="25"/>
      <c r="H7444" s="25"/>
      <c r="I7444" s="132"/>
      <c r="J7444" s="23"/>
      <c r="K7444" s="24"/>
      <c r="L7444" s="23"/>
      <c r="M7444" s="100"/>
      <c r="N7444" s="121"/>
    </row>
    <row r="7445" spans="1:16" s="96" customFormat="1" ht="45.95" customHeight="1">
      <c r="A7445" s="110"/>
      <c r="F7445" s="133"/>
      <c r="G7445" s="25"/>
      <c r="H7445" s="25"/>
      <c r="I7445" s="132"/>
      <c r="J7445" s="23"/>
      <c r="K7445" s="24"/>
      <c r="L7445" s="23"/>
      <c r="M7445" s="100"/>
      <c r="N7445" s="121"/>
    </row>
    <row r="7446" spans="1:16" s="96" customFormat="1" ht="45.95" customHeight="1">
      <c r="A7446" s="110"/>
      <c r="F7446" s="18"/>
      <c r="G7446" s="19"/>
      <c r="H7446" s="19"/>
      <c r="I7446" s="137"/>
      <c r="J7446" s="16"/>
      <c r="K7446" s="17"/>
      <c r="L7446" s="16"/>
      <c r="M7446" s="100"/>
      <c r="N7446" s="121"/>
    </row>
    <row r="7447" spans="1:16" s="96" customFormat="1" ht="45.95" customHeight="1">
      <c r="A7447" s="110"/>
      <c r="F7447" s="18"/>
      <c r="G7447" s="19"/>
      <c r="H7447" s="19"/>
      <c r="I7447" s="120"/>
      <c r="J7447" s="16"/>
      <c r="K7447" s="17"/>
      <c r="L7447" s="16"/>
      <c r="M7447" s="100"/>
      <c r="N7447" s="121"/>
      <c r="P7447" s="136"/>
    </row>
    <row r="7448" spans="1:16" s="96" customFormat="1" ht="45.95" customHeight="1">
      <c r="A7448" s="110"/>
      <c r="F7448" s="18"/>
      <c r="G7448" s="19"/>
      <c r="H7448" s="19"/>
      <c r="I7448" s="120"/>
      <c r="J7448" s="16"/>
      <c r="K7448" s="17"/>
      <c r="L7448" s="16"/>
      <c r="M7448" s="100"/>
      <c r="N7448" s="121"/>
    </row>
    <row r="7449" spans="1:16" s="96" customFormat="1" ht="45.95" customHeight="1">
      <c r="A7449" s="110"/>
      <c r="F7449" s="18"/>
      <c r="G7449" s="19"/>
      <c r="H7449" s="19"/>
      <c r="I7449" s="120"/>
      <c r="J7449" s="16"/>
      <c r="K7449" s="17"/>
      <c r="L7449" s="16"/>
      <c r="M7449" s="100"/>
      <c r="N7449" s="121"/>
    </row>
    <row r="7450" spans="1:16" s="96" customFormat="1" ht="45.95" customHeight="1">
      <c r="A7450" s="110"/>
      <c r="F7450" s="18"/>
      <c r="G7450" s="19"/>
      <c r="H7450" s="19"/>
      <c r="I7450" s="120"/>
      <c r="J7450" s="16"/>
      <c r="K7450" s="17"/>
      <c r="L7450" s="16"/>
      <c r="M7450" s="100"/>
      <c r="N7450" s="121"/>
    </row>
    <row r="7451" spans="1:16" s="96" customFormat="1" ht="45.95" customHeight="1">
      <c r="A7451" s="110"/>
      <c r="F7451" s="22"/>
      <c r="G7451" s="19"/>
      <c r="H7451" s="19"/>
      <c r="I7451" s="120"/>
      <c r="J7451" s="23"/>
      <c r="K7451" s="24"/>
      <c r="L7451" s="23"/>
      <c r="M7451" s="100"/>
      <c r="N7451" s="121"/>
    </row>
    <row r="7452" spans="1:16" s="96" customFormat="1" ht="45.95" customHeight="1">
      <c r="A7452" s="110"/>
      <c r="F7452" s="22"/>
      <c r="G7452" s="19"/>
      <c r="H7452" s="19"/>
      <c r="I7452" s="120"/>
      <c r="J7452" s="23"/>
      <c r="K7452" s="24"/>
      <c r="L7452" s="23"/>
      <c r="M7452" s="100"/>
      <c r="N7452" s="121"/>
    </row>
    <row r="7453" spans="1:16" s="96" customFormat="1" ht="45.95" customHeight="1">
      <c r="A7453" s="110"/>
      <c r="F7453" s="25"/>
      <c r="G7453" s="25"/>
      <c r="H7453" s="25"/>
      <c r="I7453" s="132"/>
      <c r="J7453" s="23"/>
      <c r="K7453" s="24"/>
      <c r="L7453" s="23"/>
      <c r="M7453" s="100"/>
      <c r="N7453" s="121"/>
    </row>
    <row r="7454" spans="1:16" s="96" customFormat="1" ht="45.95" customHeight="1">
      <c r="A7454" s="110"/>
      <c r="F7454" s="25"/>
      <c r="G7454" s="25"/>
      <c r="H7454" s="25"/>
      <c r="I7454" s="132"/>
      <c r="J7454" s="23"/>
      <c r="K7454" s="24"/>
      <c r="L7454" s="23"/>
      <c r="M7454" s="100"/>
      <c r="N7454" s="121"/>
    </row>
    <row r="7455" spans="1:16" s="96" customFormat="1" ht="45.95" customHeight="1">
      <c r="A7455" s="110"/>
      <c r="F7455" s="133"/>
      <c r="G7455" s="25"/>
      <c r="H7455" s="25"/>
      <c r="I7455" s="132"/>
      <c r="J7455" s="23"/>
      <c r="K7455" s="24"/>
      <c r="L7455" s="23"/>
      <c r="M7455" s="100"/>
      <c r="N7455" s="121"/>
    </row>
    <row r="7456" spans="1:16" s="96" customFormat="1" ht="45.95" customHeight="1">
      <c r="A7456" s="110"/>
      <c r="F7456" s="133"/>
      <c r="G7456" s="25"/>
      <c r="H7456" s="25"/>
      <c r="I7456" s="132"/>
      <c r="J7456" s="23"/>
      <c r="K7456" s="24"/>
      <c r="L7456" s="23"/>
      <c r="M7456" s="100"/>
      <c r="N7456" s="121"/>
    </row>
    <row r="7457" spans="1:15" s="96" customFormat="1" ht="45.95" customHeight="1">
      <c r="A7457" s="110"/>
      <c r="F7457" s="133"/>
      <c r="G7457" s="25"/>
      <c r="H7457" s="25"/>
      <c r="I7457" s="132"/>
      <c r="J7457" s="23"/>
      <c r="K7457" s="24"/>
      <c r="L7457" s="23"/>
      <c r="M7457" s="100"/>
      <c r="N7457" s="121"/>
    </row>
    <row r="7458" spans="1:15" s="96" customFormat="1" ht="45.95" customHeight="1">
      <c r="A7458" s="110"/>
      <c r="B7458" s="111"/>
      <c r="C7458" s="127"/>
      <c r="F7458" s="130"/>
      <c r="G7458" s="130"/>
      <c r="H7458" s="130"/>
      <c r="I7458" s="120"/>
      <c r="J7458" s="16"/>
      <c r="K7458" s="17"/>
      <c r="L7458" s="16"/>
      <c r="M7458" s="100"/>
      <c r="N7458" s="131"/>
      <c r="O7458" s="119"/>
    </row>
    <row r="7459" spans="1:15" s="96" customFormat="1" ht="45.95" customHeight="1">
      <c r="A7459" s="110"/>
      <c r="F7459" s="130"/>
      <c r="G7459" s="130"/>
      <c r="H7459" s="130"/>
      <c r="I7459" s="120"/>
      <c r="J7459" s="16"/>
      <c r="K7459" s="17"/>
      <c r="L7459" s="16"/>
      <c r="M7459" s="100"/>
      <c r="N7459" s="131"/>
      <c r="O7459" s="119"/>
    </row>
    <row r="7460" spans="1:15" s="96" customFormat="1" ht="45.95" customHeight="1">
      <c r="A7460" s="110"/>
      <c r="F7460" s="18"/>
      <c r="G7460" s="19"/>
      <c r="H7460" s="19"/>
      <c r="I7460" s="137"/>
      <c r="J7460" s="16"/>
      <c r="K7460" s="17"/>
      <c r="L7460" s="16"/>
      <c r="M7460" s="100"/>
      <c r="N7460" s="121"/>
      <c r="O7460" s="119"/>
    </row>
    <row r="7461" spans="1:15" s="96" customFormat="1" ht="45.95" customHeight="1">
      <c r="A7461" s="110"/>
      <c r="F7461" s="18"/>
      <c r="G7461" s="19"/>
      <c r="H7461" s="19"/>
      <c r="I7461" s="120"/>
      <c r="J7461" s="16"/>
      <c r="K7461" s="17"/>
      <c r="L7461" s="16"/>
      <c r="M7461" s="100"/>
      <c r="N7461" s="121"/>
      <c r="O7461" s="119"/>
    </row>
    <row r="7462" spans="1:15" s="96" customFormat="1" ht="45.95" customHeight="1">
      <c r="A7462" s="110"/>
      <c r="F7462" s="18"/>
      <c r="G7462" s="19"/>
      <c r="H7462" s="19"/>
      <c r="I7462" s="120"/>
      <c r="J7462" s="16"/>
      <c r="K7462" s="17"/>
      <c r="L7462" s="16"/>
      <c r="M7462" s="100"/>
      <c r="N7462" s="121"/>
      <c r="O7462" s="119"/>
    </row>
    <row r="7463" spans="1:15" s="96" customFormat="1" ht="45.95" customHeight="1">
      <c r="A7463" s="110"/>
      <c r="F7463" s="22"/>
      <c r="G7463" s="19"/>
      <c r="H7463" s="19"/>
      <c r="I7463" s="120"/>
      <c r="J7463" s="23"/>
      <c r="K7463" s="24"/>
      <c r="L7463" s="23"/>
      <c r="M7463" s="100"/>
      <c r="N7463" s="121"/>
      <c r="O7463" s="119"/>
    </row>
    <row r="7464" spans="1:15" s="96" customFormat="1" ht="45.95" customHeight="1">
      <c r="A7464" s="110"/>
      <c r="F7464" s="22"/>
      <c r="G7464" s="19"/>
      <c r="H7464" s="19"/>
      <c r="I7464" s="120"/>
      <c r="J7464" s="23"/>
      <c r="K7464" s="24"/>
      <c r="L7464" s="23"/>
      <c r="M7464" s="100"/>
      <c r="N7464" s="121"/>
      <c r="O7464" s="119"/>
    </row>
    <row r="7465" spans="1:15" s="96" customFormat="1" ht="45.95" customHeight="1">
      <c r="A7465" s="110"/>
      <c r="F7465" s="25"/>
      <c r="G7465" s="25"/>
      <c r="H7465" s="25"/>
      <c r="I7465" s="120"/>
      <c r="J7465" s="23"/>
      <c r="K7465" s="24"/>
      <c r="L7465" s="23"/>
      <c r="M7465" s="100"/>
      <c r="N7465" s="121"/>
      <c r="O7465" s="119"/>
    </row>
    <row r="7466" spans="1:15" s="96" customFormat="1" ht="45.95" customHeight="1">
      <c r="A7466" s="110"/>
      <c r="F7466" s="25"/>
      <c r="G7466" s="25"/>
      <c r="H7466" s="25"/>
      <c r="I7466" s="132"/>
      <c r="J7466" s="23"/>
      <c r="K7466" s="24"/>
      <c r="L7466" s="23"/>
      <c r="M7466" s="100"/>
      <c r="N7466" s="121"/>
      <c r="O7466" s="119"/>
    </row>
    <row r="7467" spans="1:15" s="96" customFormat="1" ht="45.95" customHeight="1">
      <c r="A7467" s="110"/>
      <c r="F7467" s="133"/>
      <c r="G7467" s="25"/>
      <c r="H7467" s="25"/>
      <c r="I7467" s="132"/>
      <c r="J7467" s="23"/>
      <c r="K7467" s="24"/>
      <c r="L7467" s="23"/>
      <c r="M7467" s="100"/>
      <c r="N7467" s="121"/>
      <c r="O7467" s="119"/>
    </row>
    <row r="7468" spans="1:15" s="96" customFormat="1" ht="45.95" customHeight="1">
      <c r="A7468" s="110"/>
      <c r="F7468" s="133"/>
      <c r="G7468" s="25"/>
      <c r="H7468" s="25"/>
      <c r="I7468" s="132"/>
      <c r="J7468" s="23"/>
      <c r="K7468" s="24"/>
      <c r="L7468" s="23"/>
      <c r="M7468" s="100"/>
      <c r="N7468" s="121"/>
      <c r="O7468" s="119"/>
    </row>
    <row r="7469" spans="1:15" s="96" customFormat="1" ht="45.95" customHeight="1">
      <c r="A7469" s="110"/>
      <c r="F7469" s="133"/>
      <c r="G7469" s="25"/>
      <c r="H7469" s="25"/>
      <c r="I7469" s="132"/>
      <c r="J7469" s="23"/>
      <c r="K7469" s="24"/>
      <c r="L7469" s="23"/>
      <c r="M7469" s="100"/>
      <c r="N7469" s="121"/>
      <c r="O7469" s="119"/>
    </row>
    <row r="7470" spans="1:15" s="96" customFormat="1" ht="45.95" customHeight="1">
      <c r="A7470" s="110"/>
      <c r="F7470" s="133"/>
      <c r="G7470" s="25"/>
      <c r="H7470" s="25"/>
      <c r="I7470" s="132"/>
      <c r="J7470" s="23"/>
      <c r="K7470" s="24"/>
      <c r="L7470" s="23"/>
      <c r="M7470" s="100"/>
      <c r="N7470" s="121"/>
      <c r="O7470" s="119"/>
    </row>
    <row r="7471" spans="1:15" s="96" customFormat="1" ht="45.95" customHeight="1">
      <c r="A7471" s="110"/>
      <c r="F7471" s="18"/>
      <c r="G7471" s="19"/>
      <c r="H7471" s="19"/>
      <c r="I7471" s="120"/>
      <c r="J7471" s="16"/>
      <c r="K7471" s="17"/>
      <c r="L7471" s="16"/>
      <c r="M7471" s="100"/>
      <c r="N7471" s="121"/>
      <c r="O7471" s="119"/>
    </row>
    <row r="7472" spans="1:15" s="96" customFormat="1" ht="45.95" customHeight="1">
      <c r="A7472" s="110"/>
      <c r="F7472" s="18"/>
      <c r="G7472" s="19"/>
      <c r="H7472" s="19"/>
      <c r="I7472" s="120"/>
      <c r="J7472" s="16"/>
      <c r="K7472" s="17"/>
      <c r="L7472" s="16"/>
      <c r="M7472" s="100"/>
      <c r="N7472" s="121"/>
      <c r="O7472" s="119"/>
    </row>
    <row r="7473" spans="1:15" s="96" customFormat="1" ht="45.95" customHeight="1">
      <c r="A7473" s="110"/>
      <c r="F7473" s="22"/>
      <c r="G7473" s="19"/>
      <c r="H7473" s="19"/>
      <c r="I7473" s="120"/>
      <c r="J7473" s="23"/>
      <c r="K7473" s="24"/>
      <c r="L7473" s="23"/>
      <c r="M7473" s="100"/>
      <c r="N7473" s="121"/>
      <c r="O7473" s="119"/>
    </row>
    <row r="7474" spans="1:15" s="96" customFormat="1" ht="45.95" customHeight="1">
      <c r="A7474" s="110"/>
      <c r="F7474" s="22"/>
      <c r="G7474" s="19"/>
      <c r="H7474" s="19"/>
      <c r="I7474" s="120"/>
      <c r="J7474" s="23"/>
      <c r="K7474" s="24"/>
      <c r="L7474" s="23"/>
      <c r="M7474" s="100"/>
      <c r="N7474" s="121"/>
      <c r="O7474" s="119"/>
    </row>
    <row r="7475" spans="1:15" s="96" customFormat="1" ht="45.95" customHeight="1">
      <c r="A7475" s="110"/>
      <c r="F7475" s="25"/>
      <c r="G7475" s="25"/>
      <c r="H7475" s="25"/>
      <c r="I7475" s="120"/>
      <c r="J7475" s="23"/>
      <c r="K7475" s="24"/>
      <c r="L7475" s="23"/>
      <c r="M7475" s="100"/>
      <c r="N7475" s="121"/>
      <c r="O7475" s="119"/>
    </row>
    <row r="7476" spans="1:15" s="96" customFormat="1" ht="45.95" customHeight="1">
      <c r="A7476" s="110"/>
      <c r="F7476" s="25"/>
      <c r="G7476" s="25"/>
      <c r="H7476" s="25"/>
      <c r="I7476" s="132"/>
      <c r="J7476" s="23"/>
      <c r="K7476" s="24"/>
      <c r="L7476" s="23"/>
      <c r="M7476" s="100"/>
      <c r="N7476" s="121"/>
      <c r="O7476" s="119"/>
    </row>
    <row r="7477" spans="1:15" s="96" customFormat="1" ht="45.95" customHeight="1">
      <c r="A7477" s="110"/>
      <c r="F7477" s="133"/>
      <c r="G7477" s="25"/>
      <c r="H7477" s="25"/>
      <c r="I7477" s="132"/>
      <c r="J7477" s="23"/>
      <c r="K7477" s="24"/>
      <c r="L7477" s="23"/>
      <c r="M7477" s="100"/>
      <c r="N7477" s="121"/>
      <c r="O7477" s="119"/>
    </row>
    <row r="7478" spans="1:15" s="96" customFormat="1" ht="45.95" customHeight="1">
      <c r="A7478" s="110"/>
      <c r="F7478" s="133"/>
      <c r="G7478" s="25"/>
      <c r="H7478" s="25"/>
      <c r="I7478" s="132"/>
      <c r="J7478" s="23"/>
      <c r="K7478" s="24"/>
      <c r="L7478" s="23"/>
      <c r="M7478" s="100"/>
      <c r="N7478" s="121"/>
      <c r="O7478" s="119"/>
    </row>
    <row r="7479" spans="1:15" s="96" customFormat="1" ht="45.95" customHeight="1">
      <c r="A7479" s="110"/>
      <c r="B7479" s="111"/>
      <c r="C7479" s="127"/>
      <c r="F7479" s="130"/>
      <c r="G7479" s="130"/>
      <c r="H7479" s="130"/>
      <c r="I7479" s="120"/>
      <c r="J7479" s="16"/>
      <c r="K7479" s="17"/>
      <c r="L7479" s="16"/>
      <c r="M7479" s="100"/>
      <c r="N7479" s="131"/>
    </row>
    <row r="7480" spans="1:15" s="96" customFormat="1" ht="45.95" customHeight="1">
      <c r="A7480" s="110"/>
      <c r="F7480" s="130"/>
      <c r="G7480" s="130"/>
      <c r="H7480" s="130"/>
      <c r="I7480" s="120"/>
      <c r="J7480" s="16"/>
      <c r="K7480" s="17"/>
      <c r="L7480" s="16"/>
      <c r="M7480" s="100"/>
      <c r="N7480" s="131"/>
    </row>
    <row r="7481" spans="1:15" s="96" customFormat="1" ht="45.95" customHeight="1">
      <c r="A7481" s="110"/>
      <c r="F7481" s="18"/>
      <c r="G7481" s="130"/>
      <c r="H7481" s="130"/>
      <c r="I7481" s="120"/>
      <c r="J7481" s="16"/>
      <c r="K7481" s="17"/>
      <c r="L7481" s="16"/>
      <c r="M7481" s="100"/>
      <c r="N7481" s="131"/>
    </row>
    <row r="7482" spans="1:15" s="96" customFormat="1" ht="45.95" customHeight="1">
      <c r="A7482" s="110"/>
      <c r="F7482" s="18"/>
      <c r="G7482" s="19"/>
      <c r="H7482" s="19"/>
      <c r="I7482" s="137"/>
      <c r="J7482" s="16"/>
      <c r="K7482" s="17"/>
      <c r="L7482" s="16"/>
      <c r="M7482" s="100"/>
      <c r="N7482" s="121"/>
    </row>
    <row r="7483" spans="1:15" s="96" customFormat="1" ht="45.95" customHeight="1">
      <c r="A7483" s="110"/>
      <c r="F7483" s="18"/>
      <c r="G7483" s="19"/>
      <c r="H7483" s="19"/>
      <c r="I7483" s="120"/>
      <c r="J7483" s="16"/>
      <c r="K7483" s="17"/>
      <c r="L7483" s="16"/>
      <c r="M7483" s="100"/>
      <c r="N7483" s="121"/>
    </row>
    <row r="7484" spans="1:15" s="96" customFormat="1" ht="45.95" customHeight="1">
      <c r="A7484" s="110"/>
      <c r="F7484" s="18"/>
      <c r="G7484" s="19"/>
      <c r="H7484" s="19"/>
      <c r="I7484" s="120"/>
      <c r="J7484" s="16"/>
      <c r="K7484" s="17"/>
      <c r="L7484" s="16"/>
      <c r="M7484" s="100"/>
      <c r="N7484" s="121"/>
    </row>
    <row r="7485" spans="1:15" s="96" customFormat="1" ht="45.95" customHeight="1">
      <c r="A7485" s="110"/>
      <c r="F7485" s="18"/>
      <c r="G7485" s="19"/>
      <c r="H7485" s="19"/>
      <c r="I7485" s="120"/>
      <c r="J7485" s="16"/>
      <c r="K7485" s="17"/>
      <c r="L7485" s="16"/>
      <c r="M7485" s="100"/>
      <c r="N7485" s="121"/>
    </row>
    <row r="7486" spans="1:15" s="96" customFormat="1" ht="45.95" customHeight="1">
      <c r="A7486" s="110"/>
      <c r="F7486" s="22"/>
      <c r="G7486" s="19"/>
      <c r="H7486" s="19"/>
      <c r="I7486" s="120"/>
      <c r="J7486" s="23"/>
      <c r="K7486" s="24"/>
      <c r="L7486" s="23"/>
      <c r="M7486" s="100"/>
      <c r="N7486" s="121"/>
    </row>
    <row r="7487" spans="1:15" s="96" customFormat="1" ht="45.95" customHeight="1">
      <c r="A7487" s="110"/>
      <c r="F7487" s="25"/>
      <c r="G7487" s="25"/>
      <c r="H7487" s="25"/>
      <c r="I7487" s="120"/>
      <c r="J7487" s="23"/>
      <c r="K7487" s="24"/>
      <c r="L7487" s="23"/>
      <c r="M7487" s="100"/>
      <c r="N7487" s="121"/>
    </row>
    <row r="7488" spans="1:15" s="96" customFormat="1" ht="45.95" customHeight="1">
      <c r="A7488" s="110"/>
      <c r="F7488" s="25"/>
      <c r="G7488" s="25"/>
      <c r="H7488" s="25"/>
      <c r="I7488" s="132"/>
      <c r="J7488" s="23"/>
      <c r="K7488" s="24"/>
      <c r="L7488" s="23"/>
      <c r="M7488" s="100"/>
      <c r="N7488" s="121"/>
    </row>
    <row r="7489" spans="1:14" s="96" customFormat="1" ht="45.95" customHeight="1">
      <c r="A7489" s="110"/>
      <c r="F7489" s="133"/>
      <c r="G7489" s="25"/>
      <c r="H7489" s="25"/>
      <c r="I7489" s="132"/>
      <c r="J7489" s="23"/>
      <c r="K7489" s="24"/>
      <c r="L7489" s="23"/>
      <c r="M7489" s="100"/>
      <c r="N7489" s="121"/>
    </row>
    <row r="7490" spans="1:14" s="96" customFormat="1" ht="45.95" customHeight="1">
      <c r="A7490" s="110"/>
      <c r="F7490" s="133"/>
      <c r="G7490" s="25"/>
      <c r="H7490" s="25"/>
      <c r="I7490" s="132"/>
      <c r="J7490" s="23"/>
      <c r="K7490" s="24"/>
      <c r="L7490" s="23"/>
      <c r="M7490" s="100"/>
      <c r="N7490" s="121"/>
    </row>
    <row r="7491" spans="1:14" s="96" customFormat="1" ht="45.95" customHeight="1">
      <c r="A7491" s="110"/>
      <c r="F7491" s="18"/>
      <c r="G7491" s="19"/>
      <c r="H7491" s="19"/>
      <c r="I7491" s="120"/>
      <c r="J7491" s="16"/>
      <c r="K7491" s="17"/>
      <c r="L7491" s="16"/>
      <c r="M7491" s="100"/>
      <c r="N7491" s="121"/>
    </row>
    <row r="7492" spans="1:14" s="96" customFormat="1" ht="45.95" customHeight="1">
      <c r="A7492" s="110"/>
      <c r="F7492" s="18"/>
      <c r="G7492" s="19"/>
      <c r="H7492" s="19"/>
      <c r="I7492" s="120"/>
      <c r="J7492" s="16"/>
      <c r="K7492" s="17"/>
      <c r="L7492" s="16"/>
      <c r="M7492" s="100"/>
      <c r="N7492" s="121"/>
    </row>
    <row r="7493" spans="1:14" s="96" customFormat="1" ht="45.95" customHeight="1">
      <c r="A7493" s="110"/>
      <c r="F7493" s="18"/>
      <c r="G7493" s="19"/>
      <c r="H7493" s="19"/>
      <c r="I7493" s="120"/>
      <c r="J7493" s="16"/>
      <c r="K7493" s="17"/>
      <c r="L7493" s="16"/>
      <c r="M7493" s="100"/>
      <c r="N7493" s="121"/>
    </row>
    <row r="7494" spans="1:14" s="96" customFormat="1" ht="45.95" customHeight="1">
      <c r="A7494" s="110"/>
      <c r="F7494" s="18"/>
      <c r="G7494" s="19"/>
      <c r="H7494" s="19"/>
      <c r="I7494" s="120"/>
      <c r="J7494" s="16"/>
      <c r="K7494" s="17"/>
      <c r="L7494" s="16"/>
      <c r="M7494" s="100"/>
      <c r="N7494" s="121"/>
    </row>
    <row r="7495" spans="1:14" s="96" customFormat="1" ht="45.95" customHeight="1">
      <c r="A7495" s="110"/>
      <c r="F7495" s="22"/>
      <c r="G7495" s="19"/>
      <c r="H7495" s="19"/>
      <c r="I7495" s="120"/>
      <c r="J7495" s="23"/>
      <c r="K7495" s="24"/>
      <c r="L7495" s="23"/>
      <c r="M7495" s="100"/>
      <c r="N7495" s="121"/>
    </row>
    <row r="7496" spans="1:14" s="96" customFormat="1" ht="45.95" customHeight="1">
      <c r="A7496" s="110"/>
      <c r="F7496" s="25"/>
      <c r="G7496" s="25"/>
      <c r="H7496" s="25"/>
      <c r="I7496" s="132"/>
      <c r="J7496" s="23"/>
      <c r="K7496" s="24"/>
      <c r="L7496" s="23"/>
      <c r="M7496" s="100"/>
      <c r="N7496" s="121"/>
    </row>
    <row r="7497" spans="1:14" s="96" customFormat="1" ht="45.95" customHeight="1">
      <c r="A7497" s="110"/>
      <c r="F7497" s="25"/>
      <c r="G7497" s="25"/>
      <c r="H7497" s="25"/>
      <c r="I7497" s="132"/>
      <c r="J7497" s="23"/>
      <c r="K7497" s="24"/>
      <c r="L7497" s="23"/>
      <c r="M7497" s="100"/>
      <c r="N7497" s="121"/>
    </row>
    <row r="7498" spans="1:14" s="96" customFormat="1" ht="45.95" customHeight="1">
      <c r="A7498" s="110"/>
      <c r="F7498" s="133"/>
      <c r="G7498" s="25"/>
      <c r="H7498" s="25"/>
      <c r="I7498" s="132"/>
      <c r="J7498" s="23"/>
      <c r="K7498" s="24"/>
      <c r="L7498" s="23"/>
      <c r="M7498" s="100"/>
      <c r="N7498" s="121"/>
    </row>
    <row r="7499" spans="1:14" s="96" customFormat="1" ht="45.95" customHeight="1">
      <c r="A7499" s="110"/>
      <c r="F7499" s="133"/>
      <c r="G7499" s="25"/>
      <c r="H7499" s="25"/>
      <c r="I7499" s="132"/>
      <c r="J7499" s="23"/>
      <c r="K7499" s="24"/>
      <c r="L7499" s="23"/>
      <c r="M7499" s="100"/>
      <c r="N7499" s="121"/>
    </row>
    <row r="7500" spans="1:14" s="96" customFormat="1" ht="45.95" customHeight="1">
      <c r="A7500" s="110"/>
      <c r="F7500" s="133"/>
      <c r="G7500" s="25"/>
      <c r="H7500" s="25"/>
      <c r="I7500" s="132"/>
      <c r="J7500" s="23"/>
      <c r="K7500" s="24"/>
      <c r="L7500" s="23"/>
      <c r="M7500" s="100"/>
      <c r="N7500" s="121"/>
    </row>
    <row r="7501" spans="1:14" s="96" customFormat="1" ht="45.95" customHeight="1">
      <c r="A7501" s="110"/>
      <c r="F7501" s="18"/>
      <c r="G7501" s="19"/>
      <c r="H7501" s="19"/>
      <c r="I7501" s="120"/>
      <c r="J7501" s="16"/>
      <c r="K7501" s="17"/>
      <c r="L7501" s="16"/>
      <c r="M7501" s="100"/>
      <c r="N7501" s="131"/>
    </row>
    <row r="7502" spans="1:14" s="96" customFormat="1" ht="45.95" customHeight="1">
      <c r="A7502" s="110"/>
      <c r="F7502" s="18"/>
      <c r="G7502" s="19"/>
      <c r="H7502" s="19"/>
      <c r="I7502" s="120"/>
      <c r="J7502" s="16"/>
      <c r="K7502" s="17"/>
      <c r="L7502" s="16"/>
      <c r="M7502" s="100"/>
      <c r="N7502" s="121"/>
    </row>
    <row r="7503" spans="1:14" s="96" customFormat="1" ht="45.95" customHeight="1">
      <c r="A7503" s="110"/>
      <c r="F7503" s="22"/>
      <c r="G7503" s="19"/>
      <c r="H7503" s="19"/>
      <c r="I7503" s="120"/>
      <c r="J7503" s="23"/>
      <c r="K7503" s="24"/>
      <c r="L7503" s="23"/>
      <c r="M7503" s="100"/>
      <c r="N7503" s="121"/>
    </row>
    <row r="7504" spans="1:14" s="96" customFormat="1" ht="45.95" customHeight="1">
      <c r="A7504" s="110"/>
      <c r="F7504" s="133"/>
      <c r="G7504" s="25"/>
      <c r="H7504" s="25"/>
      <c r="I7504" s="120"/>
      <c r="J7504" s="23"/>
      <c r="K7504" s="24"/>
      <c r="L7504" s="23"/>
      <c r="M7504" s="100"/>
      <c r="N7504" s="121"/>
    </row>
    <row r="7505" spans="1:14" s="96" customFormat="1" ht="45.95" customHeight="1">
      <c r="A7505" s="110"/>
      <c r="F7505" s="133"/>
      <c r="G7505" s="25"/>
      <c r="H7505" s="25"/>
      <c r="I7505" s="120"/>
      <c r="J7505" s="23"/>
      <c r="K7505" s="24"/>
      <c r="L7505" s="23"/>
      <c r="M7505" s="100"/>
      <c r="N7505" s="121"/>
    </row>
    <row r="7506" spans="1:14" s="96" customFormat="1" ht="45.95" customHeight="1">
      <c r="A7506" s="110"/>
      <c r="B7506" s="111"/>
      <c r="C7506" s="127"/>
      <c r="F7506" s="130"/>
      <c r="G7506" s="130"/>
      <c r="H7506" s="130"/>
      <c r="I7506" s="120"/>
      <c r="J7506" s="16"/>
      <c r="K7506" s="17"/>
      <c r="L7506" s="16"/>
      <c r="M7506" s="100"/>
      <c r="N7506" s="131"/>
    </row>
    <row r="7507" spans="1:14" s="96" customFormat="1" ht="45.95" customHeight="1">
      <c r="A7507" s="110"/>
      <c r="F7507" s="130"/>
      <c r="G7507" s="130"/>
      <c r="H7507" s="130"/>
      <c r="I7507" s="120"/>
      <c r="J7507" s="16"/>
      <c r="K7507" s="17"/>
      <c r="L7507" s="16"/>
      <c r="M7507" s="100"/>
      <c r="N7507" s="131"/>
    </row>
    <row r="7508" spans="1:14" s="96" customFormat="1" ht="45.95" customHeight="1">
      <c r="A7508" s="110"/>
      <c r="F7508" s="18"/>
      <c r="G7508" s="19"/>
      <c r="H7508" s="19"/>
      <c r="I7508" s="137"/>
      <c r="J7508" s="16"/>
      <c r="K7508" s="17"/>
      <c r="L7508" s="16"/>
      <c r="M7508" s="100"/>
      <c r="N7508" s="121"/>
    </row>
    <row r="7509" spans="1:14" s="96" customFormat="1" ht="45.95" customHeight="1">
      <c r="A7509" s="110"/>
      <c r="F7509" s="18"/>
      <c r="G7509" s="19"/>
      <c r="H7509" s="19"/>
      <c r="I7509" s="120"/>
      <c r="J7509" s="16"/>
      <c r="K7509" s="17"/>
      <c r="L7509" s="16"/>
      <c r="M7509" s="100"/>
      <c r="N7509" s="121"/>
    </row>
    <row r="7510" spans="1:14" s="96" customFormat="1" ht="45.95" customHeight="1">
      <c r="A7510" s="110"/>
      <c r="F7510" s="18"/>
      <c r="G7510" s="19"/>
      <c r="H7510" s="19"/>
      <c r="I7510" s="120"/>
      <c r="J7510" s="16"/>
      <c r="K7510" s="17"/>
      <c r="L7510" s="16"/>
      <c r="M7510" s="100"/>
      <c r="N7510" s="121"/>
    </row>
    <row r="7511" spans="1:14" s="96" customFormat="1" ht="45.95" customHeight="1">
      <c r="A7511" s="110"/>
      <c r="F7511" s="18"/>
      <c r="G7511" s="19"/>
      <c r="H7511" s="19"/>
      <c r="I7511" s="120"/>
      <c r="J7511" s="16"/>
      <c r="K7511" s="17"/>
      <c r="L7511" s="16"/>
      <c r="M7511" s="100"/>
      <c r="N7511" s="121"/>
    </row>
    <row r="7512" spans="1:14" s="96" customFormat="1" ht="45.95" customHeight="1">
      <c r="A7512" s="110"/>
      <c r="F7512" s="22"/>
      <c r="G7512" s="19"/>
      <c r="H7512" s="19"/>
      <c r="I7512" s="120"/>
      <c r="J7512" s="23"/>
      <c r="K7512" s="24"/>
      <c r="L7512" s="23"/>
      <c r="M7512" s="100"/>
      <c r="N7512" s="121"/>
    </row>
    <row r="7513" spans="1:14" s="96" customFormat="1" ht="45.95" customHeight="1">
      <c r="A7513" s="110"/>
      <c r="F7513" s="22"/>
      <c r="G7513" s="19"/>
      <c r="H7513" s="19"/>
      <c r="I7513" s="120"/>
      <c r="J7513" s="23"/>
      <c r="K7513" s="24"/>
      <c r="L7513" s="23"/>
      <c r="M7513" s="100"/>
      <c r="N7513" s="121"/>
    </row>
    <row r="7514" spans="1:14" s="96" customFormat="1" ht="45.95" customHeight="1">
      <c r="A7514" s="110"/>
      <c r="F7514" s="25"/>
      <c r="G7514" s="25"/>
      <c r="H7514" s="25"/>
      <c r="I7514" s="120"/>
      <c r="J7514" s="23"/>
      <c r="K7514" s="24"/>
      <c r="L7514" s="23"/>
      <c r="M7514" s="100"/>
      <c r="N7514" s="121"/>
    </row>
    <row r="7515" spans="1:14" s="96" customFormat="1" ht="45.95" customHeight="1">
      <c r="A7515" s="110"/>
      <c r="F7515" s="25"/>
      <c r="G7515" s="25"/>
      <c r="H7515" s="25"/>
      <c r="I7515" s="132"/>
      <c r="J7515" s="23"/>
      <c r="K7515" s="24"/>
      <c r="L7515" s="23"/>
      <c r="M7515" s="100"/>
      <c r="N7515" s="121"/>
    </row>
    <row r="7516" spans="1:14" s="96" customFormat="1" ht="45.95" customHeight="1">
      <c r="A7516" s="110"/>
      <c r="F7516" s="133"/>
      <c r="G7516" s="25"/>
      <c r="H7516" s="25"/>
      <c r="I7516" s="132"/>
      <c r="J7516" s="23"/>
      <c r="K7516" s="24"/>
      <c r="L7516" s="23"/>
      <c r="M7516" s="100"/>
      <c r="N7516" s="121"/>
    </row>
    <row r="7517" spans="1:14" s="96" customFormat="1" ht="45.95" customHeight="1">
      <c r="A7517" s="110"/>
      <c r="F7517" s="133"/>
      <c r="G7517" s="25"/>
      <c r="H7517" s="25"/>
      <c r="I7517" s="132"/>
      <c r="J7517" s="23"/>
      <c r="K7517" s="24"/>
      <c r="L7517" s="23"/>
      <c r="M7517" s="100"/>
      <c r="N7517" s="121"/>
    </row>
    <row r="7518" spans="1:14" s="96" customFormat="1" ht="45.95" customHeight="1">
      <c r="A7518" s="110"/>
      <c r="F7518" s="133"/>
      <c r="G7518" s="25"/>
      <c r="H7518" s="25"/>
      <c r="I7518" s="132"/>
      <c r="J7518" s="23"/>
      <c r="K7518" s="24"/>
      <c r="L7518" s="23"/>
      <c r="M7518" s="100"/>
      <c r="N7518" s="121"/>
    </row>
    <row r="7519" spans="1:14" s="96" customFormat="1" ht="45.95" customHeight="1">
      <c r="A7519" s="110"/>
      <c r="F7519" s="133"/>
      <c r="G7519" s="25"/>
      <c r="H7519" s="25"/>
      <c r="I7519" s="132"/>
      <c r="J7519" s="23"/>
      <c r="K7519" s="24"/>
      <c r="L7519" s="23"/>
      <c r="M7519" s="100"/>
      <c r="N7519" s="121"/>
    </row>
    <row r="7520" spans="1:14" s="96" customFormat="1" ht="45.95" customHeight="1">
      <c r="A7520" s="110"/>
      <c r="F7520" s="133"/>
      <c r="G7520" s="25"/>
      <c r="H7520" s="25"/>
      <c r="I7520" s="132"/>
      <c r="J7520" s="23"/>
      <c r="K7520" s="24"/>
      <c r="L7520" s="23"/>
      <c r="M7520" s="100"/>
      <c r="N7520" s="121"/>
    </row>
    <row r="7521" spans="1:14" s="96" customFormat="1" ht="45.95" customHeight="1">
      <c r="A7521" s="110"/>
      <c r="F7521" s="18"/>
      <c r="G7521" s="19"/>
      <c r="H7521" s="19"/>
      <c r="I7521" s="137"/>
      <c r="J7521" s="16"/>
      <c r="K7521" s="17"/>
      <c r="L7521" s="16"/>
      <c r="M7521" s="100"/>
      <c r="N7521" s="121"/>
    </row>
    <row r="7522" spans="1:14" s="96" customFormat="1" ht="45.95" customHeight="1">
      <c r="A7522" s="110"/>
      <c r="F7522" s="18"/>
      <c r="G7522" s="19"/>
      <c r="H7522" s="19"/>
      <c r="I7522" s="120"/>
      <c r="J7522" s="16"/>
      <c r="K7522" s="17"/>
      <c r="L7522" s="16"/>
      <c r="M7522" s="100"/>
      <c r="N7522" s="121"/>
    </row>
    <row r="7523" spans="1:14" s="96" customFormat="1" ht="45.95" customHeight="1">
      <c r="A7523" s="110"/>
      <c r="F7523" s="18"/>
      <c r="G7523" s="19"/>
      <c r="H7523" s="19"/>
      <c r="I7523" s="120"/>
      <c r="J7523" s="16"/>
      <c r="K7523" s="17"/>
      <c r="L7523" s="16"/>
      <c r="M7523" s="100"/>
      <c r="N7523" s="121"/>
    </row>
    <row r="7524" spans="1:14" s="96" customFormat="1" ht="45.95" customHeight="1">
      <c r="A7524" s="110"/>
      <c r="F7524" s="22"/>
      <c r="G7524" s="19"/>
      <c r="H7524" s="19"/>
      <c r="I7524" s="120"/>
      <c r="J7524" s="23"/>
      <c r="K7524" s="24"/>
      <c r="L7524" s="23"/>
      <c r="M7524" s="100"/>
      <c r="N7524" s="121"/>
    </row>
    <row r="7525" spans="1:14" s="96" customFormat="1" ht="45.95" customHeight="1">
      <c r="A7525" s="110"/>
      <c r="F7525" s="22"/>
      <c r="G7525" s="19"/>
      <c r="H7525" s="19"/>
      <c r="I7525" s="120"/>
      <c r="J7525" s="23"/>
      <c r="K7525" s="24"/>
      <c r="L7525" s="23"/>
      <c r="M7525" s="100"/>
      <c r="N7525" s="121"/>
    </row>
    <row r="7526" spans="1:14" s="96" customFormat="1" ht="45.95" customHeight="1">
      <c r="A7526" s="110"/>
      <c r="F7526" s="25"/>
      <c r="G7526" s="25"/>
      <c r="H7526" s="25"/>
      <c r="I7526" s="120"/>
      <c r="J7526" s="23"/>
      <c r="K7526" s="24"/>
      <c r="L7526" s="23"/>
      <c r="M7526" s="100"/>
      <c r="N7526" s="121"/>
    </row>
    <row r="7527" spans="1:14" s="96" customFormat="1" ht="45.95" customHeight="1">
      <c r="A7527" s="110"/>
      <c r="F7527" s="25"/>
      <c r="G7527" s="25"/>
      <c r="H7527" s="25"/>
      <c r="I7527" s="120"/>
      <c r="J7527" s="23"/>
      <c r="K7527" s="24"/>
      <c r="L7527" s="23"/>
      <c r="M7527" s="100"/>
      <c r="N7527" s="121"/>
    </row>
    <row r="7528" spans="1:14" s="96" customFormat="1" ht="45.95" customHeight="1">
      <c r="A7528" s="110"/>
      <c r="F7528" s="133"/>
      <c r="G7528" s="25"/>
      <c r="H7528" s="25"/>
      <c r="I7528" s="132"/>
      <c r="J7528" s="23"/>
      <c r="K7528" s="24"/>
      <c r="L7528" s="23"/>
      <c r="M7528" s="100"/>
      <c r="N7528" s="121"/>
    </row>
    <row r="7529" spans="1:14" s="96" customFormat="1" ht="45.95" customHeight="1">
      <c r="A7529" s="110"/>
      <c r="F7529" s="133"/>
      <c r="G7529" s="25"/>
      <c r="H7529" s="25"/>
      <c r="I7529" s="132"/>
      <c r="J7529" s="23"/>
      <c r="K7529" s="24"/>
      <c r="L7529" s="23"/>
      <c r="M7529" s="100"/>
      <c r="N7529" s="121"/>
    </row>
    <row r="7530" spans="1:14" s="96" customFormat="1" ht="45.95" customHeight="1">
      <c r="A7530" s="110"/>
      <c r="F7530" s="133"/>
      <c r="G7530" s="25"/>
      <c r="H7530" s="25"/>
      <c r="I7530" s="132"/>
      <c r="J7530" s="23"/>
      <c r="K7530" s="24"/>
      <c r="L7530" s="23"/>
      <c r="M7530" s="100"/>
      <c r="N7530" s="121"/>
    </row>
    <row r="7531" spans="1:14" s="96" customFormat="1" ht="45.95" customHeight="1">
      <c r="A7531" s="110"/>
      <c r="B7531" s="111"/>
      <c r="C7531" s="127"/>
      <c r="F7531" s="130"/>
      <c r="G7531" s="130"/>
      <c r="H7531" s="130"/>
      <c r="I7531" s="120"/>
      <c r="J7531" s="16"/>
      <c r="K7531" s="17"/>
      <c r="L7531" s="16"/>
      <c r="M7531" s="100"/>
      <c r="N7531" s="131"/>
    </row>
    <row r="7532" spans="1:14" s="96" customFormat="1" ht="45.95" customHeight="1">
      <c r="A7532" s="110"/>
      <c r="F7532" s="130"/>
      <c r="G7532" s="130"/>
      <c r="H7532" s="130"/>
      <c r="I7532" s="120"/>
      <c r="J7532" s="16"/>
      <c r="K7532" s="17"/>
      <c r="L7532" s="16"/>
      <c r="M7532" s="100"/>
      <c r="N7532" s="131"/>
    </row>
    <row r="7533" spans="1:14" s="96" customFormat="1" ht="45.95" customHeight="1">
      <c r="A7533" s="110"/>
      <c r="F7533" s="18"/>
      <c r="G7533" s="19"/>
      <c r="H7533" s="19"/>
      <c r="I7533" s="137"/>
      <c r="J7533" s="16"/>
      <c r="K7533" s="17"/>
      <c r="L7533" s="16"/>
      <c r="M7533" s="100"/>
      <c r="N7533" s="121"/>
    </row>
    <row r="7534" spans="1:14" s="96" customFormat="1" ht="45.95" customHeight="1">
      <c r="A7534" s="110"/>
      <c r="F7534" s="18"/>
      <c r="G7534" s="19"/>
      <c r="H7534" s="19"/>
      <c r="I7534" s="120"/>
      <c r="J7534" s="16"/>
      <c r="K7534" s="17"/>
      <c r="L7534" s="16"/>
      <c r="M7534" s="100"/>
      <c r="N7534" s="121"/>
    </row>
    <row r="7535" spans="1:14" s="96" customFormat="1" ht="45.95" customHeight="1">
      <c r="A7535" s="110"/>
      <c r="F7535" s="18"/>
      <c r="G7535" s="19"/>
      <c r="H7535" s="19"/>
      <c r="I7535" s="120"/>
      <c r="J7535" s="16"/>
      <c r="K7535" s="17"/>
      <c r="L7535" s="16"/>
      <c r="M7535" s="100"/>
      <c r="N7535" s="121"/>
    </row>
    <row r="7536" spans="1:14" s="96" customFormat="1" ht="45.95" customHeight="1">
      <c r="A7536" s="110"/>
      <c r="F7536" s="18"/>
      <c r="G7536" s="19"/>
      <c r="H7536" s="19"/>
      <c r="I7536" s="120"/>
      <c r="J7536" s="16"/>
      <c r="K7536" s="17"/>
      <c r="L7536" s="16"/>
      <c r="M7536" s="100"/>
      <c r="N7536" s="121"/>
    </row>
    <row r="7537" spans="1:14" s="96" customFormat="1" ht="45.95" customHeight="1">
      <c r="A7537" s="110"/>
      <c r="F7537" s="22"/>
      <c r="G7537" s="19"/>
      <c r="H7537" s="19"/>
      <c r="I7537" s="120"/>
      <c r="J7537" s="23"/>
      <c r="K7537" s="24"/>
      <c r="L7537" s="23"/>
      <c r="M7537" s="100"/>
      <c r="N7537" s="121"/>
    </row>
    <row r="7538" spans="1:14" s="96" customFormat="1" ht="45.95" customHeight="1">
      <c r="A7538" s="110"/>
      <c r="F7538" s="22"/>
      <c r="G7538" s="19"/>
      <c r="H7538" s="19"/>
      <c r="I7538" s="120"/>
      <c r="J7538" s="23"/>
      <c r="K7538" s="24"/>
      <c r="L7538" s="23"/>
      <c r="M7538" s="100"/>
      <c r="N7538" s="121"/>
    </row>
    <row r="7539" spans="1:14" s="96" customFormat="1" ht="45.95" customHeight="1">
      <c r="A7539" s="110"/>
      <c r="F7539" s="25"/>
      <c r="G7539" s="25"/>
      <c r="H7539" s="25"/>
      <c r="I7539" s="132"/>
      <c r="J7539" s="23"/>
      <c r="K7539" s="24"/>
      <c r="L7539" s="23"/>
      <c r="M7539" s="100"/>
      <c r="N7539" s="121"/>
    </row>
    <row r="7540" spans="1:14" s="96" customFormat="1" ht="45.95" customHeight="1">
      <c r="A7540" s="110"/>
      <c r="F7540" s="25"/>
      <c r="G7540" s="25"/>
      <c r="H7540" s="25"/>
      <c r="I7540" s="132"/>
      <c r="J7540" s="23"/>
      <c r="K7540" s="24"/>
      <c r="L7540" s="23"/>
      <c r="M7540" s="100"/>
      <c r="N7540" s="121"/>
    </row>
    <row r="7541" spans="1:14" s="96" customFormat="1" ht="45.95" customHeight="1">
      <c r="A7541" s="110"/>
      <c r="F7541" s="133"/>
      <c r="G7541" s="25"/>
      <c r="H7541" s="25"/>
      <c r="I7541" s="132"/>
      <c r="J7541" s="23"/>
      <c r="K7541" s="24"/>
      <c r="L7541" s="23"/>
      <c r="M7541" s="100"/>
      <c r="N7541" s="121"/>
    </row>
    <row r="7542" spans="1:14" s="96" customFormat="1" ht="45.95" customHeight="1">
      <c r="A7542" s="110"/>
      <c r="F7542" s="133"/>
      <c r="G7542" s="25"/>
      <c r="H7542" s="25"/>
      <c r="I7542" s="132"/>
      <c r="J7542" s="23"/>
      <c r="K7542" s="24"/>
      <c r="L7542" s="23"/>
      <c r="M7542" s="100"/>
      <c r="N7542" s="121"/>
    </row>
    <row r="7543" spans="1:14" s="96" customFormat="1" ht="45.95" customHeight="1">
      <c r="A7543" s="110"/>
      <c r="F7543" s="18"/>
      <c r="G7543" s="19"/>
      <c r="H7543" s="19"/>
      <c r="I7543" s="120"/>
      <c r="J7543" s="16"/>
      <c r="K7543" s="17"/>
      <c r="L7543" s="16"/>
      <c r="M7543" s="100"/>
      <c r="N7543" s="121"/>
    </row>
    <row r="7544" spans="1:14" s="96" customFormat="1" ht="45.95" customHeight="1">
      <c r="A7544" s="110"/>
      <c r="F7544" s="18"/>
      <c r="G7544" s="19"/>
      <c r="H7544" s="19"/>
      <c r="I7544" s="120"/>
      <c r="J7544" s="16"/>
      <c r="K7544" s="17"/>
      <c r="L7544" s="16"/>
      <c r="M7544" s="100"/>
      <c r="N7544" s="121"/>
    </row>
    <row r="7545" spans="1:14" s="96" customFormat="1" ht="45.95" customHeight="1">
      <c r="A7545" s="110"/>
      <c r="F7545" s="22"/>
      <c r="G7545" s="19"/>
      <c r="H7545" s="19"/>
      <c r="I7545" s="120"/>
      <c r="J7545" s="23"/>
      <c r="K7545" s="24"/>
      <c r="L7545" s="23"/>
      <c r="M7545" s="100"/>
      <c r="N7545" s="121"/>
    </row>
    <row r="7546" spans="1:14" s="96" customFormat="1" ht="45.95" customHeight="1">
      <c r="A7546" s="110"/>
      <c r="F7546" s="22"/>
      <c r="G7546" s="19"/>
      <c r="H7546" s="19"/>
      <c r="I7546" s="120"/>
      <c r="J7546" s="23"/>
      <c r="K7546" s="24"/>
      <c r="L7546" s="23"/>
      <c r="M7546" s="100"/>
      <c r="N7546" s="121"/>
    </row>
    <row r="7547" spans="1:14" s="96" customFormat="1" ht="45.95" customHeight="1">
      <c r="A7547" s="110"/>
      <c r="F7547" s="25"/>
      <c r="G7547" s="25"/>
      <c r="H7547" s="25"/>
      <c r="I7547" s="120"/>
      <c r="J7547" s="23"/>
      <c r="K7547" s="24"/>
      <c r="L7547" s="23"/>
      <c r="M7547" s="100"/>
      <c r="N7547" s="121"/>
    </row>
    <row r="7548" spans="1:14" s="96" customFormat="1" ht="45.95" customHeight="1">
      <c r="A7548" s="110"/>
      <c r="F7548" s="25"/>
      <c r="G7548" s="25"/>
      <c r="H7548" s="25"/>
      <c r="I7548" s="132"/>
      <c r="J7548" s="23"/>
      <c r="K7548" s="24"/>
      <c r="L7548" s="23"/>
      <c r="M7548" s="100"/>
      <c r="N7548" s="121"/>
    </row>
    <row r="7549" spans="1:14" s="96" customFormat="1" ht="45.95" customHeight="1">
      <c r="A7549" s="110"/>
      <c r="F7549" s="133"/>
      <c r="G7549" s="25"/>
      <c r="H7549" s="25"/>
      <c r="I7549" s="132"/>
      <c r="J7549" s="23"/>
      <c r="K7549" s="24"/>
      <c r="L7549" s="23"/>
      <c r="M7549" s="100"/>
      <c r="N7549" s="121"/>
    </row>
    <row r="7550" spans="1:14" s="96" customFormat="1" ht="45.95" customHeight="1">
      <c r="A7550" s="110"/>
      <c r="F7550" s="133"/>
      <c r="G7550" s="25"/>
      <c r="H7550" s="25"/>
      <c r="I7550" s="132"/>
      <c r="J7550" s="23"/>
      <c r="K7550" s="24"/>
      <c r="L7550" s="23"/>
      <c r="M7550" s="100"/>
      <c r="N7550" s="121"/>
    </row>
    <row r="7551" spans="1:14" s="96" customFormat="1" ht="45.95" customHeight="1">
      <c r="A7551" s="110"/>
      <c r="B7551" s="111"/>
      <c r="C7551" s="127"/>
      <c r="F7551" s="130"/>
      <c r="G7551" s="130"/>
      <c r="H7551" s="130"/>
      <c r="I7551" s="120"/>
      <c r="J7551" s="16"/>
      <c r="K7551" s="17"/>
      <c r="L7551" s="16"/>
      <c r="M7551" s="100"/>
      <c r="N7551" s="131"/>
    </row>
    <row r="7552" spans="1:14" s="96" customFormat="1" ht="45.95" customHeight="1">
      <c r="A7552" s="110"/>
      <c r="F7552" s="130"/>
      <c r="G7552" s="130"/>
      <c r="H7552" s="130"/>
      <c r="I7552" s="120"/>
      <c r="J7552" s="16"/>
      <c r="K7552" s="17"/>
      <c r="L7552" s="16"/>
      <c r="M7552" s="100"/>
      <c r="N7552" s="131"/>
    </row>
    <row r="7553" spans="1:14" s="96" customFormat="1" ht="45.95" customHeight="1">
      <c r="A7553" s="110"/>
      <c r="F7553" s="18"/>
      <c r="G7553" s="130"/>
      <c r="H7553" s="130"/>
      <c r="I7553" s="120"/>
      <c r="J7553" s="16"/>
      <c r="K7553" s="17"/>
      <c r="L7553" s="16"/>
      <c r="M7553" s="100"/>
      <c r="N7553" s="131"/>
    </row>
    <row r="7554" spans="1:14" s="96" customFormat="1" ht="45.95" customHeight="1">
      <c r="A7554" s="110"/>
      <c r="F7554" s="18"/>
      <c r="G7554" s="19"/>
      <c r="H7554" s="19"/>
      <c r="I7554" s="137"/>
      <c r="J7554" s="16"/>
      <c r="K7554" s="17"/>
      <c r="L7554" s="16"/>
      <c r="M7554" s="100"/>
      <c r="N7554" s="121"/>
    </row>
    <row r="7555" spans="1:14" s="96" customFormat="1" ht="45.95" customHeight="1">
      <c r="A7555" s="110"/>
      <c r="F7555" s="18"/>
      <c r="G7555" s="19"/>
      <c r="H7555" s="19"/>
      <c r="I7555" s="120"/>
      <c r="J7555" s="16"/>
      <c r="K7555" s="17"/>
      <c r="L7555" s="16"/>
      <c r="M7555" s="100"/>
      <c r="N7555" s="121"/>
    </row>
    <row r="7556" spans="1:14" s="96" customFormat="1" ht="45.95" customHeight="1">
      <c r="A7556" s="110"/>
      <c r="F7556" s="18"/>
      <c r="G7556" s="19"/>
      <c r="H7556" s="19"/>
      <c r="I7556" s="120"/>
      <c r="J7556" s="16"/>
      <c r="K7556" s="17"/>
      <c r="L7556" s="16"/>
      <c r="M7556" s="100"/>
      <c r="N7556" s="121"/>
    </row>
    <row r="7557" spans="1:14" s="96" customFormat="1" ht="45.95" customHeight="1">
      <c r="A7557" s="110"/>
      <c r="F7557" s="18"/>
      <c r="G7557" s="19"/>
      <c r="H7557" s="19"/>
      <c r="I7557" s="120"/>
      <c r="J7557" s="16"/>
      <c r="K7557" s="17"/>
      <c r="L7557" s="16"/>
      <c r="M7557" s="100"/>
      <c r="N7557" s="121"/>
    </row>
    <row r="7558" spans="1:14" s="96" customFormat="1" ht="45.95" customHeight="1">
      <c r="A7558" s="110"/>
      <c r="F7558" s="22"/>
      <c r="G7558" s="19"/>
      <c r="H7558" s="19"/>
      <c r="I7558" s="120"/>
      <c r="J7558" s="23"/>
      <c r="K7558" s="24"/>
      <c r="L7558" s="23"/>
      <c r="M7558" s="100"/>
      <c r="N7558" s="121"/>
    </row>
    <row r="7559" spans="1:14" s="96" customFormat="1" ht="45.95" customHeight="1">
      <c r="A7559" s="110"/>
      <c r="F7559" s="22"/>
      <c r="G7559" s="19"/>
      <c r="H7559" s="19"/>
      <c r="I7559" s="120"/>
      <c r="J7559" s="23"/>
      <c r="K7559" s="24"/>
      <c r="L7559" s="23"/>
      <c r="M7559" s="100"/>
      <c r="N7559" s="121"/>
    </row>
    <row r="7560" spans="1:14" s="96" customFormat="1" ht="45.95" customHeight="1">
      <c r="A7560" s="110"/>
      <c r="F7560" s="25"/>
      <c r="G7560" s="25"/>
      <c r="H7560" s="25"/>
      <c r="I7560" s="132"/>
      <c r="J7560" s="23"/>
      <c r="K7560" s="24"/>
      <c r="L7560" s="23"/>
      <c r="M7560" s="100"/>
      <c r="N7560" s="121"/>
    </row>
    <row r="7561" spans="1:14" s="96" customFormat="1" ht="45.95" customHeight="1">
      <c r="A7561" s="110"/>
      <c r="F7561" s="25"/>
      <c r="G7561" s="25"/>
      <c r="H7561" s="25"/>
      <c r="I7561" s="132"/>
      <c r="J7561" s="23"/>
      <c r="K7561" s="24"/>
      <c r="L7561" s="23"/>
      <c r="M7561" s="100"/>
      <c r="N7561" s="121"/>
    </row>
    <row r="7562" spans="1:14" s="96" customFormat="1" ht="45.95" customHeight="1">
      <c r="A7562" s="110"/>
      <c r="F7562" s="133"/>
      <c r="G7562" s="25"/>
      <c r="H7562" s="25"/>
      <c r="I7562" s="132"/>
      <c r="J7562" s="23"/>
      <c r="K7562" s="24"/>
      <c r="L7562" s="23"/>
      <c r="M7562" s="100"/>
      <c r="N7562" s="121"/>
    </row>
    <row r="7563" spans="1:14" s="96" customFormat="1" ht="45.95" customHeight="1">
      <c r="A7563" s="110"/>
      <c r="F7563" s="133"/>
      <c r="G7563" s="25"/>
      <c r="H7563" s="25"/>
      <c r="I7563" s="132"/>
      <c r="J7563" s="23"/>
      <c r="K7563" s="24"/>
      <c r="L7563" s="23"/>
      <c r="M7563" s="100"/>
      <c r="N7563" s="121"/>
    </row>
    <row r="7564" spans="1:14" s="96" customFormat="1" ht="45.95" customHeight="1">
      <c r="A7564" s="110"/>
      <c r="F7564" s="133"/>
      <c r="G7564" s="25"/>
      <c r="H7564" s="25"/>
      <c r="I7564" s="132"/>
      <c r="J7564" s="23"/>
      <c r="K7564" s="24"/>
      <c r="L7564" s="23"/>
      <c r="M7564" s="100"/>
      <c r="N7564" s="121"/>
    </row>
    <row r="7565" spans="1:14" s="96" customFormat="1" ht="45.95" customHeight="1">
      <c r="A7565" s="110"/>
      <c r="F7565" s="18"/>
      <c r="G7565" s="19"/>
      <c r="H7565" s="19"/>
      <c r="I7565" s="137"/>
      <c r="J7565" s="16"/>
      <c r="K7565" s="17"/>
      <c r="L7565" s="16"/>
      <c r="M7565" s="100"/>
      <c r="N7565" s="121"/>
    </row>
    <row r="7566" spans="1:14" s="96" customFormat="1" ht="45.95" customHeight="1">
      <c r="A7566" s="110"/>
      <c r="F7566" s="18"/>
      <c r="G7566" s="19"/>
      <c r="H7566" s="19"/>
      <c r="I7566" s="120"/>
      <c r="J7566" s="16"/>
      <c r="K7566" s="17"/>
      <c r="L7566" s="16"/>
      <c r="M7566" s="100"/>
      <c r="N7566" s="121"/>
    </row>
    <row r="7567" spans="1:14" s="96" customFormat="1" ht="45.95" customHeight="1">
      <c r="A7567" s="110"/>
      <c r="F7567" s="22"/>
      <c r="G7567" s="19"/>
      <c r="H7567" s="19"/>
      <c r="I7567" s="120"/>
      <c r="J7567" s="23"/>
      <c r="K7567" s="24"/>
      <c r="L7567" s="23"/>
      <c r="M7567" s="100"/>
      <c r="N7567" s="121"/>
    </row>
    <row r="7568" spans="1:14" s="96" customFormat="1" ht="45.95" customHeight="1">
      <c r="A7568" s="110"/>
      <c r="F7568" s="22"/>
      <c r="G7568" s="19"/>
      <c r="H7568" s="19"/>
      <c r="I7568" s="120"/>
      <c r="J7568" s="23"/>
      <c r="K7568" s="24"/>
      <c r="L7568" s="23"/>
      <c r="M7568" s="100"/>
      <c r="N7568" s="121"/>
    </row>
    <row r="7569" spans="1:14" s="96" customFormat="1" ht="45.95" customHeight="1">
      <c r="A7569" s="110"/>
      <c r="F7569" s="25"/>
      <c r="G7569" s="25"/>
      <c r="H7569" s="25"/>
      <c r="I7569" s="120"/>
      <c r="J7569" s="23"/>
      <c r="K7569" s="24"/>
      <c r="L7569" s="23"/>
      <c r="M7569" s="100"/>
      <c r="N7569" s="121"/>
    </row>
    <row r="7570" spans="1:14" s="96" customFormat="1" ht="45.95" customHeight="1">
      <c r="A7570" s="110"/>
      <c r="F7570" s="25"/>
      <c r="G7570" s="25"/>
      <c r="H7570" s="25"/>
      <c r="I7570" s="120"/>
      <c r="J7570" s="23"/>
      <c r="K7570" s="24"/>
      <c r="L7570" s="23"/>
      <c r="M7570" s="100"/>
      <c r="N7570" s="121"/>
    </row>
    <row r="7571" spans="1:14" s="96" customFormat="1" ht="45.95" customHeight="1">
      <c r="A7571" s="110"/>
      <c r="F7571" s="133"/>
      <c r="G7571" s="25"/>
      <c r="H7571" s="25"/>
      <c r="I7571" s="132"/>
      <c r="J7571" s="23"/>
      <c r="K7571" s="24"/>
      <c r="L7571" s="23"/>
      <c r="M7571" s="100"/>
      <c r="N7571" s="121"/>
    </row>
    <row r="7572" spans="1:14" s="96" customFormat="1" ht="45.95" customHeight="1">
      <c r="A7572" s="110"/>
      <c r="F7572" s="133"/>
      <c r="G7572" s="25"/>
      <c r="H7572" s="25"/>
      <c r="I7572" s="132"/>
      <c r="J7572" s="23"/>
      <c r="K7572" s="24"/>
      <c r="L7572" s="23"/>
      <c r="M7572" s="100"/>
      <c r="N7572" s="121"/>
    </row>
    <row r="7573" spans="1:14" s="96" customFormat="1" ht="45.95" customHeight="1">
      <c r="A7573" s="110"/>
      <c r="F7573" s="18"/>
      <c r="G7573" s="19"/>
      <c r="H7573" s="19"/>
      <c r="I7573" s="120"/>
      <c r="J7573" s="16"/>
      <c r="K7573" s="17"/>
      <c r="L7573" s="16"/>
      <c r="M7573" s="100"/>
      <c r="N7573" s="121"/>
    </row>
    <row r="7574" spans="1:14" s="96" customFormat="1" ht="45.95" customHeight="1">
      <c r="A7574" s="110"/>
      <c r="F7574" s="18"/>
      <c r="G7574" s="19"/>
      <c r="H7574" s="19"/>
      <c r="I7574" s="120"/>
      <c r="J7574" s="16"/>
      <c r="K7574" s="17"/>
      <c r="L7574" s="16"/>
      <c r="M7574" s="100"/>
      <c r="N7574" s="121"/>
    </row>
    <row r="7575" spans="1:14" s="96" customFormat="1" ht="45.95" customHeight="1">
      <c r="A7575" s="110"/>
      <c r="F7575" s="18"/>
      <c r="G7575" s="19"/>
      <c r="H7575" s="19"/>
      <c r="I7575" s="120"/>
      <c r="J7575" s="16"/>
      <c r="K7575" s="17"/>
      <c r="L7575" s="16"/>
      <c r="M7575" s="100"/>
      <c r="N7575" s="121"/>
    </row>
    <row r="7576" spans="1:14" s="96" customFormat="1" ht="45.95" customHeight="1">
      <c r="A7576" s="110"/>
      <c r="F7576" s="18"/>
      <c r="G7576" s="19"/>
      <c r="H7576" s="19"/>
      <c r="I7576" s="120"/>
      <c r="J7576" s="16"/>
      <c r="K7576" s="17"/>
      <c r="L7576" s="16"/>
      <c r="M7576" s="100"/>
      <c r="N7576" s="121"/>
    </row>
    <row r="7577" spans="1:14" s="96" customFormat="1" ht="45.95" customHeight="1">
      <c r="A7577" s="110"/>
      <c r="F7577" s="18"/>
      <c r="G7577" s="19"/>
      <c r="H7577" s="19"/>
      <c r="I7577" s="120"/>
      <c r="J7577" s="16"/>
      <c r="K7577" s="17"/>
      <c r="L7577" s="16"/>
      <c r="M7577" s="100"/>
      <c r="N7577" s="121"/>
    </row>
    <row r="7578" spans="1:14" s="96" customFormat="1" ht="45.95" customHeight="1">
      <c r="A7578" s="110"/>
      <c r="F7578" s="18"/>
      <c r="G7578" s="19"/>
      <c r="H7578" s="19"/>
      <c r="I7578" s="120"/>
      <c r="J7578" s="16"/>
      <c r="K7578" s="17"/>
      <c r="L7578" s="16"/>
      <c r="M7578" s="100"/>
      <c r="N7578" s="121"/>
    </row>
    <row r="7579" spans="1:14" s="96" customFormat="1" ht="45.95" customHeight="1">
      <c r="A7579" s="110"/>
      <c r="F7579" s="18"/>
      <c r="G7579" s="19"/>
      <c r="H7579" s="19"/>
      <c r="I7579" s="120"/>
      <c r="J7579" s="16"/>
      <c r="K7579" s="17"/>
      <c r="L7579" s="16"/>
      <c r="M7579" s="100"/>
      <c r="N7579" s="121"/>
    </row>
    <row r="7580" spans="1:14" s="96" customFormat="1" ht="45.95" customHeight="1">
      <c r="A7580" s="110"/>
      <c r="F7580" s="18"/>
      <c r="G7580" s="19"/>
      <c r="H7580" s="19"/>
      <c r="I7580" s="120"/>
      <c r="J7580" s="16"/>
      <c r="K7580" s="17"/>
      <c r="L7580" s="16"/>
      <c r="M7580" s="100"/>
      <c r="N7580" s="121"/>
    </row>
    <row r="7581" spans="1:14" s="96" customFormat="1" ht="45.95" customHeight="1">
      <c r="A7581" s="110"/>
      <c r="F7581" s="22"/>
      <c r="G7581" s="19"/>
      <c r="H7581" s="19"/>
      <c r="I7581" s="120"/>
      <c r="J7581" s="23"/>
      <c r="K7581" s="24"/>
      <c r="L7581" s="23"/>
      <c r="M7581" s="100"/>
      <c r="N7581" s="121"/>
    </row>
    <row r="7582" spans="1:14" s="96" customFormat="1" ht="45.95" customHeight="1">
      <c r="A7582" s="110"/>
      <c r="F7582" s="22"/>
      <c r="G7582" s="19"/>
      <c r="H7582" s="19"/>
      <c r="I7582" s="120"/>
      <c r="J7582" s="23"/>
      <c r="K7582" s="24"/>
      <c r="L7582" s="23"/>
      <c r="M7582" s="100"/>
      <c r="N7582" s="121"/>
    </row>
    <row r="7583" spans="1:14" s="96" customFormat="1" ht="45.95" customHeight="1">
      <c r="A7583" s="110"/>
      <c r="F7583" s="25"/>
      <c r="G7583" s="25"/>
      <c r="H7583" s="25"/>
      <c r="I7583" s="132"/>
      <c r="J7583" s="23"/>
      <c r="K7583" s="24"/>
      <c r="L7583" s="23"/>
      <c r="M7583" s="100"/>
      <c r="N7583" s="121"/>
    </row>
    <row r="7584" spans="1:14" s="96" customFormat="1" ht="45.95" customHeight="1">
      <c r="A7584" s="110"/>
      <c r="F7584" s="25"/>
      <c r="G7584" s="25"/>
      <c r="H7584" s="25"/>
      <c r="I7584" s="132"/>
      <c r="J7584" s="23"/>
      <c r="K7584" s="24"/>
      <c r="L7584" s="23"/>
      <c r="M7584" s="100"/>
      <c r="N7584" s="121"/>
    </row>
    <row r="7585" spans="1:14" s="96" customFormat="1" ht="45.95" customHeight="1">
      <c r="A7585" s="110"/>
      <c r="F7585" s="133"/>
      <c r="G7585" s="25"/>
      <c r="H7585" s="25"/>
      <c r="I7585" s="132"/>
      <c r="J7585" s="23"/>
      <c r="K7585" s="24"/>
      <c r="L7585" s="23"/>
      <c r="M7585" s="100"/>
      <c r="N7585" s="121"/>
    </row>
    <row r="7586" spans="1:14" s="96" customFormat="1" ht="45.95" customHeight="1">
      <c r="A7586" s="110"/>
      <c r="F7586" s="133"/>
      <c r="G7586" s="25"/>
      <c r="H7586" s="25"/>
      <c r="I7586" s="132"/>
      <c r="J7586" s="23"/>
      <c r="K7586" s="24"/>
      <c r="L7586" s="23"/>
      <c r="M7586" s="100"/>
      <c r="N7586" s="121"/>
    </row>
    <row r="7587" spans="1:14" s="96" customFormat="1" ht="45.95" customHeight="1">
      <c r="A7587" s="110"/>
      <c r="F7587" s="133"/>
      <c r="G7587" s="25"/>
      <c r="H7587" s="25"/>
      <c r="I7587" s="132"/>
      <c r="J7587" s="23"/>
      <c r="K7587" s="24"/>
      <c r="L7587" s="23"/>
      <c r="M7587" s="100"/>
      <c r="N7587" s="121"/>
    </row>
    <row r="7588" spans="1:14" s="96" customFormat="1" ht="45.95" customHeight="1">
      <c r="A7588" s="110"/>
      <c r="B7588" s="111"/>
      <c r="C7588" s="127"/>
      <c r="F7588" s="130"/>
      <c r="G7588" s="130"/>
      <c r="H7588" s="130"/>
      <c r="I7588" s="120"/>
      <c r="J7588" s="16"/>
      <c r="K7588" s="17"/>
      <c r="L7588" s="16"/>
      <c r="M7588" s="100"/>
      <c r="N7588" s="131"/>
    </row>
    <row r="7589" spans="1:14" s="96" customFormat="1" ht="45.95" customHeight="1">
      <c r="A7589" s="110"/>
      <c r="F7589" s="130"/>
      <c r="G7589" s="130"/>
      <c r="H7589" s="130"/>
      <c r="I7589" s="120"/>
      <c r="J7589" s="16"/>
      <c r="K7589" s="17"/>
      <c r="L7589" s="16"/>
      <c r="M7589" s="100"/>
      <c r="N7589" s="131"/>
    </row>
    <row r="7590" spans="1:14" s="96" customFormat="1" ht="45.95" customHeight="1">
      <c r="A7590" s="110"/>
      <c r="F7590" s="18"/>
      <c r="G7590" s="130"/>
      <c r="H7590" s="130"/>
      <c r="I7590" s="120"/>
      <c r="J7590" s="16"/>
      <c r="K7590" s="17"/>
      <c r="L7590" s="16"/>
      <c r="M7590" s="100"/>
      <c r="N7590" s="131"/>
    </row>
    <row r="7591" spans="1:14" s="96" customFormat="1" ht="45.95" customHeight="1">
      <c r="A7591" s="110"/>
      <c r="F7591" s="18"/>
      <c r="G7591" s="130"/>
      <c r="H7591" s="130"/>
      <c r="I7591" s="120"/>
      <c r="J7591" s="16"/>
      <c r="K7591" s="17"/>
      <c r="L7591" s="16"/>
      <c r="M7591" s="100"/>
      <c r="N7591" s="131"/>
    </row>
    <row r="7592" spans="1:14" s="96" customFormat="1" ht="45.95" customHeight="1">
      <c r="A7592" s="110"/>
      <c r="F7592" s="18"/>
      <c r="G7592" s="130"/>
      <c r="H7592" s="130"/>
      <c r="I7592" s="120"/>
      <c r="J7592" s="16"/>
      <c r="K7592" s="17"/>
      <c r="L7592" s="16"/>
      <c r="M7592" s="100"/>
      <c r="N7592" s="131"/>
    </row>
    <row r="7593" spans="1:14" s="96" customFormat="1" ht="45.95" customHeight="1">
      <c r="A7593" s="110"/>
      <c r="F7593" s="18"/>
      <c r="G7593" s="19"/>
      <c r="H7593" s="19"/>
      <c r="I7593" s="120"/>
      <c r="J7593" s="16"/>
      <c r="K7593" s="17"/>
      <c r="L7593" s="16"/>
      <c r="M7593" s="100"/>
      <c r="N7593" s="121"/>
    </row>
    <row r="7594" spans="1:14" s="96" customFormat="1" ht="45.95" customHeight="1">
      <c r="A7594" s="110"/>
      <c r="F7594" s="18"/>
      <c r="G7594" s="19"/>
      <c r="H7594" s="19"/>
      <c r="I7594" s="120"/>
      <c r="J7594" s="16"/>
      <c r="K7594" s="17"/>
      <c r="L7594" s="16"/>
      <c r="M7594" s="100"/>
      <c r="N7594" s="121"/>
    </row>
    <row r="7595" spans="1:14" s="96" customFormat="1" ht="45.95" customHeight="1">
      <c r="A7595" s="110"/>
      <c r="F7595" s="18"/>
      <c r="G7595" s="19"/>
      <c r="H7595" s="19"/>
      <c r="I7595" s="120"/>
      <c r="J7595" s="16"/>
      <c r="K7595" s="17"/>
      <c r="L7595" s="16"/>
      <c r="M7595" s="100"/>
      <c r="N7595" s="121"/>
    </row>
    <row r="7596" spans="1:14" s="96" customFormat="1" ht="45.95" customHeight="1">
      <c r="A7596" s="110"/>
      <c r="F7596" s="22"/>
      <c r="G7596" s="19"/>
      <c r="H7596" s="19"/>
      <c r="I7596" s="120"/>
      <c r="J7596" s="23"/>
      <c r="K7596" s="24"/>
      <c r="L7596" s="23"/>
      <c r="M7596" s="100"/>
      <c r="N7596" s="121"/>
    </row>
    <row r="7597" spans="1:14" s="96" customFormat="1" ht="45.95" customHeight="1">
      <c r="A7597" s="110"/>
      <c r="F7597" s="22"/>
      <c r="G7597" s="19"/>
      <c r="H7597" s="19"/>
      <c r="I7597" s="120"/>
      <c r="J7597" s="23"/>
      <c r="K7597" s="24"/>
      <c r="L7597" s="23"/>
      <c r="M7597" s="100"/>
      <c r="N7597" s="121"/>
    </row>
    <row r="7598" spans="1:14" s="96" customFormat="1" ht="45.95" customHeight="1">
      <c r="A7598" s="110"/>
      <c r="F7598" s="25"/>
      <c r="G7598" s="25"/>
      <c r="H7598" s="25"/>
      <c r="I7598" s="132"/>
      <c r="J7598" s="23"/>
      <c r="K7598" s="24"/>
      <c r="L7598" s="23"/>
      <c r="M7598" s="100"/>
      <c r="N7598" s="121"/>
    </row>
    <row r="7599" spans="1:14" s="96" customFormat="1" ht="45.95" customHeight="1">
      <c r="A7599" s="110"/>
      <c r="F7599" s="25"/>
      <c r="G7599" s="25"/>
      <c r="H7599" s="25"/>
      <c r="I7599" s="132"/>
      <c r="J7599" s="23"/>
      <c r="K7599" s="24"/>
      <c r="L7599" s="23"/>
      <c r="M7599" s="100"/>
      <c r="N7599" s="121"/>
    </row>
    <row r="7600" spans="1:14" s="96" customFormat="1" ht="45.95" customHeight="1">
      <c r="A7600" s="110"/>
      <c r="F7600" s="133"/>
      <c r="G7600" s="25"/>
      <c r="H7600" s="25"/>
      <c r="I7600" s="132"/>
      <c r="J7600" s="23"/>
      <c r="K7600" s="24"/>
      <c r="L7600" s="23"/>
      <c r="M7600" s="100"/>
      <c r="N7600" s="121"/>
    </row>
    <row r="7601" spans="1:14" s="96" customFormat="1" ht="45.95" customHeight="1">
      <c r="A7601" s="110"/>
      <c r="F7601" s="133"/>
      <c r="G7601" s="25"/>
      <c r="H7601" s="25"/>
      <c r="I7601" s="132"/>
      <c r="J7601" s="23"/>
      <c r="K7601" s="24"/>
      <c r="L7601" s="23"/>
      <c r="M7601" s="100"/>
      <c r="N7601" s="121"/>
    </row>
    <row r="7602" spans="1:14" s="96" customFormat="1" ht="45.95" customHeight="1">
      <c r="A7602" s="110"/>
      <c r="F7602" s="133"/>
      <c r="G7602" s="25"/>
      <c r="H7602" s="25"/>
      <c r="I7602" s="132"/>
      <c r="J7602" s="23"/>
      <c r="K7602" s="24"/>
      <c r="L7602" s="23"/>
      <c r="M7602" s="100"/>
      <c r="N7602" s="121"/>
    </row>
    <row r="7603" spans="1:14" s="96" customFormat="1" ht="45.95" customHeight="1">
      <c r="A7603" s="110"/>
      <c r="F7603" s="18"/>
      <c r="G7603" s="19"/>
      <c r="H7603" s="19"/>
      <c r="I7603" s="120"/>
      <c r="J7603" s="16"/>
      <c r="K7603" s="17"/>
      <c r="L7603" s="16"/>
      <c r="M7603" s="100"/>
      <c r="N7603" s="121"/>
    </row>
    <row r="7604" spans="1:14" s="96" customFormat="1" ht="45.95" customHeight="1">
      <c r="A7604" s="110"/>
      <c r="F7604" s="18"/>
      <c r="G7604" s="19"/>
      <c r="H7604" s="19"/>
      <c r="I7604" s="120"/>
      <c r="J7604" s="16"/>
      <c r="K7604" s="17"/>
      <c r="L7604" s="16"/>
      <c r="M7604" s="100"/>
      <c r="N7604" s="121"/>
    </row>
    <row r="7605" spans="1:14" s="96" customFormat="1" ht="45.95" customHeight="1">
      <c r="A7605" s="110"/>
      <c r="F7605" s="18"/>
      <c r="G7605" s="19"/>
      <c r="H7605" s="19"/>
      <c r="I7605" s="120"/>
      <c r="J7605" s="16"/>
      <c r="K7605" s="17"/>
      <c r="L7605" s="16"/>
      <c r="M7605" s="100"/>
      <c r="N7605" s="121"/>
    </row>
    <row r="7606" spans="1:14" s="96" customFormat="1" ht="45.95" customHeight="1">
      <c r="A7606" s="110"/>
      <c r="F7606" s="18"/>
      <c r="G7606" s="19"/>
      <c r="H7606" s="19"/>
      <c r="I7606" s="120"/>
      <c r="J7606" s="16"/>
      <c r="K7606" s="17"/>
      <c r="L7606" s="16"/>
      <c r="M7606" s="100"/>
      <c r="N7606" s="121"/>
    </row>
    <row r="7607" spans="1:14" s="96" customFormat="1" ht="45.95" customHeight="1">
      <c r="A7607" s="110"/>
      <c r="F7607" s="22"/>
      <c r="G7607" s="19"/>
      <c r="H7607" s="19"/>
      <c r="I7607" s="120"/>
      <c r="J7607" s="23"/>
      <c r="K7607" s="24"/>
      <c r="L7607" s="23"/>
      <c r="M7607" s="100"/>
      <c r="N7607" s="121"/>
    </row>
    <row r="7608" spans="1:14" s="96" customFormat="1" ht="45.95" customHeight="1">
      <c r="A7608" s="110"/>
      <c r="F7608" s="25"/>
      <c r="G7608" s="25"/>
      <c r="H7608" s="25"/>
      <c r="I7608" s="132"/>
      <c r="J7608" s="23"/>
      <c r="K7608" s="24"/>
      <c r="L7608" s="23"/>
      <c r="M7608" s="100"/>
      <c r="N7608" s="121"/>
    </row>
    <row r="7609" spans="1:14" s="96" customFormat="1" ht="45.95" customHeight="1">
      <c r="A7609" s="110"/>
      <c r="F7609" s="25"/>
      <c r="G7609" s="25"/>
      <c r="H7609" s="25"/>
      <c r="I7609" s="132"/>
      <c r="J7609" s="23"/>
      <c r="K7609" s="24"/>
      <c r="L7609" s="23"/>
      <c r="M7609" s="100"/>
      <c r="N7609" s="121"/>
    </row>
    <row r="7610" spans="1:14" s="96" customFormat="1" ht="45.95" customHeight="1">
      <c r="A7610" s="110"/>
      <c r="F7610" s="133"/>
      <c r="G7610" s="25"/>
      <c r="H7610" s="25"/>
      <c r="I7610" s="132"/>
      <c r="J7610" s="23"/>
      <c r="K7610" s="24"/>
      <c r="L7610" s="23"/>
      <c r="M7610" s="100"/>
      <c r="N7610" s="121"/>
    </row>
    <row r="7611" spans="1:14" s="96" customFormat="1" ht="45.95" customHeight="1">
      <c r="A7611" s="110"/>
      <c r="F7611" s="133"/>
      <c r="G7611" s="25"/>
      <c r="H7611" s="25"/>
      <c r="I7611" s="132"/>
      <c r="J7611" s="23"/>
      <c r="K7611" s="24"/>
      <c r="L7611" s="23"/>
      <c r="M7611" s="100"/>
      <c r="N7611" s="121"/>
    </row>
    <row r="7612" spans="1:14" s="96" customFormat="1" ht="45.95" customHeight="1">
      <c r="A7612" s="110"/>
      <c r="F7612" s="133"/>
      <c r="G7612" s="25"/>
      <c r="H7612" s="25"/>
      <c r="I7612" s="132"/>
      <c r="J7612" s="23"/>
      <c r="K7612" s="24"/>
      <c r="L7612" s="23"/>
      <c r="M7612" s="100"/>
      <c r="N7612" s="121"/>
    </row>
    <row r="7613" spans="1:14" s="96" customFormat="1" ht="45.95" customHeight="1">
      <c r="A7613" s="110"/>
      <c r="F7613" s="18"/>
      <c r="G7613" s="19"/>
      <c r="H7613" s="19"/>
      <c r="I7613" s="120"/>
      <c r="J7613" s="16"/>
      <c r="K7613" s="17"/>
      <c r="L7613" s="16"/>
      <c r="M7613" s="100"/>
      <c r="N7613" s="121"/>
    </row>
    <row r="7614" spans="1:14" s="96" customFormat="1" ht="45.95" customHeight="1">
      <c r="A7614" s="110"/>
      <c r="F7614" s="22"/>
      <c r="G7614" s="19"/>
      <c r="H7614" s="19"/>
      <c r="I7614" s="120"/>
      <c r="J7614" s="23"/>
      <c r="K7614" s="24"/>
      <c r="L7614" s="23"/>
      <c r="M7614" s="100"/>
      <c r="N7614" s="121"/>
    </row>
    <row r="7615" spans="1:14" s="96" customFormat="1" ht="45.95" customHeight="1">
      <c r="A7615" s="110"/>
      <c r="F7615" s="22"/>
      <c r="G7615" s="19"/>
      <c r="H7615" s="19"/>
      <c r="I7615" s="120"/>
      <c r="J7615" s="23"/>
      <c r="K7615" s="24"/>
      <c r="L7615" s="23"/>
      <c r="M7615" s="100"/>
      <c r="N7615" s="121"/>
    </row>
    <row r="7616" spans="1:14" s="96" customFormat="1" ht="45.95" customHeight="1">
      <c r="A7616" s="110"/>
      <c r="F7616" s="25"/>
      <c r="G7616" s="25"/>
      <c r="H7616" s="25"/>
      <c r="I7616" s="120"/>
      <c r="J7616" s="23"/>
      <c r="K7616" s="24"/>
      <c r="L7616" s="23"/>
      <c r="M7616" s="100"/>
      <c r="N7616" s="121"/>
    </row>
    <row r="7617" spans="1:14" s="96" customFormat="1" ht="45.95" customHeight="1">
      <c r="A7617" s="110"/>
      <c r="F7617" s="133"/>
      <c r="G7617" s="25"/>
      <c r="H7617" s="25"/>
      <c r="I7617" s="120"/>
      <c r="J7617" s="23"/>
      <c r="K7617" s="24"/>
      <c r="L7617" s="23"/>
      <c r="M7617" s="100"/>
      <c r="N7617" s="121"/>
    </row>
    <row r="7618" spans="1:14" s="96" customFormat="1" ht="45.95" customHeight="1">
      <c r="A7618" s="110"/>
      <c r="F7618" s="133"/>
      <c r="G7618" s="25"/>
      <c r="H7618" s="25"/>
      <c r="I7618" s="132"/>
      <c r="J7618" s="23"/>
      <c r="K7618" s="24"/>
      <c r="L7618" s="23"/>
      <c r="M7618" s="100"/>
      <c r="N7618" s="121"/>
    </row>
    <row r="7619" spans="1:14" s="96" customFormat="1" ht="45.95" customHeight="1">
      <c r="A7619" s="110"/>
      <c r="F7619" s="133"/>
      <c r="G7619" s="25"/>
      <c r="H7619" s="25"/>
      <c r="I7619" s="132"/>
      <c r="J7619" s="23"/>
      <c r="K7619" s="24"/>
      <c r="L7619" s="23"/>
      <c r="M7619" s="100"/>
      <c r="N7619" s="121"/>
    </row>
    <row r="7620" spans="1:14" s="96" customFormat="1" ht="45.95" customHeight="1">
      <c r="A7620" s="110"/>
      <c r="F7620" s="18"/>
      <c r="G7620" s="19"/>
      <c r="H7620" s="19"/>
      <c r="I7620" s="120"/>
      <c r="J7620" s="16"/>
      <c r="K7620" s="17"/>
      <c r="L7620" s="16"/>
      <c r="M7620" s="100"/>
      <c r="N7620" s="121"/>
    </row>
    <row r="7621" spans="1:14" s="96" customFormat="1" ht="45.95" customHeight="1">
      <c r="A7621" s="110"/>
      <c r="F7621" s="18"/>
      <c r="G7621" s="19"/>
      <c r="H7621" s="19"/>
      <c r="I7621" s="120"/>
      <c r="J7621" s="16"/>
      <c r="K7621" s="17"/>
      <c r="L7621" s="16"/>
      <c r="M7621" s="100"/>
      <c r="N7621" s="121"/>
    </row>
    <row r="7622" spans="1:14" s="96" customFormat="1" ht="45.95" customHeight="1">
      <c r="A7622" s="110"/>
      <c r="F7622" s="18"/>
      <c r="G7622" s="19"/>
      <c r="H7622" s="19"/>
      <c r="I7622" s="120"/>
      <c r="J7622" s="16"/>
      <c r="K7622" s="17"/>
      <c r="L7622" s="16"/>
      <c r="M7622" s="100"/>
      <c r="N7622" s="121"/>
    </row>
    <row r="7623" spans="1:14" s="96" customFormat="1" ht="45.95" customHeight="1">
      <c r="A7623" s="110"/>
      <c r="F7623" s="22"/>
      <c r="G7623" s="19"/>
      <c r="H7623" s="19"/>
      <c r="I7623" s="120"/>
      <c r="J7623" s="23"/>
      <c r="K7623" s="24"/>
      <c r="L7623" s="23"/>
      <c r="M7623" s="100"/>
      <c r="N7623" s="121"/>
    </row>
    <row r="7624" spans="1:14" s="96" customFormat="1" ht="45.95" customHeight="1">
      <c r="A7624" s="110"/>
      <c r="F7624" s="25"/>
      <c r="G7624" s="25"/>
      <c r="H7624" s="25"/>
      <c r="I7624" s="120"/>
      <c r="J7624" s="23"/>
      <c r="K7624" s="24"/>
      <c r="L7624" s="23"/>
      <c r="M7624" s="100"/>
      <c r="N7624" s="121"/>
    </row>
    <row r="7625" spans="1:14" s="96" customFormat="1" ht="45.95" customHeight="1">
      <c r="A7625" s="110"/>
      <c r="F7625" s="25"/>
      <c r="G7625" s="25"/>
      <c r="H7625" s="25"/>
      <c r="I7625" s="132"/>
      <c r="J7625" s="23"/>
      <c r="K7625" s="24"/>
      <c r="L7625" s="23"/>
      <c r="M7625" s="100"/>
      <c r="N7625" s="121"/>
    </row>
    <row r="7626" spans="1:14" s="96" customFormat="1" ht="45.95" customHeight="1">
      <c r="A7626" s="110"/>
      <c r="F7626" s="133"/>
      <c r="G7626" s="25"/>
      <c r="H7626" s="25"/>
      <c r="I7626" s="132"/>
      <c r="J7626" s="23"/>
      <c r="K7626" s="24"/>
      <c r="L7626" s="23"/>
      <c r="M7626" s="100"/>
      <c r="N7626" s="121"/>
    </row>
    <row r="7627" spans="1:14" s="96" customFormat="1" ht="45.95" customHeight="1">
      <c r="A7627" s="110"/>
      <c r="F7627" s="133"/>
      <c r="G7627" s="25"/>
      <c r="H7627" s="25"/>
      <c r="I7627" s="132"/>
      <c r="J7627" s="23"/>
      <c r="K7627" s="24"/>
      <c r="L7627" s="23"/>
      <c r="M7627" s="100"/>
      <c r="N7627" s="121"/>
    </row>
    <row r="7628" spans="1:14" s="96" customFormat="1" ht="45.95" customHeight="1">
      <c r="A7628" s="110"/>
      <c r="F7628" s="133"/>
      <c r="G7628" s="25"/>
      <c r="H7628" s="25"/>
      <c r="I7628" s="132"/>
      <c r="J7628" s="23"/>
      <c r="K7628" s="24"/>
      <c r="L7628" s="23"/>
      <c r="M7628" s="100"/>
      <c r="N7628" s="121"/>
    </row>
    <row r="7629" spans="1:14" s="96" customFormat="1" ht="45.95" customHeight="1">
      <c r="A7629" s="110"/>
      <c r="F7629" s="18"/>
      <c r="G7629" s="19"/>
      <c r="H7629" s="19"/>
      <c r="I7629" s="137"/>
      <c r="J7629" s="16"/>
      <c r="K7629" s="17"/>
      <c r="L7629" s="16"/>
      <c r="M7629" s="100"/>
      <c r="N7629" s="121"/>
    </row>
    <row r="7630" spans="1:14" s="96" customFormat="1" ht="45.95" customHeight="1">
      <c r="A7630" s="110"/>
      <c r="F7630" s="18"/>
      <c r="G7630" s="19"/>
      <c r="H7630" s="19"/>
      <c r="I7630" s="120"/>
      <c r="J7630" s="16"/>
      <c r="K7630" s="17"/>
      <c r="L7630" s="16"/>
      <c r="M7630" s="100"/>
      <c r="N7630" s="121"/>
    </row>
    <row r="7631" spans="1:14" s="96" customFormat="1" ht="45.95" customHeight="1">
      <c r="A7631" s="110"/>
      <c r="F7631" s="18"/>
      <c r="G7631" s="19"/>
      <c r="H7631" s="19"/>
      <c r="I7631" s="120"/>
      <c r="J7631" s="16"/>
      <c r="K7631" s="17"/>
      <c r="L7631" s="16"/>
      <c r="M7631" s="100"/>
      <c r="N7631" s="121"/>
    </row>
    <row r="7632" spans="1:14" s="96" customFormat="1" ht="45.95" customHeight="1">
      <c r="A7632" s="110"/>
      <c r="F7632" s="18"/>
      <c r="G7632" s="19"/>
      <c r="H7632" s="19"/>
      <c r="I7632" s="120"/>
      <c r="J7632" s="16"/>
      <c r="K7632" s="17"/>
      <c r="L7632" s="16"/>
      <c r="M7632" s="100"/>
      <c r="N7632" s="121"/>
    </row>
    <row r="7633" spans="1:14" s="96" customFormat="1" ht="45.95" customHeight="1">
      <c r="A7633" s="110"/>
      <c r="F7633" s="18"/>
      <c r="G7633" s="19"/>
      <c r="H7633" s="19"/>
      <c r="I7633" s="120"/>
      <c r="J7633" s="16"/>
      <c r="K7633" s="17"/>
      <c r="L7633" s="16"/>
      <c r="M7633" s="100"/>
      <c r="N7633" s="121"/>
    </row>
    <row r="7634" spans="1:14" s="96" customFormat="1" ht="45.95" customHeight="1">
      <c r="A7634" s="110"/>
      <c r="F7634" s="22"/>
      <c r="G7634" s="19"/>
      <c r="H7634" s="19"/>
      <c r="I7634" s="120"/>
      <c r="J7634" s="23"/>
      <c r="K7634" s="24"/>
      <c r="L7634" s="23"/>
      <c r="M7634" s="100"/>
      <c r="N7634" s="121"/>
    </row>
    <row r="7635" spans="1:14" s="96" customFormat="1" ht="45.95" customHeight="1">
      <c r="A7635" s="110"/>
      <c r="F7635" s="22"/>
      <c r="G7635" s="19"/>
      <c r="H7635" s="19"/>
      <c r="I7635" s="120"/>
      <c r="J7635" s="23"/>
      <c r="K7635" s="24"/>
      <c r="L7635" s="23"/>
      <c r="M7635" s="100"/>
      <c r="N7635" s="121"/>
    </row>
    <row r="7636" spans="1:14" s="96" customFormat="1" ht="45.95" customHeight="1">
      <c r="A7636" s="110"/>
      <c r="F7636" s="25"/>
      <c r="G7636" s="25"/>
      <c r="H7636" s="25"/>
      <c r="I7636" s="132"/>
      <c r="J7636" s="23"/>
      <c r="K7636" s="24"/>
      <c r="L7636" s="23"/>
      <c r="M7636" s="100"/>
      <c r="N7636" s="121"/>
    </row>
    <row r="7637" spans="1:14" s="96" customFormat="1" ht="45.95" customHeight="1">
      <c r="A7637" s="110"/>
      <c r="F7637" s="25"/>
      <c r="G7637" s="25"/>
      <c r="H7637" s="25"/>
      <c r="I7637" s="132"/>
      <c r="J7637" s="23"/>
      <c r="K7637" s="24"/>
      <c r="L7637" s="23"/>
      <c r="M7637" s="100"/>
      <c r="N7637" s="121"/>
    </row>
    <row r="7638" spans="1:14" s="96" customFormat="1" ht="45.95" customHeight="1">
      <c r="A7638" s="110"/>
      <c r="F7638" s="133"/>
      <c r="G7638" s="25"/>
      <c r="H7638" s="25"/>
      <c r="I7638" s="132"/>
      <c r="J7638" s="23"/>
      <c r="K7638" s="24"/>
      <c r="L7638" s="23"/>
      <c r="M7638" s="100"/>
      <c r="N7638" s="121"/>
    </row>
    <row r="7639" spans="1:14" s="96" customFormat="1" ht="45.95" customHeight="1">
      <c r="A7639" s="110"/>
      <c r="F7639" s="133"/>
      <c r="G7639" s="25"/>
      <c r="H7639" s="25"/>
      <c r="I7639" s="132"/>
      <c r="J7639" s="23"/>
      <c r="K7639" s="24"/>
      <c r="L7639" s="23"/>
      <c r="M7639" s="100"/>
      <c r="N7639" s="121"/>
    </row>
    <row r="7640" spans="1:14" s="96" customFormat="1" ht="45.95" customHeight="1">
      <c r="A7640" s="110"/>
      <c r="F7640" s="133"/>
      <c r="G7640" s="25"/>
      <c r="H7640" s="25"/>
      <c r="I7640" s="132"/>
      <c r="J7640" s="23"/>
      <c r="K7640" s="24"/>
      <c r="L7640" s="23"/>
      <c r="M7640" s="100"/>
      <c r="N7640" s="121"/>
    </row>
    <row r="7641" spans="1:14" s="96" customFormat="1" ht="45.95" customHeight="1">
      <c r="A7641" s="110"/>
      <c r="B7641" s="111"/>
      <c r="C7641" s="127"/>
      <c r="F7641" s="130"/>
      <c r="G7641" s="130"/>
      <c r="H7641" s="130"/>
      <c r="I7641" s="120"/>
      <c r="J7641" s="16"/>
      <c r="K7641" s="17"/>
      <c r="L7641" s="16"/>
      <c r="M7641" s="100"/>
      <c r="N7641" s="131"/>
    </row>
    <row r="7642" spans="1:14" s="96" customFormat="1" ht="45.95" customHeight="1">
      <c r="A7642" s="110"/>
      <c r="F7642" s="130"/>
      <c r="G7642" s="130"/>
      <c r="H7642" s="130"/>
      <c r="I7642" s="120"/>
      <c r="J7642" s="16"/>
      <c r="K7642" s="17"/>
      <c r="L7642" s="16"/>
      <c r="M7642" s="100"/>
      <c r="N7642" s="131"/>
    </row>
    <row r="7643" spans="1:14" s="96" customFormat="1" ht="45.95" customHeight="1">
      <c r="A7643" s="110"/>
      <c r="F7643" s="18"/>
      <c r="G7643" s="130"/>
      <c r="H7643" s="130"/>
      <c r="I7643" s="120"/>
      <c r="J7643" s="16"/>
      <c r="K7643" s="17"/>
      <c r="L7643" s="16"/>
      <c r="M7643" s="100"/>
      <c r="N7643" s="131"/>
    </row>
    <row r="7644" spans="1:14" s="96" customFormat="1" ht="45.95" customHeight="1">
      <c r="A7644" s="110"/>
      <c r="F7644" s="130"/>
      <c r="G7644" s="130"/>
      <c r="H7644" s="130"/>
      <c r="I7644" s="120"/>
      <c r="J7644" s="16"/>
      <c r="K7644" s="17"/>
      <c r="L7644" s="16"/>
      <c r="M7644" s="100"/>
      <c r="N7644" s="131"/>
    </row>
    <row r="7645" spans="1:14" s="96" customFormat="1" ht="45.95" customHeight="1">
      <c r="A7645" s="110"/>
      <c r="F7645" s="18"/>
      <c r="G7645" s="19"/>
      <c r="H7645" s="19"/>
      <c r="I7645" s="120"/>
      <c r="J7645" s="16"/>
      <c r="K7645" s="17"/>
      <c r="L7645" s="16"/>
      <c r="M7645" s="100"/>
      <c r="N7645" s="121"/>
    </row>
    <row r="7646" spans="1:14" s="96" customFormat="1" ht="45.95" customHeight="1">
      <c r="A7646" s="110"/>
      <c r="F7646" s="18"/>
      <c r="G7646" s="19"/>
      <c r="H7646" s="19"/>
      <c r="I7646" s="120"/>
      <c r="J7646" s="16"/>
      <c r="K7646" s="17"/>
      <c r="L7646" s="16"/>
      <c r="M7646" s="100"/>
      <c r="N7646" s="121"/>
    </row>
    <row r="7647" spans="1:14" s="96" customFormat="1" ht="45.95" customHeight="1">
      <c r="A7647" s="110"/>
      <c r="F7647" s="22"/>
      <c r="G7647" s="19"/>
      <c r="H7647" s="19"/>
      <c r="I7647" s="120"/>
      <c r="J7647" s="23"/>
      <c r="K7647" s="24"/>
      <c r="L7647" s="23"/>
      <c r="M7647" s="100"/>
      <c r="N7647" s="121"/>
    </row>
    <row r="7648" spans="1:14" s="96" customFormat="1" ht="45.95" customHeight="1">
      <c r="A7648" s="110"/>
      <c r="F7648" s="25"/>
      <c r="G7648" s="25"/>
      <c r="H7648" s="25"/>
      <c r="I7648" s="132"/>
      <c r="J7648" s="23"/>
      <c r="K7648" s="24"/>
      <c r="L7648" s="23"/>
      <c r="M7648" s="100"/>
      <c r="N7648" s="121"/>
    </row>
    <row r="7649" spans="1:14" s="96" customFormat="1" ht="45.95" customHeight="1">
      <c r="A7649" s="110"/>
      <c r="F7649" s="25"/>
      <c r="G7649" s="25"/>
      <c r="H7649" s="25"/>
      <c r="I7649" s="132"/>
      <c r="J7649" s="23"/>
      <c r="K7649" s="24"/>
      <c r="L7649" s="23"/>
      <c r="M7649" s="100"/>
      <c r="N7649" s="121"/>
    </row>
    <row r="7650" spans="1:14" s="96" customFormat="1" ht="45.95" customHeight="1">
      <c r="A7650" s="110"/>
      <c r="F7650" s="133"/>
      <c r="G7650" s="25"/>
      <c r="H7650" s="25"/>
      <c r="I7650" s="132"/>
      <c r="J7650" s="23"/>
      <c r="K7650" s="24"/>
      <c r="L7650" s="23"/>
      <c r="M7650" s="100"/>
      <c r="N7650" s="121"/>
    </row>
    <row r="7651" spans="1:14" s="96" customFormat="1" ht="45.95" customHeight="1">
      <c r="A7651" s="110"/>
      <c r="F7651" s="133"/>
      <c r="G7651" s="25"/>
      <c r="H7651" s="25"/>
      <c r="I7651" s="132"/>
      <c r="J7651" s="23"/>
      <c r="K7651" s="24"/>
      <c r="L7651" s="23"/>
      <c r="M7651" s="100"/>
      <c r="N7651" s="121"/>
    </row>
    <row r="7652" spans="1:14" s="96" customFormat="1" ht="45.95" customHeight="1">
      <c r="A7652" s="110"/>
      <c r="F7652" s="133"/>
      <c r="G7652" s="25"/>
      <c r="H7652" s="25"/>
      <c r="I7652" s="132"/>
      <c r="J7652" s="23"/>
      <c r="K7652" s="24"/>
      <c r="L7652" s="23"/>
      <c r="M7652" s="100"/>
      <c r="N7652" s="121"/>
    </row>
    <row r="7653" spans="1:14" s="96" customFormat="1" ht="45.95" customHeight="1">
      <c r="A7653" s="110"/>
      <c r="F7653" s="18"/>
      <c r="G7653" s="19"/>
      <c r="H7653" s="19"/>
      <c r="I7653" s="120"/>
      <c r="J7653" s="16"/>
      <c r="K7653" s="17"/>
      <c r="L7653" s="16"/>
      <c r="M7653" s="100"/>
      <c r="N7653" s="121"/>
    </row>
    <row r="7654" spans="1:14" s="96" customFormat="1" ht="45.95" customHeight="1">
      <c r="A7654" s="110"/>
      <c r="F7654" s="18"/>
      <c r="G7654" s="19"/>
      <c r="H7654" s="19"/>
      <c r="I7654" s="120"/>
      <c r="J7654" s="16"/>
      <c r="K7654" s="17"/>
      <c r="L7654" s="16"/>
      <c r="M7654" s="100"/>
      <c r="N7654" s="121"/>
    </row>
    <row r="7655" spans="1:14" s="96" customFormat="1" ht="45.95" customHeight="1">
      <c r="A7655" s="110"/>
      <c r="F7655" s="18"/>
      <c r="G7655" s="19"/>
      <c r="H7655" s="19"/>
      <c r="I7655" s="120"/>
      <c r="J7655" s="16"/>
      <c r="K7655" s="17"/>
      <c r="L7655" s="16"/>
      <c r="M7655" s="100"/>
      <c r="N7655" s="121"/>
    </row>
    <row r="7656" spans="1:14" s="96" customFormat="1" ht="45.95" customHeight="1">
      <c r="A7656" s="110"/>
      <c r="F7656" s="22"/>
      <c r="G7656" s="19"/>
      <c r="H7656" s="19"/>
      <c r="I7656" s="120"/>
      <c r="J7656" s="23"/>
      <c r="K7656" s="24"/>
      <c r="L7656" s="23"/>
      <c r="M7656" s="100"/>
      <c r="N7656" s="121"/>
    </row>
    <row r="7657" spans="1:14" s="96" customFormat="1" ht="45.95" customHeight="1">
      <c r="A7657" s="110"/>
      <c r="F7657" s="25"/>
      <c r="G7657" s="25"/>
      <c r="H7657" s="25"/>
      <c r="I7657" s="120"/>
      <c r="J7657" s="23"/>
      <c r="K7657" s="24"/>
      <c r="L7657" s="23"/>
      <c r="M7657" s="100"/>
      <c r="N7657" s="121"/>
    </row>
    <row r="7658" spans="1:14" s="96" customFormat="1" ht="45.95" customHeight="1">
      <c r="A7658" s="110"/>
      <c r="F7658" s="25"/>
      <c r="G7658" s="25"/>
      <c r="H7658" s="25"/>
      <c r="I7658" s="132"/>
      <c r="J7658" s="23"/>
      <c r="K7658" s="24"/>
      <c r="L7658" s="23"/>
      <c r="M7658" s="100"/>
      <c r="N7658" s="121"/>
    </row>
    <row r="7659" spans="1:14" s="96" customFormat="1" ht="45.95" customHeight="1">
      <c r="A7659" s="110"/>
      <c r="F7659" s="133"/>
      <c r="G7659" s="25"/>
      <c r="H7659" s="25"/>
      <c r="I7659" s="132"/>
      <c r="J7659" s="23"/>
      <c r="K7659" s="24"/>
      <c r="L7659" s="23"/>
      <c r="M7659" s="100"/>
      <c r="N7659" s="121"/>
    </row>
    <row r="7660" spans="1:14" s="96" customFormat="1" ht="45.95" customHeight="1">
      <c r="A7660" s="110"/>
      <c r="F7660" s="133"/>
      <c r="G7660" s="25"/>
      <c r="H7660" s="25"/>
      <c r="I7660" s="132"/>
      <c r="J7660" s="23"/>
      <c r="K7660" s="24"/>
      <c r="L7660" s="23"/>
      <c r="M7660" s="100"/>
      <c r="N7660" s="121"/>
    </row>
    <row r="7661" spans="1:14" s="96" customFormat="1" ht="45.95" customHeight="1">
      <c r="A7661" s="110"/>
      <c r="F7661" s="133"/>
      <c r="G7661" s="25"/>
      <c r="H7661" s="25"/>
      <c r="I7661" s="132"/>
      <c r="J7661" s="23"/>
      <c r="K7661" s="24"/>
      <c r="L7661" s="23"/>
      <c r="M7661" s="100"/>
      <c r="N7661" s="121"/>
    </row>
    <row r="7662" spans="1:14" s="96" customFormat="1" ht="45.95" customHeight="1">
      <c r="A7662" s="110"/>
      <c r="F7662" s="18"/>
      <c r="G7662" s="19"/>
      <c r="H7662" s="19"/>
      <c r="I7662" s="137"/>
      <c r="J7662" s="16"/>
      <c r="K7662" s="17"/>
      <c r="L7662" s="16"/>
      <c r="M7662" s="100"/>
      <c r="N7662" s="121"/>
    </row>
    <row r="7663" spans="1:14" s="96" customFormat="1" ht="45.95" customHeight="1">
      <c r="A7663" s="110"/>
      <c r="F7663" s="18"/>
      <c r="G7663" s="19"/>
      <c r="H7663" s="19"/>
      <c r="I7663" s="120"/>
      <c r="J7663" s="16"/>
      <c r="K7663" s="17"/>
      <c r="L7663" s="16"/>
      <c r="M7663" s="100"/>
      <c r="N7663" s="121"/>
    </row>
    <row r="7664" spans="1:14" s="96" customFormat="1" ht="45.95" customHeight="1">
      <c r="A7664" s="110"/>
      <c r="F7664" s="18"/>
      <c r="G7664" s="19"/>
      <c r="H7664" s="19"/>
      <c r="I7664" s="120"/>
      <c r="J7664" s="16"/>
      <c r="K7664" s="17"/>
      <c r="L7664" s="16"/>
      <c r="M7664" s="100"/>
      <c r="N7664" s="121"/>
    </row>
    <row r="7665" spans="1:14" s="96" customFormat="1" ht="45.95" customHeight="1">
      <c r="A7665" s="110"/>
      <c r="F7665" s="18"/>
      <c r="G7665" s="19"/>
      <c r="H7665" s="19"/>
      <c r="I7665" s="120"/>
      <c r="J7665" s="16"/>
      <c r="K7665" s="17"/>
      <c r="L7665" s="16"/>
      <c r="M7665" s="100"/>
      <c r="N7665" s="121"/>
    </row>
    <row r="7666" spans="1:14" s="96" customFormat="1" ht="45.95" customHeight="1">
      <c r="A7666" s="110"/>
      <c r="F7666" s="22"/>
      <c r="G7666" s="19"/>
      <c r="H7666" s="19"/>
      <c r="I7666" s="120"/>
      <c r="J7666" s="23"/>
      <c r="K7666" s="24"/>
      <c r="L7666" s="23"/>
      <c r="M7666" s="100"/>
      <c r="N7666" s="121"/>
    </row>
    <row r="7667" spans="1:14" s="96" customFormat="1" ht="45.95" customHeight="1">
      <c r="A7667" s="110"/>
      <c r="F7667" s="22"/>
      <c r="G7667" s="19"/>
      <c r="H7667" s="19"/>
      <c r="I7667" s="120"/>
      <c r="J7667" s="23"/>
      <c r="K7667" s="24"/>
      <c r="L7667" s="23"/>
      <c r="M7667" s="100"/>
      <c r="N7667" s="121"/>
    </row>
    <row r="7668" spans="1:14" s="96" customFormat="1" ht="45.95" customHeight="1">
      <c r="A7668" s="110"/>
      <c r="F7668" s="25"/>
      <c r="G7668" s="25"/>
      <c r="H7668" s="25"/>
      <c r="I7668" s="132"/>
      <c r="J7668" s="23"/>
      <c r="K7668" s="24"/>
      <c r="L7668" s="23"/>
      <c r="M7668" s="100"/>
      <c r="N7668" s="121"/>
    </row>
    <row r="7669" spans="1:14" s="96" customFormat="1" ht="45.95" customHeight="1">
      <c r="A7669" s="110"/>
      <c r="F7669" s="133"/>
      <c r="G7669" s="25"/>
      <c r="H7669" s="25"/>
      <c r="I7669" s="132"/>
      <c r="J7669" s="23"/>
      <c r="K7669" s="24"/>
      <c r="L7669" s="23"/>
      <c r="M7669" s="100"/>
      <c r="N7669" s="121"/>
    </row>
    <row r="7670" spans="1:14" s="96" customFormat="1" ht="45.95" customHeight="1">
      <c r="A7670" s="110"/>
      <c r="F7670" s="133"/>
      <c r="G7670" s="25"/>
      <c r="H7670" s="25"/>
      <c r="I7670" s="132"/>
      <c r="J7670" s="23"/>
      <c r="K7670" s="24"/>
      <c r="L7670" s="23"/>
      <c r="M7670" s="100"/>
      <c r="N7670" s="121"/>
    </row>
    <row r="7671" spans="1:14" s="96" customFormat="1" ht="45.95" customHeight="1">
      <c r="A7671" s="110"/>
      <c r="F7671" s="133"/>
      <c r="G7671" s="25"/>
      <c r="H7671" s="25"/>
      <c r="I7671" s="132"/>
      <c r="J7671" s="23"/>
      <c r="K7671" s="24"/>
      <c r="L7671" s="23"/>
      <c r="M7671" s="100"/>
      <c r="N7671" s="121"/>
    </row>
    <row r="7672" spans="1:14" s="96" customFormat="1" ht="45.95" customHeight="1">
      <c r="A7672" s="110"/>
      <c r="F7672" s="133"/>
      <c r="G7672" s="25"/>
      <c r="H7672" s="25"/>
      <c r="I7672" s="132"/>
      <c r="J7672" s="23"/>
      <c r="K7672" s="24"/>
      <c r="L7672" s="23"/>
      <c r="M7672" s="100"/>
      <c r="N7672" s="121"/>
    </row>
    <row r="7673" spans="1:14" s="96" customFormat="1" ht="45.95" customHeight="1">
      <c r="A7673" s="110"/>
      <c r="F7673" s="18"/>
      <c r="G7673" s="19"/>
      <c r="H7673" s="19"/>
      <c r="I7673" s="120"/>
      <c r="J7673" s="16"/>
      <c r="K7673" s="17"/>
      <c r="L7673" s="16"/>
      <c r="M7673" s="100"/>
      <c r="N7673" s="121"/>
    </row>
    <row r="7674" spans="1:14" s="96" customFormat="1" ht="45.95" customHeight="1">
      <c r="A7674" s="110"/>
      <c r="F7674" s="22"/>
      <c r="G7674" s="19"/>
      <c r="H7674" s="19"/>
      <c r="I7674" s="120"/>
      <c r="J7674" s="23"/>
      <c r="K7674" s="24"/>
      <c r="L7674" s="23"/>
      <c r="M7674" s="100"/>
      <c r="N7674" s="121"/>
    </row>
    <row r="7675" spans="1:14" s="96" customFormat="1" ht="45.95" customHeight="1">
      <c r="A7675" s="110"/>
      <c r="F7675" s="22"/>
      <c r="G7675" s="19"/>
      <c r="H7675" s="19"/>
      <c r="I7675" s="120"/>
      <c r="J7675" s="23"/>
      <c r="K7675" s="24"/>
      <c r="L7675" s="23"/>
      <c r="M7675" s="100"/>
      <c r="N7675" s="121"/>
    </row>
    <row r="7676" spans="1:14" s="96" customFormat="1" ht="45.95" customHeight="1">
      <c r="A7676" s="110"/>
      <c r="F7676" s="25"/>
      <c r="G7676" s="25"/>
      <c r="H7676" s="25"/>
      <c r="I7676" s="120"/>
      <c r="J7676" s="23"/>
      <c r="K7676" s="24"/>
      <c r="L7676" s="23"/>
      <c r="M7676" s="100"/>
      <c r="N7676" s="121"/>
    </row>
    <row r="7677" spans="1:14" s="96" customFormat="1" ht="45.95" customHeight="1">
      <c r="A7677" s="110"/>
      <c r="F7677" s="133"/>
      <c r="G7677" s="25"/>
      <c r="H7677" s="25"/>
      <c r="I7677" s="120"/>
      <c r="J7677" s="23"/>
      <c r="K7677" s="24"/>
      <c r="L7677" s="23"/>
      <c r="M7677" s="100"/>
      <c r="N7677" s="121"/>
    </row>
    <row r="7678" spans="1:14" s="96" customFormat="1" ht="45.95" customHeight="1">
      <c r="A7678" s="110"/>
      <c r="F7678" s="133"/>
      <c r="G7678" s="25"/>
      <c r="H7678" s="25"/>
      <c r="I7678" s="132"/>
      <c r="J7678" s="23"/>
      <c r="K7678" s="24"/>
      <c r="L7678" s="23"/>
      <c r="M7678" s="100"/>
      <c r="N7678" s="121"/>
    </row>
    <row r="7679" spans="1:14" s="96" customFormat="1" ht="45.95" customHeight="1">
      <c r="A7679" s="110"/>
      <c r="F7679" s="133"/>
      <c r="G7679" s="25"/>
      <c r="H7679" s="25"/>
      <c r="I7679" s="132"/>
      <c r="J7679" s="23"/>
      <c r="K7679" s="24"/>
      <c r="L7679" s="23"/>
      <c r="M7679" s="100"/>
      <c r="N7679" s="121"/>
    </row>
    <row r="7680" spans="1:14" s="96" customFormat="1" ht="45.95" customHeight="1">
      <c r="A7680" s="110"/>
      <c r="B7680" s="111"/>
      <c r="C7680" s="127"/>
      <c r="F7680" s="130"/>
      <c r="G7680" s="130"/>
      <c r="H7680" s="130"/>
      <c r="I7680" s="120"/>
      <c r="J7680" s="16"/>
      <c r="K7680" s="17"/>
      <c r="L7680" s="16"/>
      <c r="M7680" s="100"/>
      <c r="N7680" s="131"/>
    </row>
    <row r="7681" spans="1:14" s="96" customFormat="1" ht="45.95" customHeight="1">
      <c r="A7681" s="110"/>
      <c r="F7681" s="130"/>
      <c r="G7681" s="130"/>
      <c r="H7681" s="130"/>
      <c r="I7681" s="120"/>
      <c r="J7681" s="16"/>
      <c r="K7681" s="17"/>
      <c r="L7681" s="16"/>
      <c r="M7681" s="100"/>
      <c r="N7681" s="131"/>
    </row>
    <row r="7682" spans="1:14" s="96" customFormat="1" ht="45.95" customHeight="1">
      <c r="A7682" s="110"/>
      <c r="F7682" s="18"/>
      <c r="G7682" s="19"/>
      <c r="H7682" s="19"/>
      <c r="I7682" s="137"/>
      <c r="J7682" s="16"/>
      <c r="K7682" s="17"/>
      <c r="L7682" s="16"/>
      <c r="M7682" s="100"/>
      <c r="N7682" s="121"/>
    </row>
    <row r="7683" spans="1:14" s="96" customFormat="1" ht="45.95" customHeight="1">
      <c r="A7683" s="110"/>
      <c r="F7683" s="18"/>
      <c r="G7683" s="19"/>
      <c r="H7683" s="19"/>
      <c r="I7683" s="120"/>
      <c r="J7683" s="16"/>
      <c r="K7683" s="17"/>
      <c r="L7683" s="16"/>
      <c r="M7683" s="100"/>
      <c r="N7683" s="121"/>
    </row>
    <row r="7684" spans="1:14" s="96" customFormat="1" ht="45.95" customHeight="1">
      <c r="A7684" s="110"/>
      <c r="F7684" s="18"/>
      <c r="G7684" s="19"/>
      <c r="H7684" s="19"/>
      <c r="I7684" s="120"/>
      <c r="J7684" s="16"/>
      <c r="K7684" s="17"/>
      <c r="L7684" s="16"/>
      <c r="M7684" s="100"/>
      <c r="N7684" s="121"/>
    </row>
    <row r="7685" spans="1:14" s="96" customFormat="1" ht="45.95" customHeight="1">
      <c r="A7685" s="110"/>
      <c r="F7685" s="18"/>
      <c r="G7685" s="19"/>
      <c r="H7685" s="19"/>
      <c r="I7685" s="120"/>
      <c r="J7685" s="16"/>
      <c r="K7685" s="17"/>
      <c r="L7685" s="16"/>
      <c r="M7685" s="100"/>
      <c r="N7685" s="121"/>
    </row>
    <row r="7686" spans="1:14" s="96" customFormat="1" ht="45.95" customHeight="1">
      <c r="A7686" s="110"/>
      <c r="F7686" s="18"/>
      <c r="G7686" s="19"/>
      <c r="H7686" s="19"/>
      <c r="I7686" s="120"/>
      <c r="J7686" s="16"/>
      <c r="K7686" s="17"/>
      <c r="L7686" s="16"/>
      <c r="M7686" s="100"/>
      <c r="N7686" s="121"/>
    </row>
    <row r="7687" spans="1:14" s="96" customFormat="1" ht="45.95" customHeight="1">
      <c r="A7687" s="110"/>
      <c r="F7687" s="25"/>
      <c r="G7687" s="25"/>
      <c r="H7687" s="25"/>
      <c r="I7687" s="120"/>
      <c r="J7687" s="23"/>
      <c r="K7687" s="24"/>
      <c r="L7687" s="23"/>
      <c r="M7687" s="100"/>
      <c r="N7687" s="121"/>
    </row>
    <row r="7688" spans="1:14" s="96" customFormat="1" ht="45.95" customHeight="1">
      <c r="A7688" s="110"/>
      <c r="F7688" s="133"/>
      <c r="G7688" s="25"/>
      <c r="H7688" s="25"/>
      <c r="I7688" s="132"/>
      <c r="J7688" s="23"/>
      <c r="K7688" s="24"/>
      <c r="L7688" s="23"/>
      <c r="M7688" s="100"/>
      <c r="N7688" s="121"/>
    </row>
    <row r="7689" spans="1:14" s="96" customFormat="1" ht="45.95" customHeight="1">
      <c r="A7689" s="110"/>
      <c r="F7689" s="133"/>
      <c r="G7689" s="25"/>
      <c r="H7689" s="25"/>
      <c r="I7689" s="132"/>
      <c r="J7689" s="23"/>
      <c r="K7689" s="24"/>
      <c r="L7689" s="23"/>
      <c r="M7689" s="100"/>
      <c r="N7689" s="121"/>
    </row>
    <row r="7690" spans="1:14" s="96" customFormat="1" ht="45.95" customHeight="1">
      <c r="A7690" s="110"/>
      <c r="F7690" s="133"/>
      <c r="G7690" s="25"/>
      <c r="H7690" s="25"/>
      <c r="I7690" s="132"/>
      <c r="J7690" s="23"/>
      <c r="K7690" s="24"/>
      <c r="L7690" s="23"/>
      <c r="M7690" s="100"/>
      <c r="N7690" s="121"/>
    </row>
    <row r="7691" spans="1:14" s="96" customFormat="1" ht="45.95" customHeight="1">
      <c r="A7691" s="110"/>
      <c r="F7691" s="18"/>
      <c r="G7691" s="19"/>
      <c r="H7691" s="19"/>
      <c r="I7691" s="120"/>
      <c r="J7691" s="16"/>
      <c r="K7691" s="17"/>
      <c r="L7691" s="16"/>
      <c r="M7691" s="100"/>
      <c r="N7691" s="121"/>
    </row>
    <row r="7692" spans="1:14" s="96" customFormat="1" ht="45.95" customHeight="1">
      <c r="A7692" s="110"/>
      <c r="F7692" s="22"/>
      <c r="G7692" s="19"/>
      <c r="H7692" s="19"/>
      <c r="I7692" s="120"/>
      <c r="J7692" s="23"/>
      <c r="K7692" s="24"/>
      <c r="L7692" s="23"/>
      <c r="M7692" s="100"/>
      <c r="N7692" s="121"/>
    </row>
    <row r="7693" spans="1:14" s="96" customFormat="1" ht="45.95" customHeight="1">
      <c r="A7693" s="110"/>
      <c r="F7693" s="22"/>
      <c r="G7693" s="19"/>
      <c r="H7693" s="19"/>
      <c r="I7693" s="120"/>
      <c r="J7693" s="23"/>
      <c r="K7693" s="24"/>
      <c r="L7693" s="23"/>
      <c r="M7693" s="100"/>
      <c r="N7693" s="121"/>
    </row>
    <row r="7694" spans="1:14" s="96" customFormat="1" ht="45.95" customHeight="1">
      <c r="A7694" s="110"/>
      <c r="F7694" s="25"/>
      <c r="G7694" s="25"/>
      <c r="H7694" s="25"/>
      <c r="I7694" s="120"/>
      <c r="J7694" s="23"/>
      <c r="K7694" s="24"/>
      <c r="L7694" s="23"/>
      <c r="M7694" s="100"/>
      <c r="N7694" s="121"/>
    </row>
    <row r="7695" spans="1:14" s="96" customFormat="1" ht="45.95" customHeight="1">
      <c r="A7695" s="110"/>
      <c r="F7695" s="133"/>
      <c r="G7695" s="25"/>
      <c r="H7695" s="25"/>
      <c r="I7695" s="120"/>
      <c r="J7695" s="23"/>
      <c r="K7695" s="24"/>
      <c r="L7695" s="23"/>
      <c r="M7695" s="100"/>
      <c r="N7695" s="121"/>
    </row>
    <row r="7696" spans="1:14" s="96" customFormat="1" ht="45.95" customHeight="1">
      <c r="A7696" s="110"/>
      <c r="F7696" s="133"/>
      <c r="G7696" s="25"/>
      <c r="H7696" s="25"/>
      <c r="I7696" s="132"/>
      <c r="J7696" s="23"/>
      <c r="K7696" s="24"/>
      <c r="L7696" s="23"/>
      <c r="M7696" s="100"/>
      <c r="N7696" s="121"/>
    </row>
    <row r="7697" spans="1:14" s="96" customFormat="1" ht="45.95" customHeight="1">
      <c r="A7697" s="110"/>
      <c r="B7697" s="111"/>
      <c r="C7697" s="127"/>
      <c r="F7697" s="130"/>
      <c r="G7697" s="130"/>
      <c r="H7697" s="130"/>
      <c r="I7697" s="120"/>
      <c r="J7697" s="16"/>
      <c r="K7697" s="17"/>
      <c r="L7697" s="16"/>
      <c r="M7697" s="100"/>
      <c r="N7697" s="131"/>
    </row>
    <row r="7698" spans="1:14" s="96" customFormat="1" ht="45.95" customHeight="1">
      <c r="A7698" s="110"/>
      <c r="F7698" s="130"/>
      <c r="G7698" s="130"/>
      <c r="H7698" s="130"/>
      <c r="I7698" s="120"/>
      <c r="J7698" s="16"/>
      <c r="K7698" s="17"/>
      <c r="L7698" s="16"/>
      <c r="M7698" s="100"/>
      <c r="N7698" s="131"/>
    </row>
    <row r="7699" spans="1:14" s="96" customFormat="1" ht="45.95" customHeight="1">
      <c r="A7699" s="110"/>
      <c r="F7699" s="130"/>
      <c r="G7699" s="130"/>
      <c r="H7699" s="130"/>
      <c r="I7699" s="120"/>
      <c r="J7699" s="16"/>
      <c r="K7699" s="17"/>
      <c r="L7699" s="16"/>
      <c r="M7699" s="100"/>
      <c r="N7699" s="131"/>
    </row>
    <row r="7700" spans="1:14" s="96" customFormat="1" ht="45.95" customHeight="1">
      <c r="A7700" s="110"/>
      <c r="F7700" s="18"/>
      <c r="G7700" s="130"/>
      <c r="H7700" s="130"/>
      <c r="I7700" s="120"/>
      <c r="J7700" s="16"/>
      <c r="K7700" s="17"/>
      <c r="L7700" s="16"/>
      <c r="M7700" s="100"/>
      <c r="N7700" s="131"/>
    </row>
    <row r="7701" spans="1:14" s="96" customFormat="1" ht="45.95" customHeight="1">
      <c r="A7701" s="110"/>
      <c r="F7701" s="18"/>
      <c r="G7701" s="19"/>
      <c r="H7701" s="19"/>
      <c r="I7701" s="120"/>
      <c r="J7701" s="16"/>
      <c r="K7701" s="17"/>
      <c r="L7701" s="16"/>
      <c r="M7701" s="100"/>
      <c r="N7701" s="121"/>
    </row>
    <row r="7702" spans="1:14" s="96" customFormat="1" ht="45.95" customHeight="1">
      <c r="A7702" s="110"/>
      <c r="F7702" s="22"/>
      <c r="G7702" s="19"/>
      <c r="H7702" s="19"/>
      <c r="I7702" s="120"/>
      <c r="J7702" s="23"/>
      <c r="K7702" s="24"/>
      <c r="L7702" s="23"/>
      <c r="M7702" s="100"/>
      <c r="N7702" s="121"/>
    </row>
    <row r="7703" spans="1:14" s="96" customFormat="1" ht="45.95" customHeight="1">
      <c r="A7703" s="110"/>
      <c r="F7703" s="22"/>
      <c r="G7703" s="19"/>
      <c r="H7703" s="19"/>
      <c r="I7703" s="120"/>
      <c r="J7703" s="23"/>
      <c r="K7703" s="24"/>
      <c r="L7703" s="23"/>
      <c r="M7703" s="100"/>
      <c r="N7703" s="121"/>
    </row>
    <row r="7704" spans="1:14" s="96" customFormat="1" ht="45.95" customHeight="1">
      <c r="A7704" s="110"/>
      <c r="F7704" s="133"/>
      <c r="G7704" s="25"/>
      <c r="H7704" s="25"/>
      <c r="I7704" s="120"/>
      <c r="J7704" s="23"/>
      <c r="K7704" s="24"/>
      <c r="L7704" s="23"/>
      <c r="M7704" s="100"/>
      <c r="N7704" s="121"/>
    </row>
    <row r="7705" spans="1:14" s="96" customFormat="1" ht="45.95" customHeight="1">
      <c r="A7705" s="110"/>
      <c r="F7705" s="133"/>
      <c r="G7705" s="25"/>
      <c r="H7705" s="25"/>
      <c r="I7705" s="120"/>
      <c r="J7705" s="23"/>
      <c r="K7705" s="24"/>
      <c r="L7705" s="23"/>
      <c r="M7705" s="100"/>
      <c r="N7705" s="121"/>
    </row>
    <row r="7706" spans="1:14" s="96" customFormat="1" ht="45.95" customHeight="1">
      <c r="A7706" s="110"/>
      <c r="F7706" s="133"/>
      <c r="G7706" s="25"/>
      <c r="H7706" s="25"/>
      <c r="I7706" s="132"/>
      <c r="J7706" s="23"/>
      <c r="K7706" s="24"/>
      <c r="L7706" s="23"/>
      <c r="M7706" s="100"/>
      <c r="N7706" s="121"/>
    </row>
    <row r="7707" spans="1:14" s="96" customFormat="1" ht="45.95" customHeight="1">
      <c r="A7707" s="110"/>
      <c r="F7707" s="18"/>
      <c r="G7707" s="19"/>
      <c r="H7707" s="19"/>
      <c r="I7707" s="120"/>
      <c r="J7707" s="16"/>
      <c r="K7707" s="17"/>
      <c r="L7707" s="16"/>
      <c r="M7707" s="100"/>
      <c r="N7707" s="121"/>
    </row>
    <row r="7708" spans="1:14" s="96" customFormat="1" ht="45.95" customHeight="1">
      <c r="A7708" s="110"/>
      <c r="F7708" s="18"/>
      <c r="G7708" s="19"/>
      <c r="H7708" s="19"/>
      <c r="I7708" s="120"/>
      <c r="J7708" s="16"/>
      <c r="K7708" s="17"/>
      <c r="L7708" s="16"/>
      <c r="M7708" s="100"/>
      <c r="N7708" s="121"/>
    </row>
    <row r="7709" spans="1:14" s="96" customFormat="1" ht="45.95" customHeight="1">
      <c r="A7709" s="110"/>
      <c r="F7709" s="18"/>
      <c r="G7709" s="19"/>
      <c r="H7709" s="19"/>
      <c r="I7709" s="120"/>
      <c r="J7709" s="16"/>
      <c r="K7709" s="17"/>
      <c r="L7709" s="16"/>
      <c r="M7709" s="100"/>
      <c r="N7709" s="121"/>
    </row>
    <row r="7710" spans="1:14" s="96" customFormat="1" ht="45.95" customHeight="1">
      <c r="A7710" s="110"/>
      <c r="F7710" s="22"/>
      <c r="G7710" s="19"/>
      <c r="H7710" s="19"/>
      <c r="I7710" s="120"/>
      <c r="J7710" s="23"/>
      <c r="K7710" s="17"/>
      <c r="L7710" s="23"/>
      <c r="M7710" s="100"/>
      <c r="N7710" s="121"/>
    </row>
    <row r="7711" spans="1:14" s="96" customFormat="1" ht="45.95" customHeight="1">
      <c r="A7711" s="110"/>
      <c r="F7711" s="25"/>
      <c r="G7711" s="25"/>
      <c r="H7711" s="25"/>
      <c r="I7711" s="120"/>
      <c r="J7711" s="23"/>
      <c r="K7711" s="24"/>
      <c r="L7711" s="23"/>
      <c r="M7711" s="100"/>
      <c r="N7711" s="121"/>
    </row>
    <row r="7712" spans="1:14" s="96" customFormat="1" ht="45.95" customHeight="1">
      <c r="A7712" s="110"/>
      <c r="F7712" s="133"/>
      <c r="G7712" s="25"/>
      <c r="H7712" s="25"/>
      <c r="I7712" s="120"/>
      <c r="J7712" s="23"/>
      <c r="K7712" s="24"/>
      <c r="L7712" s="23"/>
      <c r="M7712" s="100"/>
      <c r="N7712" s="121"/>
    </row>
    <row r="7713" spans="1:14" s="96" customFormat="1" ht="45.95" customHeight="1">
      <c r="A7713" s="110"/>
      <c r="F7713" s="133"/>
      <c r="G7713" s="25"/>
      <c r="H7713" s="25"/>
      <c r="I7713" s="132"/>
      <c r="J7713" s="23"/>
      <c r="K7713" s="24"/>
      <c r="L7713" s="23"/>
      <c r="M7713" s="100"/>
      <c r="N7713" s="121"/>
    </row>
    <row r="7714" spans="1:14" s="96" customFormat="1" ht="45.95" customHeight="1">
      <c r="A7714" s="110"/>
      <c r="F7714" s="18"/>
      <c r="G7714" s="19"/>
      <c r="H7714" s="19"/>
      <c r="I7714" s="137"/>
      <c r="J7714" s="16"/>
      <c r="K7714" s="17"/>
      <c r="L7714" s="16"/>
      <c r="M7714" s="100"/>
      <c r="N7714" s="121"/>
    </row>
    <row r="7715" spans="1:14" s="96" customFormat="1" ht="45.95" customHeight="1">
      <c r="A7715" s="110"/>
      <c r="F7715" s="18"/>
      <c r="G7715" s="19"/>
      <c r="H7715" s="19"/>
      <c r="I7715" s="120"/>
      <c r="J7715" s="16"/>
      <c r="K7715" s="17"/>
      <c r="L7715" s="16"/>
      <c r="M7715" s="100"/>
      <c r="N7715" s="121"/>
    </row>
    <row r="7716" spans="1:14" s="96" customFormat="1" ht="45.95" customHeight="1">
      <c r="A7716" s="110"/>
      <c r="F7716" s="18"/>
      <c r="G7716" s="19"/>
      <c r="H7716" s="19"/>
      <c r="I7716" s="120"/>
      <c r="J7716" s="16"/>
      <c r="K7716" s="17"/>
      <c r="L7716" s="16"/>
      <c r="M7716" s="100"/>
      <c r="N7716" s="121"/>
    </row>
    <row r="7717" spans="1:14" s="96" customFormat="1" ht="45.95" customHeight="1">
      <c r="A7717" s="110"/>
      <c r="F7717" s="18"/>
      <c r="G7717" s="19"/>
      <c r="H7717" s="19"/>
      <c r="I7717" s="120"/>
      <c r="J7717" s="16"/>
      <c r="K7717" s="17"/>
      <c r="L7717" s="16"/>
      <c r="M7717" s="100"/>
      <c r="N7717" s="121"/>
    </row>
    <row r="7718" spans="1:14" s="96" customFormat="1" ht="45.95" customHeight="1">
      <c r="A7718" s="110"/>
      <c r="F7718" s="22"/>
      <c r="G7718" s="19"/>
      <c r="H7718" s="19"/>
      <c r="I7718" s="120"/>
      <c r="J7718" s="23"/>
      <c r="K7718" s="24"/>
      <c r="L7718" s="23"/>
      <c r="M7718" s="100"/>
      <c r="N7718" s="121"/>
    </row>
    <row r="7719" spans="1:14" s="96" customFormat="1" ht="45.95" customHeight="1">
      <c r="A7719" s="110"/>
      <c r="F7719" s="22"/>
      <c r="G7719" s="19"/>
      <c r="H7719" s="19"/>
      <c r="I7719" s="120"/>
      <c r="J7719" s="23"/>
      <c r="K7719" s="24"/>
      <c r="L7719" s="23"/>
      <c r="M7719" s="100"/>
      <c r="N7719" s="121"/>
    </row>
    <row r="7720" spans="1:14" s="96" customFormat="1" ht="45.95" customHeight="1">
      <c r="A7720" s="110"/>
      <c r="F7720" s="25"/>
      <c r="G7720" s="25"/>
      <c r="H7720" s="25"/>
      <c r="I7720" s="132"/>
      <c r="J7720" s="23"/>
      <c r="K7720" s="24"/>
      <c r="L7720" s="23"/>
      <c r="M7720" s="100"/>
      <c r="N7720" s="121"/>
    </row>
    <row r="7721" spans="1:14" s="96" customFormat="1" ht="45.95" customHeight="1">
      <c r="A7721" s="110"/>
      <c r="F7721" s="25"/>
      <c r="G7721" s="25"/>
      <c r="H7721" s="25"/>
      <c r="I7721" s="132"/>
      <c r="J7721" s="23"/>
      <c r="K7721" s="24"/>
      <c r="L7721" s="23"/>
      <c r="M7721" s="100"/>
      <c r="N7721" s="121"/>
    </row>
    <row r="7722" spans="1:14" s="96" customFormat="1" ht="45.95" customHeight="1">
      <c r="A7722" s="110"/>
      <c r="F7722" s="133"/>
      <c r="G7722" s="25"/>
      <c r="H7722" s="25"/>
      <c r="I7722" s="132"/>
      <c r="J7722" s="23"/>
      <c r="K7722" s="24"/>
      <c r="L7722" s="23"/>
      <c r="M7722" s="100"/>
      <c r="N7722" s="121"/>
    </row>
    <row r="7723" spans="1:14" s="96" customFormat="1" ht="45.95" customHeight="1">
      <c r="A7723" s="110"/>
      <c r="F7723" s="133"/>
      <c r="G7723" s="25"/>
      <c r="H7723" s="25"/>
      <c r="I7723" s="132"/>
      <c r="J7723" s="23"/>
      <c r="K7723" s="24"/>
      <c r="L7723" s="23"/>
      <c r="M7723" s="100"/>
      <c r="N7723" s="121"/>
    </row>
    <row r="7724" spans="1:14" s="96" customFormat="1" ht="45.95" customHeight="1">
      <c r="A7724" s="110"/>
      <c r="F7724" s="133"/>
      <c r="G7724" s="25"/>
      <c r="H7724" s="25"/>
      <c r="I7724" s="132"/>
      <c r="J7724" s="23"/>
      <c r="K7724" s="24"/>
      <c r="L7724" s="23"/>
      <c r="M7724" s="100"/>
      <c r="N7724" s="121"/>
    </row>
    <row r="7725" spans="1:14" s="96" customFormat="1" ht="45.95" customHeight="1">
      <c r="A7725" s="110"/>
      <c r="F7725" s="133"/>
      <c r="G7725" s="25"/>
      <c r="H7725" s="25"/>
      <c r="I7725" s="132"/>
      <c r="J7725" s="23"/>
      <c r="K7725" s="24"/>
      <c r="L7725" s="23"/>
      <c r="M7725" s="100"/>
      <c r="N7725" s="121"/>
    </row>
    <row r="7726" spans="1:14" s="96" customFormat="1" ht="45.95" customHeight="1">
      <c r="A7726" s="110"/>
      <c r="F7726" s="18"/>
      <c r="G7726" s="19"/>
      <c r="H7726" s="19"/>
      <c r="I7726" s="120"/>
      <c r="J7726" s="16"/>
      <c r="K7726" s="17"/>
      <c r="L7726" s="16"/>
      <c r="M7726" s="100"/>
      <c r="N7726" s="121"/>
    </row>
    <row r="7727" spans="1:14" s="96" customFormat="1" ht="45.95" customHeight="1">
      <c r="A7727" s="110"/>
      <c r="F7727" s="18"/>
      <c r="G7727" s="19"/>
      <c r="H7727" s="19"/>
      <c r="I7727" s="120"/>
      <c r="J7727" s="16"/>
      <c r="K7727" s="17"/>
      <c r="L7727" s="16"/>
      <c r="M7727" s="100"/>
      <c r="N7727" s="121"/>
    </row>
    <row r="7728" spans="1:14" s="96" customFormat="1" ht="45.95" customHeight="1">
      <c r="A7728" s="110"/>
      <c r="F7728" s="18"/>
      <c r="G7728" s="19"/>
      <c r="H7728" s="19"/>
      <c r="I7728" s="120"/>
      <c r="J7728" s="16"/>
      <c r="K7728" s="17"/>
      <c r="L7728" s="16"/>
      <c r="M7728" s="100"/>
      <c r="N7728" s="121"/>
    </row>
    <row r="7729" spans="1:14" s="96" customFormat="1" ht="45.95" customHeight="1">
      <c r="A7729" s="110"/>
      <c r="F7729" s="18"/>
      <c r="G7729" s="19"/>
      <c r="H7729" s="19"/>
      <c r="I7729" s="120"/>
      <c r="J7729" s="16"/>
      <c r="K7729" s="17"/>
      <c r="L7729" s="16"/>
      <c r="M7729" s="100"/>
      <c r="N7729" s="121"/>
    </row>
    <row r="7730" spans="1:14" s="96" customFormat="1" ht="45.95" customHeight="1">
      <c r="A7730" s="110"/>
      <c r="F7730" s="22"/>
      <c r="G7730" s="19"/>
      <c r="H7730" s="19"/>
      <c r="I7730" s="120"/>
      <c r="J7730" s="23"/>
      <c r="K7730" s="24"/>
      <c r="L7730" s="23"/>
      <c r="M7730" s="100"/>
      <c r="N7730" s="121"/>
    </row>
    <row r="7731" spans="1:14" s="96" customFormat="1" ht="45.95" customHeight="1">
      <c r="A7731" s="110"/>
      <c r="F7731" s="25"/>
      <c r="G7731" s="25"/>
      <c r="H7731" s="25"/>
      <c r="I7731" s="132"/>
      <c r="J7731" s="23"/>
      <c r="K7731" s="24"/>
      <c r="L7731" s="23"/>
      <c r="M7731" s="100"/>
      <c r="N7731" s="121"/>
    </row>
    <row r="7732" spans="1:14" s="96" customFormat="1" ht="45.95" customHeight="1">
      <c r="A7732" s="110"/>
      <c r="F7732" s="25"/>
      <c r="G7732" s="25"/>
      <c r="H7732" s="25"/>
      <c r="I7732" s="132"/>
      <c r="J7732" s="23"/>
      <c r="K7732" s="24"/>
      <c r="L7732" s="23"/>
      <c r="M7732" s="100"/>
      <c r="N7732" s="121"/>
    </row>
    <row r="7733" spans="1:14" s="96" customFormat="1" ht="45.95" customHeight="1">
      <c r="A7733" s="110"/>
      <c r="F7733" s="133"/>
      <c r="G7733" s="25"/>
      <c r="H7733" s="25"/>
      <c r="I7733" s="132"/>
      <c r="J7733" s="23"/>
      <c r="K7733" s="24"/>
      <c r="L7733" s="23"/>
      <c r="M7733" s="100"/>
      <c r="N7733" s="121"/>
    </row>
    <row r="7734" spans="1:14" s="96" customFormat="1" ht="45.95" customHeight="1">
      <c r="A7734" s="110"/>
      <c r="B7734" s="111"/>
      <c r="C7734" s="127"/>
      <c r="F7734" s="18"/>
      <c r="G7734" s="130"/>
      <c r="H7734" s="130"/>
      <c r="I7734" s="120"/>
      <c r="J7734" s="16"/>
      <c r="K7734" s="17"/>
      <c r="L7734" s="16"/>
      <c r="M7734" s="100"/>
      <c r="N7734" s="131"/>
    </row>
    <row r="7735" spans="1:14" s="96" customFormat="1" ht="45.95" customHeight="1">
      <c r="A7735" s="110"/>
      <c r="F7735" s="18"/>
      <c r="G7735" s="130"/>
      <c r="H7735" s="130"/>
      <c r="I7735" s="120"/>
      <c r="J7735" s="16"/>
      <c r="K7735" s="17"/>
      <c r="L7735" s="16"/>
      <c r="M7735" s="100"/>
      <c r="N7735" s="131"/>
    </row>
    <row r="7736" spans="1:14" s="96" customFormat="1" ht="45.95" customHeight="1">
      <c r="A7736" s="110"/>
      <c r="F7736" s="130"/>
      <c r="G7736" s="130"/>
      <c r="H7736" s="130"/>
      <c r="I7736" s="120"/>
      <c r="J7736" s="16"/>
      <c r="K7736" s="17"/>
      <c r="L7736" s="16"/>
      <c r="M7736" s="100"/>
      <c r="N7736" s="131"/>
    </row>
    <row r="7737" spans="1:14" s="96" customFormat="1" ht="45.95" customHeight="1">
      <c r="A7737" s="110"/>
      <c r="F7737" s="130"/>
      <c r="G7737" s="130"/>
      <c r="H7737" s="130"/>
      <c r="I7737" s="120"/>
      <c r="J7737" s="16"/>
      <c r="K7737" s="17"/>
      <c r="L7737" s="16"/>
      <c r="M7737" s="100"/>
      <c r="N7737" s="131"/>
    </row>
    <row r="7738" spans="1:14" s="96" customFormat="1" ht="45.95" customHeight="1">
      <c r="A7738" s="110"/>
      <c r="F7738" s="18"/>
      <c r="G7738" s="19"/>
      <c r="H7738" s="19"/>
      <c r="I7738" s="120"/>
      <c r="J7738" s="16"/>
      <c r="K7738" s="17"/>
      <c r="L7738" s="16"/>
      <c r="M7738" s="100"/>
      <c r="N7738" s="121"/>
    </row>
    <row r="7739" spans="1:14" s="96" customFormat="1" ht="45.95" customHeight="1">
      <c r="A7739" s="110"/>
      <c r="F7739" s="18"/>
      <c r="G7739" s="19"/>
      <c r="H7739" s="19"/>
      <c r="I7739" s="120"/>
      <c r="J7739" s="16"/>
      <c r="K7739" s="17"/>
      <c r="L7739" s="16"/>
      <c r="M7739" s="100"/>
      <c r="N7739" s="121"/>
    </row>
    <row r="7740" spans="1:14" s="96" customFormat="1" ht="45.95" customHeight="1">
      <c r="A7740" s="110"/>
      <c r="F7740" s="18"/>
      <c r="G7740" s="19"/>
      <c r="H7740" s="19"/>
      <c r="I7740" s="120"/>
      <c r="J7740" s="16"/>
      <c r="K7740" s="17"/>
      <c r="L7740" s="16"/>
      <c r="M7740" s="100"/>
      <c r="N7740" s="121"/>
    </row>
    <row r="7741" spans="1:14" s="96" customFormat="1" ht="45.95" customHeight="1">
      <c r="A7741" s="110"/>
      <c r="F7741" s="133"/>
      <c r="G7741" s="25"/>
      <c r="H7741" s="25"/>
      <c r="I7741" s="120"/>
      <c r="J7741" s="23"/>
      <c r="K7741" s="24"/>
      <c r="L7741" s="23"/>
      <c r="M7741" s="100"/>
      <c r="N7741" s="121"/>
    </row>
    <row r="7742" spans="1:14" s="96" customFormat="1" ht="45.95" customHeight="1">
      <c r="A7742" s="110"/>
      <c r="F7742" s="133"/>
      <c r="G7742" s="25"/>
      <c r="H7742" s="25"/>
      <c r="I7742" s="120"/>
      <c r="J7742" s="23"/>
      <c r="K7742" s="24"/>
      <c r="L7742" s="23"/>
      <c r="M7742" s="100"/>
      <c r="N7742" s="121"/>
    </row>
    <row r="7743" spans="1:14" s="96" customFormat="1" ht="45.95" customHeight="1">
      <c r="A7743" s="110"/>
      <c r="F7743" s="18"/>
      <c r="G7743" s="19"/>
      <c r="H7743" s="19"/>
      <c r="I7743" s="120"/>
      <c r="J7743" s="16"/>
      <c r="K7743" s="17"/>
      <c r="L7743" s="16"/>
      <c r="M7743" s="100"/>
      <c r="N7743" s="121"/>
    </row>
    <row r="7744" spans="1:14" s="96" customFormat="1" ht="45.95" customHeight="1">
      <c r="A7744" s="110"/>
      <c r="F7744" s="18"/>
      <c r="G7744" s="19"/>
      <c r="H7744" s="19"/>
      <c r="I7744" s="120"/>
      <c r="J7744" s="16"/>
      <c r="K7744" s="17"/>
      <c r="L7744" s="16"/>
      <c r="M7744" s="100"/>
      <c r="N7744" s="121"/>
    </row>
    <row r="7745" spans="1:14" s="96" customFormat="1" ht="45.95" customHeight="1">
      <c r="A7745" s="110"/>
      <c r="F7745" s="25"/>
      <c r="G7745" s="25"/>
      <c r="H7745" s="25"/>
      <c r="I7745" s="120"/>
      <c r="J7745" s="23"/>
      <c r="K7745" s="24"/>
      <c r="L7745" s="23"/>
      <c r="M7745" s="100"/>
      <c r="N7745" s="121"/>
    </row>
    <row r="7746" spans="1:14" s="96" customFormat="1" ht="45.95" customHeight="1">
      <c r="A7746" s="110"/>
      <c r="F7746" s="133"/>
      <c r="G7746" s="25"/>
      <c r="H7746" s="25"/>
      <c r="I7746" s="120"/>
      <c r="J7746" s="23"/>
      <c r="K7746" s="24"/>
      <c r="L7746" s="23"/>
      <c r="M7746" s="100"/>
      <c r="N7746" s="121"/>
    </row>
    <row r="7747" spans="1:14" s="96" customFormat="1" ht="45.95" customHeight="1">
      <c r="A7747" s="110"/>
      <c r="F7747" s="133"/>
      <c r="G7747" s="25"/>
      <c r="H7747" s="25"/>
      <c r="I7747" s="120"/>
      <c r="J7747" s="23"/>
      <c r="K7747" s="24"/>
      <c r="L7747" s="23"/>
      <c r="M7747" s="100"/>
      <c r="N7747" s="121"/>
    </row>
    <row r="7748" spans="1:14" s="96" customFormat="1" ht="45.95" customHeight="1">
      <c r="A7748" s="110"/>
      <c r="F7748" s="18"/>
      <c r="G7748" s="19"/>
      <c r="H7748" s="19"/>
      <c r="I7748" s="137"/>
      <c r="J7748" s="16"/>
      <c r="K7748" s="17"/>
      <c r="L7748" s="16"/>
      <c r="M7748" s="100"/>
      <c r="N7748" s="121"/>
    </row>
    <row r="7749" spans="1:14" s="96" customFormat="1" ht="45.95" customHeight="1">
      <c r="A7749" s="110"/>
      <c r="F7749" s="18"/>
      <c r="G7749" s="19"/>
      <c r="H7749" s="19"/>
      <c r="I7749" s="120"/>
      <c r="J7749" s="16"/>
      <c r="K7749" s="17"/>
      <c r="L7749" s="16"/>
      <c r="M7749" s="100"/>
      <c r="N7749" s="121"/>
    </row>
    <row r="7750" spans="1:14" s="96" customFormat="1" ht="45.95" customHeight="1">
      <c r="A7750" s="110"/>
      <c r="F7750" s="18"/>
      <c r="G7750" s="19"/>
      <c r="H7750" s="19"/>
      <c r="I7750" s="120"/>
      <c r="J7750" s="16"/>
      <c r="K7750" s="17"/>
      <c r="L7750" s="16"/>
      <c r="M7750" s="100"/>
      <c r="N7750" s="121"/>
    </row>
    <row r="7751" spans="1:14" s="96" customFormat="1" ht="45.95" customHeight="1">
      <c r="A7751" s="110"/>
      <c r="F7751" s="18"/>
      <c r="G7751" s="19"/>
      <c r="H7751" s="19"/>
      <c r="I7751" s="120"/>
      <c r="J7751" s="16"/>
      <c r="K7751" s="17"/>
      <c r="L7751" s="16"/>
      <c r="M7751" s="100"/>
      <c r="N7751" s="121"/>
    </row>
    <row r="7752" spans="1:14" s="96" customFormat="1" ht="45.95" customHeight="1">
      <c r="A7752" s="110"/>
      <c r="F7752" s="18"/>
      <c r="G7752" s="19"/>
      <c r="H7752" s="19"/>
      <c r="I7752" s="120"/>
      <c r="J7752" s="16"/>
      <c r="K7752" s="17"/>
      <c r="L7752" s="16"/>
      <c r="M7752" s="100"/>
      <c r="N7752" s="121"/>
    </row>
    <row r="7753" spans="1:14" s="96" customFormat="1" ht="45.95" customHeight="1">
      <c r="A7753" s="110"/>
      <c r="F7753" s="22"/>
      <c r="G7753" s="19"/>
      <c r="H7753" s="19"/>
      <c r="I7753" s="120"/>
      <c r="J7753" s="23"/>
      <c r="K7753" s="24"/>
      <c r="L7753" s="23"/>
      <c r="M7753" s="100"/>
      <c r="N7753" s="121"/>
    </row>
    <row r="7754" spans="1:14" s="96" customFormat="1" ht="45.95" customHeight="1">
      <c r="A7754" s="110"/>
      <c r="F7754" s="22"/>
      <c r="G7754" s="19"/>
      <c r="H7754" s="19"/>
      <c r="I7754" s="120"/>
      <c r="J7754" s="23"/>
      <c r="K7754" s="24"/>
      <c r="L7754" s="23"/>
      <c r="M7754" s="100"/>
      <c r="N7754" s="121"/>
    </row>
    <row r="7755" spans="1:14" s="96" customFormat="1" ht="45.95" customHeight="1">
      <c r="A7755" s="110"/>
      <c r="F7755" s="25"/>
      <c r="G7755" s="25"/>
      <c r="H7755" s="25"/>
      <c r="I7755" s="132"/>
      <c r="J7755" s="23"/>
      <c r="K7755" s="24"/>
      <c r="L7755" s="23"/>
      <c r="M7755" s="100"/>
      <c r="N7755" s="121"/>
    </row>
    <row r="7756" spans="1:14" s="96" customFormat="1" ht="45.95" customHeight="1">
      <c r="A7756" s="110"/>
      <c r="F7756" s="25"/>
      <c r="G7756" s="25"/>
      <c r="H7756" s="25"/>
      <c r="I7756" s="132"/>
      <c r="J7756" s="23"/>
      <c r="K7756" s="24"/>
      <c r="L7756" s="23"/>
      <c r="M7756" s="100"/>
      <c r="N7756" s="121"/>
    </row>
    <row r="7757" spans="1:14" s="96" customFormat="1" ht="45.95" customHeight="1">
      <c r="A7757" s="110"/>
      <c r="F7757" s="133"/>
      <c r="G7757" s="25"/>
      <c r="H7757" s="25"/>
      <c r="I7757" s="132"/>
      <c r="J7757" s="23"/>
      <c r="K7757" s="24"/>
      <c r="L7757" s="23"/>
      <c r="M7757" s="100"/>
      <c r="N7757" s="121"/>
    </row>
    <row r="7758" spans="1:14" s="96" customFormat="1" ht="45.95" customHeight="1">
      <c r="A7758" s="110"/>
      <c r="F7758" s="133"/>
      <c r="G7758" s="25"/>
      <c r="H7758" s="25"/>
      <c r="I7758" s="132"/>
      <c r="J7758" s="23"/>
      <c r="K7758" s="24"/>
      <c r="L7758" s="23"/>
      <c r="M7758" s="100"/>
      <c r="N7758" s="121"/>
    </row>
    <row r="7759" spans="1:14" s="96" customFormat="1" ht="45.95" customHeight="1">
      <c r="A7759" s="110"/>
      <c r="F7759" s="133"/>
      <c r="G7759" s="25"/>
      <c r="H7759" s="25"/>
      <c r="I7759" s="132"/>
      <c r="J7759" s="23"/>
      <c r="K7759" s="24"/>
      <c r="L7759" s="23"/>
      <c r="M7759" s="100"/>
      <c r="N7759" s="121"/>
    </row>
    <row r="7760" spans="1:14" s="96" customFormat="1" ht="45.95" customHeight="1">
      <c r="A7760" s="110"/>
      <c r="F7760" s="18"/>
      <c r="G7760" s="19"/>
      <c r="H7760" s="19"/>
      <c r="I7760" s="120"/>
      <c r="J7760" s="16"/>
      <c r="K7760" s="17"/>
      <c r="L7760" s="16"/>
      <c r="M7760" s="100"/>
      <c r="N7760" s="121"/>
    </row>
    <row r="7761" spans="1:14" s="96" customFormat="1" ht="45.95" customHeight="1">
      <c r="A7761" s="110"/>
      <c r="F7761" s="22"/>
      <c r="G7761" s="19"/>
      <c r="H7761" s="19"/>
      <c r="I7761" s="120"/>
      <c r="J7761" s="23"/>
      <c r="K7761" s="24"/>
      <c r="L7761" s="23"/>
      <c r="M7761" s="100"/>
      <c r="N7761" s="121"/>
    </row>
    <row r="7762" spans="1:14" s="96" customFormat="1" ht="45.95" customHeight="1">
      <c r="A7762" s="110"/>
      <c r="F7762" s="22"/>
      <c r="G7762" s="19"/>
      <c r="H7762" s="19"/>
      <c r="I7762" s="120"/>
      <c r="J7762" s="23"/>
      <c r="K7762" s="24"/>
      <c r="L7762" s="23"/>
      <c r="M7762" s="100"/>
      <c r="N7762" s="121"/>
    </row>
    <row r="7763" spans="1:14" s="96" customFormat="1" ht="45.95" customHeight="1">
      <c r="A7763" s="110"/>
      <c r="F7763" s="25"/>
      <c r="G7763" s="25"/>
      <c r="H7763" s="25"/>
      <c r="I7763" s="120"/>
      <c r="J7763" s="23"/>
      <c r="K7763" s="24"/>
      <c r="L7763" s="23"/>
      <c r="M7763" s="100"/>
      <c r="N7763" s="121"/>
    </row>
    <row r="7764" spans="1:14" s="96" customFormat="1" ht="45.95" customHeight="1">
      <c r="A7764" s="110"/>
      <c r="F7764" s="133"/>
      <c r="G7764" s="25"/>
      <c r="H7764" s="25"/>
      <c r="I7764" s="120"/>
      <c r="J7764" s="23"/>
      <c r="K7764" s="24"/>
      <c r="L7764" s="23"/>
      <c r="M7764" s="100"/>
      <c r="N7764" s="121"/>
    </row>
    <row r="7765" spans="1:14" s="96" customFormat="1" ht="45.95" customHeight="1">
      <c r="A7765" s="110"/>
      <c r="F7765" s="133"/>
      <c r="G7765" s="25"/>
      <c r="H7765" s="25"/>
      <c r="I7765" s="132"/>
      <c r="J7765" s="23"/>
      <c r="K7765" s="24"/>
      <c r="L7765" s="23"/>
      <c r="M7765" s="100"/>
      <c r="N7765" s="121"/>
    </row>
    <row r="7766" spans="1:14" s="96" customFormat="1" ht="45.95" customHeight="1">
      <c r="A7766" s="110"/>
      <c r="B7766" s="111"/>
      <c r="C7766" s="127"/>
      <c r="F7766" s="130"/>
      <c r="G7766" s="130"/>
      <c r="H7766" s="130"/>
      <c r="I7766" s="120"/>
      <c r="J7766" s="16"/>
      <c r="K7766" s="17"/>
      <c r="L7766" s="16"/>
      <c r="M7766" s="100"/>
      <c r="N7766" s="131"/>
    </row>
    <row r="7767" spans="1:14" s="96" customFormat="1" ht="45.95" customHeight="1">
      <c r="A7767" s="110"/>
      <c r="F7767" s="130"/>
      <c r="G7767" s="130"/>
      <c r="H7767" s="130"/>
      <c r="I7767" s="120"/>
      <c r="J7767" s="16"/>
      <c r="K7767" s="17"/>
      <c r="L7767" s="16"/>
      <c r="M7767" s="100"/>
      <c r="N7767" s="131"/>
    </row>
    <row r="7768" spans="1:14" s="96" customFormat="1" ht="45.95" customHeight="1">
      <c r="A7768" s="110"/>
      <c r="F7768" s="18"/>
      <c r="G7768" s="130"/>
      <c r="H7768" s="130"/>
      <c r="I7768" s="120"/>
      <c r="J7768" s="16"/>
      <c r="K7768" s="17"/>
      <c r="L7768" s="16"/>
      <c r="M7768" s="100"/>
      <c r="N7768" s="131"/>
    </row>
    <row r="7769" spans="1:14" s="96" customFormat="1" ht="45.95" customHeight="1">
      <c r="A7769" s="110"/>
      <c r="F7769" s="18"/>
      <c r="G7769" s="19"/>
      <c r="H7769" s="19"/>
      <c r="I7769" s="120"/>
      <c r="J7769" s="16"/>
      <c r="K7769" s="17"/>
      <c r="L7769" s="16"/>
      <c r="M7769" s="100"/>
      <c r="N7769" s="121"/>
    </row>
    <row r="7770" spans="1:14" s="96" customFormat="1" ht="45.95" customHeight="1">
      <c r="A7770" s="110"/>
      <c r="F7770" s="18"/>
      <c r="G7770" s="19"/>
      <c r="H7770" s="19"/>
      <c r="I7770" s="120"/>
      <c r="J7770" s="16"/>
      <c r="K7770" s="17"/>
      <c r="L7770" s="16"/>
      <c r="M7770" s="100"/>
      <c r="N7770" s="121"/>
    </row>
    <row r="7771" spans="1:14" s="96" customFormat="1" ht="45.95" customHeight="1">
      <c r="A7771" s="110"/>
      <c r="F7771" s="22"/>
      <c r="G7771" s="19"/>
      <c r="H7771" s="19"/>
      <c r="I7771" s="120"/>
      <c r="J7771" s="23"/>
      <c r="K7771" s="24"/>
      <c r="L7771" s="23"/>
      <c r="M7771" s="100"/>
      <c r="N7771" s="121"/>
    </row>
    <row r="7772" spans="1:14" s="96" customFormat="1" ht="45.95" customHeight="1">
      <c r="A7772" s="110"/>
      <c r="F7772" s="25"/>
      <c r="G7772" s="25"/>
      <c r="H7772" s="25"/>
      <c r="I7772" s="120"/>
      <c r="J7772" s="23"/>
      <c r="K7772" s="24"/>
      <c r="L7772" s="23"/>
      <c r="M7772" s="100"/>
      <c r="N7772" s="121"/>
    </row>
    <row r="7773" spans="1:14" s="96" customFormat="1" ht="45.95" customHeight="1">
      <c r="A7773" s="110"/>
      <c r="F7773" s="25"/>
      <c r="G7773" s="25"/>
      <c r="H7773" s="25"/>
      <c r="I7773" s="120"/>
      <c r="J7773" s="23"/>
      <c r="K7773" s="24"/>
      <c r="L7773" s="23"/>
      <c r="M7773" s="100"/>
      <c r="N7773" s="121"/>
    </row>
    <row r="7774" spans="1:14" s="96" customFormat="1" ht="45.95" customHeight="1">
      <c r="A7774" s="110"/>
      <c r="F7774" s="133"/>
      <c r="G7774" s="25"/>
      <c r="H7774" s="25"/>
      <c r="I7774" s="132"/>
      <c r="J7774" s="23"/>
      <c r="K7774" s="24"/>
      <c r="L7774" s="23"/>
      <c r="M7774" s="100"/>
      <c r="N7774" s="121"/>
    </row>
    <row r="7775" spans="1:14" s="96" customFormat="1" ht="45.95" customHeight="1">
      <c r="A7775" s="110"/>
      <c r="F7775" s="133"/>
      <c r="G7775" s="25"/>
      <c r="H7775" s="25"/>
      <c r="I7775" s="132"/>
      <c r="J7775" s="23"/>
      <c r="K7775" s="24"/>
      <c r="L7775" s="23"/>
      <c r="M7775" s="100"/>
      <c r="N7775" s="121"/>
    </row>
    <row r="7776" spans="1:14" s="96" customFormat="1" ht="45.95" customHeight="1">
      <c r="A7776" s="110"/>
      <c r="F7776" s="18"/>
      <c r="G7776" s="19"/>
      <c r="H7776" s="19"/>
      <c r="I7776" s="137"/>
      <c r="J7776" s="16"/>
      <c r="K7776" s="17"/>
      <c r="L7776" s="16"/>
      <c r="M7776" s="100"/>
      <c r="N7776" s="121"/>
    </row>
    <row r="7777" spans="1:14" s="96" customFormat="1" ht="45.95" customHeight="1">
      <c r="A7777" s="110"/>
      <c r="F7777" s="18"/>
      <c r="G7777" s="19"/>
      <c r="H7777" s="19"/>
      <c r="I7777" s="120"/>
      <c r="J7777" s="16"/>
      <c r="K7777" s="17"/>
      <c r="L7777" s="16"/>
      <c r="M7777" s="100"/>
      <c r="N7777" s="121"/>
    </row>
    <row r="7778" spans="1:14" s="96" customFormat="1" ht="45.95" customHeight="1">
      <c r="A7778" s="110"/>
      <c r="F7778" s="18"/>
      <c r="G7778" s="19"/>
      <c r="H7778" s="19"/>
      <c r="I7778" s="120"/>
      <c r="J7778" s="16"/>
      <c r="K7778" s="17"/>
      <c r="L7778" s="16"/>
      <c r="M7778" s="100"/>
      <c r="N7778" s="121"/>
    </row>
    <row r="7779" spans="1:14" s="96" customFormat="1" ht="45.95" customHeight="1">
      <c r="A7779" s="110"/>
      <c r="F7779" s="18"/>
      <c r="G7779" s="19"/>
      <c r="H7779" s="19"/>
      <c r="I7779" s="120"/>
      <c r="J7779" s="16"/>
      <c r="K7779" s="17"/>
      <c r="L7779" s="16"/>
      <c r="M7779" s="100"/>
      <c r="N7779" s="121"/>
    </row>
    <row r="7780" spans="1:14" s="96" customFormat="1" ht="45.95" customHeight="1">
      <c r="A7780" s="110"/>
      <c r="F7780" s="18"/>
      <c r="G7780" s="19"/>
      <c r="H7780" s="19"/>
      <c r="I7780" s="120"/>
      <c r="J7780" s="16"/>
      <c r="K7780" s="17"/>
      <c r="L7780" s="16"/>
      <c r="M7780" s="100"/>
      <c r="N7780" s="121"/>
    </row>
    <row r="7781" spans="1:14" s="96" customFormat="1" ht="45.95" customHeight="1">
      <c r="A7781" s="110"/>
      <c r="F7781" s="22"/>
      <c r="G7781" s="19"/>
      <c r="H7781" s="19"/>
      <c r="I7781" s="120"/>
      <c r="J7781" s="23"/>
      <c r="K7781" s="24"/>
      <c r="L7781" s="23"/>
      <c r="M7781" s="100"/>
      <c r="N7781" s="121"/>
    </row>
    <row r="7782" spans="1:14" s="96" customFormat="1" ht="45.95" customHeight="1">
      <c r="A7782" s="110"/>
      <c r="F7782" s="22"/>
      <c r="G7782" s="19"/>
      <c r="H7782" s="19"/>
      <c r="I7782" s="120"/>
      <c r="J7782" s="23"/>
      <c r="K7782" s="24"/>
      <c r="L7782" s="23"/>
      <c r="M7782" s="100"/>
      <c r="N7782" s="121"/>
    </row>
    <row r="7783" spans="1:14" s="96" customFormat="1" ht="45.95" customHeight="1">
      <c r="A7783" s="110"/>
      <c r="F7783" s="25"/>
      <c r="G7783" s="25"/>
      <c r="H7783" s="25"/>
      <c r="I7783" s="132"/>
      <c r="J7783" s="23"/>
      <c r="K7783" s="24"/>
      <c r="L7783" s="23"/>
      <c r="M7783" s="100"/>
      <c r="N7783" s="121"/>
    </row>
    <row r="7784" spans="1:14" s="96" customFormat="1" ht="45.95" customHeight="1">
      <c r="A7784" s="110"/>
      <c r="F7784" s="25"/>
      <c r="G7784" s="25"/>
      <c r="H7784" s="25"/>
      <c r="I7784" s="132"/>
      <c r="J7784" s="23"/>
      <c r="K7784" s="24"/>
      <c r="L7784" s="23"/>
      <c r="M7784" s="100"/>
      <c r="N7784" s="121"/>
    </row>
    <row r="7785" spans="1:14" s="96" customFormat="1" ht="45.95" customHeight="1">
      <c r="A7785" s="110"/>
      <c r="F7785" s="133"/>
      <c r="G7785" s="25"/>
      <c r="H7785" s="25"/>
      <c r="I7785" s="132"/>
      <c r="J7785" s="23"/>
      <c r="K7785" s="24"/>
      <c r="L7785" s="23"/>
      <c r="M7785" s="100"/>
      <c r="N7785" s="121"/>
    </row>
    <row r="7786" spans="1:14" s="96" customFormat="1" ht="45.95" customHeight="1">
      <c r="A7786" s="110"/>
      <c r="F7786" s="133"/>
      <c r="G7786" s="25"/>
      <c r="H7786" s="25"/>
      <c r="I7786" s="132"/>
      <c r="J7786" s="23"/>
      <c r="K7786" s="24"/>
      <c r="L7786" s="23"/>
      <c r="M7786" s="100"/>
      <c r="N7786" s="121"/>
    </row>
    <row r="7787" spans="1:14" s="96" customFormat="1" ht="45.95" customHeight="1">
      <c r="A7787" s="110"/>
      <c r="F7787" s="133"/>
      <c r="G7787" s="25"/>
      <c r="H7787" s="25"/>
      <c r="I7787" s="132"/>
      <c r="J7787" s="23"/>
      <c r="K7787" s="24"/>
      <c r="L7787" s="23"/>
      <c r="M7787" s="100"/>
      <c r="N7787" s="121"/>
    </row>
    <row r="7788" spans="1:14" s="96" customFormat="1" ht="45.95" customHeight="1">
      <c r="A7788" s="110"/>
      <c r="F7788" s="18"/>
      <c r="G7788" s="19"/>
      <c r="H7788" s="19"/>
      <c r="I7788" s="120"/>
      <c r="J7788" s="16"/>
      <c r="K7788" s="17"/>
      <c r="L7788" s="16"/>
      <c r="M7788" s="100"/>
      <c r="N7788" s="121"/>
    </row>
    <row r="7789" spans="1:14" s="96" customFormat="1" ht="45.95" customHeight="1">
      <c r="A7789" s="110"/>
      <c r="F7789" s="18"/>
      <c r="G7789" s="19"/>
      <c r="H7789" s="19"/>
      <c r="I7789" s="120"/>
      <c r="J7789" s="16"/>
      <c r="K7789" s="17"/>
      <c r="L7789" s="16"/>
      <c r="M7789" s="100"/>
      <c r="N7789" s="121"/>
    </row>
    <row r="7790" spans="1:14" s="96" customFormat="1" ht="45.95" customHeight="1">
      <c r="A7790" s="110"/>
      <c r="F7790" s="18"/>
      <c r="G7790" s="19"/>
      <c r="H7790" s="19"/>
      <c r="I7790" s="120"/>
      <c r="J7790" s="16"/>
      <c r="K7790" s="17"/>
      <c r="L7790" s="16"/>
      <c r="M7790" s="100"/>
      <c r="N7790" s="121"/>
    </row>
    <row r="7791" spans="1:14" s="96" customFormat="1" ht="45.95" customHeight="1">
      <c r="A7791" s="110"/>
      <c r="F7791" s="22"/>
      <c r="G7791" s="19"/>
      <c r="H7791" s="19"/>
      <c r="I7791" s="120"/>
      <c r="J7791" s="23"/>
      <c r="K7791" s="24"/>
      <c r="L7791" s="23"/>
      <c r="M7791" s="100"/>
      <c r="N7791" s="121"/>
    </row>
    <row r="7792" spans="1:14" s="96" customFormat="1" ht="45.95" customHeight="1">
      <c r="A7792" s="110"/>
      <c r="F7792" s="25"/>
      <c r="G7792" s="25"/>
      <c r="H7792" s="25"/>
      <c r="I7792" s="132"/>
      <c r="J7792" s="23"/>
      <c r="K7792" s="24"/>
      <c r="L7792" s="23"/>
      <c r="M7792" s="100"/>
      <c r="N7792" s="121"/>
    </row>
    <row r="7793" spans="1:14" s="96" customFormat="1" ht="45.95" customHeight="1">
      <c r="A7793" s="110"/>
      <c r="F7793" s="133"/>
      <c r="G7793" s="25"/>
      <c r="H7793" s="25"/>
      <c r="I7793" s="132"/>
      <c r="J7793" s="23"/>
      <c r="K7793" s="24"/>
      <c r="L7793" s="23"/>
      <c r="M7793" s="100"/>
      <c r="N7793" s="121"/>
    </row>
    <row r="7794" spans="1:14" s="96" customFormat="1" ht="45.95" customHeight="1">
      <c r="A7794" s="110"/>
      <c r="F7794" s="133"/>
      <c r="G7794" s="25"/>
      <c r="H7794" s="25"/>
      <c r="I7794" s="132"/>
      <c r="J7794" s="23"/>
      <c r="K7794" s="24"/>
      <c r="L7794" s="23"/>
      <c r="M7794" s="100"/>
      <c r="N7794" s="121"/>
    </row>
    <row r="7795" spans="1:14" s="96" customFormat="1" ht="45.95" customHeight="1">
      <c r="A7795" s="110"/>
      <c r="F7795" s="133"/>
      <c r="G7795" s="25"/>
      <c r="H7795" s="25"/>
      <c r="I7795" s="132"/>
      <c r="J7795" s="23"/>
      <c r="K7795" s="24"/>
      <c r="L7795" s="23"/>
      <c r="M7795" s="100"/>
      <c r="N7795" s="121"/>
    </row>
    <row r="7796" spans="1:14" s="96" customFormat="1" ht="45.95" customHeight="1">
      <c r="A7796" s="110"/>
      <c r="B7796" s="111"/>
      <c r="C7796" s="127"/>
      <c r="F7796" s="130"/>
      <c r="G7796" s="130"/>
      <c r="H7796" s="130"/>
      <c r="I7796" s="120"/>
      <c r="J7796" s="16"/>
      <c r="K7796" s="17"/>
      <c r="L7796" s="16"/>
      <c r="M7796" s="100"/>
      <c r="N7796" s="131"/>
    </row>
    <row r="7797" spans="1:14" s="96" customFormat="1" ht="45.95" customHeight="1">
      <c r="A7797" s="110"/>
      <c r="F7797" s="130"/>
      <c r="G7797" s="130"/>
      <c r="H7797" s="130"/>
      <c r="I7797" s="120"/>
      <c r="J7797" s="16"/>
      <c r="K7797" s="17"/>
      <c r="L7797" s="16"/>
      <c r="M7797" s="100"/>
      <c r="N7797" s="131"/>
    </row>
    <row r="7798" spans="1:14" s="96" customFormat="1" ht="45.95" customHeight="1">
      <c r="A7798" s="110"/>
      <c r="F7798" s="130"/>
      <c r="G7798" s="130"/>
      <c r="H7798" s="130"/>
      <c r="I7798" s="120"/>
      <c r="J7798" s="16"/>
      <c r="K7798" s="17"/>
      <c r="L7798" s="16"/>
      <c r="M7798" s="100"/>
      <c r="N7798" s="131"/>
    </row>
    <row r="7799" spans="1:14" s="96" customFormat="1" ht="45.95" customHeight="1">
      <c r="A7799" s="110"/>
      <c r="F7799" s="18"/>
      <c r="G7799" s="19"/>
      <c r="H7799" s="19"/>
      <c r="I7799" s="137"/>
      <c r="J7799" s="16"/>
      <c r="K7799" s="17"/>
      <c r="L7799" s="16"/>
      <c r="M7799" s="100"/>
      <c r="N7799" s="121"/>
    </row>
    <row r="7800" spans="1:14" s="96" customFormat="1" ht="45.95" customHeight="1">
      <c r="A7800" s="110"/>
      <c r="F7800" s="18"/>
      <c r="G7800" s="19"/>
      <c r="H7800" s="19"/>
      <c r="I7800" s="120"/>
      <c r="J7800" s="16"/>
      <c r="K7800" s="17"/>
      <c r="L7800" s="16"/>
      <c r="M7800" s="100"/>
      <c r="N7800" s="121"/>
    </row>
    <row r="7801" spans="1:14" s="96" customFormat="1" ht="45.95" customHeight="1">
      <c r="A7801" s="110"/>
      <c r="F7801" s="18"/>
      <c r="G7801" s="19"/>
      <c r="H7801" s="19"/>
      <c r="I7801" s="120"/>
      <c r="J7801" s="16"/>
      <c r="K7801" s="17"/>
      <c r="L7801" s="16"/>
      <c r="M7801" s="100"/>
      <c r="N7801" s="121"/>
    </row>
    <row r="7802" spans="1:14" s="96" customFormat="1" ht="45.95" customHeight="1">
      <c r="A7802" s="110"/>
      <c r="F7802" s="22"/>
      <c r="G7802" s="19"/>
      <c r="H7802" s="19"/>
      <c r="I7802" s="120"/>
      <c r="J7802" s="23"/>
      <c r="K7802" s="24"/>
      <c r="L7802" s="23"/>
      <c r="M7802" s="100"/>
      <c r="N7802" s="121"/>
    </row>
    <row r="7803" spans="1:14" s="96" customFormat="1" ht="45.95" customHeight="1">
      <c r="A7803" s="110"/>
      <c r="F7803" s="22"/>
      <c r="G7803" s="19"/>
      <c r="H7803" s="19"/>
      <c r="I7803" s="120"/>
      <c r="J7803" s="23"/>
      <c r="K7803" s="24"/>
      <c r="L7803" s="23"/>
      <c r="M7803" s="100"/>
      <c r="N7803" s="121"/>
    </row>
    <row r="7804" spans="1:14" s="96" customFormat="1" ht="45.95" customHeight="1">
      <c r="A7804" s="110"/>
      <c r="F7804" s="25"/>
      <c r="G7804" s="25"/>
      <c r="H7804" s="25"/>
      <c r="I7804" s="120"/>
      <c r="J7804" s="23"/>
      <c r="K7804" s="24"/>
      <c r="L7804" s="23"/>
      <c r="M7804" s="100"/>
      <c r="N7804" s="121"/>
    </row>
    <row r="7805" spans="1:14" s="96" customFormat="1" ht="45.95" customHeight="1">
      <c r="A7805" s="110"/>
      <c r="F7805" s="133"/>
      <c r="G7805" s="25"/>
      <c r="H7805" s="25"/>
      <c r="I7805" s="132"/>
      <c r="J7805" s="23"/>
      <c r="K7805" s="24"/>
      <c r="L7805" s="23"/>
      <c r="M7805" s="100"/>
      <c r="N7805" s="121"/>
    </row>
    <row r="7806" spans="1:14" s="96" customFormat="1" ht="45.95" customHeight="1">
      <c r="A7806" s="110"/>
      <c r="F7806" s="133"/>
      <c r="G7806" s="25"/>
      <c r="H7806" s="25"/>
      <c r="I7806" s="132"/>
      <c r="J7806" s="23"/>
      <c r="K7806" s="24"/>
      <c r="L7806" s="23"/>
      <c r="M7806" s="100"/>
      <c r="N7806" s="121"/>
    </row>
    <row r="7807" spans="1:14" s="96" customFormat="1" ht="45.95" customHeight="1">
      <c r="A7807" s="110"/>
      <c r="F7807" s="18"/>
      <c r="G7807" s="19"/>
      <c r="H7807" s="19"/>
      <c r="I7807" s="120"/>
      <c r="J7807" s="16"/>
      <c r="K7807" s="17"/>
      <c r="L7807" s="16"/>
      <c r="M7807" s="100"/>
      <c r="N7807" s="121"/>
    </row>
    <row r="7808" spans="1:14" s="96" customFormat="1" ht="45.95" customHeight="1">
      <c r="A7808" s="110"/>
      <c r="F7808" s="22"/>
      <c r="G7808" s="19"/>
      <c r="H7808" s="19"/>
      <c r="I7808" s="120"/>
      <c r="J7808" s="23"/>
      <c r="K7808" s="24"/>
      <c r="L7808" s="23"/>
      <c r="M7808" s="100"/>
      <c r="N7808" s="121"/>
    </row>
    <row r="7809" spans="1:14" s="96" customFormat="1" ht="45.95" customHeight="1">
      <c r="A7809" s="110"/>
      <c r="F7809" s="22"/>
      <c r="G7809" s="19"/>
      <c r="H7809" s="19"/>
      <c r="I7809" s="120"/>
      <c r="J7809" s="23"/>
      <c r="K7809" s="24"/>
      <c r="L7809" s="23"/>
      <c r="M7809" s="100"/>
      <c r="N7809" s="121"/>
    </row>
    <row r="7810" spans="1:14" s="96" customFormat="1" ht="45.95" customHeight="1">
      <c r="A7810" s="110"/>
      <c r="F7810" s="25"/>
      <c r="G7810" s="25"/>
      <c r="H7810" s="25"/>
      <c r="I7810" s="120"/>
      <c r="J7810" s="23"/>
      <c r="K7810" s="24"/>
      <c r="L7810" s="23"/>
      <c r="M7810" s="100"/>
      <c r="N7810" s="121"/>
    </row>
    <row r="7811" spans="1:14" s="96" customFormat="1" ht="45.95" customHeight="1">
      <c r="A7811" s="110"/>
      <c r="F7811" s="25"/>
      <c r="G7811" s="25"/>
      <c r="H7811" s="25"/>
      <c r="I7811" s="120"/>
      <c r="J7811" s="23"/>
      <c r="K7811" s="24"/>
      <c r="L7811" s="23"/>
      <c r="M7811" s="100"/>
      <c r="N7811" s="121"/>
    </row>
    <row r="7812" spans="1:14" s="96" customFormat="1" ht="45.95" customHeight="1">
      <c r="A7812" s="110"/>
      <c r="F7812" s="133"/>
      <c r="G7812" s="25"/>
      <c r="H7812" s="25"/>
      <c r="I7812" s="132"/>
      <c r="J7812" s="23"/>
      <c r="K7812" s="24"/>
      <c r="L7812" s="23"/>
      <c r="M7812" s="100"/>
      <c r="N7812" s="121"/>
    </row>
    <row r="7813" spans="1:14" s="96" customFormat="1" ht="45.95" customHeight="1">
      <c r="A7813" s="110"/>
      <c r="F7813" s="133"/>
      <c r="G7813" s="25"/>
      <c r="H7813" s="25"/>
      <c r="I7813" s="132"/>
      <c r="J7813" s="23"/>
      <c r="K7813" s="24"/>
      <c r="L7813" s="23"/>
      <c r="M7813" s="100"/>
      <c r="N7813" s="121"/>
    </row>
    <row r="7814" spans="1:14" s="96" customFormat="1" ht="45.95" customHeight="1">
      <c r="A7814" s="110"/>
      <c r="F7814" s="133"/>
      <c r="G7814" s="25"/>
      <c r="H7814" s="25"/>
      <c r="I7814" s="132"/>
      <c r="J7814" s="23"/>
      <c r="K7814" s="24"/>
      <c r="L7814" s="23"/>
      <c r="M7814" s="100"/>
      <c r="N7814" s="121"/>
    </row>
    <row r="7815" spans="1:14" s="96" customFormat="1" ht="45.95" customHeight="1">
      <c r="A7815" s="110"/>
      <c r="F7815" s="18"/>
      <c r="G7815" s="19"/>
      <c r="H7815" s="19"/>
      <c r="I7815" s="120"/>
      <c r="J7815" s="16"/>
      <c r="K7815" s="17"/>
      <c r="L7815" s="16"/>
      <c r="M7815" s="100"/>
      <c r="N7815" s="121"/>
    </row>
    <row r="7816" spans="1:14" s="96" customFormat="1" ht="45.95" customHeight="1">
      <c r="A7816" s="110"/>
      <c r="F7816" s="18"/>
      <c r="G7816" s="19"/>
      <c r="H7816" s="19"/>
      <c r="I7816" s="120"/>
      <c r="J7816" s="16"/>
      <c r="K7816" s="17"/>
      <c r="L7816" s="16"/>
      <c r="M7816" s="100"/>
      <c r="N7816" s="121"/>
    </row>
    <row r="7817" spans="1:14" s="96" customFormat="1" ht="45.95" customHeight="1">
      <c r="A7817" s="110"/>
      <c r="F7817" s="18"/>
      <c r="G7817" s="19"/>
      <c r="H7817" s="19"/>
      <c r="I7817" s="120"/>
      <c r="J7817" s="16"/>
      <c r="K7817" s="17"/>
      <c r="L7817" s="16"/>
      <c r="M7817" s="100"/>
      <c r="N7817" s="121"/>
    </row>
    <row r="7818" spans="1:14" s="96" customFormat="1" ht="45.95" customHeight="1">
      <c r="A7818" s="110"/>
      <c r="F7818" s="18"/>
      <c r="G7818" s="19"/>
      <c r="H7818" s="19"/>
      <c r="I7818" s="120"/>
      <c r="J7818" s="16"/>
      <c r="K7818" s="17"/>
      <c r="L7818" s="16"/>
      <c r="M7818" s="100"/>
      <c r="N7818" s="121"/>
    </row>
    <row r="7819" spans="1:14" s="96" customFormat="1" ht="45.95" customHeight="1">
      <c r="A7819" s="110"/>
      <c r="F7819" s="22"/>
      <c r="G7819" s="19"/>
      <c r="H7819" s="19"/>
      <c r="I7819" s="120"/>
      <c r="J7819" s="23"/>
      <c r="K7819" s="24"/>
      <c r="L7819" s="23"/>
      <c r="M7819" s="100"/>
      <c r="N7819" s="121"/>
    </row>
    <row r="7820" spans="1:14" s="96" customFormat="1" ht="45.95" customHeight="1">
      <c r="A7820" s="110"/>
      <c r="F7820" s="22"/>
      <c r="G7820" s="19"/>
      <c r="H7820" s="19"/>
      <c r="I7820" s="120"/>
      <c r="J7820" s="23"/>
      <c r="K7820" s="24"/>
      <c r="L7820" s="23"/>
      <c r="M7820" s="100"/>
      <c r="N7820" s="121"/>
    </row>
    <row r="7821" spans="1:14" s="96" customFormat="1" ht="45.95" customHeight="1">
      <c r="A7821" s="110"/>
      <c r="F7821" s="25"/>
      <c r="G7821" s="25"/>
      <c r="H7821" s="25"/>
      <c r="I7821" s="132"/>
      <c r="J7821" s="23"/>
      <c r="K7821" s="24"/>
      <c r="L7821" s="23"/>
      <c r="M7821" s="100"/>
      <c r="N7821" s="121"/>
    </row>
    <row r="7822" spans="1:14" s="96" customFormat="1" ht="45.95" customHeight="1">
      <c r="A7822" s="110"/>
      <c r="F7822" s="25"/>
      <c r="G7822" s="25"/>
      <c r="H7822" s="25"/>
      <c r="I7822" s="132"/>
      <c r="J7822" s="23"/>
      <c r="K7822" s="24"/>
      <c r="L7822" s="23"/>
      <c r="M7822" s="100"/>
      <c r="N7822" s="121"/>
    </row>
    <row r="7823" spans="1:14" s="96" customFormat="1" ht="45.95" customHeight="1">
      <c r="A7823" s="110"/>
      <c r="F7823" s="133"/>
      <c r="G7823" s="25"/>
      <c r="H7823" s="25"/>
      <c r="I7823" s="132"/>
      <c r="J7823" s="23"/>
      <c r="K7823" s="24"/>
      <c r="L7823" s="23"/>
      <c r="M7823" s="100"/>
      <c r="N7823" s="121"/>
    </row>
    <row r="7824" spans="1:14" s="96" customFormat="1" ht="45.95" customHeight="1">
      <c r="A7824" s="110"/>
      <c r="F7824" s="133"/>
      <c r="G7824" s="25"/>
      <c r="H7824" s="25"/>
      <c r="I7824" s="132"/>
      <c r="J7824" s="23"/>
      <c r="K7824" s="24"/>
      <c r="L7824" s="23"/>
      <c r="M7824" s="100"/>
      <c r="N7824" s="121"/>
    </row>
    <row r="7825" spans="1:14" s="96" customFormat="1" ht="45.95" customHeight="1">
      <c r="A7825" s="110"/>
      <c r="F7825" s="133"/>
      <c r="G7825" s="25"/>
      <c r="H7825" s="25"/>
      <c r="I7825" s="132"/>
      <c r="J7825" s="23"/>
      <c r="K7825" s="24"/>
      <c r="L7825" s="23"/>
      <c r="M7825" s="100"/>
      <c r="N7825" s="121"/>
    </row>
    <row r="7826" spans="1:14" s="96" customFormat="1" ht="45.95" customHeight="1">
      <c r="A7826" s="110"/>
      <c r="B7826" s="111"/>
      <c r="C7826" s="127"/>
      <c r="F7826" s="130"/>
      <c r="G7826" s="130"/>
      <c r="H7826" s="130"/>
      <c r="I7826" s="120"/>
      <c r="J7826" s="16"/>
      <c r="K7826" s="17"/>
      <c r="L7826" s="16"/>
      <c r="M7826" s="100"/>
      <c r="N7826" s="131"/>
    </row>
    <row r="7827" spans="1:14" s="96" customFormat="1" ht="45.95" customHeight="1">
      <c r="A7827" s="110"/>
      <c r="F7827" s="130"/>
      <c r="G7827" s="130"/>
      <c r="H7827" s="130"/>
      <c r="I7827" s="120"/>
      <c r="J7827" s="16"/>
      <c r="K7827" s="17"/>
      <c r="L7827" s="16"/>
      <c r="M7827" s="100"/>
      <c r="N7827" s="131"/>
    </row>
    <row r="7828" spans="1:14" s="96" customFormat="1" ht="45.95" customHeight="1">
      <c r="A7828" s="110"/>
      <c r="F7828" s="18"/>
      <c r="G7828" s="130"/>
      <c r="H7828" s="130"/>
      <c r="I7828" s="120"/>
      <c r="J7828" s="16"/>
      <c r="K7828" s="17"/>
      <c r="L7828" s="16"/>
      <c r="M7828" s="100"/>
      <c r="N7828" s="131"/>
    </row>
    <row r="7829" spans="1:14" s="96" customFormat="1" ht="45.95" customHeight="1">
      <c r="A7829" s="110"/>
      <c r="F7829" s="18"/>
      <c r="G7829" s="19"/>
      <c r="H7829" s="19"/>
      <c r="I7829" s="137"/>
      <c r="J7829" s="16"/>
      <c r="K7829" s="17"/>
      <c r="L7829" s="16"/>
      <c r="M7829" s="100"/>
      <c r="N7829" s="121"/>
    </row>
    <row r="7830" spans="1:14" s="96" customFormat="1" ht="45.95" customHeight="1">
      <c r="A7830" s="110"/>
      <c r="F7830" s="18"/>
      <c r="G7830" s="19"/>
      <c r="H7830" s="19"/>
      <c r="I7830" s="120"/>
      <c r="J7830" s="16"/>
      <c r="K7830" s="17"/>
      <c r="L7830" s="16"/>
      <c r="M7830" s="100"/>
      <c r="N7830" s="121"/>
    </row>
    <row r="7831" spans="1:14" s="96" customFormat="1" ht="45.95" customHeight="1">
      <c r="A7831" s="110"/>
      <c r="F7831" s="18"/>
      <c r="G7831" s="19"/>
      <c r="H7831" s="19"/>
      <c r="I7831" s="120"/>
      <c r="J7831" s="16"/>
      <c r="K7831" s="17"/>
      <c r="L7831" s="16"/>
      <c r="M7831" s="100"/>
      <c r="N7831" s="121"/>
    </row>
    <row r="7832" spans="1:14" s="96" customFormat="1" ht="45.95" customHeight="1">
      <c r="A7832" s="110"/>
      <c r="F7832" s="18"/>
      <c r="G7832" s="19"/>
      <c r="H7832" s="19"/>
      <c r="I7832" s="120"/>
      <c r="J7832" s="16"/>
      <c r="K7832" s="17"/>
      <c r="L7832" s="16"/>
      <c r="M7832" s="100"/>
      <c r="N7832" s="121"/>
    </row>
    <row r="7833" spans="1:14" s="96" customFormat="1" ht="45.95" customHeight="1">
      <c r="A7833" s="110"/>
      <c r="F7833" s="18"/>
      <c r="G7833" s="19"/>
      <c r="H7833" s="19"/>
      <c r="I7833" s="120"/>
      <c r="J7833" s="16"/>
      <c r="K7833" s="17"/>
      <c r="L7833" s="16"/>
      <c r="M7833" s="100"/>
      <c r="N7833" s="121"/>
    </row>
    <row r="7834" spans="1:14" s="96" customFormat="1" ht="45.95" customHeight="1">
      <c r="A7834" s="110"/>
      <c r="F7834" s="22"/>
      <c r="G7834" s="19"/>
      <c r="H7834" s="19"/>
      <c r="I7834" s="120"/>
      <c r="J7834" s="23"/>
      <c r="K7834" s="24"/>
      <c r="L7834" s="23"/>
      <c r="M7834" s="100"/>
      <c r="N7834" s="121"/>
    </row>
    <row r="7835" spans="1:14" s="96" customFormat="1" ht="45.95" customHeight="1">
      <c r="A7835" s="110"/>
      <c r="F7835" s="25"/>
      <c r="G7835" s="25"/>
      <c r="H7835" s="25"/>
      <c r="I7835" s="132"/>
      <c r="J7835" s="23"/>
      <c r="K7835" s="24"/>
      <c r="L7835" s="23"/>
      <c r="M7835" s="100"/>
      <c r="N7835" s="121"/>
    </row>
    <row r="7836" spans="1:14" s="96" customFormat="1" ht="45.95" customHeight="1">
      <c r="A7836" s="110"/>
      <c r="F7836" s="25"/>
      <c r="G7836" s="25"/>
      <c r="H7836" s="25"/>
      <c r="I7836" s="132"/>
      <c r="J7836" s="23"/>
      <c r="K7836" s="24"/>
      <c r="L7836" s="23"/>
      <c r="M7836" s="100"/>
      <c r="N7836" s="121"/>
    </row>
    <row r="7837" spans="1:14" s="96" customFormat="1" ht="45.95" customHeight="1">
      <c r="A7837" s="110"/>
      <c r="F7837" s="133"/>
      <c r="G7837" s="25"/>
      <c r="H7837" s="25"/>
      <c r="I7837" s="132"/>
      <c r="J7837" s="23"/>
      <c r="K7837" s="24"/>
      <c r="L7837" s="23"/>
      <c r="M7837" s="100"/>
      <c r="N7837" s="121"/>
    </row>
    <row r="7838" spans="1:14" s="96" customFormat="1" ht="45.95" customHeight="1">
      <c r="A7838" s="110"/>
      <c r="F7838" s="133"/>
      <c r="G7838" s="25"/>
      <c r="H7838" s="25"/>
      <c r="I7838" s="132"/>
      <c r="J7838" s="23"/>
      <c r="K7838" s="24"/>
      <c r="L7838" s="23"/>
      <c r="M7838" s="100"/>
      <c r="N7838" s="121"/>
    </row>
    <row r="7839" spans="1:14" s="96" customFormat="1" ht="45.95" customHeight="1">
      <c r="A7839" s="110"/>
      <c r="F7839" s="133"/>
      <c r="G7839" s="25"/>
      <c r="H7839" s="25"/>
      <c r="I7839" s="132"/>
      <c r="J7839" s="23"/>
      <c r="K7839" s="24"/>
      <c r="L7839" s="23"/>
      <c r="M7839" s="100"/>
      <c r="N7839" s="121"/>
    </row>
    <row r="7840" spans="1:14" s="96" customFormat="1" ht="45.95" customHeight="1">
      <c r="A7840" s="110"/>
      <c r="F7840" s="133"/>
      <c r="G7840" s="25"/>
      <c r="H7840" s="25"/>
      <c r="I7840" s="132"/>
      <c r="J7840" s="23"/>
      <c r="K7840" s="24"/>
      <c r="L7840" s="23"/>
      <c r="M7840" s="100"/>
      <c r="N7840" s="121"/>
    </row>
    <row r="7841" spans="1:14" s="96" customFormat="1" ht="45.95" customHeight="1">
      <c r="A7841" s="110"/>
      <c r="F7841" s="18"/>
      <c r="G7841" s="19"/>
      <c r="H7841" s="19"/>
      <c r="I7841" s="120"/>
      <c r="J7841" s="16"/>
      <c r="K7841" s="17"/>
      <c r="L7841" s="16"/>
      <c r="M7841" s="100"/>
      <c r="N7841" s="121"/>
    </row>
    <row r="7842" spans="1:14" s="96" customFormat="1" ht="45.95" customHeight="1">
      <c r="A7842" s="110"/>
      <c r="F7842" s="22"/>
      <c r="G7842" s="19"/>
      <c r="H7842" s="19"/>
      <c r="I7842" s="120"/>
      <c r="J7842" s="23"/>
      <c r="K7842" s="24"/>
      <c r="L7842" s="23"/>
      <c r="M7842" s="100"/>
      <c r="N7842" s="121"/>
    </row>
    <row r="7843" spans="1:14" s="96" customFormat="1" ht="45.95" customHeight="1">
      <c r="A7843" s="110"/>
      <c r="F7843" s="22"/>
      <c r="G7843" s="19"/>
      <c r="H7843" s="19"/>
      <c r="I7843" s="120"/>
      <c r="J7843" s="23"/>
      <c r="K7843" s="24"/>
      <c r="L7843" s="23"/>
      <c r="M7843" s="100"/>
      <c r="N7843" s="121"/>
    </row>
    <row r="7844" spans="1:14" s="96" customFormat="1" ht="45.95" customHeight="1">
      <c r="A7844" s="110"/>
      <c r="F7844" s="25"/>
      <c r="G7844" s="25"/>
      <c r="H7844" s="25"/>
      <c r="I7844" s="120"/>
      <c r="J7844" s="23"/>
      <c r="K7844" s="24"/>
      <c r="L7844" s="23"/>
      <c r="M7844" s="100"/>
      <c r="N7844" s="121"/>
    </row>
    <row r="7845" spans="1:14" s="96" customFormat="1" ht="45.95" customHeight="1">
      <c r="A7845" s="110"/>
      <c r="F7845" s="133"/>
      <c r="G7845" s="25"/>
      <c r="H7845" s="25"/>
      <c r="I7845" s="120"/>
      <c r="J7845" s="23"/>
      <c r="K7845" s="24"/>
      <c r="L7845" s="23"/>
      <c r="M7845" s="100"/>
      <c r="N7845" s="121"/>
    </row>
    <row r="7846" spans="1:14" s="96" customFormat="1" ht="45.95" customHeight="1">
      <c r="A7846" s="110"/>
      <c r="F7846" s="133"/>
      <c r="G7846" s="25"/>
      <c r="H7846" s="25"/>
      <c r="I7846" s="132"/>
      <c r="J7846" s="23"/>
      <c r="K7846" s="24"/>
      <c r="L7846" s="23"/>
      <c r="M7846" s="100"/>
      <c r="N7846" s="121"/>
    </row>
    <row r="7847" spans="1:14" s="96" customFormat="1" ht="45.95" customHeight="1">
      <c r="A7847" s="110"/>
      <c r="F7847" s="18"/>
      <c r="G7847" s="19"/>
      <c r="H7847" s="19"/>
      <c r="I7847" s="137"/>
      <c r="J7847" s="16"/>
      <c r="K7847" s="17"/>
      <c r="L7847" s="16"/>
      <c r="M7847" s="100"/>
      <c r="N7847" s="121"/>
    </row>
    <row r="7848" spans="1:14" s="96" customFormat="1" ht="45.95" customHeight="1">
      <c r="A7848" s="110"/>
      <c r="F7848" s="18"/>
      <c r="G7848" s="19"/>
      <c r="H7848" s="19"/>
      <c r="I7848" s="120"/>
      <c r="J7848" s="16"/>
      <c r="K7848" s="17"/>
      <c r="L7848" s="16"/>
      <c r="M7848" s="100"/>
      <c r="N7848" s="121"/>
    </row>
    <row r="7849" spans="1:14" s="96" customFormat="1" ht="45.95" customHeight="1">
      <c r="A7849" s="110"/>
      <c r="F7849" s="18"/>
      <c r="G7849" s="19"/>
      <c r="H7849" s="19"/>
      <c r="I7849" s="120"/>
      <c r="J7849" s="16"/>
      <c r="K7849" s="17"/>
      <c r="L7849" s="16"/>
      <c r="M7849" s="100"/>
      <c r="N7849" s="121"/>
    </row>
    <row r="7850" spans="1:14" s="96" customFormat="1" ht="45.95" customHeight="1">
      <c r="A7850" s="110"/>
      <c r="F7850" s="22"/>
      <c r="G7850" s="19"/>
      <c r="H7850" s="19"/>
      <c r="I7850" s="120"/>
      <c r="J7850" s="23"/>
      <c r="K7850" s="24"/>
      <c r="L7850" s="23"/>
      <c r="M7850" s="100"/>
      <c r="N7850" s="121"/>
    </row>
    <row r="7851" spans="1:14" s="96" customFormat="1" ht="45.95" customHeight="1">
      <c r="A7851" s="110"/>
      <c r="F7851" s="22"/>
      <c r="G7851" s="19"/>
      <c r="H7851" s="19"/>
      <c r="I7851" s="120"/>
      <c r="J7851" s="23"/>
      <c r="K7851" s="24"/>
      <c r="L7851" s="23"/>
      <c r="M7851" s="100"/>
      <c r="N7851" s="121"/>
    </row>
    <row r="7852" spans="1:14" s="96" customFormat="1" ht="45.95" customHeight="1">
      <c r="A7852" s="110"/>
      <c r="F7852" s="25"/>
      <c r="G7852" s="25"/>
      <c r="H7852" s="25"/>
      <c r="I7852" s="120"/>
      <c r="J7852" s="23"/>
      <c r="K7852" s="24"/>
      <c r="L7852" s="23"/>
      <c r="M7852" s="100"/>
      <c r="N7852" s="121"/>
    </row>
    <row r="7853" spans="1:14" s="96" customFormat="1" ht="45.95" customHeight="1">
      <c r="A7853" s="110"/>
      <c r="F7853" s="133"/>
      <c r="G7853" s="25"/>
      <c r="H7853" s="25"/>
      <c r="I7853" s="132"/>
      <c r="J7853" s="23"/>
      <c r="K7853" s="24"/>
      <c r="L7853" s="23"/>
      <c r="M7853" s="100"/>
      <c r="N7853" s="121"/>
    </row>
    <row r="7854" spans="1:14" s="96" customFormat="1" ht="45.95" customHeight="1">
      <c r="A7854" s="110"/>
      <c r="F7854" s="133"/>
      <c r="G7854" s="25"/>
      <c r="H7854" s="25"/>
      <c r="I7854" s="132"/>
      <c r="J7854" s="23"/>
      <c r="K7854" s="24"/>
      <c r="L7854" s="23"/>
      <c r="M7854" s="100"/>
      <c r="N7854" s="121"/>
    </row>
    <row r="7855" spans="1:14" s="96" customFormat="1" ht="45.95" customHeight="1">
      <c r="A7855" s="110"/>
      <c r="F7855" s="133"/>
      <c r="G7855" s="25"/>
      <c r="H7855" s="25"/>
      <c r="I7855" s="132"/>
      <c r="J7855" s="23"/>
      <c r="K7855" s="24"/>
      <c r="L7855" s="23"/>
      <c r="M7855" s="100"/>
      <c r="N7855" s="121"/>
    </row>
    <row r="7856" spans="1:14" s="96" customFormat="1" ht="45.95" customHeight="1">
      <c r="A7856" s="110"/>
      <c r="B7856" s="111"/>
      <c r="C7856" s="127"/>
      <c r="F7856" s="130"/>
      <c r="G7856" s="130"/>
      <c r="H7856" s="130"/>
      <c r="I7856" s="120"/>
      <c r="J7856" s="16"/>
      <c r="K7856" s="17"/>
      <c r="L7856" s="16"/>
      <c r="M7856" s="100"/>
      <c r="N7856" s="131"/>
    </row>
    <row r="7857" spans="1:14" s="96" customFormat="1" ht="45.95" customHeight="1">
      <c r="A7857" s="110"/>
      <c r="F7857" s="130"/>
      <c r="G7857" s="130"/>
      <c r="H7857" s="130"/>
      <c r="I7857" s="120"/>
      <c r="J7857" s="16"/>
      <c r="K7857" s="17"/>
      <c r="L7857" s="16"/>
      <c r="M7857" s="100"/>
      <c r="N7857" s="131"/>
    </row>
    <row r="7858" spans="1:14" s="96" customFormat="1" ht="45.95" customHeight="1">
      <c r="A7858" s="110"/>
      <c r="F7858" s="18"/>
      <c r="G7858" s="130"/>
      <c r="H7858" s="130"/>
      <c r="I7858" s="120"/>
      <c r="J7858" s="16"/>
      <c r="K7858" s="17"/>
      <c r="L7858" s="16"/>
      <c r="M7858" s="100"/>
      <c r="N7858" s="131"/>
    </row>
    <row r="7859" spans="1:14" s="96" customFormat="1" ht="45.95" customHeight="1">
      <c r="A7859" s="110"/>
      <c r="F7859" s="18"/>
      <c r="G7859" s="19"/>
      <c r="H7859" s="19"/>
      <c r="I7859" s="120"/>
      <c r="J7859" s="16"/>
      <c r="K7859" s="17"/>
      <c r="L7859" s="16"/>
      <c r="M7859" s="100"/>
      <c r="N7859" s="121"/>
    </row>
    <row r="7860" spans="1:14" s="96" customFormat="1" ht="45.95" customHeight="1">
      <c r="A7860" s="110"/>
      <c r="F7860" s="18"/>
      <c r="G7860" s="19"/>
      <c r="H7860" s="19"/>
      <c r="I7860" s="120"/>
      <c r="J7860" s="16"/>
      <c r="K7860" s="17"/>
      <c r="L7860" s="16"/>
      <c r="M7860" s="100"/>
      <c r="N7860" s="121"/>
    </row>
    <row r="7861" spans="1:14" s="96" customFormat="1" ht="45.95" customHeight="1">
      <c r="A7861" s="110"/>
      <c r="F7861" s="18"/>
      <c r="G7861" s="19"/>
      <c r="H7861" s="19"/>
      <c r="I7861" s="120"/>
      <c r="J7861" s="16"/>
      <c r="K7861" s="17"/>
      <c r="L7861" s="16"/>
      <c r="M7861" s="100"/>
      <c r="N7861" s="121"/>
    </row>
    <row r="7862" spans="1:14" s="96" customFormat="1" ht="45.95" customHeight="1">
      <c r="A7862" s="110"/>
      <c r="F7862" s="22"/>
      <c r="G7862" s="19"/>
      <c r="H7862" s="19"/>
      <c r="I7862" s="120"/>
      <c r="J7862" s="23"/>
      <c r="K7862" s="24"/>
      <c r="L7862" s="23"/>
      <c r="M7862" s="100"/>
      <c r="N7862" s="121"/>
    </row>
    <row r="7863" spans="1:14" s="96" customFormat="1" ht="45.95" customHeight="1">
      <c r="A7863" s="110"/>
      <c r="F7863" s="22"/>
      <c r="G7863" s="19"/>
      <c r="H7863" s="19"/>
      <c r="I7863" s="120"/>
      <c r="J7863" s="23"/>
      <c r="K7863" s="24"/>
      <c r="L7863" s="23"/>
      <c r="M7863" s="100"/>
      <c r="N7863" s="121"/>
    </row>
    <row r="7864" spans="1:14" s="96" customFormat="1" ht="45.95" customHeight="1">
      <c r="A7864" s="110"/>
      <c r="F7864" s="25"/>
      <c r="G7864" s="25"/>
      <c r="H7864" s="25"/>
      <c r="I7864" s="132"/>
      <c r="J7864" s="23"/>
      <c r="K7864" s="24"/>
      <c r="L7864" s="23"/>
      <c r="M7864" s="100"/>
      <c r="N7864" s="121"/>
    </row>
    <row r="7865" spans="1:14" s="96" customFormat="1" ht="45.95" customHeight="1">
      <c r="A7865" s="110"/>
      <c r="F7865" s="25"/>
      <c r="G7865" s="25"/>
      <c r="H7865" s="25"/>
      <c r="I7865" s="132"/>
      <c r="J7865" s="23"/>
      <c r="K7865" s="24"/>
      <c r="L7865" s="23"/>
      <c r="M7865" s="100"/>
      <c r="N7865" s="121"/>
    </row>
    <row r="7866" spans="1:14" s="96" customFormat="1" ht="45.95" customHeight="1">
      <c r="A7866" s="110"/>
      <c r="F7866" s="133"/>
      <c r="G7866" s="25"/>
      <c r="H7866" s="25"/>
      <c r="I7866" s="132"/>
      <c r="J7866" s="23"/>
      <c r="K7866" s="24"/>
      <c r="L7866" s="23"/>
      <c r="M7866" s="100"/>
      <c r="N7866" s="121"/>
    </row>
    <row r="7867" spans="1:14" s="96" customFormat="1" ht="45.95" customHeight="1">
      <c r="A7867" s="110"/>
      <c r="F7867" s="133"/>
      <c r="G7867" s="25"/>
      <c r="H7867" s="25"/>
      <c r="I7867" s="132"/>
      <c r="J7867" s="23"/>
      <c r="K7867" s="24"/>
      <c r="L7867" s="23"/>
      <c r="M7867" s="100"/>
      <c r="N7867" s="121"/>
    </row>
    <row r="7868" spans="1:14" s="96" customFormat="1" ht="45.95" customHeight="1">
      <c r="A7868" s="110"/>
      <c r="F7868" s="18"/>
      <c r="G7868" s="19"/>
      <c r="H7868" s="19"/>
      <c r="I7868" s="137"/>
      <c r="J7868" s="16"/>
      <c r="K7868" s="17"/>
      <c r="L7868" s="16"/>
      <c r="M7868" s="100"/>
      <c r="N7868" s="121"/>
    </row>
    <row r="7869" spans="1:14" s="96" customFormat="1" ht="45.95" customHeight="1">
      <c r="A7869" s="110"/>
      <c r="F7869" s="18"/>
      <c r="G7869" s="19"/>
      <c r="H7869" s="19"/>
      <c r="I7869" s="120"/>
      <c r="J7869" s="16"/>
      <c r="K7869" s="17"/>
      <c r="L7869" s="16"/>
      <c r="M7869" s="100"/>
      <c r="N7869" s="121"/>
    </row>
    <row r="7870" spans="1:14" s="96" customFormat="1" ht="45.95" customHeight="1">
      <c r="A7870" s="110"/>
      <c r="F7870" s="18"/>
      <c r="G7870" s="19"/>
      <c r="H7870" s="19"/>
      <c r="I7870" s="120"/>
      <c r="J7870" s="16"/>
      <c r="K7870" s="17"/>
      <c r="L7870" s="16"/>
      <c r="M7870" s="100"/>
      <c r="N7870" s="121"/>
    </row>
    <row r="7871" spans="1:14" s="96" customFormat="1" ht="45.95" customHeight="1">
      <c r="A7871" s="110"/>
      <c r="F7871" s="18"/>
      <c r="G7871" s="19"/>
      <c r="H7871" s="19"/>
      <c r="I7871" s="120"/>
      <c r="J7871" s="16"/>
      <c r="K7871" s="17"/>
      <c r="L7871" s="16"/>
      <c r="M7871" s="100"/>
      <c r="N7871" s="121"/>
    </row>
    <row r="7872" spans="1:14" s="96" customFormat="1" ht="45.95" customHeight="1">
      <c r="A7872" s="110"/>
      <c r="F7872" s="18"/>
      <c r="G7872" s="19"/>
      <c r="H7872" s="19"/>
      <c r="I7872" s="120"/>
      <c r="J7872" s="16"/>
      <c r="K7872" s="17"/>
      <c r="L7872" s="16"/>
      <c r="M7872" s="100"/>
      <c r="N7872" s="121"/>
    </row>
    <row r="7873" spans="1:14" s="96" customFormat="1" ht="45.95" customHeight="1">
      <c r="A7873" s="110"/>
      <c r="F7873" s="22"/>
      <c r="G7873" s="19"/>
      <c r="H7873" s="19"/>
      <c r="I7873" s="120"/>
      <c r="J7873" s="23"/>
      <c r="K7873" s="24"/>
      <c r="L7873" s="23"/>
      <c r="M7873" s="100"/>
      <c r="N7873" s="121"/>
    </row>
    <row r="7874" spans="1:14" s="96" customFormat="1" ht="45.95" customHeight="1">
      <c r="A7874" s="110"/>
      <c r="F7874" s="22"/>
      <c r="G7874" s="19"/>
      <c r="H7874" s="19"/>
      <c r="I7874" s="120"/>
      <c r="J7874" s="23"/>
      <c r="K7874" s="24"/>
      <c r="L7874" s="23"/>
      <c r="M7874" s="100"/>
      <c r="N7874" s="121"/>
    </row>
    <row r="7875" spans="1:14" s="96" customFormat="1" ht="45.95" customHeight="1">
      <c r="A7875" s="110"/>
      <c r="F7875" s="25"/>
      <c r="G7875" s="25"/>
      <c r="H7875" s="25"/>
      <c r="I7875" s="132"/>
      <c r="J7875" s="23"/>
      <c r="K7875" s="24"/>
      <c r="L7875" s="23"/>
      <c r="M7875" s="100"/>
      <c r="N7875" s="121"/>
    </row>
    <row r="7876" spans="1:14" s="96" customFormat="1" ht="45.95" customHeight="1">
      <c r="A7876" s="110"/>
      <c r="F7876" s="25"/>
      <c r="G7876" s="25"/>
      <c r="H7876" s="25"/>
      <c r="I7876" s="132"/>
      <c r="J7876" s="23"/>
      <c r="K7876" s="24"/>
      <c r="L7876" s="23"/>
      <c r="M7876" s="100"/>
      <c r="N7876" s="121"/>
    </row>
    <row r="7877" spans="1:14" s="96" customFormat="1" ht="45.95" customHeight="1">
      <c r="A7877" s="110"/>
      <c r="F7877" s="133"/>
      <c r="G7877" s="25"/>
      <c r="H7877" s="25"/>
      <c r="I7877" s="132"/>
      <c r="J7877" s="23"/>
      <c r="K7877" s="24"/>
      <c r="L7877" s="23"/>
      <c r="M7877" s="100"/>
      <c r="N7877" s="121"/>
    </row>
    <row r="7878" spans="1:14" s="96" customFormat="1" ht="45.95" customHeight="1">
      <c r="A7878" s="110"/>
      <c r="F7878" s="133"/>
      <c r="G7878" s="25"/>
      <c r="H7878" s="25"/>
      <c r="I7878" s="132"/>
      <c r="J7878" s="23"/>
      <c r="K7878" s="24"/>
      <c r="L7878" s="23"/>
      <c r="M7878" s="100"/>
      <c r="N7878" s="121"/>
    </row>
    <row r="7879" spans="1:14" s="96" customFormat="1" ht="45.95" customHeight="1">
      <c r="A7879" s="110"/>
      <c r="F7879" s="133"/>
      <c r="G7879" s="25"/>
      <c r="H7879" s="25"/>
      <c r="I7879" s="132"/>
      <c r="J7879" s="23"/>
      <c r="K7879" s="24"/>
      <c r="L7879" s="23"/>
      <c r="M7879" s="100"/>
      <c r="N7879" s="121"/>
    </row>
    <row r="7880" spans="1:14" s="96" customFormat="1" ht="45.95" customHeight="1">
      <c r="A7880" s="110"/>
      <c r="F7880" s="133"/>
      <c r="G7880" s="25"/>
      <c r="H7880" s="25"/>
      <c r="I7880" s="132"/>
      <c r="J7880" s="23"/>
      <c r="K7880" s="24"/>
      <c r="L7880" s="23"/>
      <c r="M7880" s="100"/>
      <c r="N7880" s="121"/>
    </row>
    <row r="7881" spans="1:14" s="96" customFormat="1" ht="45.95" customHeight="1">
      <c r="A7881" s="110"/>
      <c r="F7881" s="18"/>
      <c r="G7881" s="19"/>
      <c r="H7881" s="19"/>
      <c r="I7881" s="120"/>
      <c r="J7881" s="16"/>
      <c r="K7881" s="17"/>
      <c r="L7881" s="16"/>
      <c r="M7881" s="100"/>
      <c r="N7881" s="121"/>
    </row>
    <row r="7882" spans="1:14" s="96" customFormat="1" ht="45.95" customHeight="1">
      <c r="A7882" s="110"/>
      <c r="F7882" s="18"/>
      <c r="G7882" s="19"/>
      <c r="H7882" s="19"/>
      <c r="I7882" s="120"/>
      <c r="J7882" s="16"/>
      <c r="K7882" s="17"/>
      <c r="L7882" s="16"/>
      <c r="M7882" s="100"/>
      <c r="N7882" s="121"/>
    </row>
    <row r="7883" spans="1:14" s="96" customFormat="1" ht="45.95" customHeight="1">
      <c r="A7883" s="110"/>
      <c r="F7883" s="18"/>
      <c r="G7883" s="19"/>
      <c r="H7883" s="19"/>
      <c r="I7883" s="120"/>
      <c r="J7883" s="16"/>
      <c r="K7883" s="17"/>
      <c r="L7883" s="16"/>
      <c r="M7883" s="100"/>
      <c r="N7883" s="121"/>
    </row>
    <row r="7884" spans="1:14" s="96" customFormat="1" ht="45.95" customHeight="1">
      <c r="A7884" s="110"/>
      <c r="F7884" s="18"/>
      <c r="G7884" s="19"/>
      <c r="H7884" s="19"/>
      <c r="I7884" s="120"/>
      <c r="J7884" s="16"/>
      <c r="K7884" s="17"/>
      <c r="L7884" s="16"/>
      <c r="M7884" s="100"/>
      <c r="N7884" s="121"/>
    </row>
    <row r="7885" spans="1:14" s="96" customFormat="1" ht="45.95" customHeight="1">
      <c r="A7885" s="110"/>
      <c r="F7885" s="18"/>
      <c r="G7885" s="19"/>
      <c r="H7885" s="19"/>
      <c r="I7885" s="120"/>
      <c r="J7885" s="16"/>
      <c r="K7885" s="17"/>
      <c r="L7885" s="16"/>
      <c r="M7885" s="100"/>
      <c r="N7885" s="121"/>
    </row>
    <row r="7886" spans="1:14" s="96" customFormat="1" ht="45.95" customHeight="1">
      <c r="A7886" s="110"/>
      <c r="F7886" s="22"/>
      <c r="G7886" s="19"/>
      <c r="H7886" s="19"/>
      <c r="I7886" s="120"/>
      <c r="J7886" s="23"/>
      <c r="K7886" s="24"/>
      <c r="L7886" s="23"/>
      <c r="M7886" s="100"/>
      <c r="N7886" s="121"/>
    </row>
    <row r="7887" spans="1:14" s="96" customFormat="1" ht="45.95" customHeight="1">
      <c r="A7887" s="110"/>
      <c r="F7887" s="25"/>
      <c r="G7887" s="25"/>
      <c r="H7887" s="25"/>
      <c r="I7887" s="132"/>
      <c r="J7887" s="23"/>
      <c r="K7887" s="24"/>
      <c r="L7887" s="23"/>
      <c r="M7887" s="100"/>
      <c r="N7887" s="121"/>
    </row>
    <row r="7888" spans="1:14" s="96" customFormat="1" ht="45.95" customHeight="1">
      <c r="A7888" s="110"/>
      <c r="F7888" s="25"/>
      <c r="G7888" s="25"/>
      <c r="H7888" s="25"/>
      <c r="I7888" s="132"/>
      <c r="J7888" s="23"/>
      <c r="K7888" s="24"/>
      <c r="L7888" s="23"/>
      <c r="M7888" s="100"/>
      <c r="N7888" s="121"/>
    </row>
    <row r="7889" spans="1:14" s="96" customFormat="1" ht="45.95" customHeight="1">
      <c r="A7889" s="110"/>
      <c r="F7889" s="133"/>
      <c r="G7889" s="25"/>
      <c r="H7889" s="25"/>
      <c r="I7889" s="132"/>
      <c r="J7889" s="23"/>
      <c r="K7889" s="24"/>
      <c r="L7889" s="23"/>
      <c r="M7889" s="100"/>
      <c r="N7889" s="121"/>
    </row>
    <row r="7890" spans="1:14" s="96" customFormat="1" ht="45.95" customHeight="1">
      <c r="A7890" s="110"/>
      <c r="F7890" s="133"/>
      <c r="G7890" s="25"/>
      <c r="H7890" s="25"/>
      <c r="I7890" s="132"/>
      <c r="J7890" s="23"/>
      <c r="K7890" s="24"/>
      <c r="L7890" s="23"/>
      <c r="M7890" s="100"/>
      <c r="N7890" s="121"/>
    </row>
    <row r="7891" spans="1:14" s="96" customFormat="1" ht="45.95" customHeight="1">
      <c r="A7891" s="110"/>
      <c r="B7891" s="111"/>
      <c r="C7891" s="127"/>
      <c r="F7891" s="130"/>
      <c r="G7891" s="130"/>
      <c r="H7891" s="130"/>
      <c r="I7891" s="120"/>
      <c r="J7891" s="16"/>
      <c r="K7891" s="17"/>
      <c r="L7891" s="16"/>
      <c r="M7891" s="100"/>
      <c r="N7891" s="131"/>
    </row>
    <row r="7892" spans="1:14" s="96" customFormat="1" ht="45.95" customHeight="1">
      <c r="A7892" s="110"/>
      <c r="F7892" s="130"/>
      <c r="G7892" s="130"/>
      <c r="H7892" s="130"/>
      <c r="I7892" s="120"/>
      <c r="J7892" s="16"/>
      <c r="K7892" s="17"/>
      <c r="L7892" s="16"/>
      <c r="M7892" s="100"/>
      <c r="N7892" s="131"/>
    </row>
    <row r="7893" spans="1:14" s="96" customFormat="1" ht="45.95" customHeight="1">
      <c r="A7893" s="110"/>
      <c r="F7893" s="18"/>
      <c r="G7893" s="19"/>
      <c r="H7893" s="19"/>
      <c r="I7893" s="137"/>
      <c r="J7893" s="16"/>
      <c r="K7893" s="17"/>
      <c r="L7893" s="16"/>
      <c r="M7893" s="100"/>
      <c r="N7893" s="121"/>
    </row>
    <row r="7894" spans="1:14" s="96" customFormat="1" ht="45.95" customHeight="1">
      <c r="A7894" s="110"/>
      <c r="F7894" s="18"/>
      <c r="G7894" s="19"/>
      <c r="H7894" s="19"/>
      <c r="I7894" s="120"/>
      <c r="J7894" s="16"/>
      <c r="K7894" s="17"/>
      <c r="L7894" s="16"/>
      <c r="M7894" s="100"/>
      <c r="N7894" s="121"/>
    </row>
    <row r="7895" spans="1:14" s="96" customFormat="1" ht="45.95" customHeight="1">
      <c r="A7895" s="110"/>
      <c r="F7895" s="18"/>
      <c r="G7895" s="19"/>
      <c r="H7895" s="19"/>
      <c r="I7895" s="120"/>
      <c r="J7895" s="16"/>
      <c r="K7895" s="17"/>
      <c r="L7895" s="16"/>
      <c r="M7895" s="100"/>
      <c r="N7895" s="121"/>
    </row>
    <row r="7896" spans="1:14" s="96" customFormat="1" ht="45.95" customHeight="1">
      <c r="A7896" s="110"/>
      <c r="F7896" s="18"/>
      <c r="G7896" s="19"/>
      <c r="H7896" s="19"/>
      <c r="I7896" s="120"/>
      <c r="J7896" s="16"/>
      <c r="K7896" s="17"/>
      <c r="L7896" s="16"/>
      <c r="M7896" s="100"/>
      <c r="N7896" s="121"/>
    </row>
    <row r="7897" spans="1:14" s="96" customFormat="1" ht="45.95" customHeight="1">
      <c r="A7897" s="110"/>
      <c r="F7897" s="18"/>
      <c r="G7897" s="19"/>
      <c r="H7897" s="19"/>
      <c r="I7897" s="120"/>
      <c r="J7897" s="16"/>
      <c r="K7897" s="17"/>
      <c r="L7897" s="16"/>
      <c r="M7897" s="100"/>
      <c r="N7897" s="121"/>
    </row>
    <row r="7898" spans="1:14" s="96" customFormat="1" ht="45.95" customHeight="1">
      <c r="A7898" s="110"/>
      <c r="F7898" s="22"/>
      <c r="G7898" s="19"/>
      <c r="H7898" s="19"/>
      <c r="I7898" s="120"/>
      <c r="J7898" s="23"/>
      <c r="K7898" s="24"/>
      <c r="L7898" s="23"/>
      <c r="M7898" s="100"/>
      <c r="N7898" s="121"/>
    </row>
    <row r="7899" spans="1:14" s="96" customFormat="1" ht="45.95" customHeight="1">
      <c r="A7899" s="110"/>
      <c r="F7899" s="22"/>
      <c r="G7899" s="19"/>
      <c r="H7899" s="19"/>
      <c r="I7899" s="120"/>
      <c r="J7899" s="23"/>
      <c r="K7899" s="24"/>
      <c r="L7899" s="23"/>
      <c r="M7899" s="100"/>
      <c r="N7899" s="121"/>
    </row>
    <row r="7900" spans="1:14" s="96" customFormat="1" ht="45.95" customHeight="1">
      <c r="A7900" s="110"/>
      <c r="F7900" s="25"/>
      <c r="G7900" s="25"/>
      <c r="H7900" s="25"/>
      <c r="I7900" s="132"/>
      <c r="J7900" s="23"/>
      <c r="K7900" s="24"/>
      <c r="L7900" s="23"/>
      <c r="M7900" s="100"/>
      <c r="N7900" s="121"/>
    </row>
    <row r="7901" spans="1:14" s="96" customFormat="1" ht="45.95" customHeight="1">
      <c r="A7901" s="110"/>
      <c r="F7901" s="25"/>
      <c r="G7901" s="25"/>
      <c r="H7901" s="25"/>
      <c r="I7901" s="132"/>
      <c r="J7901" s="23"/>
      <c r="K7901" s="24"/>
      <c r="L7901" s="23"/>
      <c r="M7901" s="100"/>
      <c r="N7901" s="121"/>
    </row>
    <row r="7902" spans="1:14" s="96" customFormat="1" ht="45.95" customHeight="1">
      <c r="A7902" s="110"/>
      <c r="F7902" s="133"/>
      <c r="G7902" s="25"/>
      <c r="H7902" s="25"/>
      <c r="I7902" s="132"/>
      <c r="J7902" s="23"/>
      <c r="K7902" s="24"/>
      <c r="L7902" s="23"/>
      <c r="M7902" s="100"/>
      <c r="N7902" s="121"/>
    </row>
    <row r="7903" spans="1:14" s="96" customFormat="1" ht="45.95" customHeight="1">
      <c r="A7903" s="110"/>
      <c r="F7903" s="133"/>
      <c r="G7903" s="25"/>
      <c r="H7903" s="25"/>
      <c r="I7903" s="132"/>
      <c r="J7903" s="23"/>
      <c r="K7903" s="24"/>
      <c r="L7903" s="23"/>
      <c r="M7903" s="100"/>
      <c r="N7903" s="121"/>
    </row>
    <row r="7904" spans="1:14" s="96" customFormat="1" ht="45.95" customHeight="1">
      <c r="A7904" s="110"/>
      <c r="F7904" s="133"/>
      <c r="G7904" s="25"/>
      <c r="H7904" s="25"/>
      <c r="I7904" s="132"/>
      <c r="J7904" s="23"/>
      <c r="K7904" s="24"/>
      <c r="L7904" s="23"/>
      <c r="M7904" s="100"/>
      <c r="N7904" s="121"/>
    </row>
    <row r="7905" spans="1:14" s="96" customFormat="1" ht="45.95" customHeight="1">
      <c r="A7905" s="110"/>
      <c r="F7905" s="133"/>
      <c r="G7905" s="25"/>
      <c r="H7905" s="25"/>
      <c r="I7905" s="132"/>
      <c r="J7905" s="23"/>
      <c r="K7905" s="24"/>
      <c r="L7905" s="23"/>
      <c r="M7905" s="100"/>
      <c r="N7905" s="121"/>
    </row>
    <row r="7906" spans="1:14" s="96" customFormat="1" ht="45.95" customHeight="1">
      <c r="A7906" s="110"/>
      <c r="F7906" s="133"/>
      <c r="G7906" s="25"/>
      <c r="H7906" s="25"/>
      <c r="I7906" s="132"/>
      <c r="J7906" s="23"/>
      <c r="K7906" s="24"/>
      <c r="L7906" s="23"/>
      <c r="M7906" s="100"/>
      <c r="N7906" s="121"/>
    </row>
    <row r="7907" spans="1:14" s="96" customFormat="1" ht="45.95" customHeight="1">
      <c r="A7907" s="110"/>
      <c r="F7907" s="133"/>
      <c r="G7907" s="25"/>
      <c r="H7907" s="25"/>
      <c r="I7907" s="132"/>
      <c r="J7907" s="23"/>
      <c r="K7907" s="24"/>
      <c r="L7907" s="23"/>
      <c r="M7907" s="100"/>
      <c r="N7907" s="121"/>
    </row>
    <row r="7908" spans="1:14" s="96" customFormat="1" ht="45.95" customHeight="1">
      <c r="A7908" s="110"/>
      <c r="F7908" s="18"/>
      <c r="G7908" s="19"/>
      <c r="H7908" s="19"/>
      <c r="I7908" s="120"/>
      <c r="J7908" s="16"/>
      <c r="K7908" s="17"/>
      <c r="L7908" s="16"/>
      <c r="M7908" s="100"/>
      <c r="N7908" s="121"/>
    </row>
    <row r="7909" spans="1:14" s="96" customFormat="1" ht="45.95" customHeight="1">
      <c r="A7909" s="110"/>
      <c r="F7909" s="18"/>
      <c r="G7909" s="19"/>
      <c r="H7909" s="19"/>
      <c r="I7909" s="120"/>
      <c r="J7909" s="16"/>
      <c r="K7909" s="17"/>
      <c r="L7909" s="16"/>
      <c r="M7909" s="100"/>
      <c r="N7909" s="121"/>
    </row>
    <row r="7910" spans="1:14" s="96" customFormat="1" ht="45.95" customHeight="1">
      <c r="A7910" s="110"/>
      <c r="F7910" s="22"/>
      <c r="G7910" s="19"/>
      <c r="H7910" s="19"/>
      <c r="I7910" s="120"/>
      <c r="J7910" s="23"/>
      <c r="K7910" s="24"/>
      <c r="L7910" s="23"/>
      <c r="M7910" s="100"/>
      <c r="N7910" s="121"/>
    </row>
    <row r="7911" spans="1:14" s="96" customFormat="1" ht="45.95" customHeight="1">
      <c r="A7911" s="110"/>
      <c r="F7911" s="22"/>
      <c r="G7911" s="19"/>
      <c r="H7911" s="19"/>
      <c r="I7911" s="120"/>
      <c r="J7911" s="23"/>
      <c r="K7911" s="24"/>
      <c r="L7911" s="23"/>
      <c r="M7911" s="100"/>
      <c r="N7911" s="121"/>
    </row>
    <row r="7912" spans="1:14" s="96" customFormat="1" ht="45.95" customHeight="1">
      <c r="A7912" s="110"/>
      <c r="F7912" s="25"/>
      <c r="G7912" s="25"/>
      <c r="H7912" s="25"/>
      <c r="I7912" s="120"/>
      <c r="J7912" s="23"/>
      <c r="K7912" s="24"/>
      <c r="L7912" s="23"/>
      <c r="M7912" s="100"/>
      <c r="N7912" s="121"/>
    </row>
    <row r="7913" spans="1:14" s="96" customFormat="1" ht="45.95" customHeight="1">
      <c r="A7913" s="110"/>
      <c r="F7913" s="25"/>
      <c r="G7913" s="25"/>
      <c r="H7913" s="25"/>
      <c r="I7913" s="132"/>
      <c r="J7913" s="23"/>
      <c r="K7913" s="24"/>
      <c r="L7913" s="23"/>
      <c r="M7913" s="100"/>
      <c r="N7913" s="121"/>
    </row>
    <row r="7914" spans="1:14" s="96" customFormat="1" ht="45.95" customHeight="1">
      <c r="A7914" s="110"/>
      <c r="F7914" s="133"/>
      <c r="G7914" s="25"/>
      <c r="H7914" s="25"/>
      <c r="I7914" s="132"/>
      <c r="J7914" s="23"/>
      <c r="K7914" s="24"/>
      <c r="L7914" s="23"/>
      <c r="M7914" s="100"/>
      <c r="N7914" s="121"/>
    </row>
    <row r="7915" spans="1:14" s="96" customFormat="1" ht="45.95" customHeight="1">
      <c r="A7915" s="110"/>
      <c r="F7915" s="133"/>
      <c r="G7915" s="25"/>
      <c r="H7915" s="25"/>
      <c r="I7915" s="132"/>
      <c r="J7915" s="23"/>
      <c r="K7915" s="24"/>
      <c r="L7915" s="23"/>
      <c r="M7915" s="100"/>
      <c r="N7915" s="121"/>
    </row>
    <row r="7916" spans="1:14" s="96" customFormat="1" ht="45.95" customHeight="1">
      <c r="A7916" s="110"/>
      <c r="F7916" s="133"/>
      <c r="G7916" s="25"/>
      <c r="H7916" s="25"/>
      <c r="I7916" s="132"/>
      <c r="J7916" s="23"/>
      <c r="K7916" s="24"/>
      <c r="L7916" s="23"/>
      <c r="M7916" s="100"/>
      <c r="N7916" s="121"/>
    </row>
    <row r="7917" spans="1:14" s="96" customFormat="1" ht="45.95" customHeight="1">
      <c r="A7917" s="110"/>
      <c r="F7917" s="133"/>
      <c r="G7917" s="25"/>
      <c r="H7917" s="25"/>
      <c r="I7917" s="132"/>
      <c r="J7917" s="23"/>
      <c r="K7917" s="24"/>
      <c r="L7917" s="23"/>
      <c r="M7917" s="100"/>
      <c r="N7917" s="121"/>
    </row>
    <row r="7918" spans="1:14" s="96" customFormat="1" ht="45.95" customHeight="1">
      <c r="A7918" s="110"/>
      <c r="B7918" s="111"/>
      <c r="C7918" s="127"/>
      <c r="F7918" s="130"/>
      <c r="G7918" s="130"/>
      <c r="H7918" s="130"/>
      <c r="I7918" s="120"/>
      <c r="J7918" s="16"/>
      <c r="K7918" s="17"/>
      <c r="L7918" s="16"/>
      <c r="M7918" s="100"/>
      <c r="N7918" s="131"/>
    </row>
    <row r="7919" spans="1:14" s="96" customFormat="1" ht="45.95" customHeight="1">
      <c r="A7919" s="110"/>
      <c r="F7919" s="130"/>
      <c r="G7919" s="130"/>
      <c r="H7919" s="130"/>
      <c r="I7919" s="120"/>
      <c r="J7919" s="16"/>
      <c r="K7919" s="17"/>
      <c r="L7919" s="16"/>
      <c r="M7919" s="100"/>
      <c r="N7919" s="131"/>
    </row>
    <row r="7920" spans="1:14" s="96" customFormat="1" ht="45.95" customHeight="1">
      <c r="A7920" s="110"/>
      <c r="F7920" s="18"/>
      <c r="G7920" s="19"/>
      <c r="H7920" s="19"/>
      <c r="I7920" s="120"/>
      <c r="J7920" s="16"/>
      <c r="K7920" s="17"/>
      <c r="L7920" s="16"/>
      <c r="M7920" s="100"/>
      <c r="N7920" s="121"/>
    </row>
    <row r="7921" spans="1:14" s="96" customFormat="1" ht="45.95" customHeight="1">
      <c r="A7921" s="110"/>
      <c r="F7921" s="18"/>
      <c r="G7921" s="19"/>
      <c r="H7921" s="19"/>
      <c r="I7921" s="120"/>
      <c r="J7921" s="16"/>
      <c r="K7921" s="17"/>
      <c r="L7921" s="16"/>
      <c r="M7921" s="100"/>
      <c r="N7921" s="121"/>
    </row>
    <row r="7922" spans="1:14" s="96" customFormat="1" ht="45.95" customHeight="1">
      <c r="A7922" s="110"/>
      <c r="F7922" s="22"/>
      <c r="G7922" s="19"/>
      <c r="H7922" s="19"/>
      <c r="I7922" s="120"/>
      <c r="J7922" s="23"/>
      <c r="K7922" s="24"/>
      <c r="L7922" s="23"/>
      <c r="M7922" s="100"/>
      <c r="N7922" s="121"/>
    </row>
    <row r="7923" spans="1:14" s="96" customFormat="1" ht="45.95" customHeight="1">
      <c r="A7923" s="110"/>
      <c r="F7923" s="22"/>
      <c r="G7923" s="19"/>
      <c r="H7923" s="19"/>
      <c r="I7923" s="120"/>
      <c r="J7923" s="23"/>
      <c r="K7923" s="24"/>
      <c r="L7923" s="23"/>
      <c r="M7923" s="100"/>
      <c r="N7923" s="121"/>
    </row>
    <row r="7924" spans="1:14" s="96" customFormat="1" ht="45.95" customHeight="1">
      <c r="A7924" s="110"/>
      <c r="F7924" s="25"/>
      <c r="G7924" s="25"/>
      <c r="H7924" s="25"/>
      <c r="I7924" s="120"/>
      <c r="J7924" s="23"/>
      <c r="K7924" s="24"/>
      <c r="L7924" s="23"/>
      <c r="M7924" s="100"/>
      <c r="N7924" s="121"/>
    </row>
    <row r="7925" spans="1:14" s="96" customFormat="1" ht="45.95" customHeight="1">
      <c r="A7925" s="110"/>
      <c r="F7925" s="25"/>
      <c r="G7925" s="25"/>
      <c r="H7925" s="25"/>
      <c r="I7925" s="132"/>
      <c r="J7925" s="23"/>
      <c r="K7925" s="24"/>
      <c r="L7925" s="23"/>
      <c r="M7925" s="100"/>
      <c r="N7925" s="121"/>
    </row>
    <row r="7926" spans="1:14" s="96" customFormat="1" ht="45.95" customHeight="1">
      <c r="A7926" s="110"/>
      <c r="F7926" s="133"/>
      <c r="G7926" s="25"/>
      <c r="H7926" s="25"/>
      <c r="I7926" s="132"/>
      <c r="J7926" s="23"/>
      <c r="K7926" s="24"/>
      <c r="L7926" s="23"/>
      <c r="M7926" s="100"/>
      <c r="N7926" s="121"/>
    </row>
    <row r="7927" spans="1:14" s="96" customFormat="1" ht="45.95" customHeight="1">
      <c r="A7927" s="110"/>
      <c r="F7927" s="133"/>
      <c r="G7927" s="25"/>
      <c r="H7927" s="25"/>
      <c r="I7927" s="132"/>
      <c r="J7927" s="23"/>
      <c r="K7927" s="24"/>
      <c r="L7927" s="23"/>
      <c r="M7927" s="100"/>
      <c r="N7927" s="121"/>
    </row>
    <row r="7928" spans="1:14" s="96" customFormat="1" ht="45.95" customHeight="1">
      <c r="A7928" s="110"/>
      <c r="F7928" s="133"/>
      <c r="G7928" s="25"/>
      <c r="H7928" s="25"/>
      <c r="I7928" s="132"/>
      <c r="J7928" s="23"/>
      <c r="K7928" s="24"/>
      <c r="L7928" s="23"/>
      <c r="M7928" s="100"/>
      <c r="N7928" s="121"/>
    </row>
    <row r="7929" spans="1:14" s="96" customFormat="1" ht="45.95" customHeight="1">
      <c r="A7929" s="110"/>
      <c r="F7929" s="18"/>
      <c r="G7929" s="19"/>
      <c r="H7929" s="19"/>
      <c r="I7929" s="137"/>
      <c r="J7929" s="16"/>
      <c r="K7929" s="17"/>
      <c r="L7929" s="16"/>
      <c r="M7929" s="100"/>
      <c r="N7929" s="121"/>
    </row>
    <row r="7930" spans="1:14" s="96" customFormat="1" ht="45.95" customHeight="1">
      <c r="A7930" s="110"/>
      <c r="F7930" s="18"/>
      <c r="G7930" s="19"/>
      <c r="H7930" s="19"/>
      <c r="I7930" s="120"/>
      <c r="J7930" s="16"/>
      <c r="K7930" s="17"/>
      <c r="L7930" s="16"/>
      <c r="M7930" s="100"/>
      <c r="N7930" s="121"/>
    </row>
    <row r="7931" spans="1:14" s="96" customFormat="1" ht="45.95" customHeight="1">
      <c r="A7931" s="110"/>
      <c r="F7931" s="18"/>
      <c r="G7931" s="19"/>
      <c r="H7931" s="19"/>
      <c r="I7931" s="120"/>
      <c r="J7931" s="16"/>
      <c r="K7931" s="17"/>
      <c r="L7931" s="16"/>
      <c r="M7931" s="100"/>
      <c r="N7931" s="121"/>
    </row>
    <row r="7932" spans="1:14" s="96" customFormat="1" ht="45.95" customHeight="1">
      <c r="A7932" s="110"/>
      <c r="F7932" s="18"/>
      <c r="G7932" s="19"/>
      <c r="H7932" s="19"/>
      <c r="I7932" s="120"/>
      <c r="J7932" s="16"/>
      <c r="K7932" s="17"/>
      <c r="L7932" s="16"/>
      <c r="M7932" s="100"/>
      <c r="N7932" s="121"/>
    </row>
    <row r="7933" spans="1:14" s="96" customFormat="1" ht="45.95" customHeight="1">
      <c r="A7933" s="110"/>
      <c r="F7933" s="22"/>
      <c r="G7933" s="19"/>
      <c r="H7933" s="19"/>
      <c r="I7933" s="120"/>
      <c r="J7933" s="23"/>
      <c r="K7933" s="24"/>
      <c r="L7933" s="23"/>
      <c r="M7933" s="100"/>
      <c r="N7933" s="121"/>
    </row>
    <row r="7934" spans="1:14" s="96" customFormat="1" ht="45.95" customHeight="1">
      <c r="A7934" s="110"/>
      <c r="F7934" s="22"/>
      <c r="G7934" s="19"/>
      <c r="H7934" s="19"/>
      <c r="I7934" s="120"/>
      <c r="J7934" s="23"/>
      <c r="K7934" s="24"/>
      <c r="L7934" s="23"/>
      <c r="M7934" s="100"/>
      <c r="N7934" s="121"/>
    </row>
    <row r="7935" spans="1:14" s="96" customFormat="1" ht="45.95" customHeight="1">
      <c r="A7935" s="110"/>
      <c r="F7935" s="25"/>
      <c r="G7935" s="25"/>
      <c r="H7935" s="25"/>
      <c r="I7935" s="132"/>
      <c r="J7935" s="23"/>
      <c r="K7935" s="24"/>
      <c r="L7935" s="23"/>
      <c r="M7935" s="100"/>
      <c r="N7935" s="121"/>
    </row>
    <row r="7936" spans="1:14" s="96" customFormat="1" ht="45.95" customHeight="1">
      <c r="A7936" s="110"/>
      <c r="F7936" s="25"/>
      <c r="G7936" s="25"/>
      <c r="H7936" s="25"/>
      <c r="I7936" s="132"/>
      <c r="J7936" s="23"/>
      <c r="K7936" s="24"/>
      <c r="L7936" s="23"/>
      <c r="M7936" s="100"/>
      <c r="N7936" s="121"/>
    </row>
    <row r="7937" spans="1:14" s="96" customFormat="1" ht="45.95" customHeight="1">
      <c r="A7937" s="110"/>
      <c r="F7937" s="133"/>
      <c r="G7937" s="25"/>
      <c r="H7937" s="25"/>
      <c r="I7937" s="132"/>
      <c r="J7937" s="23"/>
      <c r="K7937" s="24"/>
      <c r="L7937" s="23"/>
      <c r="M7937" s="100"/>
      <c r="N7937" s="121"/>
    </row>
    <row r="7938" spans="1:14" s="96" customFormat="1" ht="45.95" customHeight="1">
      <c r="A7938" s="110"/>
      <c r="F7938" s="133"/>
      <c r="G7938" s="25"/>
      <c r="H7938" s="25"/>
      <c r="I7938" s="132"/>
      <c r="J7938" s="23"/>
      <c r="K7938" s="24"/>
      <c r="L7938" s="23"/>
      <c r="M7938" s="100"/>
      <c r="N7938" s="121"/>
    </row>
    <row r="7939" spans="1:14" s="96" customFormat="1" ht="45.95" customHeight="1">
      <c r="A7939" s="110"/>
      <c r="F7939" s="133"/>
      <c r="G7939" s="25"/>
      <c r="H7939" s="25"/>
      <c r="I7939" s="132"/>
      <c r="J7939" s="23"/>
      <c r="K7939" s="24"/>
      <c r="L7939" s="23"/>
      <c r="M7939" s="100"/>
      <c r="N7939" s="121"/>
    </row>
    <row r="7940" spans="1:14" s="96" customFormat="1" ht="45.95" customHeight="1">
      <c r="A7940" s="110"/>
      <c r="F7940" s="133"/>
      <c r="G7940" s="25"/>
      <c r="H7940" s="25"/>
      <c r="I7940" s="132"/>
      <c r="J7940" s="23"/>
      <c r="K7940" s="24"/>
      <c r="L7940" s="23"/>
      <c r="M7940" s="100"/>
      <c r="N7940" s="121"/>
    </row>
    <row r="7941" spans="1:14" s="96" customFormat="1" ht="45.95" customHeight="1">
      <c r="A7941" s="110"/>
      <c r="B7941" s="111"/>
      <c r="C7941" s="127"/>
      <c r="F7941" s="130"/>
      <c r="G7941" s="130"/>
      <c r="H7941" s="130"/>
      <c r="I7941" s="120"/>
      <c r="J7941" s="16"/>
      <c r="K7941" s="17"/>
      <c r="L7941" s="16"/>
      <c r="M7941" s="100"/>
      <c r="N7941" s="131"/>
    </row>
    <row r="7942" spans="1:14" s="96" customFormat="1" ht="45.95" customHeight="1">
      <c r="A7942" s="110"/>
      <c r="F7942" s="130"/>
      <c r="G7942" s="130"/>
      <c r="H7942" s="130"/>
      <c r="I7942" s="120"/>
      <c r="J7942" s="16"/>
      <c r="K7942" s="17"/>
      <c r="L7942" s="16"/>
      <c r="M7942" s="100"/>
      <c r="N7942" s="131"/>
    </row>
    <row r="7943" spans="1:14" s="96" customFormat="1" ht="45.95" customHeight="1">
      <c r="A7943" s="110"/>
      <c r="F7943" s="18"/>
      <c r="G7943" s="130"/>
      <c r="H7943" s="130"/>
      <c r="I7943" s="120"/>
      <c r="J7943" s="16"/>
      <c r="K7943" s="17"/>
      <c r="L7943" s="16"/>
      <c r="M7943" s="100"/>
      <c r="N7943" s="131"/>
    </row>
    <row r="7944" spans="1:14" s="96" customFormat="1" ht="45.95" customHeight="1">
      <c r="A7944" s="110"/>
      <c r="F7944" s="18"/>
      <c r="G7944" s="19"/>
      <c r="H7944" s="19"/>
      <c r="I7944" s="137"/>
      <c r="J7944" s="16"/>
      <c r="K7944" s="17"/>
      <c r="L7944" s="16"/>
      <c r="M7944" s="100"/>
      <c r="N7944" s="121"/>
    </row>
    <row r="7945" spans="1:14" s="96" customFormat="1" ht="45.95" customHeight="1">
      <c r="A7945" s="110"/>
      <c r="F7945" s="18"/>
      <c r="G7945" s="19"/>
      <c r="H7945" s="19"/>
      <c r="I7945" s="120"/>
      <c r="J7945" s="16"/>
      <c r="K7945" s="17"/>
      <c r="L7945" s="16"/>
      <c r="M7945" s="100"/>
      <c r="N7945" s="121"/>
    </row>
    <row r="7946" spans="1:14" s="96" customFormat="1" ht="45.95" customHeight="1">
      <c r="A7946" s="110"/>
      <c r="F7946" s="18"/>
      <c r="G7946" s="19"/>
      <c r="H7946" s="19"/>
      <c r="I7946" s="120"/>
      <c r="J7946" s="16"/>
      <c r="K7946" s="17"/>
      <c r="L7946" s="16"/>
      <c r="M7946" s="100"/>
      <c r="N7946" s="121"/>
    </row>
    <row r="7947" spans="1:14" s="96" customFormat="1" ht="45.95" customHeight="1">
      <c r="A7947" s="110"/>
      <c r="F7947" s="18"/>
      <c r="G7947" s="19"/>
      <c r="H7947" s="19"/>
      <c r="I7947" s="120"/>
      <c r="J7947" s="16"/>
      <c r="K7947" s="17"/>
      <c r="L7947" s="16"/>
      <c r="M7947" s="100"/>
      <c r="N7947" s="121"/>
    </row>
    <row r="7948" spans="1:14" s="96" customFormat="1" ht="45.95" customHeight="1">
      <c r="A7948" s="110"/>
      <c r="F7948" s="18"/>
      <c r="G7948" s="19"/>
      <c r="H7948" s="19"/>
      <c r="I7948" s="120"/>
      <c r="J7948" s="16"/>
      <c r="K7948" s="17"/>
      <c r="L7948" s="16"/>
      <c r="M7948" s="100"/>
      <c r="N7948" s="121"/>
    </row>
    <row r="7949" spans="1:14" s="96" customFormat="1" ht="45.95" customHeight="1">
      <c r="A7949" s="110"/>
      <c r="F7949" s="22"/>
      <c r="G7949" s="19"/>
      <c r="H7949" s="19"/>
      <c r="I7949" s="120"/>
      <c r="J7949" s="23"/>
      <c r="K7949" s="24"/>
      <c r="L7949" s="23"/>
      <c r="M7949" s="100"/>
      <c r="N7949" s="121"/>
    </row>
    <row r="7950" spans="1:14" s="96" customFormat="1" ht="45.95" customHeight="1">
      <c r="A7950" s="110"/>
      <c r="F7950" s="22"/>
      <c r="G7950" s="19"/>
      <c r="H7950" s="19"/>
      <c r="I7950" s="120"/>
      <c r="J7950" s="23"/>
      <c r="K7950" s="24"/>
      <c r="L7950" s="23"/>
      <c r="M7950" s="100"/>
      <c r="N7950" s="121"/>
    </row>
    <row r="7951" spans="1:14" s="96" customFormat="1" ht="45.95" customHeight="1">
      <c r="A7951" s="110"/>
      <c r="F7951" s="25"/>
      <c r="G7951" s="25"/>
      <c r="H7951" s="25"/>
      <c r="I7951" s="132"/>
      <c r="J7951" s="23"/>
      <c r="K7951" s="24"/>
      <c r="L7951" s="23"/>
      <c r="M7951" s="100"/>
      <c r="N7951" s="121"/>
    </row>
    <row r="7952" spans="1:14" s="96" customFormat="1" ht="45.95" customHeight="1">
      <c r="A7952" s="110"/>
      <c r="F7952" s="25"/>
      <c r="G7952" s="25"/>
      <c r="H7952" s="25"/>
      <c r="I7952" s="132"/>
      <c r="J7952" s="23"/>
      <c r="K7952" s="24"/>
      <c r="L7952" s="23"/>
      <c r="M7952" s="100"/>
      <c r="N7952" s="121"/>
    </row>
    <row r="7953" spans="1:14" s="96" customFormat="1" ht="45.95" customHeight="1">
      <c r="A7953" s="110"/>
      <c r="F7953" s="133"/>
      <c r="G7953" s="25"/>
      <c r="H7953" s="25"/>
      <c r="I7953" s="132"/>
      <c r="J7953" s="23"/>
      <c r="K7953" s="24"/>
      <c r="L7953" s="23"/>
      <c r="M7953" s="100"/>
      <c r="N7953" s="121"/>
    </row>
    <row r="7954" spans="1:14" s="96" customFormat="1" ht="45.95" customHeight="1">
      <c r="A7954" s="110"/>
      <c r="F7954" s="133"/>
      <c r="G7954" s="25"/>
      <c r="H7954" s="25"/>
      <c r="I7954" s="132"/>
      <c r="J7954" s="23"/>
      <c r="K7954" s="24"/>
      <c r="L7954" s="23"/>
      <c r="M7954" s="100"/>
      <c r="N7954" s="121"/>
    </row>
    <row r="7955" spans="1:14" s="96" customFormat="1" ht="45.95" customHeight="1">
      <c r="A7955" s="110"/>
      <c r="F7955" s="18"/>
      <c r="G7955" s="19"/>
      <c r="H7955" s="19"/>
      <c r="I7955" s="120"/>
      <c r="J7955" s="16"/>
      <c r="K7955" s="17"/>
      <c r="L7955" s="16"/>
      <c r="M7955" s="100"/>
      <c r="N7955" s="121"/>
    </row>
    <row r="7956" spans="1:14" s="96" customFormat="1" ht="45.95" customHeight="1">
      <c r="A7956" s="110"/>
      <c r="F7956" s="22"/>
      <c r="G7956" s="19"/>
      <c r="H7956" s="19"/>
      <c r="I7956" s="120"/>
      <c r="J7956" s="23"/>
      <c r="K7956" s="24"/>
      <c r="L7956" s="23"/>
      <c r="M7956" s="100"/>
      <c r="N7956" s="121"/>
    </row>
    <row r="7957" spans="1:14" s="96" customFormat="1" ht="45.95" customHeight="1">
      <c r="A7957" s="110"/>
      <c r="F7957" s="22"/>
      <c r="G7957" s="19"/>
      <c r="H7957" s="19"/>
      <c r="I7957" s="120"/>
      <c r="J7957" s="23"/>
      <c r="K7957" s="24"/>
      <c r="L7957" s="23"/>
      <c r="M7957" s="100"/>
      <c r="N7957" s="121"/>
    </row>
    <row r="7958" spans="1:14" s="96" customFormat="1" ht="45.95" customHeight="1">
      <c r="A7958" s="110"/>
      <c r="F7958" s="25"/>
      <c r="G7958" s="25"/>
      <c r="H7958" s="25"/>
      <c r="I7958" s="120"/>
      <c r="J7958" s="23"/>
      <c r="K7958" s="24"/>
      <c r="L7958" s="23"/>
      <c r="M7958" s="100"/>
      <c r="N7958" s="121"/>
    </row>
    <row r="7959" spans="1:14" s="96" customFormat="1" ht="45.95" customHeight="1">
      <c r="A7959" s="110"/>
      <c r="F7959" s="133"/>
      <c r="G7959" s="25"/>
      <c r="H7959" s="25"/>
      <c r="I7959" s="120"/>
      <c r="J7959" s="23"/>
      <c r="K7959" s="24"/>
      <c r="L7959" s="23"/>
      <c r="M7959" s="100"/>
      <c r="N7959" s="121"/>
    </row>
    <row r="7960" spans="1:14" s="96" customFormat="1" ht="45.95" customHeight="1">
      <c r="A7960" s="110"/>
      <c r="F7960" s="133"/>
      <c r="G7960" s="25"/>
      <c r="H7960" s="25"/>
      <c r="I7960" s="132"/>
      <c r="J7960" s="23"/>
      <c r="K7960" s="24"/>
      <c r="L7960" s="23"/>
      <c r="M7960" s="100"/>
      <c r="N7960" s="121"/>
    </row>
    <row r="7961" spans="1:14" s="96" customFormat="1" ht="45.95" customHeight="1">
      <c r="A7961" s="110"/>
      <c r="F7961" s="133"/>
      <c r="G7961" s="25"/>
      <c r="H7961" s="25"/>
      <c r="I7961" s="132"/>
      <c r="J7961" s="23"/>
      <c r="K7961" s="24"/>
      <c r="L7961" s="23"/>
      <c r="M7961" s="100"/>
      <c r="N7961" s="121"/>
    </row>
    <row r="7962" spans="1:14" s="96" customFormat="1" ht="45.95" customHeight="1">
      <c r="A7962" s="110"/>
      <c r="F7962" s="18"/>
      <c r="G7962" s="19"/>
      <c r="H7962" s="19"/>
      <c r="I7962" s="120"/>
      <c r="J7962" s="16"/>
      <c r="K7962" s="17"/>
      <c r="L7962" s="16"/>
      <c r="M7962" s="100"/>
      <c r="N7962" s="121"/>
    </row>
    <row r="7963" spans="1:14" s="96" customFormat="1" ht="45.95" customHeight="1">
      <c r="A7963" s="110"/>
      <c r="F7963" s="18"/>
      <c r="G7963" s="19"/>
      <c r="H7963" s="19"/>
      <c r="I7963" s="120"/>
      <c r="J7963" s="16"/>
      <c r="K7963" s="17"/>
      <c r="L7963" s="16"/>
      <c r="M7963" s="100"/>
      <c r="N7963" s="121"/>
    </row>
    <row r="7964" spans="1:14" s="96" customFormat="1" ht="45.95" customHeight="1">
      <c r="A7964" s="110"/>
      <c r="F7964" s="18"/>
      <c r="G7964" s="19"/>
      <c r="H7964" s="19"/>
      <c r="I7964" s="120"/>
      <c r="J7964" s="16"/>
      <c r="K7964" s="17"/>
      <c r="L7964" s="16"/>
      <c r="M7964" s="100"/>
      <c r="N7964" s="121"/>
    </row>
    <row r="7965" spans="1:14" s="96" customFormat="1" ht="45.95" customHeight="1">
      <c r="A7965" s="110"/>
      <c r="F7965" s="18"/>
      <c r="G7965" s="19"/>
      <c r="H7965" s="19"/>
      <c r="I7965" s="120"/>
      <c r="J7965" s="16"/>
      <c r="K7965" s="17"/>
      <c r="L7965" s="16"/>
      <c r="M7965" s="100"/>
      <c r="N7965" s="121"/>
    </row>
    <row r="7966" spans="1:14" s="96" customFormat="1" ht="45.95" customHeight="1">
      <c r="A7966" s="110"/>
      <c r="F7966" s="18"/>
      <c r="G7966" s="19"/>
      <c r="H7966" s="19"/>
      <c r="I7966" s="120"/>
      <c r="J7966" s="16"/>
      <c r="K7966" s="17"/>
      <c r="L7966" s="16"/>
      <c r="M7966" s="100"/>
      <c r="N7966" s="121"/>
    </row>
    <row r="7967" spans="1:14" s="96" customFormat="1" ht="45.95" customHeight="1">
      <c r="A7967" s="110"/>
      <c r="F7967" s="18"/>
      <c r="G7967" s="19"/>
      <c r="H7967" s="19"/>
      <c r="I7967" s="120"/>
      <c r="J7967" s="16"/>
      <c r="K7967" s="17"/>
      <c r="L7967" s="16"/>
      <c r="M7967" s="100"/>
      <c r="N7967" s="121"/>
    </row>
    <row r="7968" spans="1:14" s="96" customFormat="1" ht="45.95" customHeight="1">
      <c r="A7968" s="110"/>
      <c r="F7968" s="22"/>
      <c r="G7968" s="19"/>
      <c r="H7968" s="19"/>
      <c r="I7968" s="120"/>
      <c r="J7968" s="23"/>
      <c r="K7968" s="24"/>
      <c r="L7968" s="23"/>
      <c r="M7968" s="100"/>
      <c r="N7968" s="121"/>
    </row>
    <row r="7969" spans="1:14" s="96" customFormat="1" ht="45.95" customHeight="1">
      <c r="A7969" s="110"/>
      <c r="F7969" s="25"/>
      <c r="G7969" s="25"/>
      <c r="H7969" s="25"/>
      <c r="I7969" s="132"/>
      <c r="J7969" s="23"/>
      <c r="K7969" s="24"/>
      <c r="L7969" s="23"/>
      <c r="M7969" s="100"/>
      <c r="N7969" s="121"/>
    </row>
    <row r="7970" spans="1:14" s="96" customFormat="1" ht="45.95" customHeight="1">
      <c r="A7970" s="110"/>
      <c r="F7970" s="25"/>
      <c r="G7970" s="25"/>
      <c r="H7970" s="25"/>
      <c r="I7970" s="132"/>
      <c r="J7970" s="23"/>
      <c r="K7970" s="24"/>
      <c r="L7970" s="23"/>
      <c r="M7970" s="100"/>
      <c r="N7970" s="121"/>
    </row>
    <row r="7971" spans="1:14" s="96" customFormat="1" ht="45.95" customHeight="1">
      <c r="A7971" s="110"/>
      <c r="F7971" s="133"/>
      <c r="G7971" s="25"/>
      <c r="H7971" s="25"/>
      <c r="I7971" s="132"/>
      <c r="J7971" s="23"/>
      <c r="K7971" s="24"/>
      <c r="L7971" s="23"/>
      <c r="M7971" s="100"/>
      <c r="N7971" s="121"/>
    </row>
    <row r="7972" spans="1:14" s="96" customFormat="1" ht="45.95" customHeight="1">
      <c r="A7972" s="110"/>
      <c r="F7972" s="133"/>
      <c r="G7972" s="25"/>
      <c r="H7972" s="25"/>
      <c r="I7972" s="132"/>
      <c r="J7972" s="23"/>
      <c r="K7972" s="24"/>
      <c r="L7972" s="23"/>
      <c r="M7972" s="100"/>
      <c r="N7972" s="121"/>
    </row>
    <row r="7973" spans="1:14" s="96" customFormat="1" ht="45.95" customHeight="1">
      <c r="A7973" s="110"/>
      <c r="F7973" s="133"/>
      <c r="G7973" s="25"/>
      <c r="H7973" s="25"/>
      <c r="I7973" s="132"/>
      <c r="J7973" s="23"/>
      <c r="K7973" s="24"/>
      <c r="L7973" s="23"/>
      <c r="M7973" s="100"/>
      <c r="N7973" s="121"/>
    </row>
    <row r="7974" spans="1:14" s="96" customFormat="1" ht="45.95" customHeight="1">
      <c r="A7974" s="110"/>
      <c r="B7974" s="111"/>
      <c r="C7974" s="127"/>
      <c r="F7974" s="130"/>
      <c r="G7974" s="130"/>
      <c r="H7974" s="130"/>
      <c r="I7974" s="120"/>
      <c r="J7974" s="16"/>
      <c r="K7974" s="17"/>
      <c r="L7974" s="16"/>
      <c r="M7974" s="100"/>
      <c r="N7974" s="131"/>
    </row>
    <row r="7975" spans="1:14" s="96" customFormat="1" ht="45.95" customHeight="1">
      <c r="A7975" s="110"/>
      <c r="B7975" s="111"/>
      <c r="F7975" s="130"/>
      <c r="G7975" s="130"/>
      <c r="H7975" s="130"/>
      <c r="I7975" s="120"/>
      <c r="J7975" s="16"/>
      <c r="K7975" s="17"/>
      <c r="L7975" s="16"/>
      <c r="M7975" s="100"/>
      <c r="N7975" s="131"/>
    </row>
    <row r="7976" spans="1:14" s="96" customFormat="1" ht="45.95" customHeight="1">
      <c r="A7976" s="110"/>
      <c r="F7976" s="130"/>
      <c r="G7976" s="130"/>
      <c r="H7976" s="130"/>
      <c r="I7976" s="120"/>
      <c r="J7976" s="16"/>
      <c r="K7976" s="17"/>
      <c r="L7976" s="16"/>
      <c r="M7976" s="100"/>
      <c r="N7976" s="131"/>
    </row>
    <row r="7977" spans="1:14" s="96" customFormat="1" ht="45.95" customHeight="1">
      <c r="A7977" s="110"/>
      <c r="F7977" s="18"/>
      <c r="G7977" s="130"/>
      <c r="H7977" s="130"/>
      <c r="I7977" s="120"/>
      <c r="J7977" s="16"/>
      <c r="K7977" s="17"/>
      <c r="L7977" s="16"/>
      <c r="M7977" s="100"/>
      <c r="N7977" s="131"/>
    </row>
    <row r="7978" spans="1:14" s="96" customFormat="1" ht="45.95" customHeight="1">
      <c r="A7978" s="110"/>
      <c r="F7978" s="18"/>
      <c r="G7978" s="130"/>
      <c r="H7978" s="130"/>
      <c r="I7978" s="120"/>
      <c r="J7978" s="16"/>
      <c r="K7978" s="17"/>
      <c r="L7978" s="16"/>
      <c r="M7978" s="100"/>
      <c r="N7978" s="131"/>
    </row>
    <row r="7979" spans="1:14" s="96" customFormat="1" ht="45.95" customHeight="1">
      <c r="A7979" s="110"/>
      <c r="F7979" s="18"/>
      <c r="G7979" s="19"/>
      <c r="H7979" s="19"/>
      <c r="I7979" s="137"/>
      <c r="J7979" s="16"/>
      <c r="K7979" s="17"/>
      <c r="L7979" s="16"/>
      <c r="M7979" s="100"/>
      <c r="N7979" s="131"/>
    </row>
    <row r="7980" spans="1:14" s="96" customFormat="1" ht="45.95" customHeight="1">
      <c r="A7980" s="110"/>
      <c r="F7980" s="18"/>
      <c r="G7980" s="19"/>
      <c r="H7980" s="19"/>
      <c r="I7980" s="120"/>
      <c r="J7980" s="16"/>
      <c r="K7980" s="17"/>
      <c r="L7980" s="16"/>
      <c r="M7980" s="100"/>
      <c r="N7980" s="131"/>
    </row>
    <row r="7981" spans="1:14" s="96" customFormat="1" ht="45.95" customHeight="1">
      <c r="A7981" s="110"/>
      <c r="F7981" s="18"/>
      <c r="G7981" s="19"/>
      <c r="H7981" s="19"/>
      <c r="I7981" s="120"/>
      <c r="J7981" s="16"/>
      <c r="K7981" s="17"/>
      <c r="L7981" s="16"/>
      <c r="M7981" s="100"/>
      <c r="N7981" s="131"/>
    </row>
    <row r="7982" spans="1:14" s="96" customFormat="1" ht="45.95" customHeight="1">
      <c r="A7982" s="110"/>
      <c r="F7982" s="18"/>
      <c r="G7982" s="19"/>
      <c r="H7982" s="19"/>
      <c r="I7982" s="120"/>
      <c r="J7982" s="16"/>
      <c r="K7982" s="17"/>
      <c r="L7982" s="16"/>
      <c r="M7982" s="100"/>
      <c r="N7982" s="131"/>
    </row>
    <row r="7983" spans="1:14" s="96" customFormat="1" ht="45.95" customHeight="1">
      <c r="A7983" s="110"/>
      <c r="F7983" s="18"/>
      <c r="G7983" s="19"/>
      <c r="H7983" s="19"/>
      <c r="I7983" s="120"/>
      <c r="J7983" s="16"/>
      <c r="K7983" s="17"/>
      <c r="L7983" s="16"/>
      <c r="M7983" s="100"/>
      <c r="N7983" s="131"/>
    </row>
    <row r="7984" spans="1:14" s="96" customFormat="1" ht="45.95" customHeight="1">
      <c r="A7984" s="110"/>
      <c r="F7984" s="22"/>
      <c r="G7984" s="19"/>
      <c r="H7984" s="19"/>
      <c r="I7984" s="120"/>
      <c r="J7984" s="23"/>
      <c r="K7984" s="24"/>
      <c r="L7984" s="23"/>
      <c r="M7984" s="100"/>
      <c r="N7984" s="131"/>
    </row>
    <row r="7985" spans="1:14" s="96" customFormat="1" ht="45.95" customHeight="1">
      <c r="A7985" s="110"/>
      <c r="F7985" s="25"/>
      <c r="G7985" s="25"/>
      <c r="H7985" s="25"/>
      <c r="I7985" s="132"/>
      <c r="J7985" s="23"/>
      <c r="K7985" s="24"/>
      <c r="L7985" s="23"/>
      <c r="M7985" s="100"/>
      <c r="N7985" s="131"/>
    </row>
    <row r="7986" spans="1:14" s="96" customFormat="1" ht="45.95" customHeight="1">
      <c r="A7986" s="110"/>
      <c r="F7986" s="133"/>
      <c r="G7986" s="25"/>
      <c r="H7986" s="25"/>
      <c r="I7986" s="132"/>
      <c r="J7986" s="23"/>
      <c r="K7986" s="24"/>
      <c r="L7986" s="23"/>
      <c r="M7986" s="100"/>
      <c r="N7986" s="131"/>
    </row>
    <row r="7987" spans="1:14" s="96" customFormat="1" ht="45.95" customHeight="1">
      <c r="A7987" s="110"/>
      <c r="F7987" s="133"/>
      <c r="G7987" s="25"/>
      <c r="H7987" s="25"/>
      <c r="I7987" s="132"/>
      <c r="J7987" s="23"/>
      <c r="K7987" s="24"/>
      <c r="L7987" s="23"/>
      <c r="M7987" s="100"/>
      <c r="N7987" s="131"/>
    </row>
    <row r="7988" spans="1:14" s="96" customFormat="1" ht="45.95" customHeight="1">
      <c r="A7988" s="110"/>
      <c r="F7988" s="18"/>
      <c r="G7988" s="19"/>
      <c r="H7988" s="19"/>
      <c r="I7988" s="137"/>
      <c r="J7988" s="16"/>
      <c r="K7988" s="17"/>
      <c r="L7988" s="16"/>
      <c r="M7988" s="100"/>
      <c r="N7988" s="121"/>
    </row>
    <row r="7989" spans="1:14" s="96" customFormat="1" ht="45.95" customHeight="1">
      <c r="A7989" s="110"/>
      <c r="F7989" s="18"/>
      <c r="G7989" s="19"/>
      <c r="H7989" s="19"/>
      <c r="I7989" s="120"/>
      <c r="J7989" s="16"/>
      <c r="K7989" s="17"/>
      <c r="L7989" s="16"/>
      <c r="M7989" s="100"/>
      <c r="N7989" s="121"/>
    </row>
    <row r="7990" spans="1:14" s="96" customFormat="1" ht="45.95" customHeight="1">
      <c r="A7990" s="110"/>
      <c r="F7990" s="18"/>
      <c r="G7990" s="19"/>
      <c r="H7990" s="19"/>
      <c r="I7990" s="120"/>
      <c r="J7990" s="16"/>
      <c r="K7990" s="17"/>
      <c r="L7990" s="16"/>
      <c r="M7990" s="100"/>
      <c r="N7990" s="121"/>
    </row>
    <row r="7991" spans="1:14" s="96" customFormat="1" ht="45.95" customHeight="1">
      <c r="A7991" s="110"/>
      <c r="F7991" s="22"/>
      <c r="G7991" s="19"/>
      <c r="H7991" s="19"/>
      <c r="I7991" s="120"/>
      <c r="J7991" s="23"/>
      <c r="K7991" s="24"/>
      <c r="L7991" s="23"/>
      <c r="M7991" s="100"/>
      <c r="N7991" s="121"/>
    </row>
    <row r="7992" spans="1:14" s="96" customFormat="1" ht="45.95" customHeight="1">
      <c r="A7992" s="110"/>
      <c r="F7992" s="22"/>
      <c r="G7992" s="19"/>
      <c r="H7992" s="19"/>
      <c r="I7992" s="120"/>
      <c r="J7992" s="23"/>
      <c r="K7992" s="24"/>
      <c r="L7992" s="23"/>
      <c r="M7992" s="100"/>
      <c r="N7992" s="121"/>
    </row>
    <row r="7993" spans="1:14" s="96" customFormat="1" ht="45.95" customHeight="1">
      <c r="A7993" s="110"/>
      <c r="F7993" s="25"/>
      <c r="G7993" s="25"/>
      <c r="H7993" s="25"/>
      <c r="I7993" s="120"/>
      <c r="J7993" s="23"/>
      <c r="K7993" s="24"/>
      <c r="L7993" s="23"/>
      <c r="M7993" s="100"/>
      <c r="N7993" s="121"/>
    </row>
    <row r="7994" spans="1:14" s="96" customFormat="1" ht="45.95" customHeight="1">
      <c r="A7994" s="110"/>
      <c r="F7994" s="25"/>
      <c r="G7994" s="25"/>
      <c r="H7994" s="25"/>
      <c r="I7994" s="132"/>
      <c r="J7994" s="23"/>
      <c r="K7994" s="24"/>
      <c r="L7994" s="23"/>
      <c r="M7994" s="100"/>
      <c r="N7994" s="121"/>
    </row>
    <row r="7995" spans="1:14" s="96" customFormat="1" ht="45.95" customHeight="1">
      <c r="A7995" s="110"/>
      <c r="F7995" s="133"/>
      <c r="G7995" s="25"/>
      <c r="H7995" s="25"/>
      <c r="I7995" s="132"/>
      <c r="J7995" s="23"/>
      <c r="K7995" s="24"/>
      <c r="L7995" s="23"/>
      <c r="M7995" s="100"/>
      <c r="N7995" s="121"/>
    </row>
    <row r="7996" spans="1:14" s="96" customFormat="1" ht="45.95" customHeight="1">
      <c r="A7996" s="110"/>
      <c r="F7996" s="133"/>
      <c r="G7996" s="25"/>
      <c r="H7996" s="25"/>
      <c r="I7996" s="132"/>
      <c r="J7996" s="23"/>
      <c r="K7996" s="24"/>
      <c r="L7996" s="23"/>
      <c r="M7996" s="100"/>
      <c r="N7996" s="121"/>
    </row>
    <row r="7997" spans="1:14" s="96" customFormat="1" ht="45.95" customHeight="1">
      <c r="A7997" s="110"/>
      <c r="F7997" s="18"/>
      <c r="G7997" s="19"/>
      <c r="H7997" s="19"/>
      <c r="I7997" s="137"/>
      <c r="J7997" s="16"/>
      <c r="K7997" s="17"/>
      <c r="L7997" s="16"/>
      <c r="M7997" s="100"/>
      <c r="N7997" s="121"/>
    </row>
    <row r="7998" spans="1:14" s="96" customFormat="1" ht="45.95" customHeight="1">
      <c r="A7998" s="110"/>
      <c r="F7998" s="18"/>
      <c r="G7998" s="19"/>
      <c r="H7998" s="19"/>
      <c r="I7998" s="120"/>
      <c r="J7998" s="16"/>
      <c r="K7998" s="17"/>
      <c r="L7998" s="16"/>
      <c r="M7998" s="100"/>
      <c r="N7998" s="121"/>
    </row>
    <row r="7999" spans="1:14" s="96" customFormat="1" ht="45.95" customHeight="1">
      <c r="A7999" s="110"/>
      <c r="F7999" s="18"/>
      <c r="G7999" s="19"/>
      <c r="H7999" s="19"/>
      <c r="I7999" s="120"/>
      <c r="J7999" s="16"/>
      <c r="K7999" s="17"/>
      <c r="L7999" s="16"/>
      <c r="M7999" s="100"/>
      <c r="N7999" s="121"/>
    </row>
    <row r="8000" spans="1:14" s="96" customFormat="1" ht="45.95" customHeight="1">
      <c r="A8000" s="110"/>
      <c r="F8000" s="18"/>
      <c r="G8000" s="19"/>
      <c r="H8000" s="19"/>
      <c r="I8000" s="120"/>
      <c r="J8000" s="16"/>
      <c r="K8000" s="17"/>
      <c r="L8000" s="16"/>
      <c r="M8000" s="100"/>
      <c r="N8000" s="121"/>
    </row>
    <row r="8001" spans="1:14" s="96" customFormat="1" ht="45.95" customHeight="1">
      <c r="A8001" s="110"/>
      <c r="F8001" s="18"/>
      <c r="G8001" s="19"/>
      <c r="H8001" s="19"/>
      <c r="I8001" s="120"/>
      <c r="J8001" s="16"/>
      <c r="K8001" s="17"/>
      <c r="L8001" s="16"/>
      <c r="M8001" s="100"/>
      <c r="N8001" s="121"/>
    </row>
    <row r="8002" spans="1:14" s="96" customFormat="1" ht="45.95" customHeight="1">
      <c r="A8002" s="110"/>
      <c r="F8002" s="18"/>
      <c r="G8002" s="19"/>
      <c r="H8002" s="19"/>
      <c r="I8002" s="120"/>
      <c r="J8002" s="16"/>
      <c r="K8002" s="17"/>
      <c r="L8002" s="16"/>
      <c r="M8002" s="100"/>
      <c r="N8002" s="121"/>
    </row>
    <row r="8003" spans="1:14" s="96" customFormat="1" ht="45.95" customHeight="1">
      <c r="A8003" s="110"/>
      <c r="F8003" s="18"/>
      <c r="G8003" s="19"/>
      <c r="H8003" s="19"/>
      <c r="I8003" s="120"/>
      <c r="J8003" s="16"/>
      <c r="K8003" s="17"/>
      <c r="L8003" s="16"/>
      <c r="M8003" s="100"/>
      <c r="N8003" s="121"/>
    </row>
    <row r="8004" spans="1:14" s="96" customFormat="1" ht="45.95" customHeight="1">
      <c r="A8004" s="110"/>
      <c r="F8004" s="22"/>
      <c r="G8004" s="19"/>
      <c r="H8004" s="19"/>
      <c r="I8004" s="120"/>
      <c r="J8004" s="23"/>
      <c r="K8004" s="17"/>
      <c r="L8004" s="23"/>
      <c r="M8004" s="100"/>
      <c r="N8004" s="121"/>
    </row>
    <row r="8005" spans="1:14" s="96" customFormat="1" ht="45.95" customHeight="1">
      <c r="A8005" s="110"/>
      <c r="F8005" s="25"/>
      <c r="G8005" s="25"/>
      <c r="H8005" s="25"/>
      <c r="I8005" s="132"/>
      <c r="J8005" s="23"/>
      <c r="K8005" s="24"/>
      <c r="L8005" s="23"/>
      <c r="M8005" s="100"/>
      <c r="N8005" s="121"/>
    </row>
    <row r="8006" spans="1:14" s="96" customFormat="1" ht="45.95" customHeight="1">
      <c r="A8006" s="110"/>
      <c r="F8006" s="133"/>
      <c r="G8006" s="25"/>
      <c r="H8006" s="25"/>
      <c r="I8006" s="132"/>
      <c r="J8006" s="23"/>
      <c r="K8006" s="24"/>
      <c r="L8006" s="23"/>
      <c r="M8006" s="100"/>
      <c r="N8006" s="121"/>
    </row>
    <row r="8007" spans="1:14" s="96" customFormat="1" ht="45.95" customHeight="1">
      <c r="A8007" s="110"/>
      <c r="F8007" s="133"/>
      <c r="G8007" s="25"/>
      <c r="H8007" s="25"/>
      <c r="I8007" s="132"/>
      <c r="J8007" s="23"/>
      <c r="K8007" s="24"/>
      <c r="L8007" s="23"/>
      <c r="M8007" s="100"/>
      <c r="N8007" s="121"/>
    </row>
    <row r="8008" spans="1:14" s="96" customFormat="1" ht="45.95" customHeight="1">
      <c r="A8008" s="110"/>
      <c r="F8008" s="133"/>
      <c r="G8008" s="25"/>
      <c r="H8008" s="25"/>
      <c r="I8008" s="132"/>
      <c r="J8008" s="23"/>
      <c r="K8008" s="24"/>
      <c r="L8008" s="23"/>
      <c r="M8008" s="100"/>
      <c r="N8008" s="121"/>
    </row>
    <row r="8009" spans="1:14" s="96" customFormat="1" ht="45.95" customHeight="1">
      <c r="A8009" s="110"/>
      <c r="F8009" s="18"/>
      <c r="G8009" s="19"/>
      <c r="H8009" s="19"/>
      <c r="I8009" s="137"/>
      <c r="J8009" s="16"/>
      <c r="K8009" s="17"/>
      <c r="L8009" s="16"/>
      <c r="M8009" s="100"/>
      <c r="N8009" s="121"/>
    </row>
    <row r="8010" spans="1:14" s="96" customFormat="1" ht="45.95" customHeight="1">
      <c r="A8010" s="110"/>
      <c r="F8010" s="18"/>
      <c r="G8010" s="19"/>
      <c r="H8010" s="19"/>
      <c r="I8010" s="120"/>
      <c r="J8010" s="16"/>
      <c r="K8010" s="17"/>
      <c r="L8010" s="16"/>
      <c r="M8010" s="100"/>
      <c r="N8010" s="121"/>
    </row>
    <row r="8011" spans="1:14" s="96" customFormat="1" ht="45.95" customHeight="1">
      <c r="A8011" s="110"/>
      <c r="F8011" s="18"/>
      <c r="G8011" s="19"/>
      <c r="H8011" s="19"/>
      <c r="I8011" s="120"/>
      <c r="J8011" s="16"/>
      <c r="K8011" s="17"/>
      <c r="L8011" s="16"/>
      <c r="M8011" s="100"/>
      <c r="N8011" s="121"/>
    </row>
    <row r="8012" spans="1:14" s="96" customFormat="1" ht="45.95" customHeight="1">
      <c r="A8012" s="110"/>
      <c r="F8012" s="18"/>
      <c r="G8012" s="19"/>
      <c r="H8012" s="19"/>
      <c r="I8012" s="120"/>
      <c r="J8012" s="16"/>
      <c r="K8012" s="17"/>
      <c r="L8012" s="16"/>
      <c r="M8012" s="100"/>
      <c r="N8012" s="121"/>
    </row>
    <row r="8013" spans="1:14" s="96" customFormat="1" ht="45.95" customHeight="1">
      <c r="A8013" s="110"/>
      <c r="F8013" s="18"/>
      <c r="G8013" s="19"/>
      <c r="H8013" s="19"/>
      <c r="I8013" s="120"/>
      <c r="J8013" s="16"/>
      <c r="K8013" s="17"/>
      <c r="L8013" s="16"/>
      <c r="M8013" s="100"/>
      <c r="N8013" s="121"/>
    </row>
    <row r="8014" spans="1:14" s="96" customFormat="1" ht="45.95" customHeight="1">
      <c r="A8014" s="110"/>
      <c r="F8014" s="22"/>
      <c r="G8014" s="19"/>
      <c r="H8014" s="19"/>
      <c r="I8014" s="120"/>
      <c r="J8014" s="23"/>
      <c r="K8014" s="24"/>
      <c r="L8014" s="23"/>
      <c r="M8014" s="100"/>
      <c r="N8014" s="121"/>
    </row>
    <row r="8015" spans="1:14" s="96" customFormat="1" ht="45.95" customHeight="1">
      <c r="A8015" s="110"/>
      <c r="F8015" s="22"/>
      <c r="G8015" s="19"/>
      <c r="H8015" s="19"/>
      <c r="I8015" s="120"/>
      <c r="J8015" s="23"/>
      <c r="K8015" s="24"/>
      <c r="L8015" s="23"/>
      <c r="M8015" s="100"/>
      <c r="N8015" s="121"/>
    </row>
    <row r="8016" spans="1:14" s="96" customFormat="1" ht="45.95" customHeight="1">
      <c r="A8016" s="110"/>
      <c r="F8016" s="25"/>
      <c r="G8016" s="25"/>
      <c r="H8016" s="25"/>
      <c r="I8016" s="132"/>
      <c r="J8016" s="23"/>
      <c r="K8016" s="24"/>
      <c r="L8016" s="23"/>
      <c r="M8016" s="100"/>
      <c r="N8016" s="121"/>
    </row>
    <row r="8017" spans="1:14" s="96" customFormat="1" ht="45.95" customHeight="1">
      <c r="A8017" s="110"/>
      <c r="F8017" s="25"/>
      <c r="G8017" s="25"/>
      <c r="H8017" s="25"/>
      <c r="I8017" s="132"/>
      <c r="J8017" s="23"/>
      <c r="K8017" s="24"/>
      <c r="L8017" s="23"/>
      <c r="M8017" s="100"/>
      <c r="N8017" s="121"/>
    </row>
    <row r="8018" spans="1:14" s="96" customFormat="1" ht="45.95" customHeight="1">
      <c r="A8018" s="110"/>
      <c r="F8018" s="133"/>
      <c r="G8018" s="25"/>
      <c r="H8018" s="25"/>
      <c r="I8018" s="132"/>
      <c r="J8018" s="23"/>
      <c r="K8018" s="24"/>
      <c r="L8018" s="23"/>
      <c r="M8018" s="100"/>
      <c r="N8018" s="121"/>
    </row>
    <row r="8019" spans="1:14" s="96" customFormat="1" ht="45.95" customHeight="1">
      <c r="A8019" s="110"/>
      <c r="F8019" s="133"/>
      <c r="G8019" s="25"/>
      <c r="H8019" s="25"/>
      <c r="I8019" s="132"/>
      <c r="J8019" s="23"/>
      <c r="K8019" s="24"/>
      <c r="L8019" s="23"/>
      <c r="M8019" s="100"/>
      <c r="N8019" s="121"/>
    </row>
    <row r="8020" spans="1:14" s="96" customFormat="1" ht="45.95" customHeight="1">
      <c r="A8020" s="110"/>
      <c r="F8020" s="18"/>
      <c r="G8020" s="19"/>
      <c r="H8020" s="19"/>
      <c r="I8020" s="137"/>
      <c r="J8020" s="16"/>
      <c r="K8020" s="17"/>
      <c r="L8020" s="16"/>
      <c r="M8020" s="100"/>
      <c r="N8020" s="121"/>
    </row>
    <row r="8021" spans="1:14" s="96" customFormat="1" ht="45.95" customHeight="1">
      <c r="A8021" s="110"/>
      <c r="F8021" s="18"/>
      <c r="G8021" s="19"/>
      <c r="H8021" s="19"/>
      <c r="I8021" s="120"/>
      <c r="J8021" s="16"/>
      <c r="K8021" s="17"/>
      <c r="L8021" s="16"/>
      <c r="M8021" s="100"/>
      <c r="N8021" s="121"/>
    </row>
    <row r="8022" spans="1:14" s="96" customFormat="1" ht="45.95" customHeight="1">
      <c r="A8022" s="110"/>
      <c r="F8022" s="18"/>
      <c r="G8022" s="19"/>
      <c r="H8022" s="19"/>
      <c r="I8022" s="120"/>
      <c r="J8022" s="16"/>
      <c r="K8022" s="17"/>
      <c r="L8022" s="16"/>
      <c r="M8022" s="100"/>
      <c r="N8022" s="121"/>
    </row>
    <row r="8023" spans="1:14" s="96" customFormat="1" ht="45.95" customHeight="1">
      <c r="A8023" s="110"/>
      <c r="F8023" s="18"/>
      <c r="G8023" s="19"/>
      <c r="H8023" s="19"/>
      <c r="I8023" s="120"/>
      <c r="J8023" s="16"/>
      <c r="K8023" s="17"/>
      <c r="L8023" s="16"/>
      <c r="M8023" s="100"/>
      <c r="N8023" s="121"/>
    </row>
    <row r="8024" spans="1:14" s="96" customFormat="1" ht="45.95" customHeight="1">
      <c r="A8024" s="110"/>
      <c r="F8024" s="18"/>
      <c r="G8024" s="19"/>
      <c r="H8024" s="19"/>
      <c r="I8024" s="120"/>
      <c r="J8024" s="16"/>
      <c r="K8024" s="17"/>
      <c r="L8024" s="16"/>
      <c r="M8024" s="100"/>
      <c r="N8024" s="121"/>
    </row>
    <row r="8025" spans="1:14" s="96" customFormat="1" ht="45.95" customHeight="1">
      <c r="A8025" s="110"/>
      <c r="F8025" s="22"/>
      <c r="G8025" s="19"/>
      <c r="H8025" s="19"/>
      <c r="I8025" s="120"/>
      <c r="J8025" s="23"/>
      <c r="K8025" s="24"/>
      <c r="L8025" s="23"/>
      <c r="M8025" s="100"/>
      <c r="N8025" s="121"/>
    </row>
    <row r="8026" spans="1:14" s="96" customFormat="1" ht="45.95" customHeight="1">
      <c r="A8026" s="110"/>
      <c r="F8026" s="22"/>
      <c r="G8026" s="19"/>
      <c r="H8026" s="19"/>
      <c r="I8026" s="120"/>
      <c r="J8026" s="23"/>
      <c r="K8026" s="24"/>
      <c r="L8026" s="23"/>
      <c r="M8026" s="100"/>
      <c r="N8026" s="121"/>
    </row>
    <row r="8027" spans="1:14" s="96" customFormat="1" ht="45.95" customHeight="1">
      <c r="A8027" s="110"/>
      <c r="F8027" s="25"/>
      <c r="G8027" s="25"/>
      <c r="H8027" s="25"/>
      <c r="I8027" s="132"/>
      <c r="J8027" s="23"/>
      <c r="K8027" s="24"/>
      <c r="L8027" s="23"/>
      <c r="M8027" s="100"/>
      <c r="N8027" s="121"/>
    </row>
    <row r="8028" spans="1:14" s="96" customFormat="1" ht="45.95" customHeight="1">
      <c r="A8028" s="110"/>
      <c r="F8028" s="25"/>
      <c r="G8028" s="25"/>
      <c r="H8028" s="25"/>
      <c r="I8028" s="132"/>
      <c r="J8028" s="23"/>
      <c r="K8028" s="24"/>
      <c r="L8028" s="23"/>
      <c r="M8028" s="100"/>
      <c r="N8028" s="121"/>
    </row>
    <row r="8029" spans="1:14" s="96" customFormat="1" ht="45.95" customHeight="1">
      <c r="A8029" s="110"/>
      <c r="F8029" s="133"/>
      <c r="G8029" s="25"/>
      <c r="H8029" s="25"/>
      <c r="I8029" s="132"/>
      <c r="J8029" s="23"/>
      <c r="K8029" s="24"/>
      <c r="L8029" s="23"/>
      <c r="M8029" s="100"/>
      <c r="N8029" s="121"/>
    </row>
    <row r="8030" spans="1:14" s="96" customFormat="1" ht="45.95" customHeight="1">
      <c r="A8030" s="110"/>
      <c r="F8030" s="133"/>
      <c r="G8030" s="25"/>
      <c r="H8030" s="25"/>
      <c r="I8030" s="132"/>
      <c r="J8030" s="23"/>
      <c r="K8030" s="24"/>
      <c r="L8030" s="23"/>
      <c r="M8030" s="100"/>
      <c r="N8030" s="121"/>
    </row>
    <row r="8031" spans="1:14" s="96" customFormat="1" ht="45.95" customHeight="1">
      <c r="A8031" s="110"/>
      <c r="F8031" s="133"/>
      <c r="G8031" s="25"/>
      <c r="H8031" s="25"/>
      <c r="I8031" s="132"/>
      <c r="J8031" s="23"/>
      <c r="K8031" s="24"/>
      <c r="L8031" s="23"/>
      <c r="M8031" s="100"/>
      <c r="N8031" s="121"/>
    </row>
    <row r="8032" spans="1:14" s="96" customFormat="1" ht="45.95" customHeight="1">
      <c r="A8032" s="110"/>
      <c r="B8032" s="111"/>
      <c r="C8032" s="127"/>
      <c r="F8032" s="130"/>
      <c r="G8032" s="130"/>
      <c r="H8032" s="130"/>
      <c r="I8032" s="120"/>
      <c r="J8032" s="16"/>
      <c r="K8032" s="17"/>
      <c r="L8032" s="16"/>
      <c r="M8032" s="100"/>
      <c r="N8032" s="131"/>
    </row>
    <row r="8033" spans="1:14" s="96" customFormat="1" ht="45.95" customHeight="1">
      <c r="A8033" s="110"/>
      <c r="F8033" s="130"/>
      <c r="G8033" s="130"/>
      <c r="H8033" s="130"/>
      <c r="I8033" s="120"/>
      <c r="J8033" s="16"/>
      <c r="K8033" s="17"/>
      <c r="L8033" s="16"/>
      <c r="M8033" s="100"/>
      <c r="N8033" s="131"/>
    </row>
    <row r="8034" spans="1:14" s="96" customFormat="1" ht="45.95" customHeight="1">
      <c r="A8034" s="110"/>
      <c r="F8034" s="18"/>
      <c r="G8034" s="130"/>
      <c r="H8034" s="130"/>
      <c r="I8034" s="120"/>
      <c r="J8034" s="16"/>
      <c r="K8034" s="17"/>
      <c r="L8034" s="16"/>
      <c r="M8034" s="100"/>
      <c r="N8034" s="131"/>
    </row>
    <row r="8035" spans="1:14" s="96" customFormat="1" ht="45.95" customHeight="1">
      <c r="A8035" s="110"/>
      <c r="F8035" s="18"/>
      <c r="G8035" s="130"/>
      <c r="H8035" s="130"/>
      <c r="I8035" s="120"/>
      <c r="J8035" s="16"/>
      <c r="K8035" s="17"/>
      <c r="L8035" s="16"/>
      <c r="M8035" s="100"/>
      <c r="N8035" s="131"/>
    </row>
    <row r="8036" spans="1:14" s="96" customFormat="1" ht="45.95" customHeight="1">
      <c r="A8036" s="110"/>
      <c r="F8036" s="18"/>
      <c r="G8036" s="19"/>
      <c r="H8036" s="19"/>
      <c r="I8036" s="137"/>
      <c r="J8036" s="16"/>
      <c r="K8036" s="17"/>
      <c r="L8036" s="16"/>
      <c r="M8036" s="100"/>
      <c r="N8036" s="119"/>
    </row>
    <row r="8037" spans="1:14" s="96" customFormat="1" ht="45.95" customHeight="1">
      <c r="A8037" s="110"/>
      <c r="F8037" s="18"/>
      <c r="G8037" s="19"/>
      <c r="H8037" s="19"/>
      <c r="I8037" s="120"/>
      <c r="J8037" s="16"/>
      <c r="K8037" s="17"/>
      <c r="L8037" s="16"/>
      <c r="M8037" s="100"/>
      <c r="N8037" s="119"/>
    </row>
    <row r="8038" spans="1:14" s="96" customFormat="1" ht="45.95" customHeight="1">
      <c r="A8038" s="110"/>
      <c r="F8038" s="18"/>
      <c r="G8038" s="19"/>
      <c r="H8038" s="19"/>
      <c r="I8038" s="120"/>
      <c r="J8038" s="16"/>
      <c r="K8038" s="17"/>
      <c r="L8038" s="16"/>
      <c r="M8038" s="100"/>
      <c r="N8038" s="119"/>
    </row>
    <row r="8039" spans="1:14" s="96" customFormat="1" ht="45.95" customHeight="1">
      <c r="A8039" s="110"/>
      <c r="F8039" s="18"/>
      <c r="G8039" s="19"/>
      <c r="H8039" s="19"/>
      <c r="I8039" s="120"/>
      <c r="J8039" s="16"/>
      <c r="K8039" s="17"/>
      <c r="L8039" s="16"/>
      <c r="M8039" s="100"/>
      <c r="N8039" s="119"/>
    </row>
    <row r="8040" spans="1:14" s="96" customFormat="1" ht="45.95" customHeight="1">
      <c r="A8040" s="110"/>
      <c r="F8040" s="22"/>
      <c r="G8040" s="19"/>
      <c r="H8040" s="19"/>
      <c r="I8040" s="120"/>
      <c r="J8040" s="23"/>
      <c r="K8040" s="24"/>
      <c r="L8040" s="23"/>
      <c r="M8040" s="100"/>
      <c r="N8040" s="119"/>
    </row>
    <row r="8041" spans="1:14" s="96" customFormat="1" ht="45.95" customHeight="1">
      <c r="A8041" s="110"/>
      <c r="F8041" s="22"/>
      <c r="G8041" s="19"/>
      <c r="H8041" s="19"/>
      <c r="I8041" s="120"/>
      <c r="J8041" s="23"/>
      <c r="K8041" s="24"/>
      <c r="L8041" s="23"/>
      <c r="M8041" s="100"/>
      <c r="N8041" s="119"/>
    </row>
    <row r="8042" spans="1:14" s="96" customFormat="1" ht="45.95" customHeight="1">
      <c r="A8042" s="110"/>
      <c r="F8042" s="25"/>
      <c r="G8042" s="25"/>
      <c r="H8042" s="25"/>
      <c r="I8042" s="132"/>
      <c r="J8042" s="23"/>
      <c r="K8042" s="24"/>
      <c r="L8042" s="23"/>
      <c r="M8042" s="100"/>
      <c r="N8042" s="119"/>
    </row>
    <row r="8043" spans="1:14" s="96" customFormat="1" ht="45.95" customHeight="1">
      <c r="A8043" s="110"/>
      <c r="F8043" s="25"/>
      <c r="G8043" s="25"/>
      <c r="H8043" s="25"/>
      <c r="I8043" s="132"/>
      <c r="J8043" s="23"/>
      <c r="K8043" s="24"/>
      <c r="L8043" s="23"/>
      <c r="M8043" s="100"/>
      <c r="N8043" s="119"/>
    </row>
    <row r="8044" spans="1:14" s="96" customFormat="1" ht="45.95" customHeight="1">
      <c r="A8044" s="110"/>
      <c r="F8044" s="133"/>
      <c r="G8044" s="25"/>
      <c r="H8044" s="25"/>
      <c r="I8044" s="132"/>
      <c r="J8044" s="23"/>
      <c r="K8044" s="24"/>
      <c r="L8044" s="23"/>
      <c r="M8044" s="100"/>
      <c r="N8044" s="119"/>
    </row>
    <row r="8045" spans="1:14" s="96" customFormat="1" ht="45.95" customHeight="1">
      <c r="A8045" s="110"/>
      <c r="F8045" s="133"/>
      <c r="G8045" s="25"/>
      <c r="H8045" s="25"/>
      <c r="I8045" s="132"/>
      <c r="J8045" s="23"/>
      <c r="K8045" s="24"/>
      <c r="L8045" s="23"/>
      <c r="M8045" s="100"/>
      <c r="N8045" s="119"/>
    </row>
    <row r="8046" spans="1:14" s="96" customFormat="1" ht="45.95" customHeight="1">
      <c r="A8046" s="110"/>
      <c r="F8046" s="133"/>
      <c r="G8046" s="25"/>
      <c r="H8046" s="25"/>
      <c r="I8046" s="132"/>
      <c r="J8046" s="23"/>
      <c r="K8046" s="24"/>
      <c r="L8046" s="23"/>
      <c r="M8046" s="100"/>
      <c r="N8046" s="119"/>
    </row>
    <row r="8047" spans="1:14" s="96" customFormat="1" ht="45.95" customHeight="1">
      <c r="A8047" s="110"/>
      <c r="F8047" s="133"/>
      <c r="G8047" s="25"/>
      <c r="H8047" s="25"/>
      <c r="I8047" s="132"/>
      <c r="J8047" s="23"/>
      <c r="K8047" s="24"/>
      <c r="L8047" s="23"/>
      <c r="M8047" s="100"/>
      <c r="N8047" s="119"/>
    </row>
    <row r="8048" spans="1:14" s="96" customFormat="1" ht="45.95" customHeight="1">
      <c r="A8048" s="110"/>
      <c r="F8048" s="18"/>
      <c r="G8048" s="19"/>
      <c r="H8048" s="19"/>
      <c r="I8048" s="120"/>
      <c r="J8048" s="16"/>
      <c r="K8048" s="17"/>
      <c r="L8048" s="16"/>
      <c r="M8048" s="100"/>
      <c r="N8048" s="119"/>
    </row>
    <row r="8049" spans="1:14" s="96" customFormat="1" ht="45.95" customHeight="1">
      <c r="A8049" s="110"/>
      <c r="F8049" s="18"/>
      <c r="G8049" s="19"/>
      <c r="H8049" s="19"/>
      <c r="I8049" s="120"/>
      <c r="J8049" s="16"/>
      <c r="K8049" s="17"/>
      <c r="L8049" s="16"/>
      <c r="M8049" s="100"/>
      <c r="N8049" s="119"/>
    </row>
    <row r="8050" spans="1:14" s="96" customFormat="1" ht="45.95" customHeight="1">
      <c r="A8050" s="110"/>
      <c r="F8050" s="18"/>
      <c r="G8050" s="19"/>
      <c r="H8050" s="19"/>
      <c r="I8050" s="120"/>
      <c r="J8050" s="16"/>
      <c r="K8050" s="17"/>
      <c r="L8050" s="16"/>
      <c r="M8050" s="100"/>
      <c r="N8050" s="119"/>
    </row>
    <row r="8051" spans="1:14" s="96" customFormat="1" ht="45.95" customHeight="1">
      <c r="A8051" s="110"/>
      <c r="F8051" s="22"/>
      <c r="G8051" s="19"/>
      <c r="H8051" s="19"/>
      <c r="I8051" s="120"/>
      <c r="J8051" s="23"/>
      <c r="K8051" s="24"/>
      <c r="L8051" s="23"/>
      <c r="M8051" s="100"/>
      <c r="N8051" s="119"/>
    </row>
    <row r="8052" spans="1:14" s="96" customFormat="1" ht="45.95" customHeight="1">
      <c r="A8052" s="110"/>
      <c r="F8052" s="133"/>
      <c r="G8052" s="25"/>
      <c r="H8052" s="25"/>
      <c r="I8052" s="120"/>
      <c r="J8052" s="23"/>
      <c r="K8052" s="24"/>
      <c r="L8052" s="23"/>
      <c r="M8052" s="100"/>
      <c r="N8052" s="119"/>
    </row>
    <row r="8053" spans="1:14" s="96" customFormat="1" ht="45.95" customHeight="1">
      <c r="A8053" s="110"/>
      <c r="F8053" s="133"/>
      <c r="G8053" s="25"/>
      <c r="H8053" s="25"/>
      <c r="I8053" s="120"/>
      <c r="J8053" s="23"/>
      <c r="K8053" s="24"/>
      <c r="L8053" s="23"/>
      <c r="M8053" s="100"/>
      <c r="N8053" s="119"/>
    </row>
    <row r="8054" spans="1:14" s="96" customFormat="1" ht="45.95" customHeight="1">
      <c r="A8054" s="110"/>
      <c r="F8054" s="133"/>
      <c r="G8054" s="25"/>
      <c r="H8054" s="25"/>
      <c r="I8054" s="132"/>
      <c r="J8054" s="23"/>
      <c r="K8054" s="24"/>
      <c r="L8054" s="23"/>
      <c r="M8054" s="100"/>
      <c r="N8054" s="119"/>
    </row>
    <row r="8055" spans="1:14" s="96" customFormat="1" ht="45.95" customHeight="1">
      <c r="A8055" s="110"/>
      <c r="F8055" s="18"/>
      <c r="G8055" s="19"/>
      <c r="H8055" s="19"/>
      <c r="I8055" s="120"/>
      <c r="J8055" s="16"/>
      <c r="K8055" s="17"/>
      <c r="L8055" s="16"/>
      <c r="M8055" s="100"/>
      <c r="N8055" s="119"/>
    </row>
    <row r="8056" spans="1:14" s="96" customFormat="1" ht="45.95" customHeight="1">
      <c r="A8056" s="110"/>
      <c r="F8056" s="22"/>
      <c r="G8056" s="19"/>
      <c r="H8056" s="19"/>
      <c r="I8056" s="120"/>
      <c r="J8056" s="23"/>
      <c r="K8056" s="24"/>
      <c r="L8056" s="23"/>
      <c r="M8056" s="100"/>
      <c r="N8056" s="119"/>
    </row>
    <row r="8057" spans="1:14" s="96" customFormat="1" ht="45.95" customHeight="1">
      <c r="A8057" s="110"/>
      <c r="F8057" s="22"/>
      <c r="G8057" s="19"/>
      <c r="H8057" s="19"/>
      <c r="I8057" s="120"/>
      <c r="J8057" s="23"/>
      <c r="K8057" s="24"/>
      <c r="L8057" s="23"/>
      <c r="M8057" s="100"/>
      <c r="N8057" s="119"/>
    </row>
    <row r="8058" spans="1:14" s="96" customFormat="1" ht="45.95" customHeight="1">
      <c r="A8058" s="110"/>
      <c r="F8058" s="25"/>
      <c r="G8058" s="25"/>
      <c r="H8058" s="25"/>
      <c r="I8058" s="120"/>
      <c r="J8058" s="23"/>
      <c r="K8058" s="24"/>
      <c r="L8058" s="23"/>
      <c r="M8058" s="100"/>
      <c r="N8058" s="119"/>
    </row>
    <row r="8059" spans="1:14" s="96" customFormat="1" ht="45.95" customHeight="1">
      <c r="A8059" s="110"/>
      <c r="F8059" s="133"/>
      <c r="G8059" s="25"/>
      <c r="H8059" s="25"/>
      <c r="I8059" s="120"/>
      <c r="J8059" s="23"/>
      <c r="K8059" s="24"/>
      <c r="L8059" s="23"/>
      <c r="M8059" s="100"/>
      <c r="N8059" s="119"/>
    </row>
    <row r="8060" spans="1:14" s="96" customFormat="1" ht="45.95" customHeight="1">
      <c r="A8060" s="110"/>
      <c r="F8060" s="133"/>
      <c r="G8060" s="25"/>
      <c r="H8060" s="25"/>
      <c r="I8060" s="132"/>
      <c r="J8060" s="23"/>
      <c r="K8060" s="24"/>
      <c r="L8060" s="23"/>
      <c r="M8060" s="100"/>
      <c r="N8060" s="119"/>
    </row>
    <row r="8061" spans="1:14" s="96" customFormat="1" ht="45.95" customHeight="1">
      <c r="A8061" s="110"/>
      <c r="F8061" s="133"/>
      <c r="G8061" s="25"/>
      <c r="H8061" s="25"/>
      <c r="I8061" s="132"/>
      <c r="J8061" s="23"/>
      <c r="K8061" s="24"/>
      <c r="L8061" s="23"/>
      <c r="M8061" s="100"/>
      <c r="N8061" s="119"/>
    </row>
    <row r="8062" spans="1:14" s="96" customFormat="1" ht="45.95" customHeight="1">
      <c r="A8062" s="110"/>
      <c r="F8062" s="18"/>
      <c r="G8062" s="19"/>
      <c r="H8062" s="19"/>
      <c r="I8062" s="120"/>
      <c r="J8062" s="16"/>
      <c r="K8062" s="17"/>
      <c r="L8062" s="16"/>
      <c r="M8062" s="100"/>
      <c r="N8062" s="119"/>
    </row>
    <row r="8063" spans="1:14" s="96" customFormat="1" ht="45.95" customHeight="1">
      <c r="A8063" s="110"/>
      <c r="F8063" s="18"/>
      <c r="G8063" s="19"/>
      <c r="H8063" s="19"/>
      <c r="I8063" s="120"/>
      <c r="J8063" s="16"/>
      <c r="K8063" s="17"/>
      <c r="L8063" s="16"/>
      <c r="M8063" s="100"/>
      <c r="N8063" s="119"/>
    </row>
    <row r="8064" spans="1:14" s="96" customFormat="1" ht="45.95" customHeight="1">
      <c r="A8064" s="110"/>
      <c r="F8064" s="18"/>
      <c r="G8064" s="19"/>
      <c r="H8064" s="19"/>
      <c r="I8064" s="120"/>
      <c r="J8064" s="16"/>
      <c r="K8064" s="17"/>
      <c r="L8064" s="16"/>
      <c r="M8064" s="100"/>
      <c r="N8064" s="119"/>
    </row>
    <row r="8065" spans="1:14" s="96" customFormat="1" ht="45.95" customHeight="1">
      <c r="A8065" s="110"/>
      <c r="F8065" s="18"/>
      <c r="G8065" s="19"/>
      <c r="H8065" s="19"/>
      <c r="I8065" s="120"/>
      <c r="J8065" s="16"/>
      <c r="K8065" s="17"/>
      <c r="L8065" s="16"/>
      <c r="M8065" s="100"/>
      <c r="N8065" s="119"/>
    </row>
    <row r="8066" spans="1:14" s="96" customFormat="1" ht="45.95" customHeight="1">
      <c r="A8066" s="110"/>
      <c r="F8066" s="22"/>
      <c r="G8066" s="19"/>
      <c r="H8066" s="19"/>
      <c r="I8066" s="120"/>
      <c r="J8066" s="23"/>
      <c r="K8066" s="24"/>
      <c r="L8066" s="23"/>
      <c r="M8066" s="100"/>
      <c r="N8066" s="119"/>
    </row>
    <row r="8067" spans="1:14" s="96" customFormat="1" ht="45.95" customHeight="1">
      <c r="A8067" s="110"/>
      <c r="F8067" s="25"/>
      <c r="G8067" s="25"/>
      <c r="H8067" s="25"/>
      <c r="I8067" s="132"/>
      <c r="J8067" s="23"/>
      <c r="K8067" s="24"/>
      <c r="L8067" s="23"/>
      <c r="M8067" s="100"/>
      <c r="N8067" s="119"/>
    </row>
    <row r="8068" spans="1:14" s="96" customFormat="1" ht="45.95" customHeight="1">
      <c r="A8068" s="110"/>
      <c r="F8068" s="25"/>
      <c r="G8068" s="25"/>
      <c r="H8068" s="25"/>
      <c r="I8068" s="132"/>
      <c r="J8068" s="23"/>
      <c r="K8068" s="24"/>
      <c r="L8068" s="23"/>
      <c r="M8068" s="100"/>
      <c r="N8068" s="119"/>
    </row>
    <row r="8069" spans="1:14" s="96" customFormat="1" ht="45.95" customHeight="1">
      <c r="A8069" s="110"/>
      <c r="F8069" s="133"/>
      <c r="G8069" s="25"/>
      <c r="H8069" s="25"/>
      <c r="I8069" s="132"/>
      <c r="J8069" s="23"/>
      <c r="K8069" s="24"/>
      <c r="L8069" s="23"/>
      <c r="M8069" s="100"/>
      <c r="N8069" s="119"/>
    </row>
    <row r="8070" spans="1:14" s="96" customFormat="1" ht="45.95" customHeight="1">
      <c r="A8070" s="110"/>
      <c r="F8070" s="133"/>
      <c r="G8070" s="25"/>
      <c r="H8070" s="25"/>
      <c r="I8070" s="132"/>
      <c r="J8070" s="23"/>
      <c r="K8070" s="24"/>
      <c r="L8070" s="23"/>
      <c r="M8070" s="100"/>
      <c r="N8070" s="119"/>
    </row>
    <row r="8071" spans="1:14" s="96" customFormat="1" ht="45.95" customHeight="1">
      <c r="A8071" s="110"/>
      <c r="F8071" s="133"/>
      <c r="G8071" s="25"/>
      <c r="H8071" s="25"/>
      <c r="I8071" s="132"/>
      <c r="J8071" s="23"/>
      <c r="K8071" s="24"/>
      <c r="L8071" s="23"/>
      <c r="M8071" s="100"/>
      <c r="N8071" s="119"/>
    </row>
    <row r="8072" spans="1:14" s="96" customFormat="1" ht="45.95" customHeight="1">
      <c r="A8072" s="110"/>
      <c r="F8072" s="133"/>
      <c r="G8072" s="25"/>
      <c r="H8072" s="25"/>
      <c r="I8072" s="132"/>
      <c r="J8072" s="23"/>
      <c r="K8072" s="24"/>
      <c r="L8072" s="23"/>
      <c r="M8072" s="100"/>
      <c r="N8072" s="119"/>
    </row>
    <row r="8073" spans="1:14" s="96" customFormat="1" ht="45.95" customHeight="1">
      <c r="A8073" s="110"/>
      <c r="B8073" s="111"/>
      <c r="C8073" s="127"/>
      <c r="F8073" s="130"/>
      <c r="G8073" s="130"/>
      <c r="H8073" s="130"/>
      <c r="I8073" s="120"/>
      <c r="J8073" s="16"/>
      <c r="K8073" s="17"/>
      <c r="L8073" s="16"/>
      <c r="M8073" s="100"/>
      <c r="N8073" s="131"/>
    </row>
    <row r="8074" spans="1:14" s="96" customFormat="1" ht="45.95" customHeight="1">
      <c r="A8074" s="110"/>
      <c r="F8074" s="130"/>
      <c r="G8074" s="130"/>
      <c r="H8074" s="130"/>
      <c r="I8074" s="120"/>
      <c r="J8074" s="16"/>
      <c r="K8074" s="17"/>
      <c r="L8074" s="16"/>
      <c r="M8074" s="100"/>
      <c r="N8074" s="131"/>
    </row>
    <row r="8075" spans="1:14" s="96" customFormat="1" ht="45.95" customHeight="1">
      <c r="A8075" s="110"/>
      <c r="F8075" s="130"/>
      <c r="G8075" s="130"/>
      <c r="H8075" s="130"/>
      <c r="I8075" s="120"/>
      <c r="J8075" s="16"/>
      <c r="K8075" s="17"/>
      <c r="L8075" s="16"/>
      <c r="M8075" s="100"/>
      <c r="N8075" s="131"/>
    </row>
    <row r="8076" spans="1:14" s="96" customFormat="1" ht="45.95" customHeight="1">
      <c r="A8076" s="110"/>
      <c r="F8076" s="18"/>
      <c r="G8076" s="19"/>
      <c r="H8076" s="19"/>
      <c r="I8076" s="137"/>
      <c r="J8076" s="16"/>
      <c r="K8076" s="17"/>
      <c r="L8076" s="16"/>
      <c r="M8076" s="100"/>
      <c r="N8076" s="119"/>
    </row>
    <row r="8077" spans="1:14" s="96" customFormat="1" ht="45.95" customHeight="1">
      <c r="A8077" s="110"/>
      <c r="F8077" s="18"/>
      <c r="G8077" s="19"/>
      <c r="H8077" s="19"/>
      <c r="I8077" s="120"/>
      <c r="J8077" s="16"/>
      <c r="K8077" s="17"/>
      <c r="L8077" s="16"/>
      <c r="M8077" s="100"/>
      <c r="N8077" s="119"/>
    </row>
    <row r="8078" spans="1:14" s="96" customFormat="1" ht="45.95" customHeight="1">
      <c r="A8078" s="110"/>
      <c r="F8078" s="18"/>
      <c r="G8078" s="19"/>
      <c r="H8078" s="19"/>
      <c r="I8078" s="120"/>
      <c r="J8078" s="16"/>
      <c r="K8078" s="17"/>
      <c r="L8078" s="16"/>
      <c r="M8078" s="100"/>
      <c r="N8078" s="119"/>
    </row>
    <row r="8079" spans="1:14" s="96" customFormat="1" ht="45.95" customHeight="1">
      <c r="A8079" s="110"/>
      <c r="F8079" s="22"/>
      <c r="G8079" s="19"/>
      <c r="H8079" s="19"/>
      <c r="I8079" s="120"/>
      <c r="J8079" s="23"/>
      <c r="K8079" s="24"/>
      <c r="L8079" s="23"/>
      <c r="M8079" s="100"/>
      <c r="N8079" s="119"/>
    </row>
    <row r="8080" spans="1:14" s="96" customFormat="1" ht="45.95" customHeight="1">
      <c r="A8080" s="110"/>
      <c r="F8080" s="22"/>
      <c r="G8080" s="19"/>
      <c r="H8080" s="19"/>
      <c r="I8080" s="120"/>
      <c r="J8080" s="23"/>
      <c r="K8080" s="24"/>
      <c r="L8080" s="23"/>
      <c r="M8080" s="100"/>
      <c r="N8080" s="119"/>
    </row>
    <row r="8081" spans="1:14" s="96" customFormat="1" ht="45.95" customHeight="1">
      <c r="A8081" s="110"/>
      <c r="F8081" s="25"/>
      <c r="G8081" s="25"/>
      <c r="H8081" s="25"/>
      <c r="I8081" s="120"/>
      <c r="J8081" s="23"/>
      <c r="K8081" s="24"/>
      <c r="L8081" s="23"/>
      <c r="M8081" s="100"/>
      <c r="N8081" s="119"/>
    </row>
    <row r="8082" spans="1:14" s="96" customFormat="1" ht="45.95" customHeight="1">
      <c r="A8082" s="110"/>
      <c r="F8082" s="133"/>
      <c r="G8082" s="25"/>
      <c r="H8082" s="25"/>
      <c r="I8082" s="132"/>
      <c r="J8082" s="23"/>
      <c r="K8082" s="24"/>
      <c r="L8082" s="23"/>
      <c r="M8082" s="100"/>
      <c r="N8082" s="119"/>
    </row>
    <row r="8083" spans="1:14" s="96" customFormat="1" ht="45.95" customHeight="1">
      <c r="A8083" s="110"/>
      <c r="F8083" s="133"/>
      <c r="G8083" s="25"/>
      <c r="H8083" s="25"/>
      <c r="I8083" s="132"/>
      <c r="J8083" s="23"/>
      <c r="K8083" s="24"/>
      <c r="L8083" s="23"/>
      <c r="M8083" s="100"/>
      <c r="N8083" s="119"/>
    </row>
    <row r="8084" spans="1:14" s="96" customFormat="1" ht="45.95" customHeight="1">
      <c r="A8084" s="110"/>
      <c r="F8084" s="133"/>
      <c r="G8084" s="25"/>
      <c r="H8084" s="25"/>
      <c r="I8084" s="132"/>
      <c r="J8084" s="23"/>
      <c r="K8084" s="24"/>
      <c r="L8084" s="23"/>
      <c r="M8084" s="100"/>
      <c r="N8084" s="119"/>
    </row>
    <row r="8085" spans="1:14" s="96" customFormat="1" ht="45.95" customHeight="1">
      <c r="A8085" s="110"/>
      <c r="F8085" s="133"/>
      <c r="G8085" s="25"/>
      <c r="H8085" s="25"/>
      <c r="I8085" s="132"/>
      <c r="J8085" s="23"/>
      <c r="K8085" s="24"/>
      <c r="L8085" s="23"/>
      <c r="M8085" s="100"/>
      <c r="N8085" s="119"/>
    </row>
    <row r="8086" spans="1:14" s="96" customFormat="1" ht="45.95" customHeight="1">
      <c r="A8086" s="110"/>
      <c r="F8086" s="18"/>
      <c r="G8086" s="19"/>
      <c r="H8086" s="19"/>
      <c r="I8086" s="120"/>
      <c r="J8086" s="16"/>
      <c r="K8086" s="17"/>
      <c r="L8086" s="16"/>
      <c r="M8086" s="100"/>
      <c r="N8086" s="119"/>
    </row>
    <row r="8087" spans="1:14" s="96" customFormat="1" ht="45.95" customHeight="1">
      <c r="A8087" s="110"/>
      <c r="F8087" s="18"/>
      <c r="G8087" s="19"/>
      <c r="H8087" s="19"/>
      <c r="I8087" s="120"/>
      <c r="J8087" s="16"/>
      <c r="K8087" s="17"/>
      <c r="L8087" s="16"/>
      <c r="M8087" s="100"/>
      <c r="N8087" s="119"/>
    </row>
    <row r="8088" spans="1:14" s="96" customFormat="1" ht="45.95" customHeight="1">
      <c r="A8088" s="110"/>
      <c r="F8088" s="22"/>
      <c r="G8088" s="19"/>
      <c r="H8088" s="19"/>
      <c r="I8088" s="120"/>
      <c r="J8088" s="23"/>
      <c r="K8088" s="24"/>
      <c r="L8088" s="23"/>
      <c r="M8088" s="100"/>
      <c r="N8088" s="119"/>
    </row>
    <row r="8089" spans="1:14" s="96" customFormat="1" ht="45.95" customHeight="1">
      <c r="A8089" s="110"/>
      <c r="F8089" s="22"/>
      <c r="G8089" s="19"/>
      <c r="H8089" s="19"/>
      <c r="I8089" s="120"/>
      <c r="J8089" s="23"/>
      <c r="K8089" s="24"/>
      <c r="L8089" s="23"/>
      <c r="M8089" s="100"/>
      <c r="N8089" s="119"/>
    </row>
    <row r="8090" spans="1:14" s="96" customFormat="1" ht="45.95" customHeight="1">
      <c r="A8090" s="110"/>
      <c r="F8090" s="25"/>
      <c r="G8090" s="25"/>
      <c r="H8090" s="25"/>
      <c r="I8090" s="120"/>
      <c r="J8090" s="23"/>
      <c r="K8090" s="24"/>
      <c r="L8090" s="23"/>
      <c r="M8090" s="100"/>
      <c r="N8090" s="119"/>
    </row>
    <row r="8091" spans="1:14" s="96" customFormat="1" ht="45.95" customHeight="1">
      <c r="A8091" s="110"/>
      <c r="F8091" s="133"/>
      <c r="G8091" s="25"/>
      <c r="H8091" s="25"/>
      <c r="I8091" s="120"/>
      <c r="J8091" s="23"/>
      <c r="K8091" s="24"/>
      <c r="L8091" s="23"/>
      <c r="M8091" s="100"/>
      <c r="N8091" s="119"/>
    </row>
    <row r="8092" spans="1:14" s="96" customFormat="1" ht="45.95" customHeight="1">
      <c r="A8092" s="110"/>
      <c r="F8092" s="133"/>
      <c r="G8092" s="25"/>
      <c r="H8092" s="25"/>
      <c r="I8092" s="132"/>
      <c r="J8092" s="23"/>
      <c r="K8092" s="24"/>
      <c r="L8092" s="23"/>
      <c r="M8092" s="100"/>
      <c r="N8092" s="119"/>
    </row>
    <row r="8093" spans="1:14" s="96" customFormat="1" ht="45.95" customHeight="1">
      <c r="A8093" s="110"/>
      <c r="F8093" s="133"/>
      <c r="G8093" s="25"/>
      <c r="H8093" s="25"/>
      <c r="I8093" s="132"/>
      <c r="J8093" s="23"/>
      <c r="K8093" s="24"/>
      <c r="L8093" s="23"/>
      <c r="M8093" s="100"/>
      <c r="N8093" s="119"/>
    </row>
    <row r="8094" spans="1:14" s="96" customFormat="1" ht="45.95" customHeight="1">
      <c r="A8094" s="110"/>
      <c r="F8094" s="18"/>
      <c r="G8094" s="19"/>
      <c r="H8094" s="19"/>
      <c r="I8094" s="120"/>
      <c r="J8094" s="16"/>
      <c r="K8094" s="17"/>
      <c r="L8094" s="16"/>
      <c r="M8094" s="100"/>
      <c r="N8094" s="119"/>
    </row>
    <row r="8095" spans="1:14" s="96" customFormat="1" ht="45.95" customHeight="1">
      <c r="A8095" s="110"/>
      <c r="F8095" s="18"/>
      <c r="G8095" s="19"/>
      <c r="H8095" s="19"/>
      <c r="I8095" s="120"/>
      <c r="J8095" s="16"/>
      <c r="K8095" s="17"/>
      <c r="L8095" s="16"/>
      <c r="M8095" s="100"/>
      <c r="N8095" s="119"/>
    </row>
    <row r="8096" spans="1:14" s="96" customFormat="1" ht="45.95" customHeight="1">
      <c r="A8096" s="110"/>
      <c r="F8096" s="18"/>
      <c r="G8096" s="19"/>
      <c r="H8096" s="19"/>
      <c r="I8096" s="120"/>
      <c r="J8096" s="16"/>
      <c r="K8096" s="17"/>
      <c r="L8096" s="16"/>
      <c r="M8096" s="100"/>
      <c r="N8096" s="119"/>
    </row>
    <row r="8097" spans="1:14" s="96" customFormat="1" ht="45.95" customHeight="1">
      <c r="A8097" s="110"/>
      <c r="F8097" s="25"/>
      <c r="G8097" s="25"/>
      <c r="H8097" s="25"/>
      <c r="I8097" s="120"/>
      <c r="J8097" s="23"/>
      <c r="K8097" s="24"/>
      <c r="L8097" s="23"/>
      <c r="M8097" s="100"/>
      <c r="N8097" s="119"/>
    </row>
    <row r="8098" spans="1:14" s="96" customFormat="1" ht="45.95" customHeight="1">
      <c r="A8098" s="110"/>
      <c r="F8098" s="133"/>
      <c r="G8098" s="25"/>
      <c r="H8098" s="25"/>
      <c r="I8098" s="120"/>
      <c r="J8098" s="23"/>
      <c r="K8098" s="24"/>
      <c r="L8098" s="23"/>
      <c r="M8098" s="100"/>
      <c r="N8098" s="119"/>
    </row>
    <row r="8099" spans="1:14" s="96" customFormat="1" ht="45.95" customHeight="1">
      <c r="A8099" s="110"/>
      <c r="B8099" s="111"/>
      <c r="C8099" s="127"/>
      <c r="F8099" s="130"/>
      <c r="G8099" s="130"/>
      <c r="H8099" s="130"/>
      <c r="I8099" s="120"/>
      <c r="J8099" s="16"/>
      <c r="K8099" s="17"/>
      <c r="L8099" s="16"/>
      <c r="M8099" s="100"/>
      <c r="N8099" s="131"/>
    </row>
    <row r="8100" spans="1:14" s="96" customFormat="1" ht="45.95" customHeight="1">
      <c r="A8100" s="110"/>
      <c r="F8100" s="130"/>
      <c r="G8100" s="130"/>
      <c r="H8100" s="130"/>
      <c r="I8100" s="120"/>
      <c r="J8100" s="16"/>
      <c r="K8100" s="17"/>
      <c r="L8100" s="16"/>
      <c r="M8100" s="100"/>
      <c r="N8100" s="131"/>
    </row>
    <row r="8101" spans="1:14" s="96" customFormat="1" ht="45.95" customHeight="1">
      <c r="A8101" s="110"/>
      <c r="F8101" s="18"/>
      <c r="G8101" s="130"/>
      <c r="H8101" s="130"/>
      <c r="I8101" s="120"/>
      <c r="J8101" s="16"/>
      <c r="K8101" s="17"/>
      <c r="L8101" s="16"/>
      <c r="M8101" s="100"/>
      <c r="N8101" s="131"/>
    </row>
    <row r="8102" spans="1:14" s="96" customFormat="1" ht="45.95" customHeight="1">
      <c r="A8102" s="110"/>
      <c r="F8102" s="18"/>
      <c r="G8102" s="19"/>
      <c r="H8102" s="19"/>
      <c r="I8102" s="137"/>
      <c r="J8102" s="16"/>
      <c r="K8102" s="17"/>
      <c r="L8102" s="16"/>
      <c r="M8102" s="100"/>
      <c r="N8102" s="119"/>
    </row>
    <row r="8103" spans="1:14" s="96" customFormat="1" ht="45.95" customHeight="1">
      <c r="A8103" s="110"/>
      <c r="F8103" s="18"/>
      <c r="G8103" s="19"/>
      <c r="H8103" s="19"/>
      <c r="I8103" s="120"/>
      <c r="J8103" s="16"/>
      <c r="K8103" s="17"/>
      <c r="L8103" s="16"/>
      <c r="M8103" s="100"/>
      <c r="N8103" s="119"/>
    </row>
    <row r="8104" spans="1:14" s="96" customFormat="1" ht="45.95" customHeight="1">
      <c r="A8104" s="110"/>
      <c r="F8104" s="22"/>
      <c r="G8104" s="19"/>
      <c r="H8104" s="19"/>
      <c r="I8104" s="120"/>
      <c r="J8104" s="23"/>
      <c r="K8104" s="24"/>
      <c r="L8104" s="23"/>
      <c r="M8104" s="100"/>
      <c r="N8104" s="119"/>
    </row>
    <row r="8105" spans="1:14" s="96" customFormat="1" ht="45.95" customHeight="1">
      <c r="A8105" s="110"/>
      <c r="F8105" s="22"/>
      <c r="G8105" s="19"/>
      <c r="H8105" s="19"/>
      <c r="I8105" s="120"/>
      <c r="J8105" s="23"/>
      <c r="K8105" s="24"/>
      <c r="L8105" s="23"/>
      <c r="M8105" s="100"/>
      <c r="N8105" s="119"/>
    </row>
    <row r="8106" spans="1:14" s="96" customFormat="1" ht="45.95" customHeight="1">
      <c r="A8106" s="110"/>
      <c r="F8106" s="25"/>
      <c r="G8106" s="25"/>
      <c r="H8106" s="25"/>
      <c r="I8106" s="120"/>
      <c r="J8106" s="23"/>
      <c r="K8106" s="24"/>
      <c r="L8106" s="23"/>
      <c r="M8106" s="100"/>
      <c r="N8106" s="119"/>
    </row>
    <row r="8107" spans="1:14" s="96" customFormat="1" ht="45.95" customHeight="1">
      <c r="A8107" s="110"/>
      <c r="F8107" s="25"/>
      <c r="G8107" s="25"/>
      <c r="H8107" s="25"/>
      <c r="I8107" s="120"/>
      <c r="J8107" s="23"/>
      <c r="K8107" s="24"/>
      <c r="L8107" s="23"/>
      <c r="M8107" s="100"/>
      <c r="N8107" s="119"/>
    </row>
    <row r="8108" spans="1:14" s="96" customFormat="1" ht="45.95" customHeight="1">
      <c r="A8108" s="110"/>
      <c r="F8108" s="133"/>
      <c r="G8108" s="25"/>
      <c r="H8108" s="25"/>
      <c r="I8108" s="132"/>
      <c r="J8108" s="23"/>
      <c r="K8108" s="24"/>
      <c r="L8108" s="23"/>
      <c r="M8108" s="100"/>
      <c r="N8108" s="119"/>
    </row>
    <row r="8109" spans="1:14" s="96" customFormat="1" ht="45.95" customHeight="1">
      <c r="A8109" s="110"/>
      <c r="F8109" s="133"/>
      <c r="G8109" s="25"/>
      <c r="H8109" s="25"/>
      <c r="I8109" s="132"/>
      <c r="J8109" s="23"/>
      <c r="K8109" s="24"/>
      <c r="L8109" s="23"/>
      <c r="M8109" s="100"/>
      <c r="N8109" s="119"/>
    </row>
    <row r="8110" spans="1:14" s="96" customFormat="1" ht="45.95" customHeight="1">
      <c r="A8110" s="110"/>
      <c r="F8110" s="133"/>
      <c r="G8110" s="25"/>
      <c r="H8110" s="25"/>
      <c r="I8110" s="132"/>
      <c r="J8110" s="23"/>
      <c r="K8110" s="24"/>
      <c r="L8110" s="23"/>
      <c r="M8110" s="100"/>
      <c r="N8110" s="119"/>
    </row>
    <row r="8111" spans="1:14" s="96" customFormat="1" ht="45.95" customHeight="1">
      <c r="A8111" s="110"/>
      <c r="F8111" s="133"/>
      <c r="G8111" s="25"/>
      <c r="H8111" s="25"/>
      <c r="I8111" s="132"/>
      <c r="J8111" s="23"/>
      <c r="K8111" s="24"/>
      <c r="L8111" s="23"/>
      <c r="M8111" s="100"/>
      <c r="N8111" s="119"/>
    </row>
    <row r="8112" spans="1:14" s="96" customFormat="1" ht="45.95" customHeight="1">
      <c r="A8112" s="110"/>
      <c r="F8112" s="18"/>
      <c r="G8112" s="19"/>
      <c r="H8112" s="19"/>
      <c r="I8112" s="137"/>
      <c r="J8112" s="16"/>
      <c r="K8112" s="17"/>
      <c r="L8112" s="16"/>
      <c r="M8112" s="100"/>
      <c r="N8112" s="119"/>
    </row>
    <row r="8113" spans="1:14" s="96" customFormat="1" ht="45.95" customHeight="1">
      <c r="A8113" s="110"/>
      <c r="F8113" s="18"/>
      <c r="G8113" s="19"/>
      <c r="H8113" s="19"/>
      <c r="I8113" s="120"/>
      <c r="J8113" s="16"/>
      <c r="K8113" s="17"/>
      <c r="L8113" s="16"/>
      <c r="M8113" s="100"/>
      <c r="N8113" s="119"/>
    </row>
    <row r="8114" spans="1:14" s="96" customFormat="1" ht="45.95" customHeight="1">
      <c r="A8114" s="110"/>
      <c r="F8114" s="18"/>
      <c r="G8114" s="19"/>
      <c r="H8114" s="19"/>
      <c r="I8114" s="120"/>
      <c r="J8114" s="16"/>
      <c r="K8114" s="17"/>
      <c r="L8114" s="16"/>
      <c r="M8114" s="100"/>
      <c r="N8114" s="119"/>
    </row>
    <row r="8115" spans="1:14" s="96" customFormat="1" ht="45.95" customHeight="1">
      <c r="A8115" s="110"/>
      <c r="F8115" s="22"/>
      <c r="G8115" s="19"/>
      <c r="H8115" s="19"/>
      <c r="I8115" s="120"/>
      <c r="J8115" s="23"/>
      <c r="K8115" s="24"/>
      <c r="L8115" s="23"/>
      <c r="M8115" s="100"/>
      <c r="N8115" s="119"/>
    </row>
    <row r="8116" spans="1:14" s="96" customFormat="1" ht="45.95" customHeight="1">
      <c r="A8116" s="110"/>
      <c r="F8116" s="22"/>
      <c r="G8116" s="19"/>
      <c r="H8116" s="19"/>
      <c r="I8116" s="120"/>
      <c r="J8116" s="23"/>
      <c r="K8116" s="24"/>
      <c r="L8116" s="23"/>
      <c r="M8116" s="100"/>
      <c r="N8116" s="119"/>
    </row>
    <row r="8117" spans="1:14" s="96" customFormat="1" ht="45.95" customHeight="1">
      <c r="A8117" s="110"/>
      <c r="F8117" s="25"/>
      <c r="G8117" s="25"/>
      <c r="H8117" s="25"/>
      <c r="I8117" s="120"/>
      <c r="J8117" s="23"/>
      <c r="K8117" s="24"/>
      <c r="L8117" s="23"/>
      <c r="M8117" s="100"/>
      <c r="N8117" s="119"/>
    </row>
    <row r="8118" spans="1:14" s="96" customFormat="1" ht="45.95" customHeight="1">
      <c r="A8118" s="110"/>
      <c r="F8118" s="133"/>
      <c r="G8118" s="25"/>
      <c r="H8118" s="25"/>
      <c r="I8118" s="120"/>
      <c r="J8118" s="23"/>
      <c r="K8118" s="24"/>
      <c r="L8118" s="23"/>
      <c r="M8118" s="100"/>
      <c r="N8118" s="119"/>
    </row>
    <row r="8119" spans="1:14" s="96" customFormat="1" ht="45.95" customHeight="1">
      <c r="A8119" s="110"/>
      <c r="F8119" s="133"/>
      <c r="G8119" s="25"/>
      <c r="H8119" s="25"/>
      <c r="I8119" s="132"/>
      <c r="J8119" s="23"/>
      <c r="K8119" s="24"/>
      <c r="L8119" s="23"/>
      <c r="M8119" s="100"/>
      <c r="N8119" s="119"/>
    </row>
    <row r="8120" spans="1:14" s="96" customFormat="1" ht="45.95" customHeight="1">
      <c r="A8120" s="110"/>
      <c r="F8120" s="18"/>
      <c r="G8120" s="19"/>
      <c r="H8120" s="19"/>
      <c r="I8120" s="120"/>
      <c r="J8120" s="16"/>
      <c r="K8120" s="17"/>
      <c r="L8120" s="16"/>
      <c r="M8120" s="100"/>
      <c r="N8120" s="119"/>
    </row>
    <row r="8121" spans="1:14" s="96" customFormat="1" ht="45.95" customHeight="1">
      <c r="A8121" s="110"/>
      <c r="F8121" s="18"/>
      <c r="G8121" s="19"/>
      <c r="H8121" s="19"/>
      <c r="I8121" s="120"/>
      <c r="J8121" s="16"/>
      <c r="K8121" s="17"/>
      <c r="L8121" s="16"/>
      <c r="M8121" s="100"/>
      <c r="N8121" s="119"/>
    </row>
    <row r="8122" spans="1:14" s="96" customFormat="1" ht="45.95" customHeight="1">
      <c r="A8122" s="110"/>
      <c r="F8122" s="18"/>
      <c r="G8122" s="19"/>
      <c r="H8122" s="19"/>
      <c r="I8122" s="120"/>
      <c r="J8122" s="16"/>
      <c r="K8122" s="17"/>
      <c r="L8122" s="16"/>
      <c r="M8122" s="100"/>
      <c r="N8122" s="119"/>
    </row>
    <row r="8123" spans="1:14" s="96" customFormat="1" ht="45.95" customHeight="1">
      <c r="A8123" s="110"/>
      <c r="F8123" s="18"/>
      <c r="G8123" s="19"/>
      <c r="H8123" s="19"/>
      <c r="I8123" s="120"/>
      <c r="J8123" s="16"/>
      <c r="K8123" s="17"/>
      <c r="L8123" s="16"/>
      <c r="M8123" s="100"/>
      <c r="N8123" s="119"/>
    </row>
    <row r="8124" spans="1:14" s="96" customFormat="1" ht="45.95" customHeight="1">
      <c r="A8124" s="110"/>
      <c r="F8124" s="18"/>
      <c r="G8124" s="19"/>
      <c r="H8124" s="19"/>
      <c r="I8124" s="120"/>
      <c r="J8124" s="16"/>
      <c r="K8124" s="17"/>
      <c r="L8124" s="16"/>
      <c r="M8124" s="100"/>
      <c r="N8124" s="119"/>
    </row>
    <row r="8125" spans="1:14" s="96" customFormat="1" ht="45.95" customHeight="1">
      <c r="A8125" s="110"/>
      <c r="F8125" s="22"/>
      <c r="G8125" s="19"/>
      <c r="H8125" s="19"/>
      <c r="I8125" s="120"/>
      <c r="J8125" s="23"/>
      <c r="K8125" s="24"/>
      <c r="L8125" s="23"/>
      <c r="M8125" s="100"/>
      <c r="N8125" s="119"/>
    </row>
    <row r="8126" spans="1:14" s="96" customFormat="1" ht="45.95" customHeight="1">
      <c r="A8126" s="110"/>
      <c r="F8126" s="25"/>
      <c r="G8126" s="25"/>
      <c r="H8126" s="25"/>
      <c r="I8126" s="132"/>
      <c r="J8126" s="23"/>
      <c r="K8126" s="24"/>
      <c r="L8126" s="23"/>
      <c r="M8126" s="100"/>
      <c r="N8126" s="119"/>
    </row>
    <row r="8127" spans="1:14" s="96" customFormat="1" ht="45.95" customHeight="1">
      <c r="A8127" s="110"/>
      <c r="F8127" s="25"/>
      <c r="G8127" s="25"/>
      <c r="H8127" s="25"/>
      <c r="I8127" s="132"/>
      <c r="J8127" s="23"/>
      <c r="K8127" s="24"/>
      <c r="L8127" s="23"/>
      <c r="M8127" s="100"/>
      <c r="N8127" s="119"/>
    </row>
    <row r="8128" spans="1:14" s="96" customFormat="1" ht="45.95" customHeight="1">
      <c r="A8128" s="110"/>
      <c r="F8128" s="133"/>
      <c r="G8128" s="25"/>
      <c r="H8128" s="25"/>
      <c r="I8128" s="132"/>
      <c r="J8128" s="23"/>
      <c r="K8128" s="24"/>
      <c r="L8128" s="23"/>
      <c r="M8128" s="100"/>
      <c r="N8128" s="119"/>
    </row>
    <row r="8129" spans="1:14" s="96" customFormat="1" ht="45.95" customHeight="1">
      <c r="A8129" s="110"/>
      <c r="F8129" s="133"/>
      <c r="G8129" s="25"/>
      <c r="H8129" s="25"/>
      <c r="I8129" s="132"/>
      <c r="J8129" s="23"/>
      <c r="K8129" s="24"/>
      <c r="L8129" s="23"/>
      <c r="M8129" s="100"/>
      <c r="N8129" s="119"/>
    </row>
    <row r="8130" spans="1:14" s="96" customFormat="1" ht="45.95" customHeight="1">
      <c r="A8130" s="110"/>
      <c r="F8130" s="133"/>
      <c r="G8130" s="25"/>
      <c r="H8130" s="25"/>
      <c r="I8130" s="132"/>
      <c r="J8130" s="23"/>
      <c r="K8130" s="24"/>
      <c r="L8130" s="23"/>
      <c r="M8130" s="100"/>
      <c r="N8130" s="119"/>
    </row>
    <row r="8131" spans="1:14" s="96" customFormat="1" ht="45.95" customHeight="1">
      <c r="A8131" s="110"/>
      <c r="B8131" s="111"/>
      <c r="C8131" s="127"/>
      <c r="F8131" s="130"/>
      <c r="G8131" s="130"/>
      <c r="H8131" s="130"/>
      <c r="I8131" s="120"/>
      <c r="J8131" s="16"/>
      <c r="K8131" s="17"/>
      <c r="L8131" s="16"/>
      <c r="M8131" s="100"/>
      <c r="N8131" s="131"/>
    </row>
    <row r="8132" spans="1:14" s="96" customFormat="1" ht="45.95" customHeight="1">
      <c r="A8132" s="110"/>
      <c r="F8132" s="130"/>
      <c r="G8132" s="130"/>
      <c r="H8132" s="130"/>
      <c r="I8132" s="120"/>
      <c r="J8132" s="16"/>
      <c r="K8132" s="17"/>
      <c r="L8132" s="16"/>
      <c r="M8132" s="100"/>
      <c r="N8132" s="131"/>
    </row>
    <row r="8133" spans="1:14" s="96" customFormat="1" ht="45.95" customHeight="1">
      <c r="A8133" s="110"/>
      <c r="F8133" s="18"/>
      <c r="G8133" s="130"/>
      <c r="H8133" s="130"/>
      <c r="I8133" s="120"/>
      <c r="J8133" s="16"/>
      <c r="K8133" s="17"/>
      <c r="L8133" s="16"/>
      <c r="M8133" s="100"/>
      <c r="N8133" s="131"/>
    </row>
    <row r="8134" spans="1:14" s="96" customFormat="1" ht="45.95" customHeight="1">
      <c r="A8134" s="110"/>
      <c r="F8134" s="18"/>
      <c r="G8134" s="130"/>
      <c r="H8134" s="130"/>
      <c r="I8134" s="120"/>
      <c r="J8134" s="16"/>
      <c r="K8134" s="17"/>
      <c r="L8134" s="16"/>
      <c r="M8134" s="100"/>
      <c r="N8134" s="131"/>
    </row>
    <row r="8135" spans="1:14" s="96" customFormat="1" ht="45.95" customHeight="1">
      <c r="A8135" s="110"/>
      <c r="F8135" s="18"/>
      <c r="G8135" s="130"/>
      <c r="H8135" s="130"/>
      <c r="I8135" s="120"/>
      <c r="J8135" s="16"/>
      <c r="K8135" s="17"/>
      <c r="L8135" s="16"/>
      <c r="M8135" s="100"/>
      <c r="N8135" s="131"/>
    </row>
    <row r="8136" spans="1:14" s="96" customFormat="1" ht="45.95" customHeight="1">
      <c r="A8136" s="110"/>
      <c r="F8136" s="18"/>
      <c r="G8136" s="19"/>
      <c r="H8136" s="19"/>
      <c r="I8136" s="120"/>
      <c r="J8136" s="16"/>
      <c r="K8136" s="17"/>
      <c r="L8136" s="16"/>
      <c r="M8136" s="100"/>
      <c r="N8136" s="119"/>
    </row>
    <row r="8137" spans="1:14" s="96" customFormat="1" ht="45.95" customHeight="1">
      <c r="A8137" s="110"/>
      <c r="F8137" s="18"/>
      <c r="G8137" s="19"/>
      <c r="H8137" s="19"/>
      <c r="I8137" s="120"/>
      <c r="J8137" s="16"/>
      <c r="K8137" s="17"/>
      <c r="L8137" s="16"/>
      <c r="M8137" s="100"/>
      <c r="N8137" s="119"/>
    </row>
    <row r="8138" spans="1:14" s="96" customFormat="1" ht="45.95" customHeight="1">
      <c r="A8138" s="110"/>
      <c r="F8138" s="22"/>
      <c r="G8138" s="19"/>
      <c r="H8138" s="19"/>
      <c r="I8138" s="120"/>
      <c r="J8138" s="23"/>
      <c r="K8138" s="24"/>
      <c r="L8138" s="23"/>
      <c r="M8138" s="100"/>
      <c r="N8138" s="119"/>
    </row>
    <row r="8139" spans="1:14" s="96" customFormat="1" ht="45.95" customHeight="1">
      <c r="A8139" s="110"/>
      <c r="F8139" s="133"/>
      <c r="G8139" s="25"/>
      <c r="H8139" s="25"/>
      <c r="I8139" s="120"/>
      <c r="J8139" s="23"/>
      <c r="K8139" s="24"/>
      <c r="L8139" s="23"/>
      <c r="M8139" s="100"/>
      <c r="N8139" s="119"/>
    </row>
    <row r="8140" spans="1:14" s="96" customFormat="1" ht="45.95" customHeight="1">
      <c r="A8140" s="110"/>
      <c r="F8140" s="133"/>
      <c r="G8140" s="25"/>
      <c r="H8140" s="25"/>
      <c r="I8140" s="120"/>
      <c r="J8140" s="23"/>
      <c r="K8140" s="24"/>
      <c r="L8140" s="23"/>
      <c r="M8140" s="100"/>
      <c r="N8140" s="119"/>
    </row>
    <row r="8141" spans="1:14" s="96" customFormat="1" ht="45.95" customHeight="1">
      <c r="A8141" s="110"/>
      <c r="F8141" s="18"/>
      <c r="G8141" s="19"/>
      <c r="H8141" s="19"/>
      <c r="I8141" s="120"/>
      <c r="J8141" s="16"/>
      <c r="K8141" s="17"/>
      <c r="L8141" s="16"/>
      <c r="M8141" s="100"/>
      <c r="N8141" s="119"/>
    </row>
    <row r="8142" spans="1:14" s="96" customFormat="1" ht="45.95" customHeight="1">
      <c r="A8142" s="110"/>
      <c r="F8142" s="18"/>
      <c r="G8142" s="19"/>
      <c r="H8142" s="19"/>
      <c r="I8142" s="120"/>
      <c r="J8142" s="16"/>
      <c r="K8142" s="17"/>
      <c r="L8142" s="16"/>
      <c r="M8142" s="100"/>
      <c r="N8142" s="119"/>
    </row>
    <row r="8143" spans="1:14" s="96" customFormat="1" ht="45.95" customHeight="1">
      <c r="A8143" s="110"/>
      <c r="F8143" s="18"/>
      <c r="G8143" s="19"/>
      <c r="H8143" s="19"/>
      <c r="I8143" s="120"/>
      <c r="J8143" s="16"/>
      <c r="K8143" s="17"/>
      <c r="L8143" s="16"/>
      <c r="M8143" s="100"/>
      <c r="N8143" s="119"/>
    </row>
    <row r="8144" spans="1:14" s="96" customFormat="1" ht="45.95" customHeight="1">
      <c r="A8144" s="110"/>
      <c r="F8144" s="18"/>
      <c r="G8144" s="19"/>
      <c r="H8144" s="19"/>
      <c r="I8144" s="120"/>
      <c r="J8144" s="16"/>
      <c r="K8144" s="17"/>
      <c r="L8144" s="16"/>
      <c r="M8144" s="100"/>
      <c r="N8144" s="119"/>
    </row>
    <row r="8145" spans="1:14" s="96" customFormat="1" ht="45.95" customHeight="1">
      <c r="A8145" s="110"/>
      <c r="F8145" s="18"/>
      <c r="G8145" s="19"/>
      <c r="H8145" s="19"/>
      <c r="I8145" s="120"/>
      <c r="J8145" s="16"/>
      <c r="K8145" s="17"/>
      <c r="L8145" s="16"/>
      <c r="M8145" s="100"/>
      <c r="N8145" s="119"/>
    </row>
    <row r="8146" spans="1:14" s="96" customFormat="1" ht="45.95" customHeight="1">
      <c r="A8146" s="110"/>
      <c r="F8146" s="18"/>
      <c r="G8146" s="19"/>
      <c r="H8146" s="19"/>
      <c r="I8146" s="120"/>
      <c r="J8146" s="16"/>
      <c r="K8146" s="17"/>
      <c r="L8146" s="16"/>
      <c r="M8146" s="100"/>
      <c r="N8146" s="119"/>
    </row>
    <row r="8147" spans="1:14" s="96" customFormat="1" ht="45.95" customHeight="1">
      <c r="A8147" s="110"/>
      <c r="F8147" s="22"/>
      <c r="G8147" s="19"/>
      <c r="H8147" s="19"/>
      <c r="I8147" s="120"/>
      <c r="J8147" s="23"/>
      <c r="K8147" s="24"/>
      <c r="L8147" s="23"/>
      <c r="M8147" s="100"/>
      <c r="N8147" s="119"/>
    </row>
    <row r="8148" spans="1:14" s="96" customFormat="1" ht="45.95" customHeight="1">
      <c r="A8148" s="110"/>
      <c r="F8148" s="25"/>
      <c r="G8148" s="25"/>
      <c r="H8148" s="25"/>
      <c r="I8148" s="132"/>
      <c r="J8148" s="23"/>
      <c r="K8148" s="24"/>
      <c r="L8148" s="23"/>
      <c r="M8148" s="100"/>
      <c r="N8148" s="119"/>
    </row>
    <row r="8149" spans="1:14" s="96" customFormat="1" ht="45.95" customHeight="1">
      <c r="A8149" s="110"/>
      <c r="F8149" s="25"/>
      <c r="G8149" s="25"/>
      <c r="H8149" s="25"/>
      <c r="I8149" s="132"/>
      <c r="J8149" s="23"/>
      <c r="K8149" s="24"/>
      <c r="L8149" s="23"/>
      <c r="M8149" s="100"/>
      <c r="N8149" s="119"/>
    </row>
    <row r="8150" spans="1:14" s="96" customFormat="1" ht="45.95" customHeight="1">
      <c r="A8150" s="110"/>
      <c r="F8150" s="133"/>
      <c r="G8150" s="25"/>
      <c r="H8150" s="25"/>
      <c r="I8150" s="132"/>
      <c r="J8150" s="23"/>
      <c r="K8150" s="24"/>
      <c r="L8150" s="23"/>
      <c r="M8150" s="100"/>
      <c r="N8150" s="119"/>
    </row>
    <row r="8151" spans="1:14" s="96" customFormat="1" ht="45.95" customHeight="1">
      <c r="A8151" s="110"/>
      <c r="F8151" s="133"/>
      <c r="G8151" s="25"/>
      <c r="H8151" s="25"/>
      <c r="I8151" s="132"/>
      <c r="J8151" s="23"/>
      <c r="K8151" s="24"/>
      <c r="L8151" s="23"/>
      <c r="M8151" s="100"/>
      <c r="N8151" s="119"/>
    </row>
    <row r="8152" spans="1:14" s="96" customFormat="1" ht="45.95" customHeight="1">
      <c r="A8152" s="110"/>
      <c r="F8152" s="133"/>
      <c r="G8152" s="25"/>
      <c r="H8152" s="25"/>
      <c r="I8152" s="132"/>
      <c r="J8152" s="23"/>
      <c r="K8152" s="24"/>
      <c r="L8152" s="23"/>
      <c r="M8152" s="100"/>
      <c r="N8152" s="119"/>
    </row>
    <row r="8153" spans="1:14" s="96" customFormat="1" ht="45.95" customHeight="1">
      <c r="A8153" s="110"/>
      <c r="F8153" s="133"/>
      <c r="G8153" s="25"/>
      <c r="H8153" s="25"/>
      <c r="I8153" s="132"/>
      <c r="J8153" s="23"/>
      <c r="K8153" s="24"/>
      <c r="L8153" s="23"/>
      <c r="M8153" s="100"/>
      <c r="N8153" s="119"/>
    </row>
    <row r="8154" spans="1:14" s="96" customFormat="1" ht="45.95" customHeight="1">
      <c r="A8154" s="110"/>
      <c r="F8154" s="18"/>
      <c r="G8154" s="19"/>
      <c r="H8154" s="19"/>
      <c r="I8154" s="120"/>
      <c r="J8154" s="16"/>
      <c r="K8154" s="17"/>
      <c r="L8154" s="16"/>
      <c r="M8154" s="100"/>
      <c r="N8154" s="119"/>
    </row>
    <row r="8155" spans="1:14" s="96" customFormat="1" ht="45.95" customHeight="1">
      <c r="A8155" s="110"/>
      <c r="F8155" s="18"/>
      <c r="G8155" s="19"/>
      <c r="H8155" s="19"/>
      <c r="I8155" s="120"/>
      <c r="J8155" s="16"/>
      <c r="K8155" s="17"/>
      <c r="L8155" s="16"/>
      <c r="M8155" s="100"/>
      <c r="N8155" s="119"/>
    </row>
    <row r="8156" spans="1:14" s="96" customFormat="1" ht="45.95" customHeight="1">
      <c r="A8156" s="110"/>
      <c r="F8156" s="18"/>
      <c r="G8156" s="19"/>
      <c r="H8156" s="19"/>
      <c r="I8156" s="120"/>
      <c r="J8156" s="16"/>
      <c r="K8156" s="17"/>
      <c r="L8156" s="16"/>
      <c r="M8156" s="100"/>
      <c r="N8156" s="119"/>
    </row>
    <row r="8157" spans="1:14" s="96" customFormat="1" ht="45.95" customHeight="1">
      <c r="A8157" s="110"/>
      <c r="F8157" s="22"/>
      <c r="G8157" s="19"/>
      <c r="H8157" s="19"/>
      <c r="I8157" s="120"/>
      <c r="J8157" s="23"/>
      <c r="K8157" s="24"/>
      <c r="L8157" s="23"/>
      <c r="M8157" s="100"/>
      <c r="N8157" s="119"/>
    </row>
    <row r="8158" spans="1:14" s="96" customFormat="1" ht="45.95" customHeight="1">
      <c r="A8158" s="110"/>
      <c r="F8158" s="25"/>
      <c r="G8158" s="25"/>
      <c r="H8158" s="25"/>
      <c r="I8158" s="120"/>
      <c r="J8158" s="23"/>
      <c r="K8158" s="24"/>
      <c r="L8158" s="23"/>
      <c r="M8158" s="100"/>
      <c r="N8158" s="119"/>
    </row>
    <row r="8159" spans="1:14" s="96" customFormat="1" ht="45.95" customHeight="1">
      <c r="A8159" s="110"/>
      <c r="F8159" s="25"/>
      <c r="G8159" s="25"/>
      <c r="H8159" s="25"/>
      <c r="I8159" s="132"/>
      <c r="J8159" s="23"/>
      <c r="K8159" s="24"/>
      <c r="L8159" s="23"/>
      <c r="M8159" s="100"/>
      <c r="N8159" s="119"/>
    </row>
    <row r="8160" spans="1:14" s="96" customFormat="1" ht="45.95" customHeight="1">
      <c r="A8160" s="110"/>
      <c r="F8160" s="133"/>
      <c r="G8160" s="25"/>
      <c r="H8160" s="25"/>
      <c r="I8160" s="132"/>
      <c r="J8160" s="23"/>
      <c r="K8160" s="24"/>
      <c r="L8160" s="23"/>
      <c r="M8160" s="100"/>
      <c r="N8160" s="119"/>
    </row>
    <row r="8161" spans="1:14" s="96" customFormat="1" ht="45.95" customHeight="1">
      <c r="A8161" s="110"/>
      <c r="F8161" s="133"/>
      <c r="G8161" s="25"/>
      <c r="H8161" s="25"/>
      <c r="I8161" s="132"/>
      <c r="J8161" s="23"/>
      <c r="K8161" s="24"/>
      <c r="L8161" s="23"/>
      <c r="M8161" s="100"/>
      <c r="N8161" s="119"/>
    </row>
    <row r="8162" spans="1:14" s="96" customFormat="1" ht="45.95" customHeight="1">
      <c r="A8162" s="110"/>
      <c r="F8162" s="133"/>
      <c r="G8162" s="25"/>
      <c r="H8162" s="25"/>
      <c r="I8162" s="132"/>
      <c r="J8162" s="23"/>
      <c r="K8162" s="24"/>
      <c r="L8162" s="23"/>
      <c r="M8162" s="100"/>
      <c r="N8162" s="119"/>
    </row>
    <row r="8163" spans="1:14" s="96" customFormat="1" ht="45.95" customHeight="1">
      <c r="A8163" s="110"/>
      <c r="F8163" s="18"/>
      <c r="G8163" s="19"/>
      <c r="H8163" s="19"/>
      <c r="I8163" s="120"/>
      <c r="J8163" s="16"/>
      <c r="K8163" s="17"/>
      <c r="L8163" s="16"/>
      <c r="M8163" s="100"/>
      <c r="N8163" s="119"/>
    </row>
    <row r="8164" spans="1:14" s="96" customFormat="1" ht="45.95" customHeight="1">
      <c r="A8164" s="110"/>
      <c r="F8164" s="18"/>
      <c r="G8164" s="19"/>
      <c r="H8164" s="19"/>
      <c r="I8164" s="120"/>
      <c r="J8164" s="16"/>
      <c r="K8164" s="17"/>
      <c r="L8164" s="16"/>
      <c r="M8164" s="100"/>
      <c r="N8164" s="119"/>
    </row>
    <row r="8165" spans="1:14" s="96" customFormat="1" ht="45.95" customHeight="1">
      <c r="A8165" s="110"/>
      <c r="F8165" s="18"/>
      <c r="G8165" s="19"/>
      <c r="H8165" s="19"/>
      <c r="I8165" s="120"/>
      <c r="J8165" s="16"/>
      <c r="K8165" s="17"/>
      <c r="L8165" s="16"/>
      <c r="M8165" s="100"/>
      <c r="N8165" s="119"/>
    </row>
    <row r="8166" spans="1:14" s="96" customFormat="1" ht="45.95" customHeight="1">
      <c r="A8166" s="110"/>
      <c r="F8166" s="22"/>
      <c r="G8166" s="19"/>
      <c r="H8166" s="19"/>
      <c r="I8166" s="120"/>
      <c r="J8166" s="23"/>
      <c r="K8166" s="24"/>
      <c r="L8166" s="23"/>
      <c r="M8166" s="100"/>
      <c r="N8166" s="119"/>
    </row>
    <row r="8167" spans="1:14" s="96" customFormat="1" ht="45.95" customHeight="1">
      <c r="A8167" s="110"/>
      <c r="F8167" s="25"/>
      <c r="G8167" s="25"/>
      <c r="H8167" s="25"/>
      <c r="I8167" s="120"/>
      <c r="J8167" s="23"/>
      <c r="K8167" s="24"/>
      <c r="L8167" s="23"/>
      <c r="M8167" s="100"/>
      <c r="N8167" s="119"/>
    </row>
    <row r="8168" spans="1:14" s="96" customFormat="1" ht="45.95" customHeight="1">
      <c r="A8168" s="110"/>
      <c r="F8168" s="25"/>
      <c r="G8168" s="25"/>
      <c r="H8168" s="25"/>
      <c r="I8168" s="132"/>
      <c r="J8168" s="23"/>
      <c r="K8168" s="24"/>
      <c r="L8168" s="23"/>
      <c r="M8168" s="100"/>
      <c r="N8168" s="119"/>
    </row>
    <row r="8169" spans="1:14" s="96" customFormat="1" ht="45.95" customHeight="1">
      <c r="A8169" s="110"/>
      <c r="F8169" s="133"/>
      <c r="G8169" s="25"/>
      <c r="H8169" s="25"/>
      <c r="I8169" s="132"/>
      <c r="J8169" s="23"/>
      <c r="K8169" s="24"/>
      <c r="L8169" s="23"/>
      <c r="M8169" s="100"/>
      <c r="N8169" s="119"/>
    </row>
    <row r="8170" spans="1:14" s="96" customFormat="1" ht="45.95" customHeight="1">
      <c r="A8170" s="110"/>
      <c r="F8170" s="133"/>
      <c r="G8170" s="25"/>
      <c r="H8170" s="25"/>
      <c r="I8170" s="132"/>
      <c r="J8170" s="23"/>
      <c r="K8170" s="24"/>
      <c r="L8170" s="23"/>
      <c r="M8170" s="100"/>
      <c r="N8170" s="119"/>
    </row>
    <row r="8171" spans="1:14" s="96" customFormat="1" ht="45.95" customHeight="1">
      <c r="A8171" s="110"/>
      <c r="F8171" s="133"/>
      <c r="G8171" s="25"/>
      <c r="H8171" s="25"/>
      <c r="I8171" s="132"/>
      <c r="J8171" s="23"/>
      <c r="K8171" s="24"/>
      <c r="L8171" s="23"/>
      <c r="M8171" s="100"/>
      <c r="N8171" s="119"/>
    </row>
    <row r="8172" spans="1:14" s="96" customFormat="1" ht="45.95" customHeight="1">
      <c r="A8172" s="110"/>
      <c r="F8172" s="18"/>
      <c r="G8172" s="19"/>
      <c r="H8172" s="19"/>
      <c r="I8172" s="137"/>
      <c r="J8172" s="16"/>
      <c r="K8172" s="17"/>
      <c r="L8172" s="16"/>
      <c r="M8172" s="100"/>
      <c r="N8172" s="119"/>
    </row>
    <row r="8173" spans="1:14" s="96" customFormat="1" ht="45.95" customHeight="1">
      <c r="A8173" s="110"/>
      <c r="F8173" s="18"/>
      <c r="G8173" s="19"/>
      <c r="H8173" s="19"/>
      <c r="I8173" s="120"/>
      <c r="J8173" s="16"/>
      <c r="K8173" s="17"/>
      <c r="L8173" s="16"/>
      <c r="M8173" s="100"/>
      <c r="N8173" s="119"/>
    </row>
    <row r="8174" spans="1:14" s="96" customFormat="1" ht="45.95" customHeight="1">
      <c r="A8174" s="110"/>
      <c r="F8174" s="22"/>
      <c r="G8174" s="19"/>
      <c r="H8174" s="19"/>
      <c r="I8174" s="120"/>
      <c r="J8174" s="23"/>
      <c r="K8174" s="24"/>
      <c r="L8174" s="23"/>
      <c r="M8174" s="100"/>
      <c r="N8174" s="119"/>
    </row>
    <row r="8175" spans="1:14" s="96" customFormat="1" ht="45.95" customHeight="1">
      <c r="A8175" s="110"/>
      <c r="F8175" s="22"/>
      <c r="G8175" s="19"/>
      <c r="H8175" s="19"/>
      <c r="I8175" s="120"/>
      <c r="J8175" s="23"/>
      <c r="K8175" s="24"/>
      <c r="L8175" s="23"/>
      <c r="M8175" s="100"/>
      <c r="N8175" s="119"/>
    </row>
    <row r="8176" spans="1:14" s="96" customFormat="1" ht="45.95" customHeight="1">
      <c r="A8176" s="110"/>
      <c r="F8176" s="25"/>
      <c r="G8176" s="25"/>
      <c r="H8176" s="25"/>
      <c r="I8176" s="120"/>
      <c r="J8176" s="23"/>
      <c r="K8176" s="24"/>
      <c r="L8176" s="23"/>
      <c r="M8176" s="100"/>
      <c r="N8176" s="119"/>
    </row>
    <row r="8177" spans="1:14" s="96" customFormat="1" ht="45.95" customHeight="1">
      <c r="A8177" s="110"/>
      <c r="F8177" s="25"/>
      <c r="G8177" s="25"/>
      <c r="H8177" s="25"/>
      <c r="I8177" s="120"/>
      <c r="J8177" s="23"/>
      <c r="K8177" s="24"/>
      <c r="L8177" s="23"/>
      <c r="M8177" s="100"/>
      <c r="N8177" s="119"/>
    </row>
    <row r="8178" spans="1:14" s="96" customFormat="1" ht="45.95" customHeight="1">
      <c r="A8178" s="110"/>
      <c r="F8178" s="133"/>
      <c r="G8178" s="25"/>
      <c r="H8178" s="25"/>
      <c r="I8178" s="132"/>
      <c r="J8178" s="23"/>
      <c r="K8178" s="24"/>
      <c r="L8178" s="23"/>
      <c r="M8178" s="100"/>
      <c r="N8178" s="119"/>
    </row>
    <row r="8179" spans="1:14" s="96" customFormat="1" ht="45.95" customHeight="1">
      <c r="A8179" s="110"/>
      <c r="F8179" s="133"/>
      <c r="G8179" s="25"/>
      <c r="H8179" s="25"/>
      <c r="I8179" s="132"/>
      <c r="J8179" s="23"/>
      <c r="K8179" s="24"/>
      <c r="L8179" s="23"/>
      <c r="M8179" s="100"/>
      <c r="N8179" s="119"/>
    </row>
    <row r="8180" spans="1:14" s="96" customFormat="1" ht="45.95" customHeight="1">
      <c r="A8180" s="110"/>
      <c r="F8180" s="133"/>
      <c r="G8180" s="25"/>
      <c r="H8180" s="25"/>
      <c r="I8180" s="132"/>
      <c r="J8180" s="23"/>
      <c r="K8180" s="24"/>
      <c r="L8180" s="23"/>
      <c r="M8180" s="100"/>
      <c r="N8180" s="119"/>
    </row>
    <row r="8181" spans="1:14" s="96" customFormat="1" ht="45.95" customHeight="1">
      <c r="A8181" s="110"/>
      <c r="B8181" s="111"/>
      <c r="C8181" s="127"/>
      <c r="F8181" s="130"/>
      <c r="G8181" s="130"/>
      <c r="H8181" s="130"/>
      <c r="I8181" s="120"/>
      <c r="J8181" s="16"/>
      <c r="K8181" s="17"/>
      <c r="L8181" s="16"/>
      <c r="M8181" s="100"/>
      <c r="N8181" s="131"/>
    </row>
    <row r="8182" spans="1:14" s="96" customFormat="1" ht="45.95" customHeight="1">
      <c r="A8182" s="110"/>
      <c r="F8182" s="130"/>
      <c r="G8182" s="130"/>
      <c r="H8182" s="130"/>
      <c r="I8182" s="120"/>
      <c r="J8182" s="16"/>
      <c r="K8182" s="17"/>
      <c r="L8182" s="16"/>
      <c r="M8182" s="100"/>
      <c r="N8182" s="131"/>
    </row>
    <row r="8183" spans="1:14" s="96" customFormat="1" ht="45.95" customHeight="1">
      <c r="A8183" s="110"/>
      <c r="F8183" s="18"/>
      <c r="G8183" s="19"/>
      <c r="H8183" s="19"/>
      <c r="I8183" s="137"/>
      <c r="J8183" s="16"/>
      <c r="K8183" s="17"/>
      <c r="L8183" s="16"/>
      <c r="M8183" s="100"/>
      <c r="N8183" s="119"/>
    </row>
    <row r="8184" spans="1:14" s="96" customFormat="1" ht="45.95" customHeight="1">
      <c r="A8184" s="110"/>
      <c r="F8184" s="18"/>
      <c r="G8184" s="19"/>
      <c r="H8184" s="19"/>
      <c r="I8184" s="120"/>
      <c r="J8184" s="16"/>
      <c r="K8184" s="17"/>
      <c r="L8184" s="16"/>
      <c r="M8184" s="100"/>
      <c r="N8184" s="119"/>
    </row>
    <row r="8185" spans="1:14" s="96" customFormat="1" ht="45.95" customHeight="1">
      <c r="A8185" s="110"/>
      <c r="F8185" s="18"/>
      <c r="G8185" s="19"/>
      <c r="H8185" s="19"/>
      <c r="I8185" s="120"/>
      <c r="J8185" s="16"/>
      <c r="K8185" s="17"/>
      <c r="L8185" s="16"/>
      <c r="M8185" s="100"/>
      <c r="N8185" s="119"/>
    </row>
    <row r="8186" spans="1:14" s="96" customFormat="1" ht="45.95" customHeight="1">
      <c r="A8186" s="110"/>
      <c r="F8186" s="22"/>
      <c r="G8186" s="19"/>
      <c r="H8186" s="19"/>
      <c r="I8186" s="120"/>
      <c r="J8186" s="23"/>
      <c r="K8186" s="24"/>
      <c r="L8186" s="23"/>
      <c r="M8186" s="100"/>
      <c r="N8186" s="119"/>
    </row>
    <row r="8187" spans="1:14" s="96" customFormat="1" ht="45.95" customHeight="1">
      <c r="A8187" s="110"/>
      <c r="F8187" s="22"/>
      <c r="G8187" s="19"/>
      <c r="H8187" s="19"/>
      <c r="I8187" s="120"/>
      <c r="J8187" s="23"/>
      <c r="K8187" s="24"/>
      <c r="L8187" s="23"/>
      <c r="M8187" s="100"/>
      <c r="N8187" s="119"/>
    </row>
    <row r="8188" spans="1:14" s="96" customFormat="1" ht="45.95" customHeight="1">
      <c r="A8188" s="110"/>
      <c r="F8188" s="25"/>
      <c r="G8188" s="25"/>
      <c r="H8188" s="25"/>
      <c r="I8188" s="120"/>
      <c r="J8188" s="23"/>
      <c r="K8188" s="24"/>
      <c r="L8188" s="23"/>
      <c r="M8188" s="100"/>
      <c r="N8188" s="119"/>
    </row>
    <row r="8189" spans="1:14" s="96" customFormat="1" ht="45.95" customHeight="1">
      <c r="A8189" s="110"/>
      <c r="F8189" s="25"/>
      <c r="G8189" s="25"/>
      <c r="H8189" s="25"/>
      <c r="I8189" s="132"/>
      <c r="J8189" s="23"/>
      <c r="K8189" s="24"/>
      <c r="L8189" s="23"/>
      <c r="M8189" s="100"/>
      <c r="N8189" s="119"/>
    </row>
    <row r="8190" spans="1:14" s="96" customFormat="1" ht="45.95" customHeight="1">
      <c r="A8190" s="110"/>
      <c r="F8190" s="133"/>
      <c r="G8190" s="25"/>
      <c r="H8190" s="25"/>
      <c r="I8190" s="132"/>
      <c r="J8190" s="23"/>
      <c r="K8190" s="24"/>
      <c r="L8190" s="23"/>
      <c r="M8190" s="100"/>
      <c r="N8190" s="119"/>
    </row>
    <row r="8191" spans="1:14" s="96" customFormat="1" ht="45.95" customHeight="1">
      <c r="A8191" s="110"/>
      <c r="F8191" s="133"/>
      <c r="G8191" s="25"/>
      <c r="H8191" s="25"/>
      <c r="I8191" s="132"/>
      <c r="J8191" s="23"/>
      <c r="K8191" s="24"/>
      <c r="L8191" s="23"/>
      <c r="M8191" s="100"/>
      <c r="N8191" s="119"/>
    </row>
    <row r="8192" spans="1:14" s="96" customFormat="1" ht="45.95" customHeight="1">
      <c r="A8192" s="110"/>
      <c r="F8192" s="18"/>
      <c r="G8192" s="19"/>
      <c r="H8192" s="19"/>
      <c r="I8192" s="137"/>
      <c r="J8192" s="16"/>
      <c r="K8192" s="17"/>
      <c r="L8192" s="16"/>
      <c r="M8192" s="100"/>
      <c r="N8192" s="119"/>
    </row>
    <row r="8193" spans="1:14" s="96" customFormat="1" ht="45.95" customHeight="1">
      <c r="A8193" s="110"/>
      <c r="F8193" s="18"/>
      <c r="G8193" s="19"/>
      <c r="H8193" s="19"/>
      <c r="I8193" s="120"/>
      <c r="J8193" s="16"/>
      <c r="K8193" s="17"/>
      <c r="L8193" s="16"/>
      <c r="M8193" s="100"/>
      <c r="N8193" s="119"/>
    </row>
    <row r="8194" spans="1:14" s="96" customFormat="1" ht="45.95" customHeight="1">
      <c r="A8194" s="110"/>
      <c r="F8194" s="22"/>
      <c r="G8194" s="19"/>
      <c r="H8194" s="19"/>
      <c r="I8194" s="120"/>
      <c r="J8194" s="23"/>
      <c r="K8194" s="24"/>
      <c r="L8194" s="23"/>
      <c r="M8194" s="100"/>
      <c r="N8194" s="119"/>
    </row>
    <row r="8195" spans="1:14" s="96" customFormat="1" ht="45.95" customHeight="1">
      <c r="A8195" s="110"/>
      <c r="F8195" s="22"/>
      <c r="G8195" s="19"/>
      <c r="H8195" s="19"/>
      <c r="I8195" s="120"/>
      <c r="J8195" s="23"/>
      <c r="K8195" s="24"/>
      <c r="L8195" s="23"/>
      <c r="M8195" s="100"/>
      <c r="N8195" s="119"/>
    </row>
    <row r="8196" spans="1:14" s="96" customFormat="1" ht="45.95" customHeight="1">
      <c r="A8196" s="110"/>
      <c r="F8196" s="25"/>
      <c r="G8196" s="25"/>
      <c r="H8196" s="25"/>
      <c r="I8196" s="120"/>
      <c r="J8196" s="23"/>
      <c r="K8196" s="24"/>
      <c r="L8196" s="23"/>
      <c r="M8196" s="100"/>
      <c r="N8196" s="119"/>
    </row>
    <row r="8197" spans="1:14" s="96" customFormat="1" ht="45.95" customHeight="1">
      <c r="A8197" s="110"/>
      <c r="F8197" s="133"/>
      <c r="G8197" s="25"/>
      <c r="H8197" s="25"/>
      <c r="I8197" s="120"/>
      <c r="J8197" s="23"/>
      <c r="K8197" s="24"/>
      <c r="L8197" s="23"/>
      <c r="M8197" s="100"/>
      <c r="N8197" s="119"/>
    </row>
    <row r="8198" spans="1:14" s="96" customFormat="1" ht="45.95" customHeight="1">
      <c r="A8198" s="110"/>
      <c r="F8198" s="133"/>
      <c r="G8198" s="25"/>
      <c r="H8198" s="25"/>
      <c r="I8198" s="132"/>
      <c r="J8198" s="23"/>
      <c r="K8198" s="24"/>
      <c r="L8198" s="23"/>
      <c r="M8198" s="100"/>
      <c r="N8198" s="119"/>
    </row>
    <row r="8199" spans="1:14" s="96" customFormat="1" ht="45.95" customHeight="1">
      <c r="A8199" s="110"/>
      <c r="B8199" s="111"/>
      <c r="C8199" s="127"/>
      <c r="F8199" s="130"/>
      <c r="G8199" s="130"/>
      <c r="H8199" s="130"/>
      <c r="I8199" s="120"/>
      <c r="J8199" s="16"/>
      <c r="K8199" s="17"/>
      <c r="L8199" s="16"/>
      <c r="M8199" s="100"/>
      <c r="N8199" s="131"/>
    </row>
    <row r="8200" spans="1:14" s="96" customFormat="1" ht="45.95" customHeight="1">
      <c r="A8200" s="110"/>
      <c r="F8200" s="130"/>
      <c r="G8200" s="130"/>
      <c r="H8200" s="130"/>
      <c r="I8200" s="120"/>
      <c r="J8200" s="16"/>
      <c r="K8200" s="17"/>
      <c r="L8200" s="16"/>
      <c r="M8200" s="100"/>
      <c r="N8200" s="131"/>
    </row>
    <row r="8201" spans="1:14" s="96" customFormat="1" ht="45.95" customHeight="1">
      <c r="A8201" s="110"/>
      <c r="F8201" s="18"/>
      <c r="G8201" s="130"/>
      <c r="H8201" s="130"/>
      <c r="I8201" s="120"/>
      <c r="J8201" s="16"/>
      <c r="K8201" s="17"/>
      <c r="L8201" s="16"/>
      <c r="M8201" s="100"/>
      <c r="N8201" s="131"/>
    </row>
    <row r="8202" spans="1:14" s="96" customFormat="1" ht="45.95" customHeight="1">
      <c r="A8202" s="110"/>
      <c r="F8202" s="18"/>
      <c r="G8202" s="19"/>
      <c r="H8202" s="19"/>
      <c r="I8202" s="137"/>
      <c r="J8202" s="16"/>
      <c r="K8202" s="17"/>
      <c r="L8202" s="16"/>
      <c r="M8202" s="100"/>
      <c r="N8202" s="119"/>
    </row>
    <row r="8203" spans="1:14" s="96" customFormat="1" ht="45.95" customHeight="1">
      <c r="A8203" s="110"/>
      <c r="F8203" s="18"/>
      <c r="G8203" s="19"/>
      <c r="H8203" s="19"/>
      <c r="I8203" s="120"/>
      <c r="J8203" s="16"/>
      <c r="K8203" s="17"/>
      <c r="L8203" s="16"/>
      <c r="M8203" s="100"/>
      <c r="N8203" s="119"/>
    </row>
    <row r="8204" spans="1:14" s="96" customFormat="1" ht="45.95" customHeight="1">
      <c r="A8204" s="110"/>
      <c r="F8204" s="18"/>
      <c r="G8204" s="19"/>
      <c r="H8204" s="19"/>
      <c r="I8204" s="120"/>
      <c r="J8204" s="16"/>
      <c r="K8204" s="17"/>
      <c r="L8204" s="16"/>
      <c r="M8204" s="100"/>
      <c r="N8204" s="119"/>
    </row>
    <row r="8205" spans="1:14" s="96" customFormat="1" ht="45.95" customHeight="1">
      <c r="A8205" s="110"/>
      <c r="F8205" s="18"/>
      <c r="G8205" s="19"/>
      <c r="H8205" s="19"/>
      <c r="I8205" s="120"/>
      <c r="J8205" s="16"/>
      <c r="K8205" s="17"/>
      <c r="L8205" s="16"/>
      <c r="M8205" s="100"/>
      <c r="N8205" s="119"/>
    </row>
    <row r="8206" spans="1:14" s="96" customFormat="1" ht="45.95" customHeight="1">
      <c r="A8206" s="110"/>
      <c r="F8206" s="18"/>
      <c r="G8206" s="19"/>
      <c r="H8206" s="19"/>
      <c r="I8206" s="120"/>
      <c r="J8206" s="16"/>
      <c r="K8206" s="17"/>
      <c r="L8206" s="16"/>
      <c r="M8206" s="100"/>
      <c r="N8206" s="119"/>
    </row>
    <row r="8207" spans="1:14" s="96" customFormat="1" ht="45.95" customHeight="1">
      <c r="A8207" s="110"/>
      <c r="F8207" s="22"/>
      <c r="G8207" s="19"/>
      <c r="H8207" s="19"/>
      <c r="I8207" s="120"/>
      <c r="J8207" s="23"/>
      <c r="K8207" s="24"/>
      <c r="L8207" s="23"/>
      <c r="M8207" s="100"/>
      <c r="N8207" s="119"/>
    </row>
    <row r="8208" spans="1:14" s="96" customFormat="1" ht="45.95" customHeight="1">
      <c r="A8208" s="110"/>
      <c r="F8208" s="22"/>
      <c r="G8208" s="19"/>
      <c r="H8208" s="19"/>
      <c r="I8208" s="120"/>
      <c r="J8208" s="23"/>
      <c r="K8208" s="24"/>
      <c r="L8208" s="23"/>
      <c r="M8208" s="100"/>
      <c r="N8208" s="119"/>
    </row>
    <row r="8209" spans="1:14" s="96" customFormat="1" ht="45.95" customHeight="1">
      <c r="A8209" s="110"/>
      <c r="F8209" s="25"/>
      <c r="G8209" s="25"/>
      <c r="H8209" s="25"/>
      <c r="I8209" s="132"/>
      <c r="J8209" s="23"/>
      <c r="K8209" s="24"/>
      <c r="L8209" s="23"/>
      <c r="M8209" s="100"/>
      <c r="N8209" s="119"/>
    </row>
    <row r="8210" spans="1:14" s="96" customFormat="1" ht="45.95" customHeight="1">
      <c r="A8210" s="110"/>
      <c r="F8210" s="25"/>
      <c r="G8210" s="25"/>
      <c r="H8210" s="25"/>
      <c r="I8210" s="132"/>
      <c r="J8210" s="23"/>
      <c r="K8210" s="24"/>
      <c r="L8210" s="23"/>
      <c r="M8210" s="100"/>
      <c r="N8210" s="119"/>
    </row>
    <row r="8211" spans="1:14" s="96" customFormat="1" ht="45.95" customHeight="1">
      <c r="A8211" s="110"/>
      <c r="F8211" s="133"/>
      <c r="G8211" s="25"/>
      <c r="H8211" s="25"/>
      <c r="I8211" s="132"/>
      <c r="J8211" s="23"/>
      <c r="K8211" s="24"/>
      <c r="L8211" s="23"/>
      <c r="M8211" s="100"/>
      <c r="N8211" s="119"/>
    </row>
    <row r="8212" spans="1:14" s="96" customFormat="1" ht="45.95" customHeight="1">
      <c r="A8212" s="110"/>
      <c r="F8212" s="133"/>
      <c r="G8212" s="25"/>
      <c r="H8212" s="25"/>
      <c r="I8212" s="132"/>
      <c r="J8212" s="23"/>
      <c r="K8212" s="24"/>
      <c r="L8212" s="23"/>
      <c r="M8212" s="100"/>
      <c r="N8212" s="119"/>
    </row>
    <row r="8213" spans="1:14" s="96" customFormat="1" ht="45.95" customHeight="1">
      <c r="A8213" s="110"/>
      <c r="F8213" s="133"/>
      <c r="G8213" s="25"/>
      <c r="H8213" s="25"/>
      <c r="I8213" s="132"/>
      <c r="J8213" s="23"/>
      <c r="K8213" s="24"/>
      <c r="L8213" s="23"/>
      <c r="M8213" s="100"/>
      <c r="N8213" s="119"/>
    </row>
    <row r="8214" spans="1:14" s="96" customFormat="1" ht="45.95" customHeight="1">
      <c r="A8214" s="110"/>
      <c r="F8214" s="18"/>
      <c r="G8214" s="19"/>
      <c r="H8214" s="19"/>
      <c r="I8214" s="137"/>
      <c r="J8214" s="16"/>
      <c r="K8214" s="17"/>
      <c r="L8214" s="16"/>
      <c r="M8214" s="100"/>
      <c r="N8214" s="119"/>
    </row>
    <row r="8215" spans="1:14" s="96" customFormat="1" ht="45.95" customHeight="1">
      <c r="A8215" s="110"/>
      <c r="F8215" s="18"/>
      <c r="G8215" s="19"/>
      <c r="H8215" s="19"/>
      <c r="I8215" s="120"/>
      <c r="J8215" s="16"/>
      <c r="K8215" s="17"/>
      <c r="L8215" s="16"/>
      <c r="M8215" s="100"/>
      <c r="N8215" s="119"/>
    </row>
    <row r="8216" spans="1:14" s="96" customFormat="1" ht="45.95" customHeight="1">
      <c r="A8216" s="110"/>
      <c r="F8216" s="18"/>
      <c r="G8216" s="19"/>
      <c r="H8216" s="19"/>
      <c r="I8216" s="120"/>
      <c r="J8216" s="16"/>
      <c r="K8216" s="17"/>
      <c r="L8216" s="16"/>
      <c r="M8216" s="100"/>
      <c r="N8216" s="119"/>
    </row>
    <row r="8217" spans="1:14" s="96" customFormat="1" ht="45.95" customHeight="1">
      <c r="A8217" s="110"/>
      <c r="F8217" s="22"/>
      <c r="G8217" s="19"/>
      <c r="H8217" s="19"/>
      <c r="I8217" s="120"/>
      <c r="J8217" s="23"/>
      <c r="K8217" s="24"/>
      <c r="L8217" s="23"/>
      <c r="M8217" s="100"/>
      <c r="N8217" s="119"/>
    </row>
    <row r="8218" spans="1:14" s="96" customFormat="1" ht="45.95" customHeight="1">
      <c r="A8218" s="110"/>
      <c r="F8218" s="22"/>
      <c r="G8218" s="19"/>
      <c r="H8218" s="19"/>
      <c r="I8218" s="120"/>
      <c r="J8218" s="23"/>
      <c r="K8218" s="24"/>
      <c r="L8218" s="23"/>
      <c r="M8218" s="100"/>
      <c r="N8218" s="119"/>
    </row>
    <row r="8219" spans="1:14" s="96" customFormat="1" ht="45.95" customHeight="1">
      <c r="A8219" s="110"/>
      <c r="F8219" s="25"/>
      <c r="G8219" s="25"/>
      <c r="H8219" s="25"/>
      <c r="I8219" s="120"/>
      <c r="J8219" s="23"/>
      <c r="K8219" s="24"/>
      <c r="L8219" s="23"/>
      <c r="M8219" s="100"/>
      <c r="N8219" s="119"/>
    </row>
    <row r="8220" spans="1:14" s="96" customFormat="1" ht="45.95" customHeight="1">
      <c r="A8220" s="110"/>
      <c r="F8220" s="25"/>
      <c r="G8220" s="25"/>
      <c r="H8220" s="25"/>
      <c r="I8220" s="132"/>
      <c r="J8220" s="23"/>
      <c r="K8220" s="24"/>
      <c r="L8220" s="23"/>
      <c r="M8220" s="100"/>
      <c r="N8220" s="119"/>
    </row>
    <row r="8221" spans="1:14" s="96" customFormat="1" ht="45.95" customHeight="1">
      <c r="A8221" s="110"/>
      <c r="F8221" s="133"/>
      <c r="G8221" s="25"/>
      <c r="H8221" s="25"/>
      <c r="I8221" s="132"/>
      <c r="J8221" s="23"/>
      <c r="K8221" s="24"/>
      <c r="L8221" s="23"/>
      <c r="M8221" s="100"/>
      <c r="N8221" s="119"/>
    </row>
    <row r="8222" spans="1:14" s="96" customFormat="1" ht="45.95" customHeight="1">
      <c r="A8222" s="110"/>
      <c r="F8222" s="133"/>
      <c r="G8222" s="25"/>
      <c r="H8222" s="25"/>
      <c r="I8222" s="132"/>
      <c r="J8222" s="23"/>
      <c r="K8222" s="24"/>
      <c r="L8222" s="23"/>
      <c r="M8222" s="100"/>
      <c r="N8222" s="119"/>
    </row>
    <row r="8223" spans="1:14" s="96" customFormat="1" ht="45.95" customHeight="1">
      <c r="A8223" s="110"/>
      <c r="F8223" s="133"/>
      <c r="G8223" s="25"/>
      <c r="H8223" s="25"/>
      <c r="I8223" s="132"/>
      <c r="J8223" s="23"/>
      <c r="K8223" s="24"/>
      <c r="L8223" s="23"/>
      <c r="M8223" s="100"/>
      <c r="N8223" s="119"/>
    </row>
    <row r="8224" spans="1:14" s="96" customFormat="1" ht="45.95" customHeight="1">
      <c r="A8224" s="110"/>
      <c r="F8224" s="18"/>
      <c r="G8224" s="19"/>
      <c r="H8224" s="19"/>
      <c r="I8224" s="120"/>
      <c r="J8224" s="16"/>
      <c r="K8224" s="17"/>
      <c r="L8224" s="16"/>
      <c r="M8224" s="100"/>
      <c r="N8224" s="119"/>
    </row>
    <row r="8225" spans="1:14" s="96" customFormat="1" ht="45.95" customHeight="1">
      <c r="A8225" s="110"/>
      <c r="F8225" s="18"/>
      <c r="G8225" s="19"/>
      <c r="H8225" s="19"/>
      <c r="I8225" s="120"/>
      <c r="J8225" s="16"/>
      <c r="K8225" s="17"/>
      <c r="L8225" s="16"/>
      <c r="M8225" s="100"/>
      <c r="N8225" s="119"/>
    </row>
    <row r="8226" spans="1:14" s="96" customFormat="1" ht="45.95" customHeight="1">
      <c r="A8226" s="110"/>
      <c r="F8226" s="18"/>
      <c r="G8226" s="19"/>
      <c r="H8226" s="19"/>
      <c r="I8226" s="120"/>
      <c r="J8226" s="16"/>
      <c r="K8226" s="17"/>
      <c r="L8226" s="16"/>
      <c r="M8226" s="100"/>
      <c r="N8226" s="119"/>
    </row>
    <row r="8227" spans="1:14" s="96" customFormat="1" ht="45.95" customHeight="1">
      <c r="A8227" s="110"/>
      <c r="F8227" s="22"/>
      <c r="G8227" s="19"/>
      <c r="H8227" s="19"/>
      <c r="I8227" s="120"/>
      <c r="J8227" s="23"/>
      <c r="K8227" s="24"/>
      <c r="L8227" s="23"/>
      <c r="M8227" s="100"/>
      <c r="N8227" s="119"/>
    </row>
    <row r="8228" spans="1:14" s="96" customFormat="1" ht="45.95" customHeight="1">
      <c r="A8228" s="110"/>
      <c r="F8228" s="25"/>
      <c r="G8228" s="25"/>
      <c r="H8228" s="25"/>
      <c r="I8228" s="120"/>
      <c r="J8228" s="23"/>
      <c r="K8228" s="24"/>
      <c r="L8228" s="23"/>
      <c r="M8228" s="100"/>
      <c r="N8228" s="119"/>
    </row>
    <row r="8229" spans="1:14" s="96" customFormat="1" ht="45.95" customHeight="1">
      <c r="A8229" s="110"/>
      <c r="F8229" s="133"/>
      <c r="G8229" s="25"/>
      <c r="H8229" s="25"/>
      <c r="I8229" s="132"/>
      <c r="J8229" s="23"/>
      <c r="K8229" s="24"/>
      <c r="L8229" s="23"/>
      <c r="M8229" s="100"/>
      <c r="N8229" s="119"/>
    </row>
    <row r="8230" spans="1:14" s="96" customFormat="1" ht="45.95" customHeight="1">
      <c r="A8230" s="110"/>
      <c r="F8230" s="133"/>
      <c r="G8230" s="25"/>
      <c r="H8230" s="25"/>
      <c r="I8230" s="132"/>
      <c r="J8230" s="23"/>
      <c r="K8230" s="24"/>
      <c r="L8230" s="23"/>
      <c r="M8230" s="100"/>
      <c r="N8230" s="119"/>
    </row>
    <row r="8231" spans="1:14" s="96" customFormat="1" ht="45.95" customHeight="1">
      <c r="A8231" s="110"/>
      <c r="F8231" s="133"/>
      <c r="G8231" s="25"/>
      <c r="H8231" s="25"/>
      <c r="I8231" s="132"/>
      <c r="J8231" s="23"/>
      <c r="K8231" s="24"/>
      <c r="L8231" s="23"/>
      <c r="M8231" s="100"/>
      <c r="N8231" s="119"/>
    </row>
    <row r="8232" spans="1:14" s="96" customFormat="1" ht="45.95" customHeight="1">
      <c r="A8232" s="110"/>
      <c r="F8232" s="133"/>
      <c r="G8232" s="25"/>
      <c r="H8232" s="25"/>
      <c r="I8232" s="132"/>
      <c r="J8232" s="23"/>
      <c r="K8232" s="24"/>
      <c r="L8232" s="23"/>
      <c r="M8232" s="100"/>
      <c r="N8232" s="119"/>
    </row>
    <row r="8233" spans="1:14" s="96" customFormat="1" ht="45.95" customHeight="1">
      <c r="A8233" s="110"/>
      <c r="B8233" s="111"/>
      <c r="C8233" s="127"/>
      <c r="F8233" s="130"/>
      <c r="G8233" s="130"/>
      <c r="H8233" s="130"/>
      <c r="I8233" s="120"/>
      <c r="J8233" s="16"/>
      <c r="K8233" s="17"/>
      <c r="L8233" s="16"/>
      <c r="M8233" s="100"/>
      <c r="N8233" s="131"/>
    </row>
    <row r="8234" spans="1:14" s="96" customFormat="1" ht="45.95" customHeight="1">
      <c r="A8234" s="110"/>
      <c r="F8234" s="130"/>
      <c r="G8234" s="130"/>
      <c r="H8234" s="130"/>
      <c r="I8234" s="120"/>
      <c r="J8234" s="16"/>
      <c r="K8234" s="17"/>
      <c r="L8234" s="16"/>
      <c r="M8234" s="100"/>
      <c r="N8234" s="131"/>
    </row>
    <row r="8235" spans="1:14" s="96" customFormat="1" ht="45.95" customHeight="1">
      <c r="A8235" s="110"/>
      <c r="F8235" s="18"/>
      <c r="G8235" s="130"/>
      <c r="H8235" s="130"/>
      <c r="I8235" s="120"/>
      <c r="J8235" s="16"/>
      <c r="K8235" s="17"/>
      <c r="L8235" s="16"/>
      <c r="M8235" s="100"/>
      <c r="N8235" s="131"/>
    </row>
    <row r="8236" spans="1:14" s="96" customFormat="1" ht="45.95" customHeight="1">
      <c r="A8236" s="110"/>
      <c r="F8236" s="18"/>
      <c r="G8236" s="19"/>
      <c r="H8236" s="19"/>
      <c r="I8236" s="120"/>
      <c r="J8236" s="16"/>
      <c r="K8236" s="17"/>
      <c r="L8236" s="16"/>
      <c r="M8236" s="100"/>
      <c r="N8236" s="121"/>
    </row>
    <row r="8237" spans="1:14" s="96" customFormat="1" ht="45.95" customHeight="1">
      <c r="A8237" s="110"/>
      <c r="F8237" s="18"/>
      <c r="G8237" s="19"/>
      <c r="H8237" s="19"/>
      <c r="I8237" s="120"/>
      <c r="J8237" s="16"/>
      <c r="K8237" s="17"/>
      <c r="L8237" s="16"/>
      <c r="M8237" s="100"/>
      <c r="N8237" s="121"/>
    </row>
    <row r="8238" spans="1:14" s="96" customFormat="1" ht="45.95" customHeight="1">
      <c r="A8238" s="110"/>
      <c r="F8238" s="18"/>
      <c r="G8238" s="19"/>
      <c r="H8238" s="19"/>
      <c r="I8238" s="120"/>
      <c r="J8238" s="16"/>
      <c r="K8238" s="17"/>
      <c r="L8238" s="16"/>
      <c r="M8238" s="100"/>
      <c r="N8238" s="121"/>
    </row>
    <row r="8239" spans="1:14" s="96" customFormat="1" ht="45.95" customHeight="1">
      <c r="A8239" s="110"/>
      <c r="F8239" s="18"/>
      <c r="G8239" s="19"/>
      <c r="H8239" s="19"/>
      <c r="I8239" s="120"/>
      <c r="J8239" s="16"/>
      <c r="K8239" s="17"/>
      <c r="L8239" s="16"/>
      <c r="M8239" s="100"/>
      <c r="N8239" s="121"/>
    </row>
    <row r="8240" spans="1:14" s="96" customFormat="1" ht="45.95" customHeight="1">
      <c r="A8240" s="110"/>
      <c r="F8240" s="22"/>
      <c r="G8240" s="19"/>
      <c r="H8240" s="19"/>
      <c r="I8240" s="120"/>
      <c r="J8240" s="23"/>
      <c r="K8240" s="24"/>
      <c r="L8240" s="23"/>
      <c r="M8240" s="100"/>
      <c r="N8240" s="121"/>
    </row>
    <row r="8241" spans="1:14" s="96" customFormat="1" ht="45.95" customHeight="1">
      <c r="A8241" s="110"/>
      <c r="F8241" s="22"/>
      <c r="G8241" s="19"/>
      <c r="H8241" s="19"/>
      <c r="I8241" s="120"/>
      <c r="J8241" s="23"/>
      <c r="K8241" s="24"/>
      <c r="L8241" s="23"/>
      <c r="M8241" s="100"/>
      <c r="N8241" s="121"/>
    </row>
    <row r="8242" spans="1:14" s="96" customFormat="1" ht="45.95" customHeight="1">
      <c r="A8242" s="110"/>
      <c r="F8242" s="25"/>
      <c r="G8242" s="25"/>
      <c r="H8242" s="25"/>
      <c r="I8242" s="132"/>
      <c r="J8242" s="23"/>
      <c r="K8242" s="24"/>
      <c r="L8242" s="23"/>
      <c r="M8242" s="100"/>
      <c r="N8242" s="121"/>
    </row>
    <row r="8243" spans="1:14" s="96" customFormat="1" ht="45.95" customHeight="1">
      <c r="A8243" s="110"/>
      <c r="F8243" s="25"/>
      <c r="G8243" s="25"/>
      <c r="H8243" s="25"/>
      <c r="I8243" s="132"/>
      <c r="J8243" s="23"/>
      <c r="K8243" s="24"/>
      <c r="L8243" s="23"/>
      <c r="M8243" s="100"/>
      <c r="N8243" s="121"/>
    </row>
    <row r="8244" spans="1:14" s="96" customFormat="1" ht="45.95" customHeight="1">
      <c r="A8244" s="110"/>
      <c r="F8244" s="133"/>
      <c r="G8244" s="25"/>
      <c r="H8244" s="25"/>
      <c r="I8244" s="132"/>
      <c r="J8244" s="23"/>
      <c r="K8244" s="24"/>
      <c r="L8244" s="23"/>
      <c r="M8244" s="100"/>
      <c r="N8244" s="121"/>
    </row>
    <row r="8245" spans="1:14" s="96" customFormat="1" ht="45.95" customHeight="1">
      <c r="A8245" s="110"/>
      <c r="F8245" s="133"/>
      <c r="G8245" s="25"/>
      <c r="H8245" s="25"/>
      <c r="I8245" s="132"/>
      <c r="J8245" s="23"/>
      <c r="K8245" s="24"/>
      <c r="L8245" s="23"/>
      <c r="M8245" s="100"/>
      <c r="N8245" s="121"/>
    </row>
    <row r="8246" spans="1:14" s="96" customFormat="1" ht="45.95" customHeight="1">
      <c r="A8246" s="110"/>
      <c r="F8246" s="133"/>
      <c r="G8246" s="25"/>
      <c r="H8246" s="25"/>
      <c r="I8246" s="132"/>
      <c r="J8246" s="23"/>
      <c r="K8246" s="24"/>
      <c r="L8246" s="23"/>
      <c r="M8246" s="100"/>
      <c r="N8246" s="121"/>
    </row>
    <row r="8247" spans="1:14" s="96" customFormat="1" ht="45.95" customHeight="1">
      <c r="A8247" s="110"/>
      <c r="F8247" s="18"/>
      <c r="G8247" s="19"/>
      <c r="H8247" s="19"/>
      <c r="I8247" s="137"/>
      <c r="J8247" s="16"/>
      <c r="K8247" s="17"/>
      <c r="L8247" s="16"/>
      <c r="M8247" s="100"/>
      <c r="N8247" s="121"/>
    </row>
    <row r="8248" spans="1:14" s="96" customFormat="1" ht="45.95" customHeight="1">
      <c r="A8248" s="110"/>
      <c r="F8248" s="22"/>
      <c r="G8248" s="19"/>
      <c r="H8248" s="19"/>
      <c r="I8248" s="120"/>
      <c r="J8248" s="23"/>
      <c r="K8248" s="24"/>
      <c r="L8248" s="23"/>
      <c r="M8248" s="100"/>
      <c r="N8248" s="121"/>
    </row>
    <row r="8249" spans="1:14" s="96" customFormat="1" ht="45.95" customHeight="1">
      <c r="A8249" s="110"/>
      <c r="F8249" s="22"/>
      <c r="G8249" s="19"/>
      <c r="H8249" s="19"/>
      <c r="I8249" s="120"/>
      <c r="J8249" s="23"/>
      <c r="K8249" s="24"/>
      <c r="L8249" s="23"/>
      <c r="M8249" s="100"/>
      <c r="N8249" s="121"/>
    </row>
    <row r="8250" spans="1:14" s="96" customFormat="1" ht="45.95" customHeight="1">
      <c r="A8250" s="110"/>
      <c r="F8250" s="25"/>
      <c r="G8250" s="25"/>
      <c r="H8250" s="25"/>
      <c r="I8250" s="120"/>
      <c r="J8250" s="23"/>
      <c r="K8250" s="24"/>
      <c r="L8250" s="23"/>
      <c r="M8250" s="100"/>
      <c r="N8250" s="121"/>
    </row>
    <row r="8251" spans="1:14" s="96" customFormat="1" ht="45.95" customHeight="1">
      <c r="A8251" s="110"/>
      <c r="F8251" s="25"/>
      <c r="G8251" s="25"/>
      <c r="H8251" s="25"/>
      <c r="I8251" s="120"/>
      <c r="J8251" s="23"/>
      <c r="K8251" s="24"/>
      <c r="L8251" s="23"/>
      <c r="M8251" s="100"/>
      <c r="N8251" s="121"/>
    </row>
    <row r="8252" spans="1:14" s="96" customFormat="1" ht="45.95" customHeight="1">
      <c r="A8252" s="110"/>
      <c r="F8252" s="133"/>
      <c r="G8252" s="25"/>
      <c r="H8252" s="25"/>
      <c r="I8252" s="120"/>
      <c r="J8252" s="23"/>
      <c r="K8252" s="24"/>
      <c r="L8252" s="23"/>
      <c r="M8252" s="100"/>
      <c r="N8252" s="121"/>
    </row>
    <row r="8253" spans="1:14" s="96" customFormat="1" ht="45.95" customHeight="1">
      <c r="A8253" s="110"/>
      <c r="F8253" s="133"/>
      <c r="G8253" s="25"/>
      <c r="H8253" s="25"/>
      <c r="I8253" s="132"/>
      <c r="J8253" s="23"/>
      <c r="K8253" s="24"/>
      <c r="L8253" s="23"/>
      <c r="M8253" s="100"/>
      <c r="N8253" s="121"/>
    </row>
    <row r="8254" spans="1:14" s="96" customFormat="1" ht="45.95" customHeight="1">
      <c r="A8254" s="110"/>
      <c r="F8254" s="18"/>
      <c r="G8254" s="19"/>
      <c r="H8254" s="19"/>
      <c r="I8254" s="137"/>
      <c r="J8254" s="16"/>
      <c r="K8254" s="17"/>
      <c r="L8254" s="16"/>
      <c r="M8254" s="100"/>
      <c r="N8254" s="121"/>
    </row>
    <row r="8255" spans="1:14" s="96" customFormat="1" ht="45.95" customHeight="1">
      <c r="A8255" s="110"/>
      <c r="F8255" s="18"/>
      <c r="G8255" s="19"/>
      <c r="H8255" s="19"/>
      <c r="I8255" s="120"/>
      <c r="J8255" s="16"/>
      <c r="K8255" s="17"/>
      <c r="L8255" s="16"/>
      <c r="M8255" s="100"/>
      <c r="N8255" s="121"/>
    </row>
    <row r="8256" spans="1:14" s="96" customFormat="1" ht="45.95" customHeight="1">
      <c r="A8256" s="110"/>
      <c r="F8256" s="18"/>
      <c r="G8256" s="19"/>
      <c r="H8256" s="19"/>
      <c r="I8256" s="120"/>
      <c r="J8256" s="16"/>
      <c r="K8256" s="17"/>
      <c r="L8256" s="16"/>
      <c r="M8256" s="100"/>
      <c r="N8256" s="121"/>
    </row>
    <row r="8257" spans="1:14" s="96" customFormat="1" ht="45.95" customHeight="1">
      <c r="A8257" s="110"/>
      <c r="F8257" s="22"/>
      <c r="G8257" s="19"/>
      <c r="H8257" s="19"/>
      <c r="I8257" s="120"/>
      <c r="J8257" s="23"/>
      <c r="K8257" s="24"/>
      <c r="L8257" s="23"/>
      <c r="M8257" s="100"/>
      <c r="N8257" s="121"/>
    </row>
    <row r="8258" spans="1:14" s="96" customFormat="1" ht="45.95" customHeight="1">
      <c r="A8258" s="110"/>
      <c r="F8258" s="22"/>
      <c r="G8258" s="19"/>
      <c r="H8258" s="19"/>
      <c r="I8258" s="120"/>
      <c r="J8258" s="23"/>
      <c r="K8258" s="24"/>
      <c r="L8258" s="23"/>
      <c r="M8258" s="100"/>
      <c r="N8258" s="121"/>
    </row>
    <row r="8259" spans="1:14" s="96" customFormat="1" ht="45.95" customHeight="1">
      <c r="A8259" s="110"/>
      <c r="F8259" s="25"/>
      <c r="G8259" s="25"/>
      <c r="H8259" s="25"/>
      <c r="I8259" s="120"/>
      <c r="J8259" s="23"/>
      <c r="K8259" s="24"/>
      <c r="L8259" s="23"/>
      <c r="M8259" s="100"/>
      <c r="N8259" s="121"/>
    </row>
    <row r="8260" spans="1:14" s="96" customFormat="1" ht="45.95" customHeight="1">
      <c r="A8260" s="110"/>
      <c r="F8260" s="133"/>
      <c r="G8260" s="25"/>
      <c r="H8260" s="25"/>
      <c r="I8260" s="132"/>
      <c r="J8260" s="23"/>
      <c r="K8260" s="24"/>
      <c r="L8260" s="23"/>
      <c r="M8260" s="100"/>
      <c r="N8260" s="121"/>
    </row>
    <row r="8261" spans="1:14" s="96" customFormat="1" ht="45.95" customHeight="1">
      <c r="A8261" s="110"/>
      <c r="F8261" s="133"/>
      <c r="G8261" s="25"/>
      <c r="H8261" s="25"/>
      <c r="I8261" s="132"/>
      <c r="J8261" s="23"/>
      <c r="K8261" s="24"/>
      <c r="L8261" s="23"/>
      <c r="M8261" s="100"/>
      <c r="N8261" s="121"/>
    </row>
    <row r="8262" spans="1:14" s="96" customFormat="1" ht="45.95" customHeight="1">
      <c r="A8262" s="110"/>
      <c r="B8262" s="111"/>
      <c r="C8262" s="127"/>
      <c r="F8262" s="130"/>
      <c r="G8262" s="130"/>
      <c r="H8262" s="130"/>
      <c r="I8262" s="120"/>
      <c r="J8262" s="16"/>
      <c r="K8262" s="17"/>
      <c r="L8262" s="16"/>
      <c r="M8262" s="100"/>
      <c r="N8262" s="131"/>
    </row>
    <row r="8263" spans="1:14" s="96" customFormat="1" ht="45.95" customHeight="1">
      <c r="A8263" s="110"/>
      <c r="F8263" s="130"/>
      <c r="G8263" s="130"/>
      <c r="H8263" s="130"/>
      <c r="I8263" s="120"/>
      <c r="J8263" s="16"/>
      <c r="K8263" s="17"/>
      <c r="L8263" s="16"/>
      <c r="M8263" s="100"/>
      <c r="N8263" s="131"/>
    </row>
    <row r="8264" spans="1:14" s="96" customFormat="1" ht="45.95" customHeight="1">
      <c r="A8264" s="110"/>
      <c r="F8264" s="130"/>
      <c r="G8264" s="130"/>
      <c r="H8264" s="130"/>
      <c r="I8264" s="120"/>
      <c r="J8264" s="16"/>
      <c r="K8264" s="17"/>
      <c r="L8264" s="16"/>
      <c r="M8264" s="100"/>
      <c r="N8264" s="131"/>
    </row>
    <row r="8265" spans="1:14" s="96" customFormat="1" ht="45.95" customHeight="1">
      <c r="A8265" s="110"/>
      <c r="F8265" s="18"/>
      <c r="G8265" s="130"/>
      <c r="H8265" s="130"/>
      <c r="I8265" s="120"/>
      <c r="J8265" s="16"/>
      <c r="K8265" s="17"/>
      <c r="L8265" s="16"/>
      <c r="M8265" s="100"/>
      <c r="N8265" s="131"/>
    </row>
    <row r="8266" spans="1:14" s="96" customFormat="1" ht="45.95" customHeight="1">
      <c r="A8266" s="110"/>
      <c r="F8266" s="18"/>
      <c r="G8266" s="19"/>
      <c r="H8266" s="19"/>
      <c r="I8266" s="120"/>
      <c r="J8266" s="16"/>
      <c r="K8266" s="17"/>
      <c r="L8266" s="16"/>
      <c r="M8266" s="100"/>
      <c r="N8266" s="121"/>
    </row>
    <row r="8267" spans="1:14" s="96" customFormat="1" ht="45.95" customHeight="1">
      <c r="A8267" s="110"/>
      <c r="F8267" s="18"/>
      <c r="G8267" s="19"/>
      <c r="H8267" s="19"/>
      <c r="I8267" s="120"/>
      <c r="J8267" s="16"/>
      <c r="K8267" s="17"/>
      <c r="L8267" s="16"/>
      <c r="M8267" s="100"/>
      <c r="N8267" s="121"/>
    </row>
    <row r="8268" spans="1:14" s="96" customFormat="1" ht="45.95" customHeight="1">
      <c r="A8268" s="110"/>
      <c r="F8268" s="18"/>
      <c r="G8268" s="19"/>
      <c r="H8268" s="19"/>
      <c r="I8268" s="120"/>
      <c r="J8268" s="16"/>
      <c r="K8268" s="17"/>
      <c r="L8268" s="16"/>
      <c r="M8268" s="100"/>
      <c r="N8268" s="121"/>
    </row>
    <row r="8269" spans="1:14" s="96" customFormat="1" ht="45.95" customHeight="1">
      <c r="A8269" s="110"/>
      <c r="F8269" s="18"/>
      <c r="G8269" s="19"/>
      <c r="H8269" s="19"/>
      <c r="I8269" s="120"/>
      <c r="J8269" s="16"/>
      <c r="K8269" s="17"/>
      <c r="L8269" s="16"/>
      <c r="M8269" s="100"/>
      <c r="N8269" s="121"/>
    </row>
    <row r="8270" spans="1:14" s="96" customFormat="1" ht="45.95" customHeight="1">
      <c r="A8270" s="110"/>
      <c r="F8270" s="22"/>
      <c r="G8270" s="19"/>
      <c r="H8270" s="19"/>
      <c r="I8270" s="120"/>
      <c r="J8270" s="23"/>
      <c r="K8270" s="24"/>
      <c r="L8270" s="23"/>
      <c r="M8270" s="100"/>
      <c r="N8270" s="121"/>
    </row>
    <row r="8271" spans="1:14" s="96" customFormat="1" ht="45.95" customHeight="1">
      <c r="A8271" s="110"/>
      <c r="F8271" s="25"/>
      <c r="G8271" s="25"/>
      <c r="H8271" s="25"/>
      <c r="I8271" s="120"/>
      <c r="J8271" s="23"/>
      <c r="K8271" s="24"/>
      <c r="L8271" s="23"/>
      <c r="M8271" s="100"/>
      <c r="N8271" s="121"/>
    </row>
    <row r="8272" spans="1:14" s="96" customFormat="1" ht="45.95" customHeight="1">
      <c r="A8272" s="110"/>
      <c r="F8272" s="25"/>
      <c r="G8272" s="25"/>
      <c r="H8272" s="25"/>
      <c r="I8272" s="132"/>
      <c r="J8272" s="23"/>
      <c r="K8272" s="24"/>
      <c r="L8272" s="23"/>
      <c r="M8272" s="100"/>
      <c r="N8272" s="121"/>
    </row>
    <row r="8273" spans="1:14" s="96" customFormat="1" ht="45.95" customHeight="1">
      <c r="A8273" s="110"/>
      <c r="F8273" s="133"/>
      <c r="G8273" s="25"/>
      <c r="H8273" s="25"/>
      <c r="I8273" s="132"/>
      <c r="J8273" s="23"/>
      <c r="K8273" s="24"/>
      <c r="L8273" s="23"/>
      <c r="M8273" s="100"/>
      <c r="N8273" s="121"/>
    </row>
    <row r="8274" spans="1:14" s="96" customFormat="1" ht="45.95" customHeight="1">
      <c r="A8274" s="110"/>
      <c r="F8274" s="133"/>
      <c r="G8274" s="25"/>
      <c r="H8274" s="25"/>
      <c r="I8274" s="132"/>
      <c r="J8274" s="23"/>
      <c r="K8274" s="24"/>
      <c r="L8274" s="23"/>
      <c r="M8274" s="100"/>
      <c r="N8274" s="121"/>
    </row>
    <row r="8275" spans="1:14" s="96" customFormat="1" ht="45.95" customHeight="1">
      <c r="A8275" s="110"/>
      <c r="F8275" s="133"/>
      <c r="G8275" s="25"/>
      <c r="H8275" s="25"/>
      <c r="I8275" s="132"/>
      <c r="J8275" s="23"/>
      <c r="K8275" s="24"/>
      <c r="L8275" s="23"/>
      <c r="M8275" s="100"/>
      <c r="N8275" s="121"/>
    </row>
    <row r="8276" spans="1:14" s="96" customFormat="1" ht="45.95" customHeight="1">
      <c r="A8276" s="110"/>
      <c r="F8276" s="133"/>
      <c r="G8276" s="25"/>
      <c r="H8276" s="25"/>
      <c r="I8276" s="132"/>
      <c r="J8276" s="23"/>
      <c r="K8276" s="24"/>
      <c r="L8276" s="23"/>
      <c r="M8276" s="100"/>
      <c r="N8276" s="121"/>
    </row>
    <row r="8277" spans="1:14" s="96" customFormat="1" ht="45.95" customHeight="1">
      <c r="A8277" s="110"/>
      <c r="F8277" s="18"/>
      <c r="G8277" s="19"/>
      <c r="H8277" s="19"/>
      <c r="I8277" s="120"/>
      <c r="J8277" s="16"/>
      <c r="K8277" s="17"/>
      <c r="L8277" s="16"/>
      <c r="M8277" s="100"/>
      <c r="N8277" s="121"/>
    </row>
    <row r="8278" spans="1:14" s="96" customFormat="1" ht="45.95" customHeight="1">
      <c r="A8278" s="110"/>
      <c r="F8278" s="22"/>
      <c r="G8278" s="19"/>
      <c r="H8278" s="19"/>
      <c r="I8278" s="120"/>
      <c r="J8278" s="23"/>
      <c r="K8278" s="24"/>
      <c r="L8278" s="23"/>
      <c r="M8278" s="100"/>
      <c r="N8278" s="121"/>
    </row>
    <row r="8279" spans="1:14" s="96" customFormat="1" ht="45.95" customHeight="1">
      <c r="A8279" s="110"/>
      <c r="F8279" s="22"/>
      <c r="G8279" s="19"/>
      <c r="H8279" s="19"/>
      <c r="I8279" s="120"/>
      <c r="J8279" s="23"/>
      <c r="K8279" s="24"/>
      <c r="L8279" s="23"/>
      <c r="M8279" s="100"/>
      <c r="N8279" s="121"/>
    </row>
    <row r="8280" spans="1:14" s="96" customFormat="1" ht="45.95" customHeight="1">
      <c r="A8280" s="110"/>
      <c r="F8280" s="25"/>
      <c r="G8280" s="25"/>
      <c r="H8280" s="25"/>
      <c r="I8280" s="120"/>
      <c r="J8280" s="23"/>
      <c r="K8280" s="24"/>
      <c r="L8280" s="23"/>
      <c r="M8280" s="100"/>
      <c r="N8280" s="121"/>
    </row>
    <row r="8281" spans="1:14" s="96" customFormat="1" ht="45.95" customHeight="1">
      <c r="A8281" s="110"/>
      <c r="F8281" s="133"/>
      <c r="G8281" s="25"/>
      <c r="H8281" s="25"/>
      <c r="I8281" s="120"/>
      <c r="J8281" s="23"/>
      <c r="K8281" s="24"/>
      <c r="L8281" s="23"/>
      <c r="M8281" s="100"/>
      <c r="N8281" s="121"/>
    </row>
    <row r="8282" spans="1:14" s="96" customFormat="1" ht="45.95" customHeight="1">
      <c r="A8282" s="110"/>
      <c r="F8282" s="133"/>
      <c r="G8282" s="25"/>
      <c r="H8282" s="25"/>
      <c r="I8282" s="132"/>
      <c r="J8282" s="23"/>
      <c r="K8282" s="24"/>
      <c r="L8282" s="23"/>
      <c r="M8282" s="100"/>
      <c r="N8282" s="121"/>
    </row>
    <row r="8283" spans="1:14" s="96" customFormat="1" ht="45.95" customHeight="1">
      <c r="A8283" s="110"/>
      <c r="F8283" s="18"/>
      <c r="G8283" s="19"/>
      <c r="H8283" s="19"/>
      <c r="I8283" s="137"/>
      <c r="J8283" s="16"/>
      <c r="K8283" s="17"/>
      <c r="L8283" s="16"/>
      <c r="M8283" s="100"/>
      <c r="N8283" s="121"/>
    </row>
    <row r="8284" spans="1:14" s="96" customFormat="1" ht="45.95" customHeight="1">
      <c r="A8284" s="110"/>
      <c r="F8284" s="18"/>
      <c r="G8284" s="19"/>
      <c r="H8284" s="19"/>
      <c r="I8284" s="120"/>
      <c r="J8284" s="16"/>
      <c r="K8284" s="17"/>
      <c r="L8284" s="16"/>
      <c r="M8284" s="100"/>
      <c r="N8284" s="121"/>
    </row>
    <row r="8285" spans="1:14" s="96" customFormat="1" ht="45.95" customHeight="1">
      <c r="A8285" s="110"/>
      <c r="F8285" s="18"/>
      <c r="G8285" s="19"/>
      <c r="H8285" s="19"/>
      <c r="I8285" s="120"/>
      <c r="J8285" s="16"/>
      <c r="K8285" s="17"/>
      <c r="L8285" s="16"/>
      <c r="M8285" s="100"/>
      <c r="N8285" s="121"/>
    </row>
    <row r="8286" spans="1:14" s="96" customFormat="1" ht="45.95" customHeight="1">
      <c r="A8286" s="110"/>
      <c r="F8286" s="18"/>
      <c r="G8286" s="19"/>
      <c r="H8286" s="19"/>
      <c r="I8286" s="120"/>
      <c r="J8286" s="16"/>
      <c r="K8286" s="17"/>
      <c r="L8286" s="16"/>
      <c r="M8286" s="100"/>
      <c r="N8286" s="121"/>
    </row>
    <row r="8287" spans="1:14" s="96" customFormat="1" ht="45.95" customHeight="1">
      <c r="A8287" s="110"/>
      <c r="F8287" s="18"/>
      <c r="G8287" s="19"/>
      <c r="H8287" s="19"/>
      <c r="I8287" s="120"/>
      <c r="J8287" s="16"/>
      <c r="K8287" s="17"/>
      <c r="L8287" s="16"/>
      <c r="M8287" s="100"/>
      <c r="N8287" s="121"/>
    </row>
    <row r="8288" spans="1:14" s="96" customFormat="1" ht="45.95" customHeight="1">
      <c r="A8288" s="110"/>
      <c r="F8288" s="22"/>
      <c r="G8288" s="19"/>
      <c r="H8288" s="19"/>
      <c r="I8288" s="120"/>
      <c r="J8288" s="23"/>
      <c r="K8288" s="24"/>
      <c r="L8288" s="23"/>
      <c r="M8288" s="100"/>
      <c r="N8288" s="121"/>
    </row>
    <row r="8289" spans="1:14" s="96" customFormat="1" ht="45.95" customHeight="1">
      <c r="A8289" s="110"/>
      <c r="F8289" s="22"/>
      <c r="G8289" s="19"/>
      <c r="H8289" s="19"/>
      <c r="I8289" s="120"/>
      <c r="J8289" s="23"/>
      <c r="K8289" s="24"/>
      <c r="L8289" s="23"/>
      <c r="M8289" s="100"/>
      <c r="N8289" s="121"/>
    </row>
    <row r="8290" spans="1:14" s="96" customFormat="1" ht="45.95" customHeight="1">
      <c r="A8290" s="110"/>
      <c r="F8290" s="25"/>
      <c r="G8290" s="25"/>
      <c r="H8290" s="25"/>
      <c r="I8290" s="132"/>
      <c r="J8290" s="23"/>
      <c r="K8290" s="24"/>
      <c r="L8290" s="23"/>
      <c r="M8290" s="100"/>
      <c r="N8290" s="121"/>
    </row>
    <row r="8291" spans="1:14" s="96" customFormat="1" ht="45.95" customHeight="1">
      <c r="A8291" s="110"/>
      <c r="F8291" s="133"/>
      <c r="G8291" s="25"/>
      <c r="H8291" s="25"/>
      <c r="I8291" s="132"/>
      <c r="J8291" s="23"/>
      <c r="K8291" s="24"/>
      <c r="L8291" s="23"/>
      <c r="M8291" s="100"/>
      <c r="N8291" s="121"/>
    </row>
    <row r="8292" spans="1:14" s="96" customFormat="1" ht="45.95" customHeight="1">
      <c r="A8292" s="110"/>
      <c r="F8292" s="133"/>
      <c r="G8292" s="25"/>
      <c r="H8292" s="25"/>
      <c r="I8292" s="132"/>
      <c r="J8292" s="23"/>
      <c r="K8292" s="24"/>
      <c r="L8292" s="23"/>
      <c r="M8292" s="100"/>
      <c r="N8292" s="121"/>
    </row>
    <row r="8293" spans="1:14" s="96" customFormat="1" ht="45.95" customHeight="1">
      <c r="A8293" s="110"/>
      <c r="F8293" s="133"/>
      <c r="G8293" s="25"/>
      <c r="H8293" s="25"/>
      <c r="I8293" s="132"/>
      <c r="J8293" s="23"/>
      <c r="K8293" s="24"/>
      <c r="L8293" s="23"/>
      <c r="M8293" s="100"/>
      <c r="N8293" s="121"/>
    </row>
    <row r="8294" spans="1:14" s="96" customFormat="1" ht="45.95" customHeight="1">
      <c r="A8294" s="110"/>
      <c r="F8294" s="133"/>
      <c r="G8294" s="25"/>
      <c r="H8294" s="25"/>
      <c r="I8294" s="132"/>
      <c r="J8294" s="23"/>
      <c r="K8294" s="24"/>
      <c r="L8294" s="23"/>
      <c r="M8294" s="100"/>
      <c r="N8294" s="121"/>
    </row>
    <row r="8295" spans="1:14" s="96" customFormat="1" ht="45.95" customHeight="1">
      <c r="A8295" s="110"/>
      <c r="F8295" s="18"/>
      <c r="G8295" s="19"/>
      <c r="H8295" s="19"/>
      <c r="I8295" s="120"/>
      <c r="J8295" s="16"/>
      <c r="K8295" s="17"/>
      <c r="L8295" s="16"/>
      <c r="M8295" s="100"/>
      <c r="N8295" s="121"/>
    </row>
    <row r="8296" spans="1:14" s="96" customFormat="1" ht="45.95" customHeight="1">
      <c r="A8296" s="110"/>
      <c r="F8296" s="18"/>
      <c r="G8296" s="19"/>
      <c r="H8296" s="19"/>
      <c r="I8296" s="120"/>
      <c r="J8296" s="16"/>
      <c r="K8296" s="17"/>
      <c r="L8296" s="16"/>
      <c r="M8296" s="100"/>
      <c r="N8296" s="121"/>
    </row>
    <row r="8297" spans="1:14" s="96" customFormat="1" ht="45.95" customHeight="1">
      <c r="A8297" s="110"/>
      <c r="F8297" s="22"/>
      <c r="G8297" s="19"/>
      <c r="H8297" s="19"/>
      <c r="I8297" s="120"/>
      <c r="J8297" s="23"/>
      <c r="K8297" s="24"/>
      <c r="L8297" s="23"/>
      <c r="M8297" s="100"/>
      <c r="N8297" s="121"/>
    </row>
    <row r="8298" spans="1:14" s="96" customFormat="1" ht="45.95" customHeight="1">
      <c r="A8298" s="110"/>
      <c r="F8298" s="25"/>
      <c r="G8298" s="25"/>
      <c r="H8298" s="25"/>
      <c r="I8298" s="120"/>
      <c r="J8298" s="23"/>
      <c r="K8298" s="24"/>
      <c r="L8298" s="23"/>
      <c r="M8298" s="100"/>
      <c r="N8298" s="121"/>
    </row>
    <row r="8299" spans="1:14" s="96" customFormat="1" ht="45.95" customHeight="1">
      <c r="A8299" s="110"/>
      <c r="F8299" s="133"/>
      <c r="G8299" s="25"/>
      <c r="H8299" s="25"/>
      <c r="I8299" s="120"/>
      <c r="J8299" s="23"/>
      <c r="K8299" s="24"/>
      <c r="L8299" s="23"/>
      <c r="M8299" s="100"/>
      <c r="N8299" s="121"/>
    </row>
    <row r="8300" spans="1:14" s="96" customFormat="1" ht="45.95" customHeight="1">
      <c r="A8300" s="110"/>
      <c r="F8300" s="133"/>
      <c r="G8300" s="25"/>
      <c r="H8300" s="25"/>
      <c r="I8300" s="132"/>
      <c r="J8300" s="23"/>
      <c r="K8300" s="24"/>
      <c r="L8300" s="23"/>
      <c r="M8300" s="100"/>
      <c r="N8300" s="121"/>
    </row>
    <row r="8301" spans="1:14" s="96" customFormat="1" ht="45.95" customHeight="1">
      <c r="A8301" s="110"/>
      <c r="F8301" s="133"/>
      <c r="G8301" s="25"/>
      <c r="H8301" s="25"/>
      <c r="I8301" s="132"/>
      <c r="J8301" s="23"/>
      <c r="K8301" s="24"/>
      <c r="L8301" s="23"/>
      <c r="M8301" s="100"/>
      <c r="N8301" s="121"/>
    </row>
    <row r="8302" spans="1:14" s="96" customFormat="1" ht="45.95" customHeight="1">
      <c r="A8302" s="110"/>
      <c r="B8302" s="111"/>
      <c r="C8302" s="127"/>
      <c r="F8302" s="130"/>
      <c r="G8302" s="130"/>
      <c r="H8302" s="130"/>
      <c r="I8302" s="120"/>
      <c r="J8302" s="16"/>
      <c r="K8302" s="17"/>
      <c r="L8302" s="16"/>
      <c r="M8302" s="100"/>
      <c r="N8302" s="131"/>
    </row>
    <row r="8303" spans="1:14" s="96" customFormat="1" ht="45.95" customHeight="1">
      <c r="A8303" s="110"/>
      <c r="F8303" s="130"/>
      <c r="G8303" s="130"/>
      <c r="H8303" s="130"/>
      <c r="I8303" s="120"/>
      <c r="J8303" s="16"/>
      <c r="K8303" s="17"/>
      <c r="L8303" s="16"/>
      <c r="M8303" s="100"/>
      <c r="N8303" s="131"/>
    </row>
    <row r="8304" spans="1:14" s="96" customFormat="1" ht="45.95" customHeight="1">
      <c r="A8304" s="110"/>
      <c r="F8304" s="18"/>
      <c r="G8304" s="19"/>
      <c r="H8304" s="19"/>
      <c r="I8304" s="120"/>
      <c r="J8304" s="16"/>
      <c r="K8304" s="17"/>
      <c r="L8304" s="16"/>
      <c r="M8304" s="100"/>
      <c r="N8304" s="131"/>
    </row>
    <row r="8305" spans="1:14" s="96" customFormat="1" ht="45.95" customHeight="1">
      <c r="A8305" s="110"/>
      <c r="F8305" s="18"/>
      <c r="G8305" s="19"/>
      <c r="H8305" s="19"/>
      <c r="I8305" s="120"/>
      <c r="J8305" s="16"/>
      <c r="K8305" s="17"/>
      <c r="L8305" s="16"/>
      <c r="M8305" s="100"/>
      <c r="N8305" s="131"/>
    </row>
    <row r="8306" spans="1:14" s="96" customFormat="1" ht="45.95" customHeight="1">
      <c r="A8306" s="110"/>
      <c r="F8306" s="18"/>
      <c r="G8306" s="19"/>
      <c r="H8306" s="19"/>
      <c r="I8306" s="120"/>
      <c r="J8306" s="16"/>
      <c r="K8306" s="17"/>
      <c r="L8306" s="16"/>
      <c r="M8306" s="100"/>
      <c r="N8306" s="121"/>
    </row>
    <row r="8307" spans="1:14" s="96" customFormat="1" ht="45.95" customHeight="1">
      <c r="A8307" s="110"/>
      <c r="F8307" s="133"/>
      <c r="G8307" s="25"/>
      <c r="H8307" s="25"/>
      <c r="I8307" s="120"/>
      <c r="J8307" s="23"/>
      <c r="K8307" s="24"/>
      <c r="L8307" s="23"/>
      <c r="M8307" s="100"/>
      <c r="N8307" s="121"/>
    </row>
    <row r="8308" spans="1:14" s="96" customFormat="1" ht="45.95" customHeight="1">
      <c r="A8308" s="110"/>
      <c r="F8308" s="133"/>
      <c r="G8308" s="25"/>
      <c r="H8308" s="25"/>
      <c r="I8308" s="120"/>
      <c r="J8308" s="23"/>
      <c r="K8308" s="24"/>
      <c r="L8308" s="23"/>
      <c r="M8308" s="100"/>
      <c r="N8308" s="121"/>
    </row>
    <row r="8309" spans="1:14" s="96" customFormat="1" ht="45.95" customHeight="1">
      <c r="A8309" s="110"/>
      <c r="F8309" s="18"/>
      <c r="G8309" s="19"/>
      <c r="H8309" s="19"/>
      <c r="I8309" s="137"/>
      <c r="J8309" s="16"/>
      <c r="K8309" s="17"/>
      <c r="L8309" s="16"/>
      <c r="M8309" s="100"/>
      <c r="N8309" s="121"/>
    </row>
    <row r="8310" spans="1:14" s="96" customFormat="1" ht="45.95" customHeight="1">
      <c r="A8310" s="110"/>
      <c r="F8310" s="18"/>
      <c r="G8310" s="19"/>
      <c r="H8310" s="19"/>
      <c r="I8310" s="120"/>
      <c r="J8310" s="16"/>
      <c r="K8310" s="17"/>
      <c r="L8310" s="16"/>
      <c r="M8310" s="100"/>
      <c r="N8310" s="121"/>
    </row>
    <row r="8311" spans="1:14" s="96" customFormat="1" ht="45.95" customHeight="1">
      <c r="A8311" s="110"/>
      <c r="F8311" s="18"/>
      <c r="G8311" s="19"/>
      <c r="H8311" s="19"/>
      <c r="I8311" s="120"/>
      <c r="J8311" s="16"/>
      <c r="K8311" s="17"/>
      <c r="L8311" s="16"/>
      <c r="M8311" s="100"/>
      <c r="N8311" s="121"/>
    </row>
    <row r="8312" spans="1:14" s="96" customFormat="1" ht="45.95" customHeight="1">
      <c r="A8312" s="110"/>
      <c r="F8312" s="18"/>
      <c r="G8312" s="19"/>
      <c r="H8312" s="19"/>
      <c r="I8312" s="120"/>
      <c r="J8312" s="16"/>
      <c r="K8312" s="17"/>
      <c r="L8312" s="16"/>
      <c r="M8312" s="100"/>
      <c r="N8312" s="121"/>
    </row>
    <row r="8313" spans="1:14" s="96" customFormat="1" ht="45.95" customHeight="1">
      <c r="A8313" s="110"/>
      <c r="F8313" s="22"/>
      <c r="G8313" s="19"/>
      <c r="H8313" s="19"/>
      <c r="I8313" s="120"/>
      <c r="J8313" s="23"/>
      <c r="K8313" s="24"/>
      <c r="L8313" s="23"/>
      <c r="M8313" s="100"/>
      <c r="N8313" s="121"/>
    </row>
    <row r="8314" spans="1:14" s="96" customFormat="1" ht="45.95" customHeight="1">
      <c r="A8314" s="110"/>
      <c r="F8314" s="25"/>
      <c r="G8314" s="25"/>
      <c r="H8314" s="25"/>
      <c r="I8314" s="120"/>
      <c r="J8314" s="23"/>
      <c r="K8314" s="24"/>
      <c r="L8314" s="23"/>
      <c r="M8314" s="100"/>
      <c r="N8314" s="121"/>
    </row>
    <row r="8315" spans="1:14" s="96" customFormat="1" ht="45.95" customHeight="1">
      <c r="A8315" s="110"/>
      <c r="F8315" s="133"/>
      <c r="G8315" s="25"/>
      <c r="H8315" s="25"/>
      <c r="I8315" s="132"/>
      <c r="J8315" s="23"/>
      <c r="K8315" s="24"/>
      <c r="L8315" s="23"/>
      <c r="M8315" s="100"/>
      <c r="N8315" s="121"/>
    </row>
    <row r="8316" spans="1:14" s="96" customFormat="1" ht="45.95" customHeight="1">
      <c r="A8316" s="110"/>
      <c r="F8316" s="133"/>
      <c r="G8316" s="25"/>
      <c r="H8316" s="25"/>
      <c r="I8316" s="132"/>
      <c r="J8316" s="23"/>
      <c r="K8316" s="24"/>
      <c r="L8316" s="23"/>
      <c r="M8316" s="100"/>
      <c r="N8316" s="121"/>
    </row>
    <row r="8317" spans="1:14" s="96" customFormat="1" ht="45.95" customHeight="1">
      <c r="A8317" s="110"/>
      <c r="F8317" s="133"/>
      <c r="G8317" s="25"/>
      <c r="H8317" s="25"/>
      <c r="I8317" s="132"/>
      <c r="J8317" s="23"/>
      <c r="K8317" s="24"/>
      <c r="L8317" s="23"/>
      <c r="M8317" s="100"/>
      <c r="N8317" s="121"/>
    </row>
    <row r="8318" spans="1:14" s="96" customFormat="1" ht="45.95" customHeight="1">
      <c r="A8318" s="110"/>
      <c r="B8318" s="111"/>
      <c r="C8318" s="127"/>
      <c r="F8318" s="130"/>
      <c r="G8318" s="130"/>
      <c r="H8318" s="130"/>
      <c r="I8318" s="120"/>
      <c r="J8318" s="16"/>
      <c r="K8318" s="17"/>
      <c r="L8318" s="16"/>
      <c r="M8318" s="100"/>
      <c r="N8318" s="131"/>
    </row>
    <row r="8319" spans="1:14" s="96" customFormat="1" ht="45.95" customHeight="1">
      <c r="A8319" s="110"/>
      <c r="F8319" s="130"/>
      <c r="G8319" s="130"/>
      <c r="H8319" s="130"/>
      <c r="I8319" s="120"/>
      <c r="J8319" s="16"/>
      <c r="K8319" s="17"/>
      <c r="L8319" s="16"/>
      <c r="M8319" s="100"/>
      <c r="N8319" s="131"/>
    </row>
    <row r="8320" spans="1:14" s="96" customFormat="1" ht="45.95" customHeight="1">
      <c r="A8320" s="110"/>
      <c r="F8320" s="130"/>
      <c r="G8320" s="130"/>
      <c r="H8320" s="130"/>
      <c r="I8320" s="120"/>
      <c r="J8320" s="16"/>
      <c r="K8320" s="17"/>
      <c r="L8320" s="16"/>
      <c r="M8320" s="100"/>
      <c r="N8320" s="131"/>
    </row>
    <row r="8321" spans="1:14" s="96" customFormat="1" ht="45.95" customHeight="1">
      <c r="A8321" s="110"/>
      <c r="F8321" s="18"/>
      <c r="G8321" s="130"/>
      <c r="H8321" s="130"/>
      <c r="I8321" s="120"/>
      <c r="J8321" s="16"/>
      <c r="K8321" s="17"/>
      <c r="L8321" s="16"/>
      <c r="M8321" s="100"/>
      <c r="N8321" s="131"/>
    </row>
    <row r="8322" spans="1:14" s="96" customFormat="1" ht="45.95" customHeight="1">
      <c r="A8322" s="110"/>
      <c r="F8322" s="18"/>
      <c r="G8322" s="19"/>
      <c r="H8322" s="19"/>
      <c r="I8322" s="137"/>
      <c r="J8322" s="16"/>
      <c r="K8322" s="17"/>
      <c r="L8322" s="16"/>
      <c r="M8322" s="100"/>
      <c r="N8322" s="119"/>
    </row>
    <row r="8323" spans="1:14" s="96" customFormat="1" ht="45.95" customHeight="1">
      <c r="A8323" s="110"/>
      <c r="F8323" s="18"/>
      <c r="G8323" s="19"/>
      <c r="H8323" s="19"/>
      <c r="I8323" s="120"/>
      <c r="J8323" s="16"/>
      <c r="K8323" s="17"/>
      <c r="L8323" s="16"/>
      <c r="M8323" s="100"/>
      <c r="N8323" s="119"/>
    </row>
    <row r="8324" spans="1:14" s="96" customFormat="1" ht="45.95" customHeight="1">
      <c r="A8324" s="110"/>
      <c r="F8324" s="18"/>
      <c r="G8324" s="19"/>
      <c r="H8324" s="19"/>
      <c r="I8324" s="120"/>
      <c r="J8324" s="16"/>
      <c r="K8324" s="17"/>
      <c r="L8324" s="16"/>
      <c r="M8324" s="100"/>
      <c r="N8324" s="119"/>
    </row>
    <row r="8325" spans="1:14" s="96" customFormat="1" ht="45.95" customHeight="1">
      <c r="A8325" s="110"/>
      <c r="F8325" s="22"/>
      <c r="G8325" s="19"/>
      <c r="H8325" s="19"/>
      <c r="I8325" s="120"/>
      <c r="J8325" s="23"/>
      <c r="K8325" s="24"/>
      <c r="L8325" s="23"/>
      <c r="M8325" s="100"/>
      <c r="N8325" s="119"/>
    </row>
    <row r="8326" spans="1:14" s="96" customFormat="1" ht="45.95" customHeight="1">
      <c r="A8326" s="110"/>
      <c r="F8326" s="22"/>
      <c r="G8326" s="19"/>
      <c r="H8326" s="19"/>
      <c r="I8326" s="120"/>
      <c r="J8326" s="23"/>
      <c r="K8326" s="24"/>
      <c r="L8326" s="23"/>
      <c r="M8326" s="100"/>
      <c r="N8326" s="119"/>
    </row>
    <row r="8327" spans="1:14" s="96" customFormat="1" ht="45.95" customHeight="1">
      <c r="A8327" s="110"/>
      <c r="F8327" s="25"/>
      <c r="G8327" s="25"/>
      <c r="H8327" s="25"/>
      <c r="I8327" s="120"/>
      <c r="J8327" s="23"/>
      <c r="K8327" s="24"/>
      <c r="L8327" s="23"/>
      <c r="M8327" s="100"/>
      <c r="N8327" s="119"/>
    </row>
    <row r="8328" spans="1:14" s="96" customFormat="1" ht="45.95" customHeight="1">
      <c r="A8328" s="110"/>
      <c r="F8328" s="25"/>
      <c r="G8328" s="25"/>
      <c r="H8328" s="25"/>
      <c r="I8328" s="132"/>
      <c r="J8328" s="23"/>
      <c r="K8328" s="24"/>
      <c r="L8328" s="23"/>
      <c r="M8328" s="100"/>
      <c r="N8328" s="119"/>
    </row>
    <row r="8329" spans="1:14" s="96" customFormat="1" ht="45.95" customHeight="1">
      <c r="A8329" s="110"/>
      <c r="F8329" s="133"/>
      <c r="G8329" s="25"/>
      <c r="H8329" s="25"/>
      <c r="I8329" s="132"/>
      <c r="J8329" s="23"/>
      <c r="K8329" s="24"/>
      <c r="L8329" s="23"/>
      <c r="M8329" s="100"/>
      <c r="N8329" s="119"/>
    </row>
    <row r="8330" spans="1:14" s="96" customFormat="1" ht="45.95" customHeight="1">
      <c r="A8330" s="110"/>
      <c r="F8330" s="133"/>
      <c r="G8330" s="25"/>
      <c r="H8330" s="25"/>
      <c r="I8330" s="132"/>
      <c r="J8330" s="23"/>
      <c r="K8330" s="24"/>
      <c r="L8330" s="23"/>
      <c r="M8330" s="100"/>
      <c r="N8330" s="119"/>
    </row>
    <row r="8331" spans="1:14" s="96" customFormat="1" ht="45.95" customHeight="1">
      <c r="A8331" s="110"/>
      <c r="F8331" s="18"/>
      <c r="G8331" s="19"/>
      <c r="H8331" s="19"/>
      <c r="I8331" s="120"/>
      <c r="J8331" s="16"/>
      <c r="K8331" s="17"/>
      <c r="L8331" s="16"/>
      <c r="M8331" s="100"/>
      <c r="N8331" s="119"/>
    </row>
    <row r="8332" spans="1:14" s="96" customFormat="1" ht="45.95" customHeight="1">
      <c r="A8332" s="110"/>
      <c r="F8332" s="22"/>
      <c r="G8332" s="19"/>
      <c r="H8332" s="19"/>
      <c r="I8332" s="120"/>
      <c r="J8332" s="23"/>
      <c r="K8332" s="24"/>
      <c r="L8332" s="23"/>
      <c r="M8332" s="100"/>
      <c r="N8332" s="119"/>
    </row>
    <row r="8333" spans="1:14" s="96" customFormat="1" ht="45.95" customHeight="1">
      <c r="A8333" s="110"/>
      <c r="F8333" s="22"/>
      <c r="G8333" s="19"/>
      <c r="H8333" s="19"/>
      <c r="I8333" s="120"/>
      <c r="J8333" s="23"/>
      <c r="K8333" s="24"/>
      <c r="L8333" s="23"/>
      <c r="M8333" s="100"/>
      <c r="N8333" s="119"/>
    </row>
    <row r="8334" spans="1:14" s="96" customFormat="1" ht="45.95" customHeight="1">
      <c r="A8334" s="110"/>
      <c r="F8334" s="25"/>
      <c r="G8334" s="25"/>
      <c r="H8334" s="25"/>
      <c r="I8334" s="120"/>
      <c r="J8334" s="23"/>
      <c r="K8334" s="24"/>
      <c r="L8334" s="23"/>
      <c r="M8334" s="100"/>
      <c r="N8334" s="119"/>
    </row>
    <row r="8335" spans="1:14" s="96" customFormat="1" ht="45.95" customHeight="1">
      <c r="A8335" s="110"/>
      <c r="F8335" s="133"/>
      <c r="G8335" s="25"/>
      <c r="H8335" s="25"/>
      <c r="I8335" s="120"/>
      <c r="J8335" s="23"/>
      <c r="K8335" s="24"/>
      <c r="L8335" s="23"/>
      <c r="M8335" s="100"/>
      <c r="N8335" s="119"/>
    </row>
    <row r="8336" spans="1:14" s="96" customFormat="1" ht="45.95" customHeight="1">
      <c r="A8336" s="110"/>
      <c r="F8336" s="133"/>
      <c r="G8336" s="25"/>
      <c r="H8336" s="25"/>
      <c r="I8336" s="132"/>
      <c r="J8336" s="23"/>
      <c r="K8336" s="24"/>
      <c r="L8336" s="23"/>
      <c r="M8336" s="100"/>
      <c r="N8336" s="119"/>
    </row>
    <row r="8337" spans="1:14" s="96" customFormat="1" ht="45.95" customHeight="1">
      <c r="A8337" s="110"/>
      <c r="F8337" s="18"/>
      <c r="G8337" s="19"/>
      <c r="H8337" s="19"/>
      <c r="I8337" s="120"/>
      <c r="J8337" s="16"/>
      <c r="K8337" s="17"/>
      <c r="L8337" s="16"/>
      <c r="M8337" s="100"/>
      <c r="N8337" s="119"/>
    </row>
    <row r="8338" spans="1:14" s="96" customFormat="1" ht="45.95" customHeight="1">
      <c r="A8338" s="110"/>
      <c r="F8338" s="18"/>
      <c r="G8338" s="19"/>
      <c r="H8338" s="19"/>
      <c r="I8338" s="120"/>
      <c r="J8338" s="16"/>
      <c r="K8338" s="17"/>
      <c r="L8338" s="16"/>
      <c r="M8338" s="100"/>
      <c r="N8338" s="119"/>
    </row>
    <row r="8339" spans="1:14" s="96" customFormat="1" ht="45.95" customHeight="1">
      <c r="A8339" s="110"/>
      <c r="F8339" s="22"/>
      <c r="G8339" s="19"/>
      <c r="H8339" s="19"/>
      <c r="I8339" s="120"/>
      <c r="J8339" s="23"/>
      <c r="K8339" s="24"/>
      <c r="L8339" s="23"/>
      <c r="M8339" s="100"/>
      <c r="N8339" s="119"/>
    </row>
    <row r="8340" spans="1:14" s="96" customFormat="1" ht="45.95" customHeight="1">
      <c r="A8340" s="110"/>
      <c r="F8340" s="25"/>
      <c r="G8340" s="25"/>
      <c r="H8340" s="25"/>
      <c r="I8340" s="120"/>
      <c r="J8340" s="23"/>
      <c r="K8340" s="24"/>
      <c r="L8340" s="23"/>
      <c r="M8340" s="100"/>
      <c r="N8340" s="119"/>
    </row>
    <row r="8341" spans="1:14" s="96" customFormat="1" ht="45.95" customHeight="1">
      <c r="A8341" s="110"/>
      <c r="F8341" s="25"/>
      <c r="G8341" s="25"/>
      <c r="H8341" s="25"/>
      <c r="I8341" s="120"/>
      <c r="J8341" s="23"/>
      <c r="K8341" s="24"/>
      <c r="L8341" s="23"/>
      <c r="M8341" s="100"/>
      <c r="N8341" s="119"/>
    </row>
    <row r="8342" spans="1:14" s="96" customFormat="1" ht="45.95" customHeight="1">
      <c r="A8342" s="110"/>
      <c r="F8342" s="133"/>
      <c r="G8342" s="25"/>
      <c r="H8342" s="25"/>
      <c r="I8342" s="132"/>
      <c r="J8342" s="23"/>
      <c r="K8342" s="24"/>
      <c r="L8342" s="23"/>
      <c r="M8342" s="100"/>
      <c r="N8342" s="119"/>
    </row>
    <row r="8343" spans="1:14" s="96" customFormat="1" ht="45.95" customHeight="1">
      <c r="A8343" s="110"/>
      <c r="F8343" s="133"/>
      <c r="G8343" s="25"/>
      <c r="H8343" s="25"/>
      <c r="I8343" s="132"/>
      <c r="J8343" s="23"/>
      <c r="K8343" s="24"/>
      <c r="L8343" s="23"/>
      <c r="M8343" s="100"/>
      <c r="N8343" s="119"/>
    </row>
    <row r="8344" spans="1:14" s="96" customFormat="1" ht="45.95" customHeight="1">
      <c r="A8344" s="110"/>
      <c r="F8344" s="18"/>
      <c r="G8344" s="19"/>
      <c r="H8344" s="19"/>
      <c r="I8344" s="120"/>
      <c r="J8344" s="16"/>
      <c r="K8344" s="17"/>
      <c r="L8344" s="16"/>
      <c r="M8344" s="100"/>
      <c r="N8344" s="119"/>
    </row>
    <row r="8345" spans="1:14" s="96" customFormat="1" ht="45.95" customHeight="1">
      <c r="A8345" s="110"/>
      <c r="F8345" s="18"/>
      <c r="G8345" s="19"/>
      <c r="H8345" s="19"/>
      <c r="I8345" s="120"/>
      <c r="J8345" s="16"/>
      <c r="K8345" s="17"/>
      <c r="L8345" s="16"/>
      <c r="M8345" s="100"/>
      <c r="N8345" s="119"/>
    </row>
    <row r="8346" spans="1:14" s="96" customFormat="1" ht="45.95" customHeight="1">
      <c r="A8346" s="110"/>
      <c r="F8346" s="22"/>
      <c r="G8346" s="19"/>
      <c r="H8346" s="19"/>
      <c r="I8346" s="120"/>
      <c r="J8346" s="23"/>
      <c r="K8346" s="24"/>
      <c r="L8346" s="23"/>
      <c r="M8346" s="100"/>
      <c r="N8346" s="119"/>
    </row>
    <row r="8347" spans="1:14" s="96" customFormat="1" ht="45.95" customHeight="1">
      <c r="A8347" s="110"/>
      <c r="F8347" s="25"/>
      <c r="G8347" s="25"/>
      <c r="H8347" s="25"/>
      <c r="I8347" s="120"/>
      <c r="J8347" s="23"/>
      <c r="K8347" s="24"/>
      <c r="L8347" s="23"/>
      <c r="M8347" s="100"/>
      <c r="N8347" s="119"/>
    </row>
    <row r="8348" spans="1:14" s="96" customFormat="1" ht="45.95" customHeight="1">
      <c r="A8348" s="110"/>
      <c r="F8348" s="133"/>
      <c r="G8348" s="25"/>
      <c r="H8348" s="25"/>
      <c r="I8348" s="120"/>
      <c r="J8348" s="23"/>
      <c r="K8348" s="24"/>
      <c r="L8348" s="23"/>
      <c r="M8348" s="100"/>
      <c r="N8348" s="119"/>
    </row>
    <row r="8349" spans="1:14" s="96" customFormat="1" ht="45.95" customHeight="1">
      <c r="A8349" s="110"/>
      <c r="F8349" s="133"/>
      <c r="G8349" s="25"/>
      <c r="H8349" s="25"/>
      <c r="I8349" s="132"/>
      <c r="J8349" s="23"/>
      <c r="K8349" s="24"/>
      <c r="L8349" s="23"/>
      <c r="M8349" s="100"/>
      <c r="N8349" s="119"/>
    </row>
    <row r="8350" spans="1:14" s="96" customFormat="1" ht="45.95" customHeight="1">
      <c r="A8350" s="110"/>
      <c r="B8350" s="111"/>
      <c r="C8350" s="127"/>
      <c r="F8350" s="130"/>
      <c r="G8350" s="130"/>
      <c r="H8350" s="130"/>
      <c r="I8350" s="120"/>
      <c r="J8350" s="16"/>
      <c r="K8350" s="17"/>
      <c r="L8350" s="16"/>
      <c r="M8350" s="100"/>
      <c r="N8350" s="131"/>
    </row>
    <row r="8351" spans="1:14" s="96" customFormat="1" ht="45.95" customHeight="1">
      <c r="A8351" s="110"/>
      <c r="F8351" s="130"/>
      <c r="G8351" s="130"/>
      <c r="H8351" s="130"/>
      <c r="I8351" s="120"/>
      <c r="J8351" s="16"/>
      <c r="K8351" s="17"/>
      <c r="L8351" s="16"/>
      <c r="M8351" s="100"/>
      <c r="N8351" s="131"/>
    </row>
    <row r="8352" spans="1:14" s="96" customFormat="1" ht="45.95" customHeight="1">
      <c r="A8352" s="110"/>
      <c r="F8352" s="130"/>
      <c r="G8352" s="130"/>
      <c r="H8352" s="130"/>
      <c r="I8352" s="120"/>
      <c r="J8352" s="16"/>
      <c r="K8352" s="17"/>
      <c r="L8352" s="16"/>
      <c r="M8352" s="100"/>
      <c r="N8352" s="131"/>
    </row>
    <row r="8353" spans="1:14" s="96" customFormat="1" ht="45.95" customHeight="1">
      <c r="A8353" s="110"/>
      <c r="F8353" s="18"/>
      <c r="G8353" s="19"/>
      <c r="H8353" s="19"/>
      <c r="I8353" s="137"/>
      <c r="J8353" s="16"/>
      <c r="K8353" s="17"/>
      <c r="L8353" s="16"/>
      <c r="M8353" s="100"/>
      <c r="N8353" s="131"/>
    </row>
    <row r="8354" spans="1:14" s="96" customFormat="1" ht="45.95" customHeight="1">
      <c r="A8354" s="110"/>
      <c r="F8354" s="18"/>
      <c r="G8354" s="19"/>
      <c r="H8354" s="19"/>
      <c r="I8354" s="120"/>
      <c r="J8354" s="16"/>
      <c r="K8354" s="17"/>
      <c r="L8354" s="16"/>
      <c r="M8354" s="100"/>
      <c r="N8354" s="131"/>
    </row>
    <row r="8355" spans="1:14" s="96" customFormat="1" ht="45.95" customHeight="1">
      <c r="A8355" s="110"/>
      <c r="F8355" s="18"/>
      <c r="G8355" s="19"/>
      <c r="H8355" s="19"/>
      <c r="I8355" s="120"/>
      <c r="J8355" s="16"/>
      <c r="K8355" s="17"/>
      <c r="L8355" s="16"/>
      <c r="M8355" s="100"/>
      <c r="N8355" s="131"/>
    </row>
    <row r="8356" spans="1:14" s="96" customFormat="1" ht="45.95" customHeight="1">
      <c r="A8356" s="110"/>
      <c r="F8356" s="18"/>
      <c r="G8356" s="19"/>
      <c r="H8356" s="19"/>
      <c r="I8356" s="120"/>
      <c r="J8356" s="16"/>
      <c r="K8356" s="17"/>
      <c r="L8356" s="16"/>
      <c r="M8356" s="100"/>
      <c r="N8356" s="131"/>
    </row>
    <row r="8357" spans="1:14" s="96" customFormat="1" ht="45.95" customHeight="1">
      <c r="A8357" s="110"/>
      <c r="F8357" s="18"/>
      <c r="G8357" s="19"/>
      <c r="H8357" s="19"/>
      <c r="I8357" s="120"/>
      <c r="J8357" s="16"/>
      <c r="K8357" s="17"/>
      <c r="L8357" s="16"/>
      <c r="M8357" s="100"/>
      <c r="N8357" s="131"/>
    </row>
    <row r="8358" spans="1:14" s="96" customFormat="1" ht="45.95" customHeight="1">
      <c r="A8358" s="110"/>
      <c r="F8358" s="22"/>
      <c r="G8358" s="19"/>
      <c r="H8358" s="19"/>
      <c r="I8358" s="120"/>
      <c r="J8358" s="23"/>
      <c r="K8358" s="24"/>
      <c r="L8358" s="23"/>
      <c r="M8358" s="100"/>
      <c r="N8358" s="131"/>
    </row>
    <row r="8359" spans="1:14" s="96" customFormat="1" ht="45.95" customHeight="1">
      <c r="A8359" s="110"/>
      <c r="F8359" s="22"/>
      <c r="G8359" s="19"/>
      <c r="H8359" s="19"/>
      <c r="I8359" s="120"/>
      <c r="J8359" s="23"/>
      <c r="K8359" s="24"/>
      <c r="L8359" s="23"/>
      <c r="M8359" s="100"/>
      <c r="N8359" s="131"/>
    </row>
    <row r="8360" spans="1:14" s="96" customFormat="1" ht="45.95" customHeight="1">
      <c r="A8360" s="110"/>
      <c r="F8360" s="25"/>
      <c r="G8360" s="25"/>
      <c r="H8360" s="25"/>
      <c r="I8360" s="132"/>
      <c r="J8360" s="23"/>
      <c r="K8360" s="24"/>
      <c r="L8360" s="23"/>
      <c r="M8360" s="100"/>
      <c r="N8360" s="131"/>
    </row>
    <row r="8361" spans="1:14" s="96" customFormat="1" ht="45.95" customHeight="1">
      <c r="A8361" s="110"/>
      <c r="F8361" s="133"/>
      <c r="G8361" s="25"/>
      <c r="H8361" s="25"/>
      <c r="I8361" s="132"/>
      <c r="J8361" s="23"/>
      <c r="K8361" s="24"/>
      <c r="L8361" s="23"/>
      <c r="M8361" s="100"/>
      <c r="N8361" s="131"/>
    </row>
    <row r="8362" spans="1:14" s="96" customFormat="1" ht="45.95" customHeight="1">
      <c r="A8362" s="110"/>
      <c r="F8362" s="133"/>
      <c r="G8362" s="25"/>
      <c r="H8362" s="25"/>
      <c r="I8362" s="132"/>
      <c r="J8362" s="23"/>
      <c r="K8362" s="24"/>
      <c r="L8362" s="23"/>
      <c r="M8362" s="100"/>
      <c r="N8362" s="131"/>
    </row>
    <row r="8363" spans="1:14" s="96" customFormat="1" ht="45.95" customHeight="1">
      <c r="A8363" s="110"/>
      <c r="F8363" s="133"/>
      <c r="G8363" s="25"/>
      <c r="H8363" s="25"/>
      <c r="I8363" s="132"/>
      <c r="J8363" s="23"/>
      <c r="K8363" s="24"/>
      <c r="L8363" s="23"/>
      <c r="M8363" s="100"/>
      <c r="N8363" s="131"/>
    </row>
    <row r="8364" spans="1:14" s="96" customFormat="1" ht="45.95" customHeight="1">
      <c r="A8364" s="110"/>
      <c r="F8364" s="18"/>
      <c r="G8364" s="19"/>
      <c r="H8364" s="19"/>
      <c r="I8364" s="120"/>
      <c r="J8364" s="16"/>
      <c r="K8364" s="17"/>
      <c r="L8364" s="16"/>
      <c r="M8364" s="100"/>
      <c r="N8364" s="121"/>
    </row>
    <row r="8365" spans="1:14" s="96" customFormat="1" ht="45.95" customHeight="1">
      <c r="A8365" s="110"/>
      <c r="F8365" s="22"/>
      <c r="G8365" s="19"/>
      <c r="H8365" s="19"/>
      <c r="I8365" s="120"/>
      <c r="J8365" s="23"/>
      <c r="K8365" s="24"/>
      <c r="L8365" s="23"/>
      <c r="M8365" s="100"/>
      <c r="N8365" s="121"/>
    </row>
    <row r="8366" spans="1:14" s="96" customFormat="1" ht="45.95" customHeight="1">
      <c r="A8366" s="110"/>
      <c r="F8366" s="22"/>
      <c r="G8366" s="19"/>
      <c r="H8366" s="19"/>
      <c r="I8366" s="120"/>
      <c r="J8366" s="23"/>
      <c r="K8366" s="24"/>
      <c r="L8366" s="23"/>
      <c r="M8366" s="100"/>
      <c r="N8366" s="121"/>
    </row>
    <row r="8367" spans="1:14" s="96" customFormat="1" ht="45.95" customHeight="1">
      <c r="A8367" s="110"/>
      <c r="F8367" s="25"/>
      <c r="G8367" s="25"/>
      <c r="H8367" s="25"/>
      <c r="I8367" s="120"/>
      <c r="J8367" s="23"/>
      <c r="K8367" s="24"/>
      <c r="L8367" s="23"/>
      <c r="M8367" s="100"/>
      <c r="N8367" s="121"/>
    </row>
    <row r="8368" spans="1:14" s="96" customFormat="1" ht="45.95" customHeight="1">
      <c r="A8368" s="110"/>
      <c r="F8368" s="133"/>
      <c r="G8368" s="25"/>
      <c r="H8368" s="25"/>
      <c r="I8368" s="120"/>
      <c r="J8368" s="23"/>
      <c r="K8368" s="24"/>
      <c r="L8368" s="23"/>
      <c r="M8368" s="100"/>
      <c r="N8368" s="121"/>
    </row>
    <row r="8369" spans="1:14" s="96" customFormat="1" ht="45.95" customHeight="1">
      <c r="A8369" s="110"/>
      <c r="F8369" s="133"/>
      <c r="G8369" s="25"/>
      <c r="H8369" s="25"/>
      <c r="I8369" s="132"/>
      <c r="J8369" s="23"/>
      <c r="K8369" s="24"/>
      <c r="L8369" s="23"/>
      <c r="M8369" s="100"/>
      <c r="N8369" s="121"/>
    </row>
    <row r="8370" spans="1:14" s="96" customFormat="1" ht="45.95" customHeight="1">
      <c r="A8370" s="110"/>
      <c r="F8370" s="18"/>
      <c r="G8370" s="19"/>
      <c r="H8370" s="19"/>
      <c r="I8370" s="137"/>
      <c r="J8370" s="16"/>
      <c r="K8370" s="17"/>
      <c r="L8370" s="16"/>
      <c r="M8370" s="100"/>
      <c r="N8370" s="121"/>
    </row>
    <row r="8371" spans="1:14" s="96" customFormat="1" ht="45.95" customHeight="1">
      <c r="A8371" s="110"/>
      <c r="F8371" s="18"/>
      <c r="G8371" s="19"/>
      <c r="H8371" s="19"/>
      <c r="I8371" s="120"/>
      <c r="J8371" s="16"/>
      <c r="K8371" s="17"/>
      <c r="L8371" s="16"/>
      <c r="M8371" s="100"/>
      <c r="N8371" s="121"/>
    </row>
    <row r="8372" spans="1:14" s="96" customFormat="1" ht="45.95" customHeight="1">
      <c r="A8372" s="110"/>
      <c r="F8372" s="22"/>
      <c r="G8372" s="19"/>
      <c r="H8372" s="19"/>
      <c r="I8372" s="120"/>
      <c r="J8372" s="23"/>
      <c r="K8372" s="24"/>
      <c r="L8372" s="23"/>
      <c r="M8372" s="100"/>
      <c r="N8372" s="121"/>
    </row>
    <row r="8373" spans="1:14" s="96" customFormat="1" ht="45.95" customHeight="1">
      <c r="A8373" s="110"/>
      <c r="F8373" s="25"/>
      <c r="G8373" s="25"/>
      <c r="H8373" s="25"/>
      <c r="I8373" s="120"/>
      <c r="J8373" s="23"/>
      <c r="K8373" s="24"/>
      <c r="L8373" s="23"/>
      <c r="M8373" s="100"/>
      <c r="N8373" s="121"/>
    </row>
    <row r="8374" spans="1:14" s="96" customFormat="1" ht="45.95" customHeight="1">
      <c r="A8374" s="110"/>
      <c r="F8374" s="133"/>
      <c r="G8374" s="25"/>
      <c r="H8374" s="25"/>
      <c r="I8374" s="120"/>
      <c r="J8374" s="23"/>
      <c r="K8374" s="24"/>
      <c r="L8374" s="23"/>
      <c r="M8374" s="100"/>
      <c r="N8374" s="121"/>
    </row>
    <row r="8375" spans="1:14" s="96" customFormat="1" ht="45.95" customHeight="1">
      <c r="A8375" s="110"/>
      <c r="F8375" s="133"/>
      <c r="G8375" s="25"/>
      <c r="H8375" s="25"/>
      <c r="I8375" s="120"/>
      <c r="J8375" s="23"/>
      <c r="K8375" s="24"/>
      <c r="L8375" s="23"/>
      <c r="M8375" s="100"/>
      <c r="N8375" s="121"/>
    </row>
    <row r="8376" spans="1:14" s="96" customFormat="1" ht="45.95" customHeight="1">
      <c r="A8376" s="110"/>
      <c r="B8376" s="111"/>
      <c r="C8376" s="127"/>
      <c r="F8376" s="130"/>
      <c r="G8376" s="130"/>
      <c r="H8376" s="130"/>
      <c r="I8376" s="120"/>
      <c r="J8376" s="16"/>
      <c r="K8376" s="17"/>
      <c r="L8376" s="16"/>
      <c r="M8376" s="100"/>
      <c r="N8376" s="131"/>
    </row>
    <row r="8377" spans="1:14" s="96" customFormat="1" ht="45.95" customHeight="1">
      <c r="A8377" s="110"/>
      <c r="F8377" s="130"/>
      <c r="G8377" s="130"/>
      <c r="H8377" s="130"/>
      <c r="I8377" s="120"/>
      <c r="J8377" s="16"/>
      <c r="K8377" s="17"/>
      <c r="L8377" s="16"/>
      <c r="M8377" s="100"/>
      <c r="N8377" s="131"/>
    </row>
    <row r="8378" spans="1:14" s="96" customFormat="1" ht="45.95" customHeight="1">
      <c r="A8378" s="110"/>
      <c r="F8378" s="18"/>
      <c r="G8378" s="130"/>
      <c r="H8378" s="130"/>
      <c r="I8378" s="120"/>
      <c r="J8378" s="16"/>
      <c r="K8378" s="17"/>
      <c r="L8378" s="16"/>
      <c r="M8378" s="100"/>
      <c r="N8378" s="131"/>
    </row>
    <row r="8379" spans="1:14" s="96" customFormat="1" ht="45.95" customHeight="1">
      <c r="A8379" s="110"/>
      <c r="B8379" s="111"/>
      <c r="C8379" s="127"/>
      <c r="F8379" s="18"/>
      <c r="G8379" s="130"/>
      <c r="H8379" s="130"/>
      <c r="I8379" s="120"/>
      <c r="J8379" s="16"/>
      <c r="K8379" s="17"/>
      <c r="L8379" s="16"/>
      <c r="M8379" s="100"/>
      <c r="N8379" s="131"/>
    </row>
    <row r="8380" spans="1:14" s="96" customFormat="1" ht="45.95" customHeight="1">
      <c r="A8380" s="110"/>
      <c r="B8380" s="111"/>
      <c r="C8380" s="127"/>
      <c r="F8380" s="18"/>
      <c r="G8380" s="19"/>
      <c r="H8380" s="19"/>
      <c r="I8380" s="120"/>
      <c r="J8380" s="16"/>
      <c r="K8380" s="17"/>
      <c r="L8380" s="16"/>
      <c r="M8380" s="100"/>
      <c r="N8380" s="121"/>
    </row>
    <row r="8381" spans="1:14" s="96" customFormat="1" ht="45.95" customHeight="1">
      <c r="A8381" s="110"/>
      <c r="B8381" s="111"/>
      <c r="C8381" s="127"/>
      <c r="F8381" s="22"/>
      <c r="G8381" s="19"/>
      <c r="H8381" s="19"/>
      <c r="I8381" s="120"/>
      <c r="J8381" s="23"/>
      <c r="K8381" s="24"/>
      <c r="L8381" s="23"/>
      <c r="M8381" s="100"/>
      <c r="N8381" s="121"/>
    </row>
    <row r="8382" spans="1:14" s="96" customFormat="1" ht="45.95" customHeight="1">
      <c r="A8382" s="110"/>
      <c r="B8382" s="111"/>
      <c r="C8382" s="127"/>
      <c r="F8382" s="22"/>
      <c r="G8382" s="19"/>
      <c r="H8382" s="19"/>
      <c r="I8382" s="120"/>
      <c r="J8382" s="23"/>
      <c r="K8382" s="24"/>
      <c r="L8382" s="23"/>
      <c r="M8382" s="100"/>
      <c r="N8382" s="121"/>
    </row>
    <row r="8383" spans="1:14" s="96" customFormat="1" ht="45.95" customHeight="1">
      <c r="A8383" s="110"/>
      <c r="B8383" s="111"/>
      <c r="C8383" s="127"/>
      <c r="F8383" s="25"/>
      <c r="G8383" s="25"/>
      <c r="H8383" s="25"/>
      <c r="I8383" s="120"/>
      <c r="J8383" s="23"/>
      <c r="K8383" s="24"/>
      <c r="L8383" s="23"/>
      <c r="M8383" s="100"/>
      <c r="N8383" s="121"/>
    </row>
    <row r="8384" spans="1:14" s="96" customFormat="1" ht="45.95" customHeight="1">
      <c r="A8384" s="110"/>
      <c r="B8384" s="111"/>
      <c r="C8384" s="127"/>
      <c r="F8384" s="25"/>
      <c r="G8384" s="25"/>
      <c r="H8384" s="25"/>
      <c r="I8384" s="120"/>
      <c r="J8384" s="23"/>
      <c r="K8384" s="24"/>
      <c r="L8384" s="23"/>
      <c r="M8384" s="100"/>
      <c r="N8384" s="121"/>
    </row>
    <row r="8385" spans="1:14" s="96" customFormat="1" ht="45.95" customHeight="1">
      <c r="A8385" s="110"/>
      <c r="B8385" s="111"/>
      <c r="C8385" s="127"/>
      <c r="F8385" s="133"/>
      <c r="G8385" s="25"/>
      <c r="H8385" s="25"/>
      <c r="I8385" s="132"/>
      <c r="J8385" s="23"/>
      <c r="K8385" s="24"/>
      <c r="L8385" s="23"/>
      <c r="M8385" s="100"/>
      <c r="N8385" s="121"/>
    </row>
    <row r="8386" spans="1:14" s="96" customFormat="1" ht="45.95" customHeight="1">
      <c r="A8386" s="110"/>
      <c r="B8386" s="111"/>
      <c r="C8386" s="127"/>
      <c r="F8386" s="133"/>
      <c r="G8386" s="25"/>
      <c r="H8386" s="25"/>
      <c r="I8386" s="132"/>
      <c r="J8386" s="23"/>
      <c r="K8386" s="24"/>
      <c r="L8386" s="23"/>
      <c r="M8386" s="100"/>
      <c r="N8386" s="121"/>
    </row>
    <row r="8387" spans="1:14" s="96" customFormat="1" ht="45.95" customHeight="1">
      <c r="A8387" s="110"/>
      <c r="B8387" s="111"/>
      <c r="C8387" s="127"/>
      <c r="F8387" s="18"/>
      <c r="G8387" s="19"/>
      <c r="H8387" s="19"/>
      <c r="I8387" s="137"/>
      <c r="J8387" s="16"/>
      <c r="K8387" s="17"/>
      <c r="L8387" s="16"/>
      <c r="M8387" s="100"/>
      <c r="N8387" s="121"/>
    </row>
    <row r="8388" spans="1:14" s="96" customFormat="1" ht="45.95" customHeight="1">
      <c r="A8388" s="110"/>
      <c r="B8388" s="111"/>
      <c r="C8388" s="127"/>
      <c r="F8388" s="18"/>
      <c r="G8388" s="19"/>
      <c r="H8388" s="19"/>
      <c r="I8388" s="120"/>
      <c r="J8388" s="16"/>
      <c r="K8388" s="17"/>
      <c r="L8388" s="16"/>
      <c r="M8388" s="100"/>
      <c r="N8388" s="121"/>
    </row>
    <row r="8389" spans="1:14" s="96" customFormat="1" ht="45.95" customHeight="1">
      <c r="A8389" s="110"/>
      <c r="B8389" s="111"/>
      <c r="C8389" s="127"/>
      <c r="F8389" s="18"/>
      <c r="G8389" s="19"/>
      <c r="H8389" s="19"/>
      <c r="I8389" s="120"/>
      <c r="J8389" s="16"/>
      <c r="K8389" s="17"/>
      <c r="L8389" s="16"/>
      <c r="M8389" s="100"/>
      <c r="N8389" s="121"/>
    </row>
    <row r="8390" spans="1:14" s="96" customFormat="1" ht="45.95" customHeight="1">
      <c r="A8390" s="110"/>
      <c r="B8390" s="111"/>
      <c r="C8390" s="127"/>
      <c r="F8390" s="18"/>
      <c r="G8390" s="19"/>
      <c r="H8390" s="19"/>
      <c r="I8390" s="120"/>
      <c r="J8390" s="16"/>
      <c r="K8390" s="17"/>
      <c r="L8390" s="16"/>
      <c r="M8390" s="100"/>
      <c r="N8390" s="121"/>
    </row>
    <row r="8391" spans="1:14" s="96" customFormat="1" ht="45.95" customHeight="1">
      <c r="A8391" s="110"/>
      <c r="B8391" s="111"/>
      <c r="C8391" s="127"/>
      <c r="F8391" s="18"/>
      <c r="G8391" s="19"/>
      <c r="H8391" s="19"/>
      <c r="I8391" s="120"/>
      <c r="J8391" s="16"/>
      <c r="K8391" s="17"/>
      <c r="L8391" s="16"/>
      <c r="M8391" s="100"/>
      <c r="N8391" s="121"/>
    </row>
    <row r="8392" spans="1:14" s="96" customFormat="1" ht="45.95" customHeight="1">
      <c r="A8392" s="110"/>
      <c r="B8392" s="111"/>
      <c r="C8392" s="127"/>
      <c r="F8392" s="22"/>
      <c r="G8392" s="19"/>
      <c r="H8392" s="19"/>
      <c r="I8392" s="120"/>
      <c r="J8392" s="23"/>
      <c r="K8392" s="24"/>
      <c r="L8392" s="23"/>
      <c r="M8392" s="100"/>
      <c r="N8392" s="121"/>
    </row>
    <row r="8393" spans="1:14" s="96" customFormat="1" ht="45.95" customHeight="1">
      <c r="A8393" s="110"/>
      <c r="B8393" s="111"/>
      <c r="C8393" s="127"/>
      <c r="F8393" s="22"/>
      <c r="G8393" s="19"/>
      <c r="H8393" s="19"/>
      <c r="I8393" s="120"/>
      <c r="J8393" s="23"/>
      <c r="K8393" s="24"/>
      <c r="L8393" s="23"/>
      <c r="M8393" s="100"/>
      <c r="N8393" s="121"/>
    </row>
    <row r="8394" spans="1:14" s="96" customFormat="1" ht="45.95" customHeight="1">
      <c r="A8394" s="110"/>
      <c r="B8394" s="111"/>
      <c r="C8394" s="127"/>
      <c r="F8394" s="25"/>
      <c r="G8394" s="25"/>
      <c r="H8394" s="25"/>
      <c r="I8394" s="132"/>
      <c r="J8394" s="23"/>
      <c r="K8394" s="24"/>
      <c r="L8394" s="23"/>
      <c r="M8394" s="100"/>
      <c r="N8394" s="121"/>
    </row>
    <row r="8395" spans="1:14" s="96" customFormat="1" ht="45.95" customHeight="1">
      <c r="A8395" s="110"/>
      <c r="B8395" s="111"/>
      <c r="C8395" s="127"/>
      <c r="F8395" s="25"/>
      <c r="G8395" s="25"/>
      <c r="H8395" s="25"/>
      <c r="I8395" s="132"/>
      <c r="J8395" s="23"/>
      <c r="K8395" s="24"/>
      <c r="L8395" s="23"/>
      <c r="M8395" s="100"/>
      <c r="N8395" s="121"/>
    </row>
    <row r="8396" spans="1:14" s="96" customFormat="1" ht="45.95" customHeight="1">
      <c r="A8396" s="110"/>
      <c r="B8396" s="111"/>
      <c r="C8396" s="127"/>
      <c r="F8396" s="133"/>
      <c r="G8396" s="25"/>
      <c r="H8396" s="25"/>
      <c r="I8396" s="132"/>
      <c r="J8396" s="23"/>
      <c r="K8396" s="24"/>
      <c r="L8396" s="23"/>
      <c r="M8396" s="100"/>
      <c r="N8396" s="121"/>
    </row>
    <row r="8397" spans="1:14" s="96" customFormat="1" ht="45.95" customHeight="1">
      <c r="A8397" s="110"/>
      <c r="B8397" s="111"/>
      <c r="C8397" s="127"/>
      <c r="F8397" s="133"/>
      <c r="G8397" s="25"/>
      <c r="H8397" s="25"/>
      <c r="I8397" s="132"/>
      <c r="J8397" s="23"/>
      <c r="K8397" s="24"/>
      <c r="L8397" s="23"/>
      <c r="M8397" s="100"/>
      <c r="N8397" s="121"/>
    </row>
    <row r="8398" spans="1:14" s="96" customFormat="1" ht="45.95" customHeight="1">
      <c r="A8398" s="110"/>
      <c r="B8398" s="111"/>
      <c r="C8398" s="127"/>
      <c r="F8398" s="133"/>
      <c r="G8398" s="25"/>
      <c r="H8398" s="25"/>
      <c r="I8398" s="132"/>
      <c r="J8398" s="23"/>
      <c r="K8398" s="24"/>
      <c r="L8398" s="23"/>
      <c r="M8398" s="100"/>
      <c r="N8398" s="121"/>
    </row>
    <row r="8399" spans="1:14" s="96" customFormat="1" ht="45.95" customHeight="1">
      <c r="A8399" s="110"/>
      <c r="B8399" s="111"/>
      <c r="C8399" s="127"/>
      <c r="F8399" s="133"/>
      <c r="G8399" s="25"/>
      <c r="H8399" s="25"/>
      <c r="I8399" s="132"/>
      <c r="J8399" s="23"/>
      <c r="K8399" s="24"/>
      <c r="L8399" s="23"/>
      <c r="M8399" s="100"/>
      <c r="N8399" s="121"/>
    </row>
    <row r="8400" spans="1:14" s="96" customFormat="1" ht="45.95" customHeight="1">
      <c r="A8400" s="110"/>
      <c r="B8400" s="111"/>
      <c r="C8400" s="127"/>
      <c r="F8400" s="18"/>
      <c r="G8400" s="19"/>
      <c r="H8400" s="19"/>
      <c r="I8400" s="120"/>
      <c r="J8400" s="16"/>
      <c r="K8400" s="17"/>
      <c r="L8400" s="16"/>
      <c r="M8400" s="100"/>
      <c r="N8400" s="121"/>
    </row>
    <row r="8401" spans="1:14" s="96" customFormat="1" ht="45.95" customHeight="1">
      <c r="A8401" s="110"/>
      <c r="B8401" s="111"/>
      <c r="C8401" s="127"/>
      <c r="F8401" s="18"/>
      <c r="G8401" s="19"/>
      <c r="H8401" s="19"/>
      <c r="I8401" s="120"/>
      <c r="J8401" s="16"/>
      <c r="K8401" s="17"/>
      <c r="L8401" s="16"/>
      <c r="M8401" s="100"/>
      <c r="N8401" s="121"/>
    </row>
    <row r="8402" spans="1:14" s="96" customFormat="1" ht="45.95" customHeight="1">
      <c r="A8402" s="110"/>
      <c r="B8402" s="111"/>
      <c r="C8402" s="127"/>
      <c r="F8402" s="18"/>
      <c r="G8402" s="19"/>
      <c r="H8402" s="19"/>
      <c r="I8402" s="120"/>
      <c r="J8402" s="16"/>
      <c r="K8402" s="17"/>
      <c r="L8402" s="16"/>
      <c r="M8402" s="100"/>
      <c r="N8402" s="121"/>
    </row>
    <row r="8403" spans="1:14" s="96" customFormat="1" ht="45.95" customHeight="1">
      <c r="A8403" s="110"/>
      <c r="B8403" s="111"/>
      <c r="C8403" s="127"/>
      <c r="F8403" s="18"/>
      <c r="G8403" s="19"/>
      <c r="H8403" s="19"/>
      <c r="I8403" s="120"/>
      <c r="J8403" s="16"/>
      <c r="K8403" s="17"/>
      <c r="L8403" s="16"/>
      <c r="M8403" s="100"/>
      <c r="N8403" s="121"/>
    </row>
    <row r="8404" spans="1:14" s="96" customFormat="1" ht="45.95" customHeight="1">
      <c r="A8404" s="110"/>
      <c r="B8404" s="111"/>
      <c r="C8404" s="127"/>
      <c r="F8404" s="18"/>
      <c r="G8404" s="19"/>
      <c r="H8404" s="19"/>
      <c r="I8404" s="120"/>
      <c r="J8404" s="16"/>
      <c r="K8404" s="17"/>
      <c r="L8404" s="16"/>
      <c r="M8404" s="100"/>
      <c r="N8404" s="121"/>
    </row>
    <row r="8405" spans="1:14" s="96" customFormat="1" ht="45.95" customHeight="1">
      <c r="A8405" s="110"/>
      <c r="B8405" s="111"/>
      <c r="C8405" s="127"/>
      <c r="F8405" s="22"/>
      <c r="G8405" s="19"/>
      <c r="H8405" s="19"/>
      <c r="I8405" s="120"/>
      <c r="J8405" s="23"/>
      <c r="K8405" s="24"/>
      <c r="L8405" s="23"/>
      <c r="M8405" s="100"/>
      <c r="N8405" s="121"/>
    </row>
    <row r="8406" spans="1:14" s="96" customFormat="1" ht="45.95" customHeight="1">
      <c r="A8406" s="110"/>
      <c r="B8406" s="111"/>
      <c r="C8406" s="127"/>
      <c r="F8406" s="25"/>
      <c r="G8406" s="25"/>
      <c r="H8406" s="25"/>
      <c r="I8406" s="132"/>
      <c r="J8406" s="23"/>
      <c r="K8406" s="24"/>
      <c r="L8406" s="23"/>
      <c r="M8406" s="100"/>
      <c r="N8406" s="121"/>
    </row>
    <row r="8407" spans="1:14" s="96" customFormat="1" ht="45.95" customHeight="1">
      <c r="A8407" s="110"/>
      <c r="B8407" s="111"/>
      <c r="C8407" s="127"/>
      <c r="F8407" s="25"/>
      <c r="G8407" s="25"/>
      <c r="H8407" s="25"/>
      <c r="I8407" s="132"/>
      <c r="J8407" s="23"/>
      <c r="K8407" s="24"/>
      <c r="L8407" s="23"/>
      <c r="M8407" s="100"/>
      <c r="N8407" s="121"/>
    </row>
    <row r="8408" spans="1:14" s="96" customFormat="1" ht="45.95" customHeight="1">
      <c r="A8408" s="110"/>
      <c r="B8408" s="111"/>
      <c r="C8408" s="127"/>
      <c r="F8408" s="133"/>
      <c r="G8408" s="25"/>
      <c r="H8408" s="25"/>
      <c r="I8408" s="132"/>
      <c r="J8408" s="23"/>
      <c r="K8408" s="24"/>
      <c r="L8408" s="23"/>
      <c r="M8408" s="100"/>
      <c r="N8408" s="121"/>
    </row>
    <row r="8409" spans="1:14" s="96" customFormat="1" ht="45.95" customHeight="1">
      <c r="A8409" s="110"/>
      <c r="B8409" s="111"/>
      <c r="C8409" s="127"/>
      <c r="F8409" s="133"/>
      <c r="G8409" s="25"/>
      <c r="H8409" s="25"/>
      <c r="I8409" s="132"/>
      <c r="J8409" s="23"/>
      <c r="K8409" s="24"/>
      <c r="L8409" s="23"/>
      <c r="M8409" s="100"/>
      <c r="N8409" s="121"/>
    </row>
    <row r="8410" spans="1:14" s="96" customFormat="1" ht="45.95" customHeight="1">
      <c r="A8410" s="110"/>
      <c r="B8410" s="111"/>
      <c r="C8410" s="127"/>
      <c r="F8410" s="18"/>
      <c r="G8410" s="19"/>
      <c r="H8410" s="19"/>
      <c r="I8410" s="120"/>
      <c r="J8410" s="16"/>
      <c r="K8410" s="100"/>
      <c r="L8410" s="16"/>
      <c r="N8410" s="131"/>
    </row>
    <row r="8411" spans="1:14" s="96" customFormat="1" ht="45.95" customHeight="1">
      <c r="A8411" s="110"/>
      <c r="B8411" s="111"/>
      <c r="C8411" s="127"/>
      <c r="F8411" s="18"/>
      <c r="G8411" s="19"/>
      <c r="H8411" s="19"/>
      <c r="I8411" s="120"/>
      <c r="J8411" s="16"/>
      <c r="K8411" s="100"/>
      <c r="L8411" s="16"/>
      <c r="N8411" s="131"/>
    </row>
    <row r="8412" spans="1:14" s="96" customFormat="1" ht="45.95" customHeight="1">
      <c r="A8412" s="110"/>
      <c r="B8412" s="111"/>
      <c r="C8412" s="127"/>
      <c r="F8412" s="18"/>
      <c r="G8412" s="19"/>
      <c r="H8412" s="19"/>
      <c r="I8412" s="120"/>
      <c r="J8412" s="16"/>
      <c r="K8412" s="100"/>
      <c r="L8412" s="16"/>
      <c r="N8412" s="131"/>
    </row>
    <row r="8413" spans="1:14" s="96" customFormat="1" ht="45.95" customHeight="1">
      <c r="A8413" s="110"/>
      <c r="B8413" s="111"/>
      <c r="C8413" s="127"/>
      <c r="F8413" s="25"/>
      <c r="G8413" s="25"/>
      <c r="H8413" s="25"/>
      <c r="I8413" s="132"/>
      <c r="J8413" s="23"/>
      <c r="K8413" s="100"/>
      <c r="L8413" s="23"/>
      <c r="N8413" s="131"/>
    </row>
    <row r="8414" spans="1:14" s="96" customFormat="1" ht="45.95" customHeight="1">
      <c r="A8414" s="110"/>
      <c r="B8414" s="111"/>
      <c r="C8414" s="127"/>
      <c r="F8414" s="133"/>
      <c r="G8414" s="25"/>
      <c r="H8414" s="25"/>
      <c r="I8414" s="132"/>
      <c r="J8414" s="23"/>
      <c r="K8414" s="100"/>
      <c r="L8414" s="23"/>
      <c r="N8414" s="131"/>
    </row>
    <row r="8415" spans="1:14" s="96" customFormat="1" ht="45.95" customHeight="1">
      <c r="A8415" s="110"/>
      <c r="B8415" s="111"/>
      <c r="C8415" s="127"/>
      <c r="F8415" s="133"/>
      <c r="G8415" s="25"/>
      <c r="H8415" s="25"/>
      <c r="I8415" s="132"/>
      <c r="J8415" s="23"/>
      <c r="K8415" s="100"/>
      <c r="L8415" s="23"/>
      <c r="N8415" s="131"/>
    </row>
    <row r="8416" spans="1:14" s="96" customFormat="1" ht="45.95" customHeight="1">
      <c r="A8416" s="110"/>
      <c r="B8416" s="111"/>
      <c r="C8416" s="127"/>
      <c r="F8416" s="130"/>
      <c r="G8416" s="130"/>
      <c r="H8416" s="130"/>
      <c r="I8416" s="120"/>
      <c r="J8416" s="16"/>
      <c r="K8416" s="17"/>
      <c r="L8416" s="16"/>
      <c r="M8416" s="100"/>
      <c r="N8416" s="131"/>
    </row>
    <row r="8417" spans="1:14" s="96" customFormat="1" ht="45.95" customHeight="1">
      <c r="A8417" s="110"/>
      <c r="F8417" s="130"/>
      <c r="G8417" s="130"/>
      <c r="H8417" s="130"/>
      <c r="I8417" s="120"/>
      <c r="J8417" s="16"/>
      <c r="K8417" s="17"/>
      <c r="L8417" s="16"/>
      <c r="M8417" s="100"/>
      <c r="N8417" s="131"/>
    </row>
    <row r="8418" spans="1:14" s="96" customFormat="1" ht="45.95" customHeight="1">
      <c r="A8418" s="110"/>
      <c r="F8418" s="18"/>
      <c r="G8418" s="19"/>
      <c r="H8418" s="19"/>
      <c r="I8418" s="137"/>
      <c r="J8418" s="16"/>
      <c r="K8418" s="17"/>
      <c r="L8418" s="16"/>
      <c r="M8418" s="100"/>
      <c r="N8418" s="119"/>
    </row>
    <row r="8419" spans="1:14" s="96" customFormat="1" ht="45.95" customHeight="1">
      <c r="A8419" s="110"/>
      <c r="F8419" s="18"/>
      <c r="G8419" s="19"/>
      <c r="H8419" s="19"/>
      <c r="I8419" s="120"/>
      <c r="J8419" s="16"/>
      <c r="K8419" s="17"/>
      <c r="L8419" s="16"/>
      <c r="M8419" s="100"/>
      <c r="N8419" s="119"/>
    </row>
    <row r="8420" spans="1:14" s="96" customFormat="1" ht="45.95" customHeight="1">
      <c r="A8420" s="110"/>
      <c r="F8420" s="18"/>
      <c r="G8420" s="19"/>
      <c r="H8420" s="19"/>
      <c r="I8420" s="120"/>
      <c r="J8420" s="16"/>
      <c r="K8420" s="17"/>
      <c r="L8420" s="16"/>
      <c r="M8420" s="100"/>
      <c r="N8420" s="119"/>
    </row>
    <row r="8421" spans="1:14" s="96" customFormat="1" ht="45.95" customHeight="1">
      <c r="A8421" s="110"/>
      <c r="F8421" s="18"/>
      <c r="G8421" s="19"/>
      <c r="H8421" s="19"/>
      <c r="I8421" s="120"/>
      <c r="J8421" s="16"/>
      <c r="K8421" s="17"/>
      <c r="L8421" s="16"/>
      <c r="M8421" s="100"/>
      <c r="N8421" s="119"/>
    </row>
    <row r="8422" spans="1:14" s="96" customFormat="1" ht="45.95" customHeight="1">
      <c r="A8422" s="110"/>
      <c r="F8422" s="22"/>
      <c r="G8422" s="19"/>
      <c r="H8422" s="19"/>
      <c r="I8422" s="120"/>
      <c r="J8422" s="23"/>
      <c r="K8422" s="24"/>
      <c r="L8422" s="23"/>
      <c r="M8422" s="100"/>
      <c r="N8422" s="119"/>
    </row>
    <row r="8423" spans="1:14" s="96" customFormat="1" ht="45.95" customHeight="1">
      <c r="A8423" s="110"/>
      <c r="F8423" s="22"/>
      <c r="G8423" s="19"/>
      <c r="H8423" s="19"/>
      <c r="I8423" s="120"/>
      <c r="J8423" s="23"/>
      <c r="K8423" s="24"/>
      <c r="L8423" s="23"/>
      <c r="M8423" s="100"/>
      <c r="N8423" s="119"/>
    </row>
    <row r="8424" spans="1:14" s="96" customFormat="1" ht="45.95" customHeight="1">
      <c r="A8424" s="110"/>
      <c r="F8424" s="25"/>
      <c r="G8424" s="25"/>
      <c r="H8424" s="25"/>
      <c r="I8424" s="132"/>
      <c r="J8424" s="23"/>
      <c r="K8424" s="24"/>
      <c r="L8424" s="23"/>
      <c r="M8424" s="100"/>
      <c r="N8424" s="119"/>
    </row>
    <row r="8425" spans="1:14" s="96" customFormat="1" ht="45.95" customHeight="1">
      <c r="A8425" s="110"/>
      <c r="F8425" s="133"/>
      <c r="G8425" s="25"/>
      <c r="H8425" s="25"/>
      <c r="I8425" s="132"/>
      <c r="J8425" s="23"/>
      <c r="K8425" s="24"/>
      <c r="L8425" s="23"/>
      <c r="M8425" s="100"/>
      <c r="N8425" s="119"/>
    </row>
    <row r="8426" spans="1:14" s="96" customFormat="1" ht="45.95" customHeight="1">
      <c r="A8426" s="110"/>
      <c r="F8426" s="133"/>
      <c r="G8426" s="25"/>
      <c r="H8426" s="25"/>
      <c r="I8426" s="132"/>
      <c r="J8426" s="23"/>
      <c r="K8426" s="24"/>
      <c r="L8426" s="23"/>
      <c r="M8426" s="100"/>
      <c r="N8426" s="119"/>
    </row>
    <row r="8427" spans="1:14" s="96" customFormat="1" ht="45.95" customHeight="1">
      <c r="A8427" s="110"/>
      <c r="F8427" s="133"/>
      <c r="G8427" s="25"/>
      <c r="H8427" s="25"/>
      <c r="I8427" s="132"/>
      <c r="J8427" s="23"/>
      <c r="K8427" s="24"/>
      <c r="L8427" s="23"/>
      <c r="M8427" s="100"/>
      <c r="N8427" s="119"/>
    </row>
    <row r="8428" spans="1:14" s="96" customFormat="1" ht="45.95" customHeight="1">
      <c r="A8428" s="110"/>
      <c r="F8428" s="18"/>
      <c r="G8428" s="19"/>
      <c r="H8428" s="19"/>
      <c r="I8428" s="137"/>
      <c r="J8428" s="16"/>
      <c r="K8428" s="17"/>
      <c r="L8428" s="16"/>
      <c r="M8428" s="100"/>
      <c r="N8428" s="119"/>
    </row>
    <row r="8429" spans="1:14" s="96" customFormat="1" ht="45.95" customHeight="1">
      <c r="A8429" s="110"/>
      <c r="F8429" s="18"/>
      <c r="G8429" s="19"/>
      <c r="H8429" s="19"/>
      <c r="I8429" s="120"/>
      <c r="J8429" s="16"/>
      <c r="K8429" s="17"/>
      <c r="L8429" s="16"/>
      <c r="M8429" s="100"/>
      <c r="N8429" s="119"/>
    </row>
    <row r="8430" spans="1:14" s="96" customFormat="1" ht="45.95" customHeight="1">
      <c r="A8430" s="110"/>
      <c r="F8430" s="18"/>
      <c r="G8430" s="19"/>
      <c r="H8430" s="19"/>
      <c r="I8430" s="120"/>
      <c r="J8430" s="16"/>
      <c r="K8430" s="17"/>
      <c r="L8430" s="16"/>
      <c r="M8430" s="100"/>
      <c r="N8430" s="119"/>
    </row>
    <row r="8431" spans="1:14" s="96" customFormat="1" ht="45.95" customHeight="1">
      <c r="A8431" s="110"/>
      <c r="F8431" s="22"/>
      <c r="G8431" s="19"/>
      <c r="H8431" s="19"/>
      <c r="I8431" s="120"/>
      <c r="J8431" s="23"/>
      <c r="K8431" s="24"/>
      <c r="L8431" s="23"/>
      <c r="M8431" s="100"/>
      <c r="N8431" s="119"/>
    </row>
    <row r="8432" spans="1:14" s="96" customFormat="1" ht="45.95" customHeight="1">
      <c r="A8432" s="110"/>
      <c r="F8432" s="22"/>
      <c r="G8432" s="19"/>
      <c r="H8432" s="19"/>
      <c r="I8432" s="120"/>
      <c r="J8432" s="23"/>
      <c r="K8432" s="24"/>
      <c r="L8432" s="23"/>
      <c r="M8432" s="100"/>
      <c r="N8432" s="119"/>
    </row>
    <row r="8433" spans="1:14" s="96" customFormat="1" ht="45.95" customHeight="1">
      <c r="A8433" s="110"/>
      <c r="F8433" s="25"/>
      <c r="G8433" s="25"/>
      <c r="H8433" s="25"/>
      <c r="I8433" s="120"/>
      <c r="J8433" s="23"/>
      <c r="K8433" s="24"/>
      <c r="L8433" s="23"/>
      <c r="M8433" s="100"/>
      <c r="N8433" s="119"/>
    </row>
    <row r="8434" spans="1:14" s="96" customFormat="1" ht="45.95" customHeight="1">
      <c r="A8434" s="110"/>
      <c r="F8434" s="133"/>
      <c r="G8434" s="25"/>
      <c r="H8434" s="25"/>
      <c r="I8434" s="132"/>
      <c r="J8434" s="23"/>
      <c r="K8434" s="24"/>
      <c r="L8434" s="23"/>
      <c r="M8434" s="100"/>
      <c r="N8434" s="119"/>
    </row>
    <row r="8435" spans="1:14" s="96" customFormat="1" ht="45.95" customHeight="1">
      <c r="A8435" s="110"/>
      <c r="F8435" s="133"/>
      <c r="G8435" s="25"/>
      <c r="H8435" s="25"/>
      <c r="I8435" s="132"/>
      <c r="J8435" s="23"/>
      <c r="K8435" s="24"/>
      <c r="L8435" s="23"/>
      <c r="M8435" s="100"/>
      <c r="N8435" s="119"/>
    </row>
    <row r="8436" spans="1:14" s="96" customFormat="1" ht="45.95" customHeight="1">
      <c r="A8436" s="110"/>
      <c r="F8436" s="133"/>
      <c r="G8436" s="25"/>
      <c r="H8436" s="25"/>
      <c r="I8436" s="132"/>
      <c r="J8436" s="23"/>
      <c r="K8436" s="24"/>
      <c r="L8436" s="23"/>
      <c r="M8436" s="100"/>
      <c r="N8436" s="119"/>
    </row>
    <row r="8437" spans="1:14" s="96" customFormat="1" ht="45.95" customHeight="1">
      <c r="A8437" s="110"/>
      <c r="B8437" s="111"/>
      <c r="C8437" s="127"/>
      <c r="F8437" s="130"/>
      <c r="G8437" s="130"/>
      <c r="H8437" s="130"/>
      <c r="I8437" s="120"/>
      <c r="J8437" s="16"/>
      <c r="K8437" s="17"/>
      <c r="L8437" s="16"/>
      <c r="M8437" s="100"/>
      <c r="N8437" s="131"/>
    </row>
    <row r="8438" spans="1:14" s="96" customFormat="1" ht="45.95" customHeight="1">
      <c r="A8438" s="110"/>
      <c r="F8438" s="130"/>
      <c r="G8438" s="130"/>
      <c r="H8438" s="130"/>
      <c r="I8438" s="120"/>
      <c r="J8438" s="16"/>
      <c r="K8438" s="17"/>
      <c r="L8438" s="16"/>
      <c r="M8438" s="100"/>
      <c r="N8438" s="131"/>
    </row>
    <row r="8439" spans="1:14" s="96" customFormat="1" ht="45.95" customHeight="1">
      <c r="A8439" s="110"/>
      <c r="F8439" s="18"/>
      <c r="G8439" s="19"/>
      <c r="H8439" s="19"/>
      <c r="I8439" s="120"/>
      <c r="J8439" s="16"/>
      <c r="K8439" s="17"/>
      <c r="L8439" s="16"/>
      <c r="M8439" s="100"/>
      <c r="N8439" s="121"/>
    </row>
    <row r="8440" spans="1:14" s="96" customFormat="1" ht="45.95" customHeight="1">
      <c r="A8440" s="110"/>
      <c r="F8440" s="22"/>
      <c r="G8440" s="19"/>
      <c r="H8440" s="19"/>
      <c r="I8440" s="120"/>
      <c r="J8440" s="23"/>
      <c r="K8440" s="24"/>
      <c r="L8440" s="23"/>
      <c r="M8440" s="100"/>
      <c r="N8440" s="121"/>
    </row>
    <row r="8441" spans="1:14" s="96" customFormat="1" ht="45.95" customHeight="1">
      <c r="A8441" s="110"/>
      <c r="F8441" s="25"/>
      <c r="G8441" s="25"/>
      <c r="H8441" s="25"/>
      <c r="I8441" s="120"/>
      <c r="J8441" s="23"/>
      <c r="K8441" s="24"/>
      <c r="L8441" s="23"/>
      <c r="M8441" s="100"/>
      <c r="N8441" s="121"/>
    </row>
    <row r="8442" spans="1:14" s="96" customFormat="1" ht="45.95" customHeight="1">
      <c r="A8442" s="110"/>
      <c r="F8442" s="133"/>
      <c r="G8442" s="25"/>
      <c r="H8442" s="25"/>
      <c r="I8442" s="120"/>
      <c r="J8442" s="23"/>
      <c r="K8442" s="24"/>
      <c r="L8442" s="23"/>
      <c r="M8442" s="100"/>
      <c r="N8442" s="121"/>
    </row>
    <row r="8443" spans="1:14" s="96" customFormat="1" ht="45.95" customHeight="1">
      <c r="A8443" s="110"/>
      <c r="F8443" s="133"/>
      <c r="G8443" s="25"/>
      <c r="H8443" s="25"/>
      <c r="I8443" s="120"/>
      <c r="J8443" s="23"/>
      <c r="K8443" s="24"/>
      <c r="L8443" s="23"/>
      <c r="M8443" s="100"/>
      <c r="N8443" s="121"/>
    </row>
    <row r="8444" spans="1:14" s="96" customFormat="1" ht="45.95" customHeight="1">
      <c r="A8444" s="110"/>
      <c r="F8444" s="18"/>
      <c r="G8444" s="19"/>
      <c r="H8444" s="19"/>
      <c r="I8444" s="137"/>
      <c r="J8444" s="16"/>
      <c r="K8444" s="17"/>
      <c r="L8444" s="16"/>
      <c r="M8444" s="100"/>
      <c r="N8444" s="121"/>
    </row>
    <row r="8445" spans="1:14" s="96" customFormat="1" ht="45.95" customHeight="1">
      <c r="A8445" s="110"/>
      <c r="F8445" s="18"/>
      <c r="G8445" s="19"/>
      <c r="H8445" s="19"/>
      <c r="I8445" s="120"/>
      <c r="J8445" s="16"/>
      <c r="K8445" s="17"/>
      <c r="L8445" s="16"/>
      <c r="M8445" s="100"/>
      <c r="N8445" s="121"/>
    </row>
    <row r="8446" spans="1:14" s="96" customFormat="1" ht="45.95" customHeight="1">
      <c r="A8446" s="110"/>
      <c r="F8446" s="18"/>
      <c r="G8446" s="19"/>
      <c r="H8446" s="19"/>
      <c r="I8446" s="120"/>
      <c r="J8446" s="16"/>
      <c r="K8446" s="17"/>
      <c r="L8446" s="16"/>
      <c r="M8446" s="100"/>
      <c r="N8446" s="121"/>
    </row>
    <row r="8447" spans="1:14" s="96" customFormat="1" ht="45.95" customHeight="1">
      <c r="A8447" s="110"/>
      <c r="F8447" s="18"/>
      <c r="G8447" s="19"/>
      <c r="H8447" s="19"/>
      <c r="I8447" s="120"/>
      <c r="J8447" s="16"/>
      <c r="K8447" s="17"/>
      <c r="L8447" s="16"/>
      <c r="M8447" s="100"/>
      <c r="N8447" s="121"/>
    </row>
    <row r="8448" spans="1:14" s="96" customFormat="1" ht="45.95" customHeight="1">
      <c r="A8448" s="110"/>
      <c r="F8448" s="22"/>
      <c r="G8448" s="19"/>
      <c r="H8448" s="19"/>
      <c r="I8448" s="120"/>
      <c r="J8448" s="23"/>
      <c r="K8448" s="24"/>
      <c r="L8448" s="23"/>
      <c r="M8448" s="100"/>
      <c r="N8448" s="121"/>
    </row>
    <row r="8449" spans="1:14" s="96" customFormat="1" ht="45.95" customHeight="1">
      <c r="A8449" s="110"/>
      <c r="F8449" s="22"/>
      <c r="G8449" s="19"/>
      <c r="H8449" s="19"/>
      <c r="I8449" s="120"/>
      <c r="J8449" s="23"/>
      <c r="K8449" s="24"/>
      <c r="L8449" s="23"/>
      <c r="M8449" s="100"/>
      <c r="N8449" s="121"/>
    </row>
    <row r="8450" spans="1:14" s="96" customFormat="1" ht="45.95" customHeight="1">
      <c r="A8450" s="110"/>
      <c r="F8450" s="25"/>
      <c r="G8450" s="25"/>
      <c r="H8450" s="25"/>
      <c r="I8450" s="132"/>
      <c r="J8450" s="23"/>
      <c r="K8450" s="24"/>
      <c r="L8450" s="23"/>
      <c r="M8450" s="100"/>
      <c r="N8450" s="121"/>
    </row>
    <row r="8451" spans="1:14" s="96" customFormat="1" ht="45.95" customHeight="1">
      <c r="A8451" s="110"/>
      <c r="F8451" s="133"/>
      <c r="G8451" s="25"/>
      <c r="H8451" s="25"/>
      <c r="I8451" s="132"/>
      <c r="J8451" s="23"/>
      <c r="K8451" s="24"/>
      <c r="L8451" s="23"/>
      <c r="M8451" s="100"/>
      <c r="N8451" s="121"/>
    </row>
    <row r="8452" spans="1:14" s="96" customFormat="1" ht="45.95" customHeight="1">
      <c r="A8452" s="110"/>
      <c r="F8452" s="133"/>
      <c r="G8452" s="25"/>
      <c r="H8452" s="25"/>
      <c r="I8452" s="132"/>
      <c r="J8452" s="23"/>
      <c r="K8452" s="24"/>
      <c r="L8452" s="23"/>
      <c r="M8452" s="100"/>
      <c r="N8452" s="121"/>
    </row>
    <row r="8453" spans="1:14" s="96" customFormat="1" ht="45.95" customHeight="1">
      <c r="A8453" s="110"/>
      <c r="F8453" s="133"/>
      <c r="G8453" s="25"/>
      <c r="H8453" s="25"/>
      <c r="I8453" s="132"/>
      <c r="J8453" s="23"/>
      <c r="K8453" s="24"/>
      <c r="L8453" s="23"/>
      <c r="M8453" s="100"/>
      <c r="N8453" s="121"/>
    </row>
    <row r="8454" spans="1:14" s="96" customFormat="1" ht="45.95" customHeight="1">
      <c r="A8454" s="110"/>
      <c r="B8454" s="111"/>
      <c r="C8454" s="127"/>
      <c r="F8454" s="130"/>
      <c r="G8454" s="130"/>
      <c r="H8454" s="130"/>
      <c r="I8454" s="120"/>
      <c r="J8454" s="16"/>
      <c r="K8454" s="17"/>
      <c r="L8454" s="16"/>
      <c r="M8454" s="100"/>
      <c r="N8454" s="131"/>
    </row>
    <row r="8455" spans="1:14" s="96" customFormat="1" ht="45.95" customHeight="1">
      <c r="A8455" s="110"/>
      <c r="F8455" s="130"/>
      <c r="G8455" s="130"/>
      <c r="H8455" s="130"/>
      <c r="I8455" s="120"/>
      <c r="J8455" s="16"/>
      <c r="K8455" s="17"/>
      <c r="L8455" s="16"/>
      <c r="M8455" s="100"/>
      <c r="N8455" s="131"/>
    </row>
    <row r="8456" spans="1:14" s="96" customFormat="1" ht="45.95" customHeight="1">
      <c r="A8456" s="110"/>
      <c r="F8456" s="18"/>
      <c r="G8456" s="19"/>
      <c r="H8456" s="19"/>
      <c r="I8456" s="120"/>
      <c r="J8456" s="16"/>
      <c r="K8456" s="17"/>
      <c r="L8456" s="16"/>
      <c r="M8456" s="100"/>
      <c r="N8456" s="121"/>
    </row>
    <row r="8457" spans="1:14" s="96" customFormat="1" ht="45.95" customHeight="1">
      <c r="A8457" s="110"/>
      <c r="F8457" s="22"/>
      <c r="G8457" s="19"/>
      <c r="H8457" s="19"/>
      <c r="I8457" s="120"/>
      <c r="J8457" s="23"/>
      <c r="K8457" s="24"/>
      <c r="L8457" s="23"/>
      <c r="M8457" s="100"/>
      <c r="N8457" s="121"/>
    </row>
    <row r="8458" spans="1:14" s="96" customFormat="1" ht="45.95" customHeight="1">
      <c r="A8458" s="110"/>
      <c r="F8458" s="25"/>
      <c r="G8458" s="25"/>
      <c r="H8458" s="25"/>
      <c r="I8458" s="120"/>
      <c r="J8458" s="23"/>
      <c r="K8458" s="24"/>
      <c r="L8458" s="23"/>
      <c r="M8458" s="100"/>
      <c r="N8458" s="121"/>
    </row>
    <row r="8459" spans="1:14" s="96" customFormat="1" ht="45.95" customHeight="1">
      <c r="A8459" s="110"/>
      <c r="F8459" s="133"/>
      <c r="G8459" s="25"/>
      <c r="H8459" s="25"/>
      <c r="I8459" s="120"/>
      <c r="J8459" s="23"/>
      <c r="K8459" s="24"/>
      <c r="L8459" s="23"/>
      <c r="M8459" s="100"/>
      <c r="N8459" s="121"/>
    </row>
    <row r="8460" spans="1:14" s="96" customFormat="1" ht="45.95" customHeight="1">
      <c r="A8460" s="110"/>
      <c r="F8460" s="133"/>
      <c r="G8460" s="25"/>
      <c r="H8460" s="25"/>
      <c r="I8460" s="120"/>
      <c r="J8460" s="23"/>
      <c r="K8460" s="24"/>
      <c r="L8460" s="23"/>
      <c r="M8460" s="100"/>
      <c r="N8460" s="121"/>
    </row>
    <row r="8461" spans="1:14" s="96" customFormat="1" ht="45.95" customHeight="1">
      <c r="A8461" s="110"/>
      <c r="F8461" s="18"/>
      <c r="G8461" s="19"/>
      <c r="H8461" s="19"/>
      <c r="I8461" s="137"/>
      <c r="J8461" s="16"/>
      <c r="K8461" s="17"/>
      <c r="L8461" s="16"/>
      <c r="M8461" s="100"/>
      <c r="N8461" s="121"/>
    </row>
    <row r="8462" spans="1:14" s="96" customFormat="1" ht="45.95" customHeight="1">
      <c r="A8462" s="110"/>
      <c r="F8462" s="18"/>
      <c r="G8462" s="19"/>
      <c r="H8462" s="19"/>
      <c r="I8462" s="120"/>
      <c r="J8462" s="16"/>
      <c r="K8462" s="17"/>
      <c r="L8462" s="16"/>
      <c r="M8462" s="100"/>
      <c r="N8462" s="121"/>
    </row>
    <row r="8463" spans="1:14" s="96" customFormat="1" ht="45.95" customHeight="1">
      <c r="A8463" s="110"/>
      <c r="F8463" s="18"/>
      <c r="G8463" s="19"/>
      <c r="H8463" s="19"/>
      <c r="I8463" s="120"/>
      <c r="J8463" s="16"/>
      <c r="K8463" s="17"/>
      <c r="L8463" s="16"/>
      <c r="M8463" s="100"/>
      <c r="N8463" s="121"/>
    </row>
    <row r="8464" spans="1:14" s="96" customFormat="1" ht="45.95" customHeight="1">
      <c r="A8464" s="110"/>
      <c r="F8464" s="18"/>
      <c r="G8464" s="19"/>
      <c r="H8464" s="19"/>
      <c r="I8464" s="120"/>
      <c r="J8464" s="16"/>
      <c r="K8464" s="17"/>
      <c r="L8464" s="16"/>
      <c r="M8464" s="100"/>
      <c r="N8464" s="121"/>
    </row>
    <row r="8465" spans="1:14" s="96" customFormat="1" ht="45.95" customHeight="1">
      <c r="A8465" s="110"/>
      <c r="F8465" s="22"/>
      <c r="G8465" s="19"/>
      <c r="H8465" s="19"/>
      <c r="I8465" s="120"/>
      <c r="J8465" s="23"/>
      <c r="K8465" s="24"/>
      <c r="L8465" s="23"/>
      <c r="M8465" s="100"/>
      <c r="N8465" s="121"/>
    </row>
    <row r="8466" spans="1:14" s="96" customFormat="1" ht="45.95" customHeight="1">
      <c r="A8466" s="110"/>
      <c r="F8466" s="22"/>
      <c r="G8466" s="19"/>
      <c r="H8466" s="19"/>
      <c r="I8466" s="120"/>
      <c r="J8466" s="23"/>
      <c r="K8466" s="24"/>
      <c r="L8466" s="23"/>
      <c r="M8466" s="100"/>
      <c r="N8466" s="121"/>
    </row>
    <row r="8467" spans="1:14" s="96" customFormat="1" ht="45.95" customHeight="1">
      <c r="A8467" s="110"/>
      <c r="F8467" s="25"/>
      <c r="G8467" s="25"/>
      <c r="H8467" s="25"/>
      <c r="I8467" s="132"/>
      <c r="J8467" s="23"/>
      <c r="K8467" s="24"/>
      <c r="L8467" s="23"/>
      <c r="M8467" s="100"/>
      <c r="N8467" s="121"/>
    </row>
    <row r="8468" spans="1:14" s="96" customFormat="1" ht="45.95" customHeight="1">
      <c r="A8468" s="110"/>
      <c r="F8468" s="133"/>
      <c r="G8468" s="25"/>
      <c r="H8468" s="25"/>
      <c r="I8468" s="132"/>
      <c r="J8468" s="23"/>
      <c r="K8468" s="24"/>
      <c r="L8468" s="23"/>
      <c r="M8468" s="100"/>
      <c r="N8468" s="121"/>
    </row>
    <row r="8469" spans="1:14" s="96" customFormat="1" ht="45.95" customHeight="1">
      <c r="A8469" s="110"/>
      <c r="F8469" s="133"/>
      <c r="G8469" s="25"/>
      <c r="H8469" s="25"/>
      <c r="I8469" s="132"/>
      <c r="J8469" s="23"/>
      <c r="K8469" s="24"/>
      <c r="L8469" s="23"/>
      <c r="M8469" s="100"/>
      <c r="N8469" s="121"/>
    </row>
    <row r="8470" spans="1:14" s="96" customFormat="1" ht="45.95" customHeight="1">
      <c r="A8470" s="110"/>
      <c r="B8470" s="111"/>
      <c r="C8470" s="127"/>
      <c r="F8470" s="130"/>
      <c r="G8470" s="130"/>
      <c r="H8470" s="130"/>
      <c r="I8470" s="120"/>
      <c r="J8470" s="16"/>
      <c r="K8470" s="17"/>
      <c r="L8470" s="16"/>
      <c r="M8470" s="100"/>
      <c r="N8470" s="131"/>
    </row>
    <row r="8471" spans="1:14" s="96" customFormat="1" ht="45.95" customHeight="1">
      <c r="A8471" s="110"/>
      <c r="F8471" s="130"/>
      <c r="G8471" s="130"/>
      <c r="H8471" s="130"/>
      <c r="I8471" s="120"/>
      <c r="J8471" s="16"/>
      <c r="K8471" s="17"/>
      <c r="L8471" s="16"/>
      <c r="M8471" s="100"/>
      <c r="N8471" s="131"/>
    </row>
    <row r="8472" spans="1:14" s="96" customFormat="1" ht="45.95" customHeight="1">
      <c r="A8472" s="110"/>
      <c r="F8472" s="18"/>
      <c r="G8472" s="130"/>
      <c r="H8472" s="130"/>
      <c r="I8472" s="120"/>
      <c r="J8472" s="16"/>
      <c r="K8472" s="17"/>
      <c r="L8472" s="16"/>
      <c r="M8472" s="100"/>
      <c r="N8472" s="131"/>
    </row>
    <row r="8473" spans="1:14" s="96" customFormat="1" ht="45.95" customHeight="1">
      <c r="A8473" s="110"/>
      <c r="F8473" s="18"/>
      <c r="G8473" s="130"/>
      <c r="H8473" s="130"/>
      <c r="I8473" s="120"/>
      <c r="J8473" s="16"/>
      <c r="K8473" s="17"/>
      <c r="L8473" s="16"/>
      <c r="M8473" s="100"/>
      <c r="N8473" s="131"/>
    </row>
    <row r="8474" spans="1:14" s="96" customFormat="1" ht="45.95" customHeight="1">
      <c r="A8474" s="110"/>
      <c r="F8474" s="130"/>
      <c r="G8474" s="130"/>
      <c r="H8474" s="130"/>
      <c r="I8474" s="120"/>
      <c r="J8474" s="16"/>
      <c r="K8474" s="17"/>
      <c r="L8474" s="16"/>
      <c r="M8474" s="100"/>
      <c r="N8474" s="131"/>
    </row>
    <row r="8475" spans="1:14" s="96" customFormat="1" ht="45.95" customHeight="1">
      <c r="A8475" s="110"/>
      <c r="F8475" s="18"/>
      <c r="G8475" s="19"/>
      <c r="H8475" s="19"/>
      <c r="I8475" s="120"/>
      <c r="J8475" s="16"/>
      <c r="K8475" s="17"/>
      <c r="L8475" s="16"/>
      <c r="M8475" s="100"/>
      <c r="N8475" s="121"/>
    </row>
    <row r="8476" spans="1:14" s="96" customFormat="1" ht="45.95" customHeight="1">
      <c r="A8476" s="110"/>
      <c r="F8476" s="18"/>
      <c r="G8476" s="19"/>
      <c r="H8476" s="19"/>
      <c r="I8476" s="120"/>
      <c r="J8476" s="16"/>
      <c r="K8476" s="17"/>
      <c r="L8476" s="16"/>
      <c r="M8476" s="100"/>
      <c r="N8476" s="121"/>
    </row>
    <row r="8477" spans="1:14" s="96" customFormat="1" ht="45.95" customHeight="1">
      <c r="A8477" s="110"/>
      <c r="F8477" s="18"/>
      <c r="G8477" s="19"/>
      <c r="H8477" s="19"/>
      <c r="I8477" s="120"/>
      <c r="J8477" s="16"/>
      <c r="K8477" s="17"/>
      <c r="L8477" s="16"/>
      <c r="M8477" s="100"/>
      <c r="N8477" s="121"/>
    </row>
    <row r="8478" spans="1:14" s="96" customFormat="1" ht="45.95" customHeight="1">
      <c r="A8478" s="110"/>
      <c r="F8478" s="22"/>
      <c r="G8478" s="19"/>
      <c r="H8478" s="19"/>
      <c r="I8478" s="120"/>
      <c r="J8478" s="23"/>
      <c r="K8478" s="24"/>
      <c r="L8478" s="23"/>
      <c r="M8478" s="100"/>
      <c r="N8478" s="121"/>
    </row>
    <row r="8479" spans="1:14" s="96" customFormat="1" ht="45.95" customHeight="1">
      <c r="A8479" s="110"/>
      <c r="F8479" s="25"/>
      <c r="G8479" s="25"/>
      <c r="H8479" s="25"/>
      <c r="I8479" s="120"/>
      <c r="J8479" s="23"/>
      <c r="K8479" s="24"/>
      <c r="L8479" s="23"/>
      <c r="M8479" s="100"/>
      <c r="N8479" s="121"/>
    </row>
    <row r="8480" spans="1:14" s="96" customFormat="1" ht="45.95" customHeight="1">
      <c r="A8480" s="110"/>
      <c r="F8480" s="25"/>
      <c r="G8480" s="25"/>
      <c r="H8480" s="25"/>
      <c r="I8480" s="132"/>
      <c r="J8480" s="23"/>
      <c r="K8480" s="24"/>
      <c r="L8480" s="23"/>
      <c r="M8480" s="100"/>
      <c r="N8480" s="121"/>
    </row>
    <row r="8481" spans="1:14" s="96" customFormat="1" ht="45.95" customHeight="1">
      <c r="A8481" s="110"/>
      <c r="F8481" s="133"/>
      <c r="G8481" s="25"/>
      <c r="H8481" s="25"/>
      <c r="I8481" s="132"/>
      <c r="J8481" s="23"/>
      <c r="K8481" s="24"/>
      <c r="L8481" s="23"/>
      <c r="M8481" s="100"/>
      <c r="N8481" s="121"/>
    </row>
    <row r="8482" spans="1:14" s="96" customFormat="1" ht="45.95" customHeight="1">
      <c r="A8482" s="110"/>
      <c r="F8482" s="133"/>
      <c r="G8482" s="25"/>
      <c r="H8482" s="25"/>
      <c r="I8482" s="132"/>
      <c r="J8482" s="23"/>
      <c r="K8482" s="24"/>
      <c r="L8482" s="23"/>
      <c r="M8482" s="100"/>
      <c r="N8482" s="121"/>
    </row>
    <row r="8483" spans="1:14" s="96" customFormat="1" ht="45.95" customHeight="1">
      <c r="A8483" s="110"/>
      <c r="F8483" s="18"/>
      <c r="G8483" s="19"/>
      <c r="H8483" s="19"/>
      <c r="I8483" s="120"/>
      <c r="J8483" s="16"/>
      <c r="K8483" s="17"/>
      <c r="L8483" s="16"/>
      <c r="M8483" s="100"/>
      <c r="N8483" s="121"/>
    </row>
    <row r="8484" spans="1:14" s="96" customFormat="1" ht="45.95" customHeight="1">
      <c r="A8484" s="110"/>
      <c r="F8484" s="18"/>
      <c r="G8484" s="19"/>
      <c r="H8484" s="19"/>
      <c r="I8484" s="120"/>
      <c r="J8484" s="16"/>
      <c r="K8484" s="17"/>
      <c r="L8484" s="16"/>
      <c r="M8484" s="100"/>
      <c r="N8484" s="121"/>
    </row>
    <row r="8485" spans="1:14" s="96" customFormat="1" ht="45.95" customHeight="1">
      <c r="A8485" s="110"/>
      <c r="F8485" s="22"/>
      <c r="G8485" s="19"/>
      <c r="H8485" s="19"/>
      <c r="I8485" s="120"/>
      <c r="J8485" s="23"/>
      <c r="K8485" s="24"/>
      <c r="L8485" s="23"/>
      <c r="M8485" s="100"/>
      <c r="N8485" s="121"/>
    </row>
    <row r="8486" spans="1:14" s="96" customFormat="1" ht="45.95" customHeight="1">
      <c r="A8486" s="110"/>
      <c r="F8486" s="25"/>
      <c r="G8486" s="25"/>
      <c r="H8486" s="25"/>
      <c r="I8486" s="120"/>
      <c r="J8486" s="23"/>
      <c r="K8486" s="24"/>
      <c r="L8486" s="23"/>
      <c r="M8486" s="100"/>
      <c r="N8486" s="121"/>
    </row>
    <row r="8487" spans="1:14" s="96" customFormat="1" ht="45.95" customHeight="1">
      <c r="A8487" s="110"/>
      <c r="F8487" s="133"/>
      <c r="G8487" s="25"/>
      <c r="H8487" s="25"/>
      <c r="I8487" s="120"/>
      <c r="J8487" s="23"/>
      <c r="K8487" s="24"/>
      <c r="L8487" s="23"/>
      <c r="M8487" s="100"/>
      <c r="N8487" s="121"/>
    </row>
    <row r="8488" spans="1:14" s="96" customFormat="1" ht="45.95" customHeight="1">
      <c r="A8488" s="110"/>
      <c r="F8488" s="133"/>
      <c r="G8488" s="25"/>
      <c r="H8488" s="25"/>
      <c r="I8488" s="132"/>
      <c r="J8488" s="23"/>
      <c r="K8488" s="24"/>
      <c r="L8488" s="23"/>
      <c r="M8488" s="100"/>
      <c r="N8488" s="121"/>
    </row>
    <row r="8489" spans="1:14" s="96" customFormat="1" ht="45.95" customHeight="1">
      <c r="A8489" s="110"/>
      <c r="F8489" s="18"/>
      <c r="G8489" s="19"/>
      <c r="H8489" s="19"/>
      <c r="I8489" s="137"/>
      <c r="J8489" s="16"/>
      <c r="K8489" s="17"/>
      <c r="L8489" s="16"/>
      <c r="M8489" s="100"/>
      <c r="N8489" s="121"/>
    </row>
    <row r="8490" spans="1:14" s="96" customFormat="1" ht="45.95" customHeight="1">
      <c r="A8490" s="110"/>
      <c r="F8490" s="18"/>
      <c r="G8490" s="19"/>
      <c r="H8490" s="19"/>
      <c r="I8490" s="120"/>
      <c r="J8490" s="16"/>
      <c r="K8490" s="17"/>
      <c r="L8490" s="16"/>
      <c r="M8490" s="100"/>
      <c r="N8490" s="121"/>
    </row>
    <row r="8491" spans="1:14" s="96" customFormat="1" ht="45.95" customHeight="1">
      <c r="A8491" s="110"/>
      <c r="F8491" s="22"/>
      <c r="G8491" s="19"/>
      <c r="H8491" s="19"/>
      <c r="I8491" s="120"/>
      <c r="J8491" s="23"/>
      <c r="K8491" s="24"/>
      <c r="L8491" s="23"/>
      <c r="M8491" s="100"/>
      <c r="N8491" s="121"/>
    </row>
    <row r="8492" spans="1:14" s="96" customFormat="1" ht="45.95" customHeight="1">
      <c r="A8492" s="110"/>
      <c r="F8492" s="25"/>
      <c r="G8492" s="25"/>
      <c r="H8492" s="25"/>
      <c r="I8492" s="120"/>
      <c r="J8492" s="23"/>
      <c r="K8492" s="24"/>
      <c r="L8492" s="23"/>
      <c r="M8492" s="100"/>
      <c r="N8492" s="121"/>
    </row>
    <row r="8493" spans="1:14" s="96" customFormat="1" ht="45.95" customHeight="1">
      <c r="A8493" s="110"/>
      <c r="F8493" s="133"/>
      <c r="G8493" s="25"/>
      <c r="H8493" s="25"/>
      <c r="I8493" s="120"/>
      <c r="J8493" s="23"/>
      <c r="K8493" s="24"/>
      <c r="L8493" s="23"/>
      <c r="M8493" s="100"/>
      <c r="N8493" s="121"/>
    </row>
    <row r="8494" spans="1:14" s="96" customFormat="1" ht="45.95" customHeight="1">
      <c r="A8494" s="110"/>
      <c r="F8494" s="133"/>
      <c r="G8494" s="25"/>
      <c r="H8494" s="25"/>
      <c r="I8494" s="120"/>
      <c r="J8494" s="23"/>
      <c r="K8494" s="24"/>
      <c r="L8494" s="23"/>
      <c r="M8494" s="100"/>
      <c r="N8494" s="121"/>
    </row>
    <row r="8495" spans="1:14" s="96" customFormat="1" ht="45.95" customHeight="1">
      <c r="A8495" s="110"/>
      <c r="F8495" s="18"/>
      <c r="G8495" s="19"/>
      <c r="H8495" s="19"/>
      <c r="I8495" s="120"/>
      <c r="J8495" s="16"/>
      <c r="K8495" s="17"/>
      <c r="L8495" s="16"/>
      <c r="M8495" s="100"/>
      <c r="N8495" s="121"/>
    </row>
    <row r="8496" spans="1:14" s="96" customFormat="1" ht="45.95" customHeight="1">
      <c r="A8496" s="110"/>
      <c r="F8496" s="18"/>
      <c r="G8496" s="19"/>
      <c r="H8496" s="19"/>
      <c r="I8496" s="120"/>
      <c r="J8496" s="16"/>
      <c r="K8496" s="17"/>
      <c r="L8496" s="16"/>
      <c r="M8496" s="100"/>
      <c r="N8496" s="121"/>
    </row>
    <row r="8497" spans="1:14" s="96" customFormat="1" ht="45.95" customHeight="1">
      <c r="A8497" s="110"/>
      <c r="F8497" s="22"/>
      <c r="G8497" s="19"/>
      <c r="H8497" s="19"/>
      <c r="I8497" s="120"/>
      <c r="J8497" s="23"/>
      <c r="K8497" s="24"/>
      <c r="L8497" s="23"/>
      <c r="M8497" s="100"/>
      <c r="N8497" s="121"/>
    </row>
    <row r="8498" spans="1:14" s="96" customFormat="1" ht="45.95" customHeight="1">
      <c r="A8498" s="110"/>
      <c r="F8498" s="25"/>
      <c r="G8498" s="25"/>
      <c r="H8498" s="25"/>
      <c r="I8498" s="120"/>
      <c r="J8498" s="23"/>
      <c r="K8498" s="24"/>
      <c r="L8498" s="23"/>
      <c r="M8498" s="100"/>
      <c r="N8498" s="121"/>
    </row>
    <row r="8499" spans="1:14" s="96" customFormat="1" ht="45.95" customHeight="1">
      <c r="A8499" s="110"/>
      <c r="F8499" s="25"/>
      <c r="G8499" s="25"/>
      <c r="H8499" s="25"/>
      <c r="I8499" s="120"/>
      <c r="J8499" s="23"/>
      <c r="K8499" s="24"/>
      <c r="L8499" s="23"/>
      <c r="M8499" s="100"/>
      <c r="N8499" s="121"/>
    </row>
    <row r="8500" spans="1:14" s="96" customFormat="1" ht="45.95" customHeight="1">
      <c r="A8500" s="110"/>
      <c r="F8500" s="133"/>
      <c r="G8500" s="25"/>
      <c r="H8500" s="25"/>
      <c r="I8500" s="132"/>
      <c r="J8500" s="23"/>
      <c r="K8500" s="24"/>
      <c r="L8500" s="23"/>
      <c r="M8500" s="100"/>
      <c r="N8500" s="121"/>
    </row>
    <row r="8501" spans="1:14" s="96" customFormat="1" ht="45.95" customHeight="1">
      <c r="A8501" s="110"/>
      <c r="F8501" s="133"/>
      <c r="G8501" s="25"/>
      <c r="H8501" s="25"/>
      <c r="I8501" s="132"/>
      <c r="J8501" s="23"/>
      <c r="K8501" s="24"/>
      <c r="L8501" s="23"/>
      <c r="M8501" s="100"/>
      <c r="N8501" s="121"/>
    </row>
    <row r="8502" spans="1:14" s="96" customFormat="1" ht="45.95" customHeight="1">
      <c r="A8502" s="110"/>
      <c r="F8502" s="18"/>
      <c r="G8502" s="19"/>
      <c r="H8502" s="19"/>
      <c r="I8502" s="120"/>
      <c r="J8502" s="16"/>
      <c r="K8502" s="17"/>
      <c r="L8502" s="16"/>
      <c r="M8502" s="100"/>
      <c r="N8502" s="131"/>
    </row>
    <row r="8503" spans="1:14" s="96" customFormat="1" ht="45.95" customHeight="1">
      <c r="A8503" s="110"/>
      <c r="F8503" s="18"/>
      <c r="G8503" s="19"/>
      <c r="H8503" s="19"/>
      <c r="I8503" s="120"/>
      <c r="J8503" s="16"/>
      <c r="K8503" s="17"/>
      <c r="L8503" s="16"/>
      <c r="M8503" s="100"/>
      <c r="N8503" s="121"/>
    </row>
    <row r="8504" spans="1:14" s="96" customFormat="1" ht="45.95" customHeight="1">
      <c r="A8504" s="110"/>
      <c r="F8504" s="25"/>
      <c r="G8504" s="25"/>
      <c r="H8504" s="25"/>
      <c r="I8504" s="120"/>
      <c r="J8504" s="23"/>
      <c r="K8504" s="24"/>
      <c r="L8504" s="23"/>
      <c r="M8504" s="100"/>
      <c r="N8504" s="121"/>
    </row>
    <row r="8505" spans="1:14" s="96" customFormat="1" ht="45.95" customHeight="1">
      <c r="A8505" s="110"/>
      <c r="F8505" s="133"/>
      <c r="G8505" s="25"/>
      <c r="H8505" s="25"/>
      <c r="I8505" s="120"/>
      <c r="J8505" s="23"/>
      <c r="K8505" s="24"/>
      <c r="L8505" s="23"/>
      <c r="M8505" s="100"/>
      <c r="N8505" s="121"/>
    </row>
    <row r="8506" spans="1:14" s="96" customFormat="1" ht="45.95" customHeight="1">
      <c r="A8506" s="110"/>
      <c r="F8506" s="133"/>
      <c r="G8506" s="25"/>
      <c r="H8506" s="25"/>
      <c r="I8506" s="120"/>
      <c r="J8506" s="23"/>
      <c r="K8506" s="24"/>
      <c r="L8506" s="23"/>
      <c r="M8506" s="100"/>
      <c r="N8506" s="121"/>
    </row>
    <row r="8507" spans="1:14" s="96" customFormat="1" ht="45.95" customHeight="1">
      <c r="A8507" s="110"/>
      <c r="B8507" s="111"/>
      <c r="C8507" s="127"/>
      <c r="F8507" s="130"/>
      <c r="G8507" s="130"/>
      <c r="H8507" s="130"/>
      <c r="I8507" s="120"/>
      <c r="J8507" s="16"/>
      <c r="K8507" s="17"/>
      <c r="L8507" s="16"/>
      <c r="M8507" s="100"/>
      <c r="N8507" s="131"/>
    </row>
    <row r="8508" spans="1:14" s="96" customFormat="1" ht="45.95" customHeight="1">
      <c r="A8508" s="110"/>
      <c r="B8508" s="111"/>
      <c r="F8508" s="130"/>
      <c r="G8508" s="130"/>
      <c r="H8508" s="130"/>
      <c r="I8508" s="120"/>
      <c r="J8508" s="16"/>
      <c r="K8508" s="17"/>
      <c r="L8508" s="16"/>
      <c r="M8508" s="100"/>
      <c r="N8508" s="131"/>
    </row>
    <row r="8509" spans="1:14" s="96" customFormat="1" ht="45.95" customHeight="1">
      <c r="A8509" s="110"/>
      <c r="F8509" s="18"/>
      <c r="G8509" s="130"/>
      <c r="H8509" s="130"/>
      <c r="I8509" s="120"/>
      <c r="J8509" s="16"/>
      <c r="K8509" s="17"/>
      <c r="L8509" s="16"/>
      <c r="M8509" s="100"/>
      <c r="N8509" s="131"/>
    </row>
    <row r="8510" spans="1:14" s="96" customFormat="1" ht="45.95" customHeight="1">
      <c r="A8510" s="110"/>
      <c r="B8510" s="111"/>
      <c r="F8510" s="18"/>
      <c r="G8510" s="130"/>
      <c r="H8510" s="130"/>
      <c r="I8510" s="120"/>
      <c r="J8510" s="16"/>
      <c r="K8510" s="17"/>
      <c r="L8510" s="16"/>
      <c r="M8510" s="100"/>
      <c r="N8510" s="131"/>
    </row>
    <row r="8511" spans="1:14" s="96" customFormat="1" ht="45.95" customHeight="1">
      <c r="A8511" s="110"/>
      <c r="F8511" s="18"/>
      <c r="G8511" s="130"/>
      <c r="H8511" s="130"/>
      <c r="I8511" s="120"/>
      <c r="J8511" s="16"/>
      <c r="K8511" s="17"/>
      <c r="L8511" s="16"/>
      <c r="M8511" s="100"/>
      <c r="N8511" s="131"/>
    </row>
    <row r="8512" spans="1:14" ht="45.95" customHeight="1">
      <c r="F8512" s="18"/>
      <c r="G8512" s="130"/>
      <c r="H8512" s="130"/>
      <c r="I8512" s="120"/>
      <c r="J8512" s="16"/>
      <c r="K8512" s="17"/>
      <c r="L8512" s="16"/>
      <c r="N8512" s="131"/>
    </row>
    <row r="8513" spans="6:14" ht="45.95" customHeight="1">
      <c r="F8513" s="18"/>
      <c r="G8513" s="19"/>
      <c r="H8513" s="19"/>
      <c r="I8513" s="137"/>
      <c r="J8513" s="16"/>
      <c r="K8513" s="17"/>
      <c r="L8513" s="16"/>
      <c r="N8513" s="121"/>
    </row>
    <row r="8514" spans="6:14" ht="45.95" customHeight="1">
      <c r="F8514" s="18"/>
      <c r="G8514" s="19"/>
      <c r="H8514" s="19"/>
      <c r="I8514" s="120"/>
      <c r="J8514" s="16"/>
      <c r="K8514" s="17"/>
      <c r="L8514" s="16"/>
      <c r="N8514" s="121"/>
    </row>
    <row r="8515" spans="6:14" ht="45.95" customHeight="1">
      <c r="F8515" s="22"/>
      <c r="G8515" s="19"/>
      <c r="H8515" s="19"/>
      <c r="I8515" s="120"/>
      <c r="J8515" s="23"/>
      <c r="K8515" s="24"/>
      <c r="L8515" s="23"/>
      <c r="N8515" s="121"/>
    </row>
    <row r="8516" spans="6:14" ht="45.95" customHeight="1">
      <c r="F8516" s="25"/>
      <c r="G8516" s="25"/>
      <c r="H8516" s="25"/>
      <c r="I8516" s="120"/>
      <c r="J8516" s="23"/>
      <c r="K8516" s="24"/>
      <c r="L8516" s="23"/>
      <c r="N8516" s="121"/>
    </row>
    <row r="8517" spans="6:14" ht="45.95" customHeight="1">
      <c r="F8517" s="133"/>
      <c r="G8517" s="25"/>
      <c r="H8517" s="25"/>
      <c r="I8517" s="120"/>
      <c r="J8517" s="23"/>
      <c r="K8517" s="24"/>
      <c r="L8517" s="23"/>
      <c r="N8517" s="121"/>
    </row>
    <row r="8518" spans="6:14" ht="45.95" customHeight="1">
      <c r="F8518" s="133"/>
      <c r="G8518" s="25"/>
      <c r="H8518" s="25"/>
      <c r="I8518" s="120"/>
      <c r="J8518" s="23"/>
      <c r="K8518" s="24"/>
      <c r="L8518" s="23"/>
      <c r="N8518" s="121"/>
    </row>
    <row r="8519" spans="6:14" ht="45.95" customHeight="1">
      <c r="F8519" s="18"/>
      <c r="G8519" s="19"/>
      <c r="H8519" s="19"/>
      <c r="I8519" s="120"/>
      <c r="J8519" s="16"/>
      <c r="K8519" s="17"/>
      <c r="L8519" s="16"/>
      <c r="N8519" s="131"/>
    </row>
    <row r="8520" spans="6:14" ht="45.95" customHeight="1">
      <c r="F8520" s="18"/>
      <c r="G8520" s="19"/>
      <c r="H8520" s="19"/>
      <c r="I8520" s="120"/>
      <c r="J8520" s="16"/>
      <c r="K8520" s="17"/>
      <c r="L8520" s="16"/>
      <c r="N8520" s="121"/>
    </row>
    <row r="8521" spans="6:14" ht="45.95" customHeight="1">
      <c r="F8521" s="22"/>
      <c r="G8521" s="19"/>
      <c r="H8521" s="19"/>
      <c r="I8521" s="120"/>
      <c r="J8521" s="23"/>
      <c r="K8521" s="24"/>
      <c r="L8521" s="23"/>
      <c r="N8521" s="121"/>
    </row>
    <row r="8522" spans="6:14" ht="45.95" customHeight="1">
      <c r="F8522" s="133"/>
      <c r="G8522" s="25"/>
      <c r="H8522" s="25"/>
      <c r="I8522" s="120"/>
      <c r="J8522" s="23"/>
      <c r="K8522" s="24"/>
      <c r="L8522" s="23"/>
      <c r="N8522" s="121"/>
    </row>
    <row r="8523" spans="6:14" ht="45.95" customHeight="1">
      <c r="F8523" s="133"/>
      <c r="G8523" s="25"/>
      <c r="H8523" s="25"/>
      <c r="I8523" s="120"/>
      <c r="J8523" s="23"/>
      <c r="K8523" s="24"/>
      <c r="L8523" s="23"/>
      <c r="N8523" s="121"/>
    </row>
    <row r="8524" spans="6:14" ht="45.95" customHeight="1">
      <c r="F8524" s="18"/>
      <c r="G8524" s="19"/>
      <c r="H8524" s="19"/>
      <c r="I8524" s="137"/>
      <c r="J8524" s="16"/>
      <c r="K8524" s="17"/>
      <c r="L8524" s="16"/>
      <c r="N8524" s="121"/>
    </row>
    <row r="8525" spans="6:14" ht="45.95" customHeight="1">
      <c r="F8525" s="18"/>
      <c r="G8525" s="19"/>
      <c r="H8525" s="19"/>
      <c r="I8525" s="120"/>
      <c r="J8525" s="16"/>
      <c r="K8525" s="17"/>
      <c r="L8525" s="16"/>
      <c r="N8525" s="121"/>
    </row>
    <row r="8526" spans="6:14" ht="45.95" customHeight="1">
      <c r="F8526" s="18"/>
      <c r="G8526" s="19"/>
      <c r="H8526" s="19"/>
      <c r="I8526" s="120"/>
      <c r="J8526" s="16"/>
      <c r="K8526" s="17"/>
      <c r="L8526" s="16"/>
      <c r="N8526" s="121"/>
    </row>
    <row r="8527" spans="6:14" ht="45.95" customHeight="1">
      <c r="F8527" s="18"/>
      <c r="G8527" s="19"/>
      <c r="H8527" s="19"/>
      <c r="I8527" s="120"/>
      <c r="J8527" s="16"/>
      <c r="K8527" s="17"/>
      <c r="L8527" s="16"/>
      <c r="N8527" s="121"/>
    </row>
    <row r="8528" spans="6:14" ht="45.95" customHeight="1">
      <c r="F8528" s="25"/>
      <c r="G8528" s="25"/>
      <c r="H8528" s="25"/>
      <c r="I8528" s="120"/>
      <c r="J8528" s="23"/>
      <c r="K8528" s="24"/>
      <c r="L8528" s="23"/>
      <c r="N8528" s="121"/>
    </row>
    <row r="8529" spans="6:14" ht="45.95" customHeight="1">
      <c r="F8529" s="133"/>
      <c r="G8529" s="25"/>
      <c r="H8529" s="25"/>
      <c r="I8529" s="120"/>
      <c r="J8529" s="23"/>
      <c r="K8529" s="24"/>
      <c r="L8529" s="23"/>
      <c r="N8529" s="121"/>
    </row>
    <row r="8530" spans="6:14" ht="45.95" customHeight="1">
      <c r="F8530" s="133"/>
      <c r="G8530" s="25"/>
      <c r="H8530" s="25"/>
      <c r="I8530" s="132"/>
      <c r="J8530" s="23"/>
      <c r="K8530" s="24"/>
      <c r="L8530" s="23"/>
      <c r="N8530" s="121"/>
    </row>
    <row r="8531" spans="6:14" ht="45.95" customHeight="1">
      <c r="F8531" s="133"/>
      <c r="G8531" s="25"/>
      <c r="H8531" s="25"/>
      <c r="I8531" s="132"/>
      <c r="J8531" s="23"/>
      <c r="K8531" s="24"/>
      <c r="L8531" s="23"/>
      <c r="N8531" s="121"/>
    </row>
    <row r="8532" spans="6:14" ht="45.95" customHeight="1">
      <c r="F8532" s="18"/>
      <c r="G8532" s="19"/>
      <c r="H8532" s="19"/>
      <c r="I8532" s="120"/>
      <c r="J8532" s="16"/>
      <c r="K8532" s="17"/>
      <c r="L8532" s="16"/>
      <c r="N8532" s="131"/>
    </row>
    <row r="8533" spans="6:14" ht="45.95" customHeight="1">
      <c r="F8533" s="18"/>
      <c r="G8533" s="19"/>
      <c r="H8533" s="19"/>
      <c r="I8533" s="120"/>
      <c r="J8533" s="16"/>
      <c r="K8533" s="17"/>
      <c r="L8533" s="16"/>
      <c r="N8533" s="131"/>
    </row>
    <row r="8534" spans="6:14" ht="45.95" customHeight="1">
      <c r="F8534" s="25"/>
      <c r="G8534" s="25"/>
      <c r="H8534" s="25"/>
      <c r="I8534" s="120"/>
      <c r="J8534" s="23"/>
      <c r="K8534" s="24"/>
      <c r="L8534" s="23"/>
      <c r="N8534" s="131"/>
    </row>
    <row r="8535" spans="6:14" ht="45.95" customHeight="1">
      <c r="F8535" s="133"/>
      <c r="G8535" s="25"/>
      <c r="H8535" s="25"/>
      <c r="I8535" s="132"/>
      <c r="J8535" s="23"/>
      <c r="K8535" s="24"/>
      <c r="L8535" s="23"/>
      <c r="N8535" s="131"/>
    </row>
    <row r="8536" spans="6:14" ht="45.95" customHeight="1">
      <c r="F8536" s="133"/>
      <c r="G8536" s="25"/>
      <c r="H8536" s="25"/>
      <c r="I8536" s="132"/>
      <c r="J8536" s="23"/>
      <c r="K8536" s="24"/>
      <c r="L8536" s="23"/>
      <c r="N8536" s="131"/>
    </row>
    <row r="8537" spans="6:14" ht="45.95" customHeight="1">
      <c r="F8537" s="18"/>
      <c r="G8537" s="19"/>
      <c r="H8537" s="19"/>
      <c r="I8537" s="120"/>
      <c r="J8537" s="16"/>
      <c r="K8537" s="17"/>
      <c r="L8537" s="16"/>
      <c r="N8537" s="131"/>
    </row>
    <row r="8538" spans="6:14" ht="45.95" customHeight="1">
      <c r="F8538" s="18"/>
      <c r="G8538" s="19"/>
      <c r="H8538" s="19"/>
      <c r="I8538" s="120"/>
      <c r="J8538" s="16"/>
      <c r="K8538" s="17"/>
      <c r="L8538" s="16"/>
      <c r="N8538" s="131"/>
    </row>
    <row r="8539" spans="6:14" ht="45.95" customHeight="1">
      <c r="F8539" s="18"/>
      <c r="G8539" s="19"/>
      <c r="H8539" s="19"/>
      <c r="I8539" s="120"/>
      <c r="J8539" s="16"/>
      <c r="K8539" s="17"/>
      <c r="L8539" s="16"/>
      <c r="N8539" s="131"/>
    </row>
    <row r="8540" spans="6:14" ht="45.95" customHeight="1">
      <c r="F8540" s="18"/>
      <c r="G8540" s="19"/>
      <c r="H8540" s="19"/>
      <c r="I8540" s="120"/>
      <c r="J8540" s="16"/>
      <c r="K8540" s="17"/>
      <c r="L8540" s="16"/>
      <c r="N8540" s="131"/>
    </row>
    <row r="8541" spans="6:14" ht="45.95" customHeight="1">
      <c r="F8541" s="18"/>
      <c r="G8541" s="19"/>
      <c r="H8541" s="19"/>
      <c r="I8541" s="120"/>
      <c r="J8541" s="16"/>
      <c r="K8541" s="17"/>
      <c r="L8541" s="16"/>
      <c r="N8541" s="131"/>
    </row>
    <row r="8542" spans="6:14" ht="45.95" customHeight="1">
      <c r="F8542" s="18"/>
      <c r="G8542" s="19"/>
      <c r="H8542" s="19"/>
      <c r="I8542" s="120"/>
      <c r="J8542" s="16"/>
      <c r="K8542" s="17"/>
      <c r="L8542" s="16"/>
      <c r="N8542" s="131"/>
    </row>
    <row r="8543" spans="6:14" ht="45.95" customHeight="1">
      <c r="F8543" s="22"/>
      <c r="G8543" s="19"/>
      <c r="H8543" s="19"/>
      <c r="I8543" s="120"/>
      <c r="J8543" s="23"/>
      <c r="K8543" s="24"/>
      <c r="L8543" s="23"/>
      <c r="N8543" s="131"/>
    </row>
    <row r="8544" spans="6:14" ht="45.95" customHeight="1">
      <c r="F8544" s="25"/>
      <c r="G8544" s="25"/>
      <c r="H8544" s="25"/>
      <c r="I8544" s="132"/>
      <c r="J8544" s="23"/>
      <c r="K8544" s="24"/>
      <c r="L8544" s="23"/>
      <c r="N8544" s="131"/>
    </row>
    <row r="8545" spans="1:14" ht="45.95" customHeight="1">
      <c r="F8545" s="25"/>
      <c r="G8545" s="25"/>
      <c r="H8545" s="25"/>
      <c r="I8545" s="132"/>
      <c r="J8545" s="23"/>
      <c r="K8545" s="24"/>
      <c r="L8545" s="23"/>
      <c r="N8545" s="131"/>
    </row>
    <row r="8546" spans="1:14" ht="45.95" customHeight="1">
      <c r="F8546" s="133"/>
      <c r="G8546" s="25"/>
      <c r="H8546" s="25"/>
      <c r="I8546" s="132"/>
      <c r="J8546" s="23"/>
      <c r="K8546" s="24"/>
      <c r="L8546" s="23"/>
      <c r="N8546" s="131"/>
    </row>
    <row r="8547" spans="1:14" ht="45.95" customHeight="1">
      <c r="F8547" s="133"/>
      <c r="G8547" s="25"/>
      <c r="H8547" s="25"/>
      <c r="I8547" s="132"/>
      <c r="J8547" s="23"/>
      <c r="K8547" s="24"/>
      <c r="L8547" s="23"/>
      <c r="N8547" s="131"/>
    </row>
    <row r="8548" spans="1:14" ht="45.95" customHeight="1">
      <c r="F8548" s="18"/>
      <c r="G8548" s="19"/>
      <c r="H8548" s="19"/>
      <c r="I8548" s="120"/>
      <c r="J8548" s="16"/>
      <c r="K8548" s="17"/>
      <c r="L8548" s="16"/>
      <c r="N8548" s="131"/>
    </row>
    <row r="8549" spans="1:14" ht="45.95" customHeight="1">
      <c r="F8549" s="18"/>
      <c r="G8549" s="19"/>
      <c r="H8549" s="19"/>
      <c r="I8549" s="120"/>
      <c r="J8549" s="16"/>
      <c r="K8549" s="17"/>
      <c r="L8549" s="16"/>
      <c r="N8549" s="131"/>
    </row>
    <row r="8550" spans="1:14" ht="45.95" customHeight="1">
      <c r="F8550" s="18"/>
      <c r="G8550" s="19"/>
      <c r="H8550" s="19"/>
      <c r="I8550" s="120"/>
      <c r="J8550" s="16"/>
      <c r="K8550" s="17"/>
      <c r="L8550" s="16"/>
      <c r="N8550" s="131"/>
    </row>
    <row r="8551" spans="1:14" ht="45.95" customHeight="1">
      <c r="F8551" s="22"/>
      <c r="G8551" s="19"/>
      <c r="H8551" s="19"/>
      <c r="I8551" s="120"/>
      <c r="J8551" s="23"/>
      <c r="K8551" s="24"/>
      <c r="L8551" s="23"/>
      <c r="N8551" s="131"/>
    </row>
    <row r="8552" spans="1:14" ht="45.95" customHeight="1">
      <c r="F8552" s="25"/>
      <c r="G8552" s="25"/>
      <c r="H8552" s="25"/>
      <c r="I8552" s="132"/>
      <c r="J8552" s="23"/>
      <c r="K8552" s="24"/>
      <c r="L8552" s="23"/>
      <c r="N8552" s="131"/>
    </row>
    <row r="8553" spans="1:14" ht="45.95" customHeight="1">
      <c r="F8553" s="133"/>
      <c r="G8553" s="25"/>
      <c r="H8553" s="25"/>
      <c r="I8553" s="132"/>
      <c r="J8553" s="23"/>
      <c r="K8553" s="24"/>
      <c r="L8553" s="23"/>
      <c r="N8553" s="131"/>
    </row>
    <row r="8554" spans="1:14" ht="45.95" customHeight="1">
      <c r="F8554" s="133"/>
      <c r="G8554" s="25"/>
      <c r="H8554" s="25"/>
      <c r="I8554" s="132"/>
      <c r="J8554" s="23"/>
      <c r="K8554" s="24"/>
      <c r="L8554" s="23"/>
      <c r="N8554" s="131"/>
    </row>
    <row r="8555" spans="1:14" ht="45.95" customHeight="1">
      <c r="A8555" s="110"/>
      <c r="B8555" s="149"/>
      <c r="C8555" s="127"/>
      <c r="D8555" s="96"/>
      <c r="F8555" s="130"/>
      <c r="G8555" s="130"/>
      <c r="H8555" s="130"/>
      <c r="I8555" s="120"/>
      <c r="J8555" s="16"/>
      <c r="K8555" s="17"/>
      <c r="L8555" s="16"/>
      <c r="N8555" s="131"/>
    </row>
    <row r="8556" spans="1:14" ht="45.95" customHeight="1">
      <c r="F8556" s="130"/>
      <c r="G8556" s="130"/>
      <c r="H8556" s="130"/>
      <c r="I8556" s="120"/>
      <c r="J8556" s="16"/>
      <c r="K8556" s="17"/>
      <c r="L8556" s="16"/>
      <c r="N8556" s="131"/>
    </row>
    <row r="8557" spans="1:14" ht="45.95" customHeight="1">
      <c r="F8557" s="18"/>
      <c r="G8557" s="19"/>
      <c r="H8557" s="19"/>
      <c r="I8557" s="120"/>
      <c r="J8557" s="16"/>
      <c r="K8557" s="17"/>
      <c r="L8557" s="16"/>
      <c r="N8557" s="121"/>
    </row>
    <row r="8558" spans="1:14" ht="45.95" customHeight="1">
      <c r="F8558" s="18"/>
      <c r="G8558" s="19"/>
      <c r="H8558" s="19"/>
      <c r="I8558" s="120"/>
      <c r="J8558" s="16"/>
      <c r="K8558" s="17"/>
      <c r="L8558" s="16"/>
      <c r="N8558" s="121"/>
    </row>
    <row r="8559" spans="1:14" ht="45.95" customHeight="1">
      <c r="F8559" s="18"/>
      <c r="G8559" s="19"/>
      <c r="H8559" s="19"/>
      <c r="I8559" s="120"/>
      <c r="J8559" s="16"/>
      <c r="K8559" s="17"/>
      <c r="L8559" s="16"/>
      <c r="N8559" s="121"/>
    </row>
    <row r="8560" spans="1:14" ht="45.95" customHeight="1">
      <c r="F8560" s="18"/>
      <c r="G8560" s="19"/>
      <c r="H8560" s="19"/>
      <c r="I8560" s="120"/>
      <c r="J8560" s="16"/>
      <c r="K8560" s="17"/>
      <c r="L8560" s="16"/>
      <c r="N8560" s="121"/>
    </row>
    <row r="8561" spans="6:15" ht="45.95" customHeight="1">
      <c r="F8561" s="22"/>
      <c r="G8561" s="19"/>
      <c r="H8561" s="19"/>
      <c r="I8561" s="120"/>
      <c r="J8561" s="23"/>
      <c r="K8561" s="24"/>
      <c r="L8561" s="23"/>
      <c r="N8561" s="121"/>
    </row>
    <row r="8562" spans="6:15" ht="45.95" customHeight="1">
      <c r="F8562" s="22"/>
      <c r="G8562" s="19"/>
      <c r="H8562" s="19"/>
      <c r="I8562" s="120"/>
      <c r="J8562" s="23"/>
      <c r="K8562" s="24"/>
      <c r="L8562" s="23"/>
      <c r="N8562" s="121"/>
    </row>
    <row r="8563" spans="6:15" ht="45.95" customHeight="1">
      <c r="F8563" s="25"/>
      <c r="G8563" s="25"/>
      <c r="H8563" s="25"/>
      <c r="I8563" s="132"/>
      <c r="J8563" s="23"/>
      <c r="K8563" s="24"/>
      <c r="L8563" s="23"/>
      <c r="N8563" s="121"/>
    </row>
    <row r="8564" spans="6:15" ht="45.95" customHeight="1">
      <c r="F8564" s="25"/>
      <c r="G8564" s="25"/>
      <c r="H8564" s="25"/>
      <c r="I8564" s="132"/>
      <c r="J8564" s="23"/>
      <c r="K8564" s="24"/>
      <c r="L8564" s="23"/>
      <c r="N8564" s="121"/>
    </row>
    <row r="8565" spans="6:15" ht="45.95" customHeight="1">
      <c r="F8565" s="133"/>
      <c r="G8565" s="25"/>
      <c r="H8565" s="25"/>
      <c r="I8565" s="132"/>
      <c r="J8565" s="23"/>
      <c r="K8565" s="24"/>
      <c r="L8565" s="23"/>
      <c r="N8565" s="121"/>
    </row>
    <row r="8566" spans="6:15" ht="45.95" customHeight="1">
      <c r="F8566" s="133"/>
      <c r="G8566" s="25"/>
      <c r="H8566" s="25"/>
      <c r="I8566" s="132"/>
      <c r="J8566" s="23"/>
      <c r="K8566" s="24"/>
      <c r="L8566" s="23"/>
      <c r="N8566" s="121"/>
    </row>
    <row r="8567" spans="6:15" ht="45.95" customHeight="1">
      <c r="F8567" s="133"/>
      <c r="G8567" s="25"/>
      <c r="H8567" s="25"/>
      <c r="I8567" s="132"/>
      <c r="J8567" s="23"/>
      <c r="K8567" s="24"/>
      <c r="L8567" s="23"/>
      <c r="N8567" s="121"/>
    </row>
    <row r="8568" spans="6:15" ht="45.95" customHeight="1">
      <c r="F8568" s="18"/>
      <c r="G8568" s="19"/>
      <c r="H8568" s="19"/>
      <c r="I8568" s="137"/>
      <c r="J8568" s="16"/>
      <c r="K8568" s="17"/>
      <c r="L8568" s="16"/>
      <c r="N8568" s="121"/>
      <c r="O8568" s="96"/>
    </row>
    <row r="8569" spans="6:15" ht="45.95" customHeight="1">
      <c r="F8569" s="18"/>
      <c r="G8569" s="19"/>
      <c r="H8569" s="19"/>
      <c r="I8569" s="120"/>
      <c r="J8569" s="16"/>
      <c r="K8569" s="17"/>
      <c r="L8569" s="16"/>
      <c r="N8569" s="121"/>
      <c r="O8569" s="96"/>
    </row>
    <row r="8570" spans="6:15" ht="45.95" customHeight="1">
      <c r="F8570" s="18"/>
      <c r="G8570" s="19"/>
      <c r="H8570" s="19"/>
      <c r="I8570" s="120"/>
      <c r="J8570" s="16"/>
      <c r="K8570" s="17"/>
      <c r="L8570" s="16"/>
      <c r="N8570" s="121"/>
      <c r="O8570" s="96"/>
    </row>
    <row r="8571" spans="6:15" ht="45.95" customHeight="1">
      <c r="F8571" s="18"/>
      <c r="G8571" s="19"/>
      <c r="H8571" s="19"/>
      <c r="I8571" s="120"/>
      <c r="J8571" s="16"/>
      <c r="K8571" s="17"/>
      <c r="L8571" s="16"/>
      <c r="N8571" s="121"/>
      <c r="O8571" s="96"/>
    </row>
    <row r="8572" spans="6:15" ht="45.95" customHeight="1">
      <c r="F8572" s="18"/>
      <c r="G8572" s="19"/>
      <c r="H8572" s="19"/>
      <c r="I8572" s="120"/>
      <c r="J8572" s="16"/>
      <c r="K8572" s="17"/>
      <c r="L8572" s="16"/>
      <c r="N8572" s="121"/>
      <c r="O8572" s="96"/>
    </row>
    <row r="8573" spans="6:15" ht="45.95" customHeight="1">
      <c r="F8573" s="22"/>
      <c r="G8573" s="19"/>
      <c r="H8573" s="19"/>
      <c r="I8573" s="120"/>
      <c r="J8573" s="23"/>
      <c r="K8573" s="24"/>
      <c r="L8573" s="23"/>
      <c r="N8573" s="121"/>
      <c r="O8573" s="96"/>
    </row>
    <row r="8574" spans="6:15" ht="45.95" customHeight="1">
      <c r="F8574" s="22"/>
      <c r="G8574" s="19"/>
      <c r="H8574" s="19"/>
      <c r="I8574" s="120"/>
      <c r="J8574" s="23"/>
      <c r="K8574" s="24"/>
      <c r="L8574" s="23"/>
      <c r="N8574" s="121"/>
      <c r="O8574" s="96"/>
    </row>
    <row r="8575" spans="6:15" ht="45.95" customHeight="1">
      <c r="F8575" s="25"/>
      <c r="G8575" s="25"/>
      <c r="H8575" s="25"/>
      <c r="I8575" s="132"/>
      <c r="J8575" s="23"/>
      <c r="K8575" s="24"/>
      <c r="L8575" s="23"/>
      <c r="N8575" s="121"/>
    </row>
    <row r="8576" spans="6:15" ht="45.95" customHeight="1">
      <c r="F8576" s="25"/>
      <c r="G8576" s="25"/>
      <c r="H8576" s="25"/>
      <c r="I8576" s="132"/>
      <c r="J8576" s="23"/>
      <c r="K8576" s="24"/>
      <c r="L8576" s="23"/>
      <c r="N8576" s="121"/>
    </row>
    <row r="8577" spans="1:14" ht="45.95" customHeight="1">
      <c r="F8577" s="133"/>
      <c r="G8577" s="25"/>
      <c r="H8577" s="25"/>
      <c r="I8577" s="132"/>
      <c r="J8577" s="23"/>
      <c r="K8577" s="24"/>
      <c r="L8577" s="23"/>
      <c r="N8577" s="121"/>
    </row>
    <row r="8578" spans="1:14" ht="45.95" customHeight="1">
      <c r="F8578" s="133"/>
      <c r="G8578" s="25"/>
      <c r="H8578" s="25"/>
      <c r="I8578" s="132"/>
      <c r="J8578" s="23"/>
      <c r="K8578" s="24"/>
      <c r="L8578" s="23"/>
      <c r="N8578" s="121"/>
    </row>
    <row r="8579" spans="1:14" ht="45.95" customHeight="1">
      <c r="F8579" s="133"/>
      <c r="G8579" s="25"/>
      <c r="H8579" s="25"/>
      <c r="I8579" s="132"/>
      <c r="J8579" s="23"/>
      <c r="K8579" s="24"/>
      <c r="L8579" s="23"/>
      <c r="N8579" s="121"/>
    </row>
    <row r="8580" spans="1:14" ht="45.95" customHeight="1">
      <c r="F8580" s="133"/>
      <c r="G8580" s="25"/>
      <c r="H8580" s="25"/>
      <c r="I8580" s="132"/>
      <c r="J8580" s="23"/>
      <c r="K8580" s="24"/>
      <c r="L8580" s="23"/>
      <c r="N8580" s="121"/>
    </row>
    <row r="8581" spans="1:14" ht="45.95" customHeight="1">
      <c r="A8581" s="110"/>
      <c r="B8581" s="149"/>
      <c r="C8581" s="127"/>
      <c r="D8581" s="96"/>
      <c r="F8581" s="130"/>
      <c r="G8581" s="130"/>
      <c r="H8581" s="130"/>
      <c r="I8581" s="120"/>
      <c r="J8581" s="16"/>
      <c r="K8581" s="17"/>
      <c r="L8581" s="16"/>
      <c r="N8581" s="131"/>
    </row>
    <row r="8582" spans="1:14" ht="45.95" customHeight="1">
      <c r="F8582" s="130"/>
      <c r="G8582" s="130"/>
      <c r="H8582" s="130"/>
      <c r="I8582" s="120"/>
      <c r="J8582" s="16"/>
      <c r="K8582" s="17"/>
      <c r="L8582" s="16"/>
      <c r="N8582" s="131"/>
    </row>
    <row r="8583" spans="1:14" ht="45.95" customHeight="1">
      <c r="F8583" s="130"/>
      <c r="G8583" s="130"/>
      <c r="H8583" s="130"/>
      <c r="I8583" s="120"/>
      <c r="J8583" s="16"/>
      <c r="K8583" s="17"/>
      <c r="L8583" s="16"/>
      <c r="N8583" s="131"/>
    </row>
    <row r="8584" spans="1:14" ht="45.95" customHeight="1">
      <c r="F8584" s="18"/>
      <c r="G8584" s="19"/>
      <c r="H8584" s="19"/>
      <c r="I8584" s="137"/>
      <c r="J8584" s="16"/>
      <c r="K8584" s="17"/>
      <c r="L8584" s="16"/>
      <c r="N8584" s="121"/>
    </row>
    <row r="8585" spans="1:14" ht="45.95" customHeight="1">
      <c r="F8585" s="18"/>
      <c r="G8585" s="19"/>
      <c r="H8585" s="19"/>
      <c r="I8585" s="120"/>
      <c r="J8585" s="16"/>
      <c r="K8585" s="17"/>
      <c r="L8585" s="16"/>
      <c r="N8585" s="121"/>
    </row>
    <row r="8586" spans="1:14" ht="45.95" customHeight="1">
      <c r="F8586" s="18"/>
      <c r="G8586" s="19"/>
      <c r="H8586" s="19"/>
      <c r="I8586" s="120"/>
      <c r="J8586" s="16"/>
      <c r="K8586" s="17"/>
      <c r="L8586" s="16"/>
      <c r="N8586" s="121"/>
    </row>
    <row r="8587" spans="1:14" ht="45.95" customHeight="1">
      <c r="F8587" s="18"/>
      <c r="G8587" s="19"/>
      <c r="H8587" s="19"/>
      <c r="I8587" s="120"/>
      <c r="J8587" s="16"/>
      <c r="K8587" s="17"/>
      <c r="L8587" s="16"/>
      <c r="N8587" s="121"/>
    </row>
    <row r="8588" spans="1:14" ht="45.95" customHeight="1">
      <c r="F8588" s="18"/>
      <c r="G8588" s="19"/>
      <c r="H8588" s="19"/>
      <c r="I8588" s="120"/>
      <c r="J8588" s="16"/>
      <c r="K8588" s="17"/>
      <c r="L8588" s="16"/>
      <c r="N8588" s="121"/>
    </row>
    <row r="8589" spans="1:14" ht="45.95" customHeight="1">
      <c r="F8589" s="22"/>
      <c r="G8589" s="19"/>
      <c r="H8589" s="19"/>
      <c r="I8589" s="120"/>
      <c r="J8589" s="23"/>
      <c r="K8589" s="24"/>
      <c r="L8589" s="23"/>
      <c r="N8589" s="121"/>
    </row>
    <row r="8590" spans="1:14" ht="45.95" customHeight="1">
      <c r="F8590" s="22"/>
      <c r="G8590" s="19"/>
      <c r="H8590" s="19"/>
      <c r="I8590" s="120"/>
      <c r="J8590" s="23"/>
      <c r="K8590" s="24"/>
      <c r="L8590" s="23"/>
      <c r="N8590" s="121"/>
    </row>
    <row r="8591" spans="1:14" ht="45.95" customHeight="1">
      <c r="F8591" s="25"/>
      <c r="G8591" s="25"/>
      <c r="H8591" s="25"/>
      <c r="I8591" s="132"/>
      <c r="J8591" s="23"/>
      <c r="K8591" s="24"/>
      <c r="L8591" s="23"/>
      <c r="N8591" s="121"/>
    </row>
    <row r="8592" spans="1:14" ht="45.95" customHeight="1">
      <c r="F8592" s="25"/>
      <c r="G8592" s="25"/>
      <c r="H8592" s="25"/>
      <c r="I8592" s="132"/>
      <c r="J8592" s="23"/>
      <c r="K8592" s="24"/>
      <c r="L8592" s="23"/>
      <c r="N8592" s="121"/>
    </row>
    <row r="8593" spans="1:14" ht="45.95" customHeight="1">
      <c r="F8593" s="133"/>
      <c r="G8593" s="25"/>
      <c r="H8593" s="25"/>
      <c r="I8593" s="132"/>
      <c r="J8593" s="23"/>
      <c r="K8593" s="24"/>
      <c r="L8593" s="23"/>
      <c r="N8593" s="121"/>
    </row>
    <row r="8594" spans="1:14" ht="45.95" customHeight="1">
      <c r="F8594" s="133"/>
      <c r="G8594" s="25"/>
      <c r="H8594" s="25"/>
      <c r="I8594" s="132"/>
      <c r="J8594" s="23"/>
      <c r="K8594" s="24"/>
      <c r="L8594" s="23"/>
      <c r="N8594" s="121"/>
    </row>
    <row r="8595" spans="1:14" ht="45.95" customHeight="1">
      <c r="F8595" s="133"/>
      <c r="G8595" s="25"/>
      <c r="H8595" s="25"/>
      <c r="I8595" s="132"/>
      <c r="J8595" s="23"/>
      <c r="K8595" s="24"/>
      <c r="L8595" s="23"/>
      <c r="N8595" s="121"/>
    </row>
    <row r="8596" spans="1:14" ht="45.95" customHeight="1">
      <c r="F8596" s="18"/>
      <c r="G8596" s="19"/>
      <c r="H8596" s="19"/>
      <c r="I8596" s="120"/>
      <c r="J8596" s="16"/>
      <c r="K8596" s="17"/>
      <c r="L8596" s="16"/>
      <c r="N8596" s="121"/>
    </row>
    <row r="8597" spans="1:14" ht="45.95" customHeight="1">
      <c r="F8597" s="22"/>
      <c r="G8597" s="19"/>
      <c r="H8597" s="19"/>
      <c r="I8597" s="120"/>
      <c r="J8597" s="23"/>
      <c r="K8597" s="24"/>
      <c r="L8597" s="23"/>
      <c r="N8597" s="121"/>
    </row>
    <row r="8598" spans="1:14" ht="45.95" customHeight="1">
      <c r="F8598" s="25"/>
      <c r="G8598" s="25"/>
      <c r="H8598" s="25"/>
      <c r="I8598" s="120"/>
      <c r="J8598" s="23"/>
      <c r="K8598" s="24"/>
      <c r="L8598" s="23"/>
      <c r="N8598" s="121"/>
    </row>
    <row r="8599" spans="1:14" ht="45.95" customHeight="1">
      <c r="F8599" s="133"/>
      <c r="G8599" s="25"/>
      <c r="H8599" s="25"/>
      <c r="I8599" s="120"/>
      <c r="J8599" s="23"/>
      <c r="K8599" s="24"/>
      <c r="L8599" s="23"/>
      <c r="N8599" s="121"/>
    </row>
    <row r="8600" spans="1:14" ht="45.95" customHeight="1">
      <c r="F8600" s="133"/>
      <c r="G8600" s="25"/>
      <c r="H8600" s="25"/>
      <c r="I8600" s="120"/>
      <c r="J8600" s="23"/>
      <c r="K8600" s="24"/>
      <c r="L8600" s="23"/>
      <c r="N8600" s="121"/>
    </row>
    <row r="8601" spans="1:14" ht="45.95" customHeight="1">
      <c r="F8601" s="18"/>
      <c r="G8601" s="19"/>
      <c r="H8601" s="19"/>
      <c r="I8601" s="120"/>
      <c r="J8601" s="16"/>
      <c r="K8601" s="17"/>
      <c r="L8601" s="16"/>
      <c r="N8601" s="121"/>
    </row>
    <row r="8602" spans="1:14" ht="45.95" customHeight="1">
      <c r="F8602" s="18"/>
      <c r="G8602" s="19"/>
      <c r="H8602" s="19"/>
      <c r="I8602" s="120"/>
      <c r="J8602" s="16"/>
      <c r="K8602" s="17"/>
      <c r="L8602" s="16"/>
      <c r="N8602" s="121"/>
    </row>
    <row r="8603" spans="1:14" ht="45.95" customHeight="1">
      <c r="F8603" s="22"/>
      <c r="G8603" s="19"/>
      <c r="H8603" s="19"/>
      <c r="I8603" s="120"/>
      <c r="J8603" s="23"/>
      <c r="K8603" s="24"/>
      <c r="L8603" s="23"/>
      <c r="N8603" s="121"/>
    </row>
    <row r="8604" spans="1:14" ht="45.95" customHeight="1">
      <c r="F8604" s="25"/>
      <c r="G8604" s="25"/>
      <c r="H8604" s="25"/>
      <c r="I8604" s="120"/>
      <c r="J8604" s="23"/>
      <c r="K8604" s="24"/>
      <c r="L8604" s="23"/>
      <c r="N8604" s="121"/>
    </row>
    <row r="8605" spans="1:14" ht="45.95" customHeight="1">
      <c r="F8605" s="133"/>
      <c r="G8605" s="25"/>
      <c r="H8605" s="25"/>
      <c r="I8605" s="120"/>
      <c r="J8605" s="23"/>
      <c r="K8605" s="24"/>
      <c r="L8605" s="23"/>
      <c r="N8605" s="121"/>
    </row>
    <row r="8606" spans="1:14" ht="45.95" customHeight="1">
      <c r="F8606" s="133"/>
      <c r="G8606" s="25"/>
      <c r="H8606" s="25"/>
      <c r="I8606" s="132"/>
      <c r="J8606" s="23"/>
      <c r="K8606" s="24"/>
      <c r="L8606" s="23"/>
      <c r="N8606" s="121"/>
    </row>
    <row r="8607" spans="1:14" ht="45.95" customHeight="1">
      <c r="A8607" s="110"/>
      <c r="B8607" s="149"/>
      <c r="C8607" s="127"/>
      <c r="D8607" s="96"/>
      <c r="F8607" s="130"/>
      <c r="G8607" s="130"/>
      <c r="H8607" s="130"/>
      <c r="I8607" s="120"/>
      <c r="J8607" s="16"/>
      <c r="K8607" s="17"/>
      <c r="L8607" s="16"/>
      <c r="N8607" s="131"/>
    </row>
    <row r="8608" spans="1:14" ht="45.95" customHeight="1">
      <c r="F8608" s="130"/>
      <c r="G8608" s="130"/>
      <c r="H8608" s="130"/>
      <c r="I8608" s="120"/>
      <c r="J8608" s="16"/>
      <c r="K8608" s="17"/>
      <c r="L8608" s="16"/>
      <c r="N8608" s="131"/>
    </row>
    <row r="8609" spans="6:15" ht="45.95" customHeight="1">
      <c r="F8609" s="18"/>
      <c r="G8609" s="19"/>
      <c r="H8609" s="19"/>
      <c r="I8609" s="120"/>
      <c r="J8609" s="16"/>
      <c r="K8609" s="17"/>
      <c r="L8609" s="16"/>
      <c r="N8609" s="121"/>
    </row>
    <row r="8610" spans="6:15" ht="45.95" customHeight="1">
      <c r="F8610" s="22"/>
      <c r="G8610" s="19"/>
      <c r="H8610" s="19"/>
      <c r="I8610" s="120"/>
      <c r="J8610" s="23"/>
      <c r="K8610" s="24"/>
      <c r="L8610" s="23"/>
      <c r="N8610" s="121"/>
    </row>
    <row r="8611" spans="6:15" ht="45.95" customHeight="1">
      <c r="F8611" s="22"/>
      <c r="G8611" s="19"/>
      <c r="H8611" s="19"/>
      <c r="I8611" s="120"/>
      <c r="J8611" s="23"/>
      <c r="K8611" s="24"/>
      <c r="L8611" s="23"/>
      <c r="N8611" s="121"/>
    </row>
    <row r="8612" spans="6:15" ht="45.95" customHeight="1">
      <c r="F8612" s="25"/>
      <c r="G8612" s="25"/>
      <c r="H8612" s="25"/>
      <c r="I8612" s="120"/>
      <c r="J8612" s="23"/>
      <c r="K8612" s="24"/>
      <c r="L8612" s="23"/>
      <c r="N8612" s="121"/>
    </row>
    <row r="8613" spans="6:15" ht="45.95" customHeight="1">
      <c r="F8613" s="25"/>
      <c r="G8613" s="25"/>
      <c r="H8613" s="25"/>
      <c r="I8613" s="120"/>
      <c r="J8613" s="23"/>
      <c r="K8613" s="24"/>
      <c r="L8613" s="23"/>
      <c r="N8613" s="121"/>
    </row>
    <row r="8614" spans="6:15" ht="45.95" customHeight="1">
      <c r="F8614" s="133"/>
      <c r="G8614" s="25"/>
      <c r="H8614" s="25"/>
      <c r="I8614" s="132"/>
      <c r="J8614" s="23"/>
      <c r="K8614" s="24"/>
      <c r="L8614" s="23"/>
      <c r="N8614" s="121"/>
    </row>
    <row r="8615" spans="6:15" ht="45.95" customHeight="1">
      <c r="F8615" s="133"/>
      <c r="G8615" s="25"/>
      <c r="H8615" s="25"/>
      <c r="I8615" s="132"/>
      <c r="J8615" s="23"/>
      <c r="K8615" s="24"/>
      <c r="L8615" s="23"/>
      <c r="N8615" s="121"/>
    </row>
    <row r="8616" spans="6:15" ht="45.95" customHeight="1">
      <c r="F8616" s="133"/>
      <c r="G8616" s="25"/>
      <c r="H8616" s="25"/>
      <c r="I8616" s="132"/>
      <c r="J8616" s="23"/>
      <c r="K8616" s="24"/>
      <c r="L8616" s="23"/>
      <c r="N8616" s="121"/>
    </row>
    <row r="8617" spans="6:15" ht="45.95" customHeight="1">
      <c r="F8617" s="18"/>
      <c r="G8617" s="19"/>
      <c r="H8617" s="19"/>
      <c r="I8617" s="137"/>
      <c r="J8617" s="16"/>
      <c r="K8617" s="17"/>
      <c r="L8617" s="16"/>
      <c r="N8617" s="121"/>
      <c r="O8617" s="96"/>
    </row>
    <row r="8618" spans="6:15" ht="45.95" customHeight="1">
      <c r="F8618" s="18"/>
      <c r="G8618" s="19"/>
      <c r="H8618" s="19"/>
      <c r="I8618" s="120"/>
      <c r="J8618" s="16"/>
      <c r="K8618" s="17"/>
      <c r="L8618" s="16"/>
      <c r="N8618" s="121"/>
      <c r="O8618" s="96"/>
    </row>
    <row r="8619" spans="6:15" ht="45.95" customHeight="1">
      <c r="F8619" s="18"/>
      <c r="G8619" s="19"/>
      <c r="H8619" s="19"/>
      <c r="I8619" s="120"/>
      <c r="J8619" s="16"/>
      <c r="K8619" s="17"/>
      <c r="L8619" s="16"/>
      <c r="N8619" s="121"/>
      <c r="O8619" s="96"/>
    </row>
    <row r="8620" spans="6:15" ht="45.95" customHeight="1">
      <c r="F8620" s="18"/>
      <c r="G8620" s="19"/>
      <c r="H8620" s="19"/>
      <c r="I8620" s="120"/>
      <c r="J8620" s="16"/>
      <c r="K8620" s="17"/>
      <c r="L8620" s="16"/>
      <c r="N8620" s="121"/>
      <c r="O8620" s="96"/>
    </row>
    <row r="8621" spans="6:15" ht="45.95" customHeight="1">
      <c r="F8621" s="18"/>
      <c r="G8621" s="19"/>
      <c r="H8621" s="19"/>
      <c r="I8621" s="120"/>
      <c r="J8621" s="16"/>
      <c r="K8621" s="17"/>
      <c r="L8621" s="16"/>
      <c r="N8621" s="121"/>
      <c r="O8621" s="96"/>
    </row>
    <row r="8622" spans="6:15" ht="45.95" customHeight="1">
      <c r="F8622" s="22"/>
      <c r="G8622" s="19"/>
      <c r="H8622" s="19"/>
      <c r="I8622" s="120"/>
      <c r="J8622" s="23"/>
      <c r="K8622" s="24"/>
      <c r="L8622" s="23"/>
      <c r="N8622" s="121"/>
      <c r="O8622" s="96"/>
    </row>
    <row r="8623" spans="6:15" ht="45.95" customHeight="1">
      <c r="F8623" s="22"/>
      <c r="G8623" s="19"/>
      <c r="H8623" s="19"/>
      <c r="I8623" s="120"/>
      <c r="J8623" s="23"/>
      <c r="K8623" s="24"/>
      <c r="L8623" s="23"/>
      <c r="N8623" s="121"/>
      <c r="O8623" s="96"/>
    </row>
    <row r="8624" spans="6:15" ht="45.95" customHeight="1">
      <c r="F8624" s="25"/>
      <c r="G8624" s="25"/>
      <c r="H8624" s="25"/>
      <c r="I8624" s="132"/>
      <c r="J8624" s="23"/>
      <c r="K8624" s="24"/>
      <c r="L8624" s="23"/>
      <c r="N8624" s="121"/>
    </row>
    <row r="8625" spans="1:14" ht="45.95" customHeight="1">
      <c r="F8625" s="25"/>
      <c r="G8625" s="25"/>
      <c r="H8625" s="25"/>
      <c r="I8625" s="132"/>
      <c r="J8625" s="23"/>
      <c r="K8625" s="24"/>
      <c r="L8625" s="23"/>
      <c r="N8625" s="121"/>
    </row>
    <row r="8626" spans="1:14" ht="45.95" customHeight="1">
      <c r="F8626" s="133"/>
      <c r="G8626" s="25"/>
      <c r="H8626" s="25"/>
      <c r="I8626" s="132"/>
      <c r="J8626" s="23"/>
      <c r="K8626" s="24"/>
      <c r="L8626" s="23"/>
      <c r="N8626" s="121"/>
    </row>
    <row r="8627" spans="1:14" ht="45.95" customHeight="1">
      <c r="F8627" s="133"/>
      <c r="G8627" s="25"/>
      <c r="H8627" s="25"/>
      <c r="I8627" s="132"/>
      <c r="J8627" s="23"/>
      <c r="K8627" s="24"/>
      <c r="L8627" s="23"/>
      <c r="N8627" s="121"/>
    </row>
    <row r="8628" spans="1:14" ht="45.95" customHeight="1">
      <c r="F8628" s="133"/>
      <c r="G8628" s="25"/>
      <c r="H8628" s="25"/>
      <c r="I8628" s="132"/>
      <c r="J8628" s="23"/>
      <c r="K8628" s="24"/>
      <c r="L8628" s="23"/>
      <c r="N8628" s="121"/>
    </row>
    <row r="8629" spans="1:14" ht="45.95" customHeight="1">
      <c r="A8629" s="110"/>
      <c r="B8629" s="149"/>
      <c r="C8629" s="127"/>
      <c r="D8629" s="96"/>
      <c r="F8629" s="130"/>
      <c r="G8629" s="130"/>
      <c r="H8629" s="130"/>
      <c r="I8629" s="120"/>
      <c r="J8629" s="16"/>
      <c r="K8629" s="17"/>
      <c r="L8629" s="16"/>
      <c r="N8629" s="131"/>
    </row>
    <row r="8630" spans="1:14" ht="45.95" customHeight="1">
      <c r="F8630" s="130"/>
      <c r="G8630" s="130"/>
      <c r="H8630" s="130"/>
      <c r="I8630" s="120"/>
      <c r="J8630" s="16"/>
      <c r="K8630" s="17"/>
      <c r="L8630" s="16"/>
      <c r="N8630" s="131"/>
    </row>
    <row r="8631" spans="1:14" ht="45.95" customHeight="1">
      <c r="F8631" s="18"/>
      <c r="G8631" s="130"/>
      <c r="H8631" s="130"/>
      <c r="I8631" s="120"/>
      <c r="J8631" s="16"/>
      <c r="K8631" s="17"/>
      <c r="L8631" s="16"/>
      <c r="N8631" s="131"/>
    </row>
    <row r="8632" spans="1:14" ht="45.95" customHeight="1">
      <c r="F8632" s="18"/>
      <c r="G8632" s="19"/>
      <c r="H8632" s="19"/>
      <c r="I8632" s="137"/>
      <c r="J8632" s="16"/>
      <c r="K8632" s="17"/>
      <c r="L8632" s="16"/>
      <c r="N8632" s="121"/>
    </row>
    <row r="8633" spans="1:14" ht="45.95" customHeight="1">
      <c r="F8633" s="18"/>
      <c r="G8633" s="19"/>
      <c r="H8633" s="19"/>
      <c r="I8633" s="120"/>
      <c r="J8633" s="16"/>
      <c r="K8633" s="17"/>
      <c r="L8633" s="16"/>
      <c r="N8633" s="121"/>
    </row>
    <row r="8634" spans="1:14" ht="45.95" customHeight="1">
      <c r="F8634" s="18"/>
      <c r="G8634" s="19"/>
      <c r="H8634" s="19"/>
      <c r="I8634" s="120"/>
      <c r="J8634" s="16"/>
      <c r="K8634" s="17"/>
      <c r="L8634" s="16"/>
      <c r="N8634" s="121"/>
    </row>
    <row r="8635" spans="1:14" ht="45.95" customHeight="1">
      <c r="F8635" s="18"/>
      <c r="G8635" s="19"/>
      <c r="H8635" s="19"/>
      <c r="I8635" s="120"/>
      <c r="J8635" s="16"/>
      <c r="K8635" s="17"/>
      <c r="L8635" s="16"/>
      <c r="N8635" s="121"/>
    </row>
    <row r="8636" spans="1:14" ht="45.95" customHeight="1">
      <c r="F8636" s="22"/>
      <c r="G8636" s="19"/>
      <c r="H8636" s="19"/>
      <c r="I8636" s="120"/>
      <c r="J8636" s="23"/>
      <c r="K8636" s="24"/>
      <c r="L8636" s="23"/>
      <c r="N8636" s="121"/>
    </row>
    <row r="8637" spans="1:14" ht="45.95" customHeight="1">
      <c r="F8637" s="22"/>
      <c r="G8637" s="19"/>
      <c r="H8637" s="19"/>
      <c r="I8637" s="120"/>
      <c r="J8637" s="23"/>
      <c r="K8637" s="24"/>
      <c r="L8637" s="23"/>
      <c r="N8637" s="121"/>
    </row>
    <row r="8638" spans="1:14" ht="45.95" customHeight="1">
      <c r="F8638" s="25"/>
      <c r="G8638" s="25"/>
      <c r="H8638" s="25"/>
      <c r="I8638" s="132"/>
      <c r="J8638" s="23"/>
      <c r="K8638" s="24"/>
      <c r="L8638" s="23"/>
      <c r="N8638" s="121"/>
    </row>
    <row r="8639" spans="1:14" ht="45.95" customHeight="1">
      <c r="F8639" s="25"/>
      <c r="G8639" s="25"/>
      <c r="H8639" s="25"/>
      <c r="I8639" s="132"/>
      <c r="J8639" s="23"/>
      <c r="K8639" s="24"/>
      <c r="L8639" s="23"/>
      <c r="N8639" s="121"/>
    </row>
    <row r="8640" spans="1:14" ht="45.95" customHeight="1">
      <c r="F8640" s="133"/>
      <c r="G8640" s="25"/>
      <c r="H8640" s="25"/>
      <c r="I8640" s="132"/>
      <c r="J8640" s="23"/>
      <c r="K8640" s="24"/>
      <c r="L8640" s="23"/>
      <c r="N8640" s="121"/>
    </row>
    <row r="8641" spans="1:15" ht="45.95" customHeight="1">
      <c r="F8641" s="133"/>
      <c r="G8641" s="25"/>
      <c r="H8641" s="25"/>
      <c r="I8641" s="132"/>
      <c r="J8641" s="23"/>
      <c r="K8641" s="24"/>
      <c r="L8641" s="23"/>
      <c r="N8641" s="121"/>
    </row>
    <row r="8642" spans="1:15" ht="45.95" customHeight="1">
      <c r="F8642" s="133"/>
      <c r="G8642" s="25"/>
      <c r="H8642" s="25"/>
      <c r="I8642" s="132"/>
      <c r="J8642" s="23"/>
      <c r="K8642" s="24"/>
      <c r="L8642" s="23"/>
      <c r="N8642" s="121"/>
    </row>
    <row r="8643" spans="1:15" ht="45.95" customHeight="1">
      <c r="F8643" s="133"/>
      <c r="G8643" s="25"/>
      <c r="H8643" s="25"/>
      <c r="I8643" s="132"/>
      <c r="J8643" s="23"/>
      <c r="K8643" s="24"/>
      <c r="L8643" s="23"/>
      <c r="N8643" s="121"/>
    </row>
    <row r="8644" spans="1:15" ht="45.95" customHeight="1">
      <c r="D8644" s="96"/>
      <c r="F8644" s="18"/>
      <c r="G8644" s="19"/>
      <c r="H8644" s="19"/>
      <c r="I8644" s="120"/>
      <c r="J8644" s="16"/>
      <c r="K8644" s="17"/>
      <c r="L8644" s="16"/>
      <c r="N8644" s="119"/>
      <c r="O8644" s="96"/>
    </row>
    <row r="8645" spans="1:15" ht="45.95" customHeight="1">
      <c r="D8645" s="96"/>
      <c r="F8645" s="18"/>
      <c r="G8645" s="19"/>
      <c r="H8645" s="19"/>
      <c r="I8645" s="120"/>
      <c r="J8645" s="16"/>
      <c r="K8645" s="17"/>
      <c r="L8645" s="16"/>
      <c r="N8645" s="119"/>
      <c r="O8645" s="96"/>
    </row>
    <row r="8646" spans="1:15" ht="45.95" customHeight="1">
      <c r="D8646" s="96"/>
      <c r="F8646" s="22"/>
      <c r="G8646" s="19"/>
      <c r="H8646" s="19"/>
      <c r="I8646" s="120"/>
      <c r="J8646" s="23"/>
      <c r="K8646" s="24"/>
      <c r="L8646" s="23"/>
      <c r="N8646" s="119"/>
      <c r="O8646" s="96"/>
    </row>
    <row r="8647" spans="1:15" ht="45.95" customHeight="1">
      <c r="D8647" s="96"/>
      <c r="F8647" s="22"/>
      <c r="G8647" s="19"/>
      <c r="H8647" s="19"/>
      <c r="I8647" s="120"/>
      <c r="J8647" s="23"/>
      <c r="K8647" s="24"/>
      <c r="L8647" s="23"/>
      <c r="N8647" s="119"/>
      <c r="O8647" s="96"/>
    </row>
    <row r="8648" spans="1:15" ht="45.95" customHeight="1">
      <c r="D8648" s="96"/>
      <c r="F8648" s="25"/>
      <c r="G8648" s="25"/>
      <c r="H8648" s="25"/>
      <c r="I8648" s="120"/>
      <c r="J8648" s="23"/>
      <c r="K8648" s="24"/>
      <c r="L8648" s="23"/>
      <c r="N8648" s="119"/>
      <c r="O8648" s="96"/>
    </row>
    <row r="8649" spans="1:15" ht="45.95" customHeight="1">
      <c r="D8649" s="96"/>
      <c r="F8649" s="25"/>
      <c r="G8649" s="25"/>
      <c r="H8649" s="25"/>
      <c r="I8649" s="132"/>
      <c r="J8649" s="23"/>
      <c r="K8649" s="24"/>
      <c r="L8649" s="23"/>
      <c r="N8649" s="119"/>
      <c r="O8649" s="96"/>
    </row>
    <row r="8650" spans="1:15" ht="45.95" customHeight="1">
      <c r="D8650" s="96"/>
      <c r="F8650" s="133"/>
      <c r="G8650" s="25"/>
      <c r="H8650" s="25"/>
      <c r="I8650" s="132"/>
      <c r="J8650" s="23"/>
      <c r="K8650" s="24"/>
      <c r="L8650" s="23"/>
      <c r="N8650" s="119"/>
      <c r="O8650" s="96"/>
    </row>
    <row r="8651" spans="1:15" ht="45.95" customHeight="1">
      <c r="D8651" s="96"/>
      <c r="F8651" s="133"/>
      <c r="G8651" s="25"/>
      <c r="H8651" s="25"/>
      <c r="I8651" s="132"/>
      <c r="J8651" s="23"/>
      <c r="K8651" s="24"/>
      <c r="L8651" s="23"/>
      <c r="N8651" s="119"/>
      <c r="O8651" s="96"/>
    </row>
    <row r="8652" spans="1:15" ht="45.95" customHeight="1">
      <c r="D8652" s="96"/>
      <c r="F8652" s="133"/>
      <c r="G8652" s="25"/>
      <c r="H8652" s="25"/>
      <c r="I8652" s="132"/>
      <c r="J8652" s="23"/>
      <c r="K8652" s="24"/>
      <c r="L8652" s="23"/>
      <c r="N8652" s="119"/>
      <c r="O8652" s="96"/>
    </row>
    <row r="8653" spans="1:15" ht="45.95" customHeight="1">
      <c r="A8653" s="110"/>
      <c r="C8653" s="127"/>
      <c r="D8653" s="96"/>
      <c r="F8653" s="18"/>
      <c r="G8653" s="19"/>
      <c r="H8653" s="19"/>
      <c r="I8653" s="120"/>
      <c r="J8653" s="16"/>
      <c r="K8653" s="17"/>
      <c r="L8653" s="16"/>
      <c r="N8653" s="121"/>
      <c r="O8653" s="96"/>
    </row>
    <row r="8654" spans="1:15" ht="45.95" customHeight="1">
      <c r="A8654" s="110"/>
      <c r="C8654" s="127"/>
      <c r="D8654" s="96"/>
      <c r="F8654" s="18"/>
      <c r="G8654" s="19"/>
      <c r="H8654" s="19"/>
      <c r="I8654" s="120"/>
      <c r="J8654" s="16"/>
      <c r="K8654" s="17"/>
      <c r="L8654" s="16"/>
      <c r="N8654" s="121"/>
      <c r="O8654" s="96"/>
    </row>
    <row r="8655" spans="1:15" ht="45.95" customHeight="1">
      <c r="A8655" s="110"/>
      <c r="C8655" s="127"/>
      <c r="D8655" s="96"/>
      <c r="F8655" s="18"/>
      <c r="G8655" s="19"/>
      <c r="H8655" s="19"/>
      <c r="I8655" s="120"/>
      <c r="J8655" s="16"/>
      <c r="K8655" s="17"/>
      <c r="L8655" s="16"/>
      <c r="N8655" s="121"/>
      <c r="O8655" s="96"/>
    </row>
    <row r="8656" spans="1:15" ht="45.95" customHeight="1">
      <c r="A8656" s="110"/>
      <c r="C8656" s="127"/>
      <c r="D8656" s="96"/>
      <c r="F8656" s="18"/>
      <c r="G8656" s="19"/>
      <c r="H8656" s="19"/>
      <c r="I8656" s="120"/>
      <c r="J8656" s="16"/>
      <c r="K8656" s="17"/>
      <c r="L8656" s="16"/>
      <c r="N8656" s="121"/>
      <c r="O8656" s="96"/>
    </row>
    <row r="8657" spans="1:15" ht="45.95" customHeight="1">
      <c r="A8657" s="110"/>
      <c r="C8657" s="127"/>
      <c r="D8657" s="96"/>
      <c r="F8657" s="18"/>
      <c r="G8657" s="19"/>
      <c r="H8657" s="19"/>
      <c r="I8657" s="120"/>
      <c r="J8657" s="16"/>
      <c r="K8657" s="17"/>
      <c r="L8657" s="16"/>
      <c r="N8657" s="121"/>
      <c r="O8657" s="96"/>
    </row>
    <row r="8658" spans="1:15" ht="45.95" customHeight="1">
      <c r="A8658" s="110"/>
      <c r="C8658" s="127"/>
      <c r="D8658" s="96"/>
      <c r="F8658" s="18"/>
      <c r="G8658" s="19"/>
      <c r="H8658" s="19"/>
      <c r="I8658" s="120"/>
      <c r="J8658" s="16"/>
      <c r="K8658" s="17"/>
      <c r="L8658" s="16"/>
      <c r="N8658" s="121"/>
      <c r="O8658" s="96"/>
    </row>
    <row r="8659" spans="1:15" ht="45.95" customHeight="1">
      <c r="A8659" s="110"/>
      <c r="C8659" s="127"/>
      <c r="D8659" s="96"/>
      <c r="F8659" s="18"/>
      <c r="G8659" s="19"/>
      <c r="H8659" s="19"/>
      <c r="I8659" s="120"/>
      <c r="J8659" s="16"/>
      <c r="K8659" s="17"/>
      <c r="L8659" s="16"/>
      <c r="N8659" s="121"/>
      <c r="O8659" s="96"/>
    </row>
    <row r="8660" spans="1:15" ht="45.95" customHeight="1">
      <c r="A8660" s="110"/>
      <c r="C8660" s="127"/>
      <c r="D8660" s="96"/>
      <c r="F8660" s="22"/>
      <c r="G8660" s="19"/>
      <c r="H8660" s="19"/>
      <c r="I8660" s="120"/>
      <c r="J8660" s="23"/>
      <c r="K8660" s="24"/>
      <c r="L8660" s="23"/>
      <c r="N8660" s="121"/>
      <c r="O8660" s="96"/>
    </row>
    <row r="8661" spans="1:15" ht="45.95" customHeight="1">
      <c r="A8661" s="110"/>
      <c r="B8661" s="149"/>
      <c r="C8661" s="127"/>
      <c r="D8661" s="96"/>
      <c r="F8661" s="25"/>
      <c r="G8661" s="25"/>
      <c r="H8661" s="25"/>
      <c r="I8661" s="132"/>
      <c r="J8661" s="23"/>
      <c r="K8661" s="24"/>
      <c r="L8661" s="23"/>
      <c r="N8661" s="121"/>
      <c r="O8661" s="96"/>
    </row>
    <row r="8662" spans="1:15" ht="45.95" customHeight="1">
      <c r="F8662" s="25"/>
      <c r="G8662" s="25"/>
      <c r="H8662" s="25"/>
      <c r="I8662" s="132"/>
      <c r="J8662" s="23"/>
      <c r="K8662" s="24"/>
      <c r="L8662" s="23"/>
      <c r="N8662" s="121"/>
      <c r="O8662" s="96"/>
    </row>
    <row r="8663" spans="1:15" ht="45.95" customHeight="1">
      <c r="F8663" s="133"/>
      <c r="G8663" s="25"/>
      <c r="H8663" s="25"/>
      <c r="I8663" s="132"/>
      <c r="J8663" s="23"/>
      <c r="K8663" s="24"/>
      <c r="L8663" s="23"/>
      <c r="N8663" s="121"/>
      <c r="O8663" s="96"/>
    </row>
    <row r="8664" spans="1:15" ht="45.95" customHeight="1">
      <c r="F8664" s="133"/>
      <c r="G8664" s="25"/>
      <c r="H8664" s="25"/>
      <c r="I8664" s="132"/>
      <c r="J8664" s="23"/>
      <c r="K8664" s="24"/>
      <c r="L8664" s="23"/>
      <c r="N8664" s="121"/>
      <c r="O8664" s="96"/>
    </row>
    <row r="8665" spans="1:15" ht="45.95" customHeight="1">
      <c r="F8665" s="133"/>
      <c r="G8665" s="25"/>
      <c r="H8665" s="25"/>
      <c r="I8665" s="132"/>
      <c r="J8665" s="23"/>
      <c r="K8665" s="24"/>
      <c r="L8665" s="23"/>
      <c r="N8665" s="121"/>
      <c r="O8665" s="96"/>
    </row>
    <row r="8666" spans="1:15" ht="45.95" customHeight="1">
      <c r="F8666" s="133"/>
      <c r="G8666" s="25"/>
      <c r="H8666" s="25"/>
      <c r="I8666" s="132"/>
      <c r="J8666" s="23"/>
      <c r="K8666" s="24"/>
      <c r="L8666" s="23"/>
      <c r="N8666" s="121"/>
      <c r="O8666" s="96"/>
    </row>
    <row r="8667" spans="1:15" ht="45.95" customHeight="1">
      <c r="A8667" s="110"/>
      <c r="B8667" s="149"/>
      <c r="C8667" s="127"/>
      <c r="D8667" s="150"/>
      <c r="E8667" s="150"/>
      <c r="F8667" s="130"/>
      <c r="G8667" s="130"/>
      <c r="H8667" s="130"/>
      <c r="I8667" s="120"/>
      <c r="J8667" s="16"/>
      <c r="K8667" s="17"/>
      <c r="L8667" s="16"/>
      <c r="N8667" s="131"/>
      <c r="O8667" s="96"/>
    </row>
    <row r="8668" spans="1:15" ht="45.95" customHeight="1">
      <c r="F8668" s="130"/>
      <c r="G8668" s="130"/>
      <c r="H8668" s="130"/>
      <c r="I8668" s="120"/>
      <c r="J8668" s="16"/>
      <c r="K8668" s="17"/>
      <c r="L8668" s="16"/>
      <c r="N8668" s="131"/>
      <c r="O8668" s="96"/>
    </row>
    <row r="8669" spans="1:15" ht="45.95" customHeight="1">
      <c r="F8669" s="18"/>
      <c r="G8669" s="19"/>
      <c r="H8669" s="19"/>
      <c r="I8669" s="137"/>
      <c r="J8669" s="16"/>
      <c r="K8669" s="17"/>
      <c r="L8669" s="16"/>
      <c r="N8669" s="119"/>
      <c r="O8669" s="96"/>
    </row>
    <row r="8670" spans="1:15" ht="45.95" customHeight="1">
      <c r="F8670" s="18"/>
      <c r="G8670" s="19"/>
      <c r="H8670" s="19"/>
      <c r="I8670" s="120"/>
      <c r="J8670" s="16"/>
      <c r="K8670" s="17"/>
      <c r="L8670" s="16"/>
      <c r="N8670" s="119"/>
      <c r="O8670" s="96"/>
    </row>
    <row r="8671" spans="1:15" ht="45.95" customHeight="1">
      <c r="F8671" s="18"/>
      <c r="G8671" s="19"/>
      <c r="H8671" s="19"/>
      <c r="I8671" s="120"/>
      <c r="J8671" s="16"/>
      <c r="K8671" s="17"/>
      <c r="L8671" s="16"/>
      <c r="N8671" s="119"/>
      <c r="O8671" s="96"/>
    </row>
    <row r="8672" spans="1:15" ht="45.95" customHeight="1">
      <c r="F8672" s="18"/>
      <c r="G8672" s="19"/>
      <c r="H8672" s="19"/>
      <c r="I8672" s="120"/>
      <c r="J8672" s="16"/>
      <c r="K8672" s="17"/>
      <c r="L8672" s="16"/>
      <c r="N8672" s="119"/>
      <c r="O8672" s="96"/>
    </row>
    <row r="8673" spans="1:15" ht="45.95" customHeight="1">
      <c r="F8673" s="18"/>
      <c r="G8673" s="19"/>
      <c r="H8673" s="19"/>
      <c r="I8673" s="120"/>
      <c r="J8673" s="16"/>
      <c r="K8673" s="17"/>
      <c r="L8673" s="16"/>
      <c r="N8673" s="119"/>
      <c r="O8673" s="96"/>
    </row>
    <row r="8674" spans="1:15" ht="45.95" customHeight="1">
      <c r="F8674" s="22"/>
      <c r="G8674" s="19"/>
      <c r="H8674" s="19"/>
      <c r="I8674" s="120"/>
      <c r="J8674" s="23"/>
      <c r="K8674" s="24"/>
      <c r="L8674" s="23"/>
      <c r="N8674" s="119"/>
      <c r="O8674" s="96"/>
    </row>
    <row r="8675" spans="1:15" ht="45.95" customHeight="1">
      <c r="F8675" s="22"/>
      <c r="G8675" s="19"/>
      <c r="H8675" s="19"/>
      <c r="I8675" s="120"/>
      <c r="J8675" s="23"/>
      <c r="K8675" s="24"/>
      <c r="L8675" s="23"/>
      <c r="N8675" s="119"/>
      <c r="O8675" s="96"/>
    </row>
    <row r="8676" spans="1:15" ht="45.95" customHeight="1">
      <c r="F8676" s="25"/>
      <c r="G8676" s="25"/>
      <c r="H8676" s="25"/>
      <c r="I8676" s="132"/>
      <c r="J8676" s="23"/>
      <c r="K8676" s="24"/>
      <c r="L8676" s="23"/>
      <c r="N8676" s="119"/>
      <c r="O8676" s="96"/>
    </row>
    <row r="8677" spans="1:15" ht="45.95" customHeight="1">
      <c r="F8677" s="25"/>
      <c r="G8677" s="25"/>
      <c r="H8677" s="25"/>
      <c r="I8677" s="132"/>
      <c r="J8677" s="23"/>
      <c r="K8677" s="24"/>
      <c r="L8677" s="23"/>
      <c r="N8677" s="119"/>
      <c r="O8677" s="96"/>
    </row>
    <row r="8678" spans="1:15" ht="45.95" customHeight="1">
      <c r="F8678" s="133"/>
      <c r="G8678" s="25"/>
      <c r="H8678" s="25"/>
      <c r="I8678" s="132"/>
      <c r="J8678" s="23"/>
      <c r="K8678" s="24"/>
      <c r="L8678" s="23"/>
      <c r="N8678" s="119"/>
      <c r="O8678" s="96"/>
    </row>
    <row r="8679" spans="1:15" ht="45.95" customHeight="1">
      <c r="F8679" s="133"/>
      <c r="G8679" s="25"/>
      <c r="H8679" s="25"/>
      <c r="I8679" s="132"/>
      <c r="J8679" s="23"/>
      <c r="K8679" s="24"/>
      <c r="L8679" s="23"/>
      <c r="N8679" s="119"/>
      <c r="O8679" s="96"/>
    </row>
    <row r="8680" spans="1:15" ht="45.95" customHeight="1">
      <c r="F8680" s="133"/>
      <c r="G8680" s="25"/>
      <c r="H8680" s="25"/>
      <c r="I8680" s="132"/>
      <c r="J8680" s="23"/>
      <c r="K8680" s="24"/>
      <c r="L8680" s="23"/>
      <c r="N8680" s="119"/>
      <c r="O8680" s="96"/>
    </row>
    <row r="8681" spans="1:15" ht="45.95" customHeight="1">
      <c r="F8681" s="18"/>
      <c r="G8681" s="19"/>
      <c r="H8681" s="19"/>
      <c r="I8681" s="120"/>
      <c r="J8681" s="16"/>
      <c r="K8681" s="17"/>
      <c r="L8681" s="16"/>
      <c r="N8681" s="119"/>
      <c r="O8681" s="96"/>
    </row>
    <row r="8682" spans="1:15" ht="45.95" customHeight="1">
      <c r="F8682" s="18"/>
      <c r="G8682" s="19"/>
      <c r="H8682" s="19"/>
      <c r="I8682" s="120"/>
      <c r="J8682" s="16"/>
      <c r="K8682" s="17"/>
      <c r="L8682" s="16"/>
      <c r="N8682" s="119"/>
      <c r="O8682" s="96"/>
    </row>
    <row r="8683" spans="1:15" ht="45.95" customHeight="1">
      <c r="F8683" s="22"/>
      <c r="G8683" s="19"/>
      <c r="H8683" s="19"/>
      <c r="I8683" s="120"/>
      <c r="J8683" s="23"/>
      <c r="K8683" s="24"/>
      <c r="L8683" s="23"/>
      <c r="N8683" s="119"/>
      <c r="O8683" s="96"/>
    </row>
    <row r="8684" spans="1:15" ht="45.95" customHeight="1">
      <c r="F8684" s="22"/>
      <c r="G8684" s="19"/>
      <c r="H8684" s="19"/>
      <c r="I8684" s="120"/>
      <c r="J8684" s="23"/>
      <c r="K8684" s="24"/>
      <c r="L8684" s="23"/>
      <c r="N8684" s="119"/>
      <c r="O8684" s="96"/>
    </row>
    <row r="8685" spans="1:15" ht="45.95" customHeight="1">
      <c r="F8685" s="25"/>
      <c r="G8685" s="25"/>
      <c r="H8685" s="25"/>
      <c r="I8685" s="120"/>
      <c r="J8685" s="23"/>
      <c r="K8685" s="24"/>
      <c r="L8685" s="23"/>
      <c r="N8685" s="119"/>
      <c r="O8685" s="96"/>
    </row>
    <row r="8686" spans="1:15" ht="45.95" customHeight="1">
      <c r="F8686" s="133"/>
      <c r="G8686" s="25"/>
      <c r="H8686" s="25"/>
      <c r="I8686" s="132"/>
      <c r="J8686" s="23"/>
      <c r="K8686" s="24"/>
      <c r="L8686" s="23"/>
      <c r="N8686" s="119"/>
      <c r="O8686" s="96"/>
    </row>
    <row r="8687" spans="1:15" ht="45.95" customHeight="1">
      <c r="A8687" s="110"/>
      <c r="B8687" s="149"/>
      <c r="C8687" s="127"/>
      <c r="D8687" s="150"/>
      <c r="E8687" s="150"/>
      <c r="F8687" s="130"/>
      <c r="G8687" s="130"/>
      <c r="H8687" s="130"/>
      <c r="I8687" s="120"/>
      <c r="J8687" s="16"/>
      <c r="K8687" s="17"/>
      <c r="L8687" s="16"/>
      <c r="N8687" s="131"/>
      <c r="O8687" s="96"/>
    </row>
    <row r="8688" spans="1:15" ht="45.95" customHeight="1">
      <c r="F8688" s="130"/>
      <c r="G8688" s="130"/>
      <c r="H8688" s="130"/>
      <c r="I8688" s="120"/>
      <c r="J8688" s="16"/>
      <c r="K8688" s="17"/>
      <c r="L8688" s="16"/>
      <c r="N8688" s="131"/>
      <c r="O8688" s="96"/>
    </row>
    <row r="8689" spans="6:15" ht="45.95" customHeight="1">
      <c r="F8689" s="18"/>
      <c r="G8689" s="130"/>
      <c r="H8689" s="130"/>
      <c r="I8689" s="120"/>
      <c r="J8689" s="16"/>
      <c r="K8689" s="17"/>
      <c r="L8689" s="16"/>
      <c r="M8689" s="118"/>
      <c r="N8689" s="131"/>
      <c r="O8689" s="96"/>
    </row>
    <row r="8690" spans="6:15" ht="45.95" customHeight="1">
      <c r="F8690" s="18"/>
      <c r="G8690" s="130"/>
      <c r="H8690" s="130"/>
      <c r="I8690" s="120"/>
      <c r="J8690" s="16"/>
      <c r="K8690" s="17"/>
      <c r="L8690" s="16"/>
      <c r="N8690" s="131"/>
      <c r="O8690" s="96"/>
    </row>
    <row r="8691" spans="6:15" ht="45.95" customHeight="1">
      <c r="F8691" s="130"/>
      <c r="G8691" s="130"/>
      <c r="H8691" s="130"/>
      <c r="I8691" s="120"/>
      <c r="J8691" s="16"/>
      <c r="K8691" s="17"/>
      <c r="L8691" s="16"/>
      <c r="N8691" s="131"/>
      <c r="O8691" s="96"/>
    </row>
    <row r="8692" spans="6:15" ht="45.95" customHeight="1">
      <c r="F8692" s="130"/>
      <c r="G8692" s="130"/>
      <c r="H8692" s="130"/>
      <c r="I8692" s="120"/>
      <c r="J8692" s="16"/>
      <c r="K8692" s="17"/>
      <c r="L8692" s="16"/>
      <c r="N8692" s="131"/>
      <c r="O8692" s="96"/>
    </row>
    <row r="8693" spans="6:15" ht="45.95" customHeight="1">
      <c r="F8693" s="130"/>
      <c r="G8693" s="130"/>
      <c r="H8693" s="130"/>
      <c r="I8693" s="120"/>
      <c r="J8693" s="16"/>
      <c r="K8693" s="17"/>
      <c r="L8693" s="16"/>
      <c r="N8693" s="131"/>
      <c r="O8693" s="96"/>
    </row>
    <row r="8694" spans="6:15" ht="45.95" customHeight="1">
      <c r="F8694" s="18"/>
      <c r="G8694" s="130"/>
      <c r="H8694" s="130"/>
      <c r="I8694" s="120"/>
      <c r="J8694" s="16"/>
      <c r="K8694" s="17"/>
      <c r="L8694" s="16"/>
      <c r="N8694" s="131"/>
      <c r="O8694" s="96"/>
    </row>
    <row r="8695" spans="6:15" ht="45.95" customHeight="1">
      <c r="F8695" s="18"/>
      <c r="G8695" s="130"/>
      <c r="H8695" s="130"/>
      <c r="I8695" s="120"/>
      <c r="J8695" s="16"/>
      <c r="K8695" s="17"/>
      <c r="L8695" s="16"/>
      <c r="N8695" s="131"/>
      <c r="O8695" s="96"/>
    </row>
    <row r="8696" spans="6:15" ht="45.95" customHeight="1">
      <c r="F8696" s="18"/>
      <c r="G8696" s="19"/>
      <c r="H8696" s="19"/>
      <c r="I8696" s="137"/>
      <c r="J8696" s="16"/>
      <c r="K8696" s="17"/>
      <c r="L8696" s="16"/>
      <c r="N8696" s="140"/>
      <c r="O8696" s="119"/>
    </row>
    <row r="8697" spans="6:15" ht="45.95" customHeight="1">
      <c r="F8697" s="18"/>
      <c r="G8697" s="19"/>
      <c r="H8697" s="19"/>
      <c r="I8697" s="120"/>
      <c r="J8697" s="16"/>
      <c r="K8697" s="17"/>
      <c r="L8697" s="16"/>
      <c r="N8697" s="140"/>
      <c r="O8697" s="119"/>
    </row>
    <row r="8698" spans="6:15" ht="45.95" customHeight="1">
      <c r="F8698" s="18"/>
      <c r="G8698" s="19"/>
      <c r="H8698" s="19"/>
      <c r="I8698" s="120"/>
      <c r="J8698" s="16"/>
      <c r="K8698" s="17"/>
      <c r="L8698" s="16"/>
      <c r="N8698" s="140"/>
      <c r="O8698" s="119"/>
    </row>
    <row r="8699" spans="6:15" ht="45.95" customHeight="1">
      <c r="F8699" s="18"/>
      <c r="G8699" s="19"/>
      <c r="H8699" s="19"/>
      <c r="I8699" s="120"/>
      <c r="J8699" s="16"/>
      <c r="K8699" s="17"/>
      <c r="L8699" s="16"/>
      <c r="N8699" s="140"/>
      <c r="O8699" s="119"/>
    </row>
    <row r="8700" spans="6:15" ht="45.95" customHeight="1">
      <c r="F8700" s="22"/>
      <c r="G8700" s="19"/>
      <c r="H8700" s="19"/>
      <c r="I8700" s="120"/>
      <c r="J8700" s="23"/>
      <c r="K8700" s="24"/>
      <c r="L8700" s="23"/>
      <c r="N8700" s="140"/>
      <c r="O8700" s="119"/>
    </row>
    <row r="8701" spans="6:15" ht="45.95" customHeight="1">
      <c r="F8701" s="22"/>
      <c r="G8701" s="19"/>
      <c r="H8701" s="19"/>
      <c r="I8701" s="120"/>
      <c r="J8701" s="23"/>
      <c r="K8701" s="24"/>
      <c r="L8701" s="23"/>
      <c r="N8701" s="140"/>
      <c r="O8701" s="119"/>
    </row>
    <row r="8702" spans="6:15" ht="45.95" customHeight="1">
      <c r="F8702" s="133"/>
      <c r="G8702" s="25"/>
      <c r="H8702" s="25"/>
      <c r="I8702" s="120"/>
      <c r="J8702" s="23"/>
      <c r="K8702" s="24"/>
      <c r="L8702" s="23"/>
      <c r="N8702" s="140"/>
      <c r="O8702" s="119"/>
    </row>
    <row r="8703" spans="6:15" ht="45.95" customHeight="1">
      <c r="F8703" s="133"/>
      <c r="G8703" s="25"/>
      <c r="H8703" s="25"/>
      <c r="I8703" s="132"/>
      <c r="J8703" s="23"/>
      <c r="K8703" s="24"/>
      <c r="L8703" s="23"/>
      <c r="N8703" s="140"/>
      <c r="O8703" s="119"/>
    </row>
    <row r="8704" spans="6:15" ht="45.95" customHeight="1">
      <c r="F8704" s="133"/>
      <c r="G8704" s="25"/>
      <c r="H8704" s="25"/>
      <c r="I8704" s="132"/>
      <c r="J8704" s="23"/>
      <c r="K8704" s="24"/>
      <c r="L8704" s="23"/>
      <c r="N8704" s="140"/>
      <c r="O8704" s="119"/>
    </row>
    <row r="8705" spans="6:15" ht="45.95" customHeight="1">
      <c r="F8705" s="18"/>
      <c r="G8705" s="19"/>
      <c r="H8705" s="19"/>
      <c r="I8705" s="137"/>
      <c r="J8705" s="16"/>
      <c r="K8705" s="17"/>
      <c r="L8705" s="16"/>
      <c r="N8705" s="119"/>
      <c r="O8705" s="96"/>
    </row>
    <row r="8706" spans="6:15" ht="45.95" customHeight="1">
      <c r="F8706" s="18"/>
      <c r="G8706" s="19"/>
      <c r="H8706" s="19"/>
      <c r="I8706" s="120"/>
      <c r="J8706" s="16"/>
      <c r="K8706" s="17"/>
      <c r="L8706" s="16"/>
      <c r="N8706" s="119"/>
      <c r="O8706" s="96"/>
    </row>
    <row r="8707" spans="6:15" ht="45.95" customHeight="1">
      <c r="F8707" s="22"/>
      <c r="G8707" s="19"/>
      <c r="H8707" s="19"/>
      <c r="I8707" s="120"/>
      <c r="J8707" s="23"/>
      <c r="K8707" s="24"/>
      <c r="L8707" s="23"/>
      <c r="N8707" s="119"/>
      <c r="O8707" s="96"/>
    </row>
    <row r="8708" spans="6:15" ht="45.95" customHeight="1">
      <c r="F8708" s="22"/>
      <c r="G8708" s="19"/>
      <c r="H8708" s="19"/>
      <c r="I8708" s="120"/>
      <c r="J8708" s="23"/>
      <c r="K8708" s="24"/>
      <c r="L8708" s="23"/>
      <c r="N8708" s="119"/>
      <c r="O8708" s="96"/>
    </row>
    <row r="8709" spans="6:15" ht="45.95" customHeight="1">
      <c r="F8709" s="133"/>
      <c r="G8709" s="25"/>
      <c r="H8709" s="25"/>
      <c r="I8709" s="120"/>
      <c r="J8709" s="23"/>
      <c r="K8709" s="24"/>
      <c r="L8709" s="23"/>
      <c r="N8709" s="119"/>
      <c r="O8709" s="96"/>
    </row>
    <row r="8710" spans="6:15" ht="45.95" customHeight="1">
      <c r="F8710" s="133"/>
      <c r="G8710" s="25"/>
      <c r="H8710" s="25"/>
      <c r="I8710" s="120"/>
      <c r="J8710" s="23"/>
      <c r="K8710" s="24"/>
      <c r="L8710" s="23"/>
      <c r="N8710" s="119"/>
      <c r="O8710" s="96"/>
    </row>
    <row r="8711" spans="6:15" ht="45.95" customHeight="1">
      <c r="F8711" s="18"/>
      <c r="G8711" s="19"/>
      <c r="H8711" s="19"/>
      <c r="I8711" s="120"/>
      <c r="J8711" s="16"/>
      <c r="K8711" s="17"/>
      <c r="L8711" s="16"/>
      <c r="N8711" s="119"/>
      <c r="O8711" s="96"/>
    </row>
    <row r="8712" spans="6:15" ht="45.95" customHeight="1">
      <c r="F8712" s="18"/>
      <c r="G8712" s="19"/>
      <c r="H8712" s="19"/>
      <c r="I8712" s="120"/>
      <c r="J8712" s="16"/>
      <c r="K8712" s="17"/>
      <c r="L8712" s="16"/>
      <c r="N8712" s="119"/>
      <c r="O8712" s="96"/>
    </row>
    <row r="8713" spans="6:15" ht="45.95" customHeight="1">
      <c r="F8713" s="22"/>
      <c r="G8713" s="19"/>
      <c r="H8713" s="19"/>
      <c r="I8713" s="120"/>
      <c r="J8713" s="23"/>
      <c r="K8713" s="24"/>
      <c r="L8713" s="23"/>
      <c r="N8713" s="119"/>
      <c r="O8713" s="96"/>
    </row>
    <row r="8714" spans="6:15" ht="45.95" customHeight="1">
      <c r="F8714" s="22"/>
      <c r="G8714" s="19"/>
      <c r="H8714" s="19"/>
      <c r="I8714" s="120"/>
      <c r="J8714" s="23"/>
      <c r="K8714" s="24"/>
      <c r="L8714" s="23"/>
      <c r="N8714" s="119"/>
      <c r="O8714" s="96"/>
    </row>
    <row r="8715" spans="6:15" ht="45.95" customHeight="1">
      <c r="F8715" s="25"/>
      <c r="G8715" s="25"/>
      <c r="H8715" s="25"/>
      <c r="I8715" s="120"/>
      <c r="J8715" s="23"/>
      <c r="K8715" s="24"/>
      <c r="L8715" s="23"/>
      <c r="N8715" s="119"/>
      <c r="O8715" s="96"/>
    </row>
    <row r="8716" spans="6:15" ht="45.95" customHeight="1">
      <c r="F8716" s="133"/>
      <c r="G8716" s="25"/>
      <c r="H8716" s="25"/>
      <c r="I8716" s="132"/>
      <c r="J8716" s="23"/>
      <c r="K8716" s="24"/>
      <c r="L8716" s="23"/>
      <c r="N8716" s="119"/>
      <c r="O8716" s="96"/>
    </row>
    <row r="8717" spans="6:15" ht="45.95" customHeight="1">
      <c r="F8717" s="133"/>
      <c r="G8717" s="25"/>
      <c r="H8717" s="25"/>
      <c r="I8717" s="132"/>
      <c r="J8717" s="23"/>
      <c r="K8717" s="24"/>
      <c r="L8717" s="23"/>
      <c r="N8717" s="119"/>
      <c r="O8717" s="96"/>
    </row>
    <row r="8718" spans="6:15" ht="45.95" customHeight="1">
      <c r="F8718" s="18"/>
      <c r="G8718" s="19"/>
      <c r="H8718" s="19"/>
      <c r="I8718" s="120"/>
      <c r="J8718" s="16"/>
      <c r="K8718" s="17"/>
      <c r="L8718" s="16"/>
      <c r="M8718" s="98"/>
      <c r="N8718" s="119"/>
      <c r="O8718" s="96"/>
    </row>
    <row r="8719" spans="6:15" ht="45.95" customHeight="1">
      <c r="F8719" s="18"/>
      <c r="G8719" s="19"/>
      <c r="H8719" s="19"/>
      <c r="I8719" s="120"/>
      <c r="J8719" s="16"/>
      <c r="K8719" s="17"/>
      <c r="L8719" s="16"/>
      <c r="N8719" s="119"/>
      <c r="O8719" s="96"/>
    </row>
    <row r="8720" spans="6:15" ht="45.95" customHeight="1">
      <c r="F8720" s="22"/>
      <c r="G8720" s="19"/>
      <c r="H8720" s="19"/>
      <c r="I8720" s="120"/>
      <c r="J8720" s="23"/>
      <c r="K8720" s="24"/>
      <c r="L8720" s="23"/>
      <c r="N8720" s="119"/>
      <c r="O8720" s="96"/>
    </row>
    <row r="8721" spans="6:15" ht="45.95" customHeight="1">
      <c r="F8721" s="133"/>
      <c r="G8721" s="25"/>
      <c r="H8721" s="25"/>
      <c r="I8721" s="120"/>
      <c r="J8721" s="23"/>
      <c r="K8721" s="24"/>
      <c r="L8721" s="23"/>
      <c r="N8721" s="119"/>
      <c r="O8721" s="96"/>
    </row>
    <row r="8722" spans="6:15" ht="45.95" customHeight="1">
      <c r="F8722" s="133"/>
      <c r="G8722" s="25"/>
      <c r="H8722" s="25"/>
      <c r="I8722" s="120"/>
      <c r="J8722" s="23"/>
      <c r="K8722" s="24"/>
      <c r="L8722" s="23"/>
      <c r="N8722" s="119"/>
      <c r="O8722" s="96"/>
    </row>
    <row r="8723" spans="6:15" ht="45.95" customHeight="1">
      <c r="F8723" s="18"/>
      <c r="G8723" s="19"/>
      <c r="H8723" s="19"/>
      <c r="I8723" s="120"/>
      <c r="J8723" s="16"/>
      <c r="K8723" s="17"/>
      <c r="L8723" s="16"/>
      <c r="N8723" s="119"/>
      <c r="O8723" s="96"/>
    </row>
    <row r="8724" spans="6:15" ht="45.95" customHeight="1">
      <c r="F8724" s="133"/>
      <c r="G8724" s="25"/>
      <c r="H8724" s="25"/>
      <c r="I8724" s="120"/>
      <c r="J8724" s="23"/>
      <c r="K8724" s="24"/>
      <c r="L8724" s="23"/>
      <c r="N8724" s="119"/>
      <c r="O8724" s="96"/>
    </row>
    <row r="8725" spans="6:15" ht="45.95" customHeight="1">
      <c r="F8725" s="133"/>
      <c r="G8725" s="25"/>
      <c r="H8725" s="25"/>
      <c r="I8725" s="120"/>
      <c r="J8725" s="23"/>
      <c r="K8725" s="24"/>
      <c r="L8725" s="23"/>
      <c r="N8725" s="119"/>
      <c r="O8725" s="96"/>
    </row>
    <row r="8726" spans="6:15" ht="45.95" customHeight="1">
      <c r="F8726" s="18"/>
      <c r="G8726" s="19"/>
      <c r="H8726" s="19"/>
      <c r="I8726" s="120"/>
      <c r="J8726" s="16"/>
      <c r="K8726" s="17"/>
      <c r="L8726" s="16"/>
      <c r="N8726" s="119"/>
      <c r="O8726" s="96"/>
    </row>
    <row r="8727" spans="6:15" ht="45.95" customHeight="1">
      <c r="F8727" s="18"/>
      <c r="G8727" s="19"/>
      <c r="H8727" s="19"/>
      <c r="I8727" s="120"/>
      <c r="J8727" s="16"/>
      <c r="K8727" s="17"/>
      <c r="L8727" s="16"/>
      <c r="N8727" s="119"/>
      <c r="O8727" s="96"/>
    </row>
    <row r="8728" spans="6:15" ht="45.95" customHeight="1">
      <c r="F8728" s="22"/>
      <c r="G8728" s="19"/>
      <c r="H8728" s="19"/>
      <c r="I8728" s="120"/>
      <c r="J8728" s="23"/>
      <c r="K8728" s="24"/>
      <c r="L8728" s="23"/>
      <c r="N8728" s="119"/>
      <c r="O8728" s="96"/>
    </row>
    <row r="8729" spans="6:15" ht="45.95" customHeight="1">
      <c r="F8729" s="133"/>
      <c r="G8729" s="25"/>
      <c r="H8729" s="25"/>
      <c r="I8729" s="120"/>
      <c r="J8729" s="23"/>
      <c r="K8729" s="24"/>
      <c r="L8729" s="23"/>
      <c r="N8729" s="119"/>
      <c r="O8729" s="96"/>
    </row>
    <row r="8730" spans="6:15" ht="45.95" customHeight="1">
      <c r="F8730" s="133"/>
      <c r="G8730" s="25"/>
      <c r="H8730" s="25"/>
      <c r="I8730" s="120"/>
      <c r="J8730" s="23"/>
      <c r="K8730" s="24"/>
      <c r="L8730" s="23"/>
      <c r="N8730" s="119"/>
      <c r="O8730" s="96"/>
    </row>
    <row r="8731" spans="6:15" ht="45.95" customHeight="1">
      <c r="F8731" s="18"/>
      <c r="G8731" s="19"/>
      <c r="H8731" s="19"/>
      <c r="I8731" s="120"/>
      <c r="J8731" s="16"/>
      <c r="K8731" s="17"/>
      <c r="L8731" s="16"/>
      <c r="N8731" s="119"/>
      <c r="O8731" s="96"/>
    </row>
    <row r="8732" spans="6:15" ht="45.95" customHeight="1">
      <c r="F8732" s="18"/>
      <c r="G8732" s="19"/>
      <c r="H8732" s="19"/>
      <c r="I8732" s="120"/>
      <c r="J8732" s="16"/>
      <c r="K8732" s="17"/>
      <c r="L8732" s="16"/>
      <c r="N8732" s="119"/>
      <c r="O8732" s="96"/>
    </row>
    <row r="8733" spans="6:15" ht="45.95" customHeight="1">
      <c r="F8733" s="22"/>
      <c r="G8733" s="19"/>
      <c r="H8733" s="19"/>
      <c r="I8733" s="120"/>
      <c r="J8733" s="23"/>
      <c r="K8733" s="24"/>
      <c r="L8733" s="23"/>
      <c r="N8733" s="119"/>
      <c r="O8733" s="96"/>
    </row>
    <row r="8734" spans="6:15" ht="45.95" customHeight="1">
      <c r="F8734" s="25"/>
      <c r="G8734" s="25"/>
      <c r="H8734" s="25"/>
      <c r="I8734" s="120"/>
      <c r="J8734" s="23"/>
      <c r="K8734" s="24"/>
      <c r="L8734" s="23"/>
      <c r="N8734" s="119"/>
      <c r="O8734" s="96"/>
    </row>
    <row r="8735" spans="6:15" ht="45.95" customHeight="1">
      <c r="F8735" s="133"/>
      <c r="G8735" s="25"/>
      <c r="H8735" s="25"/>
      <c r="I8735" s="120"/>
      <c r="J8735" s="23"/>
      <c r="K8735" s="24"/>
      <c r="L8735" s="23"/>
      <c r="N8735" s="119"/>
      <c r="O8735" s="96"/>
    </row>
    <row r="8736" spans="6:15" ht="45.95" customHeight="1">
      <c r="F8736" s="133"/>
      <c r="G8736" s="25"/>
      <c r="H8736" s="25"/>
      <c r="I8736" s="132"/>
      <c r="J8736" s="23"/>
      <c r="K8736" s="24"/>
      <c r="L8736" s="23"/>
      <c r="N8736" s="119"/>
      <c r="O8736" s="96"/>
    </row>
    <row r="8737" spans="1:15" ht="45.95" customHeight="1">
      <c r="F8737" s="18"/>
      <c r="G8737" s="19"/>
      <c r="H8737" s="19"/>
      <c r="I8737" s="120"/>
      <c r="J8737" s="16"/>
      <c r="K8737" s="17"/>
      <c r="L8737" s="16"/>
      <c r="N8737" s="119"/>
      <c r="O8737" s="96"/>
    </row>
    <row r="8738" spans="1:15" ht="45.95" customHeight="1">
      <c r="F8738" s="18"/>
      <c r="G8738" s="19"/>
      <c r="H8738" s="19"/>
      <c r="I8738" s="120"/>
      <c r="J8738" s="16"/>
      <c r="K8738" s="17"/>
      <c r="L8738" s="16"/>
      <c r="N8738" s="119"/>
      <c r="O8738" s="96"/>
    </row>
    <row r="8739" spans="1:15" ht="45.95" customHeight="1">
      <c r="F8739" s="22"/>
      <c r="G8739" s="19"/>
      <c r="H8739" s="19"/>
      <c r="I8739" s="120"/>
      <c r="J8739" s="23"/>
      <c r="K8739" s="24"/>
      <c r="L8739" s="23"/>
      <c r="N8739" s="119"/>
      <c r="O8739" s="96"/>
    </row>
    <row r="8740" spans="1:15" ht="45.95" customHeight="1">
      <c r="F8740" s="22"/>
      <c r="G8740" s="19"/>
      <c r="H8740" s="19"/>
      <c r="I8740" s="120"/>
      <c r="J8740" s="23"/>
      <c r="K8740" s="24"/>
      <c r="L8740" s="23"/>
      <c r="N8740" s="119"/>
      <c r="O8740" s="96"/>
    </row>
    <row r="8741" spans="1:15" ht="45.95" customHeight="1">
      <c r="F8741" s="25"/>
      <c r="G8741" s="25"/>
      <c r="H8741" s="25"/>
      <c r="I8741" s="120"/>
      <c r="J8741" s="23"/>
      <c r="K8741" s="24"/>
      <c r="L8741" s="23"/>
      <c r="N8741" s="119"/>
      <c r="O8741" s="96"/>
    </row>
    <row r="8742" spans="1:15" ht="45.95" customHeight="1">
      <c r="F8742" s="133"/>
      <c r="G8742" s="25"/>
      <c r="H8742" s="25"/>
      <c r="I8742" s="132"/>
      <c r="J8742" s="23"/>
      <c r="K8742" s="24"/>
      <c r="L8742" s="23"/>
      <c r="N8742" s="119"/>
      <c r="O8742" s="96"/>
    </row>
    <row r="8743" spans="1:15" ht="45.95" customHeight="1">
      <c r="F8743" s="133"/>
      <c r="G8743" s="25"/>
      <c r="H8743" s="25"/>
      <c r="I8743" s="132"/>
      <c r="J8743" s="23"/>
      <c r="K8743" s="24"/>
      <c r="L8743" s="23"/>
      <c r="N8743" s="119"/>
      <c r="O8743" s="96"/>
    </row>
    <row r="8744" spans="1:15" ht="45.95" customHeight="1">
      <c r="F8744" s="18"/>
      <c r="G8744" s="19"/>
      <c r="H8744" s="19"/>
      <c r="I8744" s="120"/>
      <c r="J8744" s="16"/>
      <c r="K8744" s="17"/>
      <c r="L8744" s="16"/>
      <c r="N8744" s="119"/>
      <c r="O8744" s="96"/>
    </row>
    <row r="8745" spans="1:15" ht="45.95" customHeight="1">
      <c r="F8745" s="18"/>
      <c r="G8745" s="19"/>
      <c r="H8745" s="19"/>
      <c r="I8745" s="120"/>
      <c r="J8745" s="16"/>
      <c r="K8745" s="17"/>
      <c r="L8745" s="16"/>
      <c r="N8745" s="119"/>
      <c r="O8745" s="96"/>
    </row>
    <row r="8746" spans="1:15" ht="45.95" customHeight="1">
      <c r="F8746" s="18"/>
      <c r="G8746" s="19"/>
      <c r="H8746" s="19"/>
      <c r="I8746" s="120"/>
      <c r="J8746" s="16"/>
      <c r="K8746" s="17"/>
      <c r="L8746" s="16"/>
      <c r="N8746" s="119"/>
      <c r="O8746" s="96"/>
    </row>
    <row r="8747" spans="1:15" ht="45.95" customHeight="1">
      <c r="F8747" s="22"/>
      <c r="G8747" s="19"/>
      <c r="H8747" s="19"/>
      <c r="I8747" s="120"/>
      <c r="J8747" s="23"/>
      <c r="K8747" s="24"/>
      <c r="L8747" s="23"/>
      <c r="N8747" s="119"/>
      <c r="O8747" s="96"/>
    </row>
    <row r="8748" spans="1:15" ht="45.95" customHeight="1">
      <c r="F8748" s="25"/>
      <c r="G8748" s="25"/>
      <c r="H8748" s="25"/>
      <c r="I8748" s="132"/>
      <c r="J8748" s="23"/>
      <c r="K8748" s="24"/>
      <c r="L8748" s="23"/>
      <c r="N8748" s="119"/>
      <c r="O8748" s="96"/>
    </row>
    <row r="8749" spans="1:15" ht="45.95" customHeight="1">
      <c r="F8749" s="133"/>
      <c r="G8749" s="25"/>
      <c r="H8749" s="25"/>
      <c r="I8749" s="132"/>
      <c r="J8749" s="23"/>
      <c r="K8749" s="24"/>
      <c r="L8749" s="23"/>
      <c r="N8749" s="119"/>
      <c r="O8749" s="96"/>
    </row>
    <row r="8750" spans="1:15" ht="45.95" customHeight="1">
      <c r="F8750" s="133"/>
      <c r="G8750" s="25"/>
      <c r="H8750" s="25"/>
      <c r="I8750" s="132"/>
      <c r="J8750" s="23"/>
      <c r="K8750" s="24"/>
      <c r="L8750" s="23"/>
      <c r="N8750" s="119"/>
      <c r="O8750" s="96"/>
    </row>
    <row r="8751" spans="1:15" ht="45.95" customHeight="1">
      <c r="A8751" s="110"/>
      <c r="B8751" s="149"/>
      <c r="C8751" s="127"/>
      <c r="D8751" s="150"/>
      <c r="E8751" s="150"/>
      <c r="F8751" s="130"/>
      <c r="G8751" s="130"/>
      <c r="H8751" s="130"/>
      <c r="I8751" s="120"/>
      <c r="J8751" s="16"/>
      <c r="K8751" s="17"/>
      <c r="L8751" s="16"/>
      <c r="N8751" s="131"/>
      <c r="O8751" s="96"/>
    </row>
    <row r="8752" spans="1:15" ht="45.95" customHeight="1">
      <c r="F8752" s="130"/>
      <c r="G8752" s="130"/>
      <c r="H8752" s="130"/>
      <c r="I8752" s="120"/>
      <c r="J8752" s="16"/>
      <c r="K8752" s="17"/>
      <c r="L8752" s="16"/>
      <c r="N8752" s="131"/>
      <c r="O8752" s="96"/>
    </row>
    <row r="8753" spans="4:15" ht="45.95" customHeight="1">
      <c r="F8753" s="18"/>
      <c r="G8753" s="130"/>
      <c r="H8753" s="130"/>
      <c r="I8753" s="120"/>
      <c r="J8753" s="16"/>
      <c r="K8753" s="17"/>
      <c r="L8753" s="16"/>
      <c r="N8753" s="131"/>
      <c r="O8753" s="96"/>
    </row>
    <row r="8754" spans="4:15" ht="45.95" customHeight="1">
      <c r="F8754" s="18"/>
      <c r="G8754" s="19"/>
      <c r="H8754" s="19"/>
      <c r="I8754" s="137"/>
      <c r="J8754" s="16"/>
      <c r="K8754" s="17"/>
      <c r="L8754" s="16"/>
      <c r="N8754" s="119"/>
      <c r="O8754" s="96"/>
    </row>
    <row r="8755" spans="4:15" ht="45.95" customHeight="1">
      <c r="F8755" s="18"/>
      <c r="G8755" s="19"/>
      <c r="H8755" s="19"/>
      <c r="I8755" s="120"/>
      <c r="J8755" s="16"/>
      <c r="K8755" s="17"/>
      <c r="L8755" s="16"/>
      <c r="N8755" s="119"/>
      <c r="O8755" s="96"/>
    </row>
    <row r="8756" spans="4:15" ht="45.95" customHeight="1">
      <c r="F8756" s="18"/>
      <c r="G8756" s="19"/>
      <c r="H8756" s="19"/>
      <c r="I8756" s="120"/>
      <c r="J8756" s="16"/>
      <c r="K8756" s="17"/>
      <c r="L8756" s="16"/>
      <c r="N8756" s="119"/>
      <c r="O8756" s="96"/>
    </row>
    <row r="8757" spans="4:15" ht="45.95" customHeight="1">
      <c r="D8757" s="151"/>
      <c r="F8757" s="22"/>
      <c r="G8757" s="19"/>
      <c r="H8757" s="19"/>
      <c r="I8757" s="120"/>
      <c r="J8757" s="23"/>
      <c r="K8757" s="24"/>
      <c r="L8757" s="23"/>
      <c r="N8757" s="119"/>
      <c r="O8757" s="96"/>
    </row>
    <row r="8758" spans="4:15" ht="45.95" customHeight="1">
      <c r="F8758" s="22"/>
      <c r="G8758" s="19"/>
      <c r="H8758" s="19"/>
      <c r="I8758" s="120"/>
      <c r="J8758" s="23"/>
      <c r="K8758" s="24"/>
      <c r="L8758" s="23"/>
      <c r="N8758" s="119"/>
      <c r="O8758" s="96"/>
    </row>
    <row r="8759" spans="4:15" ht="45.95" customHeight="1">
      <c r="F8759" s="25"/>
      <c r="G8759" s="25"/>
      <c r="H8759" s="25"/>
      <c r="I8759" s="120"/>
      <c r="J8759" s="23"/>
      <c r="K8759" s="24"/>
      <c r="L8759" s="23"/>
      <c r="N8759" s="119"/>
      <c r="O8759" s="96"/>
    </row>
    <row r="8760" spans="4:15" ht="45.95" customHeight="1">
      <c r="F8760" s="133"/>
      <c r="G8760" s="25"/>
      <c r="H8760" s="25"/>
      <c r="I8760" s="132"/>
      <c r="J8760" s="23"/>
      <c r="K8760" s="24"/>
      <c r="L8760" s="23"/>
      <c r="N8760" s="119"/>
      <c r="O8760" s="96"/>
    </row>
    <row r="8761" spans="4:15" ht="45.95" customHeight="1">
      <c r="F8761" s="133"/>
      <c r="G8761" s="25"/>
      <c r="H8761" s="25"/>
      <c r="I8761" s="132"/>
      <c r="J8761" s="23"/>
      <c r="K8761" s="24"/>
      <c r="L8761" s="23"/>
      <c r="N8761" s="119"/>
      <c r="O8761" s="96"/>
    </row>
    <row r="8762" spans="4:15" ht="45.95" customHeight="1">
      <c r="F8762" s="133"/>
      <c r="G8762" s="25"/>
      <c r="H8762" s="25"/>
      <c r="I8762" s="132"/>
      <c r="J8762" s="23"/>
      <c r="K8762" s="24"/>
      <c r="L8762" s="23"/>
      <c r="N8762" s="119"/>
      <c r="O8762" s="96"/>
    </row>
    <row r="8763" spans="4:15" ht="45.95" customHeight="1">
      <c r="F8763" s="133"/>
      <c r="G8763" s="25"/>
      <c r="H8763" s="25"/>
      <c r="I8763" s="132"/>
      <c r="J8763" s="23"/>
      <c r="K8763" s="24"/>
      <c r="L8763" s="23"/>
      <c r="N8763" s="119"/>
      <c r="O8763" s="96"/>
    </row>
    <row r="8764" spans="4:15" ht="45.95" customHeight="1">
      <c r="F8764" s="18"/>
      <c r="G8764" s="19"/>
      <c r="H8764" s="19"/>
      <c r="I8764" s="120"/>
      <c r="J8764" s="16"/>
      <c r="K8764" s="17"/>
      <c r="L8764" s="16"/>
      <c r="N8764" s="119"/>
      <c r="O8764" s="96"/>
    </row>
    <row r="8765" spans="4:15" ht="45.95" customHeight="1">
      <c r="F8765" s="22"/>
      <c r="G8765" s="19"/>
      <c r="H8765" s="19"/>
      <c r="I8765" s="120"/>
      <c r="J8765" s="23"/>
      <c r="K8765" s="24"/>
      <c r="L8765" s="23"/>
      <c r="N8765" s="119"/>
      <c r="O8765" s="96"/>
    </row>
    <row r="8766" spans="4:15" ht="45.95" customHeight="1">
      <c r="F8766" s="22"/>
      <c r="G8766" s="19"/>
      <c r="H8766" s="19"/>
      <c r="I8766" s="120"/>
      <c r="J8766" s="23"/>
      <c r="K8766" s="24"/>
      <c r="L8766" s="23"/>
      <c r="N8766" s="119"/>
      <c r="O8766" s="96"/>
    </row>
    <row r="8767" spans="4:15" ht="45.95" customHeight="1">
      <c r="F8767" s="25"/>
      <c r="G8767" s="25"/>
      <c r="H8767" s="25"/>
      <c r="I8767" s="120"/>
      <c r="J8767" s="23"/>
      <c r="K8767" s="24"/>
      <c r="L8767" s="23"/>
      <c r="N8767" s="119"/>
      <c r="O8767" s="96"/>
    </row>
    <row r="8768" spans="4:15" ht="45.95" customHeight="1">
      <c r="F8768" s="133"/>
      <c r="G8768" s="25"/>
      <c r="H8768" s="25"/>
      <c r="I8768" s="120"/>
      <c r="J8768" s="23"/>
      <c r="K8768" s="24"/>
      <c r="L8768" s="23"/>
      <c r="N8768" s="119"/>
      <c r="O8768" s="96"/>
    </row>
    <row r="8769" spans="1:15" ht="45.95" customHeight="1">
      <c r="F8769" s="133"/>
      <c r="G8769" s="25"/>
      <c r="H8769" s="25"/>
      <c r="I8769" s="132"/>
      <c r="J8769" s="23"/>
      <c r="K8769" s="24"/>
      <c r="L8769" s="23"/>
      <c r="N8769" s="119"/>
      <c r="O8769" s="96"/>
    </row>
    <row r="8770" spans="1:15" ht="45.95" customHeight="1">
      <c r="F8770" s="133"/>
      <c r="G8770" s="25"/>
      <c r="H8770" s="25"/>
      <c r="I8770" s="132"/>
      <c r="J8770" s="23"/>
      <c r="K8770" s="24"/>
      <c r="L8770" s="23"/>
      <c r="N8770" s="119"/>
      <c r="O8770" s="96"/>
    </row>
    <row r="8771" spans="1:15" ht="45.95" customHeight="1">
      <c r="F8771" s="133"/>
      <c r="G8771" s="25"/>
      <c r="H8771" s="25"/>
      <c r="I8771" s="132"/>
      <c r="J8771" s="23"/>
      <c r="K8771" s="24"/>
      <c r="L8771" s="23"/>
      <c r="N8771" s="119"/>
      <c r="O8771" s="96"/>
    </row>
    <row r="8772" spans="1:15" ht="45.95" customHeight="1">
      <c r="F8772" s="18"/>
      <c r="G8772" s="19"/>
      <c r="H8772" s="19"/>
      <c r="I8772" s="120"/>
      <c r="J8772" s="16"/>
      <c r="K8772" s="17"/>
      <c r="L8772" s="16"/>
      <c r="N8772" s="119"/>
      <c r="O8772" s="96"/>
    </row>
    <row r="8773" spans="1:15" ht="45.95" customHeight="1">
      <c r="F8773" s="18"/>
      <c r="G8773" s="19"/>
      <c r="H8773" s="19"/>
      <c r="I8773" s="120"/>
      <c r="J8773" s="16"/>
      <c r="K8773" s="17"/>
      <c r="L8773" s="16"/>
      <c r="N8773" s="119"/>
      <c r="O8773" s="96"/>
    </row>
    <row r="8774" spans="1:15" ht="45.95" customHeight="1">
      <c r="F8774" s="25"/>
      <c r="G8774" s="25"/>
      <c r="H8774" s="25"/>
      <c r="I8774" s="120"/>
      <c r="J8774" s="23"/>
      <c r="K8774" s="24"/>
      <c r="L8774" s="23"/>
      <c r="N8774" s="119"/>
      <c r="O8774" s="96"/>
    </row>
    <row r="8775" spans="1:15" ht="45.95" customHeight="1">
      <c r="F8775" s="25"/>
      <c r="G8775" s="25"/>
      <c r="H8775" s="25"/>
      <c r="I8775" s="120"/>
      <c r="J8775" s="23"/>
      <c r="K8775" s="24"/>
      <c r="L8775" s="23"/>
      <c r="N8775" s="119"/>
      <c r="O8775" s="96"/>
    </row>
    <row r="8776" spans="1:15" ht="45.95" customHeight="1">
      <c r="A8776" s="110"/>
      <c r="B8776" s="149"/>
      <c r="C8776" s="127"/>
      <c r="D8776" s="150"/>
      <c r="E8776" s="150"/>
      <c r="F8776" s="130"/>
      <c r="G8776" s="130"/>
      <c r="H8776" s="130"/>
      <c r="I8776" s="120"/>
      <c r="J8776" s="16"/>
      <c r="K8776" s="17"/>
      <c r="L8776" s="16"/>
      <c r="N8776" s="131"/>
      <c r="O8776" s="96"/>
    </row>
    <row r="8777" spans="1:15" ht="45.95" customHeight="1">
      <c r="F8777" s="130"/>
      <c r="G8777" s="130"/>
      <c r="H8777" s="130"/>
      <c r="I8777" s="120"/>
      <c r="J8777" s="16"/>
      <c r="K8777" s="17"/>
      <c r="L8777" s="16"/>
      <c r="N8777" s="131"/>
      <c r="O8777" s="96"/>
    </row>
    <row r="8778" spans="1:15" ht="45.95" customHeight="1">
      <c r="F8778" s="18"/>
      <c r="G8778" s="130"/>
      <c r="H8778" s="130"/>
      <c r="I8778" s="120"/>
      <c r="J8778" s="16"/>
      <c r="K8778" s="17"/>
      <c r="L8778" s="16"/>
      <c r="N8778" s="131"/>
      <c r="O8778" s="96"/>
    </row>
    <row r="8779" spans="1:15" ht="45.95" customHeight="1">
      <c r="F8779" s="18"/>
      <c r="G8779" s="19"/>
      <c r="H8779" s="19"/>
      <c r="I8779" s="137"/>
      <c r="J8779" s="16"/>
      <c r="K8779" s="17"/>
      <c r="L8779" s="16"/>
      <c r="N8779" s="119"/>
      <c r="O8779" s="96"/>
    </row>
    <row r="8780" spans="1:15" ht="45.95" customHeight="1">
      <c r="F8780" s="22"/>
      <c r="G8780" s="19"/>
      <c r="H8780" s="19"/>
      <c r="I8780" s="120"/>
      <c r="J8780" s="23"/>
      <c r="K8780" s="24"/>
      <c r="L8780" s="23"/>
      <c r="N8780" s="119"/>
      <c r="O8780" s="96"/>
    </row>
    <row r="8781" spans="1:15" ht="45.95" customHeight="1">
      <c r="F8781" s="25"/>
      <c r="G8781" s="25"/>
      <c r="H8781" s="25"/>
      <c r="I8781" s="120"/>
      <c r="J8781" s="23"/>
      <c r="K8781" s="24"/>
      <c r="L8781" s="23"/>
      <c r="N8781" s="119"/>
      <c r="O8781" s="96"/>
    </row>
    <row r="8782" spans="1:15" ht="45.95" customHeight="1">
      <c r="F8782" s="133"/>
      <c r="G8782" s="25"/>
      <c r="H8782" s="25"/>
      <c r="I8782" s="120"/>
      <c r="J8782" s="23"/>
      <c r="K8782" s="24"/>
      <c r="L8782" s="23"/>
      <c r="N8782" s="119"/>
      <c r="O8782" s="96"/>
    </row>
    <row r="8783" spans="1:15" ht="45.95" customHeight="1">
      <c r="F8783" s="133"/>
      <c r="G8783" s="25"/>
      <c r="H8783" s="25"/>
      <c r="I8783" s="120"/>
      <c r="J8783" s="23"/>
      <c r="K8783" s="24"/>
      <c r="L8783" s="23"/>
      <c r="N8783" s="119"/>
      <c r="O8783" s="96"/>
    </row>
    <row r="8784" spans="1:15" ht="45.95" customHeight="1">
      <c r="F8784" s="133"/>
      <c r="G8784" s="25"/>
      <c r="H8784" s="25"/>
      <c r="I8784" s="120"/>
      <c r="J8784" s="23"/>
      <c r="K8784" s="24"/>
      <c r="L8784" s="23"/>
      <c r="N8784" s="119"/>
      <c r="O8784" s="96"/>
    </row>
    <row r="8785" spans="6:15" ht="45.95" customHeight="1">
      <c r="F8785" s="133"/>
      <c r="G8785" s="25"/>
      <c r="H8785" s="25"/>
      <c r="I8785" s="132"/>
      <c r="J8785" s="23"/>
      <c r="K8785" s="24"/>
      <c r="L8785" s="23"/>
      <c r="N8785" s="119"/>
      <c r="O8785" s="96"/>
    </row>
    <row r="8786" spans="6:15" ht="45.95" customHeight="1">
      <c r="F8786" s="18"/>
      <c r="G8786" s="19"/>
      <c r="H8786" s="19"/>
      <c r="I8786" s="120"/>
      <c r="J8786" s="16"/>
      <c r="K8786" s="17"/>
      <c r="L8786" s="16"/>
      <c r="N8786" s="119"/>
      <c r="O8786" s="96"/>
    </row>
    <row r="8787" spans="6:15" ht="45.95" customHeight="1">
      <c r="F8787" s="22"/>
      <c r="G8787" s="19"/>
      <c r="H8787" s="19"/>
      <c r="I8787" s="120"/>
      <c r="J8787" s="23"/>
      <c r="K8787" s="24"/>
      <c r="L8787" s="23"/>
      <c r="N8787" s="119"/>
      <c r="O8787" s="96"/>
    </row>
    <row r="8788" spans="6:15" ht="45.95" customHeight="1">
      <c r="F8788" s="22"/>
      <c r="G8788" s="19"/>
      <c r="H8788" s="19"/>
      <c r="I8788" s="120"/>
      <c r="J8788" s="23"/>
      <c r="K8788" s="24"/>
      <c r="L8788" s="23"/>
      <c r="N8788" s="119"/>
      <c r="O8788" s="96"/>
    </row>
    <row r="8789" spans="6:15" ht="45.95" customHeight="1">
      <c r="F8789" s="25"/>
      <c r="G8789" s="25"/>
      <c r="H8789" s="25"/>
      <c r="I8789" s="120"/>
      <c r="J8789" s="23"/>
      <c r="K8789" s="24"/>
      <c r="L8789" s="23"/>
      <c r="N8789" s="119"/>
      <c r="O8789" s="96"/>
    </row>
    <row r="8790" spans="6:15" ht="45.95" customHeight="1">
      <c r="F8790" s="133"/>
      <c r="G8790" s="25"/>
      <c r="H8790" s="25"/>
      <c r="I8790" s="120"/>
      <c r="J8790" s="23"/>
      <c r="K8790" s="24"/>
      <c r="L8790" s="23"/>
      <c r="N8790" s="119"/>
      <c r="O8790" s="96"/>
    </row>
    <row r="8791" spans="6:15" ht="45.95" customHeight="1">
      <c r="F8791" s="133"/>
      <c r="G8791" s="25"/>
      <c r="H8791" s="25"/>
      <c r="I8791" s="132"/>
      <c r="J8791" s="23"/>
      <c r="K8791" s="24"/>
      <c r="L8791" s="23"/>
      <c r="N8791" s="119"/>
      <c r="O8791" s="96"/>
    </row>
    <row r="8792" spans="6:15" ht="45.95" customHeight="1">
      <c r="F8792" s="18"/>
      <c r="G8792" s="19"/>
      <c r="H8792" s="19"/>
      <c r="I8792" s="137"/>
      <c r="J8792" s="16"/>
      <c r="K8792" s="17"/>
      <c r="L8792" s="16"/>
      <c r="N8792" s="119"/>
      <c r="O8792" s="96"/>
    </row>
    <row r="8793" spans="6:15" ht="45.95" customHeight="1">
      <c r="F8793" s="18"/>
      <c r="G8793" s="19"/>
      <c r="H8793" s="19"/>
      <c r="I8793" s="120"/>
      <c r="J8793" s="16"/>
      <c r="K8793" s="17"/>
      <c r="L8793" s="16"/>
      <c r="N8793" s="119"/>
      <c r="O8793" s="96"/>
    </row>
    <row r="8794" spans="6:15" ht="45.95" customHeight="1">
      <c r="F8794" s="18"/>
      <c r="G8794" s="19"/>
      <c r="H8794" s="19"/>
      <c r="I8794" s="120"/>
      <c r="J8794" s="16"/>
      <c r="K8794" s="17"/>
      <c r="L8794" s="16"/>
      <c r="N8794" s="119"/>
      <c r="O8794" s="96"/>
    </row>
    <row r="8795" spans="6:15" ht="45.95" customHeight="1">
      <c r="F8795" s="22"/>
      <c r="G8795" s="19"/>
      <c r="H8795" s="19"/>
      <c r="I8795" s="120"/>
      <c r="J8795" s="23"/>
      <c r="K8795" s="24"/>
      <c r="L8795" s="23"/>
      <c r="N8795" s="119"/>
      <c r="O8795" s="96"/>
    </row>
    <row r="8796" spans="6:15" ht="45.95" customHeight="1">
      <c r="F8796" s="25"/>
      <c r="G8796" s="25"/>
      <c r="H8796" s="25"/>
      <c r="I8796" s="120"/>
      <c r="J8796" s="23"/>
      <c r="K8796" s="24"/>
      <c r="L8796" s="23"/>
      <c r="N8796" s="119"/>
      <c r="O8796" s="96"/>
    </row>
    <row r="8797" spans="6:15" ht="45.95" customHeight="1">
      <c r="F8797" s="25"/>
      <c r="G8797" s="25"/>
      <c r="H8797" s="25"/>
      <c r="I8797" s="120"/>
      <c r="J8797" s="23"/>
      <c r="K8797" s="24"/>
      <c r="L8797" s="23"/>
      <c r="N8797" s="119"/>
      <c r="O8797" s="96"/>
    </row>
    <row r="8798" spans="6:15" ht="45.95" customHeight="1">
      <c r="F8798" s="133"/>
      <c r="G8798" s="25"/>
      <c r="H8798" s="25"/>
      <c r="I8798" s="120"/>
      <c r="J8798" s="23"/>
      <c r="K8798" s="24"/>
      <c r="L8798" s="23"/>
      <c r="N8798" s="119"/>
      <c r="O8798" s="96"/>
    </row>
    <row r="8799" spans="6:15" ht="45.95" customHeight="1">
      <c r="F8799" s="133"/>
      <c r="G8799" s="25"/>
      <c r="H8799" s="25"/>
      <c r="I8799" s="132"/>
      <c r="J8799" s="23"/>
      <c r="K8799" s="24"/>
      <c r="L8799" s="23"/>
      <c r="N8799" s="119"/>
      <c r="O8799" s="96"/>
    </row>
    <row r="8800" spans="6:15" ht="45.95" customHeight="1">
      <c r="F8800" s="133"/>
      <c r="G8800" s="25"/>
      <c r="H8800" s="25"/>
      <c r="I8800" s="132"/>
      <c r="J8800" s="23"/>
      <c r="K8800" s="24"/>
      <c r="L8800" s="23"/>
      <c r="N8800" s="119"/>
      <c r="O8800" s="96"/>
    </row>
    <row r="8801" spans="1:15" ht="45.95" customHeight="1">
      <c r="A8801" s="110"/>
      <c r="B8801" s="149"/>
      <c r="C8801" s="127"/>
      <c r="D8801" s="150"/>
      <c r="E8801" s="150"/>
      <c r="F8801" s="130"/>
      <c r="G8801" s="130"/>
      <c r="H8801" s="130"/>
      <c r="I8801" s="120"/>
      <c r="J8801" s="16"/>
      <c r="K8801" s="17"/>
      <c r="L8801" s="16"/>
      <c r="N8801" s="131"/>
      <c r="O8801" s="96"/>
    </row>
    <row r="8802" spans="1:15" ht="45.95" customHeight="1">
      <c r="F8802" s="130"/>
      <c r="G8802" s="130"/>
      <c r="H8802" s="130"/>
      <c r="I8802" s="120"/>
      <c r="J8802" s="16"/>
      <c r="K8802" s="17"/>
      <c r="L8802" s="16"/>
      <c r="N8802" s="131"/>
      <c r="O8802" s="96"/>
    </row>
    <row r="8803" spans="1:15" ht="45.95" customHeight="1">
      <c r="F8803" s="18"/>
      <c r="G8803" s="19"/>
      <c r="H8803" s="19"/>
      <c r="I8803" s="137"/>
      <c r="J8803" s="16"/>
      <c r="K8803" s="17"/>
      <c r="L8803" s="16"/>
      <c r="N8803" s="119"/>
      <c r="O8803" s="96"/>
    </row>
    <row r="8804" spans="1:15" ht="45.95" customHeight="1">
      <c r="F8804" s="18"/>
      <c r="G8804" s="19"/>
      <c r="H8804" s="19"/>
      <c r="I8804" s="120"/>
      <c r="J8804" s="16"/>
      <c r="K8804" s="17"/>
      <c r="L8804" s="16"/>
      <c r="N8804" s="119"/>
      <c r="O8804" s="96"/>
    </row>
    <row r="8805" spans="1:15" ht="45.95" customHeight="1">
      <c r="F8805" s="22"/>
      <c r="G8805" s="19"/>
      <c r="H8805" s="19"/>
      <c r="I8805" s="120"/>
      <c r="J8805" s="23"/>
      <c r="K8805" s="24"/>
      <c r="L8805" s="23"/>
      <c r="N8805" s="119"/>
      <c r="O8805" s="96"/>
    </row>
    <row r="8806" spans="1:15" ht="45.95" customHeight="1">
      <c r="F8806" s="25"/>
      <c r="G8806" s="25"/>
      <c r="H8806" s="25"/>
      <c r="I8806" s="120"/>
      <c r="J8806" s="23"/>
      <c r="K8806" s="24"/>
      <c r="L8806" s="23"/>
      <c r="N8806" s="119"/>
      <c r="O8806" s="96"/>
    </row>
    <row r="8807" spans="1:15" ht="45.95" customHeight="1">
      <c r="F8807" s="133"/>
      <c r="G8807" s="25"/>
      <c r="H8807" s="25"/>
      <c r="I8807" s="120"/>
      <c r="J8807" s="23"/>
      <c r="K8807" s="24"/>
      <c r="L8807" s="23"/>
      <c r="N8807" s="119"/>
      <c r="O8807" s="96"/>
    </row>
    <row r="8808" spans="1:15" ht="45.95" customHeight="1">
      <c r="F8808" s="133"/>
      <c r="G8808" s="25"/>
      <c r="H8808" s="25"/>
      <c r="I8808" s="120"/>
      <c r="J8808" s="23"/>
      <c r="K8808" s="24"/>
      <c r="L8808" s="23"/>
      <c r="N8808" s="119"/>
      <c r="O8808" s="96"/>
    </row>
    <row r="8809" spans="1:15" ht="45.95" customHeight="1">
      <c r="F8809" s="18"/>
      <c r="G8809" s="19"/>
      <c r="H8809" s="19"/>
      <c r="I8809" s="120"/>
      <c r="J8809" s="16"/>
      <c r="K8809" s="17"/>
      <c r="L8809" s="16"/>
      <c r="N8809" s="119"/>
      <c r="O8809" s="96"/>
    </row>
    <row r="8810" spans="1:15" ht="45.95" customHeight="1">
      <c r="F8810" s="18"/>
      <c r="G8810" s="19"/>
      <c r="H8810" s="19"/>
      <c r="I8810" s="120"/>
      <c r="J8810" s="16"/>
      <c r="K8810" s="17"/>
      <c r="L8810" s="16"/>
      <c r="N8810" s="119"/>
      <c r="O8810" s="96"/>
    </row>
    <row r="8811" spans="1:15" ht="45.95" customHeight="1">
      <c r="F8811" s="22"/>
      <c r="G8811" s="19"/>
      <c r="H8811" s="19"/>
      <c r="I8811" s="120"/>
      <c r="J8811" s="23"/>
      <c r="K8811" s="24"/>
      <c r="L8811" s="23"/>
      <c r="N8811" s="119"/>
      <c r="O8811" s="96"/>
    </row>
    <row r="8812" spans="1:15" ht="45.95" customHeight="1">
      <c r="F8812" s="22"/>
      <c r="G8812" s="19"/>
      <c r="H8812" s="19"/>
      <c r="I8812" s="120"/>
      <c r="J8812" s="23"/>
      <c r="K8812" s="24"/>
      <c r="L8812" s="23"/>
      <c r="N8812" s="119"/>
      <c r="O8812" s="96"/>
    </row>
    <row r="8813" spans="1:15" ht="45.95" customHeight="1">
      <c r="F8813" s="25"/>
      <c r="G8813" s="25"/>
      <c r="H8813" s="25"/>
      <c r="I8813" s="120"/>
      <c r="J8813" s="23"/>
      <c r="K8813" s="24"/>
      <c r="L8813" s="23"/>
      <c r="N8813" s="119"/>
      <c r="O8813" s="96"/>
    </row>
    <row r="8814" spans="1:15" ht="45.95" customHeight="1">
      <c r="F8814" s="133"/>
      <c r="G8814" s="25"/>
      <c r="H8814" s="25"/>
      <c r="I8814" s="132"/>
      <c r="J8814" s="23"/>
      <c r="K8814" s="24"/>
      <c r="L8814" s="23"/>
      <c r="N8814" s="119"/>
      <c r="O8814" s="96"/>
    </row>
    <row r="8815" spans="1:15" ht="45.95" customHeight="1">
      <c r="F8815" s="133"/>
      <c r="G8815" s="25"/>
      <c r="H8815" s="25"/>
      <c r="I8815" s="132"/>
      <c r="J8815" s="23"/>
      <c r="K8815" s="24"/>
      <c r="L8815" s="23"/>
      <c r="N8815" s="119"/>
      <c r="O8815" s="96"/>
    </row>
    <row r="8816" spans="1:15" ht="45.95" customHeight="1">
      <c r="A8816" s="110"/>
      <c r="B8816" s="149"/>
      <c r="C8816" s="127"/>
      <c r="D8816" s="150"/>
      <c r="E8816" s="150"/>
      <c r="F8816" s="130"/>
      <c r="G8816" s="130"/>
      <c r="H8816" s="130"/>
      <c r="I8816" s="120"/>
      <c r="J8816" s="16"/>
      <c r="K8816" s="17"/>
      <c r="L8816" s="16"/>
      <c r="N8816" s="131"/>
      <c r="O8816" s="96"/>
    </row>
    <row r="8817" spans="6:15" ht="45.95" customHeight="1">
      <c r="F8817" s="130"/>
      <c r="G8817" s="130"/>
      <c r="H8817" s="130"/>
      <c r="I8817" s="120"/>
      <c r="J8817" s="16"/>
      <c r="K8817" s="17"/>
      <c r="L8817" s="16"/>
      <c r="N8817" s="131"/>
      <c r="O8817" s="96"/>
    </row>
    <row r="8818" spans="6:15" ht="45.95" customHeight="1">
      <c r="F8818" s="18"/>
      <c r="G8818" s="130"/>
      <c r="H8818" s="130"/>
      <c r="I8818" s="120"/>
      <c r="J8818" s="16"/>
      <c r="K8818" s="17"/>
      <c r="L8818" s="16"/>
      <c r="N8818" s="131"/>
      <c r="O8818" s="96"/>
    </row>
    <row r="8819" spans="6:15" ht="45.95" customHeight="1">
      <c r="F8819" s="18"/>
      <c r="G8819" s="130"/>
      <c r="H8819" s="130"/>
      <c r="I8819" s="120"/>
      <c r="J8819" s="16"/>
      <c r="K8819" s="17"/>
      <c r="L8819" s="16"/>
      <c r="N8819" s="131"/>
      <c r="O8819" s="96"/>
    </row>
    <row r="8820" spans="6:15" ht="45.95" customHeight="1">
      <c r="F8820" s="18"/>
      <c r="G8820" s="19"/>
      <c r="H8820" s="19"/>
      <c r="I8820" s="137"/>
      <c r="J8820" s="16"/>
      <c r="K8820" s="17"/>
      <c r="L8820" s="16"/>
      <c r="N8820" s="119"/>
      <c r="O8820" s="96"/>
    </row>
    <row r="8821" spans="6:15" ht="45.95" customHeight="1">
      <c r="F8821" s="18"/>
      <c r="G8821" s="19"/>
      <c r="H8821" s="19"/>
      <c r="I8821" s="120"/>
      <c r="J8821" s="16"/>
      <c r="K8821" s="17"/>
      <c r="L8821" s="16"/>
      <c r="N8821" s="119"/>
      <c r="O8821" s="96"/>
    </row>
    <row r="8822" spans="6:15" ht="45.95" customHeight="1">
      <c r="F8822" s="18"/>
      <c r="G8822" s="19"/>
      <c r="H8822" s="19"/>
      <c r="I8822" s="120"/>
      <c r="J8822" s="16"/>
      <c r="K8822" s="17"/>
      <c r="L8822" s="16"/>
      <c r="N8822" s="119"/>
      <c r="O8822" s="96"/>
    </row>
    <row r="8823" spans="6:15" ht="45.95" customHeight="1">
      <c r="F8823" s="22"/>
      <c r="G8823" s="19"/>
      <c r="H8823" s="19"/>
      <c r="I8823" s="120"/>
      <c r="J8823" s="23"/>
      <c r="K8823" s="24"/>
      <c r="L8823" s="23"/>
      <c r="N8823" s="119"/>
      <c r="O8823" s="96"/>
    </row>
    <row r="8824" spans="6:15" ht="45.95" customHeight="1">
      <c r="F8824" s="22"/>
      <c r="G8824" s="19"/>
      <c r="H8824" s="19"/>
      <c r="I8824" s="120"/>
      <c r="J8824" s="23"/>
      <c r="K8824" s="24"/>
      <c r="L8824" s="23"/>
      <c r="N8824" s="119"/>
      <c r="O8824" s="96"/>
    </row>
    <row r="8825" spans="6:15" ht="45.95" customHeight="1">
      <c r="F8825" s="25"/>
      <c r="G8825" s="25"/>
      <c r="H8825" s="25"/>
      <c r="I8825" s="120"/>
      <c r="J8825" s="23"/>
      <c r="K8825" s="24"/>
      <c r="L8825" s="23"/>
      <c r="N8825" s="119"/>
      <c r="O8825" s="96"/>
    </row>
    <row r="8826" spans="6:15" ht="45.95" customHeight="1">
      <c r="F8826" s="25"/>
      <c r="G8826" s="25"/>
      <c r="H8826" s="25"/>
      <c r="I8826" s="132"/>
      <c r="J8826" s="23"/>
      <c r="K8826" s="24"/>
      <c r="L8826" s="23"/>
      <c r="N8826" s="119"/>
      <c r="O8826" s="96"/>
    </row>
    <row r="8827" spans="6:15" ht="45.95" customHeight="1">
      <c r="F8827" s="133"/>
      <c r="G8827" s="25"/>
      <c r="H8827" s="25"/>
      <c r="I8827" s="132"/>
      <c r="J8827" s="23"/>
      <c r="K8827" s="24"/>
      <c r="L8827" s="23"/>
      <c r="N8827" s="119"/>
      <c r="O8827" s="96"/>
    </row>
    <row r="8828" spans="6:15" ht="45.95" customHeight="1">
      <c r="F8828" s="133"/>
      <c r="G8828" s="25"/>
      <c r="H8828" s="25"/>
      <c r="I8828" s="132"/>
      <c r="J8828" s="23"/>
      <c r="K8828" s="24"/>
      <c r="L8828" s="23"/>
      <c r="N8828" s="119"/>
      <c r="O8828" s="96"/>
    </row>
    <row r="8829" spans="6:15" ht="45.95" customHeight="1">
      <c r="F8829" s="133"/>
      <c r="G8829" s="25"/>
      <c r="H8829" s="25"/>
      <c r="I8829" s="132"/>
      <c r="J8829" s="23"/>
      <c r="K8829" s="24"/>
      <c r="L8829" s="23"/>
      <c r="N8829" s="119"/>
      <c r="O8829" s="96"/>
    </row>
    <row r="8830" spans="6:15" ht="45.95" customHeight="1">
      <c r="F8830" s="18"/>
      <c r="G8830" s="19"/>
      <c r="H8830" s="19"/>
      <c r="I8830" s="120"/>
      <c r="J8830" s="16"/>
      <c r="K8830" s="17"/>
      <c r="L8830" s="16"/>
      <c r="N8830" s="119"/>
      <c r="O8830" s="96"/>
    </row>
    <row r="8831" spans="6:15" ht="45.95" customHeight="1">
      <c r="F8831" s="22"/>
      <c r="G8831" s="19"/>
      <c r="H8831" s="19"/>
      <c r="I8831" s="120"/>
      <c r="J8831" s="23"/>
      <c r="K8831" s="24"/>
      <c r="L8831" s="23"/>
      <c r="N8831" s="119"/>
      <c r="O8831" s="96"/>
    </row>
    <row r="8832" spans="6:15" ht="45.95" customHeight="1">
      <c r="F8832" s="22"/>
      <c r="G8832" s="19"/>
      <c r="H8832" s="19"/>
      <c r="I8832" s="120"/>
      <c r="J8832" s="23"/>
      <c r="K8832" s="24"/>
      <c r="L8832" s="23"/>
      <c r="N8832" s="119"/>
      <c r="O8832" s="96"/>
    </row>
    <row r="8833" spans="6:15" ht="45.95" customHeight="1">
      <c r="F8833" s="133"/>
      <c r="G8833" s="25"/>
      <c r="H8833" s="25"/>
      <c r="I8833" s="120"/>
      <c r="J8833" s="23"/>
      <c r="K8833" s="24"/>
      <c r="L8833" s="23"/>
      <c r="N8833" s="119"/>
      <c r="O8833" s="96"/>
    </row>
    <row r="8834" spans="6:15" ht="45.95" customHeight="1">
      <c r="F8834" s="133"/>
      <c r="G8834" s="25"/>
      <c r="H8834" s="25"/>
      <c r="I8834" s="120"/>
      <c r="J8834" s="23"/>
      <c r="K8834" s="24"/>
      <c r="L8834" s="23"/>
      <c r="N8834" s="119"/>
      <c r="O8834" s="96"/>
    </row>
    <row r="8835" spans="6:15" ht="45.95" customHeight="1">
      <c r="F8835" s="18"/>
      <c r="G8835" s="19"/>
      <c r="H8835" s="19"/>
      <c r="I8835" s="120"/>
      <c r="J8835" s="16"/>
      <c r="K8835" s="17"/>
      <c r="L8835" s="16"/>
      <c r="N8835" s="119"/>
      <c r="O8835" s="96"/>
    </row>
    <row r="8836" spans="6:15" ht="45.95" customHeight="1">
      <c r="F8836" s="18"/>
      <c r="G8836" s="19"/>
      <c r="H8836" s="19"/>
      <c r="I8836" s="120"/>
      <c r="J8836" s="16"/>
      <c r="K8836" s="17"/>
      <c r="L8836" s="16"/>
      <c r="N8836" s="119"/>
      <c r="O8836" s="96"/>
    </row>
    <row r="8837" spans="6:15" ht="45.95" customHeight="1">
      <c r="F8837" s="18"/>
      <c r="G8837" s="19"/>
      <c r="H8837" s="19"/>
      <c r="I8837" s="120"/>
      <c r="J8837" s="16"/>
      <c r="K8837" s="17"/>
      <c r="L8837" s="16"/>
      <c r="N8837" s="119"/>
      <c r="O8837" s="96"/>
    </row>
    <row r="8838" spans="6:15" ht="45.95" customHeight="1">
      <c r="F8838" s="18"/>
      <c r="G8838" s="19"/>
      <c r="H8838" s="19"/>
      <c r="I8838" s="120"/>
      <c r="J8838" s="16"/>
      <c r="K8838" s="17"/>
      <c r="L8838" s="16"/>
      <c r="N8838" s="119"/>
      <c r="O8838" s="96"/>
    </row>
    <row r="8839" spans="6:15" ht="45.95" customHeight="1">
      <c r="F8839" s="22"/>
      <c r="G8839" s="19"/>
      <c r="H8839" s="19"/>
      <c r="I8839" s="152"/>
      <c r="J8839" s="23"/>
      <c r="K8839" s="24"/>
      <c r="L8839" s="23"/>
      <c r="N8839" s="119"/>
      <c r="O8839" s="96"/>
    </row>
    <row r="8840" spans="6:15" ht="45.95" customHeight="1">
      <c r="F8840" s="25"/>
      <c r="G8840" s="25"/>
      <c r="H8840" s="25"/>
      <c r="I8840" s="132"/>
      <c r="J8840" s="23"/>
      <c r="K8840" s="24"/>
      <c r="L8840" s="23"/>
      <c r="N8840" s="119"/>
      <c r="O8840" s="96"/>
    </row>
    <row r="8841" spans="6:15" ht="45.95" customHeight="1">
      <c r="F8841" s="133"/>
      <c r="G8841" s="25"/>
      <c r="H8841" s="25"/>
      <c r="I8841" s="132"/>
      <c r="J8841" s="23"/>
      <c r="K8841" s="24"/>
      <c r="L8841" s="23"/>
      <c r="N8841" s="119"/>
      <c r="O8841" s="96"/>
    </row>
    <row r="8842" spans="6:15" ht="45.95" customHeight="1">
      <c r="F8842" s="133"/>
      <c r="G8842" s="25"/>
      <c r="H8842" s="25"/>
      <c r="I8842" s="132"/>
      <c r="J8842" s="23"/>
      <c r="K8842" s="24"/>
      <c r="L8842" s="23"/>
      <c r="N8842" s="119"/>
      <c r="O8842" s="96"/>
    </row>
    <row r="8843" spans="6:15" ht="45.95" customHeight="1">
      <c r="F8843" s="133"/>
      <c r="G8843" s="25"/>
      <c r="H8843" s="25"/>
      <c r="I8843" s="132"/>
      <c r="J8843" s="23"/>
      <c r="K8843" s="24"/>
      <c r="L8843" s="23"/>
      <c r="N8843" s="119"/>
      <c r="O8843" s="96"/>
    </row>
    <row r="8844" spans="6:15" ht="45.95" customHeight="1">
      <c r="F8844" s="18"/>
      <c r="G8844" s="19"/>
      <c r="H8844" s="19"/>
      <c r="I8844" s="137"/>
      <c r="J8844" s="16"/>
      <c r="K8844" s="17"/>
      <c r="L8844" s="16"/>
      <c r="N8844" s="119"/>
      <c r="O8844" s="96"/>
    </row>
    <row r="8845" spans="6:15" ht="45.95" customHeight="1">
      <c r="F8845" s="18"/>
      <c r="G8845" s="19"/>
      <c r="H8845" s="19"/>
      <c r="I8845" s="120"/>
      <c r="J8845" s="16"/>
      <c r="K8845" s="17"/>
      <c r="L8845" s="16"/>
      <c r="N8845" s="119"/>
      <c r="O8845" s="96"/>
    </row>
    <row r="8846" spans="6:15" ht="45.95" customHeight="1">
      <c r="F8846" s="18"/>
      <c r="G8846" s="19"/>
      <c r="H8846" s="19"/>
      <c r="I8846" s="120"/>
      <c r="J8846" s="16"/>
      <c r="K8846" s="17"/>
      <c r="L8846" s="16"/>
      <c r="N8846" s="119"/>
      <c r="O8846" s="96"/>
    </row>
    <row r="8847" spans="6:15" ht="45.95" customHeight="1">
      <c r="F8847" s="18"/>
      <c r="G8847" s="19"/>
      <c r="H8847" s="19"/>
      <c r="I8847" s="120"/>
      <c r="J8847" s="16"/>
      <c r="K8847" s="17"/>
      <c r="L8847" s="16"/>
      <c r="N8847" s="119"/>
      <c r="O8847" s="96"/>
    </row>
    <row r="8848" spans="6:15" ht="45.95" customHeight="1">
      <c r="F8848" s="18"/>
      <c r="G8848" s="19"/>
      <c r="H8848" s="19"/>
      <c r="I8848" s="120"/>
      <c r="J8848" s="16"/>
      <c r="K8848" s="17"/>
      <c r="L8848" s="16"/>
      <c r="N8848" s="119"/>
      <c r="O8848" s="96"/>
    </row>
    <row r="8849" spans="1:15" ht="45.95" customHeight="1">
      <c r="F8849" s="18"/>
      <c r="G8849" s="19"/>
      <c r="H8849" s="19"/>
      <c r="I8849" s="120"/>
      <c r="J8849" s="16"/>
      <c r="K8849" s="17"/>
      <c r="L8849" s="16"/>
      <c r="N8849" s="119"/>
      <c r="O8849" s="96"/>
    </row>
    <row r="8850" spans="1:15" ht="45.95" customHeight="1">
      <c r="F8850" s="18"/>
      <c r="G8850" s="19"/>
      <c r="H8850" s="19"/>
      <c r="I8850" s="120"/>
      <c r="J8850" s="16"/>
      <c r="K8850" s="17"/>
      <c r="L8850" s="16"/>
      <c r="N8850" s="119"/>
      <c r="O8850" s="96"/>
    </row>
    <row r="8851" spans="1:15" ht="45.95" customHeight="1">
      <c r="F8851" s="22"/>
      <c r="G8851" s="19"/>
      <c r="H8851" s="19"/>
      <c r="I8851" s="120"/>
      <c r="J8851" s="23"/>
      <c r="K8851" s="24"/>
      <c r="L8851" s="23"/>
      <c r="N8851" s="119"/>
      <c r="O8851" s="96"/>
    </row>
    <row r="8852" spans="1:15" ht="45.95" customHeight="1">
      <c r="F8852" s="22"/>
      <c r="G8852" s="19"/>
      <c r="H8852" s="19"/>
      <c r="I8852" s="120"/>
      <c r="J8852" s="23"/>
      <c r="K8852" s="24"/>
      <c r="L8852" s="23"/>
      <c r="N8852" s="119"/>
      <c r="O8852" s="96"/>
    </row>
    <row r="8853" spans="1:15" ht="45.95" customHeight="1">
      <c r="F8853" s="25"/>
      <c r="G8853" s="25"/>
      <c r="H8853" s="25"/>
      <c r="I8853" s="132"/>
      <c r="J8853" s="23"/>
      <c r="K8853" s="24"/>
      <c r="L8853" s="23"/>
      <c r="N8853" s="119"/>
      <c r="O8853" s="96"/>
    </row>
    <row r="8854" spans="1:15" ht="45.95" customHeight="1">
      <c r="F8854" s="25"/>
      <c r="G8854" s="25"/>
      <c r="H8854" s="25"/>
      <c r="I8854" s="132"/>
      <c r="J8854" s="23"/>
      <c r="K8854" s="24"/>
      <c r="L8854" s="23"/>
      <c r="N8854" s="119"/>
      <c r="O8854" s="96"/>
    </row>
    <row r="8855" spans="1:15" ht="45.95" customHeight="1">
      <c r="F8855" s="133"/>
      <c r="G8855" s="25"/>
      <c r="H8855" s="25"/>
      <c r="I8855" s="132"/>
      <c r="J8855" s="23"/>
      <c r="K8855" s="24"/>
      <c r="L8855" s="23"/>
      <c r="N8855" s="119"/>
      <c r="O8855" s="96"/>
    </row>
    <row r="8856" spans="1:15" ht="45.95" customHeight="1">
      <c r="F8856" s="133"/>
      <c r="G8856" s="25"/>
      <c r="H8856" s="25"/>
      <c r="I8856" s="132"/>
      <c r="J8856" s="23"/>
      <c r="K8856" s="24"/>
      <c r="L8856" s="23"/>
      <c r="N8856" s="119"/>
      <c r="O8856" s="96"/>
    </row>
    <row r="8857" spans="1:15" ht="45.95" customHeight="1">
      <c r="A8857" s="110"/>
      <c r="B8857" s="149"/>
      <c r="C8857" s="127"/>
      <c r="D8857" s="150"/>
      <c r="E8857" s="150"/>
      <c r="F8857" s="130"/>
      <c r="G8857" s="130"/>
      <c r="H8857" s="130"/>
      <c r="I8857" s="120"/>
      <c r="J8857" s="16"/>
      <c r="K8857" s="17"/>
      <c r="L8857" s="16"/>
      <c r="N8857" s="131"/>
      <c r="O8857" s="96"/>
    </row>
    <row r="8858" spans="1:15" ht="45.95" customHeight="1">
      <c r="C8858" s="127"/>
      <c r="F8858" s="130"/>
      <c r="G8858" s="130"/>
      <c r="H8858" s="130"/>
      <c r="I8858" s="120"/>
      <c r="J8858" s="16"/>
      <c r="K8858" s="17"/>
      <c r="L8858" s="16"/>
      <c r="N8858" s="131"/>
      <c r="O8858" s="96"/>
    </row>
    <row r="8859" spans="1:15" ht="45.95" customHeight="1">
      <c r="C8859" s="127"/>
      <c r="F8859" s="18"/>
      <c r="G8859" s="130"/>
      <c r="H8859" s="130"/>
      <c r="I8859" s="120"/>
      <c r="J8859" s="16"/>
      <c r="K8859" s="17"/>
      <c r="L8859" s="16"/>
      <c r="N8859" s="131"/>
      <c r="O8859" s="96"/>
    </row>
    <row r="8860" spans="1:15" ht="45.95" customHeight="1">
      <c r="C8860" s="127"/>
      <c r="F8860" s="18"/>
      <c r="G8860" s="19"/>
      <c r="H8860" s="19"/>
      <c r="I8860" s="137"/>
      <c r="J8860" s="16"/>
      <c r="K8860" s="17"/>
      <c r="L8860" s="16"/>
      <c r="N8860" s="119"/>
      <c r="O8860" s="96"/>
    </row>
    <row r="8861" spans="1:15" ht="45.95" customHeight="1">
      <c r="F8861" s="18"/>
      <c r="G8861" s="19"/>
      <c r="H8861" s="19"/>
      <c r="I8861" s="120"/>
      <c r="J8861" s="16"/>
      <c r="K8861" s="17"/>
      <c r="L8861" s="16"/>
      <c r="N8861" s="119"/>
      <c r="O8861" s="96"/>
    </row>
    <row r="8862" spans="1:15" ht="45.95" customHeight="1">
      <c r="F8862" s="18"/>
      <c r="G8862" s="19"/>
      <c r="H8862" s="19"/>
      <c r="I8862" s="120"/>
      <c r="J8862" s="16"/>
      <c r="K8862" s="17"/>
      <c r="L8862" s="16"/>
      <c r="N8862" s="119"/>
      <c r="O8862" s="96"/>
    </row>
    <row r="8863" spans="1:15" ht="45.95" customHeight="1">
      <c r="F8863" s="22"/>
      <c r="G8863" s="19"/>
      <c r="H8863" s="19"/>
      <c r="I8863" s="120"/>
      <c r="J8863" s="23"/>
      <c r="K8863" s="24"/>
      <c r="L8863" s="23"/>
      <c r="N8863" s="119"/>
      <c r="O8863" s="96"/>
    </row>
    <row r="8864" spans="1:15" ht="45.95" customHeight="1">
      <c r="F8864" s="22"/>
      <c r="G8864" s="19"/>
      <c r="H8864" s="19"/>
      <c r="I8864" s="120"/>
      <c r="J8864" s="23"/>
      <c r="K8864" s="24"/>
      <c r="L8864" s="23"/>
      <c r="N8864" s="119"/>
      <c r="O8864" s="96"/>
    </row>
    <row r="8865" spans="1:15" ht="45.95" customHeight="1">
      <c r="F8865" s="25"/>
      <c r="G8865" s="25"/>
      <c r="H8865" s="25"/>
      <c r="I8865" s="120"/>
      <c r="J8865" s="23"/>
      <c r="K8865" s="24"/>
      <c r="L8865" s="23"/>
      <c r="N8865" s="119"/>
      <c r="O8865" s="96"/>
    </row>
    <row r="8866" spans="1:15" ht="45.95" customHeight="1">
      <c r="F8866" s="25"/>
      <c r="G8866" s="25"/>
      <c r="H8866" s="25"/>
      <c r="I8866" s="120"/>
      <c r="J8866" s="23"/>
      <c r="K8866" s="24"/>
      <c r="L8866" s="23"/>
      <c r="N8866" s="119"/>
      <c r="O8866" s="96"/>
    </row>
    <row r="8867" spans="1:15" ht="45.95" customHeight="1">
      <c r="F8867" s="133"/>
      <c r="G8867" s="25"/>
      <c r="H8867" s="25"/>
      <c r="I8867" s="132"/>
      <c r="J8867" s="23"/>
      <c r="K8867" s="24"/>
      <c r="L8867" s="23"/>
      <c r="N8867" s="119"/>
      <c r="O8867" s="96"/>
    </row>
    <row r="8868" spans="1:15" ht="45.95" customHeight="1">
      <c r="F8868" s="133"/>
      <c r="G8868" s="25"/>
      <c r="H8868" s="25"/>
      <c r="I8868" s="132"/>
      <c r="J8868" s="23"/>
      <c r="K8868" s="24"/>
      <c r="L8868" s="23"/>
      <c r="N8868" s="119"/>
      <c r="O8868" s="96"/>
    </row>
    <row r="8869" spans="1:15" ht="45.95" customHeight="1">
      <c r="F8869" s="133"/>
      <c r="G8869" s="25"/>
      <c r="H8869" s="25"/>
      <c r="I8869" s="132"/>
      <c r="J8869" s="23"/>
      <c r="K8869" s="24"/>
      <c r="L8869" s="23"/>
      <c r="N8869" s="119"/>
      <c r="O8869" s="96"/>
    </row>
    <row r="8870" spans="1:15" ht="45.95" customHeight="1">
      <c r="F8870" s="18"/>
      <c r="G8870" s="19"/>
      <c r="H8870" s="19"/>
      <c r="I8870" s="137"/>
      <c r="J8870" s="16"/>
      <c r="K8870" s="17"/>
      <c r="L8870" s="16"/>
      <c r="N8870" s="121"/>
      <c r="O8870" s="96"/>
    </row>
    <row r="8871" spans="1:15" ht="45.95" customHeight="1">
      <c r="F8871" s="18"/>
      <c r="G8871" s="19"/>
      <c r="H8871" s="19"/>
      <c r="I8871" s="120"/>
      <c r="J8871" s="16"/>
      <c r="K8871" s="17"/>
      <c r="L8871" s="16"/>
      <c r="N8871" s="121"/>
      <c r="O8871" s="96"/>
    </row>
    <row r="8872" spans="1:15" ht="45.95" customHeight="1">
      <c r="F8872" s="18"/>
      <c r="G8872" s="19"/>
      <c r="H8872" s="19"/>
      <c r="I8872" s="120"/>
      <c r="J8872" s="16"/>
      <c r="K8872" s="17"/>
      <c r="L8872" s="16"/>
      <c r="N8872" s="121"/>
      <c r="O8872" s="96"/>
    </row>
    <row r="8873" spans="1:15" ht="45.95" customHeight="1">
      <c r="A8873" s="110"/>
      <c r="B8873" s="111"/>
      <c r="C8873" s="127"/>
      <c r="D8873" s="150"/>
      <c r="E8873" s="150"/>
      <c r="F8873" s="18"/>
      <c r="G8873" s="19"/>
      <c r="H8873" s="19"/>
      <c r="I8873" s="120"/>
      <c r="J8873" s="16"/>
      <c r="K8873" s="17"/>
      <c r="L8873" s="16"/>
      <c r="N8873" s="121"/>
      <c r="O8873" s="96"/>
    </row>
    <row r="8874" spans="1:15" ht="45.95" customHeight="1">
      <c r="A8874" s="110"/>
      <c r="B8874" s="111"/>
      <c r="C8874" s="127"/>
      <c r="D8874" s="150"/>
      <c r="E8874" s="150"/>
      <c r="F8874" s="18"/>
      <c r="G8874" s="19"/>
      <c r="H8874" s="19"/>
      <c r="I8874" s="120"/>
      <c r="J8874" s="16"/>
      <c r="K8874" s="17"/>
      <c r="L8874" s="16"/>
      <c r="N8874" s="121"/>
      <c r="O8874" s="96"/>
    </row>
    <row r="8875" spans="1:15" ht="45.95" customHeight="1">
      <c r="A8875" s="110"/>
      <c r="B8875" s="111"/>
      <c r="C8875" s="127"/>
      <c r="D8875" s="150"/>
      <c r="E8875" s="150"/>
      <c r="F8875" s="22"/>
      <c r="G8875" s="19"/>
      <c r="H8875" s="19"/>
      <c r="I8875" s="120"/>
      <c r="J8875" s="23"/>
      <c r="K8875" s="24"/>
      <c r="L8875" s="23"/>
      <c r="N8875" s="121"/>
      <c r="O8875" s="96"/>
    </row>
    <row r="8876" spans="1:15" ht="45.95" customHeight="1">
      <c r="A8876" s="110"/>
      <c r="B8876" s="111"/>
      <c r="C8876" s="127"/>
      <c r="D8876" s="150"/>
      <c r="E8876" s="150"/>
      <c r="F8876" s="22"/>
      <c r="G8876" s="19"/>
      <c r="H8876" s="19"/>
      <c r="I8876" s="120"/>
      <c r="J8876" s="23"/>
      <c r="K8876" s="24"/>
      <c r="L8876" s="23"/>
      <c r="N8876" s="121"/>
      <c r="O8876" s="96"/>
    </row>
    <row r="8877" spans="1:15" ht="45.95" customHeight="1">
      <c r="A8877" s="110"/>
      <c r="B8877" s="111"/>
      <c r="C8877" s="127"/>
      <c r="D8877" s="150"/>
      <c r="E8877" s="150"/>
      <c r="F8877" s="25"/>
      <c r="G8877" s="25"/>
      <c r="H8877" s="25"/>
      <c r="I8877" s="132"/>
      <c r="J8877" s="23"/>
      <c r="K8877" s="24"/>
      <c r="L8877" s="23"/>
      <c r="N8877" s="121"/>
      <c r="O8877" s="96"/>
    </row>
    <row r="8878" spans="1:15" ht="45.95" customHeight="1">
      <c r="A8878" s="110"/>
      <c r="B8878" s="111"/>
      <c r="C8878" s="127"/>
      <c r="D8878" s="150"/>
      <c r="E8878" s="150"/>
      <c r="F8878" s="25"/>
      <c r="G8878" s="25"/>
      <c r="H8878" s="25"/>
      <c r="I8878" s="132"/>
      <c r="J8878" s="23"/>
      <c r="K8878" s="24"/>
      <c r="L8878" s="23"/>
      <c r="N8878" s="121"/>
      <c r="O8878" s="96"/>
    </row>
    <row r="8879" spans="1:15" ht="45.95" customHeight="1">
      <c r="A8879" s="110"/>
      <c r="B8879" s="111"/>
      <c r="C8879" s="127"/>
      <c r="D8879" s="150"/>
      <c r="E8879" s="150"/>
      <c r="F8879" s="133"/>
      <c r="G8879" s="25"/>
      <c r="H8879" s="25"/>
      <c r="I8879" s="132"/>
      <c r="J8879" s="23"/>
      <c r="K8879" s="24"/>
      <c r="L8879" s="23"/>
      <c r="N8879" s="121"/>
      <c r="O8879" s="96"/>
    </row>
    <row r="8880" spans="1:15" ht="45.95" customHeight="1">
      <c r="A8880" s="110"/>
      <c r="B8880" s="111"/>
      <c r="C8880" s="127"/>
      <c r="D8880" s="150"/>
      <c r="E8880" s="150"/>
      <c r="F8880" s="133"/>
      <c r="G8880" s="25"/>
      <c r="H8880" s="25"/>
      <c r="I8880" s="132"/>
      <c r="J8880" s="23"/>
      <c r="K8880" s="24"/>
      <c r="L8880" s="23"/>
      <c r="N8880" s="121"/>
      <c r="O8880" s="96"/>
    </row>
    <row r="8881" spans="1:15" ht="45.95" customHeight="1">
      <c r="A8881" s="110"/>
      <c r="B8881" s="111"/>
      <c r="C8881" s="127"/>
      <c r="D8881" s="150"/>
      <c r="E8881" s="150"/>
      <c r="F8881" s="133"/>
      <c r="G8881" s="25"/>
      <c r="H8881" s="25"/>
      <c r="I8881" s="132"/>
      <c r="J8881" s="23"/>
      <c r="K8881" s="24"/>
      <c r="L8881" s="23"/>
      <c r="N8881" s="121"/>
      <c r="O8881" s="96"/>
    </row>
    <row r="8882" spans="1:15" ht="45.95" customHeight="1">
      <c r="A8882" s="110"/>
      <c r="B8882" s="111"/>
      <c r="C8882" s="127"/>
      <c r="D8882" s="150"/>
      <c r="E8882" s="150"/>
      <c r="F8882" s="133"/>
      <c r="G8882" s="25"/>
      <c r="H8882" s="25"/>
      <c r="I8882" s="132"/>
      <c r="J8882" s="23"/>
      <c r="K8882" s="24"/>
      <c r="L8882" s="23"/>
      <c r="N8882" s="121"/>
      <c r="O8882" s="96"/>
    </row>
    <row r="8883" spans="1:15" ht="45.95" customHeight="1">
      <c r="A8883" s="110"/>
      <c r="B8883" s="111"/>
      <c r="C8883" s="127"/>
      <c r="D8883" s="150"/>
      <c r="E8883" s="150"/>
      <c r="F8883" s="18"/>
      <c r="G8883" s="19"/>
      <c r="H8883" s="19"/>
      <c r="I8883" s="120"/>
      <c r="J8883" s="16"/>
      <c r="K8883" s="100"/>
      <c r="L8883" s="16"/>
      <c r="M8883" s="98"/>
      <c r="N8883" s="119"/>
      <c r="O8883" s="96"/>
    </row>
    <row r="8884" spans="1:15" ht="45.95" customHeight="1">
      <c r="A8884" s="110"/>
      <c r="B8884" s="111"/>
      <c r="C8884" s="127"/>
      <c r="D8884" s="150"/>
      <c r="E8884" s="150"/>
      <c r="F8884" s="18"/>
      <c r="G8884" s="19"/>
      <c r="H8884" s="19"/>
      <c r="I8884" s="120"/>
      <c r="J8884" s="16"/>
      <c r="K8884" s="100"/>
      <c r="L8884" s="16"/>
      <c r="M8884" s="98"/>
      <c r="N8884" s="119"/>
      <c r="O8884" s="96"/>
    </row>
    <row r="8885" spans="1:15" ht="45.95" customHeight="1">
      <c r="A8885" s="110"/>
      <c r="B8885" s="111"/>
      <c r="C8885" s="127"/>
      <c r="D8885" s="150"/>
      <c r="E8885" s="150"/>
      <c r="F8885" s="18"/>
      <c r="G8885" s="19"/>
      <c r="H8885" s="19"/>
      <c r="I8885" s="120"/>
      <c r="J8885" s="16"/>
      <c r="K8885" s="100"/>
      <c r="L8885" s="16"/>
      <c r="M8885" s="98"/>
      <c r="N8885" s="119"/>
      <c r="O8885" s="96"/>
    </row>
    <row r="8886" spans="1:15" ht="45.95" customHeight="1">
      <c r="A8886" s="110"/>
      <c r="B8886" s="111"/>
      <c r="C8886" s="127"/>
      <c r="D8886" s="150"/>
      <c r="E8886" s="150"/>
      <c r="F8886" s="18"/>
      <c r="G8886" s="19"/>
      <c r="H8886" s="19"/>
      <c r="I8886" s="120"/>
      <c r="J8886" s="16"/>
      <c r="K8886" s="100"/>
      <c r="L8886" s="16"/>
      <c r="M8886" s="98"/>
      <c r="N8886" s="119"/>
      <c r="O8886" s="96"/>
    </row>
    <row r="8887" spans="1:15" ht="45.95" customHeight="1">
      <c r="A8887" s="110"/>
      <c r="B8887" s="111"/>
      <c r="C8887" s="127"/>
      <c r="D8887" s="150"/>
      <c r="E8887" s="150"/>
      <c r="F8887" s="18"/>
      <c r="G8887" s="19"/>
      <c r="H8887" s="19"/>
      <c r="I8887" s="120"/>
      <c r="J8887" s="16"/>
      <c r="K8887" s="100"/>
      <c r="L8887" s="16"/>
      <c r="M8887" s="98"/>
      <c r="N8887" s="119"/>
      <c r="O8887" s="96"/>
    </row>
    <row r="8888" spans="1:15" ht="45.95" customHeight="1">
      <c r="A8888" s="110"/>
      <c r="B8888" s="111"/>
      <c r="C8888" s="127"/>
      <c r="D8888" s="150"/>
      <c r="E8888" s="150"/>
      <c r="F8888" s="18"/>
      <c r="G8888" s="19"/>
      <c r="H8888" s="19"/>
      <c r="I8888" s="120"/>
      <c r="J8888" s="16"/>
      <c r="K8888" s="100"/>
      <c r="L8888" s="16"/>
      <c r="M8888" s="98"/>
      <c r="N8888" s="119"/>
      <c r="O8888" s="96"/>
    </row>
    <row r="8889" spans="1:15" ht="45.95" customHeight="1">
      <c r="A8889" s="110"/>
      <c r="B8889" s="111"/>
      <c r="C8889" s="127"/>
      <c r="D8889" s="150"/>
      <c r="E8889" s="150"/>
      <c r="F8889" s="18"/>
      <c r="G8889" s="19"/>
      <c r="H8889" s="19"/>
      <c r="I8889" s="120"/>
      <c r="J8889" s="16"/>
      <c r="K8889" s="100"/>
      <c r="L8889" s="16"/>
      <c r="M8889" s="98"/>
      <c r="N8889" s="119"/>
      <c r="O8889" s="96"/>
    </row>
    <row r="8890" spans="1:15" ht="45.95" customHeight="1">
      <c r="A8890" s="110"/>
      <c r="B8890" s="111"/>
      <c r="C8890" s="127"/>
      <c r="D8890" s="150"/>
      <c r="E8890" s="150"/>
      <c r="F8890" s="18"/>
      <c r="G8890" s="19"/>
      <c r="H8890" s="19"/>
      <c r="I8890" s="120"/>
      <c r="J8890" s="16"/>
      <c r="K8890" s="100"/>
      <c r="L8890" s="16"/>
      <c r="M8890" s="98"/>
      <c r="N8890" s="119"/>
      <c r="O8890" s="96"/>
    </row>
    <row r="8891" spans="1:15" ht="45.95" customHeight="1">
      <c r="A8891" s="110"/>
      <c r="B8891" s="111"/>
      <c r="C8891" s="127"/>
      <c r="D8891" s="150"/>
      <c r="E8891" s="150"/>
      <c r="F8891" s="18"/>
      <c r="G8891" s="19"/>
      <c r="H8891" s="19"/>
      <c r="I8891" s="120"/>
      <c r="J8891" s="16"/>
      <c r="K8891" s="100"/>
      <c r="L8891" s="16"/>
      <c r="M8891" s="98"/>
      <c r="N8891" s="119"/>
      <c r="O8891" s="96"/>
    </row>
    <row r="8892" spans="1:15" ht="45.95" customHeight="1">
      <c r="A8892" s="110"/>
      <c r="B8892" s="111"/>
      <c r="C8892" s="127"/>
      <c r="D8892" s="150"/>
      <c r="E8892" s="150"/>
      <c r="F8892" s="22"/>
      <c r="G8892" s="19"/>
      <c r="H8892" s="19"/>
      <c r="I8892" s="120"/>
      <c r="J8892" s="23"/>
      <c r="K8892" s="100"/>
      <c r="L8892" s="23"/>
      <c r="M8892" s="98"/>
      <c r="N8892" s="119"/>
      <c r="O8892" s="96"/>
    </row>
    <row r="8893" spans="1:15" ht="45.95" customHeight="1">
      <c r="A8893" s="110"/>
      <c r="B8893" s="111"/>
      <c r="C8893" s="127"/>
      <c r="D8893" s="150"/>
      <c r="E8893" s="150"/>
      <c r="F8893" s="25"/>
      <c r="G8893" s="25"/>
      <c r="H8893" s="25"/>
      <c r="I8893" s="132"/>
      <c r="J8893" s="23"/>
      <c r="K8893" s="100"/>
      <c r="L8893" s="23"/>
      <c r="M8893" s="98"/>
      <c r="N8893" s="119"/>
      <c r="O8893" s="96"/>
    </row>
    <row r="8894" spans="1:15" ht="45.95" customHeight="1">
      <c r="A8894" s="110"/>
      <c r="B8894" s="149"/>
      <c r="C8894" s="127"/>
      <c r="D8894" s="96"/>
      <c r="F8894" s="25"/>
      <c r="G8894" s="25"/>
      <c r="H8894" s="25"/>
      <c r="I8894" s="132"/>
      <c r="J8894" s="23"/>
      <c r="K8894" s="100"/>
      <c r="L8894" s="23"/>
      <c r="M8894" s="98"/>
      <c r="N8894" s="131"/>
      <c r="O8894" s="96"/>
    </row>
    <row r="8895" spans="1:15" ht="45.95" customHeight="1">
      <c r="F8895" s="133"/>
      <c r="G8895" s="25"/>
      <c r="H8895" s="25"/>
      <c r="I8895" s="132"/>
      <c r="J8895" s="23"/>
      <c r="K8895" s="100"/>
      <c r="L8895" s="23"/>
      <c r="M8895" s="98"/>
      <c r="N8895" s="131"/>
      <c r="O8895" s="96"/>
    </row>
    <row r="8896" spans="1:15" ht="45.95" customHeight="1">
      <c r="F8896" s="133"/>
      <c r="G8896" s="25"/>
      <c r="H8896" s="25"/>
      <c r="I8896" s="132"/>
      <c r="J8896" s="23"/>
      <c r="K8896" s="100"/>
      <c r="L8896" s="23"/>
      <c r="M8896" s="98"/>
      <c r="N8896" s="121"/>
      <c r="O8896" s="96"/>
    </row>
    <row r="8897" spans="1:15" ht="45.95" customHeight="1">
      <c r="F8897" s="133"/>
      <c r="G8897" s="25"/>
      <c r="H8897" s="25"/>
      <c r="I8897" s="132"/>
      <c r="J8897" s="23"/>
      <c r="K8897" s="100"/>
      <c r="L8897" s="23"/>
      <c r="M8897" s="98"/>
      <c r="N8897" s="121"/>
      <c r="O8897" s="96"/>
    </row>
    <row r="8898" spans="1:15" ht="45.95" customHeight="1">
      <c r="F8898" s="133"/>
      <c r="G8898" s="25"/>
      <c r="H8898" s="25"/>
      <c r="I8898" s="120"/>
      <c r="J8898" s="23"/>
      <c r="K8898" s="24"/>
      <c r="L8898" s="23"/>
      <c r="N8898" s="121"/>
      <c r="O8898" s="96"/>
    </row>
    <row r="8899" spans="1:15" ht="45.95" customHeight="1">
      <c r="F8899" s="133"/>
      <c r="G8899" s="25"/>
      <c r="H8899" s="25"/>
      <c r="I8899" s="132"/>
      <c r="J8899" s="23"/>
      <c r="K8899" s="24"/>
      <c r="L8899" s="23"/>
      <c r="N8899" s="121"/>
      <c r="O8899" s="96"/>
    </row>
    <row r="8900" spans="1:15" ht="45.95" customHeight="1">
      <c r="F8900" s="133"/>
      <c r="G8900" s="25"/>
      <c r="H8900" s="25"/>
      <c r="I8900" s="132"/>
      <c r="J8900" s="23"/>
      <c r="K8900" s="24"/>
      <c r="L8900" s="23"/>
      <c r="N8900" s="121"/>
      <c r="O8900" s="96"/>
    </row>
    <row r="8901" spans="1:15" ht="45.95" customHeight="1">
      <c r="F8901" s="18"/>
      <c r="G8901" s="19"/>
      <c r="H8901" s="19"/>
      <c r="I8901" s="137"/>
      <c r="J8901" s="16"/>
      <c r="K8901" s="17"/>
      <c r="L8901" s="16"/>
      <c r="N8901" s="121"/>
      <c r="O8901" s="96"/>
    </row>
    <row r="8902" spans="1:15" ht="45.95" customHeight="1">
      <c r="F8902" s="18"/>
      <c r="G8902" s="19"/>
      <c r="H8902" s="19"/>
      <c r="I8902" s="120"/>
      <c r="J8902" s="16"/>
      <c r="K8902" s="17"/>
      <c r="L8902" s="16"/>
      <c r="N8902" s="121"/>
      <c r="O8902" s="96"/>
    </row>
    <row r="8903" spans="1:15" ht="45.95" customHeight="1">
      <c r="F8903" s="18"/>
      <c r="G8903" s="19"/>
      <c r="H8903" s="19"/>
      <c r="I8903" s="120"/>
      <c r="J8903" s="16"/>
      <c r="K8903" s="17"/>
      <c r="L8903" s="16"/>
      <c r="N8903" s="121"/>
      <c r="O8903" s="96"/>
    </row>
    <row r="8904" spans="1:15" ht="45.95" customHeight="1">
      <c r="F8904" s="18"/>
      <c r="G8904" s="19"/>
      <c r="H8904" s="19"/>
      <c r="I8904" s="120"/>
      <c r="J8904" s="16"/>
      <c r="K8904" s="17"/>
      <c r="L8904" s="16"/>
      <c r="N8904" s="121"/>
      <c r="O8904" s="96"/>
    </row>
    <row r="8905" spans="1:15" ht="45.95" customHeight="1">
      <c r="F8905" s="22"/>
      <c r="G8905" s="19"/>
      <c r="H8905" s="19"/>
      <c r="I8905" s="120"/>
      <c r="J8905" s="23"/>
      <c r="K8905" s="24"/>
      <c r="L8905" s="23"/>
      <c r="N8905" s="121"/>
      <c r="O8905" s="96"/>
    </row>
    <row r="8906" spans="1:15" ht="45.95" customHeight="1">
      <c r="F8906" s="22"/>
      <c r="G8906" s="19"/>
      <c r="H8906" s="19"/>
      <c r="I8906" s="120"/>
      <c r="J8906" s="23"/>
      <c r="K8906" s="24"/>
      <c r="L8906" s="23"/>
      <c r="N8906" s="121"/>
      <c r="O8906" s="96"/>
    </row>
    <row r="8907" spans="1:15" ht="45.95" customHeight="1">
      <c r="F8907" s="25"/>
      <c r="G8907" s="25"/>
      <c r="H8907" s="25"/>
      <c r="I8907" s="132"/>
      <c r="J8907" s="23"/>
      <c r="K8907" s="24"/>
      <c r="L8907" s="23"/>
      <c r="N8907" s="121"/>
      <c r="O8907" s="96"/>
    </row>
    <row r="8908" spans="1:15" ht="45.95" customHeight="1">
      <c r="F8908" s="25"/>
      <c r="G8908" s="25"/>
      <c r="H8908" s="25"/>
      <c r="I8908" s="132"/>
      <c r="J8908" s="23"/>
      <c r="K8908" s="24"/>
      <c r="L8908" s="23"/>
      <c r="N8908" s="121"/>
      <c r="O8908" s="96"/>
    </row>
    <row r="8909" spans="1:15" ht="45.95" customHeight="1">
      <c r="F8909" s="133"/>
      <c r="G8909" s="25"/>
      <c r="H8909" s="25"/>
      <c r="I8909" s="132"/>
      <c r="J8909" s="23"/>
      <c r="K8909" s="24"/>
      <c r="L8909" s="23"/>
      <c r="N8909" s="121"/>
      <c r="O8909" s="96"/>
    </row>
    <row r="8910" spans="1:15" ht="45.95" customHeight="1">
      <c r="F8910" s="133"/>
      <c r="G8910" s="25"/>
      <c r="H8910" s="25"/>
      <c r="I8910" s="132"/>
      <c r="J8910" s="23"/>
      <c r="K8910" s="24"/>
      <c r="L8910" s="23"/>
      <c r="N8910" s="121"/>
      <c r="O8910" s="96"/>
    </row>
    <row r="8911" spans="1:15" ht="45.95" customHeight="1">
      <c r="F8911" s="133"/>
      <c r="G8911" s="25"/>
      <c r="H8911" s="25"/>
      <c r="I8911" s="132"/>
      <c r="J8911" s="23"/>
      <c r="K8911" s="24"/>
      <c r="L8911" s="23"/>
      <c r="N8911" s="121"/>
      <c r="O8911" s="96"/>
    </row>
    <row r="8912" spans="1:15" ht="45.95" customHeight="1">
      <c r="A8912" s="110"/>
      <c r="B8912" s="149"/>
      <c r="C8912" s="127"/>
      <c r="D8912" s="96"/>
      <c r="F8912" s="18"/>
      <c r="G8912" s="130"/>
      <c r="H8912" s="130"/>
      <c r="I8912" s="120"/>
      <c r="J8912" s="16"/>
      <c r="K8912" s="17"/>
      <c r="L8912" s="16"/>
      <c r="N8912" s="131"/>
      <c r="O8912" s="96"/>
    </row>
    <row r="8913" spans="4:15" ht="45.95" customHeight="1">
      <c r="D8913" s="96"/>
      <c r="F8913" s="18"/>
      <c r="G8913" s="130"/>
      <c r="H8913" s="130"/>
      <c r="I8913" s="120"/>
      <c r="J8913" s="16"/>
      <c r="K8913" s="17"/>
      <c r="L8913" s="16"/>
      <c r="N8913" s="131"/>
    </row>
    <row r="8914" spans="4:15" ht="45.95" customHeight="1">
      <c r="D8914" s="96"/>
      <c r="F8914" s="18"/>
      <c r="G8914" s="19"/>
      <c r="H8914" s="19"/>
      <c r="I8914" s="120"/>
      <c r="J8914" s="16"/>
      <c r="K8914" s="17"/>
      <c r="L8914" s="16"/>
      <c r="N8914" s="121"/>
      <c r="O8914" s="96"/>
    </row>
    <row r="8915" spans="4:15" ht="45.95" customHeight="1">
      <c r="D8915" s="96"/>
      <c r="F8915" s="22"/>
      <c r="G8915" s="19"/>
      <c r="H8915" s="19"/>
      <c r="I8915" s="120"/>
      <c r="J8915" s="23"/>
      <c r="K8915" s="24"/>
      <c r="L8915" s="23"/>
      <c r="N8915" s="121"/>
      <c r="O8915" s="96"/>
    </row>
    <row r="8916" spans="4:15" ht="45.95" customHeight="1">
      <c r="D8916" s="96"/>
      <c r="F8916" s="22"/>
      <c r="G8916" s="19"/>
      <c r="H8916" s="19"/>
      <c r="I8916" s="120"/>
      <c r="J8916" s="23"/>
      <c r="K8916" s="24"/>
      <c r="L8916" s="23"/>
      <c r="N8916" s="121"/>
      <c r="O8916" s="96"/>
    </row>
    <row r="8917" spans="4:15" ht="45.95" customHeight="1">
      <c r="D8917" s="96"/>
      <c r="F8917" s="25"/>
      <c r="G8917" s="25"/>
      <c r="H8917" s="25"/>
      <c r="I8917" s="120"/>
      <c r="J8917" s="23"/>
      <c r="K8917" s="24"/>
      <c r="L8917" s="23"/>
      <c r="N8917" s="121"/>
    </row>
    <row r="8918" spans="4:15" ht="45.95" customHeight="1">
      <c r="D8918" s="96"/>
      <c r="F8918" s="133"/>
      <c r="G8918" s="25"/>
      <c r="H8918" s="25"/>
      <c r="I8918" s="120"/>
      <c r="J8918" s="23"/>
      <c r="K8918" s="24"/>
      <c r="L8918" s="23"/>
      <c r="N8918" s="121"/>
    </row>
    <row r="8919" spans="4:15" ht="45.95" customHeight="1">
      <c r="D8919" s="96"/>
      <c r="F8919" s="133"/>
      <c r="G8919" s="25"/>
      <c r="H8919" s="25"/>
      <c r="I8919" s="132"/>
      <c r="J8919" s="23"/>
      <c r="K8919" s="24"/>
      <c r="L8919" s="23"/>
      <c r="N8919" s="121"/>
    </row>
    <row r="8920" spans="4:15" ht="45.95" customHeight="1">
      <c r="D8920" s="96"/>
      <c r="F8920" s="18"/>
      <c r="G8920" s="19"/>
      <c r="H8920" s="19"/>
      <c r="I8920" s="137"/>
      <c r="J8920" s="16"/>
      <c r="K8920" s="17"/>
      <c r="L8920" s="16"/>
      <c r="N8920" s="121"/>
      <c r="O8920" s="96"/>
    </row>
    <row r="8921" spans="4:15" ht="45.95" customHeight="1">
      <c r="D8921" s="96"/>
      <c r="F8921" s="18"/>
      <c r="G8921" s="19"/>
      <c r="H8921" s="19"/>
      <c r="I8921" s="120"/>
      <c r="J8921" s="16"/>
      <c r="K8921" s="17"/>
      <c r="L8921" s="16"/>
      <c r="N8921" s="121"/>
      <c r="O8921" s="96"/>
    </row>
    <row r="8922" spans="4:15" ht="45.95" customHeight="1">
      <c r="D8922" s="96"/>
      <c r="F8922" s="18"/>
      <c r="G8922" s="19"/>
      <c r="H8922" s="19"/>
      <c r="I8922" s="120"/>
      <c r="J8922" s="16"/>
      <c r="K8922" s="17"/>
      <c r="L8922" s="16"/>
      <c r="N8922" s="121"/>
      <c r="O8922" s="96"/>
    </row>
    <row r="8923" spans="4:15" ht="45.95" customHeight="1">
      <c r="D8923" s="96"/>
      <c r="F8923" s="18"/>
      <c r="G8923" s="19"/>
      <c r="H8923" s="19"/>
      <c r="I8923" s="120"/>
      <c r="J8923" s="16"/>
      <c r="K8923" s="17"/>
      <c r="L8923" s="16"/>
      <c r="N8923" s="121"/>
      <c r="O8923" s="96"/>
    </row>
    <row r="8924" spans="4:15" ht="45.95" customHeight="1">
      <c r="D8924" s="96"/>
      <c r="F8924" s="18"/>
      <c r="G8924" s="19"/>
      <c r="H8924" s="19"/>
      <c r="I8924" s="120"/>
      <c r="J8924" s="16"/>
      <c r="K8924" s="17"/>
      <c r="L8924" s="16"/>
      <c r="N8924" s="121"/>
      <c r="O8924" s="96"/>
    </row>
    <row r="8925" spans="4:15" ht="45.95" customHeight="1">
      <c r="D8925" s="96"/>
      <c r="F8925" s="18"/>
      <c r="G8925" s="19"/>
      <c r="H8925" s="19"/>
      <c r="I8925" s="120"/>
      <c r="J8925" s="16"/>
      <c r="K8925" s="17"/>
      <c r="L8925" s="16"/>
      <c r="N8925" s="121"/>
      <c r="O8925" s="96"/>
    </row>
    <row r="8926" spans="4:15" ht="45.95" customHeight="1">
      <c r="D8926" s="96"/>
      <c r="F8926" s="22"/>
      <c r="G8926" s="19"/>
      <c r="H8926" s="19"/>
      <c r="I8926" s="120"/>
      <c r="J8926" s="23"/>
      <c r="K8926" s="24"/>
      <c r="L8926" s="23"/>
      <c r="N8926" s="121"/>
      <c r="O8926" s="96"/>
    </row>
    <row r="8927" spans="4:15" ht="45.95" customHeight="1">
      <c r="D8927" s="96"/>
      <c r="F8927" s="22"/>
      <c r="G8927" s="19"/>
      <c r="H8927" s="19"/>
      <c r="I8927" s="120"/>
      <c r="J8927" s="23"/>
      <c r="K8927" s="24"/>
      <c r="L8927" s="23"/>
      <c r="N8927" s="121"/>
      <c r="O8927" s="96"/>
    </row>
    <row r="8928" spans="4:15" ht="45.95" customHeight="1">
      <c r="D8928" s="96"/>
      <c r="F8928" s="25"/>
      <c r="G8928" s="25"/>
      <c r="H8928" s="25"/>
      <c r="I8928" s="132"/>
      <c r="J8928" s="23"/>
      <c r="K8928" s="24"/>
      <c r="L8928" s="23"/>
      <c r="N8928" s="121"/>
    </row>
    <row r="8929" spans="1:15" ht="45.95" customHeight="1">
      <c r="D8929" s="96"/>
      <c r="F8929" s="25"/>
      <c r="G8929" s="25"/>
      <c r="H8929" s="25"/>
      <c r="I8929" s="132"/>
      <c r="J8929" s="23"/>
      <c r="K8929" s="24"/>
      <c r="L8929" s="23"/>
      <c r="N8929" s="121"/>
    </row>
    <row r="8930" spans="1:15" ht="45.95" customHeight="1">
      <c r="D8930" s="96"/>
      <c r="F8930" s="133"/>
      <c r="G8930" s="25"/>
      <c r="H8930" s="25"/>
      <c r="I8930" s="132"/>
      <c r="J8930" s="23"/>
      <c r="K8930" s="24"/>
      <c r="L8930" s="23"/>
      <c r="N8930" s="121"/>
    </row>
    <row r="8931" spans="1:15" ht="45.95" customHeight="1">
      <c r="D8931" s="96"/>
      <c r="F8931" s="133"/>
      <c r="G8931" s="25"/>
      <c r="H8931" s="25"/>
      <c r="I8931" s="132"/>
      <c r="J8931" s="23"/>
      <c r="K8931" s="24"/>
      <c r="L8931" s="23"/>
      <c r="N8931" s="121"/>
    </row>
    <row r="8932" spans="1:15" ht="45.95" customHeight="1">
      <c r="D8932" s="96"/>
      <c r="F8932" s="133"/>
      <c r="G8932" s="25"/>
      <c r="H8932" s="25"/>
      <c r="I8932" s="132"/>
      <c r="J8932" s="23"/>
      <c r="K8932" s="24"/>
      <c r="L8932" s="23"/>
      <c r="N8932" s="121"/>
    </row>
    <row r="8933" spans="1:15" ht="45.95" customHeight="1">
      <c r="D8933" s="96"/>
      <c r="F8933" s="133"/>
      <c r="G8933" s="25"/>
      <c r="H8933" s="25"/>
      <c r="I8933" s="132"/>
      <c r="J8933" s="23"/>
      <c r="K8933" s="24"/>
      <c r="L8933" s="23"/>
      <c r="N8933" s="121"/>
    </row>
    <row r="8934" spans="1:15" ht="45.95" customHeight="1">
      <c r="A8934" s="110"/>
      <c r="B8934" s="149"/>
      <c r="C8934" s="127"/>
      <c r="D8934" s="96"/>
      <c r="F8934" s="18"/>
      <c r="G8934" s="130"/>
      <c r="H8934" s="130"/>
      <c r="I8934" s="120"/>
      <c r="J8934" s="16"/>
      <c r="K8934" s="130"/>
      <c r="L8934" s="16"/>
      <c r="M8934" s="153"/>
      <c r="N8934" s="131"/>
      <c r="O8934" s="96"/>
    </row>
    <row r="8935" spans="1:15" ht="45.95" customHeight="1">
      <c r="A8935" s="110"/>
      <c r="C8935" s="127"/>
      <c r="D8935" s="96"/>
      <c r="F8935" s="18"/>
      <c r="G8935" s="19"/>
      <c r="H8935" s="19"/>
      <c r="I8935" s="120"/>
      <c r="J8935" s="16"/>
      <c r="K8935" s="17"/>
      <c r="L8935" s="16"/>
      <c r="M8935" s="17"/>
      <c r="N8935" s="121"/>
      <c r="O8935" s="119"/>
    </row>
    <row r="8936" spans="1:15" ht="45.95" customHeight="1">
      <c r="A8936" s="110"/>
      <c r="C8936" s="127"/>
      <c r="D8936" s="96"/>
      <c r="F8936" s="18"/>
      <c r="G8936" s="19"/>
      <c r="H8936" s="19"/>
      <c r="I8936" s="120"/>
      <c r="J8936" s="16"/>
      <c r="K8936" s="17"/>
      <c r="L8936" s="16"/>
      <c r="M8936" s="17"/>
      <c r="N8936" s="121"/>
      <c r="O8936" s="119"/>
    </row>
    <row r="8937" spans="1:15" ht="45.95" customHeight="1">
      <c r="A8937" s="110"/>
      <c r="C8937" s="127"/>
      <c r="D8937" s="96"/>
      <c r="F8937" s="18"/>
      <c r="G8937" s="19"/>
      <c r="H8937" s="19"/>
      <c r="I8937" s="120"/>
      <c r="J8937" s="16"/>
      <c r="K8937" s="17"/>
      <c r="L8937" s="16"/>
      <c r="M8937" s="17"/>
      <c r="N8937" s="121"/>
      <c r="O8937" s="119"/>
    </row>
    <row r="8938" spans="1:15" ht="45.95" customHeight="1">
      <c r="A8938" s="110"/>
      <c r="C8938" s="127"/>
      <c r="D8938" s="96"/>
      <c r="F8938" s="18"/>
      <c r="G8938" s="19"/>
      <c r="H8938" s="19"/>
      <c r="I8938" s="120"/>
      <c r="J8938" s="16"/>
      <c r="K8938" s="17"/>
      <c r="L8938" s="16"/>
      <c r="M8938" s="17"/>
      <c r="N8938" s="121"/>
      <c r="O8938" s="119"/>
    </row>
    <row r="8939" spans="1:15" ht="45.95" customHeight="1">
      <c r="A8939" s="110"/>
      <c r="C8939" s="127"/>
      <c r="D8939" s="96"/>
      <c r="F8939" s="22"/>
      <c r="G8939" s="19"/>
      <c r="H8939" s="19"/>
      <c r="I8939" s="120"/>
      <c r="J8939" s="23"/>
      <c r="K8939" s="24"/>
      <c r="L8939" s="23"/>
      <c r="M8939" s="17"/>
      <c r="N8939" s="121"/>
      <c r="O8939" s="119"/>
    </row>
    <row r="8940" spans="1:15" ht="45.95" customHeight="1">
      <c r="A8940" s="110"/>
      <c r="C8940" s="127"/>
      <c r="D8940" s="96"/>
      <c r="F8940" s="22"/>
      <c r="G8940" s="19"/>
      <c r="H8940" s="19"/>
      <c r="I8940" s="120"/>
      <c r="J8940" s="23"/>
      <c r="K8940" s="24"/>
      <c r="L8940" s="23"/>
      <c r="M8940" s="17"/>
      <c r="N8940" s="121"/>
      <c r="O8940" s="119"/>
    </row>
    <row r="8941" spans="1:15" ht="45.95" customHeight="1">
      <c r="A8941" s="110"/>
      <c r="C8941" s="127"/>
      <c r="D8941" s="96"/>
      <c r="F8941" s="25"/>
      <c r="G8941" s="25"/>
      <c r="H8941" s="25"/>
      <c r="I8941" s="132"/>
      <c r="J8941" s="23"/>
      <c r="K8941" s="24"/>
      <c r="L8941" s="23"/>
      <c r="M8941" s="17"/>
      <c r="N8941" s="121"/>
      <c r="O8941" s="96"/>
    </row>
    <row r="8942" spans="1:15" ht="45.95" customHeight="1">
      <c r="A8942" s="110"/>
      <c r="C8942" s="127"/>
      <c r="D8942" s="96"/>
      <c r="F8942" s="25"/>
      <c r="G8942" s="25"/>
      <c r="H8942" s="25"/>
      <c r="I8942" s="132"/>
      <c r="J8942" s="23"/>
      <c r="K8942" s="24"/>
      <c r="L8942" s="23"/>
      <c r="M8942" s="17"/>
      <c r="N8942" s="121"/>
      <c r="O8942" s="96"/>
    </row>
    <row r="8943" spans="1:15" ht="45.95" customHeight="1">
      <c r="A8943" s="110"/>
      <c r="C8943" s="127"/>
      <c r="D8943" s="96"/>
      <c r="F8943" s="133"/>
      <c r="G8943" s="25"/>
      <c r="H8943" s="25"/>
      <c r="I8943" s="132"/>
      <c r="J8943" s="23"/>
      <c r="K8943" s="24"/>
      <c r="L8943" s="23"/>
      <c r="M8943" s="17"/>
      <c r="N8943" s="121"/>
      <c r="O8943" s="96"/>
    </row>
    <row r="8944" spans="1:15" ht="45.95" customHeight="1">
      <c r="A8944" s="110"/>
      <c r="C8944" s="127"/>
      <c r="D8944" s="96"/>
      <c r="F8944" s="133"/>
      <c r="G8944" s="25"/>
      <c r="H8944" s="25"/>
      <c r="I8944" s="132"/>
      <c r="J8944" s="23"/>
      <c r="K8944" s="24"/>
      <c r="L8944" s="23"/>
      <c r="M8944" s="17"/>
      <c r="N8944" s="121"/>
      <c r="O8944" s="96"/>
    </row>
    <row r="8945" spans="1:15" ht="45.95" customHeight="1">
      <c r="A8945" s="110"/>
      <c r="C8945" s="127"/>
      <c r="D8945" s="96"/>
      <c r="F8945" s="133"/>
      <c r="G8945" s="25"/>
      <c r="H8945" s="25"/>
      <c r="I8945" s="132"/>
      <c r="J8945" s="23"/>
      <c r="K8945" s="24"/>
      <c r="L8945" s="23"/>
      <c r="M8945" s="17"/>
      <c r="N8945" s="121"/>
      <c r="O8945" s="96"/>
    </row>
    <row r="8946" spans="1:15" ht="45.95" customHeight="1">
      <c r="A8946" s="110"/>
      <c r="C8946" s="127"/>
      <c r="D8946" s="96"/>
      <c r="F8946" s="133"/>
      <c r="G8946" s="25"/>
      <c r="H8946" s="25"/>
      <c r="I8946" s="132"/>
      <c r="J8946" s="23"/>
      <c r="K8946" s="24"/>
      <c r="L8946" s="23"/>
      <c r="M8946" s="17"/>
      <c r="N8946" s="121"/>
      <c r="O8946" s="96"/>
    </row>
    <row r="8947" spans="1:15" ht="45.95" customHeight="1">
      <c r="A8947" s="110"/>
      <c r="B8947" s="149"/>
      <c r="C8947" s="127"/>
      <c r="D8947" s="96"/>
      <c r="F8947" s="18"/>
      <c r="G8947" s="130"/>
      <c r="H8947" s="130"/>
      <c r="I8947" s="120"/>
      <c r="J8947" s="16"/>
      <c r="K8947" s="100"/>
      <c r="L8947" s="16"/>
      <c r="M8947" s="153"/>
      <c r="N8947" s="131"/>
      <c r="O8947" s="96"/>
    </row>
    <row r="8948" spans="1:15" ht="45.95" customHeight="1">
      <c r="F8948" s="18"/>
      <c r="G8948" s="130"/>
      <c r="H8948" s="130"/>
      <c r="I8948" s="120"/>
      <c r="J8948" s="16"/>
      <c r="K8948" s="100"/>
      <c r="L8948" s="16"/>
      <c r="M8948" s="153"/>
      <c r="N8948" s="131"/>
      <c r="O8948" s="96"/>
    </row>
    <row r="8949" spans="1:15" ht="45.95" customHeight="1">
      <c r="F8949" s="130"/>
      <c r="G8949" s="130"/>
      <c r="H8949" s="130"/>
      <c r="I8949" s="120"/>
      <c r="J8949" s="16"/>
      <c r="K8949" s="100"/>
      <c r="L8949" s="16"/>
      <c r="M8949" s="153"/>
      <c r="N8949" s="131"/>
      <c r="O8949" s="96"/>
    </row>
    <row r="8950" spans="1:15" ht="45.95" customHeight="1">
      <c r="F8950" s="130"/>
      <c r="G8950" s="130"/>
      <c r="H8950" s="130"/>
      <c r="I8950" s="120"/>
      <c r="J8950" s="16"/>
      <c r="K8950" s="100"/>
      <c r="L8950" s="16"/>
      <c r="M8950" s="153"/>
      <c r="N8950" s="131"/>
      <c r="O8950" s="96"/>
    </row>
    <row r="8951" spans="1:15" ht="45.95" customHeight="1">
      <c r="F8951" s="18"/>
      <c r="G8951" s="19"/>
      <c r="H8951" s="19"/>
      <c r="I8951" s="137"/>
      <c r="J8951" s="16"/>
      <c r="K8951" s="17"/>
      <c r="L8951" s="16"/>
      <c r="M8951" s="17"/>
      <c r="N8951" s="119"/>
      <c r="O8951" s="96"/>
    </row>
    <row r="8952" spans="1:15" ht="45.95" customHeight="1">
      <c r="F8952" s="18"/>
      <c r="G8952" s="19"/>
      <c r="H8952" s="19"/>
      <c r="I8952" s="120"/>
      <c r="J8952" s="16"/>
      <c r="K8952" s="17"/>
      <c r="L8952" s="16"/>
      <c r="M8952" s="17"/>
      <c r="N8952" s="119"/>
      <c r="O8952" s="96"/>
    </row>
    <row r="8953" spans="1:15" ht="45.95" customHeight="1">
      <c r="F8953" s="18"/>
      <c r="G8953" s="19"/>
      <c r="H8953" s="19"/>
      <c r="I8953" s="120"/>
      <c r="J8953" s="16"/>
      <c r="K8953" s="17"/>
      <c r="L8953" s="16"/>
      <c r="M8953" s="17"/>
      <c r="N8953" s="119"/>
      <c r="O8953" s="96"/>
    </row>
    <row r="8954" spans="1:15" ht="45.95" customHeight="1">
      <c r="F8954" s="18"/>
      <c r="G8954" s="19"/>
      <c r="H8954" s="19"/>
      <c r="I8954" s="120"/>
      <c r="J8954" s="16"/>
      <c r="K8954" s="17"/>
      <c r="L8954" s="16"/>
      <c r="M8954" s="17"/>
      <c r="N8954" s="119"/>
      <c r="O8954" s="96"/>
    </row>
    <row r="8955" spans="1:15" ht="45.95" customHeight="1">
      <c r="F8955" s="22"/>
      <c r="G8955" s="19"/>
      <c r="H8955" s="19"/>
      <c r="I8955" s="120"/>
      <c r="J8955" s="23"/>
      <c r="K8955" s="24"/>
      <c r="L8955" s="23"/>
      <c r="M8955" s="17"/>
      <c r="N8955" s="119"/>
      <c r="O8955" s="96"/>
    </row>
    <row r="8956" spans="1:15" ht="45.95" customHeight="1">
      <c r="F8956" s="22"/>
      <c r="G8956" s="19"/>
      <c r="H8956" s="19"/>
      <c r="I8956" s="120"/>
      <c r="J8956" s="23"/>
      <c r="K8956" s="24"/>
      <c r="L8956" s="23"/>
      <c r="M8956" s="17"/>
      <c r="N8956" s="119"/>
      <c r="O8956" s="96"/>
    </row>
    <row r="8957" spans="1:15" ht="45.95" customHeight="1">
      <c r="F8957" s="25"/>
      <c r="G8957" s="25"/>
      <c r="H8957" s="25"/>
      <c r="I8957" s="132"/>
      <c r="J8957" s="23"/>
      <c r="K8957" s="24"/>
      <c r="L8957" s="23"/>
      <c r="M8957" s="17"/>
      <c r="N8957" s="119"/>
      <c r="O8957" s="96"/>
    </row>
    <row r="8958" spans="1:15" ht="45.95" customHeight="1">
      <c r="F8958" s="133"/>
      <c r="G8958" s="25"/>
      <c r="H8958" s="25"/>
      <c r="I8958" s="132"/>
      <c r="J8958" s="23"/>
      <c r="K8958" s="24"/>
      <c r="L8958" s="23"/>
      <c r="M8958" s="17"/>
      <c r="N8958" s="119"/>
      <c r="O8958" s="96"/>
    </row>
    <row r="8959" spans="1:15" ht="45.95" customHeight="1">
      <c r="F8959" s="133"/>
      <c r="G8959" s="25"/>
      <c r="H8959" s="25"/>
      <c r="I8959" s="132"/>
      <c r="J8959" s="23"/>
      <c r="K8959" s="24"/>
      <c r="L8959" s="23"/>
      <c r="M8959" s="17"/>
      <c r="N8959" s="119"/>
      <c r="O8959" s="96"/>
    </row>
    <row r="8960" spans="1:15" ht="45.95" customHeight="1">
      <c r="F8960" s="133"/>
      <c r="G8960" s="25"/>
      <c r="H8960" s="25"/>
      <c r="I8960" s="132"/>
      <c r="J8960" s="23"/>
      <c r="K8960" s="24"/>
      <c r="L8960" s="23"/>
      <c r="M8960" s="17"/>
      <c r="N8960" s="119"/>
      <c r="O8960" s="96"/>
    </row>
    <row r="8961" spans="6:15" ht="45.95" customHeight="1">
      <c r="F8961" s="18"/>
      <c r="G8961" s="19"/>
      <c r="H8961" s="19"/>
      <c r="I8961" s="120"/>
      <c r="J8961" s="16"/>
      <c r="K8961" s="17"/>
      <c r="L8961" s="16"/>
      <c r="M8961" s="17"/>
      <c r="N8961" s="119"/>
      <c r="O8961" s="96"/>
    </row>
    <row r="8962" spans="6:15" ht="45.95" customHeight="1">
      <c r="F8962" s="22"/>
      <c r="G8962" s="19"/>
      <c r="H8962" s="19"/>
      <c r="I8962" s="120"/>
      <c r="J8962" s="23"/>
      <c r="K8962" s="24"/>
      <c r="L8962" s="23"/>
      <c r="M8962" s="17"/>
      <c r="N8962" s="119"/>
      <c r="O8962" s="96"/>
    </row>
    <row r="8963" spans="6:15" ht="45.95" customHeight="1">
      <c r="F8963" s="22"/>
      <c r="G8963" s="19"/>
      <c r="H8963" s="19"/>
      <c r="I8963" s="120"/>
      <c r="J8963" s="23"/>
      <c r="K8963" s="24"/>
      <c r="L8963" s="23"/>
      <c r="M8963" s="17"/>
      <c r="N8963" s="119"/>
      <c r="O8963" s="96"/>
    </row>
    <row r="8964" spans="6:15" ht="45.95" customHeight="1">
      <c r="F8964" s="25"/>
      <c r="G8964" s="25"/>
      <c r="H8964" s="25"/>
      <c r="I8964" s="120"/>
      <c r="J8964" s="23"/>
      <c r="K8964" s="24"/>
      <c r="L8964" s="23"/>
      <c r="M8964" s="17"/>
      <c r="N8964" s="119"/>
      <c r="O8964" s="96"/>
    </row>
    <row r="8965" spans="6:15" ht="45.95" customHeight="1">
      <c r="F8965" s="133"/>
      <c r="G8965" s="25"/>
      <c r="H8965" s="25"/>
      <c r="I8965" s="120"/>
      <c r="J8965" s="23"/>
      <c r="K8965" s="24"/>
      <c r="L8965" s="23"/>
      <c r="M8965" s="17"/>
      <c r="N8965" s="119"/>
      <c r="O8965" s="96"/>
    </row>
    <row r="8966" spans="6:15" ht="45.95" customHeight="1">
      <c r="F8966" s="133"/>
      <c r="G8966" s="25"/>
      <c r="H8966" s="25"/>
      <c r="I8966" s="132"/>
      <c r="J8966" s="23"/>
      <c r="K8966" s="24"/>
      <c r="L8966" s="23"/>
      <c r="M8966" s="17"/>
      <c r="N8966" s="119"/>
      <c r="O8966" s="96"/>
    </row>
    <row r="8967" spans="6:15" ht="45.95" customHeight="1">
      <c r="F8967" s="18"/>
      <c r="G8967" s="19"/>
      <c r="H8967" s="19"/>
      <c r="I8967" s="120"/>
      <c r="J8967" s="16"/>
      <c r="K8967" s="17"/>
      <c r="L8967" s="16"/>
      <c r="M8967" s="17"/>
      <c r="N8967" s="119"/>
      <c r="O8967" s="96"/>
    </row>
    <row r="8968" spans="6:15" ht="45.95" customHeight="1">
      <c r="F8968" s="18"/>
      <c r="G8968" s="19"/>
      <c r="H8968" s="19"/>
      <c r="I8968" s="120"/>
      <c r="J8968" s="16"/>
      <c r="K8968" s="17"/>
      <c r="L8968" s="16"/>
      <c r="M8968" s="17"/>
      <c r="N8968" s="119"/>
      <c r="O8968" s="96"/>
    </row>
    <row r="8969" spans="6:15" ht="45.95" customHeight="1">
      <c r="F8969" s="18"/>
      <c r="G8969" s="19"/>
      <c r="H8969" s="19"/>
      <c r="I8969" s="120"/>
      <c r="J8969" s="16"/>
      <c r="K8969" s="17"/>
      <c r="L8969" s="16"/>
      <c r="M8969" s="17"/>
      <c r="N8969" s="119"/>
      <c r="O8969" s="96"/>
    </row>
    <row r="8970" spans="6:15" ht="45.95" customHeight="1">
      <c r="F8970" s="18"/>
      <c r="G8970" s="19"/>
      <c r="H8970" s="19"/>
      <c r="I8970" s="120"/>
      <c r="J8970" s="16"/>
      <c r="K8970" s="17"/>
      <c r="L8970" s="16"/>
      <c r="M8970" s="17"/>
      <c r="N8970" s="119"/>
      <c r="O8970" s="96"/>
    </row>
    <row r="8971" spans="6:15" ht="45.95" customHeight="1">
      <c r="F8971" s="22"/>
      <c r="G8971" s="19"/>
      <c r="H8971" s="19"/>
      <c r="I8971" s="120"/>
      <c r="J8971" s="23"/>
      <c r="K8971" s="24"/>
      <c r="L8971" s="23"/>
      <c r="M8971" s="17"/>
      <c r="N8971" s="119"/>
      <c r="O8971" s="96"/>
    </row>
    <row r="8972" spans="6:15" ht="45.95" customHeight="1">
      <c r="F8972" s="22"/>
      <c r="G8972" s="19"/>
      <c r="H8972" s="19"/>
      <c r="I8972" s="120"/>
      <c r="J8972" s="23"/>
      <c r="K8972" s="24"/>
      <c r="L8972" s="23"/>
      <c r="M8972" s="17"/>
      <c r="N8972" s="119"/>
      <c r="O8972" s="96"/>
    </row>
    <row r="8973" spans="6:15" ht="45.95" customHeight="1">
      <c r="F8973" s="25"/>
      <c r="G8973" s="25"/>
      <c r="H8973" s="25"/>
      <c r="I8973" s="132"/>
      <c r="J8973" s="23"/>
      <c r="K8973" s="24"/>
      <c r="L8973" s="23"/>
      <c r="M8973" s="17"/>
      <c r="N8973" s="119"/>
      <c r="O8973" s="96"/>
    </row>
    <row r="8974" spans="6:15" ht="45.95" customHeight="1">
      <c r="F8974" s="25"/>
      <c r="G8974" s="25"/>
      <c r="H8974" s="25"/>
      <c r="I8974" s="132"/>
      <c r="J8974" s="23"/>
      <c r="K8974" s="24"/>
      <c r="L8974" s="23"/>
      <c r="M8974" s="17"/>
      <c r="N8974" s="119"/>
      <c r="O8974" s="96"/>
    </row>
    <row r="8975" spans="6:15" ht="45.95" customHeight="1">
      <c r="F8975" s="133"/>
      <c r="G8975" s="25"/>
      <c r="H8975" s="25"/>
      <c r="I8975" s="132"/>
      <c r="J8975" s="23"/>
      <c r="K8975" s="24"/>
      <c r="L8975" s="23"/>
      <c r="M8975" s="17"/>
      <c r="N8975" s="119"/>
      <c r="O8975" s="96"/>
    </row>
    <row r="8976" spans="6:15" ht="45.95" customHeight="1">
      <c r="F8976" s="133"/>
      <c r="G8976" s="25"/>
      <c r="H8976" s="25"/>
      <c r="I8976" s="132"/>
      <c r="J8976" s="23"/>
      <c r="K8976" s="24"/>
      <c r="L8976" s="23"/>
      <c r="M8976" s="17"/>
      <c r="N8976" s="119"/>
      <c r="O8976" s="96"/>
    </row>
    <row r="8977" spans="1:15" ht="45.95" customHeight="1">
      <c r="F8977" s="133"/>
      <c r="G8977" s="25"/>
      <c r="H8977" s="25"/>
      <c r="I8977" s="132"/>
      <c r="J8977" s="23"/>
      <c r="K8977" s="24"/>
      <c r="L8977" s="23"/>
      <c r="M8977" s="17"/>
      <c r="N8977" s="119"/>
      <c r="O8977" s="96"/>
    </row>
    <row r="8978" spans="1:15" ht="45.95" customHeight="1">
      <c r="F8978" s="18"/>
      <c r="G8978" s="19"/>
      <c r="H8978" s="19"/>
      <c r="I8978" s="120"/>
      <c r="J8978" s="16"/>
      <c r="K8978" s="17"/>
      <c r="L8978" s="16"/>
      <c r="M8978" s="17"/>
      <c r="N8978" s="119"/>
      <c r="O8978" s="96"/>
    </row>
    <row r="8979" spans="1:15" ht="45.95" customHeight="1">
      <c r="F8979" s="18"/>
      <c r="G8979" s="19"/>
      <c r="H8979" s="19"/>
      <c r="I8979" s="120"/>
      <c r="J8979" s="16"/>
      <c r="K8979" s="17"/>
      <c r="L8979" s="16"/>
      <c r="M8979" s="17"/>
      <c r="N8979" s="119"/>
      <c r="O8979" s="96"/>
    </row>
    <row r="8980" spans="1:15" ht="45.95" customHeight="1">
      <c r="F8980" s="18"/>
      <c r="G8980" s="19"/>
      <c r="H8980" s="19"/>
      <c r="I8980" s="120"/>
      <c r="J8980" s="16"/>
      <c r="K8980" s="17"/>
      <c r="L8980" s="16"/>
      <c r="M8980" s="17"/>
      <c r="N8980" s="119"/>
      <c r="O8980" s="96"/>
    </row>
    <row r="8981" spans="1:15" ht="45.95" customHeight="1">
      <c r="F8981" s="22"/>
      <c r="G8981" s="19"/>
      <c r="H8981" s="19"/>
      <c r="I8981" s="120"/>
      <c r="J8981" s="23"/>
      <c r="K8981" s="24"/>
      <c r="L8981" s="23"/>
      <c r="M8981" s="17"/>
      <c r="N8981" s="119"/>
      <c r="O8981" s="96"/>
    </row>
    <row r="8982" spans="1:15" ht="45.95" customHeight="1">
      <c r="F8982" s="25"/>
      <c r="G8982" s="25"/>
      <c r="H8982" s="25"/>
      <c r="I8982" s="120"/>
      <c r="J8982" s="23"/>
      <c r="K8982" s="24"/>
      <c r="L8982" s="23"/>
      <c r="M8982" s="17"/>
      <c r="N8982" s="119"/>
      <c r="O8982" s="96"/>
    </row>
    <row r="8983" spans="1:15" ht="45.95" customHeight="1">
      <c r="F8983" s="133"/>
      <c r="G8983" s="25"/>
      <c r="H8983" s="25"/>
      <c r="I8983" s="132"/>
      <c r="J8983" s="23"/>
      <c r="K8983" s="24"/>
      <c r="L8983" s="23"/>
      <c r="M8983" s="17"/>
      <c r="N8983" s="119"/>
      <c r="O8983" s="96"/>
    </row>
    <row r="8984" spans="1:15" ht="45.95" customHeight="1">
      <c r="F8984" s="133"/>
      <c r="G8984" s="25"/>
      <c r="H8984" s="25"/>
      <c r="I8984" s="132"/>
      <c r="J8984" s="23"/>
      <c r="K8984" s="24"/>
      <c r="L8984" s="23"/>
      <c r="M8984" s="17"/>
      <c r="N8984" s="119"/>
      <c r="O8984" s="96"/>
    </row>
    <row r="8985" spans="1:15" ht="45.95" customHeight="1">
      <c r="F8985" s="133"/>
      <c r="G8985" s="25"/>
      <c r="H8985" s="25"/>
      <c r="I8985" s="132"/>
      <c r="J8985" s="23"/>
      <c r="K8985" s="24"/>
      <c r="L8985" s="23"/>
      <c r="M8985" s="17"/>
      <c r="N8985" s="119"/>
      <c r="O8985" s="96"/>
    </row>
    <row r="8986" spans="1:15" ht="45.95" customHeight="1">
      <c r="A8986" s="110"/>
      <c r="B8986" s="149"/>
      <c r="C8986" s="127"/>
      <c r="D8986" s="96"/>
      <c r="F8986" s="18"/>
      <c r="G8986" s="130"/>
      <c r="H8986" s="130"/>
      <c r="I8986" s="120"/>
      <c r="J8986" s="16"/>
      <c r="K8986" s="100"/>
      <c r="L8986" s="16"/>
      <c r="M8986" s="153"/>
      <c r="N8986" s="131"/>
      <c r="O8986" s="96"/>
    </row>
    <row r="8987" spans="1:15" ht="45.95" customHeight="1">
      <c r="F8987" s="18"/>
      <c r="G8987" s="130"/>
      <c r="H8987" s="130"/>
      <c r="I8987" s="120"/>
      <c r="J8987" s="16"/>
      <c r="K8987" s="100"/>
      <c r="L8987" s="16"/>
      <c r="M8987" s="153"/>
      <c r="N8987" s="131"/>
      <c r="O8987" s="96"/>
    </row>
    <row r="8988" spans="1:15" ht="45.95" customHeight="1">
      <c r="F8988" s="18"/>
      <c r="G8988" s="130"/>
      <c r="H8988" s="130"/>
      <c r="I8988" s="120"/>
      <c r="J8988" s="16"/>
      <c r="K8988" s="100"/>
      <c r="L8988" s="16"/>
      <c r="M8988" s="153"/>
      <c r="N8988" s="131"/>
    </row>
    <row r="8989" spans="1:15" ht="45.95" customHeight="1">
      <c r="F8989" s="18"/>
      <c r="G8989" s="130"/>
      <c r="H8989" s="130"/>
      <c r="I8989" s="120"/>
      <c r="J8989" s="16"/>
      <c r="K8989" s="100"/>
      <c r="L8989" s="16"/>
      <c r="M8989" s="153"/>
      <c r="N8989" s="131"/>
    </row>
    <row r="8990" spans="1:15" ht="45.95" customHeight="1">
      <c r="F8990" s="18"/>
      <c r="G8990" s="19"/>
      <c r="H8990" s="19"/>
      <c r="I8990" s="137"/>
      <c r="J8990" s="16"/>
      <c r="K8990" s="17"/>
      <c r="L8990" s="16"/>
      <c r="M8990" s="154"/>
      <c r="N8990" s="119"/>
      <c r="O8990" s="96"/>
    </row>
    <row r="8991" spans="1:15" ht="45.95" customHeight="1">
      <c r="F8991" s="18"/>
      <c r="G8991" s="19"/>
      <c r="H8991" s="19"/>
      <c r="I8991" s="120"/>
      <c r="J8991" s="16"/>
      <c r="K8991" s="17"/>
      <c r="L8991" s="16"/>
      <c r="M8991" s="154"/>
      <c r="N8991" s="119"/>
      <c r="O8991" s="96"/>
    </row>
    <row r="8992" spans="1:15" ht="45.95" customHeight="1">
      <c r="F8992" s="18"/>
      <c r="G8992" s="19"/>
      <c r="H8992" s="19"/>
      <c r="I8992" s="120"/>
      <c r="J8992" s="16"/>
      <c r="K8992" s="17"/>
      <c r="L8992" s="16"/>
      <c r="M8992" s="154"/>
      <c r="N8992" s="119"/>
      <c r="O8992" s="96"/>
    </row>
    <row r="8993" spans="6:15" ht="45.95" customHeight="1">
      <c r="F8993" s="18"/>
      <c r="G8993" s="19"/>
      <c r="H8993" s="19"/>
      <c r="I8993" s="120"/>
      <c r="J8993" s="16"/>
      <c r="K8993" s="17"/>
      <c r="L8993" s="16"/>
      <c r="M8993" s="154"/>
      <c r="N8993" s="119"/>
      <c r="O8993" s="96"/>
    </row>
    <row r="8994" spans="6:15" ht="45.95" customHeight="1">
      <c r="F8994" s="18"/>
      <c r="G8994" s="19"/>
      <c r="H8994" s="19"/>
      <c r="I8994" s="120"/>
      <c r="J8994" s="16"/>
      <c r="K8994" s="17"/>
      <c r="L8994" s="16"/>
      <c r="M8994" s="154"/>
      <c r="N8994" s="119"/>
      <c r="O8994" s="96"/>
    </row>
    <row r="8995" spans="6:15" ht="45.95" customHeight="1">
      <c r="F8995" s="22"/>
      <c r="G8995" s="19"/>
      <c r="H8995" s="19"/>
      <c r="I8995" s="120"/>
      <c r="J8995" s="23"/>
      <c r="K8995" s="24"/>
      <c r="L8995" s="23"/>
      <c r="M8995" s="154"/>
      <c r="N8995" s="119"/>
      <c r="O8995" s="96"/>
    </row>
    <row r="8996" spans="6:15" ht="45.95" customHeight="1">
      <c r="F8996" s="22"/>
      <c r="G8996" s="19"/>
      <c r="H8996" s="19"/>
      <c r="I8996" s="120"/>
      <c r="J8996" s="23"/>
      <c r="K8996" s="24"/>
      <c r="L8996" s="23"/>
      <c r="M8996" s="154"/>
      <c r="N8996" s="119"/>
      <c r="O8996" s="96"/>
    </row>
    <row r="8997" spans="6:15" ht="45.95" customHeight="1">
      <c r="F8997" s="25"/>
      <c r="G8997" s="25"/>
      <c r="H8997" s="25"/>
      <c r="I8997" s="132"/>
      <c r="J8997" s="23"/>
      <c r="K8997" s="24"/>
      <c r="L8997" s="23"/>
      <c r="M8997" s="154"/>
      <c r="N8997" s="119"/>
    </row>
    <row r="8998" spans="6:15" ht="45.95" customHeight="1">
      <c r="F8998" s="25"/>
      <c r="G8998" s="25"/>
      <c r="H8998" s="25"/>
      <c r="I8998" s="132"/>
      <c r="J8998" s="23"/>
      <c r="K8998" s="24"/>
      <c r="L8998" s="23"/>
      <c r="M8998" s="154"/>
      <c r="N8998" s="119"/>
    </row>
    <row r="8999" spans="6:15" ht="45.95" customHeight="1">
      <c r="F8999" s="133"/>
      <c r="G8999" s="25"/>
      <c r="H8999" s="25"/>
      <c r="I8999" s="132"/>
      <c r="J8999" s="23"/>
      <c r="K8999" s="24"/>
      <c r="L8999" s="23"/>
      <c r="M8999" s="154"/>
      <c r="N8999" s="119"/>
    </row>
    <row r="9000" spans="6:15" ht="45.95" customHeight="1">
      <c r="F9000" s="133"/>
      <c r="G9000" s="25"/>
      <c r="H9000" s="25"/>
      <c r="I9000" s="132"/>
      <c r="J9000" s="23"/>
      <c r="K9000" s="24"/>
      <c r="L9000" s="23"/>
      <c r="M9000" s="154"/>
      <c r="N9000" s="119"/>
    </row>
    <row r="9001" spans="6:15" ht="45.95" customHeight="1">
      <c r="F9001" s="133"/>
      <c r="G9001" s="25"/>
      <c r="H9001" s="25"/>
      <c r="I9001" s="132"/>
      <c r="J9001" s="23"/>
      <c r="K9001" s="24"/>
      <c r="L9001" s="23"/>
      <c r="M9001" s="154"/>
      <c r="N9001" s="119"/>
    </row>
    <row r="9002" spans="6:15" ht="45.95" customHeight="1">
      <c r="F9002" s="133"/>
      <c r="G9002" s="25"/>
      <c r="H9002" s="25"/>
      <c r="I9002" s="132"/>
      <c r="J9002" s="23"/>
      <c r="K9002" s="24"/>
      <c r="L9002" s="23"/>
      <c r="M9002" s="154"/>
      <c r="N9002" s="119"/>
    </row>
    <row r="9003" spans="6:15" ht="45.95" customHeight="1">
      <c r="F9003" s="133"/>
      <c r="G9003" s="25"/>
      <c r="H9003" s="25"/>
      <c r="I9003" s="132"/>
      <c r="J9003" s="23"/>
      <c r="K9003" s="24"/>
      <c r="L9003" s="23"/>
      <c r="M9003" s="154"/>
      <c r="N9003" s="119"/>
    </row>
    <row r="9004" spans="6:15" ht="45.95" customHeight="1">
      <c r="F9004" s="18"/>
      <c r="G9004" s="19"/>
      <c r="H9004" s="19"/>
      <c r="I9004" s="120"/>
      <c r="J9004" s="16"/>
      <c r="K9004" s="17"/>
      <c r="L9004" s="16"/>
      <c r="M9004" s="153"/>
      <c r="N9004" s="119"/>
    </row>
    <row r="9005" spans="6:15" ht="45.95" customHeight="1">
      <c r="F9005" s="18"/>
      <c r="G9005" s="19"/>
      <c r="H9005" s="19"/>
      <c r="I9005" s="120"/>
      <c r="J9005" s="16"/>
      <c r="K9005" s="17"/>
      <c r="L9005" s="16"/>
      <c r="M9005" s="153"/>
      <c r="N9005" s="119"/>
    </row>
    <row r="9006" spans="6:15" ht="45.95" customHeight="1">
      <c r="F9006" s="22"/>
      <c r="G9006" s="19"/>
      <c r="H9006" s="19"/>
      <c r="I9006" s="120"/>
      <c r="J9006" s="23"/>
      <c r="K9006" s="24"/>
      <c r="L9006" s="23"/>
      <c r="M9006" s="153"/>
      <c r="N9006" s="119"/>
    </row>
    <row r="9007" spans="6:15" ht="45.95" customHeight="1">
      <c r="F9007" s="22"/>
      <c r="G9007" s="19"/>
      <c r="H9007" s="19"/>
      <c r="I9007" s="120"/>
      <c r="J9007" s="23"/>
      <c r="K9007" s="24"/>
      <c r="L9007" s="23"/>
      <c r="M9007" s="153"/>
      <c r="N9007" s="119"/>
    </row>
    <row r="9008" spans="6:15" ht="45.95" customHeight="1">
      <c r="F9008" s="25"/>
      <c r="G9008" s="25"/>
      <c r="H9008" s="25"/>
      <c r="I9008" s="132"/>
      <c r="J9008" s="23"/>
      <c r="K9008" s="24"/>
      <c r="L9008" s="23"/>
      <c r="M9008" s="153"/>
      <c r="N9008" s="119"/>
    </row>
    <row r="9009" spans="6:15" ht="45.95" customHeight="1">
      <c r="F9009" s="25"/>
      <c r="G9009" s="25"/>
      <c r="H9009" s="25"/>
      <c r="I9009" s="132"/>
      <c r="J9009" s="23"/>
      <c r="K9009" s="24"/>
      <c r="L9009" s="23"/>
      <c r="M9009" s="153"/>
      <c r="N9009" s="119"/>
    </row>
    <row r="9010" spans="6:15" ht="45.95" customHeight="1">
      <c r="F9010" s="133"/>
      <c r="G9010" s="25"/>
      <c r="H9010" s="25"/>
      <c r="I9010" s="132"/>
      <c r="J9010" s="23"/>
      <c r="K9010" s="24"/>
      <c r="L9010" s="23"/>
      <c r="M9010" s="153"/>
      <c r="N9010" s="119"/>
    </row>
    <row r="9011" spans="6:15" ht="45.95" customHeight="1">
      <c r="F9011" s="133"/>
      <c r="G9011" s="25"/>
      <c r="H9011" s="25"/>
      <c r="I9011" s="132"/>
      <c r="J9011" s="23"/>
      <c r="K9011" s="24"/>
      <c r="L9011" s="23"/>
      <c r="M9011" s="153"/>
      <c r="N9011" s="119"/>
    </row>
    <row r="9012" spans="6:15" ht="45.95" customHeight="1">
      <c r="F9012" s="18"/>
      <c r="G9012" s="19"/>
      <c r="H9012" s="19"/>
      <c r="I9012" s="120"/>
      <c r="J9012" s="16"/>
      <c r="K9012" s="17"/>
      <c r="L9012" s="16"/>
      <c r="M9012" s="153"/>
      <c r="N9012" s="119"/>
    </row>
    <row r="9013" spans="6:15" ht="45.95" customHeight="1">
      <c r="F9013" s="18"/>
      <c r="G9013" s="19"/>
      <c r="H9013" s="19"/>
      <c r="I9013" s="120"/>
      <c r="J9013" s="16"/>
      <c r="K9013" s="17"/>
      <c r="L9013" s="16"/>
      <c r="M9013" s="153"/>
      <c r="N9013" s="119"/>
    </row>
    <row r="9014" spans="6:15" ht="45.95" customHeight="1">
      <c r="F9014" s="18"/>
      <c r="G9014" s="19"/>
      <c r="H9014" s="19"/>
      <c r="I9014" s="120"/>
      <c r="J9014" s="16"/>
      <c r="K9014" s="17"/>
      <c r="L9014" s="16"/>
      <c r="M9014" s="153"/>
      <c r="N9014" s="119"/>
    </row>
    <row r="9015" spans="6:15" ht="45.95" customHeight="1">
      <c r="F9015" s="18"/>
      <c r="G9015" s="19"/>
      <c r="H9015" s="19"/>
      <c r="I9015" s="120"/>
      <c r="J9015" s="16"/>
      <c r="K9015" s="17"/>
      <c r="L9015" s="16"/>
      <c r="M9015" s="153"/>
      <c r="N9015" s="119"/>
    </row>
    <row r="9016" spans="6:15" ht="45.95" customHeight="1">
      <c r="F9016" s="22"/>
      <c r="G9016" s="19"/>
      <c r="H9016" s="19"/>
      <c r="I9016" s="120"/>
      <c r="J9016" s="23"/>
      <c r="K9016" s="24"/>
      <c r="L9016" s="23"/>
      <c r="M9016" s="153"/>
      <c r="N9016" s="119"/>
    </row>
    <row r="9017" spans="6:15" ht="45.95" customHeight="1">
      <c r="F9017" s="25"/>
      <c r="G9017" s="25"/>
      <c r="H9017" s="25"/>
      <c r="I9017" s="132"/>
      <c r="J9017" s="23"/>
      <c r="K9017" s="24"/>
      <c r="L9017" s="23"/>
      <c r="M9017" s="153"/>
      <c r="N9017" s="119"/>
    </row>
    <row r="9018" spans="6:15" ht="45.95" customHeight="1">
      <c r="F9018" s="25"/>
      <c r="G9018" s="25"/>
      <c r="H9018" s="25"/>
      <c r="I9018" s="132"/>
      <c r="J9018" s="23"/>
      <c r="K9018" s="24"/>
      <c r="L9018" s="23"/>
      <c r="M9018" s="153"/>
      <c r="N9018" s="119"/>
    </row>
    <row r="9019" spans="6:15" ht="45.95" customHeight="1">
      <c r="F9019" s="133"/>
      <c r="G9019" s="25"/>
      <c r="H9019" s="25"/>
      <c r="I9019" s="132"/>
      <c r="J9019" s="23"/>
      <c r="K9019" s="24"/>
      <c r="L9019" s="23"/>
      <c r="M9019" s="153"/>
      <c r="N9019" s="119"/>
    </row>
    <row r="9020" spans="6:15" ht="45.95" customHeight="1">
      <c r="F9020" s="133"/>
      <c r="G9020" s="25"/>
      <c r="H9020" s="25"/>
      <c r="I9020" s="132"/>
      <c r="J9020" s="23"/>
      <c r="K9020" s="24"/>
      <c r="L9020" s="23"/>
      <c r="M9020" s="153"/>
      <c r="N9020" s="119"/>
    </row>
    <row r="9021" spans="6:15" ht="45.95" customHeight="1">
      <c r="F9021" s="133"/>
      <c r="G9021" s="25"/>
      <c r="H9021" s="25"/>
      <c r="I9021" s="132"/>
      <c r="J9021" s="23"/>
      <c r="K9021" s="24"/>
      <c r="L9021" s="23"/>
      <c r="M9021" s="153"/>
      <c r="N9021" s="119"/>
    </row>
    <row r="9022" spans="6:15" ht="45.95" customHeight="1">
      <c r="F9022" s="18"/>
      <c r="G9022" s="19"/>
      <c r="H9022" s="19"/>
      <c r="I9022" s="137"/>
      <c r="J9022" s="16"/>
      <c r="K9022" s="17"/>
      <c r="L9022" s="16"/>
      <c r="M9022" s="17"/>
      <c r="N9022" s="119"/>
      <c r="O9022" s="96"/>
    </row>
    <row r="9023" spans="6:15" ht="45.95" customHeight="1">
      <c r="F9023" s="18"/>
      <c r="G9023" s="19"/>
      <c r="H9023" s="19"/>
      <c r="I9023" s="120"/>
      <c r="J9023" s="16"/>
      <c r="K9023" s="17"/>
      <c r="L9023" s="16"/>
      <c r="M9023" s="17"/>
      <c r="N9023" s="119"/>
      <c r="O9023" s="96"/>
    </row>
    <row r="9024" spans="6:15" ht="45.95" customHeight="1">
      <c r="F9024" s="18"/>
      <c r="G9024" s="19"/>
      <c r="H9024" s="19"/>
      <c r="I9024" s="120"/>
      <c r="J9024" s="16"/>
      <c r="K9024" s="17"/>
      <c r="L9024" s="16"/>
      <c r="M9024" s="17"/>
      <c r="N9024" s="119"/>
      <c r="O9024" s="96"/>
    </row>
    <row r="9025" spans="1:15" ht="45.95" customHeight="1">
      <c r="F9025" s="22"/>
      <c r="G9025" s="19"/>
      <c r="H9025" s="19"/>
      <c r="I9025" s="120"/>
      <c r="J9025" s="23"/>
      <c r="K9025" s="24"/>
      <c r="L9025" s="23"/>
      <c r="M9025" s="17"/>
      <c r="N9025" s="119"/>
      <c r="O9025" s="96"/>
    </row>
    <row r="9026" spans="1:15" ht="45.95" customHeight="1">
      <c r="F9026" s="22"/>
      <c r="G9026" s="19"/>
      <c r="H9026" s="19"/>
      <c r="I9026" s="120"/>
      <c r="J9026" s="23"/>
      <c r="K9026" s="24"/>
      <c r="L9026" s="23"/>
      <c r="M9026" s="17"/>
      <c r="N9026" s="119"/>
      <c r="O9026" s="96"/>
    </row>
    <row r="9027" spans="1:15" ht="45.95" customHeight="1">
      <c r="F9027" s="25"/>
      <c r="G9027" s="25"/>
      <c r="H9027" s="25"/>
      <c r="I9027" s="120"/>
      <c r="J9027" s="23"/>
      <c r="K9027" s="24"/>
      <c r="L9027" s="23"/>
      <c r="M9027" s="17"/>
      <c r="N9027" s="119"/>
    </row>
    <row r="9028" spans="1:15" ht="45.95" customHeight="1">
      <c r="F9028" s="133"/>
      <c r="G9028" s="25"/>
      <c r="H9028" s="25"/>
      <c r="I9028" s="132"/>
      <c r="J9028" s="23"/>
      <c r="K9028" s="24"/>
      <c r="L9028" s="23"/>
      <c r="M9028" s="17"/>
      <c r="N9028" s="119"/>
    </row>
    <row r="9029" spans="1:15" ht="45.95" customHeight="1">
      <c r="F9029" s="133"/>
      <c r="G9029" s="25"/>
      <c r="H9029" s="25"/>
      <c r="I9029" s="132"/>
      <c r="J9029" s="23"/>
      <c r="K9029" s="24"/>
      <c r="L9029" s="23"/>
      <c r="M9029" s="17"/>
      <c r="N9029" s="119"/>
    </row>
    <row r="9030" spans="1:15" ht="45.95" customHeight="1">
      <c r="A9030" s="110"/>
      <c r="B9030" s="149"/>
      <c r="C9030" s="127"/>
      <c r="D9030" s="96"/>
      <c r="G9030" s="130"/>
      <c r="H9030" s="130"/>
      <c r="I9030" s="120"/>
      <c r="J9030" s="16"/>
      <c r="K9030" s="100"/>
      <c r="L9030" s="16"/>
      <c r="N9030" s="131"/>
      <c r="O9030" s="96"/>
    </row>
    <row r="9031" spans="1:15" ht="45.95" customHeight="1">
      <c r="A9031" s="110"/>
      <c r="C9031" s="127"/>
      <c r="D9031" s="96"/>
      <c r="F9031" s="18"/>
      <c r="G9031" s="19"/>
      <c r="H9031" s="19"/>
      <c r="I9031" s="137"/>
      <c r="J9031" s="16"/>
      <c r="K9031" s="17"/>
      <c r="L9031" s="16"/>
      <c r="N9031" s="121"/>
      <c r="O9031" s="96"/>
    </row>
    <row r="9032" spans="1:15" ht="45.95" customHeight="1">
      <c r="A9032" s="110"/>
      <c r="C9032" s="127"/>
      <c r="D9032" s="96"/>
      <c r="F9032" s="18"/>
      <c r="G9032" s="19"/>
      <c r="H9032" s="19"/>
      <c r="I9032" s="120"/>
      <c r="J9032" s="16"/>
      <c r="K9032" s="17"/>
      <c r="L9032" s="16"/>
      <c r="N9032" s="121"/>
      <c r="O9032" s="96"/>
    </row>
    <row r="9033" spans="1:15" ht="45.95" customHeight="1">
      <c r="A9033" s="110"/>
      <c r="C9033" s="127"/>
      <c r="D9033" s="96"/>
      <c r="F9033" s="18"/>
      <c r="G9033" s="19"/>
      <c r="H9033" s="19"/>
      <c r="I9033" s="120"/>
      <c r="J9033" s="16"/>
      <c r="K9033" s="17"/>
      <c r="L9033" s="16"/>
      <c r="N9033" s="121"/>
      <c r="O9033" s="96"/>
    </row>
    <row r="9034" spans="1:15" ht="45.95" customHeight="1">
      <c r="A9034" s="110"/>
      <c r="C9034" s="127"/>
      <c r="D9034" s="96"/>
      <c r="F9034" s="18"/>
      <c r="G9034" s="19"/>
      <c r="H9034" s="19"/>
      <c r="I9034" s="120"/>
      <c r="J9034" s="16"/>
      <c r="K9034" s="17"/>
      <c r="L9034" s="16"/>
      <c r="N9034" s="121"/>
      <c r="O9034" s="96"/>
    </row>
    <row r="9035" spans="1:15" ht="45.95" customHeight="1">
      <c r="A9035" s="110"/>
      <c r="C9035" s="127"/>
      <c r="D9035" s="96"/>
      <c r="F9035" s="18"/>
      <c r="G9035" s="19"/>
      <c r="H9035" s="19"/>
      <c r="I9035" s="120"/>
      <c r="J9035" s="16"/>
      <c r="K9035" s="17"/>
      <c r="L9035" s="16"/>
      <c r="N9035" s="121"/>
      <c r="O9035" s="96"/>
    </row>
    <row r="9036" spans="1:15" ht="45.95" customHeight="1">
      <c r="A9036" s="110"/>
      <c r="C9036" s="127"/>
      <c r="D9036" s="96"/>
      <c r="F9036" s="18"/>
      <c r="G9036" s="19"/>
      <c r="H9036" s="19"/>
      <c r="I9036" s="120"/>
      <c r="J9036" s="16"/>
      <c r="K9036" s="17"/>
      <c r="L9036" s="16"/>
      <c r="N9036" s="121"/>
      <c r="O9036" s="96"/>
    </row>
    <row r="9037" spans="1:15" ht="45.95" customHeight="1">
      <c r="A9037" s="110"/>
      <c r="C9037" s="127"/>
      <c r="D9037" s="96"/>
      <c r="F9037" s="22"/>
      <c r="G9037" s="19"/>
      <c r="H9037" s="19"/>
      <c r="I9037" s="120"/>
      <c r="J9037" s="23"/>
      <c r="K9037" s="24"/>
      <c r="L9037" s="23"/>
      <c r="N9037" s="121"/>
      <c r="O9037" s="96"/>
    </row>
    <row r="9038" spans="1:15" ht="45.95" customHeight="1">
      <c r="A9038" s="110"/>
      <c r="C9038" s="127"/>
      <c r="D9038" s="96"/>
      <c r="F9038" s="25"/>
      <c r="G9038" s="25"/>
      <c r="H9038" s="25"/>
      <c r="I9038" s="132"/>
      <c r="J9038" s="23"/>
      <c r="K9038" s="24"/>
      <c r="L9038" s="23"/>
      <c r="N9038" s="121"/>
      <c r="O9038" s="96"/>
    </row>
    <row r="9039" spans="1:15" ht="45.95" customHeight="1">
      <c r="A9039" s="110"/>
      <c r="C9039" s="127"/>
      <c r="D9039" s="96"/>
      <c r="F9039" s="25"/>
      <c r="G9039" s="25"/>
      <c r="H9039" s="25"/>
      <c r="I9039" s="132"/>
      <c r="J9039" s="23"/>
      <c r="K9039" s="24"/>
      <c r="L9039" s="23"/>
      <c r="N9039" s="121"/>
      <c r="O9039" s="96"/>
    </row>
    <row r="9040" spans="1:15" ht="45.95" customHeight="1">
      <c r="A9040" s="110"/>
      <c r="C9040" s="127"/>
      <c r="D9040" s="96"/>
      <c r="F9040" s="133"/>
      <c r="G9040" s="25"/>
      <c r="H9040" s="25"/>
      <c r="I9040" s="132"/>
      <c r="J9040" s="23"/>
      <c r="K9040" s="24"/>
      <c r="L9040" s="23"/>
      <c r="N9040" s="121"/>
      <c r="O9040" s="96"/>
    </row>
    <row r="9041" spans="1:15" ht="45.95" customHeight="1">
      <c r="A9041" s="110"/>
      <c r="C9041" s="127"/>
      <c r="D9041" s="96"/>
      <c r="F9041" s="133"/>
      <c r="G9041" s="25"/>
      <c r="H9041" s="25"/>
      <c r="I9041" s="132"/>
      <c r="J9041" s="23"/>
      <c r="K9041" s="24"/>
      <c r="L9041" s="23"/>
      <c r="N9041" s="121"/>
      <c r="O9041" s="96"/>
    </row>
    <row r="9042" spans="1:15" ht="45.95" customHeight="1">
      <c r="A9042" s="110"/>
      <c r="B9042" s="149"/>
      <c r="C9042" s="127"/>
      <c r="D9042" s="96"/>
      <c r="F9042" s="18"/>
      <c r="G9042" s="130"/>
      <c r="H9042" s="130"/>
      <c r="I9042" s="120"/>
      <c r="J9042" s="16"/>
      <c r="K9042" s="100"/>
      <c r="L9042" s="16"/>
      <c r="N9042" s="131"/>
      <c r="O9042" s="96"/>
    </row>
    <row r="9043" spans="1:15" ht="45.95" customHeight="1">
      <c r="F9043" s="18"/>
      <c r="G9043" s="130"/>
      <c r="H9043" s="130"/>
      <c r="I9043" s="120"/>
      <c r="J9043" s="16"/>
      <c r="K9043" s="100"/>
      <c r="L9043" s="16"/>
      <c r="N9043" s="131"/>
      <c r="O9043" s="96"/>
    </row>
    <row r="9044" spans="1:15" ht="45.95" customHeight="1">
      <c r="F9044" s="18"/>
      <c r="G9044" s="19"/>
      <c r="H9044" s="19"/>
      <c r="I9044" s="137"/>
      <c r="J9044" s="16"/>
      <c r="K9044" s="17"/>
      <c r="L9044" s="16"/>
      <c r="N9044" s="119"/>
      <c r="O9044" s="96"/>
    </row>
    <row r="9045" spans="1:15" ht="45.95" customHeight="1">
      <c r="F9045" s="18"/>
      <c r="G9045" s="19"/>
      <c r="H9045" s="19"/>
      <c r="I9045" s="120"/>
      <c r="J9045" s="16"/>
      <c r="K9045" s="17"/>
      <c r="L9045" s="16"/>
      <c r="N9045" s="119"/>
      <c r="O9045" s="96"/>
    </row>
    <row r="9046" spans="1:15" ht="45.95" customHeight="1">
      <c r="F9046" s="18"/>
      <c r="G9046" s="19"/>
      <c r="H9046" s="19"/>
      <c r="I9046" s="120"/>
      <c r="J9046" s="16"/>
      <c r="K9046" s="17"/>
      <c r="L9046" s="16"/>
      <c r="N9046" s="119"/>
      <c r="O9046" s="96"/>
    </row>
    <row r="9047" spans="1:15" ht="45.95" customHeight="1">
      <c r="F9047" s="18"/>
      <c r="G9047" s="19"/>
      <c r="H9047" s="19"/>
      <c r="I9047" s="120"/>
      <c r="J9047" s="16"/>
      <c r="K9047" s="17"/>
      <c r="L9047" s="16"/>
      <c r="N9047" s="119"/>
      <c r="O9047" s="96"/>
    </row>
    <row r="9048" spans="1:15" ht="45.95" customHeight="1">
      <c r="F9048" s="18"/>
      <c r="G9048" s="19"/>
      <c r="H9048" s="19"/>
      <c r="I9048" s="120"/>
      <c r="J9048" s="16"/>
      <c r="K9048" s="17"/>
      <c r="L9048" s="16"/>
      <c r="N9048" s="119"/>
      <c r="O9048" s="96"/>
    </row>
    <row r="9049" spans="1:15" ht="45.95" customHeight="1">
      <c r="F9049" s="22"/>
      <c r="G9049" s="19"/>
      <c r="H9049" s="19"/>
      <c r="I9049" s="120"/>
      <c r="J9049" s="23"/>
      <c r="K9049" s="24"/>
      <c r="L9049" s="23"/>
      <c r="N9049" s="119"/>
      <c r="O9049" s="96"/>
    </row>
    <row r="9050" spans="1:15" ht="45.95" customHeight="1">
      <c r="F9050" s="22"/>
      <c r="G9050" s="19"/>
      <c r="H9050" s="19"/>
      <c r="I9050" s="120"/>
      <c r="J9050" s="23"/>
      <c r="K9050" s="24"/>
      <c r="L9050" s="23"/>
      <c r="N9050" s="119"/>
      <c r="O9050" s="96"/>
    </row>
    <row r="9051" spans="1:15" ht="45.95" customHeight="1">
      <c r="F9051" s="25"/>
      <c r="G9051" s="25"/>
      <c r="H9051" s="25"/>
      <c r="I9051" s="132"/>
      <c r="J9051" s="23"/>
      <c r="K9051" s="24"/>
      <c r="L9051" s="23"/>
      <c r="N9051" s="119"/>
      <c r="O9051" s="96"/>
    </row>
    <row r="9052" spans="1:15" ht="45.95" customHeight="1">
      <c r="F9052" s="25"/>
      <c r="G9052" s="25"/>
      <c r="H9052" s="25"/>
      <c r="I9052" s="132"/>
      <c r="J9052" s="23"/>
      <c r="K9052" s="24"/>
      <c r="L9052" s="23"/>
      <c r="N9052" s="119"/>
      <c r="O9052" s="96"/>
    </row>
    <row r="9053" spans="1:15" ht="45.95" customHeight="1">
      <c r="F9053" s="133"/>
      <c r="G9053" s="25"/>
      <c r="H9053" s="25"/>
      <c r="I9053" s="132"/>
      <c r="J9053" s="23"/>
      <c r="K9053" s="24"/>
      <c r="L9053" s="23"/>
      <c r="N9053" s="119"/>
      <c r="O9053" s="96"/>
    </row>
    <row r="9054" spans="1:15" ht="45.95" customHeight="1">
      <c r="F9054" s="133"/>
      <c r="G9054" s="25"/>
      <c r="H9054" s="25"/>
      <c r="I9054" s="132"/>
      <c r="J9054" s="23"/>
      <c r="K9054" s="24"/>
      <c r="L9054" s="23"/>
      <c r="N9054" s="119"/>
      <c r="O9054" s="96"/>
    </row>
    <row r="9055" spans="1:15" ht="45.95" customHeight="1">
      <c r="F9055" s="133"/>
      <c r="G9055" s="25"/>
      <c r="H9055" s="25"/>
      <c r="I9055" s="132"/>
      <c r="J9055" s="23"/>
      <c r="K9055" s="24"/>
      <c r="L9055" s="23"/>
      <c r="N9055" s="119"/>
      <c r="O9055" s="96"/>
    </row>
    <row r="9056" spans="1:15" ht="45.95" customHeight="1">
      <c r="F9056" s="133"/>
      <c r="G9056" s="25"/>
      <c r="H9056" s="25"/>
      <c r="I9056" s="132"/>
      <c r="J9056" s="23"/>
      <c r="K9056" s="24"/>
      <c r="L9056" s="23"/>
      <c r="N9056" s="119"/>
      <c r="O9056" s="96"/>
    </row>
    <row r="9057" spans="1:15" ht="45.95" customHeight="1">
      <c r="F9057" s="133"/>
      <c r="G9057" s="25"/>
      <c r="H9057" s="25"/>
      <c r="I9057" s="132"/>
      <c r="J9057" s="23"/>
      <c r="K9057" s="24"/>
      <c r="L9057" s="23"/>
      <c r="N9057" s="119"/>
      <c r="O9057" s="96"/>
    </row>
    <row r="9058" spans="1:15" ht="45.95" customHeight="1">
      <c r="F9058" s="133"/>
      <c r="G9058" s="25"/>
      <c r="H9058" s="25"/>
      <c r="I9058" s="132"/>
      <c r="J9058" s="23"/>
      <c r="K9058" s="24"/>
      <c r="L9058" s="23"/>
      <c r="N9058" s="119"/>
      <c r="O9058" s="96"/>
    </row>
    <row r="9059" spans="1:15" ht="45.95" customHeight="1">
      <c r="F9059" s="18"/>
      <c r="G9059" s="19"/>
      <c r="H9059" s="19"/>
      <c r="I9059" s="137"/>
      <c r="J9059" s="16"/>
      <c r="K9059" s="17"/>
      <c r="L9059" s="16"/>
      <c r="N9059" s="119"/>
      <c r="O9059" s="96"/>
    </row>
    <row r="9060" spans="1:15" ht="45.95" customHeight="1">
      <c r="F9060" s="18"/>
      <c r="G9060" s="19"/>
      <c r="H9060" s="19"/>
      <c r="I9060" s="120"/>
      <c r="J9060" s="16"/>
      <c r="K9060" s="17"/>
      <c r="L9060" s="16"/>
      <c r="N9060" s="119"/>
      <c r="O9060" s="96"/>
    </row>
    <row r="9061" spans="1:15" ht="45.95" customHeight="1">
      <c r="F9061" s="18"/>
      <c r="G9061" s="19"/>
      <c r="H9061" s="19"/>
      <c r="I9061" s="120"/>
      <c r="J9061" s="16"/>
      <c r="K9061" s="17"/>
      <c r="L9061" s="16"/>
      <c r="N9061" s="119"/>
      <c r="O9061" s="96"/>
    </row>
    <row r="9062" spans="1:15" ht="45.95" customHeight="1">
      <c r="F9062" s="18"/>
      <c r="G9062" s="19"/>
      <c r="H9062" s="19"/>
      <c r="I9062" s="120"/>
      <c r="J9062" s="16"/>
      <c r="K9062" s="17"/>
      <c r="L9062" s="16"/>
      <c r="N9062" s="119"/>
      <c r="O9062" s="96"/>
    </row>
    <row r="9063" spans="1:15" ht="45.95" customHeight="1">
      <c r="F9063" s="22"/>
      <c r="G9063" s="19"/>
      <c r="H9063" s="19"/>
      <c r="I9063" s="120"/>
      <c r="J9063" s="23"/>
      <c r="K9063" s="24"/>
      <c r="L9063" s="23"/>
      <c r="N9063" s="119"/>
      <c r="O9063" s="96"/>
    </row>
    <row r="9064" spans="1:15" ht="45.95" customHeight="1">
      <c r="F9064" s="22"/>
      <c r="G9064" s="19"/>
      <c r="H9064" s="19"/>
      <c r="I9064" s="120"/>
      <c r="J9064" s="23"/>
      <c r="K9064" s="24"/>
      <c r="L9064" s="23"/>
      <c r="N9064" s="119"/>
      <c r="O9064" s="96"/>
    </row>
    <row r="9065" spans="1:15" ht="45.95" customHeight="1">
      <c r="F9065" s="25"/>
      <c r="G9065" s="25"/>
      <c r="H9065" s="25"/>
      <c r="I9065" s="120"/>
      <c r="J9065" s="23"/>
      <c r="K9065" s="24"/>
      <c r="L9065" s="23"/>
      <c r="N9065" s="119"/>
      <c r="O9065" s="96"/>
    </row>
    <row r="9066" spans="1:15" ht="45.95" customHeight="1">
      <c r="F9066" s="25"/>
      <c r="G9066" s="25"/>
      <c r="H9066" s="25"/>
      <c r="I9066" s="132"/>
      <c r="J9066" s="23"/>
      <c r="K9066" s="24"/>
      <c r="L9066" s="23"/>
      <c r="N9066" s="119"/>
      <c r="O9066" s="96"/>
    </row>
    <row r="9067" spans="1:15" ht="45.95" customHeight="1">
      <c r="F9067" s="133"/>
      <c r="G9067" s="25"/>
      <c r="H9067" s="25"/>
      <c r="I9067" s="132"/>
      <c r="J9067" s="23"/>
      <c r="K9067" s="24"/>
      <c r="L9067" s="23"/>
      <c r="N9067" s="119"/>
      <c r="O9067" s="96"/>
    </row>
    <row r="9068" spans="1:15" ht="45.95" customHeight="1">
      <c r="F9068" s="133"/>
      <c r="G9068" s="25"/>
      <c r="H9068" s="25"/>
      <c r="I9068" s="132"/>
      <c r="J9068" s="23"/>
      <c r="K9068" s="24"/>
      <c r="L9068" s="23"/>
      <c r="N9068" s="119"/>
      <c r="O9068" s="96"/>
    </row>
    <row r="9069" spans="1:15" ht="45.95" customHeight="1">
      <c r="F9069" s="133"/>
      <c r="G9069" s="25"/>
      <c r="H9069" s="25"/>
      <c r="I9069" s="132"/>
      <c r="J9069" s="23"/>
      <c r="K9069" s="24"/>
      <c r="L9069" s="23"/>
      <c r="N9069" s="119"/>
      <c r="O9069" s="96"/>
    </row>
    <row r="9070" spans="1:15" ht="45.95" customHeight="1">
      <c r="F9070" s="133"/>
      <c r="G9070" s="25"/>
      <c r="H9070" s="25"/>
      <c r="I9070" s="132"/>
      <c r="J9070" s="23"/>
      <c r="K9070" s="24"/>
      <c r="L9070" s="23"/>
      <c r="N9070" s="119"/>
      <c r="O9070" s="96"/>
    </row>
    <row r="9071" spans="1:15" ht="45.95" customHeight="1">
      <c r="A9071" s="110"/>
      <c r="B9071" s="149"/>
      <c r="C9071" s="127"/>
      <c r="D9071" s="96"/>
      <c r="F9071" s="18"/>
      <c r="G9071" s="130"/>
      <c r="H9071" s="130"/>
      <c r="I9071" s="120"/>
      <c r="J9071" s="16"/>
      <c r="K9071" s="100"/>
      <c r="L9071" s="16"/>
      <c r="N9071" s="131"/>
      <c r="O9071" s="96"/>
    </row>
    <row r="9072" spans="1:15" ht="45.95" customHeight="1">
      <c r="F9072" s="18"/>
      <c r="G9072" s="130"/>
      <c r="H9072" s="130"/>
      <c r="I9072" s="120"/>
      <c r="J9072" s="16"/>
      <c r="K9072" s="100"/>
      <c r="L9072" s="16"/>
      <c r="N9072" s="131"/>
      <c r="O9072" s="96"/>
    </row>
    <row r="9073" spans="6:15" ht="45.95" customHeight="1">
      <c r="F9073" s="18"/>
      <c r="G9073" s="19"/>
      <c r="H9073" s="19"/>
      <c r="I9073" s="137"/>
      <c r="J9073" s="16"/>
      <c r="K9073" s="17"/>
      <c r="L9073" s="16"/>
      <c r="N9073" s="119"/>
      <c r="O9073" s="96"/>
    </row>
    <row r="9074" spans="6:15" ht="45.95" customHeight="1">
      <c r="F9074" s="18"/>
      <c r="G9074" s="19"/>
      <c r="H9074" s="19"/>
      <c r="I9074" s="120"/>
      <c r="J9074" s="16"/>
      <c r="K9074" s="17"/>
      <c r="L9074" s="16"/>
      <c r="N9074" s="119"/>
      <c r="O9074" s="96"/>
    </row>
    <row r="9075" spans="6:15" ht="45.95" customHeight="1">
      <c r="F9075" s="18"/>
      <c r="G9075" s="19"/>
      <c r="H9075" s="19"/>
      <c r="I9075" s="120"/>
      <c r="J9075" s="16"/>
      <c r="K9075" s="17"/>
      <c r="L9075" s="16"/>
      <c r="N9075" s="119"/>
      <c r="O9075" s="96"/>
    </row>
    <row r="9076" spans="6:15" ht="45.95" customHeight="1">
      <c r="F9076" s="18"/>
      <c r="G9076" s="19"/>
      <c r="H9076" s="19"/>
      <c r="I9076" s="120"/>
      <c r="J9076" s="16"/>
      <c r="K9076" s="17"/>
      <c r="L9076" s="16"/>
      <c r="N9076" s="119"/>
      <c r="O9076" s="96"/>
    </row>
    <row r="9077" spans="6:15" ht="45.95" customHeight="1">
      <c r="F9077" s="22"/>
      <c r="G9077" s="19"/>
      <c r="H9077" s="19"/>
      <c r="I9077" s="120"/>
      <c r="J9077" s="23"/>
      <c r="K9077" s="24"/>
      <c r="L9077" s="23"/>
      <c r="N9077" s="119"/>
      <c r="O9077" s="96"/>
    </row>
    <row r="9078" spans="6:15" ht="45.95" customHeight="1">
      <c r="F9078" s="22"/>
      <c r="G9078" s="19"/>
      <c r="H9078" s="19"/>
      <c r="I9078" s="120"/>
      <c r="J9078" s="23"/>
      <c r="K9078" s="24"/>
      <c r="L9078" s="23"/>
      <c r="N9078" s="119"/>
      <c r="O9078" s="96"/>
    </row>
    <row r="9079" spans="6:15" ht="45.95" customHeight="1">
      <c r="F9079" s="25"/>
      <c r="G9079" s="25"/>
      <c r="H9079" s="25"/>
      <c r="I9079" s="132"/>
      <c r="J9079" s="23"/>
      <c r="K9079" s="24"/>
      <c r="L9079" s="23"/>
      <c r="N9079" s="119"/>
      <c r="O9079" s="96"/>
    </row>
    <row r="9080" spans="6:15" ht="45.95" customHeight="1">
      <c r="F9080" s="133"/>
      <c r="G9080" s="25"/>
      <c r="H9080" s="25"/>
      <c r="I9080" s="132"/>
      <c r="J9080" s="23"/>
      <c r="K9080" s="24"/>
      <c r="L9080" s="23"/>
      <c r="N9080" s="119"/>
      <c r="O9080" s="96"/>
    </row>
    <row r="9081" spans="6:15" ht="45.95" customHeight="1">
      <c r="F9081" s="133"/>
      <c r="G9081" s="25"/>
      <c r="H9081" s="25"/>
      <c r="I9081" s="132"/>
      <c r="J9081" s="23"/>
      <c r="K9081" s="24"/>
      <c r="L9081" s="23"/>
      <c r="N9081" s="119"/>
      <c r="O9081" s="96"/>
    </row>
    <row r="9082" spans="6:15" ht="45.95" customHeight="1">
      <c r="F9082" s="133"/>
      <c r="G9082" s="25"/>
      <c r="H9082" s="25"/>
      <c r="I9082" s="132"/>
      <c r="J9082" s="23"/>
      <c r="K9082" s="24"/>
      <c r="L9082" s="23"/>
      <c r="N9082" s="119"/>
      <c r="O9082" s="96"/>
    </row>
    <row r="9083" spans="6:15" ht="45.95" customHeight="1">
      <c r="F9083" s="133"/>
      <c r="G9083" s="25"/>
      <c r="H9083" s="25"/>
      <c r="I9083" s="132"/>
      <c r="J9083" s="23"/>
      <c r="K9083" s="24"/>
      <c r="L9083" s="23"/>
      <c r="N9083" s="119"/>
      <c r="O9083" s="96"/>
    </row>
    <row r="9084" spans="6:15" ht="45.95" customHeight="1">
      <c r="F9084" s="18"/>
      <c r="G9084" s="19"/>
      <c r="H9084" s="19"/>
      <c r="I9084" s="120"/>
      <c r="J9084" s="16"/>
      <c r="K9084" s="17"/>
      <c r="L9084" s="16"/>
      <c r="N9084" s="119"/>
      <c r="O9084" s="96"/>
    </row>
    <row r="9085" spans="6:15" ht="45.95" customHeight="1">
      <c r="F9085" s="18"/>
      <c r="G9085" s="19"/>
      <c r="H9085" s="19"/>
      <c r="I9085" s="120"/>
      <c r="J9085" s="16"/>
      <c r="K9085" s="17"/>
      <c r="L9085" s="16"/>
      <c r="N9085" s="119"/>
      <c r="O9085" s="96"/>
    </row>
    <row r="9086" spans="6:15" ht="45.95" customHeight="1">
      <c r="F9086" s="22"/>
      <c r="G9086" s="19"/>
      <c r="H9086" s="19"/>
      <c r="I9086" s="120"/>
      <c r="J9086" s="23"/>
      <c r="K9086" s="24"/>
      <c r="L9086" s="23"/>
      <c r="N9086" s="119"/>
      <c r="O9086" s="96"/>
    </row>
    <row r="9087" spans="6:15" ht="45.95" customHeight="1">
      <c r="F9087" s="22"/>
      <c r="G9087" s="19"/>
      <c r="H9087" s="19"/>
      <c r="I9087" s="120"/>
      <c r="J9087" s="23"/>
      <c r="K9087" s="24"/>
      <c r="L9087" s="23"/>
      <c r="N9087" s="119"/>
      <c r="O9087" s="96"/>
    </row>
    <row r="9088" spans="6:15" ht="45.95" customHeight="1">
      <c r="F9088" s="25"/>
      <c r="G9088" s="25"/>
      <c r="H9088" s="25"/>
      <c r="I9088" s="120"/>
      <c r="J9088" s="23"/>
      <c r="K9088" s="24"/>
      <c r="L9088" s="23"/>
      <c r="N9088" s="119"/>
      <c r="O9088" s="96"/>
    </row>
    <row r="9089" spans="1:15" ht="45.95" customHeight="1">
      <c r="F9089" s="133"/>
      <c r="G9089" s="25"/>
      <c r="H9089" s="25"/>
      <c r="I9089" s="132"/>
      <c r="J9089" s="23"/>
      <c r="K9089" s="24"/>
      <c r="L9089" s="23"/>
      <c r="N9089" s="119"/>
      <c r="O9089" s="96"/>
    </row>
    <row r="9090" spans="1:15" ht="45.95" customHeight="1">
      <c r="F9090" s="133"/>
      <c r="G9090" s="25"/>
      <c r="H9090" s="25"/>
      <c r="I9090" s="132"/>
      <c r="J9090" s="23"/>
      <c r="K9090" s="24"/>
      <c r="L9090" s="23"/>
      <c r="N9090" s="119"/>
      <c r="O9090" s="96"/>
    </row>
    <row r="9091" spans="1:15" ht="45.95" customHeight="1">
      <c r="F9091" s="133"/>
      <c r="G9091" s="25"/>
      <c r="H9091" s="25"/>
      <c r="I9091" s="132"/>
      <c r="J9091" s="23"/>
      <c r="K9091" s="24"/>
      <c r="L9091" s="23"/>
      <c r="N9091" s="119"/>
      <c r="O9091" s="96"/>
    </row>
    <row r="9092" spans="1:15" ht="45.95" customHeight="1">
      <c r="A9092" s="110"/>
      <c r="B9092" s="149"/>
      <c r="C9092" s="127"/>
      <c r="D9092" s="96"/>
      <c r="F9092" s="18"/>
      <c r="G9092" s="130"/>
      <c r="H9092" s="130"/>
      <c r="I9092" s="120"/>
      <c r="J9092" s="16"/>
      <c r="K9092" s="100"/>
      <c r="L9092" s="16"/>
      <c r="N9092" s="131"/>
      <c r="O9092" s="96"/>
    </row>
    <row r="9093" spans="1:15" ht="45.95" customHeight="1">
      <c r="F9093" s="130"/>
      <c r="G9093" s="130"/>
      <c r="H9093" s="130"/>
      <c r="I9093" s="120"/>
      <c r="J9093" s="16"/>
      <c r="K9093" s="100"/>
      <c r="L9093" s="16"/>
      <c r="N9093" s="131"/>
    </row>
    <row r="9094" spans="1:15" ht="45.95" customHeight="1">
      <c r="F9094" s="130"/>
      <c r="G9094" s="130"/>
      <c r="H9094" s="130"/>
      <c r="I9094" s="120"/>
      <c r="J9094" s="16"/>
      <c r="K9094" s="100"/>
      <c r="L9094" s="16"/>
      <c r="N9094" s="131"/>
    </row>
    <row r="9095" spans="1:15" ht="45.95" customHeight="1">
      <c r="F9095" s="18"/>
      <c r="G9095" s="19"/>
      <c r="H9095" s="19"/>
      <c r="I9095" s="137"/>
      <c r="J9095" s="16"/>
      <c r="K9095" s="17"/>
      <c r="L9095" s="16"/>
      <c r="N9095" s="119"/>
    </row>
    <row r="9096" spans="1:15" ht="45.95" customHeight="1">
      <c r="F9096" s="18"/>
      <c r="G9096" s="19"/>
      <c r="H9096" s="19"/>
      <c r="I9096" s="120"/>
      <c r="J9096" s="16"/>
      <c r="K9096" s="17"/>
      <c r="L9096" s="16"/>
      <c r="N9096" s="119"/>
    </row>
    <row r="9097" spans="1:15" ht="45.95" customHeight="1">
      <c r="F9097" s="22"/>
      <c r="G9097" s="19"/>
      <c r="H9097" s="19"/>
      <c r="I9097" s="120"/>
      <c r="J9097" s="23"/>
      <c r="K9097" s="24"/>
      <c r="L9097" s="23"/>
      <c r="N9097" s="119"/>
    </row>
    <row r="9098" spans="1:15" ht="45.95" customHeight="1">
      <c r="F9098" s="22"/>
      <c r="G9098" s="19"/>
      <c r="H9098" s="19"/>
      <c r="I9098" s="120"/>
      <c r="J9098" s="23"/>
      <c r="K9098" s="24"/>
      <c r="L9098" s="23"/>
      <c r="N9098" s="119"/>
    </row>
    <row r="9099" spans="1:15" ht="45.95" customHeight="1">
      <c r="F9099" s="25"/>
      <c r="G9099" s="25"/>
      <c r="H9099" s="25"/>
      <c r="I9099" s="132"/>
      <c r="J9099" s="23"/>
      <c r="K9099" s="24"/>
      <c r="L9099" s="23"/>
      <c r="N9099" s="119"/>
    </row>
    <row r="9100" spans="1:15" ht="45.95" customHeight="1">
      <c r="F9100" s="133"/>
      <c r="G9100" s="25"/>
      <c r="H9100" s="25"/>
      <c r="I9100" s="132"/>
      <c r="J9100" s="23"/>
      <c r="K9100" s="24"/>
      <c r="L9100" s="23"/>
      <c r="N9100" s="119"/>
    </row>
    <row r="9101" spans="1:15" ht="45.95" customHeight="1">
      <c r="F9101" s="133"/>
      <c r="G9101" s="25"/>
      <c r="H9101" s="25"/>
      <c r="I9101" s="132"/>
      <c r="J9101" s="23"/>
      <c r="K9101" s="24"/>
      <c r="L9101" s="23"/>
      <c r="N9101" s="119"/>
    </row>
    <row r="9102" spans="1:15" ht="45.95" customHeight="1">
      <c r="F9102" s="18"/>
      <c r="G9102" s="19"/>
      <c r="H9102" s="19"/>
      <c r="I9102" s="137"/>
      <c r="J9102" s="16"/>
      <c r="K9102" s="17"/>
      <c r="L9102" s="16"/>
      <c r="N9102" s="119"/>
    </row>
    <row r="9103" spans="1:15" ht="45.95" customHeight="1">
      <c r="F9103" s="18"/>
      <c r="G9103" s="19"/>
      <c r="H9103" s="19"/>
      <c r="I9103" s="120"/>
      <c r="J9103" s="16"/>
      <c r="K9103" s="17"/>
      <c r="L9103" s="16"/>
      <c r="N9103" s="119"/>
    </row>
    <row r="9104" spans="1:15" ht="45.95" customHeight="1">
      <c r="F9104" s="18"/>
      <c r="G9104" s="19"/>
      <c r="H9104" s="19"/>
      <c r="I9104" s="120"/>
      <c r="J9104" s="16"/>
      <c r="K9104" s="17"/>
      <c r="L9104" s="16"/>
      <c r="N9104" s="119"/>
    </row>
    <row r="9105" spans="6:14" ht="45.95" customHeight="1">
      <c r="F9105" s="22"/>
      <c r="G9105" s="19"/>
      <c r="H9105" s="19"/>
      <c r="I9105" s="120"/>
      <c r="J9105" s="23"/>
      <c r="K9105" s="24"/>
      <c r="L9105" s="23"/>
      <c r="N9105" s="119"/>
    </row>
    <row r="9106" spans="6:14" ht="45.95" customHeight="1">
      <c r="F9106" s="22"/>
      <c r="G9106" s="19"/>
      <c r="H9106" s="19"/>
      <c r="I9106" s="120"/>
      <c r="J9106" s="23"/>
      <c r="K9106" s="24"/>
      <c r="L9106" s="23"/>
      <c r="N9106" s="119"/>
    </row>
    <row r="9107" spans="6:14" ht="45.95" customHeight="1">
      <c r="F9107" s="25"/>
      <c r="G9107" s="25"/>
      <c r="H9107" s="25"/>
      <c r="I9107" s="120"/>
      <c r="J9107" s="23"/>
      <c r="K9107" s="24"/>
      <c r="L9107" s="23"/>
      <c r="N9107" s="119"/>
    </row>
    <row r="9108" spans="6:14" ht="45.95" customHeight="1">
      <c r="F9108" s="25"/>
      <c r="G9108" s="25"/>
      <c r="H9108" s="25"/>
      <c r="I9108" s="132"/>
      <c r="J9108" s="23"/>
      <c r="K9108" s="24"/>
      <c r="L9108" s="23"/>
      <c r="N9108" s="119"/>
    </row>
    <row r="9109" spans="6:14" ht="45.95" customHeight="1">
      <c r="F9109" s="133"/>
      <c r="G9109" s="25"/>
      <c r="H9109" s="25"/>
      <c r="I9109" s="132"/>
      <c r="J9109" s="23"/>
      <c r="K9109" s="24"/>
      <c r="L9109" s="23"/>
      <c r="N9109" s="119"/>
    </row>
    <row r="9110" spans="6:14" ht="45.95" customHeight="1">
      <c r="F9110" s="133"/>
      <c r="G9110" s="25"/>
      <c r="H9110" s="25"/>
      <c r="I9110" s="132"/>
      <c r="J9110" s="23"/>
      <c r="K9110" s="24"/>
      <c r="L9110" s="23"/>
      <c r="N9110" s="119"/>
    </row>
    <row r="9111" spans="6:14" ht="45.95" customHeight="1">
      <c r="F9111" s="133"/>
      <c r="G9111" s="25"/>
      <c r="H9111" s="25"/>
      <c r="I9111" s="132"/>
      <c r="J9111" s="23"/>
      <c r="K9111" s="24"/>
      <c r="L9111" s="23"/>
      <c r="N9111" s="119"/>
    </row>
    <row r="9112" spans="6:14" ht="45.95" customHeight="1">
      <c r="F9112" s="133"/>
      <c r="G9112" s="25"/>
      <c r="H9112" s="25"/>
      <c r="I9112" s="132"/>
      <c r="J9112" s="23"/>
      <c r="K9112" s="24"/>
      <c r="L9112" s="23"/>
      <c r="N9112" s="119"/>
    </row>
    <row r="9113" spans="6:14" ht="45.95" customHeight="1">
      <c r="F9113" s="133"/>
      <c r="G9113" s="25"/>
      <c r="H9113" s="25"/>
      <c r="I9113" s="132"/>
      <c r="J9113" s="23"/>
      <c r="K9113" s="17"/>
      <c r="L9113" s="16"/>
      <c r="N9113" s="119"/>
    </row>
    <row r="9114" spans="6:14" ht="45.95" customHeight="1">
      <c r="F9114" s="18"/>
      <c r="G9114" s="19"/>
      <c r="H9114" s="19"/>
      <c r="I9114" s="120"/>
      <c r="J9114" s="16"/>
      <c r="K9114" s="17"/>
      <c r="L9114" s="16"/>
      <c r="N9114" s="119"/>
    </row>
    <row r="9115" spans="6:14" ht="45.95" customHeight="1">
      <c r="F9115" s="18"/>
      <c r="G9115" s="19"/>
      <c r="H9115" s="19"/>
      <c r="I9115" s="120"/>
      <c r="J9115" s="16"/>
      <c r="K9115" s="17"/>
      <c r="L9115" s="16"/>
      <c r="N9115" s="119"/>
    </row>
    <row r="9116" spans="6:14" ht="45.95" customHeight="1">
      <c r="F9116" s="18"/>
      <c r="G9116" s="19"/>
      <c r="H9116" s="19"/>
      <c r="I9116" s="120"/>
      <c r="J9116" s="16"/>
      <c r="K9116" s="17"/>
      <c r="L9116" s="16"/>
      <c r="N9116" s="119"/>
    </row>
    <row r="9117" spans="6:14" ht="45.95" customHeight="1">
      <c r="F9117" s="18"/>
      <c r="G9117" s="19"/>
      <c r="H9117" s="19"/>
      <c r="I9117" s="120"/>
      <c r="J9117" s="16"/>
      <c r="K9117" s="17"/>
      <c r="L9117" s="16"/>
      <c r="N9117" s="119"/>
    </row>
    <row r="9118" spans="6:14" ht="45.95" customHeight="1">
      <c r="F9118" s="22"/>
      <c r="G9118" s="19"/>
      <c r="H9118" s="19"/>
      <c r="I9118" s="120"/>
      <c r="J9118" s="23"/>
      <c r="K9118" s="24"/>
      <c r="L9118" s="23"/>
      <c r="N9118" s="119"/>
    </row>
    <row r="9119" spans="6:14" ht="45.95" customHeight="1">
      <c r="F9119" s="22"/>
      <c r="G9119" s="19"/>
      <c r="H9119" s="19"/>
      <c r="I9119" s="120"/>
      <c r="J9119" s="23"/>
      <c r="K9119" s="24"/>
      <c r="L9119" s="23"/>
      <c r="N9119" s="119"/>
    </row>
    <row r="9120" spans="6:14" ht="45.95" customHeight="1">
      <c r="F9120" s="25"/>
      <c r="G9120" s="25"/>
      <c r="H9120" s="25"/>
      <c r="I9120" s="120"/>
      <c r="J9120" s="23"/>
      <c r="K9120" s="24"/>
      <c r="L9120" s="23"/>
      <c r="N9120" s="119"/>
    </row>
    <row r="9121" spans="1:14" ht="45.95" customHeight="1">
      <c r="F9121" s="25"/>
      <c r="G9121" s="25"/>
      <c r="H9121" s="25"/>
      <c r="I9121" s="132"/>
      <c r="J9121" s="23"/>
      <c r="K9121" s="24"/>
      <c r="L9121" s="23"/>
      <c r="N9121" s="119"/>
    </row>
    <row r="9122" spans="1:14" ht="45.95" customHeight="1">
      <c r="F9122" s="133"/>
      <c r="G9122" s="25"/>
      <c r="H9122" s="25"/>
      <c r="I9122" s="132"/>
      <c r="J9122" s="23"/>
      <c r="K9122" s="24"/>
      <c r="L9122" s="23"/>
      <c r="N9122" s="119"/>
    </row>
    <row r="9123" spans="1:14" ht="45.95" customHeight="1">
      <c r="F9123" s="133"/>
      <c r="G9123" s="25"/>
      <c r="H9123" s="25"/>
      <c r="I9123" s="132"/>
      <c r="J9123" s="23"/>
      <c r="K9123" s="24"/>
      <c r="L9123" s="23"/>
      <c r="N9123" s="119"/>
    </row>
    <row r="9124" spans="1:14" ht="45.95" customHeight="1">
      <c r="F9124" s="133"/>
      <c r="G9124" s="25"/>
      <c r="H9124" s="25"/>
      <c r="I9124" s="132"/>
      <c r="J9124" s="23"/>
      <c r="K9124" s="24"/>
      <c r="L9124" s="23"/>
      <c r="N9124" s="119"/>
    </row>
    <row r="9125" spans="1:14" ht="45.95" customHeight="1">
      <c r="A9125" s="110"/>
      <c r="B9125" s="149"/>
      <c r="C9125" s="127"/>
      <c r="D9125" s="96"/>
      <c r="F9125" s="18"/>
      <c r="G9125" s="130"/>
      <c r="H9125" s="130"/>
      <c r="I9125" s="120"/>
      <c r="J9125" s="16"/>
      <c r="K9125" s="100"/>
      <c r="L9125" s="16"/>
      <c r="N9125" s="131"/>
    </row>
    <row r="9126" spans="1:14" ht="45.95" customHeight="1">
      <c r="F9126" s="18"/>
      <c r="G9126" s="130"/>
      <c r="H9126" s="130"/>
      <c r="I9126" s="120"/>
      <c r="J9126" s="16"/>
      <c r="K9126" s="100"/>
      <c r="L9126" s="16"/>
      <c r="N9126" s="131"/>
    </row>
    <row r="9127" spans="1:14" ht="45.95" customHeight="1">
      <c r="F9127" s="18"/>
      <c r="G9127" s="19"/>
      <c r="H9127" s="19"/>
      <c r="I9127" s="137"/>
      <c r="J9127" s="16"/>
      <c r="K9127" s="17"/>
      <c r="L9127" s="16"/>
      <c r="N9127" s="119"/>
    </row>
    <row r="9128" spans="1:14" ht="45.95" customHeight="1">
      <c r="F9128" s="18"/>
      <c r="G9128" s="19"/>
      <c r="H9128" s="19"/>
      <c r="I9128" s="120"/>
      <c r="J9128" s="16"/>
      <c r="K9128" s="17"/>
      <c r="L9128" s="16"/>
      <c r="N9128" s="119"/>
    </row>
    <row r="9129" spans="1:14" ht="45.95" customHeight="1">
      <c r="F9129" s="18"/>
      <c r="G9129" s="19"/>
      <c r="H9129" s="19"/>
      <c r="I9129" s="120"/>
      <c r="J9129" s="16"/>
      <c r="K9129" s="17"/>
      <c r="L9129" s="16"/>
      <c r="N9129" s="119"/>
    </row>
    <row r="9130" spans="1:14" ht="45.95" customHeight="1">
      <c r="F9130" s="18"/>
      <c r="G9130" s="19"/>
      <c r="H9130" s="19"/>
      <c r="I9130" s="120"/>
      <c r="J9130" s="16"/>
      <c r="K9130" s="17"/>
      <c r="L9130" s="16"/>
      <c r="N9130" s="119"/>
    </row>
    <row r="9131" spans="1:14" ht="45.95" customHeight="1">
      <c r="F9131" s="18"/>
      <c r="G9131" s="19"/>
      <c r="H9131" s="19"/>
      <c r="I9131" s="120"/>
      <c r="J9131" s="16"/>
      <c r="K9131" s="17"/>
      <c r="L9131" s="16"/>
      <c r="N9131" s="119"/>
    </row>
    <row r="9132" spans="1:14" ht="45.95" customHeight="1">
      <c r="F9132" s="22"/>
      <c r="G9132" s="19"/>
      <c r="H9132" s="19"/>
      <c r="I9132" s="120"/>
      <c r="J9132" s="23"/>
      <c r="K9132" s="24"/>
      <c r="L9132" s="23"/>
      <c r="N9132" s="119"/>
    </row>
    <row r="9133" spans="1:14" ht="45.95" customHeight="1">
      <c r="F9133" s="22"/>
      <c r="G9133" s="19"/>
      <c r="H9133" s="19"/>
      <c r="I9133" s="120"/>
      <c r="J9133" s="23"/>
      <c r="K9133" s="24"/>
      <c r="L9133" s="23"/>
      <c r="N9133" s="119"/>
    </row>
    <row r="9134" spans="1:14" ht="45.95" customHeight="1">
      <c r="F9134" s="25"/>
      <c r="G9134" s="25"/>
      <c r="H9134" s="25"/>
      <c r="I9134" s="132"/>
      <c r="J9134" s="23"/>
      <c r="K9134" s="24"/>
      <c r="L9134" s="23"/>
      <c r="N9134" s="119"/>
    </row>
    <row r="9135" spans="1:14" ht="45.95" customHeight="1">
      <c r="F9135" s="25"/>
      <c r="G9135" s="25"/>
      <c r="H9135" s="25"/>
      <c r="I9135" s="132"/>
      <c r="J9135" s="23"/>
      <c r="K9135" s="24"/>
      <c r="L9135" s="23"/>
      <c r="N9135" s="119"/>
    </row>
    <row r="9136" spans="1:14" ht="45.95" customHeight="1">
      <c r="F9136" s="133"/>
      <c r="G9136" s="25"/>
      <c r="H9136" s="25"/>
      <c r="I9136" s="132"/>
      <c r="J9136" s="23"/>
      <c r="K9136" s="24"/>
      <c r="L9136" s="23"/>
      <c r="N9136" s="119"/>
    </row>
    <row r="9137" spans="1:14" ht="45.95" customHeight="1">
      <c r="F9137" s="133"/>
      <c r="G9137" s="25"/>
      <c r="H9137" s="25"/>
      <c r="I9137" s="132"/>
      <c r="J9137" s="23"/>
      <c r="K9137" s="24"/>
      <c r="L9137" s="23"/>
      <c r="N9137" s="119"/>
    </row>
    <row r="9138" spans="1:14" ht="45.95" customHeight="1">
      <c r="F9138" s="133"/>
      <c r="G9138" s="25"/>
      <c r="H9138" s="25"/>
      <c r="I9138" s="132"/>
      <c r="J9138" s="23"/>
      <c r="K9138" s="24"/>
      <c r="L9138" s="23"/>
      <c r="N9138" s="119"/>
    </row>
    <row r="9139" spans="1:14" ht="45.95" customHeight="1">
      <c r="F9139" s="18"/>
      <c r="G9139" s="19"/>
      <c r="H9139" s="19"/>
      <c r="I9139" s="137"/>
      <c r="J9139" s="16"/>
      <c r="K9139" s="17"/>
      <c r="L9139" s="16"/>
      <c r="N9139" s="119"/>
    </row>
    <row r="9140" spans="1:14" ht="45.95" customHeight="1">
      <c r="F9140" s="18"/>
      <c r="G9140" s="19"/>
      <c r="H9140" s="19"/>
      <c r="I9140" s="120"/>
      <c r="J9140" s="16"/>
      <c r="K9140" s="17"/>
      <c r="L9140" s="16"/>
      <c r="N9140" s="119"/>
    </row>
    <row r="9141" spans="1:14" ht="45.95" customHeight="1">
      <c r="F9141" s="18"/>
      <c r="G9141" s="19"/>
      <c r="H9141" s="19"/>
      <c r="I9141" s="120"/>
      <c r="J9141" s="16"/>
      <c r="K9141" s="17"/>
      <c r="L9141" s="16"/>
      <c r="N9141" s="119"/>
    </row>
    <row r="9142" spans="1:14" ht="45.95" customHeight="1">
      <c r="F9142" s="22"/>
      <c r="G9142" s="19"/>
      <c r="H9142" s="19"/>
      <c r="I9142" s="120"/>
      <c r="J9142" s="23"/>
      <c r="K9142" s="24"/>
      <c r="L9142" s="23"/>
      <c r="N9142" s="119"/>
    </row>
    <row r="9143" spans="1:14" ht="45.95" customHeight="1">
      <c r="F9143" s="22"/>
      <c r="G9143" s="19"/>
      <c r="H9143" s="19"/>
      <c r="I9143" s="120"/>
      <c r="J9143" s="23"/>
      <c r="K9143" s="24"/>
      <c r="L9143" s="23"/>
      <c r="N9143" s="119"/>
    </row>
    <row r="9144" spans="1:14" ht="45.95" customHeight="1">
      <c r="F9144" s="25"/>
      <c r="G9144" s="25"/>
      <c r="H9144" s="25"/>
      <c r="I9144" s="120"/>
      <c r="J9144" s="23"/>
      <c r="K9144" s="24"/>
      <c r="L9144" s="23"/>
      <c r="N9144" s="119"/>
    </row>
    <row r="9145" spans="1:14" ht="45.95" customHeight="1">
      <c r="F9145" s="25"/>
      <c r="G9145" s="25"/>
      <c r="H9145" s="25"/>
      <c r="I9145" s="120"/>
      <c r="J9145" s="23"/>
      <c r="K9145" s="24"/>
      <c r="L9145" s="23"/>
      <c r="N9145" s="119"/>
    </row>
    <row r="9146" spans="1:14" ht="45.95" customHeight="1">
      <c r="F9146" s="133"/>
      <c r="G9146" s="25"/>
      <c r="H9146" s="25"/>
      <c r="I9146" s="132"/>
      <c r="J9146" s="23"/>
      <c r="K9146" s="24"/>
      <c r="L9146" s="23"/>
      <c r="N9146" s="119"/>
    </row>
    <row r="9147" spans="1:14" ht="45.95" customHeight="1">
      <c r="F9147" s="133"/>
      <c r="G9147" s="25"/>
      <c r="H9147" s="25"/>
      <c r="I9147" s="132"/>
      <c r="J9147" s="23"/>
      <c r="K9147" s="24"/>
      <c r="L9147" s="23"/>
      <c r="N9147" s="119"/>
    </row>
    <row r="9148" spans="1:14" ht="45.95" customHeight="1">
      <c r="F9148" s="133"/>
      <c r="G9148" s="25"/>
      <c r="H9148" s="25"/>
      <c r="I9148" s="132"/>
      <c r="J9148" s="23"/>
      <c r="K9148" s="24"/>
      <c r="L9148" s="23"/>
      <c r="N9148" s="119"/>
    </row>
    <row r="9149" spans="1:14" ht="45.95" customHeight="1">
      <c r="A9149" s="110"/>
      <c r="B9149" s="149"/>
      <c r="C9149" s="127"/>
      <c r="D9149" s="96"/>
      <c r="F9149" s="18"/>
      <c r="G9149" s="130"/>
      <c r="H9149" s="130"/>
      <c r="I9149" s="120"/>
      <c r="J9149" s="16"/>
      <c r="K9149" s="17"/>
      <c r="L9149" s="16"/>
      <c r="N9149" s="131"/>
    </row>
    <row r="9150" spans="1:14" ht="45.95" customHeight="1">
      <c r="F9150" s="18"/>
      <c r="G9150" s="96"/>
      <c r="H9150" s="130"/>
      <c r="I9150" s="120"/>
      <c r="J9150" s="16"/>
      <c r="K9150" s="17"/>
      <c r="L9150" s="16"/>
      <c r="N9150" s="131"/>
    </row>
    <row r="9151" spans="1:14" ht="45.95" customHeight="1">
      <c r="F9151" s="18"/>
      <c r="G9151" s="96"/>
      <c r="H9151" s="130"/>
      <c r="I9151" s="120"/>
      <c r="J9151" s="16"/>
      <c r="K9151" s="17"/>
      <c r="L9151" s="16"/>
      <c r="N9151" s="131"/>
    </row>
    <row r="9152" spans="1:14" ht="45.95" customHeight="1">
      <c r="F9152" s="18"/>
      <c r="G9152" s="130"/>
      <c r="H9152" s="130"/>
      <c r="I9152" s="120"/>
      <c r="J9152" s="16"/>
      <c r="K9152" s="17"/>
      <c r="L9152" s="16"/>
      <c r="N9152" s="131"/>
    </row>
    <row r="9153" spans="6:15" ht="45.95" customHeight="1">
      <c r="F9153" s="18"/>
      <c r="G9153" s="130"/>
      <c r="H9153" s="130"/>
      <c r="I9153" s="120"/>
      <c r="J9153" s="16"/>
      <c r="K9153" s="17"/>
      <c r="L9153" s="16"/>
      <c r="N9153" s="131"/>
      <c r="O9153" s="96"/>
    </row>
    <row r="9154" spans="6:15" ht="45.95" customHeight="1">
      <c r="F9154" s="18"/>
      <c r="G9154" s="130"/>
      <c r="H9154" s="130"/>
      <c r="I9154" s="120"/>
      <c r="J9154" s="16"/>
      <c r="K9154" s="17"/>
      <c r="L9154" s="16"/>
      <c r="N9154" s="131"/>
      <c r="O9154" s="96"/>
    </row>
    <row r="9155" spans="6:15" ht="45.95" customHeight="1">
      <c r="F9155" s="18"/>
      <c r="G9155" s="19"/>
      <c r="H9155" s="19"/>
      <c r="I9155" s="137"/>
      <c r="J9155" s="16"/>
      <c r="K9155" s="17"/>
      <c r="L9155" s="16"/>
      <c r="N9155" s="119"/>
      <c r="O9155" s="96"/>
    </row>
    <row r="9156" spans="6:15" ht="45.95" customHeight="1">
      <c r="F9156" s="18"/>
      <c r="G9156" s="19"/>
      <c r="H9156" s="19"/>
      <c r="I9156" s="120"/>
      <c r="J9156" s="16"/>
      <c r="K9156" s="17"/>
      <c r="L9156" s="16"/>
      <c r="N9156" s="119"/>
      <c r="O9156" s="96"/>
    </row>
    <row r="9157" spans="6:15" ht="45.95" customHeight="1">
      <c r="F9157" s="22"/>
      <c r="G9157" s="19"/>
      <c r="H9157" s="19"/>
      <c r="I9157" s="120"/>
      <c r="J9157" s="23"/>
      <c r="K9157" s="17"/>
      <c r="L9157" s="23"/>
      <c r="N9157" s="119"/>
      <c r="O9157" s="96"/>
    </row>
    <row r="9158" spans="6:15" ht="45.95" customHeight="1">
      <c r="F9158" s="25"/>
      <c r="G9158" s="25"/>
      <c r="H9158" s="25"/>
      <c r="I9158" s="120"/>
      <c r="J9158" s="23"/>
      <c r="K9158" s="24"/>
      <c r="L9158" s="23"/>
      <c r="N9158" s="119"/>
      <c r="O9158" s="96"/>
    </row>
    <row r="9159" spans="6:15" ht="45.95" customHeight="1">
      <c r="F9159" s="25"/>
      <c r="G9159" s="25"/>
      <c r="H9159" s="25"/>
      <c r="I9159" s="120"/>
      <c r="J9159" s="23"/>
      <c r="K9159" s="24"/>
      <c r="L9159" s="23"/>
      <c r="N9159" s="119"/>
      <c r="O9159" s="96"/>
    </row>
    <row r="9160" spans="6:15" ht="45.95" customHeight="1">
      <c r="F9160" s="133"/>
      <c r="G9160" s="25"/>
      <c r="H9160" s="25"/>
      <c r="I9160" s="120"/>
      <c r="J9160" s="23"/>
      <c r="K9160" s="24"/>
      <c r="L9160" s="23"/>
      <c r="N9160" s="119"/>
      <c r="O9160" s="96"/>
    </row>
    <row r="9161" spans="6:15" ht="45.95" customHeight="1">
      <c r="F9161" s="133"/>
      <c r="G9161" s="25"/>
      <c r="H9161" s="25"/>
      <c r="I9161" s="132"/>
      <c r="J9161" s="23"/>
      <c r="K9161" s="24"/>
      <c r="L9161" s="23"/>
      <c r="N9161" s="119"/>
      <c r="O9161" s="96"/>
    </row>
    <row r="9162" spans="6:15" ht="45.95" customHeight="1">
      <c r="F9162" s="18"/>
      <c r="G9162" s="19"/>
      <c r="H9162" s="19"/>
      <c r="I9162" s="120"/>
      <c r="J9162" s="16"/>
      <c r="K9162" s="17"/>
      <c r="L9162" s="16"/>
      <c r="N9162" s="119"/>
      <c r="O9162" s="96"/>
    </row>
    <row r="9163" spans="6:15" ht="45.95" customHeight="1">
      <c r="F9163" s="18"/>
      <c r="G9163" s="19"/>
      <c r="H9163" s="19"/>
      <c r="I9163" s="120"/>
      <c r="J9163" s="16"/>
      <c r="K9163" s="17"/>
      <c r="L9163" s="16"/>
      <c r="N9163" s="119"/>
      <c r="O9163" s="96"/>
    </row>
    <row r="9164" spans="6:15" ht="45.95" customHeight="1">
      <c r="F9164" s="18"/>
      <c r="G9164" s="19"/>
      <c r="H9164" s="19"/>
      <c r="I9164" s="120"/>
      <c r="J9164" s="16"/>
      <c r="K9164" s="17"/>
      <c r="L9164" s="16"/>
      <c r="N9164" s="119"/>
      <c r="O9164" s="96"/>
    </row>
    <row r="9165" spans="6:15" ht="45.95" customHeight="1">
      <c r="F9165" s="22"/>
      <c r="G9165" s="19"/>
      <c r="H9165" s="19"/>
      <c r="I9165" s="120"/>
      <c r="J9165" s="23"/>
      <c r="K9165" s="24"/>
      <c r="L9165" s="23"/>
      <c r="N9165" s="119"/>
      <c r="O9165" s="96"/>
    </row>
    <row r="9166" spans="6:15" ht="45.95" customHeight="1">
      <c r="F9166" s="22"/>
      <c r="G9166" s="19"/>
      <c r="H9166" s="19"/>
      <c r="I9166" s="120"/>
      <c r="J9166" s="23"/>
      <c r="K9166" s="24"/>
      <c r="L9166" s="23"/>
      <c r="N9166" s="119"/>
      <c r="O9166" s="96"/>
    </row>
    <row r="9167" spans="6:15" ht="45.95" customHeight="1">
      <c r="F9167" s="25"/>
      <c r="G9167" s="25"/>
      <c r="H9167" s="25"/>
      <c r="I9167" s="132"/>
      <c r="J9167" s="23"/>
      <c r="K9167" s="24"/>
      <c r="L9167" s="23"/>
      <c r="N9167" s="119"/>
      <c r="O9167" s="96"/>
    </row>
    <row r="9168" spans="6:15" ht="45.95" customHeight="1">
      <c r="F9168" s="133"/>
      <c r="G9168" s="25"/>
      <c r="H9168" s="25"/>
      <c r="I9168" s="132"/>
      <c r="J9168" s="23"/>
      <c r="K9168" s="24"/>
      <c r="L9168" s="23"/>
      <c r="N9168" s="119"/>
      <c r="O9168" s="96"/>
    </row>
    <row r="9169" spans="6:15" ht="45.95" customHeight="1">
      <c r="F9169" s="133"/>
      <c r="G9169" s="25"/>
      <c r="H9169" s="25"/>
      <c r="I9169" s="132"/>
      <c r="J9169" s="23"/>
      <c r="K9169" s="24"/>
      <c r="L9169" s="23"/>
      <c r="N9169" s="119"/>
      <c r="O9169" s="96"/>
    </row>
    <row r="9170" spans="6:15" ht="45.95" customHeight="1">
      <c r="F9170" s="133"/>
      <c r="G9170" s="25"/>
      <c r="H9170" s="25"/>
      <c r="I9170" s="132"/>
      <c r="J9170" s="23"/>
      <c r="K9170" s="24"/>
      <c r="L9170" s="23"/>
      <c r="N9170" s="119"/>
      <c r="O9170" s="96"/>
    </row>
    <row r="9171" spans="6:15" ht="45.95" customHeight="1">
      <c r="F9171" s="18"/>
      <c r="G9171" s="19"/>
      <c r="H9171" s="19"/>
      <c r="I9171" s="137"/>
      <c r="J9171" s="16"/>
      <c r="K9171" s="17"/>
      <c r="L9171" s="16"/>
      <c r="N9171" s="119"/>
      <c r="O9171" s="96"/>
    </row>
    <row r="9172" spans="6:15" ht="45.95" customHeight="1">
      <c r="F9172" s="18"/>
      <c r="G9172" s="19"/>
      <c r="H9172" s="19"/>
      <c r="I9172" s="120"/>
      <c r="J9172" s="16"/>
      <c r="K9172" s="17"/>
      <c r="L9172" s="16"/>
      <c r="N9172" s="119"/>
      <c r="O9172" s="96"/>
    </row>
    <row r="9173" spans="6:15" ht="45.95" customHeight="1">
      <c r="F9173" s="18"/>
      <c r="G9173" s="19"/>
      <c r="H9173" s="19"/>
      <c r="I9173" s="120"/>
      <c r="J9173" s="16"/>
      <c r="K9173" s="17"/>
      <c r="L9173" s="16"/>
      <c r="N9173" s="119"/>
      <c r="O9173" s="96"/>
    </row>
    <row r="9174" spans="6:15" ht="45.95" customHeight="1">
      <c r="F9174" s="18"/>
      <c r="G9174" s="19"/>
      <c r="H9174" s="19"/>
      <c r="I9174" s="120"/>
      <c r="J9174" s="16"/>
      <c r="K9174" s="17"/>
      <c r="L9174" s="16"/>
      <c r="N9174" s="119"/>
      <c r="O9174" s="96"/>
    </row>
    <row r="9175" spans="6:15" ht="45.95" customHeight="1">
      <c r="F9175" s="22"/>
      <c r="G9175" s="19"/>
      <c r="H9175" s="19"/>
      <c r="I9175" s="120"/>
      <c r="J9175" s="23"/>
      <c r="K9175" s="24"/>
      <c r="L9175" s="23"/>
      <c r="N9175" s="119"/>
      <c r="O9175" s="96"/>
    </row>
    <row r="9176" spans="6:15" ht="45.95" customHeight="1">
      <c r="F9176" s="22"/>
      <c r="G9176" s="19"/>
      <c r="H9176" s="19"/>
      <c r="I9176" s="120"/>
      <c r="J9176" s="23"/>
      <c r="K9176" s="24"/>
      <c r="L9176" s="23"/>
      <c r="N9176" s="119"/>
      <c r="O9176" s="96"/>
    </row>
    <row r="9177" spans="6:15" ht="45.95" customHeight="1">
      <c r="F9177" s="25"/>
      <c r="G9177" s="25"/>
      <c r="H9177" s="25"/>
      <c r="I9177" s="132"/>
      <c r="J9177" s="23"/>
      <c r="K9177" s="24"/>
      <c r="L9177" s="23"/>
      <c r="N9177" s="119"/>
      <c r="O9177" s="96"/>
    </row>
    <row r="9178" spans="6:15" ht="45.95" customHeight="1">
      <c r="F9178" s="25"/>
      <c r="G9178" s="25"/>
      <c r="H9178" s="25"/>
      <c r="I9178" s="132"/>
      <c r="J9178" s="23"/>
      <c r="K9178" s="24"/>
      <c r="L9178" s="23"/>
      <c r="N9178" s="119"/>
      <c r="O9178" s="96"/>
    </row>
    <row r="9179" spans="6:15" ht="45.95" customHeight="1">
      <c r="F9179" s="133"/>
      <c r="G9179" s="25"/>
      <c r="H9179" s="25"/>
      <c r="I9179" s="132"/>
      <c r="J9179" s="23"/>
      <c r="K9179" s="24"/>
      <c r="L9179" s="23"/>
      <c r="N9179" s="119"/>
      <c r="O9179" s="96"/>
    </row>
    <row r="9180" spans="6:15" ht="45.95" customHeight="1">
      <c r="F9180" s="133"/>
      <c r="G9180" s="25"/>
      <c r="H9180" s="25"/>
      <c r="I9180" s="132"/>
      <c r="J9180" s="23"/>
      <c r="K9180" s="24"/>
      <c r="L9180" s="23"/>
      <c r="N9180" s="119"/>
      <c r="O9180" s="96"/>
    </row>
    <row r="9181" spans="6:15" ht="45.95" customHeight="1">
      <c r="F9181" s="18"/>
      <c r="G9181" s="19"/>
      <c r="H9181" s="19"/>
      <c r="I9181" s="137"/>
      <c r="J9181" s="16"/>
      <c r="K9181" s="17"/>
      <c r="L9181" s="16"/>
      <c r="N9181" s="119"/>
      <c r="O9181" s="96"/>
    </row>
    <row r="9182" spans="6:15" ht="45.95" customHeight="1">
      <c r="F9182" s="18"/>
      <c r="G9182" s="19"/>
      <c r="H9182" s="19"/>
      <c r="I9182" s="120"/>
      <c r="J9182" s="16"/>
      <c r="K9182" s="17"/>
      <c r="L9182" s="16"/>
      <c r="N9182" s="119"/>
      <c r="O9182" s="96"/>
    </row>
    <row r="9183" spans="6:15" ht="45.95" customHeight="1">
      <c r="F9183" s="22"/>
      <c r="G9183" s="19"/>
      <c r="H9183" s="19"/>
      <c r="I9183" s="120"/>
      <c r="J9183" s="23"/>
      <c r="K9183" s="24"/>
      <c r="L9183" s="23"/>
      <c r="N9183" s="119"/>
      <c r="O9183" s="96"/>
    </row>
    <row r="9184" spans="6:15" ht="45.95" customHeight="1">
      <c r="F9184" s="25"/>
      <c r="G9184" s="25"/>
      <c r="H9184" s="25"/>
      <c r="I9184" s="120"/>
      <c r="J9184" s="23"/>
      <c r="K9184" s="24"/>
      <c r="L9184" s="23"/>
      <c r="N9184" s="119"/>
      <c r="O9184" s="96"/>
    </row>
    <row r="9185" spans="1:15" ht="45.95" customHeight="1">
      <c r="F9185" s="133"/>
      <c r="G9185" s="25"/>
      <c r="H9185" s="25"/>
      <c r="I9185" s="120"/>
      <c r="J9185" s="23"/>
      <c r="K9185" s="24"/>
      <c r="L9185" s="23"/>
      <c r="N9185" s="119"/>
      <c r="O9185" s="96"/>
    </row>
    <row r="9186" spans="1:15" ht="45.95" customHeight="1">
      <c r="F9186" s="133"/>
      <c r="G9186" s="25"/>
      <c r="H9186" s="25"/>
      <c r="I9186" s="120"/>
      <c r="J9186" s="23"/>
      <c r="K9186" s="24"/>
      <c r="L9186" s="23"/>
      <c r="N9186" s="119"/>
      <c r="O9186" s="96"/>
    </row>
    <row r="9187" spans="1:15" ht="45.95" customHeight="1">
      <c r="F9187" s="18"/>
      <c r="G9187" s="19"/>
      <c r="H9187" s="19"/>
      <c r="I9187" s="120"/>
      <c r="J9187" s="16"/>
      <c r="K9187" s="17"/>
      <c r="L9187" s="16"/>
      <c r="N9187" s="119"/>
      <c r="O9187" s="96"/>
    </row>
    <row r="9188" spans="1:15" ht="45.95" customHeight="1">
      <c r="F9188" s="18"/>
      <c r="G9188" s="19"/>
      <c r="H9188" s="19"/>
      <c r="I9188" s="120"/>
      <c r="J9188" s="16"/>
      <c r="K9188" s="17"/>
      <c r="L9188" s="16"/>
      <c r="N9188" s="119"/>
      <c r="O9188" s="96"/>
    </row>
    <row r="9189" spans="1:15" ht="45.95" customHeight="1">
      <c r="F9189" s="18"/>
      <c r="G9189" s="19"/>
      <c r="H9189" s="19"/>
      <c r="I9189" s="120"/>
      <c r="J9189" s="16"/>
      <c r="K9189" s="17"/>
      <c r="L9189" s="16"/>
      <c r="N9189" s="119"/>
      <c r="O9189" s="96"/>
    </row>
    <row r="9190" spans="1:15" ht="45.95" customHeight="1">
      <c r="F9190" s="133"/>
      <c r="G9190" s="25"/>
      <c r="H9190" s="25"/>
      <c r="I9190" s="120"/>
      <c r="J9190" s="23"/>
      <c r="K9190" s="24"/>
      <c r="L9190" s="23"/>
      <c r="N9190" s="119"/>
      <c r="O9190" s="96"/>
    </row>
    <row r="9191" spans="1:15" ht="45.95" customHeight="1">
      <c r="F9191" s="133"/>
      <c r="G9191" s="25"/>
      <c r="H9191" s="25"/>
      <c r="I9191" s="120"/>
      <c r="J9191" s="23"/>
      <c r="K9191" s="24"/>
      <c r="L9191" s="23"/>
      <c r="N9191" s="119"/>
      <c r="O9191" s="96"/>
    </row>
    <row r="9192" spans="1:15" ht="45.95" customHeight="1">
      <c r="F9192" s="18"/>
      <c r="G9192" s="19"/>
      <c r="H9192" s="19"/>
      <c r="I9192" s="137"/>
      <c r="J9192" s="16"/>
      <c r="K9192" s="17"/>
      <c r="L9192" s="16"/>
      <c r="N9192" s="119"/>
      <c r="O9192" s="96"/>
    </row>
    <row r="9193" spans="1:15" ht="45.95" customHeight="1">
      <c r="F9193" s="18"/>
      <c r="G9193" s="19"/>
      <c r="H9193" s="19"/>
      <c r="I9193" s="120"/>
      <c r="J9193" s="16"/>
      <c r="K9193" s="17"/>
      <c r="L9193" s="16"/>
      <c r="N9193" s="119"/>
      <c r="O9193" s="96"/>
    </row>
    <row r="9194" spans="1:15" ht="45.95" customHeight="1">
      <c r="F9194" s="18"/>
      <c r="G9194" s="19"/>
      <c r="H9194" s="19"/>
      <c r="I9194" s="120"/>
      <c r="J9194" s="16"/>
      <c r="K9194" s="17"/>
      <c r="L9194" s="16"/>
      <c r="N9194" s="119"/>
      <c r="O9194" s="96"/>
    </row>
    <row r="9195" spans="1:15" ht="45.95" customHeight="1">
      <c r="F9195" s="22"/>
      <c r="G9195" s="19"/>
      <c r="H9195" s="19"/>
      <c r="I9195" s="120"/>
      <c r="J9195" s="23"/>
      <c r="K9195" s="24"/>
      <c r="L9195" s="23"/>
      <c r="N9195" s="119"/>
      <c r="O9195" s="96"/>
    </row>
    <row r="9196" spans="1:15" ht="45.95" customHeight="1">
      <c r="F9196" s="25"/>
      <c r="G9196" s="25"/>
      <c r="H9196" s="25"/>
      <c r="I9196" s="132"/>
      <c r="J9196" s="23"/>
      <c r="K9196" s="24"/>
      <c r="L9196" s="23"/>
      <c r="N9196" s="119"/>
      <c r="O9196" s="96"/>
    </row>
    <row r="9197" spans="1:15" ht="45.95" customHeight="1">
      <c r="A9197" s="110"/>
      <c r="B9197" s="149"/>
      <c r="C9197" s="127"/>
      <c r="D9197" s="96"/>
      <c r="F9197" s="18"/>
      <c r="G9197" s="130"/>
      <c r="H9197" s="130"/>
      <c r="I9197" s="120"/>
      <c r="J9197" s="16"/>
      <c r="K9197" s="17"/>
      <c r="L9197" s="16"/>
      <c r="N9197" s="131"/>
      <c r="O9197" s="96"/>
    </row>
    <row r="9198" spans="1:15" ht="45.95" customHeight="1">
      <c r="F9198" s="18"/>
      <c r="G9198" s="130"/>
      <c r="H9198" s="130"/>
      <c r="I9198" s="120"/>
      <c r="J9198" s="16"/>
      <c r="K9198" s="17"/>
      <c r="L9198" s="16"/>
      <c r="N9198" s="131"/>
      <c r="O9198" s="96"/>
    </row>
    <row r="9199" spans="1:15" ht="45.95" customHeight="1">
      <c r="F9199" s="18"/>
      <c r="G9199" s="130"/>
      <c r="H9199" s="130"/>
      <c r="I9199" s="120"/>
      <c r="J9199" s="16"/>
      <c r="K9199" s="17"/>
      <c r="L9199" s="16"/>
      <c r="N9199" s="131"/>
    </row>
    <row r="9200" spans="1:15" ht="45.95" customHeight="1">
      <c r="F9200" s="18"/>
      <c r="G9200" s="19"/>
      <c r="H9200" s="19"/>
      <c r="I9200" s="120"/>
      <c r="J9200" s="16"/>
      <c r="K9200" s="17"/>
      <c r="L9200" s="16"/>
      <c r="N9200" s="121"/>
      <c r="O9200" s="96"/>
    </row>
    <row r="9201" spans="6:15" ht="45.95" customHeight="1">
      <c r="F9201" s="18"/>
      <c r="G9201" s="19"/>
      <c r="H9201" s="19"/>
      <c r="I9201" s="120"/>
      <c r="J9201" s="16"/>
      <c r="K9201" s="17"/>
      <c r="L9201" s="16"/>
      <c r="N9201" s="121"/>
      <c r="O9201" s="96"/>
    </row>
    <row r="9202" spans="6:15" ht="45.95" customHeight="1">
      <c r="F9202" s="18"/>
      <c r="G9202" s="19"/>
      <c r="H9202" s="19"/>
      <c r="I9202" s="120"/>
      <c r="J9202" s="16"/>
      <c r="K9202" s="17"/>
      <c r="L9202" s="16"/>
      <c r="N9202" s="121"/>
      <c r="O9202" s="96"/>
    </row>
    <row r="9203" spans="6:15" ht="45.95" customHeight="1">
      <c r="F9203" s="18"/>
      <c r="G9203" s="19"/>
      <c r="H9203" s="19"/>
      <c r="I9203" s="120"/>
      <c r="J9203" s="16"/>
      <c r="K9203" s="17"/>
      <c r="L9203" s="16"/>
      <c r="N9203" s="121"/>
      <c r="O9203" s="96"/>
    </row>
    <row r="9204" spans="6:15" ht="45.95" customHeight="1">
      <c r="F9204" s="18"/>
      <c r="G9204" s="19"/>
      <c r="H9204" s="19"/>
      <c r="I9204" s="120"/>
      <c r="J9204" s="16"/>
      <c r="K9204" s="17"/>
      <c r="L9204" s="16"/>
      <c r="N9204" s="121"/>
      <c r="O9204" s="96"/>
    </row>
    <row r="9205" spans="6:15" ht="45.95" customHeight="1">
      <c r="F9205" s="18"/>
      <c r="G9205" s="19"/>
      <c r="H9205" s="19"/>
      <c r="I9205" s="120"/>
      <c r="J9205" s="16"/>
      <c r="K9205" s="17"/>
      <c r="L9205" s="16"/>
      <c r="N9205" s="121"/>
      <c r="O9205" s="96"/>
    </row>
    <row r="9206" spans="6:15" ht="45.95" customHeight="1">
      <c r="F9206" s="22"/>
      <c r="G9206" s="19"/>
      <c r="H9206" s="19"/>
      <c r="I9206" s="120"/>
      <c r="J9206" s="23"/>
      <c r="K9206" s="24"/>
      <c r="L9206" s="23"/>
      <c r="N9206" s="121"/>
      <c r="O9206" s="96"/>
    </row>
    <row r="9207" spans="6:15" ht="45.95" customHeight="1">
      <c r="F9207" s="25"/>
      <c r="G9207" s="25"/>
      <c r="H9207" s="25"/>
      <c r="I9207" s="132"/>
      <c r="J9207" s="23"/>
      <c r="K9207" s="24"/>
      <c r="L9207" s="23"/>
      <c r="N9207" s="121"/>
    </row>
    <row r="9208" spans="6:15" ht="45.95" customHeight="1">
      <c r="F9208" s="133"/>
      <c r="G9208" s="25"/>
      <c r="H9208" s="25"/>
      <c r="I9208" s="132"/>
      <c r="J9208" s="23"/>
      <c r="K9208" s="24"/>
      <c r="L9208" s="23"/>
      <c r="N9208" s="121"/>
    </row>
    <row r="9209" spans="6:15" ht="45.95" customHeight="1">
      <c r="F9209" s="133"/>
      <c r="G9209" s="25"/>
      <c r="H9209" s="25"/>
      <c r="I9209" s="132"/>
      <c r="J9209" s="23"/>
      <c r="K9209" s="24"/>
      <c r="L9209" s="23"/>
      <c r="N9209" s="121"/>
    </row>
    <row r="9210" spans="6:15" ht="45.95" customHeight="1">
      <c r="F9210" s="133"/>
      <c r="G9210" s="25"/>
      <c r="H9210" s="25"/>
      <c r="I9210" s="132"/>
      <c r="J9210" s="23"/>
      <c r="K9210" s="24"/>
      <c r="L9210" s="23"/>
      <c r="N9210" s="121"/>
    </row>
    <row r="9211" spans="6:15" ht="45.95" customHeight="1">
      <c r="F9211" s="133"/>
      <c r="G9211" s="25"/>
      <c r="H9211" s="25"/>
      <c r="I9211" s="132"/>
      <c r="J9211" s="23"/>
      <c r="K9211" s="24"/>
      <c r="L9211" s="23"/>
      <c r="N9211" s="121"/>
    </row>
    <row r="9212" spans="6:15" ht="45.95" customHeight="1">
      <c r="F9212" s="18"/>
      <c r="G9212" s="19"/>
      <c r="H9212" s="19"/>
      <c r="I9212" s="137"/>
      <c r="J9212" s="16"/>
      <c r="K9212" s="17"/>
      <c r="L9212" s="16"/>
      <c r="N9212" s="121"/>
      <c r="O9212" s="96"/>
    </row>
    <row r="9213" spans="6:15" ht="45.95" customHeight="1">
      <c r="F9213" s="18"/>
      <c r="G9213" s="19"/>
      <c r="H9213" s="19"/>
      <c r="I9213" s="120"/>
      <c r="J9213" s="16"/>
      <c r="K9213" s="17"/>
      <c r="L9213" s="16"/>
      <c r="N9213" s="121"/>
      <c r="O9213" s="96"/>
    </row>
    <row r="9214" spans="6:15" ht="45.95" customHeight="1">
      <c r="F9214" s="18"/>
      <c r="G9214" s="19"/>
      <c r="H9214" s="19"/>
      <c r="I9214" s="120"/>
      <c r="J9214" s="16"/>
      <c r="K9214" s="17"/>
      <c r="L9214" s="16"/>
      <c r="N9214" s="121"/>
      <c r="O9214" s="96"/>
    </row>
    <row r="9215" spans="6:15" ht="45.95" customHeight="1">
      <c r="F9215" s="18"/>
      <c r="G9215" s="19"/>
      <c r="H9215" s="19"/>
      <c r="I9215" s="120"/>
      <c r="J9215" s="16"/>
      <c r="K9215" s="17"/>
      <c r="L9215" s="16"/>
      <c r="N9215" s="121"/>
      <c r="O9215" s="96"/>
    </row>
    <row r="9216" spans="6:15" ht="45.95" customHeight="1">
      <c r="F9216" s="18"/>
      <c r="G9216" s="19"/>
      <c r="H9216" s="19"/>
      <c r="I9216" s="120"/>
      <c r="J9216" s="16"/>
      <c r="K9216" s="17"/>
      <c r="L9216" s="16"/>
      <c r="N9216" s="121"/>
      <c r="O9216" s="96"/>
    </row>
    <row r="9217" spans="6:15" ht="45.95" customHeight="1">
      <c r="F9217" s="18"/>
      <c r="G9217" s="19"/>
      <c r="H9217" s="19"/>
      <c r="I9217" s="120"/>
      <c r="J9217" s="16"/>
      <c r="K9217" s="17"/>
      <c r="L9217" s="16"/>
      <c r="N9217" s="121"/>
      <c r="O9217" s="96"/>
    </row>
    <row r="9218" spans="6:15" ht="45.95" customHeight="1">
      <c r="F9218" s="22"/>
      <c r="G9218" s="19"/>
      <c r="H9218" s="19"/>
      <c r="I9218" s="120"/>
      <c r="J9218" s="23"/>
      <c r="K9218" s="24"/>
      <c r="L9218" s="23"/>
      <c r="N9218" s="121"/>
      <c r="O9218" s="96"/>
    </row>
    <row r="9219" spans="6:15" ht="45.95" customHeight="1">
      <c r="F9219" s="22"/>
      <c r="G9219" s="19"/>
      <c r="H9219" s="19"/>
      <c r="I9219" s="120"/>
      <c r="J9219" s="23"/>
      <c r="K9219" s="24"/>
      <c r="L9219" s="23"/>
      <c r="N9219" s="121"/>
      <c r="O9219" s="96"/>
    </row>
    <row r="9220" spans="6:15" ht="45.95" customHeight="1">
      <c r="F9220" s="25"/>
      <c r="G9220" s="25"/>
      <c r="H9220" s="25"/>
      <c r="I9220" s="132"/>
      <c r="J9220" s="23"/>
      <c r="K9220" s="24"/>
      <c r="L9220" s="23"/>
      <c r="N9220" s="121"/>
    </row>
    <row r="9221" spans="6:15" ht="45.95" customHeight="1">
      <c r="F9221" s="25"/>
      <c r="G9221" s="25"/>
      <c r="H9221" s="25"/>
      <c r="I9221" s="132"/>
      <c r="J9221" s="23"/>
      <c r="K9221" s="24"/>
      <c r="L9221" s="23"/>
      <c r="N9221" s="121"/>
    </row>
    <row r="9222" spans="6:15" ht="45.95" customHeight="1">
      <c r="F9222" s="133"/>
      <c r="G9222" s="25"/>
      <c r="H9222" s="25"/>
      <c r="I9222" s="132"/>
      <c r="J9222" s="23"/>
      <c r="K9222" s="24"/>
      <c r="L9222" s="23"/>
      <c r="N9222" s="121"/>
    </row>
    <row r="9223" spans="6:15" ht="45.95" customHeight="1">
      <c r="F9223" s="133"/>
      <c r="G9223" s="25"/>
      <c r="H9223" s="25"/>
      <c r="I9223" s="132"/>
      <c r="J9223" s="23"/>
      <c r="K9223" s="24"/>
      <c r="L9223" s="23"/>
      <c r="N9223" s="121"/>
    </row>
    <row r="9224" spans="6:15" ht="45.95" customHeight="1">
      <c r="F9224" s="133"/>
      <c r="G9224" s="25"/>
      <c r="H9224" s="25"/>
      <c r="I9224" s="132"/>
      <c r="J9224" s="23"/>
      <c r="K9224" s="24"/>
      <c r="L9224" s="23"/>
      <c r="N9224" s="121"/>
    </row>
    <row r="9225" spans="6:15" ht="45.95" customHeight="1">
      <c r="F9225" s="133"/>
      <c r="G9225" s="25"/>
      <c r="H9225" s="25"/>
      <c r="I9225" s="132"/>
      <c r="J9225" s="23"/>
      <c r="K9225" s="24"/>
      <c r="L9225" s="23"/>
      <c r="N9225" s="121"/>
    </row>
    <row r="9226" spans="6:15" ht="45.95" customHeight="1">
      <c r="F9226" s="18"/>
      <c r="G9226" s="19"/>
      <c r="H9226" s="19"/>
      <c r="I9226" s="120"/>
      <c r="J9226" s="16"/>
      <c r="K9226" s="17"/>
      <c r="L9226" s="16"/>
      <c r="N9226" s="121"/>
      <c r="O9226" s="96"/>
    </row>
    <row r="9227" spans="6:15" ht="45.95" customHeight="1">
      <c r="F9227" s="18"/>
      <c r="G9227" s="19"/>
      <c r="H9227" s="19"/>
      <c r="I9227" s="120"/>
      <c r="J9227" s="16"/>
      <c r="K9227" s="17"/>
      <c r="L9227" s="16"/>
      <c r="N9227" s="121"/>
      <c r="O9227" s="96"/>
    </row>
    <row r="9228" spans="6:15" ht="45.95" customHeight="1">
      <c r="F9228" s="22"/>
      <c r="G9228" s="19"/>
      <c r="H9228" s="19"/>
      <c r="I9228" s="120"/>
      <c r="J9228" s="23"/>
      <c r="K9228" s="24"/>
      <c r="L9228" s="23"/>
      <c r="N9228" s="121"/>
      <c r="O9228" s="96"/>
    </row>
    <row r="9229" spans="6:15" ht="45.95" customHeight="1">
      <c r="F9229" s="22"/>
      <c r="G9229" s="19"/>
      <c r="H9229" s="19"/>
      <c r="I9229" s="120"/>
      <c r="J9229" s="23"/>
      <c r="K9229" s="24"/>
      <c r="L9229" s="23"/>
      <c r="N9229" s="121"/>
      <c r="O9229" s="96"/>
    </row>
    <row r="9230" spans="6:15" ht="45.95" customHeight="1">
      <c r="F9230" s="25"/>
      <c r="G9230" s="25"/>
      <c r="H9230" s="25"/>
      <c r="I9230" s="120"/>
      <c r="J9230" s="23"/>
      <c r="K9230" s="24"/>
      <c r="L9230" s="23"/>
      <c r="N9230" s="121"/>
    </row>
    <row r="9231" spans="6:15" ht="45.95" customHeight="1">
      <c r="F9231" s="25"/>
      <c r="G9231" s="25"/>
      <c r="H9231" s="25"/>
      <c r="I9231" s="120"/>
      <c r="J9231" s="23"/>
      <c r="K9231" s="24"/>
      <c r="L9231" s="23"/>
      <c r="N9231" s="121"/>
    </row>
    <row r="9232" spans="6:15" ht="45.95" customHeight="1">
      <c r="F9232" s="133"/>
      <c r="G9232" s="25"/>
      <c r="H9232" s="25"/>
      <c r="I9232" s="132"/>
      <c r="J9232" s="23"/>
      <c r="K9232" s="24"/>
      <c r="L9232" s="23"/>
      <c r="N9232" s="121"/>
    </row>
    <row r="9233" spans="1:15" ht="45.95" customHeight="1">
      <c r="F9233" s="133"/>
      <c r="G9233" s="25"/>
      <c r="H9233" s="25"/>
      <c r="I9233" s="132"/>
      <c r="J9233" s="23"/>
      <c r="K9233" s="24"/>
      <c r="L9233" s="23"/>
      <c r="N9233" s="121"/>
    </row>
    <row r="9234" spans="1:15" ht="45.95" customHeight="1">
      <c r="A9234" s="110"/>
      <c r="B9234" s="149"/>
      <c r="C9234" s="127"/>
      <c r="D9234" s="96"/>
      <c r="F9234" s="18"/>
      <c r="G9234" s="130"/>
      <c r="H9234" s="130"/>
      <c r="I9234" s="120"/>
      <c r="J9234" s="16"/>
      <c r="K9234" s="17"/>
      <c r="L9234" s="16"/>
      <c r="N9234" s="131"/>
    </row>
    <row r="9235" spans="1:15" ht="45.95" customHeight="1">
      <c r="F9235" s="18"/>
      <c r="G9235" s="130"/>
      <c r="H9235" s="130"/>
      <c r="I9235" s="120"/>
      <c r="J9235" s="16"/>
      <c r="K9235" s="17"/>
      <c r="L9235" s="16"/>
      <c r="N9235" s="131"/>
    </row>
    <row r="9236" spans="1:15" ht="45.95" customHeight="1">
      <c r="F9236" s="18"/>
      <c r="G9236" s="130"/>
      <c r="H9236" s="130"/>
      <c r="I9236" s="120"/>
      <c r="J9236" s="16"/>
      <c r="K9236" s="17"/>
      <c r="L9236" s="16"/>
      <c r="N9236" s="131"/>
      <c r="O9236" s="96"/>
    </row>
    <row r="9237" spans="1:15" ht="45.95" customHeight="1">
      <c r="F9237" s="18"/>
      <c r="G9237" s="130"/>
      <c r="H9237" s="130"/>
      <c r="I9237" s="120"/>
      <c r="J9237" s="16"/>
      <c r="K9237" s="17"/>
      <c r="L9237" s="16"/>
      <c r="N9237" s="131"/>
      <c r="O9237" s="96"/>
    </row>
    <row r="9238" spans="1:15" ht="45.95" customHeight="1">
      <c r="F9238" s="18"/>
      <c r="G9238" s="19"/>
      <c r="H9238" s="19"/>
      <c r="I9238" s="137"/>
      <c r="J9238" s="16"/>
      <c r="K9238" s="17"/>
      <c r="L9238" s="16"/>
      <c r="N9238" s="131"/>
      <c r="O9238" s="96"/>
    </row>
    <row r="9239" spans="1:15" ht="45.95" customHeight="1">
      <c r="F9239" s="18"/>
      <c r="G9239" s="19"/>
      <c r="H9239" s="19"/>
      <c r="I9239" s="120"/>
      <c r="J9239" s="16"/>
      <c r="K9239" s="17"/>
      <c r="L9239" s="16"/>
      <c r="N9239" s="131"/>
      <c r="O9239" s="96"/>
    </row>
    <row r="9240" spans="1:15" ht="45.95" customHeight="1">
      <c r="F9240" s="22"/>
      <c r="G9240" s="19"/>
      <c r="H9240" s="19"/>
      <c r="I9240" s="120"/>
      <c r="J9240" s="23"/>
      <c r="K9240" s="24"/>
      <c r="L9240" s="23"/>
      <c r="N9240" s="131"/>
      <c r="O9240" s="96"/>
    </row>
    <row r="9241" spans="1:15" ht="45.95" customHeight="1">
      <c r="F9241" s="22"/>
      <c r="G9241" s="19"/>
      <c r="H9241" s="19"/>
      <c r="I9241" s="120"/>
      <c r="J9241" s="23"/>
      <c r="K9241" s="24"/>
      <c r="L9241" s="23"/>
      <c r="N9241" s="131"/>
      <c r="O9241" s="96"/>
    </row>
    <row r="9242" spans="1:15" ht="45.95" customHeight="1">
      <c r="F9242" s="25"/>
      <c r="G9242" s="25"/>
      <c r="H9242" s="25"/>
      <c r="I9242" s="132"/>
      <c r="J9242" s="23"/>
      <c r="K9242" s="24"/>
      <c r="L9242" s="23"/>
      <c r="N9242" s="131"/>
      <c r="O9242" s="96"/>
    </row>
    <row r="9243" spans="1:15" ht="45.95" customHeight="1">
      <c r="F9243" s="133"/>
      <c r="G9243" s="25"/>
      <c r="H9243" s="25"/>
      <c r="I9243" s="132"/>
      <c r="J9243" s="23"/>
      <c r="K9243" s="24"/>
      <c r="L9243" s="23"/>
      <c r="N9243" s="131"/>
      <c r="O9243" s="96"/>
    </row>
    <row r="9244" spans="1:15" ht="45.95" customHeight="1">
      <c r="F9244" s="133"/>
      <c r="G9244" s="25"/>
      <c r="H9244" s="25"/>
      <c r="I9244" s="132"/>
      <c r="J9244" s="23"/>
      <c r="K9244" s="24"/>
      <c r="L9244" s="23"/>
      <c r="N9244" s="131"/>
      <c r="O9244" s="96"/>
    </row>
    <row r="9245" spans="1:15" ht="45.95" customHeight="1">
      <c r="F9245" s="18"/>
      <c r="G9245" s="19"/>
      <c r="H9245" s="19"/>
      <c r="I9245" s="120"/>
      <c r="J9245" s="16"/>
      <c r="K9245" s="17"/>
      <c r="L9245" s="16"/>
      <c r="N9245" s="121"/>
      <c r="O9245" s="96"/>
    </row>
    <row r="9246" spans="1:15" ht="45.95" customHeight="1">
      <c r="F9246" s="18"/>
      <c r="G9246" s="19"/>
      <c r="H9246" s="19"/>
      <c r="I9246" s="120"/>
      <c r="J9246" s="16"/>
      <c r="K9246" s="17"/>
      <c r="L9246" s="16"/>
      <c r="N9246" s="121"/>
      <c r="O9246" s="96"/>
    </row>
    <row r="9247" spans="1:15" ht="45.95" customHeight="1">
      <c r="F9247" s="22"/>
      <c r="G9247" s="19"/>
      <c r="H9247" s="19"/>
      <c r="I9247" s="120"/>
      <c r="J9247" s="23"/>
      <c r="K9247" s="24"/>
      <c r="L9247" s="23"/>
      <c r="N9247" s="121"/>
      <c r="O9247" s="96"/>
    </row>
    <row r="9248" spans="1:15" ht="45.95" customHeight="1">
      <c r="F9248" s="22"/>
      <c r="G9248" s="19"/>
      <c r="H9248" s="19"/>
      <c r="I9248" s="120"/>
      <c r="J9248" s="23"/>
      <c r="K9248" s="24"/>
      <c r="L9248" s="23"/>
      <c r="N9248" s="121"/>
      <c r="O9248" s="96"/>
    </row>
    <row r="9249" spans="6:15" ht="45.95" customHeight="1">
      <c r="F9249" s="25"/>
      <c r="G9249" s="25"/>
      <c r="H9249" s="25"/>
      <c r="I9249" s="120"/>
      <c r="J9249" s="23"/>
      <c r="K9249" s="24"/>
      <c r="L9249" s="23"/>
      <c r="N9249" s="121"/>
      <c r="O9249" s="96"/>
    </row>
    <row r="9250" spans="6:15" ht="45.95" customHeight="1">
      <c r="F9250" s="25"/>
      <c r="G9250" s="25"/>
      <c r="H9250" s="25"/>
      <c r="I9250" s="132"/>
      <c r="J9250" s="23"/>
      <c r="K9250" s="24"/>
      <c r="L9250" s="23"/>
      <c r="N9250" s="121"/>
      <c r="O9250" s="96"/>
    </row>
    <row r="9251" spans="6:15" ht="45.95" customHeight="1">
      <c r="F9251" s="133"/>
      <c r="G9251" s="25"/>
      <c r="H9251" s="25"/>
      <c r="I9251" s="132"/>
      <c r="J9251" s="23"/>
      <c r="K9251" s="24"/>
      <c r="L9251" s="23"/>
      <c r="N9251" s="121"/>
      <c r="O9251" s="96"/>
    </row>
    <row r="9252" spans="6:15" ht="45.95" customHeight="1">
      <c r="F9252" s="133"/>
      <c r="G9252" s="25"/>
      <c r="H9252" s="25"/>
      <c r="I9252" s="132"/>
      <c r="J9252" s="23"/>
      <c r="K9252" s="24"/>
      <c r="L9252" s="23"/>
      <c r="N9252" s="121"/>
      <c r="O9252" s="96"/>
    </row>
    <row r="9253" spans="6:15" ht="45.95" customHeight="1">
      <c r="F9253" s="133"/>
      <c r="G9253" s="25"/>
      <c r="H9253" s="25"/>
      <c r="I9253" s="132"/>
      <c r="J9253" s="23"/>
      <c r="K9253" s="24"/>
      <c r="L9253" s="23"/>
      <c r="N9253" s="121"/>
      <c r="O9253" s="96"/>
    </row>
    <row r="9254" spans="6:15" ht="45.95" customHeight="1">
      <c r="F9254" s="18"/>
      <c r="G9254" s="19"/>
      <c r="H9254" s="19"/>
      <c r="I9254" s="137"/>
      <c r="J9254" s="16"/>
      <c r="K9254" s="17"/>
      <c r="L9254" s="16"/>
      <c r="N9254" s="131"/>
      <c r="O9254" s="96"/>
    </row>
    <row r="9255" spans="6:15" ht="45.95" customHeight="1">
      <c r="F9255" s="18"/>
      <c r="G9255" s="19"/>
      <c r="H9255" s="19"/>
      <c r="I9255" s="120"/>
      <c r="J9255" s="16"/>
      <c r="K9255" s="17"/>
      <c r="L9255" s="16"/>
      <c r="N9255" s="131"/>
      <c r="O9255" s="96"/>
    </row>
    <row r="9256" spans="6:15" ht="45.95" customHeight="1">
      <c r="F9256" s="18"/>
      <c r="G9256" s="19"/>
      <c r="H9256" s="19"/>
      <c r="I9256" s="120"/>
      <c r="J9256" s="16"/>
      <c r="K9256" s="17"/>
      <c r="L9256" s="16"/>
      <c r="N9256" s="131"/>
      <c r="O9256" s="96"/>
    </row>
    <row r="9257" spans="6:15" ht="45.95" customHeight="1">
      <c r="F9257" s="18"/>
      <c r="G9257" s="19"/>
      <c r="H9257" s="19"/>
      <c r="I9257" s="120"/>
      <c r="J9257" s="16"/>
      <c r="K9257" s="17"/>
      <c r="L9257" s="16"/>
      <c r="N9257" s="131"/>
      <c r="O9257" s="96"/>
    </row>
    <row r="9258" spans="6:15" ht="45.95" customHeight="1">
      <c r="F9258" s="18"/>
      <c r="G9258" s="19"/>
      <c r="H9258" s="19"/>
      <c r="I9258" s="120"/>
      <c r="J9258" s="16"/>
      <c r="K9258" s="17"/>
      <c r="L9258" s="16"/>
      <c r="N9258" s="131"/>
      <c r="O9258" s="96"/>
    </row>
    <row r="9259" spans="6:15" ht="45.95" customHeight="1">
      <c r="F9259" s="22"/>
      <c r="G9259" s="19"/>
      <c r="H9259" s="19"/>
      <c r="I9259" s="120"/>
      <c r="J9259" s="23"/>
      <c r="K9259" s="24"/>
      <c r="L9259" s="23"/>
      <c r="N9259" s="131"/>
      <c r="O9259" s="96"/>
    </row>
    <row r="9260" spans="6:15" ht="45.95" customHeight="1">
      <c r="F9260" s="22"/>
      <c r="G9260" s="19"/>
      <c r="H9260" s="19"/>
      <c r="I9260" s="120"/>
      <c r="J9260" s="23"/>
      <c r="K9260" s="24"/>
      <c r="L9260" s="23"/>
      <c r="N9260" s="131"/>
      <c r="O9260" s="96"/>
    </row>
    <row r="9261" spans="6:15" ht="45.95" customHeight="1">
      <c r="F9261" s="25"/>
      <c r="G9261" s="25"/>
      <c r="H9261" s="25"/>
      <c r="I9261" s="132"/>
      <c r="J9261" s="23"/>
      <c r="K9261" s="24"/>
      <c r="L9261" s="23"/>
      <c r="N9261" s="131"/>
      <c r="O9261" s="96"/>
    </row>
    <row r="9262" spans="6:15" ht="45.95" customHeight="1">
      <c r="F9262" s="25"/>
      <c r="G9262" s="25"/>
      <c r="H9262" s="25"/>
      <c r="I9262" s="132"/>
      <c r="J9262" s="23"/>
      <c r="K9262" s="24"/>
      <c r="L9262" s="23"/>
      <c r="N9262" s="131"/>
      <c r="O9262" s="96"/>
    </row>
    <row r="9263" spans="6:15" ht="45.95" customHeight="1">
      <c r="F9263" s="133"/>
      <c r="G9263" s="25"/>
      <c r="H9263" s="25"/>
      <c r="I9263" s="132"/>
      <c r="J9263" s="23"/>
      <c r="K9263" s="24"/>
      <c r="L9263" s="23"/>
      <c r="N9263" s="131"/>
      <c r="O9263" s="96"/>
    </row>
    <row r="9264" spans="6:15" ht="45.95" customHeight="1">
      <c r="F9264" s="133"/>
      <c r="G9264" s="25"/>
      <c r="H9264" s="25"/>
      <c r="I9264" s="132"/>
      <c r="J9264" s="23"/>
      <c r="K9264" s="24"/>
      <c r="L9264" s="23"/>
      <c r="N9264" s="131"/>
      <c r="O9264" s="96"/>
    </row>
    <row r="9265" spans="1:15" ht="45.95" customHeight="1">
      <c r="F9265" s="133"/>
      <c r="G9265" s="25"/>
      <c r="H9265" s="25"/>
      <c r="I9265" s="132"/>
      <c r="J9265" s="23"/>
      <c r="K9265" s="24"/>
      <c r="L9265" s="23"/>
      <c r="N9265" s="131"/>
      <c r="O9265" s="96"/>
    </row>
    <row r="9266" spans="1:15" ht="45.95" customHeight="1">
      <c r="F9266" s="18"/>
      <c r="G9266" s="19"/>
      <c r="H9266" s="19"/>
      <c r="I9266" s="137"/>
      <c r="J9266" s="16"/>
      <c r="K9266" s="17"/>
      <c r="L9266" s="16"/>
      <c r="N9266" s="121"/>
      <c r="O9266" s="96"/>
    </row>
    <row r="9267" spans="1:15" ht="45.95" customHeight="1">
      <c r="F9267" s="18"/>
      <c r="G9267" s="19"/>
      <c r="H9267" s="19"/>
      <c r="I9267" s="120"/>
      <c r="J9267" s="16"/>
      <c r="K9267" s="17"/>
      <c r="L9267" s="16"/>
      <c r="N9267" s="121"/>
      <c r="O9267" s="96"/>
    </row>
    <row r="9268" spans="1:15" ht="45.95" customHeight="1">
      <c r="F9268" s="18"/>
      <c r="G9268" s="19"/>
      <c r="H9268" s="19"/>
      <c r="I9268" s="120"/>
      <c r="J9268" s="16"/>
      <c r="K9268" s="17"/>
      <c r="L9268" s="16"/>
      <c r="N9268" s="121"/>
      <c r="O9268" s="96"/>
    </row>
    <row r="9269" spans="1:15" ht="45.95" customHeight="1">
      <c r="F9269" s="18"/>
      <c r="G9269" s="19"/>
      <c r="H9269" s="19"/>
      <c r="I9269" s="120"/>
      <c r="J9269" s="16"/>
      <c r="K9269" s="17"/>
      <c r="L9269" s="16"/>
      <c r="N9269" s="121"/>
      <c r="O9269" s="96"/>
    </row>
    <row r="9270" spans="1:15" ht="45.95" customHeight="1">
      <c r="F9270" s="18"/>
      <c r="G9270" s="19"/>
      <c r="H9270" s="19"/>
      <c r="I9270" s="120"/>
      <c r="J9270" s="16"/>
      <c r="K9270" s="17"/>
      <c r="L9270" s="16"/>
      <c r="N9270" s="121"/>
      <c r="O9270" s="96"/>
    </row>
    <row r="9271" spans="1:15" ht="45.95" customHeight="1">
      <c r="F9271" s="22"/>
      <c r="G9271" s="19"/>
      <c r="H9271" s="19"/>
      <c r="I9271" s="120"/>
      <c r="J9271" s="23"/>
      <c r="K9271" s="24"/>
      <c r="L9271" s="23"/>
      <c r="N9271" s="121"/>
      <c r="O9271" s="96"/>
    </row>
    <row r="9272" spans="1:15" ht="45.95" customHeight="1">
      <c r="F9272" s="22"/>
      <c r="G9272" s="19"/>
      <c r="H9272" s="19"/>
      <c r="I9272" s="120"/>
      <c r="J9272" s="23"/>
      <c r="K9272" s="24"/>
      <c r="L9272" s="23"/>
      <c r="N9272" s="121"/>
      <c r="O9272" s="96"/>
    </row>
    <row r="9273" spans="1:15" ht="45.95" customHeight="1">
      <c r="F9273" s="25"/>
      <c r="G9273" s="25"/>
      <c r="H9273" s="25"/>
      <c r="I9273" s="132"/>
      <c r="J9273" s="23"/>
      <c r="K9273" s="24"/>
      <c r="L9273" s="23"/>
      <c r="N9273" s="121"/>
      <c r="O9273" s="96"/>
    </row>
    <row r="9274" spans="1:15" ht="45.95" customHeight="1">
      <c r="F9274" s="25"/>
      <c r="G9274" s="25"/>
      <c r="H9274" s="25"/>
      <c r="I9274" s="132"/>
      <c r="J9274" s="23"/>
      <c r="K9274" s="24"/>
      <c r="L9274" s="23"/>
      <c r="N9274" s="121"/>
      <c r="O9274" s="96"/>
    </row>
    <row r="9275" spans="1:15" ht="45.95" customHeight="1">
      <c r="F9275" s="133"/>
      <c r="G9275" s="25"/>
      <c r="H9275" s="25"/>
      <c r="I9275" s="132"/>
      <c r="J9275" s="23"/>
      <c r="K9275" s="24"/>
      <c r="L9275" s="23"/>
      <c r="N9275" s="121"/>
      <c r="O9275" s="96"/>
    </row>
    <row r="9276" spans="1:15" ht="45.95" customHeight="1">
      <c r="F9276" s="133"/>
      <c r="G9276" s="25"/>
      <c r="H9276" s="25"/>
      <c r="I9276" s="132"/>
      <c r="J9276" s="23"/>
      <c r="K9276" s="24"/>
      <c r="L9276" s="23"/>
      <c r="N9276" s="121"/>
      <c r="O9276" s="96"/>
    </row>
    <row r="9277" spans="1:15" ht="45.95" customHeight="1">
      <c r="F9277" s="133"/>
      <c r="G9277" s="25"/>
      <c r="H9277" s="25"/>
      <c r="I9277" s="132"/>
      <c r="J9277" s="23"/>
      <c r="K9277" s="24"/>
      <c r="L9277" s="23"/>
      <c r="N9277" s="121"/>
      <c r="O9277" s="96"/>
    </row>
    <row r="9278" spans="1:15" ht="45.95" customHeight="1">
      <c r="F9278" s="133"/>
      <c r="G9278" s="25"/>
      <c r="H9278" s="25"/>
      <c r="I9278" s="132"/>
      <c r="J9278" s="23"/>
      <c r="K9278" s="24"/>
      <c r="L9278" s="23"/>
      <c r="N9278" s="121"/>
      <c r="O9278" s="96"/>
    </row>
    <row r="9279" spans="1:15" ht="45.95" customHeight="1">
      <c r="A9279" s="110"/>
      <c r="B9279" s="149"/>
      <c r="C9279" s="127"/>
      <c r="D9279" s="96"/>
      <c r="F9279" s="18"/>
      <c r="G9279" s="130"/>
      <c r="H9279" s="130"/>
      <c r="I9279" s="120"/>
      <c r="J9279" s="16"/>
      <c r="K9279" s="17"/>
      <c r="L9279" s="16"/>
      <c r="N9279" s="131"/>
      <c r="O9279" s="96"/>
    </row>
    <row r="9280" spans="1:15" ht="45.95" customHeight="1">
      <c r="F9280" s="18"/>
      <c r="G9280" s="130"/>
      <c r="H9280" s="130"/>
      <c r="I9280" s="120"/>
      <c r="J9280" s="16"/>
      <c r="K9280" s="17"/>
      <c r="L9280" s="16"/>
      <c r="N9280" s="131"/>
      <c r="O9280" s="96"/>
    </row>
    <row r="9281" spans="6:15" ht="45.95" customHeight="1">
      <c r="F9281" s="18"/>
      <c r="G9281" s="130"/>
      <c r="H9281" s="130"/>
      <c r="I9281" s="120"/>
      <c r="J9281" s="16"/>
      <c r="K9281" s="17"/>
      <c r="L9281" s="16"/>
      <c r="N9281" s="131"/>
      <c r="O9281" s="96"/>
    </row>
    <row r="9282" spans="6:15" ht="45.95" customHeight="1">
      <c r="F9282" s="18"/>
      <c r="G9282" s="19"/>
      <c r="H9282" s="19"/>
      <c r="I9282" s="137"/>
      <c r="J9282" s="16"/>
      <c r="K9282" s="17"/>
      <c r="L9282" s="16"/>
      <c r="N9282" s="119"/>
      <c r="O9282" s="96"/>
    </row>
    <row r="9283" spans="6:15" ht="45.95" customHeight="1">
      <c r="F9283" s="18"/>
      <c r="G9283" s="19"/>
      <c r="H9283" s="19"/>
      <c r="I9283" s="120"/>
      <c r="J9283" s="16"/>
      <c r="K9283" s="17"/>
      <c r="L9283" s="16"/>
      <c r="N9283" s="119"/>
      <c r="O9283" s="96"/>
    </row>
    <row r="9284" spans="6:15" ht="45.95" customHeight="1">
      <c r="F9284" s="22"/>
      <c r="G9284" s="19"/>
      <c r="H9284" s="19"/>
      <c r="I9284" s="120"/>
      <c r="J9284" s="23"/>
      <c r="K9284" s="24"/>
      <c r="L9284" s="23"/>
      <c r="N9284" s="119"/>
      <c r="O9284" s="96"/>
    </row>
    <row r="9285" spans="6:15" ht="45.95" customHeight="1">
      <c r="F9285" s="22"/>
      <c r="G9285" s="19"/>
      <c r="H9285" s="19"/>
      <c r="I9285" s="120"/>
      <c r="J9285" s="23"/>
      <c r="K9285" s="24"/>
      <c r="L9285" s="23"/>
      <c r="N9285" s="119"/>
      <c r="O9285" s="96"/>
    </row>
    <row r="9286" spans="6:15" ht="45.95" customHeight="1">
      <c r="F9286" s="25"/>
      <c r="G9286" s="25"/>
      <c r="H9286" s="25"/>
      <c r="I9286" s="120"/>
      <c r="J9286" s="23"/>
      <c r="K9286" s="24"/>
      <c r="L9286" s="23"/>
      <c r="N9286" s="119"/>
    </row>
    <row r="9287" spans="6:15" ht="45.95" customHeight="1">
      <c r="F9287" s="25"/>
      <c r="G9287" s="25"/>
      <c r="H9287" s="25"/>
      <c r="I9287" s="120"/>
      <c r="J9287" s="23"/>
      <c r="K9287" s="24"/>
      <c r="L9287" s="23"/>
      <c r="N9287" s="119"/>
      <c r="O9287" s="96"/>
    </row>
    <row r="9288" spans="6:15" ht="45.95" customHeight="1">
      <c r="F9288" s="133"/>
      <c r="G9288" s="25"/>
      <c r="H9288" s="25"/>
      <c r="I9288" s="132"/>
      <c r="J9288" s="23"/>
      <c r="K9288" s="24"/>
      <c r="L9288" s="23"/>
      <c r="N9288" s="119"/>
      <c r="O9288" s="96"/>
    </row>
    <row r="9289" spans="6:15" ht="45.95" customHeight="1">
      <c r="F9289" s="133"/>
      <c r="G9289" s="25"/>
      <c r="H9289" s="25"/>
      <c r="I9289" s="132"/>
      <c r="J9289" s="23"/>
      <c r="K9289" s="24"/>
      <c r="L9289" s="23"/>
      <c r="N9289" s="119"/>
      <c r="O9289" s="96"/>
    </row>
    <row r="9290" spans="6:15" ht="45.95" customHeight="1">
      <c r="F9290" s="18"/>
      <c r="G9290" s="19"/>
      <c r="H9290" s="19"/>
      <c r="I9290" s="137"/>
      <c r="J9290" s="16"/>
      <c r="K9290" s="17"/>
      <c r="L9290" s="16"/>
      <c r="N9290" s="119"/>
      <c r="O9290" s="96"/>
    </row>
    <row r="9291" spans="6:15" ht="45.95" customHeight="1">
      <c r="F9291" s="18"/>
      <c r="G9291" s="19"/>
      <c r="H9291" s="19"/>
      <c r="I9291" s="120"/>
      <c r="J9291" s="16"/>
      <c r="K9291" s="17"/>
      <c r="L9291" s="16"/>
      <c r="N9291" s="119"/>
      <c r="O9291" s="96"/>
    </row>
    <row r="9292" spans="6:15" ht="45.95" customHeight="1">
      <c r="F9292" s="18"/>
      <c r="G9292" s="19"/>
      <c r="H9292" s="19"/>
      <c r="I9292" s="120"/>
      <c r="J9292" s="16"/>
      <c r="K9292" s="17"/>
      <c r="L9292" s="16"/>
      <c r="N9292" s="119"/>
      <c r="O9292" s="96"/>
    </row>
    <row r="9293" spans="6:15" ht="45.95" customHeight="1">
      <c r="F9293" s="18"/>
      <c r="G9293" s="19"/>
      <c r="H9293" s="19"/>
      <c r="I9293" s="120"/>
      <c r="J9293" s="16"/>
      <c r="K9293" s="17"/>
      <c r="L9293" s="16"/>
      <c r="N9293" s="119"/>
      <c r="O9293" s="96"/>
    </row>
    <row r="9294" spans="6:15" ht="45.95" customHeight="1">
      <c r="F9294" s="18"/>
      <c r="G9294" s="19"/>
      <c r="H9294" s="19"/>
      <c r="I9294" s="120"/>
      <c r="J9294" s="16"/>
      <c r="K9294" s="17"/>
      <c r="L9294" s="16"/>
      <c r="N9294" s="119"/>
      <c r="O9294" s="96"/>
    </row>
    <row r="9295" spans="6:15" ht="45.95" customHeight="1">
      <c r="F9295" s="22"/>
      <c r="G9295" s="19"/>
      <c r="H9295" s="19"/>
      <c r="I9295" s="120"/>
      <c r="J9295" s="23"/>
      <c r="K9295" s="24"/>
      <c r="L9295" s="23"/>
      <c r="N9295" s="119"/>
      <c r="O9295" s="96"/>
    </row>
    <row r="9296" spans="6:15" ht="45.95" customHeight="1">
      <c r="F9296" s="22"/>
      <c r="G9296" s="19"/>
      <c r="H9296" s="19"/>
      <c r="I9296" s="120"/>
      <c r="J9296" s="23"/>
      <c r="K9296" s="24"/>
      <c r="L9296" s="23"/>
      <c r="N9296" s="119"/>
      <c r="O9296" s="96"/>
    </row>
    <row r="9297" spans="6:15" ht="45.95" customHeight="1">
      <c r="F9297" s="25"/>
      <c r="G9297" s="25"/>
      <c r="H9297" s="25"/>
      <c r="I9297" s="132"/>
      <c r="J9297" s="23"/>
      <c r="K9297" s="24"/>
      <c r="L9297" s="23"/>
      <c r="N9297" s="119"/>
    </row>
    <row r="9298" spans="6:15" ht="45.95" customHeight="1">
      <c r="F9298" s="25"/>
      <c r="G9298" s="25"/>
      <c r="H9298" s="25"/>
      <c r="I9298" s="132"/>
      <c r="J9298" s="23"/>
      <c r="K9298" s="24"/>
      <c r="L9298" s="23"/>
      <c r="N9298" s="119"/>
      <c r="O9298" s="96"/>
    </row>
    <row r="9299" spans="6:15" ht="45.95" customHeight="1">
      <c r="F9299" s="133"/>
      <c r="G9299" s="25"/>
      <c r="H9299" s="25"/>
      <c r="I9299" s="132"/>
      <c r="J9299" s="23"/>
      <c r="K9299" s="24"/>
      <c r="L9299" s="23"/>
      <c r="N9299" s="119"/>
    </row>
    <row r="9300" spans="6:15" ht="45.95" customHeight="1">
      <c r="F9300" s="133"/>
      <c r="G9300" s="25"/>
      <c r="H9300" s="25"/>
      <c r="I9300" s="132"/>
      <c r="J9300" s="23"/>
      <c r="K9300" s="24"/>
      <c r="L9300" s="23"/>
      <c r="N9300" s="119"/>
    </row>
    <row r="9301" spans="6:15" ht="45.95" customHeight="1">
      <c r="F9301" s="18"/>
      <c r="G9301" s="19"/>
      <c r="H9301" s="19"/>
      <c r="I9301" s="120"/>
      <c r="J9301" s="16"/>
      <c r="K9301" s="17"/>
      <c r="L9301" s="16"/>
      <c r="N9301" s="121"/>
      <c r="O9301" s="96"/>
    </row>
    <row r="9302" spans="6:15" ht="45.95" customHeight="1">
      <c r="F9302" s="18"/>
      <c r="G9302" s="19"/>
      <c r="H9302" s="19"/>
      <c r="I9302" s="120"/>
      <c r="J9302" s="16"/>
      <c r="K9302" s="17"/>
      <c r="L9302" s="16"/>
      <c r="N9302" s="121"/>
      <c r="O9302" s="96"/>
    </row>
    <row r="9303" spans="6:15" ht="45.95" customHeight="1">
      <c r="F9303" s="18"/>
      <c r="G9303" s="19"/>
      <c r="H9303" s="19"/>
      <c r="I9303" s="120"/>
      <c r="J9303" s="16"/>
      <c r="K9303" s="17"/>
      <c r="L9303" s="16"/>
      <c r="N9303" s="121"/>
      <c r="O9303" s="96"/>
    </row>
    <row r="9304" spans="6:15" ht="45.95" customHeight="1">
      <c r="F9304" s="18"/>
      <c r="G9304" s="19"/>
      <c r="H9304" s="19"/>
      <c r="I9304" s="120"/>
      <c r="J9304" s="16"/>
      <c r="K9304" s="17"/>
      <c r="L9304" s="16"/>
      <c r="N9304" s="121"/>
      <c r="O9304" s="96"/>
    </row>
    <row r="9305" spans="6:15" ht="45.95" customHeight="1">
      <c r="F9305" s="18"/>
      <c r="G9305" s="19"/>
      <c r="H9305" s="19"/>
      <c r="I9305" s="120"/>
      <c r="J9305" s="16"/>
      <c r="K9305" s="17"/>
      <c r="L9305" s="16"/>
      <c r="N9305" s="121"/>
      <c r="O9305" s="96"/>
    </row>
    <row r="9306" spans="6:15" ht="45.95" customHeight="1">
      <c r="F9306" s="18"/>
      <c r="G9306" s="19"/>
      <c r="H9306" s="19"/>
      <c r="I9306" s="120"/>
      <c r="J9306" s="16"/>
      <c r="K9306" s="17"/>
      <c r="L9306" s="16"/>
      <c r="N9306" s="121"/>
      <c r="O9306" s="96"/>
    </row>
    <row r="9307" spans="6:15" ht="45.95" customHeight="1">
      <c r="F9307" s="18"/>
      <c r="G9307" s="19"/>
      <c r="H9307" s="19"/>
      <c r="I9307" s="120"/>
      <c r="J9307" s="16"/>
      <c r="K9307" s="17"/>
      <c r="L9307" s="16"/>
      <c r="N9307" s="121"/>
      <c r="O9307" s="96"/>
    </row>
    <row r="9308" spans="6:15" ht="45.95" customHeight="1">
      <c r="F9308" s="18"/>
      <c r="G9308" s="19"/>
      <c r="H9308" s="19"/>
      <c r="I9308" s="120"/>
      <c r="J9308" s="16"/>
      <c r="K9308" s="17"/>
      <c r="L9308" s="16"/>
      <c r="N9308" s="121"/>
      <c r="O9308" s="96"/>
    </row>
    <row r="9309" spans="6:15" ht="45.95" customHeight="1">
      <c r="F9309" s="22"/>
      <c r="G9309" s="19"/>
      <c r="H9309" s="19"/>
      <c r="I9309" s="120"/>
      <c r="J9309" s="23"/>
      <c r="K9309" s="24"/>
      <c r="L9309" s="23"/>
      <c r="N9309" s="121"/>
      <c r="O9309" s="96"/>
    </row>
    <row r="9310" spans="6:15" ht="45.95" customHeight="1">
      <c r="F9310" s="25"/>
      <c r="G9310" s="25"/>
      <c r="H9310" s="25"/>
      <c r="I9310" s="132"/>
      <c r="J9310" s="23"/>
      <c r="K9310" s="24"/>
      <c r="L9310" s="23"/>
      <c r="N9310" s="121"/>
      <c r="O9310" s="96"/>
    </row>
    <row r="9311" spans="6:15" ht="45.95" customHeight="1">
      <c r="F9311" s="25"/>
      <c r="G9311" s="25"/>
      <c r="H9311" s="25"/>
      <c r="I9311" s="132"/>
      <c r="J9311" s="23"/>
      <c r="K9311" s="24"/>
      <c r="L9311" s="23"/>
      <c r="N9311" s="121"/>
      <c r="O9311" s="96"/>
    </row>
    <row r="9312" spans="6:15" ht="45.95" customHeight="1">
      <c r="F9312" s="133"/>
      <c r="G9312" s="25"/>
      <c r="H9312" s="25"/>
      <c r="I9312" s="132"/>
      <c r="J9312" s="23"/>
      <c r="K9312" s="24"/>
      <c r="L9312" s="23"/>
      <c r="N9312" s="121"/>
      <c r="O9312" s="96"/>
    </row>
    <row r="9313" spans="1:15" ht="45.95" customHeight="1">
      <c r="F9313" s="133"/>
      <c r="G9313" s="25"/>
      <c r="H9313" s="25"/>
      <c r="I9313" s="132"/>
      <c r="J9313" s="23"/>
      <c r="K9313" s="24"/>
      <c r="L9313" s="23"/>
      <c r="N9313" s="121"/>
      <c r="O9313" s="96"/>
    </row>
    <row r="9314" spans="1:15" ht="45.95" customHeight="1">
      <c r="F9314" s="133"/>
      <c r="G9314" s="25"/>
      <c r="H9314" s="25"/>
      <c r="I9314" s="132"/>
      <c r="J9314" s="23"/>
      <c r="K9314" s="24"/>
      <c r="L9314" s="23"/>
      <c r="N9314" s="121"/>
      <c r="O9314" s="96"/>
    </row>
    <row r="9315" spans="1:15" ht="45.95" customHeight="1">
      <c r="F9315" s="133"/>
      <c r="G9315" s="25"/>
      <c r="H9315" s="25"/>
      <c r="I9315" s="132"/>
      <c r="J9315" s="23"/>
      <c r="K9315" s="24"/>
      <c r="L9315" s="23"/>
      <c r="N9315" s="121"/>
      <c r="O9315" s="96"/>
    </row>
    <row r="9316" spans="1:15" ht="45.95" customHeight="1">
      <c r="A9316" s="110"/>
      <c r="B9316" s="149"/>
      <c r="C9316" s="127"/>
      <c r="D9316" s="96"/>
      <c r="F9316" s="130"/>
      <c r="G9316" s="130"/>
      <c r="H9316" s="130"/>
      <c r="I9316" s="120"/>
      <c r="J9316" s="16"/>
      <c r="K9316" s="17"/>
      <c r="L9316" s="16"/>
      <c r="N9316" s="131"/>
      <c r="O9316" s="96"/>
    </row>
    <row r="9317" spans="1:15" ht="45.95" customHeight="1">
      <c r="A9317" s="110"/>
      <c r="F9317" s="130"/>
      <c r="G9317" s="130"/>
      <c r="H9317" s="130"/>
      <c r="I9317" s="120"/>
      <c r="J9317" s="16"/>
      <c r="K9317" s="17"/>
      <c r="L9317" s="16"/>
      <c r="N9317" s="131"/>
      <c r="O9317" s="96"/>
    </row>
    <row r="9318" spans="1:15" ht="45.95" customHeight="1">
      <c r="A9318" s="110"/>
      <c r="F9318" s="18"/>
      <c r="G9318" s="19"/>
      <c r="H9318" s="19"/>
      <c r="I9318" s="137"/>
      <c r="J9318" s="16"/>
      <c r="K9318" s="17"/>
      <c r="L9318" s="16"/>
      <c r="N9318" s="121"/>
      <c r="O9318" s="96"/>
    </row>
    <row r="9319" spans="1:15" ht="45.95" customHeight="1">
      <c r="A9319" s="110"/>
      <c r="F9319" s="18"/>
      <c r="G9319" s="19"/>
      <c r="H9319" s="19"/>
      <c r="I9319" s="120"/>
      <c r="J9319" s="16"/>
      <c r="K9319" s="17"/>
      <c r="L9319" s="16"/>
      <c r="N9319" s="121"/>
      <c r="O9319" s="96"/>
    </row>
    <row r="9320" spans="1:15" ht="45.95" customHeight="1">
      <c r="A9320" s="110"/>
      <c r="F9320" s="18"/>
      <c r="G9320" s="19"/>
      <c r="H9320" s="19"/>
      <c r="I9320" s="120"/>
      <c r="J9320" s="16"/>
      <c r="K9320" s="17"/>
      <c r="L9320" s="16"/>
      <c r="N9320" s="121"/>
      <c r="O9320" s="96"/>
    </row>
    <row r="9321" spans="1:15" ht="45.95" customHeight="1">
      <c r="A9321" s="110"/>
      <c r="F9321" s="18"/>
      <c r="G9321" s="19"/>
      <c r="H9321" s="19"/>
      <c r="I9321" s="120"/>
      <c r="J9321" s="16"/>
      <c r="K9321" s="17"/>
      <c r="L9321" s="16"/>
      <c r="N9321" s="121"/>
      <c r="O9321" s="96"/>
    </row>
    <row r="9322" spans="1:15" ht="45.95" customHeight="1">
      <c r="A9322" s="110"/>
      <c r="F9322" s="22"/>
      <c r="G9322" s="19"/>
      <c r="H9322" s="19"/>
      <c r="I9322" s="120"/>
      <c r="J9322" s="23"/>
      <c r="K9322" s="24"/>
      <c r="L9322" s="23"/>
      <c r="N9322" s="121"/>
      <c r="O9322" s="96"/>
    </row>
    <row r="9323" spans="1:15" ht="45.95" customHeight="1">
      <c r="A9323" s="110"/>
      <c r="F9323" s="25"/>
      <c r="G9323" s="25"/>
      <c r="H9323" s="25"/>
      <c r="I9323" s="120"/>
      <c r="J9323" s="23"/>
      <c r="K9323" s="24"/>
      <c r="L9323" s="23"/>
      <c r="N9323" s="121"/>
      <c r="O9323" s="96"/>
    </row>
    <row r="9324" spans="1:15" ht="45.95" customHeight="1">
      <c r="A9324" s="110"/>
      <c r="F9324" s="133"/>
      <c r="G9324" s="25"/>
      <c r="H9324" s="25"/>
      <c r="I9324" s="132"/>
      <c r="J9324" s="23"/>
      <c r="K9324" s="24"/>
      <c r="L9324" s="23"/>
      <c r="N9324" s="121"/>
      <c r="O9324" s="96"/>
    </row>
    <row r="9325" spans="1:15" ht="45.95" customHeight="1">
      <c r="A9325" s="110"/>
      <c r="F9325" s="133"/>
      <c r="G9325" s="25"/>
      <c r="H9325" s="25"/>
      <c r="I9325" s="132"/>
      <c r="J9325" s="23"/>
      <c r="K9325" s="24"/>
      <c r="L9325" s="23"/>
      <c r="N9325" s="121"/>
      <c r="O9325" s="96"/>
    </row>
    <row r="9326" spans="1:15" ht="45.95" customHeight="1">
      <c r="A9326" s="110"/>
      <c r="F9326" s="18"/>
      <c r="G9326" s="19"/>
      <c r="H9326" s="19"/>
      <c r="I9326" s="120"/>
      <c r="J9326" s="16"/>
      <c r="K9326" s="17"/>
      <c r="L9326" s="16"/>
      <c r="N9326" s="121"/>
      <c r="O9326" s="96"/>
    </row>
    <row r="9327" spans="1:15" ht="45.95" customHeight="1">
      <c r="A9327" s="110"/>
      <c r="F9327" s="22"/>
      <c r="G9327" s="19"/>
      <c r="H9327" s="19"/>
      <c r="I9327" s="120"/>
      <c r="J9327" s="23"/>
      <c r="K9327" s="24"/>
      <c r="L9327" s="23"/>
      <c r="N9327" s="121"/>
      <c r="O9327" s="96"/>
    </row>
    <row r="9328" spans="1:15" ht="45.95" customHeight="1">
      <c r="A9328" s="110"/>
      <c r="F9328" s="22"/>
      <c r="G9328" s="19"/>
      <c r="H9328" s="19"/>
      <c r="I9328" s="120"/>
      <c r="J9328" s="23"/>
      <c r="K9328" s="24"/>
      <c r="L9328" s="23"/>
      <c r="N9328" s="121"/>
      <c r="O9328" s="96"/>
    </row>
    <row r="9329" spans="1:15" ht="45.95" customHeight="1">
      <c r="A9329" s="110"/>
      <c r="F9329" s="25"/>
      <c r="G9329" s="25"/>
      <c r="H9329" s="25"/>
      <c r="I9329" s="120"/>
      <c r="J9329" s="23"/>
      <c r="K9329" s="24"/>
      <c r="L9329" s="23"/>
      <c r="N9329" s="121"/>
      <c r="O9329" s="96"/>
    </row>
    <row r="9330" spans="1:15" ht="45.95" customHeight="1">
      <c r="A9330" s="110"/>
      <c r="F9330" s="25"/>
      <c r="G9330" s="25"/>
      <c r="H9330" s="25"/>
      <c r="I9330" s="120"/>
      <c r="J9330" s="23"/>
      <c r="K9330" s="24"/>
      <c r="L9330" s="23"/>
      <c r="N9330" s="121"/>
      <c r="O9330" s="96"/>
    </row>
    <row r="9331" spans="1:15" ht="45.95" customHeight="1">
      <c r="A9331" s="110"/>
      <c r="F9331" s="133"/>
      <c r="G9331" s="25"/>
      <c r="H9331" s="25"/>
      <c r="I9331" s="132"/>
      <c r="J9331" s="23"/>
      <c r="K9331" s="24"/>
      <c r="L9331" s="23"/>
      <c r="N9331" s="121"/>
      <c r="O9331" s="96"/>
    </row>
    <row r="9332" spans="1:15" ht="45.95" customHeight="1">
      <c r="A9332" s="110"/>
      <c r="F9332" s="133"/>
      <c r="G9332" s="25"/>
      <c r="H9332" s="25"/>
      <c r="I9332" s="132"/>
      <c r="J9332" s="23"/>
      <c r="K9332" s="24"/>
      <c r="L9332" s="23"/>
      <c r="N9332" s="121"/>
      <c r="O9332" s="96"/>
    </row>
    <row r="9333" spans="1:15" ht="45.95" customHeight="1">
      <c r="A9333" s="110"/>
      <c r="B9333" s="149"/>
      <c r="C9333" s="127"/>
      <c r="D9333" s="96"/>
      <c r="F9333" s="130"/>
      <c r="G9333" s="130"/>
      <c r="H9333" s="130"/>
      <c r="I9333" s="120"/>
      <c r="J9333" s="16"/>
      <c r="K9333" s="17"/>
      <c r="L9333" s="16"/>
      <c r="N9333" s="131"/>
      <c r="O9333" s="96"/>
    </row>
    <row r="9334" spans="1:15" ht="45.95" customHeight="1">
      <c r="A9334" s="110"/>
      <c r="C9334" s="127"/>
      <c r="D9334" s="96"/>
      <c r="F9334" s="18"/>
      <c r="G9334" s="19"/>
      <c r="H9334" s="19"/>
      <c r="I9334" s="137"/>
      <c r="J9334" s="16"/>
      <c r="K9334" s="17"/>
      <c r="L9334" s="16"/>
      <c r="N9334" s="121"/>
      <c r="O9334" s="96"/>
    </row>
    <row r="9335" spans="1:15" ht="45.95" customHeight="1">
      <c r="A9335" s="110"/>
      <c r="C9335" s="127"/>
      <c r="D9335" s="96"/>
      <c r="F9335" s="18"/>
      <c r="G9335" s="19"/>
      <c r="H9335" s="19"/>
      <c r="I9335" s="120"/>
      <c r="J9335" s="16"/>
      <c r="K9335" s="17"/>
      <c r="L9335" s="16"/>
      <c r="N9335" s="121"/>
      <c r="O9335" s="96"/>
    </row>
    <row r="9336" spans="1:15" ht="45.95" customHeight="1">
      <c r="A9336" s="110"/>
      <c r="C9336" s="127"/>
      <c r="D9336" s="96"/>
      <c r="F9336" s="18"/>
      <c r="G9336" s="19"/>
      <c r="H9336" s="19"/>
      <c r="I9336" s="120"/>
      <c r="J9336" s="16"/>
      <c r="K9336" s="17"/>
      <c r="L9336" s="16"/>
      <c r="N9336" s="121"/>
      <c r="O9336" s="96"/>
    </row>
    <row r="9337" spans="1:15" ht="45.95" customHeight="1">
      <c r="A9337" s="110"/>
      <c r="C9337" s="127"/>
      <c r="D9337" s="96"/>
      <c r="F9337" s="18"/>
      <c r="G9337" s="19"/>
      <c r="H9337" s="19"/>
      <c r="I9337" s="120"/>
      <c r="J9337" s="16"/>
      <c r="K9337" s="17"/>
      <c r="L9337" s="16"/>
      <c r="N9337" s="121"/>
      <c r="O9337" s="96"/>
    </row>
    <row r="9338" spans="1:15" ht="45.95" customHeight="1">
      <c r="A9338" s="110"/>
      <c r="C9338" s="127"/>
      <c r="D9338" s="96"/>
      <c r="F9338" s="18"/>
      <c r="G9338" s="19"/>
      <c r="H9338" s="19"/>
      <c r="I9338" s="120"/>
      <c r="J9338" s="16"/>
      <c r="K9338" s="17"/>
      <c r="L9338" s="16"/>
      <c r="N9338" s="121"/>
      <c r="O9338" s="96"/>
    </row>
    <row r="9339" spans="1:15" ht="45.95" customHeight="1">
      <c r="A9339" s="110"/>
      <c r="C9339" s="127"/>
      <c r="D9339" s="96"/>
      <c r="F9339" s="22"/>
      <c r="G9339" s="19"/>
      <c r="H9339" s="19"/>
      <c r="I9339" s="120"/>
      <c r="J9339" s="23"/>
      <c r="K9339" s="24"/>
      <c r="L9339" s="23"/>
      <c r="N9339" s="121"/>
      <c r="O9339" s="96"/>
    </row>
    <row r="9340" spans="1:15" ht="45.95" customHeight="1">
      <c r="A9340" s="110"/>
      <c r="C9340" s="127"/>
      <c r="D9340" s="96"/>
      <c r="F9340" s="22"/>
      <c r="G9340" s="19"/>
      <c r="H9340" s="19"/>
      <c r="I9340" s="120"/>
      <c r="J9340" s="23"/>
      <c r="K9340" s="24"/>
      <c r="L9340" s="23"/>
      <c r="N9340" s="121"/>
      <c r="O9340" s="96"/>
    </row>
    <row r="9341" spans="1:15" ht="45.95" customHeight="1">
      <c r="A9341" s="110"/>
      <c r="C9341" s="127"/>
      <c r="D9341" s="96"/>
      <c r="F9341" s="25"/>
      <c r="G9341" s="25"/>
      <c r="H9341" s="25"/>
      <c r="I9341" s="132"/>
      <c r="J9341" s="23"/>
      <c r="K9341" s="24"/>
      <c r="L9341" s="23"/>
      <c r="N9341" s="121"/>
      <c r="O9341" s="96"/>
    </row>
    <row r="9342" spans="1:15" ht="45.95" customHeight="1">
      <c r="A9342" s="110"/>
      <c r="C9342" s="127"/>
      <c r="D9342" s="96"/>
      <c r="F9342" s="25"/>
      <c r="G9342" s="25"/>
      <c r="H9342" s="25"/>
      <c r="I9342" s="132"/>
      <c r="J9342" s="23"/>
      <c r="K9342" s="24"/>
      <c r="L9342" s="23"/>
      <c r="N9342" s="121"/>
      <c r="O9342" s="96"/>
    </row>
    <row r="9343" spans="1:15" ht="45.95" customHeight="1">
      <c r="A9343" s="110"/>
      <c r="C9343" s="127"/>
      <c r="D9343" s="96"/>
      <c r="F9343" s="133"/>
      <c r="G9343" s="25"/>
      <c r="H9343" s="25"/>
      <c r="I9343" s="132"/>
      <c r="J9343" s="23"/>
      <c r="K9343" s="24"/>
      <c r="L9343" s="23"/>
      <c r="N9343" s="121"/>
      <c r="O9343" s="96"/>
    </row>
    <row r="9344" spans="1:15" ht="45.95" customHeight="1">
      <c r="A9344" s="110"/>
      <c r="C9344" s="127"/>
      <c r="D9344" s="96"/>
      <c r="F9344" s="133"/>
      <c r="G9344" s="25"/>
      <c r="H9344" s="25"/>
      <c r="I9344" s="132"/>
      <c r="J9344" s="23"/>
      <c r="K9344" s="24"/>
      <c r="L9344" s="23"/>
      <c r="N9344" s="121"/>
      <c r="O9344" s="96"/>
    </row>
    <row r="9345" spans="1:15" ht="45.95" customHeight="1">
      <c r="A9345" s="110"/>
      <c r="C9345" s="127"/>
      <c r="D9345" s="96"/>
      <c r="F9345" s="133"/>
      <c r="G9345" s="25"/>
      <c r="H9345" s="25"/>
      <c r="I9345" s="132"/>
      <c r="J9345" s="23"/>
      <c r="K9345" s="24"/>
      <c r="L9345" s="23"/>
      <c r="N9345" s="121"/>
      <c r="O9345" s="96"/>
    </row>
    <row r="9346" spans="1:15" ht="45.95" customHeight="1">
      <c r="A9346" s="110"/>
      <c r="B9346" s="149"/>
      <c r="C9346" s="127"/>
      <c r="D9346" s="96"/>
      <c r="F9346" s="130"/>
      <c r="G9346" s="130"/>
      <c r="H9346" s="130"/>
      <c r="I9346" s="120"/>
      <c r="J9346" s="16"/>
      <c r="K9346" s="17"/>
      <c r="L9346" s="16"/>
      <c r="N9346" s="131"/>
      <c r="O9346" s="96"/>
    </row>
    <row r="9347" spans="1:15" ht="45.95" customHeight="1">
      <c r="F9347" s="130"/>
      <c r="G9347" s="130"/>
      <c r="H9347" s="130"/>
      <c r="I9347" s="120"/>
      <c r="J9347" s="16"/>
      <c r="K9347" s="17"/>
      <c r="L9347" s="16"/>
      <c r="N9347" s="131"/>
      <c r="O9347" s="96"/>
    </row>
    <row r="9348" spans="1:15" ht="45.95" customHeight="1">
      <c r="F9348" s="18"/>
      <c r="G9348" s="130"/>
      <c r="H9348" s="130"/>
      <c r="I9348" s="120"/>
      <c r="J9348" s="16"/>
      <c r="K9348" s="17"/>
      <c r="L9348" s="16"/>
      <c r="N9348" s="131"/>
      <c r="O9348" s="96"/>
    </row>
    <row r="9349" spans="1:15" ht="45.95" customHeight="1">
      <c r="F9349" s="18"/>
      <c r="G9349" s="130"/>
      <c r="H9349" s="130"/>
      <c r="I9349" s="120"/>
      <c r="J9349" s="16"/>
      <c r="K9349" s="17"/>
      <c r="L9349" s="16"/>
      <c r="N9349" s="131"/>
      <c r="O9349" s="96"/>
    </row>
    <row r="9350" spans="1:15" ht="45.95" customHeight="1">
      <c r="F9350" s="18"/>
      <c r="G9350" s="130"/>
      <c r="H9350" s="130"/>
      <c r="I9350" s="120"/>
      <c r="J9350" s="16"/>
      <c r="K9350" s="17"/>
      <c r="L9350" s="16"/>
      <c r="N9350" s="131"/>
      <c r="O9350" s="96"/>
    </row>
    <row r="9351" spans="1:15" ht="45.95" customHeight="1">
      <c r="F9351" s="18"/>
      <c r="G9351" s="19"/>
      <c r="H9351" s="19"/>
      <c r="I9351" s="137"/>
      <c r="J9351" s="16"/>
      <c r="K9351" s="17"/>
      <c r="L9351" s="16"/>
      <c r="N9351" s="121"/>
      <c r="O9351" s="96"/>
    </row>
    <row r="9352" spans="1:15" ht="45.95" customHeight="1">
      <c r="F9352" s="18"/>
      <c r="G9352" s="19"/>
      <c r="H9352" s="19"/>
      <c r="I9352" s="120"/>
      <c r="J9352" s="16"/>
      <c r="K9352" s="17"/>
      <c r="L9352" s="16"/>
      <c r="N9352" s="121"/>
      <c r="O9352" s="96"/>
    </row>
    <row r="9353" spans="1:15" ht="45.95" customHeight="1">
      <c r="F9353" s="18"/>
      <c r="G9353" s="19"/>
      <c r="H9353" s="19"/>
      <c r="I9353" s="120"/>
      <c r="J9353" s="16"/>
      <c r="K9353" s="17"/>
      <c r="L9353" s="16"/>
      <c r="N9353" s="121"/>
      <c r="O9353" s="96"/>
    </row>
    <row r="9354" spans="1:15" ht="45.95" customHeight="1">
      <c r="F9354" s="18"/>
      <c r="G9354" s="19"/>
      <c r="H9354" s="19"/>
      <c r="I9354" s="120"/>
      <c r="J9354" s="16"/>
      <c r="K9354" s="17"/>
      <c r="L9354" s="16"/>
      <c r="N9354" s="121"/>
      <c r="O9354" s="96"/>
    </row>
    <row r="9355" spans="1:15" ht="45.95" customHeight="1">
      <c r="F9355" s="22"/>
      <c r="G9355" s="19"/>
      <c r="H9355" s="19"/>
      <c r="I9355" s="120"/>
      <c r="J9355" s="23"/>
      <c r="K9355" s="24"/>
      <c r="L9355" s="23"/>
      <c r="N9355" s="121"/>
      <c r="O9355" s="96"/>
    </row>
    <row r="9356" spans="1:15" ht="45.95" customHeight="1">
      <c r="F9356" s="22"/>
      <c r="G9356" s="19"/>
      <c r="H9356" s="19"/>
      <c r="I9356" s="120"/>
      <c r="J9356" s="23"/>
      <c r="K9356" s="24"/>
      <c r="L9356" s="23"/>
      <c r="N9356" s="121"/>
      <c r="O9356" s="96"/>
    </row>
    <row r="9357" spans="1:15" ht="45.95" customHeight="1">
      <c r="F9357" s="25"/>
      <c r="G9357" s="25"/>
      <c r="H9357" s="25"/>
      <c r="I9357" s="132"/>
      <c r="J9357" s="23"/>
      <c r="K9357" s="24"/>
      <c r="L9357" s="23"/>
      <c r="N9357" s="121"/>
      <c r="O9357" s="96"/>
    </row>
    <row r="9358" spans="1:15" ht="45.95" customHeight="1">
      <c r="F9358" s="25"/>
      <c r="G9358" s="25"/>
      <c r="H9358" s="25"/>
      <c r="I9358" s="132"/>
      <c r="J9358" s="23"/>
      <c r="K9358" s="24"/>
      <c r="L9358" s="23"/>
      <c r="N9358" s="121"/>
      <c r="O9358" s="96"/>
    </row>
    <row r="9359" spans="1:15" ht="45.95" customHeight="1">
      <c r="F9359" s="133"/>
      <c r="G9359" s="25"/>
      <c r="H9359" s="25"/>
      <c r="I9359" s="132"/>
      <c r="J9359" s="23"/>
      <c r="K9359" s="24"/>
      <c r="L9359" s="23"/>
      <c r="N9359" s="121"/>
      <c r="O9359" s="96"/>
    </row>
    <row r="9360" spans="1:15" ht="45.95" customHeight="1">
      <c r="F9360" s="133"/>
      <c r="G9360" s="25"/>
      <c r="H9360" s="25"/>
      <c r="I9360" s="132"/>
      <c r="J9360" s="23"/>
      <c r="K9360" s="24"/>
      <c r="L9360" s="23"/>
      <c r="N9360" s="121"/>
      <c r="O9360" s="96"/>
    </row>
    <row r="9361" spans="6:15" ht="45.95" customHeight="1">
      <c r="F9361" s="133"/>
      <c r="G9361" s="25"/>
      <c r="H9361" s="25"/>
      <c r="I9361" s="132"/>
      <c r="J9361" s="23"/>
      <c r="K9361" s="24"/>
      <c r="L9361" s="23"/>
      <c r="N9361" s="121"/>
      <c r="O9361" s="96"/>
    </row>
    <row r="9362" spans="6:15" ht="45.95" customHeight="1">
      <c r="F9362" s="18"/>
      <c r="G9362" s="19"/>
      <c r="H9362" s="19"/>
      <c r="I9362" s="137"/>
      <c r="J9362" s="16"/>
      <c r="K9362" s="17"/>
      <c r="L9362" s="16"/>
      <c r="N9362" s="121"/>
      <c r="O9362" s="96"/>
    </row>
    <row r="9363" spans="6:15" ht="45.95" customHeight="1">
      <c r="F9363" s="18"/>
      <c r="G9363" s="19"/>
      <c r="H9363" s="19"/>
      <c r="I9363" s="120"/>
      <c r="J9363" s="16"/>
      <c r="K9363" s="17"/>
      <c r="L9363" s="16"/>
      <c r="N9363" s="121"/>
      <c r="O9363" s="96"/>
    </row>
    <row r="9364" spans="6:15" ht="45.95" customHeight="1">
      <c r="F9364" s="18"/>
      <c r="G9364" s="19"/>
      <c r="H9364" s="19"/>
      <c r="I9364" s="120"/>
      <c r="J9364" s="16"/>
      <c r="K9364" s="17"/>
      <c r="L9364" s="16"/>
      <c r="N9364" s="121"/>
      <c r="O9364" s="96"/>
    </row>
    <row r="9365" spans="6:15" ht="45.95" customHeight="1">
      <c r="F9365" s="18"/>
      <c r="G9365" s="19"/>
      <c r="H9365" s="19"/>
      <c r="I9365" s="120"/>
      <c r="J9365" s="16"/>
      <c r="K9365" s="17"/>
      <c r="L9365" s="16"/>
      <c r="N9365" s="121"/>
      <c r="O9365" s="96"/>
    </row>
    <row r="9366" spans="6:15" ht="45.95" customHeight="1">
      <c r="F9366" s="18"/>
      <c r="G9366" s="19"/>
      <c r="H9366" s="19"/>
      <c r="I9366" s="120"/>
      <c r="J9366" s="16"/>
      <c r="K9366" s="17"/>
      <c r="L9366" s="16"/>
      <c r="N9366" s="121"/>
      <c r="O9366" s="96"/>
    </row>
    <row r="9367" spans="6:15" ht="45.95" customHeight="1">
      <c r="F9367" s="22"/>
      <c r="G9367" s="19"/>
      <c r="H9367" s="19"/>
      <c r="I9367" s="120"/>
      <c r="J9367" s="23"/>
      <c r="K9367" s="24"/>
      <c r="L9367" s="23"/>
      <c r="N9367" s="121"/>
      <c r="O9367" s="96"/>
    </row>
    <row r="9368" spans="6:15" ht="45.95" customHeight="1">
      <c r="F9368" s="22"/>
      <c r="G9368" s="19"/>
      <c r="H9368" s="19"/>
      <c r="I9368" s="120"/>
      <c r="J9368" s="23"/>
      <c r="K9368" s="24"/>
      <c r="L9368" s="23"/>
      <c r="N9368" s="121"/>
      <c r="O9368" s="96"/>
    </row>
    <row r="9369" spans="6:15" ht="45.95" customHeight="1">
      <c r="F9369" s="25"/>
      <c r="G9369" s="25"/>
      <c r="H9369" s="25"/>
      <c r="I9369" s="132"/>
      <c r="J9369" s="23"/>
      <c r="K9369" s="24"/>
      <c r="L9369" s="23"/>
      <c r="N9369" s="121"/>
      <c r="O9369" s="96"/>
    </row>
    <row r="9370" spans="6:15" ht="45.95" customHeight="1">
      <c r="F9370" s="25"/>
      <c r="G9370" s="25"/>
      <c r="H9370" s="25"/>
      <c r="I9370" s="132"/>
      <c r="J9370" s="23"/>
      <c r="K9370" s="24"/>
      <c r="L9370" s="23"/>
      <c r="N9370" s="121"/>
      <c r="O9370" s="96"/>
    </row>
    <row r="9371" spans="6:15" ht="45.95" customHeight="1">
      <c r="F9371" s="133"/>
      <c r="G9371" s="25"/>
      <c r="H9371" s="25"/>
      <c r="I9371" s="132"/>
      <c r="J9371" s="23"/>
      <c r="K9371" s="24"/>
      <c r="L9371" s="23"/>
      <c r="N9371" s="121"/>
      <c r="O9371" s="96"/>
    </row>
    <row r="9372" spans="6:15" ht="45.95" customHeight="1">
      <c r="F9372" s="133"/>
      <c r="G9372" s="25"/>
      <c r="H9372" s="25"/>
      <c r="I9372" s="132"/>
      <c r="J9372" s="23"/>
      <c r="K9372" s="24"/>
      <c r="L9372" s="23"/>
      <c r="N9372" s="121"/>
      <c r="O9372" s="96"/>
    </row>
    <row r="9373" spans="6:15" ht="45.95" customHeight="1">
      <c r="F9373" s="133"/>
      <c r="G9373" s="25"/>
      <c r="H9373" s="25"/>
      <c r="I9373" s="132"/>
      <c r="J9373" s="23"/>
      <c r="K9373" s="24"/>
      <c r="L9373" s="23"/>
      <c r="N9373" s="121"/>
      <c r="O9373" s="96"/>
    </row>
    <row r="9374" spans="6:15" ht="45.95" customHeight="1">
      <c r="F9374" s="18"/>
      <c r="G9374" s="19"/>
      <c r="H9374" s="19"/>
      <c r="I9374" s="120"/>
      <c r="J9374" s="16"/>
      <c r="K9374" s="17"/>
      <c r="L9374" s="16"/>
      <c r="N9374" s="121"/>
      <c r="O9374" s="96"/>
    </row>
    <row r="9375" spans="6:15" ht="45.95" customHeight="1">
      <c r="F9375" s="18"/>
      <c r="G9375" s="19"/>
      <c r="H9375" s="19"/>
      <c r="I9375" s="120"/>
      <c r="J9375" s="16"/>
      <c r="K9375" s="17"/>
      <c r="L9375" s="16"/>
      <c r="N9375" s="121"/>
      <c r="O9375" s="96"/>
    </row>
    <row r="9376" spans="6:15" ht="45.95" customHeight="1">
      <c r="F9376" s="18"/>
      <c r="G9376" s="19"/>
      <c r="H9376" s="19"/>
      <c r="I9376" s="120"/>
      <c r="J9376" s="16"/>
      <c r="K9376" s="17"/>
      <c r="L9376" s="16"/>
      <c r="N9376" s="121"/>
      <c r="O9376" s="96"/>
    </row>
    <row r="9377" spans="6:15" ht="45.95" customHeight="1">
      <c r="F9377" s="22"/>
      <c r="G9377" s="19"/>
      <c r="H9377" s="19"/>
      <c r="I9377" s="120"/>
      <c r="J9377" s="23"/>
      <c r="K9377" s="24"/>
      <c r="L9377" s="23"/>
      <c r="N9377" s="121"/>
      <c r="O9377" s="96"/>
    </row>
    <row r="9378" spans="6:15" ht="45.95" customHeight="1">
      <c r="F9378" s="25"/>
      <c r="G9378" s="25"/>
      <c r="H9378" s="25"/>
      <c r="I9378" s="120"/>
      <c r="J9378" s="23"/>
      <c r="K9378" s="24"/>
      <c r="L9378" s="23"/>
      <c r="N9378" s="121"/>
      <c r="O9378" s="96"/>
    </row>
    <row r="9379" spans="6:15" ht="45.95" customHeight="1">
      <c r="F9379" s="25"/>
      <c r="G9379" s="25"/>
      <c r="H9379" s="25"/>
      <c r="I9379" s="132"/>
      <c r="J9379" s="23"/>
      <c r="K9379" s="24"/>
      <c r="L9379" s="23"/>
      <c r="N9379" s="121"/>
      <c r="O9379" s="96"/>
    </row>
    <row r="9380" spans="6:15" ht="45.95" customHeight="1">
      <c r="F9380" s="133"/>
      <c r="G9380" s="25"/>
      <c r="H9380" s="25"/>
      <c r="I9380" s="132"/>
      <c r="J9380" s="23"/>
      <c r="K9380" s="24"/>
      <c r="L9380" s="23"/>
      <c r="N9380" s="121"/>
      <c r="O9380" s="96"/>
    </row>
    <row r="9381" spans="6:15" ht="45.95" customHeight="1">
      <c r="F9381" s="133"/>
      <c r="G9381" s="25"/>
      <c r="H9381" s="25"/>
      <c r="I9381" s="132"/>
      <c r="J9381" s="23"/>
      <c r="K9381" s="24"/>
      <c r="L9381" s="23"/>
      <c r="N9381" s="121"/>
      <c r="O9381" s="96"/>
    </row>
    <row r="9382" spans="6:15" ht="45.95" customHeight="1">
      <c r="F9382" s="133"/>
      <c r="G9382" s="25"/>
      <c r="H9382" s="25"/>
      <c r="I9382" s="132"/>
      <c r="J9382" s="23"/>
      <c r="K9382" s="24"/>
      <c r="L9382" s="23"/>
      <c r="N9382" s="121"/>
      <c r="O9382" s="96"/>
    </row>
    <row r="9383" spans="6:15" ht="45.95" customHeight="1">
      <c r="F9383" s="18"/>
      <c r="G9383" s="19"/>
      <c r="H9383" s="19"/>
      <c r="I9383" s="120"/>
      <c r="J9383" s="16"/>
      <c r="K9383" s="17"/>
      <c r="L9383" s="16"/>
      <c r="N9383" s="121"/>
      <c r="O9383" s="96"/>
    </row>
    <row r="9384" spans="6:15" ht="45.95" customHeight="1">
      <c r="F9384" s="18"/>
      <c r="G9384" s="19"/>
      <c r="H9384" s="19"/>
      <c r="I9384" s="120"/>
      <c r="J9384" s="16"/>
      <c r="K9384" s="17"/>
      <c r="L9384" s="16"/>
      <c r="N9384" s="121"/>
      <c r="O9384" s="96"/>
    </row>
    <row r="9385" spans="6:15" ht="45.95" customHeight="1">
      <c r="F9385" s="18"/>
      <c r="G9385" s="19"/>
      <c r="H9385" s="19"/>
      <c r="I9385" s="120"/>
      <c r="J9385" s="16"/>
      <c r="K9385" s="17"/>
      <c r="L9385" s="16"/>
      <c r="N9385" s="121"/>
      <c r="O9385" s="96"/>
    </row>
    <row r="9386" spans="6:15" ht="45.95" customHeight="1">
      <c r="F9386" s="18"/>
      <c r="G9386" s="19"/>
      <c r="H9386" s="19"/>
      <c r="I9386" s="120"/>
      <c r="J9386" s="16"/>
      <c r="K9386" s="17"/>
      <c r="L9386" s="16"/>
      <c r="N9386" s="121"/>
      <c r="O9386" s="96"/>
    </row>
    <row r="9387" spans="6:15" ht="45.95" customHeight="1">
      <c r="F9387" s="18"/>
      <c r="G9387" s="19"/>
      <c r="H9387" s="19"/>
      <c r="I9387" s="120"/>
      <c r="J9387" s="16"/>
      <c r="K9387" s="17"/>
      <c r="L9387" s="16"/>
      <c r="N9387" s="121"/>
      <c r="O9387" s="96"/>
    </row>
    <row r="9388" spans="6:15" ht="45.95" customHeight="1">
      <c r="F9388" s="22"/>
      <c r="G9388" s="19"/>
      <c r="H9388" s="19"/>
      <c r="I9388" s="120"/>
      <c r="J9388" s="23"/>
      <c r="K9388" s="24"/>
      <c r="L9388" s="23"/>
      <c r="N9388" s="121"/>
      <c r="O9388" s="96"/>
    </row>
    <row r="9389" spans="6:15" ht="45.95" customHeight="1">
      <c r="F9389" s="25"/>
      <c r="G9389" s="25"/>
      <c r="H9389" s="25"/>
      <c r="I9389" s="132"/>
      <c r="J9389" s="23"/>
      <c r="K9389" s="24"/>
      <c r="L9389" s="23"/>
      <c r="N9389" s="121"/>
      <c r="O9389" s="96"/>
    </row>
    <row r="9390" spans="6:15" ht="45.95" customHeight="1">
      <c r="F9390" s="25"/>
      <c r="G9390" s="25"/>
      <c r="H9390" s="25"/>
      <c r="I9390" s="132"/>
      <c r="J9390" s="23"/>
      <c r="K9390" s="24"/>
      <c r="L9390" s="23"/>
      <c r="N9390" s="121"/>
      <c r="O9390" s="96"/>
    </row>
    <row r="9391" spans="6:15" ht="45.95" customHeight="1">
      <c r="F9391" s="133"/>
      <c r="G9391" s="25"/>
      <c r="H9391" s="25"/>
      <c r="I9391" s="132"/>
      <c r="J9391" s="23"/>
      <c r="K9391" s="24"/>
      <c r="L9391" s="23"/>
      <c r="N9391" s="121"/>
      <c r="O9391" s="96"/>
    </row>
    <row r="9392" spans="6:15" ht="45.95" customHeight="1">
      <c r="F9392" s="133"/>
      <c r="G9392" s="25"/>
      <c r="H9392" s="25"/>
      <c r="I9392" s="132"/>
      <c r="J9392" s="23"/>
      <c r="K9392" s="24"/>
      <c r="L9392" s="23"/>
      <c r="N9392" s="121"/>
      <c r="O9392" s="96"/>
    </row>
    <row r="9393" spans="1:15" ht="45.95" customHeight="1">
      <c r="F9393" s="18"/>
      <c r="G9393" s="19"/>
      <c r="H9393" s="19"/>
      <c r="I9393" s="120"/>
      <c r="J9393" s="16"/>
      <c r="K9393" s="17"/>
      <c r="L9393" s="16"/>
      <c r="N9393" s="121"/>
      <c r="O9393" s="96"/>
    </row>
    <row r="9394" spans="1:15" ht="45.95" customHeight="1">
      <c r="F9394" s="22"/>
      <c r="G9394" s="19"/>
      <c r="H9394" s="19"/>
      <c r="I9394" s="120"/>
      <c r="J9394" s="23"/>
      <c r="K9394" s="24"/>
      <c r="L9394" s="23"/>
      <c r="N9394" s="121"/>
      <c r="O9394" s="96"/>
    </row>
    <row r="9395" spans="1:15" ht="45.95" customHeight="1">
      <c r="F9395" s="22"/>
      <c r="G9395" s="19"/>
      <c r="H9395" s="19"/>
      <c r="I9395" s="120"/>
      <c r="J9395" s="23"/>
      <c r="K9395" s="24"/>
      <c r="L9395" s="23"/>
      <c r="N9395" s="121"/>
      <c r="O9395" s="96"/>
    </row>
    <row r="9396" spans="1:15" ht="45.95" customHeight="1">
      <c r="F9396" s="25"/>
      <c r="G9396" s="25"/>
      <c r="H9396" s="25"/>
      <c r="I9396" s="120"/>
      <c r="J9396" s="23"/>
      <c r="K9396" s="24"/>
      <c r="L9396" s="23"/>
      <c r="N9396" s="121"/>
      <c r="O9396" s="96"/>
    </row>
    <row r="9397" spans="1:15" ht="45.95" customHeight="1">
      <c r="F9397" s="25"/>
      <c r="G9397" s="25"/>
      <c r="H9397" s="25"/>
      <c r="I9397" s="120"/>
      <c r="J9397" s="23"/>
      <c r="K9397" s="24"/>
      <c r="L9397" s="23"/>
      <c r="N9397" s="121"/>
      <c r="O9397" s="96"/>
    </row>
    <row r="9398" spans="1:15" ht="45.95" customHeight="1">
      <c r="F9398" s="133"/>
      <c r="G9398" s="25"/>
      <c r="H9398" s="25"/>
      <c r="I9398" s="132"/>
      <c r="J9398" s="23"/>
      <c r="K9398" s="24"/>
      <c r="L9398" s="23"/>
      <c r="N9398" s="121"/>
      <c r="O9398" s="96"/>
    </row>
    <row r="9399" spans="1:15" ht="45.95" customHeight="1">
      <c r="F9399" s="133"/>
      <c r="G9399" s="25"/>
      <c r="H9399" s="25"/>
      <c r="I9399" s="132"/>
      <c r="J9399" s="23"/>
      <c r="K9399" s="24"/>
      <c r="L9399" s="23"/>
      <c r="N9399" s="121"/>
      <c r="O9399" s="96"/>
    </row>
    <row r="9400" spans="1:15" ht="45.95" customHeight="1">
      <c r="F9400" s="133"/>
      <c r="G9400" s="25"/>
      <c r="H9400" s="25"/>
      <c r="I9400" s="132"/>
      <c r="J9400" s="23"/>
      <c r="K9400" s="24"/>
      <c r="L9400" s="23"/>
      <c r="N9400" s="121"/>
      <c r="O9400" s="96"/>
    </row>
    <row r="9401" spans="1:15" ht="45.95" customHeight="1">
      <c r="A9401" s="110"/>
      <c r="B9401" s="149"/>
      <c r="C9401" s="127"/>
      <c r="D9401" s="96"/>
      <c r="F9401" s="130"/>
      <c r="G9401" s="130"/>
      <c r="H9401" s="130"/>
      <c r="I9401" s="120"/>
      <c r="J9401" s="16"/>
      <c r="K9401" s="17"/>
      <c r="L9401" s="16"/>
      <c r="N9401" s="131"/>
      <c r="O9401" s="96"/>
    </row>
    <row r="9402" spans="1:15" ht="45.95" customHeight="1">
      <c r="F9402" s="130"/>
      <c r="G9402" s="130"/>
      <c r="H9402" s="130"/>
      <c r="I9402" s="120"/>
      <c r="J9402" s="16"/>
      <c r="K9402" s="17"/>
      <c r="L9402" s="16"/>
      <c r="N9402" s="131"/>
      <c r="O9402" s="96"/>
    </row>
    <row r="9403" spans="1:15" ht="45.95" customHeight="1">
      <c r="F9403" s="130"/>
      <c r="G9403" s="130"/>
      <c r="H9403" s="130"/>
      <c r="I9403" s="120"/>
      <c r="J9403" s="16"/>
      <c r="K9403" s="17"/>
      <c r="L9403" s="16"/>
      <c r="N9403" s="131"/>
      <c r="O9403" s="96"/>
    </row>
    <row r="9404" spans="1:15" ht="45.95" customHeight="1">
      <c r="F9404" s="18"/>
      <c r="G9404" s="19"/>
      <c r="H9404" s="19"/>
      <c r="I9404" s="137"/>
      <c r="J9404" s="16"/>
      <c r="K9404" s="17"/>
      <c r="L9404" s="16"/>
      <c r="N9404" s="121"/>
      <c r="O9404" s="96"/>
    </row>
    <row r="9405" spans="1:15" ht="45.95" customHeight="1">
      <c r="F9405" s="18"/>
      <c r="G9405" s="19"/>
      <c r="H9405" s="19"/>
      <c r="I9405" s="120"/>
      <c r="J9405" s="16"/>
      <c r="K9405" s="17"/>
      <c r="L9405" s="16"/>
      <c r="N9405" s="121"/>
      <c r="O9405" s="96"/>
    </row>
    <row r="9406" spans="1:15" ht="45.95" customHeight="1">
      <c r="F9406" s="22"/>
      <c r="G9406" s="19"/>
      <c r="H9406" s="19"/>
      <c r="I9406" s="120"/>
      <c r="J9406" s="23"/>
      <c r="K9406" s="24"/>
      <c r="L9406" s="23"/>
      <c r="N9406" s="121"/>
      <c r="O9406" s="96"/>
    </row>
    <row r="9407" spans="1:15" ht="45.95" customHeight="1">
      <c r="F9407" s="25"/>
      <c r="G9407" s="25"/>
      <c r="H9407" s="25"/>
      <c r="I9407" s="120"/>
      <c r="J9407" s="23"/>
      <c r="K9407" s="24"/>
      <c r="L9407" s="23"/>
      <c r="N9407" s="121"/>
      <c r="O9407" s="96"/>
    </row>
    <row r="9408" spans="1:15" ht="45.95" customHeight="1">
      <c r="F9408" s="25"/>
      <c r="G9408" s="25"/>
      <c r="H9408" s="25"/>
      <c r="I9408" s="120"/>
      <c r="J9408" s="23"/>
      <c r="K9408" s="24"/>
      <c r="L9408" s="23"/>
      <c r="N9408" s="121"/>
      <c r="O9408" s="96"/>
    </row>
    <row r="9409" spans="6:15" ht="45.95" customHeight="1">
      <c r="F9409" s="133"/>
      <c r="G9409" s="25"/>
      <c r="H9409" s="25"/>
      <c r="I9409" s="120"/>
      <c r="J9409" s="23"/>
      <c r="K9409" s="24"/>
      <c r="L9409" s="23"/>
      <c r="N9409" s="121"/>
      <c r="O9409" s="96"/>
    </row>
    <row r="9410" spans="6:15" ht="45.95" customHeight="1">
      <c r="F9410" s="133"/>
      <c r="G9410" s="25"/>
      <c r="H9410" s="25"/>
      <c r="I9410" s="132"/>
      <c r="J9410" s="23"/>
      <c r="K9410" s="24"/>
      <c r="L9410" s="23"/>
      <c r="N9410" s="121"/>
      <c r="O9410" s="96"/>
    </row>
    <row r="9411" spans="6:15" ht="45.95" customHeight="1">
      <c r="F9411" s="133"/>
      <c r="G9411" s="25"/>
      <c r="H9411" s="25"/>
      <c r="I9411" s="132"/>
      <c r="J9411" s="23"/>
      <c r="K9411" s="24"/>
      <c r="L9411" s="23"/>
      <c r="N9411" s="121"/>
      <c r="O9411" s="96"/>
    </row>
    <row r="9412" spans="6:15" ht="45.95" customHeight="1">
      <c r="F9412" s="133"/>
      <c r="G9412" s="25"/>
      <c r="H9412" s="25"/>
      <c r="I9412" s="132"/>
      <c r="J9412" s="23"/>
      <c r="K9412" s="24"/>
      <c r="L9412" s="23"/>
      <c r="N9412" s="121"/>
      <c r="O9412" s="96"/>
    </row>
    <row r="9413" spans="6:15" ht="45.95" customHeight="1">
      <c r="F9413" s="18"/>
      <c r="G9413" s="19"/>
      <c r="H9413" s="19"/>
      <c r="I9413" s="120"/>
      <c r="J9413" s="16"/>
      <c r="K9413" s="17"/>
      <c r="L9413" s="16"/>
      <c r="N9413" s="121"/>
      <c r="O9413" s="96"/>
    </row>
    <row r="9414" spans="6:15" ht="45.95" customHeight="1">
      <c r="F9414" s="18"/>
      <c r="G9414" s="19"/>
      <c r="H9414" s="19"/>
      <c r="I9414" s="120"/>
      <c r="J9414" s="16"/>
      <c r="K9414" s="17"/>
      <c r="L9414" s="16"/>
      <c r="N9414" s="121"/>
      <c r="O9414" s="96"/>
    </row>
    <row r="9415" spans="6:15" ht="45.95" customHeight="1">
      <c r="F9415" s="22"/>
      <c r="G9415" s="19"/>
      <c r="H9415" s="19"/>
      <c r="I9415" s="120"/>
      <c r="J9415" s="23"/>
      <c r="K9415" s="24"/>
      <c r="L9415" s="23"/>
      <c r="N9415" s="121"/>
      <c r="O9415" s="96"/>
    </row>
    <row r="9416" spans="6:15" ht="45.95" customHeight="1">
      <c r="F9416" s="22"/>
      <c r="G9416" s="19"/>
      <c r="H9416" s="19"/>
      <c r="I9416" s="120"/>
      <c r="J9416" s="23"/>
      <c r="K9416" s="24"/>
      <c r="L9416" s="23"/>
      <c r="N9416" s="121"/>
      <c r="O9416" s="96"/>
    </row>
    <row r="9417" spans="6:15" ht="45.95" customHeight="1">
      <c r="F9417" s="25"/>
      <c r="G9417" s="25"/>
      <c r="H9417" s="25"/>
      <c r="I9417" s="120"/>
      <c r="J9417" s="23"/>
      <c r="K9417" s="24"/>
      <c r="L9417" s="23"/>
      <c r="N9417" s="121"/>
      <c r="O9417" s="96"/>
    </row>
    <row r="9418" spans="6:15" ht="45.95" customHeight="1">
      <c r="F9418" s="133"/>
      <c r="G9418" s="25"/>
      <c r="H9418" s="25"/>
      <c r="I9418" s="132"/>
      <c r="J9418" s="23"/>
      <c r="K9418" s="24"/>
      <c r="L9418" s="23"/>
      <c r="N9418" s="121"/>
      <c r="O9418" s="96"/>
    </row>
    <row r="9419" spans="6:15" ht="45.95" customHeight="1">
      <c r="F9419" s="133"/>
      <c r="G9419" s="25"/>
      <c r="H9419" s="25"/>
      <c r="I9419" s="132"/>
      <c r="J9419" s="23"/>
      <c r="K9419" s="24"/>
      <c r="L9419" s="23"/>
      <c r="N9419" s="121"/>
      <c r="O9419" s="96"/>
    </row>
    <row r="9420" spans="6:15" ht="45.95" customHeight="1">
      <c r="F9420" s="133"/>
      <c r="G9420" s="25"/>
      <c r="H9420" s="25"/>
      <c r="I9420" s="132"/>
      <c r="J9420" s="23"/>
      <c r="K9420" s="24"/>
      <c r="L9420" s="23"/>
      <c r="N9420" s="121"/>
      <c r="O9420" s="96"/>
    </row>
    <row r="9421" spans="6:15" ht="45.95" customHeight="1">
      <c r="F9421" s="18"/>
      <c r="G9421" s="19"/>
      <c r="H9421" s="19"/>
      <c r="I9421" s="120"/>
      <c r="J9421" s="16"/>
      <c r="K9421" s="17"/>
      <c r="L9421" s="16"/>
      <c r="N9421" s="121"/>
      <c r="O9421" s="96"/>
    </row>
    <row r="9422" spans="6:15" ht="45.95" customHeight="1">
      <c r="F9422" s="18"/>
      <c r="G9422" s="19"/>
      <c r="H9422" s="19"/>
      <c r="I9422" s="120"/>
      <c r="J9422" s="16"/>
      <c r="K9422" s="17"/>
      <c r="L9422" s="16"/>
      <c r="N9422" s="121"/>
      <c r="O9422" s="96"/>
    </row>
    <row r="9423" spans="6:15" ht="45.95" customHeight="1">
      <c r="F9423" s="18"/>
      <c r="G9423" s="19"/>
      <c r="H9423" s="19"/>
      <c r="I9423" s="120"/>
      <c r="J9423" s="16"/>
      <c r="K9423" s="17"/>
      <c r="L9423" s="16"/>
      <c r="N9423" s="121"/>
      <c r="O9423" s="96"/>
    </row>
    <row r="9424" spans="6:15" ht="45.95" customHeight="1">
      <c r="F9424" s="22"/>
      <c r="G9424" s="19"/>
      <c r="H9424" s="19"/>
      <c r="I9424" s="120"/>
      <c r="J9424" s="23"/>
      <c r="K9424" s="24"/>
      <c r="L9424" s="23"/>
      <c r="N9424" s="121"/>
      <c r="O9424" s="96"/>
    </row>
    <row r="9425" spans="1:15" ht="45.95" customHeight="1">
      <c r="F9425" s="25"/>
      <c r="G9425" s="25"/>
      <c r="H9425" s="25"/>
      <c r="I9425" s="132"/>
      <c r="J9425" s="23"/>
      <c r="K9425" s="24"/>
      <c r="L9425" s="23"/>
      <c r="N9425" s="121"/>
      <c r="O9425" s="96"/>
    </row>
    <row r="9426" spans="1:15" ht="45.95" customHeight="1">
      <c r="F9426" s="133"/>
      <c r="G9426" s="25"/>
      <c r="H9426" s="25"/>
      <c r="I9426" s="132"/>
      <c r="J9426" s="23"/>
      <c r="K9426" s="24"/>
      <c r="L9426" s="23"/>
      <c r="N9426" s="121"/>
      <c r="O9426" s="96"/>
    </row>
    <row r="9427" spans="1:15" ht="45.95" customHeight="1">
      <c r="F9427" s="133"/>
      <c r="G9427" s="25"/>
      <c r="H9427" s="25"/>
      <c r="I9427" s="132"/>
      <c r="J9427" s="23"/>
      <c r="K9427" s="24"/>
      <c r="L9427" s="23"/>
      <c r="N9427" s="121"/>
      <c r="O9427" s="96"/>
    </row>
    <row r="9428" spans="1:15" ht="45.95" customHeight="1">
      <c r="F9428" s="133"/>
      <c r="G9428" s="25"/>
      <c r="H9428" s="25"/>
      <c r="I9428" s="132"/>
      <c r="J9428" s="23"/>
      <c r="K9428" s="24"/>
      <c r="L9428" s="23"/>
      <c r="N9428" s="121"/>
      <c r="O9428" s="96"/>
    </row>
    <row r="9429" spans="1:15" ht="45.95" customHeight="1">
      <c r="A9429" s="110"/>
      <c r="B9429" s="149"/>
      <c r="C9429" s="127"/>
      <c r="D9429" s="96"/>
      <c r="F9429" s="130"/>
      <c r="G9429" s="130"/>
      <c r="H9429" s="130"/>
      <c r="I9429" s="120"/>
      <c r="J9429" s="16"/>
      <c r="K9429" s="17"/>
      <c r="L9429" s="16"/>
      <c r="N9429" s="131"/>
      <c r="O9429" s="96"/>
    </row>
    <row r="9430" spans="1:15" ht="45.95" customHeight="1">
      <c r="F9430" s="130"/>
      <c r="G9430" s="130"/>
      <c r="H9430" s="130"/>
      <c r="I9430" s="120"/>
      <c r="J9430" s="16"/>
      <c r="K9430" s="17"/>
      <c r="L9430" s="16"/>
      <c r="N9430" s="131"/>
      <c r="O9430" s="96"/>
    </row>
    <row r="9431" spans="1:15" ht="45.95" customHeight="1">
      <c r="F9431" s="18"/>
      <c r="G9431" s="19"/>
      <c r="H9431" s="19"/>
      <c r="I9431" s="137"/>
      <c r="J9431" s="16"/>
      <c r="K9431" s="17"/>
      <c r="L9431" s="16"/>
      <c r="N9431" s="121"/>
      <c r="O9431" s="96"/>
    </row>
    <row r="9432" spans="1:15" ht="45.95" customHeight="1">
      <c r="F9432" s="18"/>
      <c r="G9432" s="19"/>
      <c r="H9432" s="19"/>
      <c r="I9432" s="120"/>
      <c r="J9432" s="16"/>
      <c r="K9432" s="17"/>
      <c r="L9432" s="16"/>
      <c r="N9432" s="121"/>
      <c r="O9432" s="96"/>
    </row>
    <row r="9433" spans="1:15" ht="45.95" customHeight="1">
      <c r="F9433" s="18"/>
      <c r="G9433" s="19"/>
      <c r="H9433" s="19"/>
      <c r="I9433" s="120"/>
      <c r="J9433" s="16"/>
      <c r="K9433" s="17"/>
      <c r="L9433" s="16"/>
      <c r="N9433" s="121"/>
      <c r="O9433" s="96"/>
    </row>
    <row r="9434" spans="1:15" ht="45.95" customHeight="1">
      <c r="F9434" s="18"/>
      <c r="G9434" s="19"/>
      <c r="H9434" s="19"/>
      <c r="I9434" s="120"/>
      <c r="J9434" s="16"/>
      <c r="K9434" s="17"/>
      <c r="L9434" s="16"/>
      <c r="N9434" s="121"/>
      <c r="O9434" s="96"/>
    </row>
    <row r="9435" spans="1:15" ht="45.95" customHeight="1">
      <c r="F9435" s="18"/>
      <c r="G9435" s="19"/>
      <c r="H9435" s="19"/>
      <c r="I9435" s="120"/>
      <c r="J9435" s="16"/>
      <c r="K9435" s="17"/>
      <c r="L9435" s="16"/>
      <c r="N9435" s="121"/>
      <c r="O9435" s="96"/>
    </row>
    <row r="9436" spans="1:15" ht="45.95" customHeight="1">
      <c r="F9436" s="22"/>
      <c r="G9436" s="19"/>
      <c r="H9436" s="19"/>
      <c r="I9436" s="120"/>
      <c r="J9436" s="23"/>
      <c r="K9436" s="24"/>
      <c r="L9436" s="23"/>
      <c r="N9436" s="121"/>
      <c r="O9436" s="96"/>
    </row>
    <row r="9437" spans="1:15" ht="45.95" customHeight="1">
      <c r="F9437" s="22"/>
      <c r="G9437" s="19"/>
      <c r="H9437" s="19"/>
      <c r="I9437" s="120"/>
      <c r="J9437" s="23"/>
      <c r="K9437" s="24"/>
      <c r="L9437" s="23"/>
      <c r="N9437" s="121"/>
      <c r="O9437" s="96"/>
    </row>
    <row r="9438" spans="1:15" ht="45.95" customHeight="1">
      <c r="F9438" s="25"/>
      <c r="G9438" s="25"/>
      <c r="H9438" s="25"/>
      <c r="I9438" s="132"/>
      <c r="J9438" s="23"/>
      <c r="K9438" s="24"/>
      <c r="L9438" s="23"/>
      <c r="N9438" s="121"/>
      <c r="O9438" s="96"/>
    </row>
    <row r="9439" spans="1:15" ht="45.95" customHeight="1">
      <c r="F9439" s="25"/>
      <c r="G9439" s="25"/>
      <c r="H9439" s="25"/>
      <c r="I9439" s="132"/>
      <c r="J9439" s="23"/>
      <c r="K9439" s="24"/>
      <c r="L9439" s="23"/>
      <c r="N9439" s="121"/>
      <c r="O9439" s="96"/>
    </row>
    <row r="9440" spans="1:15" ht="45.95" customHeight="1">
      <c r="F9440" s="133"/>
      <c r="G9440" s="25"/>
      <c r="H9440" s="25"/>
      <c r="I9440" s="132"/>
      <c r="J9440" s="23"/>
      <c r="K9440" s="24"/>
      <c r="L9440" s="23"/>
      <c r="N9440" s="121"/>
      <c r="O9440" s="96"/>
    </row>
    <row r="9441" spans="1:15" ht="45.95" customHeight="1">
      <c r="F9441" s="133"/>
      <c r="G9441" s="25"/>
      <c r="H9441" s="25"/>
      <c r="I9441" s="132"/>
      <c r="J9441" s="23"/>
      <c r="K9441" s="24"/>
      <c r="L9441" s="23"/>
      <c r="N9441" s="121"/>
      <c r="O9441" s="96"/>
    </row>
    <row r="9442" spans="1:15" ht="45.95" customHeight="1">
      <c r="F9442" s="133"/>
      <c r="G9442" s="25"/>
      <c r="H9442" s="25"/>
      <c r="I9442" s="132"/>
      <c r="J9442" s="23"/>
      <c r="K9442" s="24"/>
      <c r="L9442" s="23"/>
      <c r="N9442" s="121"/>
      <c r="O9442" s="96"/>
    </row>
    <row r="9443" spans="1:15" ht="45.95" customHeight="1">
      <c r="F9443" s="133"/>
      <c r="G9443" s="25"/>
      <c r="H9443" s="25"/>
      <c r="I9443" s="132"/>
      <c r="J9443" s="23"/>
      <c r="K9443" s="24"/>
      <c r="L9443" s="23"/>
      <c r="N9443" s="121"/>
      <c r="O9443" s="96"/>
    </row>
    <row r="9444" spans="1:15" ht="45.95" customHeight="1">
      <c r="F9444" s="18"/>
      <c r="G9444" s="19"/>
      <c r="H9444" s="19"/>
      <c r="I9444" s="120"/>
      <c r="J9444" s="16"/>
      <c r="K9444" s="17"/>
      <c r="L9444" s="16"/>
      <c r="M9444" s="121"/>
      <c r="N9444" s="155"/>
      <c r="O9444" s="96"/>
    </row>
    <row r="9445" spans="1:15" ht="45.95" customHeight="1">
      <c r="F9445" s="22"/>
      <c r="G9445" s="19"/>
      <c r="H9445" s="19"/>
      <c r="I9445" s="120"/>
      <c r="J9445" s="23"/>
      <c r="K9445" s="24"/>
      <c r="L9445" s="23"/>
      <c r="M9445" s="121"/>
      <c r="N9445" s="155"/>
      <c r="O9445" s="96"/>
    </row>
    <row r="9446" spans="1:15" ht="45.95" customHeight="1">
      <c r="F9446" s="22"/>
      <c r="G9446" s="19"/>
      <c r="H9446" s="19"/>
      <c r="I9446" s="120"/>
      <c r="J9446" s="23"/>
      <c r="K9446" s="24"/>
      <c r="L9446" s="23"/>
      <c r="M9446" s="121"/>
      <c r="N9446" s="155"/>
      <c r="O9446" s="96"/>
    </row>
    <row r="9447" spans="1:15" ht="45.95" customHeight="1">
      <c r="F9447" s="25"/>
      <c r="G9447" s="25"/>
      <c r="H9447" s="25"/>
      <c r="I9447" s="120"/>
      <c r="J9447" s="23"/>
      <c r="K9447" s="24"/>
      <c r="L9447" s="23"/>
      <c r="M9447" s="121"/>
      <c r="N9447" s="155"/>
      <c r="O9447" s="96"/>
    </row>
    <row r="9448" spans="1:15" ht="45.95" customHeight="1">
      <c r="F9448" s="25"/>
      <c r="G9448" s="25"/>
      <c r="H9448" s="25"/>
      <c r="I9448" s="120"/>
      <c r="J9448" s="23"/>
      <c r="K9448" s="24"/>
      <c r="L9448" s="23"/>
      <c r="M9448" s="121"/>
      <c r="N9448" s="155"/>
      <c r="O9448" s="96"/>
    </row>
    <row r="9449" spans="1:15" ht="45.95" customHeight="1">
      <c r="F9449" s="133"/>
      <c r="G9449" s="25"/>
      <c r="H9449" s="25"/>
      <c r="I9449" s="132"/>
      <c r="J9449" s="23"/>
      <c r="K9449" s="24"/>
      <c r="L9449" s="23"/>
      <c r="M9449" s="121"/>
      <c r="N9449" s="155"/>
      <c r="O9449" s="96"/>
    </row>
    <row r="9450" spans="1:15" ht="45.95" customHeight="1">
      <c r="F9450" s="133"/>
      <c r="G9450" s="25"/>
      <c r="H9450" s="25"/>
      <c r="I9450" s="132"/>
      <c r="J9450" s="23"/>
      <c r="K9450" s="24"/>
      <c r="L9450" s="23"/>
      <c r="M9450" s="121"/>
      <c r="N9450" s="155"/>
      <c r="O9450" s="96"/>
    </row>
    <row r="9451" spans="1:15" ht="45.95" customHeight="1">
      <c r="F9451" s="133"/>
      <c r="G9451" s="25"/>
      <c r="H9451" s="25"/>
      <c r="I9451" s="132"/>
      <c r="J9451" s="23"/>
      <c r="K9451" s="24"/>
      <c r="L9451" s="23"/>
      <c r="M9451" s="121"/>
      <c r="N9451" s="155"/>
      <c r="O9451" s="96"/>
    </row>
    <row r="9452" spans="1:15" ht="45.95" customHeight="1">
      <c r="A9452" s="110"/>
      <c r="B9452" s="149"/>
      <c r="C9452" s="127"/>
      <c r="D9452" s="96"/>
      <c r="F9452" s="130"/>
      <c r="G9452" s="130"/>
      <c r="H9452" s="130"/>
      <c r="I9452" s="120"/>
      <c r="J9452" s="16"/>
      <c r="K9452" s="17"/>
      <c r="L9452" s="16"/>
      <c r="N9452" s="131"/>
      <c r="O9452" s="96"/>
    </row>
    <row r="9453" spans="1:15" ht="45.95" customHeight="1">
      <c r="F9453" s="130"/>
      <c r="G9453" s="130"/>
      <c r="H9453" s="130"/>
      <c r="I9453" s="120"/>
      <c r="J9453" s="16"/>
      <c r="K9453" s="17"/>
      <c r="L9453" s="16"/>
      <c r="N9453" s="131"/>
      <c r="O9453" s="96"/>
    </row>
    <row r="9454" spans="1:15" ht="45.95" customHeight="1">
      <c r="F9454" s="130"/>
      <c r="G9454" s="130"/>
      <c r="H9454" s="130"/>
      <c r="I9454" s="120"/>
      <c r="J9454" s="16"/>
      <c r="K9454" s="17"/>
      <c r="L9454" s="16"/>
      <c r="N9454" s="131"/>
      <c r="O9454" s="96"/>
    </row>
    <row r="9455" spans="1:15" ht="45.95" customHeight="1">
      <c r="F9455" s="130"/>
      <c r="G9455" s="130"/>
      <c r="H9455" s="130"/>
      <c r="I9455" s="120"/>
      <c r="J9455" s="16"/>
      <c r="K9455" s="17"/>
      <c r="L9455" s="16"/>
      <c r="N9455" s="131"/>
      <c r="O9455" s="96"/>
    </row>
    <row r="9456" spans="1:15" ht="45.95" customHeight="1">
      <c r="F9456" s="130"/>
      <c r="G9456" s="130"/>
      <c r="H9456" s="130"/>
      <c r="I9456" s="120"/>
      <c r="J9456" s="16"/>
      <c r="K9456" s="17"/>
      <c r="L9456" s="16"/>
      <c r="N9456" s="131"/>
      <c r="O9456" s="96"/>
    </row>
    <row r="9457" spans="6:15" ht="45.95" customHeight="1">
      <c r="F9457" s="130"/>
      <c r="G9457" s="130"/>
      <c r="H9457" s="130"/>
      <c r="I9457" s="120"/>
      <c r="J9457" s="16"/>
      <c r="K9457" s="17"/>
      <c r="L9457" s="16"/>
      <c r="N9457" s="131"/>
      <c r="O9457" s="96"/>
    </row>
    <row r="9458" spans="6:15" ht="45.95" customHeight="1">
      <c r="F9458" s="18"/>
      <c r="G9458" s="19"/>
      <c r="H9458" s="19"/>
      <c r="I9458" s="120"/>
      <c r="J9458" s="16"/>
      <c r="K9458" s="17"/>
      <c r="L9458" s="16"/>
      <c r="N9458" s="121"/>
      <c r="O9458" s="96"/>
    </row>
    <row r="9459" spans="6:15" ht="45.95" customHeight="1">
      <c r="F9459" s="18"/>
      <c r="G9459" s="19"/>
      <c r="H9459" s="19"/>
      <c r="I9459" s="120"/>
      <c r="J9459" s="16"/>
      <c r="K9459" s="17"/>
      <c r="L9459" s="16"/>
      <c r="N9459" s="121"/>
      <c r="O9459" s="96"/>
    </row>
    <row r="9460" spans="6:15" ht="45.95" customHeight="1">
      <c r="F9460" s="18"/>
      <c r="G9460" s="19"/>
      <c r="H9460" s="19"/>
      <c r="I9460" s="120"/>
      <c r="J9460" s="16"/>
      <c r="K9460" s="17"/>
      <c r="L9460" s="16"/>
      <c r="N9460" s="121"/>
      <c r="O9460" s="96"/>
    </row>
    <row r="9461" spans="6:15" ht="45.95" customHeight="1">
      <c r="F9461" s="22"/>
      <c r="G9461" s="19"/>
      <c r="H9461" s="19"/>
      <c r="I9461" s="120"/>
      <c r="J9461" s="23"/>
      <c r="K9461" s="24"/>
      <c r="L9461" s="23"/>
      <c r="N9461" s="121"/>
      <c r="O9461" s="96"/>
    </row>
    <row r="9462" spans="6:15" ht="45.95" customHeight="1">
      <c r="F9462" s="25"/>
      <c r="G9462" s="25"/>
      <c r="H9462" s="25"/>
      <c r="I9462" s="120"/>
      <c r="J9462" s="23"/>
      <c r="K9462" s="24"/>
      <c r="L9462" s="23"/>
      <c r="N9462" s="121"/>
      <c r="O9462" s="96"/>
    </row>
    <row r="9463" spans="6:15" ht="45.95" customHeight="1">
      <c r="F9463" s="133"/>
      <c r="G9463" s="25"/>
      <c r="H9463" s="25"/>
      <c r="I9463" s="132"/>
      <c r="J9463" s="23"/>
      <c r="K9463" s="24"/>
      <c r="L9463" s="23"/>
      <c r="N9463" s="121"/>
      <c r="O9463" s="96"/>
    </row>
    <row r="9464" spans="6:15" ht="45.95" customHeight="1">
      <c r="F9464" s="133"/>
      <c r="G9464" s="25"/>
      <c r="H9464" s="25"/>
      <c r="I9464" s="132"/>
      <c r="J9464" s="23"/>
      <c r="K9464" s="24"/>
      <c r="L9464" s="23"/>
      <c r="N9464" s="121"/>
      <c r="O9464" s="96"/>
    </row>
    <row r="9465" spans="6:15" ht="45.95" customHeight="1">
      <c r="F9465" s="18"/>
      <c r="G9465" s="19"/>
      <c r="H9465" s="19"/>
      <c r="I9465" s="120"/>
      <c r="J9465" s="16"/>
      <c r="K9465" s="17"/>
      <c r="L9465" s="16"/>
      <c r="N9465" s="121"/>
      <c r="O9465" s="96"/>
    </row>
    <row r="9466" spans="6:15" ht="45.95" customHeight="1">
      <c r="F9466" s="18"/>
      <c r="G9466" s="19"/>
      <c r="H9466" s="19"/>
      <c r="I9466" s="120"/>
      <c r="J9466" s="16"/>
      <c r="K9466" s="17"/>
      <c r="L9466" s="16"/>
      <c r="N9466" s="121"/>
      <c r="O9466" s="96"/>
    </row>
    <row r="9467" spans="6:15" ht="45.95" customHeight="1">
      <c r="F9467" s="18"/>
      <c r="G9467" s="19"/>
      <c r="H9467" s="19"/>
      <c r="I9467" s="120"/>
      <c r="J9467" s="16"/>
      <c r="K9467" s="17"/>
      <c r="L9467" s="16"/>
      <c r="N9467" s="121"/>
      <c r="O9467" s="96"/>
    </row>
    <row r="9468" spans="6:15" ht="45.95" customHeight="1">
      <c r="F9468" s="18"/>
      <c r="G9468" s="19"/>
      <c r="H9468" s="19"/>
      <c r="I9468" s="120"/>
      <c r="J9468" s="16"/>
      <c r="K9468" s="17"/>
      <c r="L9468" s="16"/>
      <c r="N9468" s="121"/>
      <c r="O9468" s="96"/>
    </row>
    <row r="9469" spans="6:15" ht="45.95" customHeight="1">
      <c r="F9469" s="22"/>
      <c r="G9469" s="19"/>
      <c r="H9469" s="19"/>
      <c r="I9469" s="120"/>
      <c r="J9469" s="23"/>
      <c r="K9469" s="24"/>
      <c r="L9469" s="23"/>
      <c r="N9469" s="121"/>
      <c r="O9469" s="96"/>
    </row>
    <row r="9470" spans="6:15" ht="45.95" customHeight="1">
      <c r="F9470" s="25"/>
      <c r="G9470" s="25"/>
      <c r="H9470" s="25"/>
      <c r="I9470" s="120"/>
      <c r="J9470" s="23"/>
      <c r="K9470" s="24"/>
      <c r="L9470" s="23"/>
      <c r="N9470" s="121"/>
      <c r="O9470" s="96"/>
    </row>
    <row r="9471" spans="6:15" ht="45.95" customHeight="1">
      <c r="F9471" s="25"/>
      <c r="G9471" s="25"/>
      <c r="H9471" s="25"/>
      <c r="I9471" s="132"/>
      <c r="J9471" s="23"/>
      <c r="K9471" s="24"/>
      <c r="L9471" s="23"/>
      <c r="N9471" s="121"/>
      <c r="O9471" s="96"/>
    </row>
    <row r="9472" spans="6:15" ht="45.95" customHeight="1">
      <c r="F9472" s="133"/>
      <c r="G9472" s="25"/>
      <c r="H9472" s="25"/>
      <c r="I9472" s="132"/>
      <c r="J9472" s="23"/>
      <c r="K9472" s="24"/>
      <c r="L9472" s="23"/>
      <c r="N9472" s="121"/>
      <c r="O9472" s="96"/>
    </row>
    <row r="9473" spans="6:15" ht="45.95" customHeight="1">
      <c r="F9473" s="133"/>
      <c r="G9473" s="25"/>
      <c r="H9473" s="25"/>
      <c r="I9473" s="132"/>
      <c r="J9473" s="23"/>
      <c r="K9473" s="24"/>
      <c r="L9473" s="23"/>
      <c r="N9473" s="121"/>
      <c r="O9473" s="96"/>
    </row>
    <row r="9474" spans="6:15" ht="45.95" customHeight="1">
      <c r="F9474" s="18"/>
      <c r="G9474" s="19"/>
      <c r="H9474" s="19"/>
      <c r="I9474" s="120"/>
      <c r="J9474" s="16"/>
      <c r="K9474" s="17"/>
      <c r="L9474" s="16"/>
      <c r="N9474" s="121"/>
      <c r="O9474" s="96"/>
    </row>
    <row r="9475" spans="6:15" ht="45.95" customHeight="1">
      <c r="F9475" s="22"/>
      <c r="G9475" s="19"/>
      <c r="H9475" s="19"/>
      <c r="I9475" s="120"/>
      <c r="J9475" s="23"/>
      <c r="K9475" s="24"/>
      <c r="L9475" s="23"/>
      <c r="N9475" s="121"/>
      <c r="O9475" s="96"/>
    </row>
    <row r="9476" spans="6:15" ht="45.95" customHeight="1">
      <c r="F9476" s="22"/>
      <c r="G9476" s="19"/>
      <c r="H9476" s="19"/>
      <c r="I9476" s="120"/>
      <c r="J9476" s="23"/>
      <c r="K9476" s="24"/>
      <c r="L9476" s="23"/>
      <c r="N9476" s="121"/>
      <c r="O9476" s="96"/>
    </row>
    <row r="9477" spans="6:15" ht="45.95" customHeight="1">
      <c r="F9477" s="25"/>
      <c r="G9477" s="25"/>
      <c r="H9477" s="25"/>
      <c r="I9477" s="120"/>
      <c r="J9477" s="23"/>
      <c r="K9477" s="24"/>
      <c r="L9477" s="23"/>
      <c r="N9477" s="121"/>
      <c r="O9477" s="96"/>
    </row>
    <row r="9478" spans="6:15" ht="45.95" customHeight="1">
      <c r="F9478" s="25"/>
      <c r="G9478" s="25"/>
      <c r="H9478" s="25"/>
      <c r="I9478" s="120"/>
      <c r="J9478" s="23"/>
      <c r="K9478" s="24"/>
      <c r="L9478" s="23"/>
      <c r="N9478" s="121"/>
      <c r="O9478" s="96"/>
    </row>
    <row r="9479" spans="6:15" ht="45.95" customHeight="1">
      <c r="F9479" s="133"/>
      <c r="G9479" s="25"/>
      <c r="H9479" s="25"/>
      <c r="I9479" s="132"/>
      <c r="J9479" s="23"/>
      <c r="K9479" s="24"/>
      <c r="L9479" s="23"/>
      <c r="N9479" s="121"/>
      <c r="O9479" s="96"/>
    </row>
    <row r="9480" spans="6:15" ht="45.95" customHeight="1">
      <c r="F9480" s="133"/>
      <c r="G9480" s="25"/>
      <c r="H9480" s="25"/>
      <c r="I9480" s="132"/>
      <c r="J9480" s="23"/>
      <c r="K9480" s="24"/>
      <c r="L9480" s="23"/>
      <c r="N9480" s="121"/>
      <c r="O9480" s="96"/>
    </row>
    <row r="9481" spans="6:15" ht="45.95" customHeight="1">
      <c r="F9481" s="18"/>
      <c r="G9481" s="19"/>
      <c r="H9481" s="19"/>
      <c r="I9481" s="137"/>
      <c r="J9481" s="16"/>
      <c r="K9481" s="17"/>
      <c r="L9481" s="16"/>
      <c r="N9481" s="121"/>
      <c r="O9481" s="96"/>
    </row>
    <row r="9482" spans="6:15" ht="45.95" customHeight="1">
      <c r="F9482" s="18"/>
      <c r="G9482" s="19"/>
      <c r="H9482" s="19"/>
      <c r="I9482" s="120"/>
      <c r="J9482" s="16"/>
      <c r="K9482" s="17"/>
      <c r="L9482" s="16"/>
      <c r="N9482" s="121"/>
      <c r="O9482" s="96"/>
    </row>
    <row r="9483" spans="6:15" ht="45.95" customHeight="1">
      <c r="F9483" s="18"/>
      <c r="G9483" s="19"/>
      <c r="H9483" s="19"/>
      <c r="I9483" s="120"/>
      <c r="J9483" s="16"/>
      <c r="K9483" s="17"/>
      <c r="L9483" s="16"/>
      <c r="N9483" s="121"/>
      <c r="O9483" s="96"/>
    </row>
    <row r="9484" spans="6:15" ht="45.95" customHeight="1">
      <c r="F9484" s="18"/>
      <c r="G9484" s="19"/>
      <c r="H9484" s="19"/>
      <c r="I9484" s="120"/>
      <c r="J9484" s="16"/>
      <c r="K9484" s="17"/>
      <c r="L9484" s="16"/>
      <c r="N9484" s="121"/>
      <c r="O9484" s="96"/>
    </row>
    <row r="9485" spans="6:15" ht="45.95" customHeight="1">
      <c r="F9485" s="18"/>
      <c r="G9485" s="19"/>
      <c r="H9485" s="19"/>
      <c r="I9485" s="120"/>
      <c r="J9485" s="16"/>
      <c r="K9485" s="17"/>
      <c r="L9485" s="16"/>
      <c r="N9485" s="121"/>
      <c r="O9485" s="96"/>
    </row>
    <row r="9486" spans="6:15" ht="45.95" customHeight="1">
      <c r="F9486" s="18"/>
      <c r="G9486" s="19"/>
      <c r="H9486" s="19"/>
      <c r="I9486" s="120"/>
      <c r="J9486" s="16"/>
      <c r="K9486" s="17"/>
      <c r="L9486" s="16"/>
      <c r="N9486" s="121"/>
      <c r="O9486" s="96"/>
    </row>
    <row r="9487" spans="6:15" ht="45.95" customHeight="1">
      <c r="F9487" s="18"/>
      <c r="G9487" s="19"/>
      <c r="H9487" s="19"/>
      <c r="I9487" s="120"/>
      <c r="J9487" s="16"/>
      <c r="K9487" s="17"/>
      <c r="L9487" s="16"/>
      <c r="N9487" s="121"/>
      <c r="O9487" s="96"/>
    </row>
    <row r="9488" spans="6:15" ht="45.95" customHeight="1">
      <c r="F9488" s="22"/>
      <c r="G9488" s="19"/>
      <c r="H9488" s="19"/>
      <c r="I9488" s="120"/>
      <c r="J9488" s="23"/>
      <c r="K9488" s="24"/>
      <c r="L9488" s="23"/>
      <c r="N9488" s="121"/>
      <c r="O9488" s="96"/>
    </row>
    <row r="9489" spans="6:15" ht="45.95" customHeight="1">
      <c r="F9489" s="22"/>
      <c r="G9489" s="19"/>
      <c r="H9489" s="19"/>
      <c r="I9489" s="120"/>
      <c r="J9489" s="23"/>
      <c r="K9489" s="24"/>
      <c r="L9489" s="23"/>
      <c r="N9489" s="121"/>
      <c r="O9489" s="96"/>
    </row>
    <row r="9490" spans="6:15" ht="45.95" customHeight="1">
      <c r="F9490" s="25"/>
      <c r="G9490" s="25"/>
      <c r="H9490" s="25"/>
      <c r="I9490" s="132"/>
      <c r="J9490" s="23"/>
      <c r="K9490" s="24"/>
      <c r="L9490" s="23"/>
      <c r="N9490" s="121"/>
      <c r="O9490" s="96"/>
    </row>
    <row r="9491" spans="6:15" ht="45.95" customHeight="1">
      <c r="F9491" s="25"/>
      <c r="G9491" s="25"/>
      <c r="H9491" s="25"/>
      <c r="I9491" s="132"/>
      <c r="J9491" s="23"/>
      <c r="K9491" s="24"/>
      <c r="L9491" s="23"/>
      <c r="N9491" s="121"/>
      <c r="O9491" s="96"/>
    </row>
    <row r="9492" spans="6:15" ht="45.95" customHeight="1">
      <c r="F9492" s="133"/>
      <c r="G9492" s="25"/>
      <c r="H9492" s="25"/>
      <c r="I9492" s="132"/>
      <c r="J9492" s="23"/>
      <c r="K9492" s="24"/>
      <c r="L9492" s="23"/>
      <c r="N9492" s="121"/>
      <c r="O9492" s="96"/>
    </row>
    <row r="9493" spans="6:15" ht="45.95" customHeight="1">
      <c r="F9493" s="133"/>
      <c r="G9493" s="25"/>
      <c r="H9493" s="25"/>
      <c r="I9493" s="132"/>
      <c r="J9493" s="23"/>
      <c r="K9493" s="24"/>
      <c r="L9493" s="23"/>
      <c r="N9493" s="121"/>
      <c r="O9493" s="96"/>
    </row>
    <row r="9494" spans="6:15" ht="45.95" customHeight="1">
      <c r="F9494" s="18"/>
      <c r="G9494" s="19"/>
      <c r="H9494" s="19"/>
      <c r="I9494" s="137"/>
      <c r="J9494" s="16"/>
      <c r="K9494" s="17"/>
      <c r="L9494" s="16"/>
      <c r="N9494" s="121"/>
      <c r="O9494" s="96"/>
    </row>
    <row r="9495" spans="6:15" ht="45.95" customHeight="1">
      <c r="F9495" s="18"/>
      <c r="G9495" s="19"/>
      <c r="H9495" s="19"/>
      <c r="I9495" s="120"/>
      <c r="J9495" s="16"/>
      <c r="K9495" s="17"/>
      <c r="L9495" s="16"/>
      <c r="N9495" s="121"/>
      <c r="O9495" s="96"/>
    </row>
    <row r="9496" spans="6:15" ht="45.95" customHeight="1">
      <c r="F9496" s="18"/>
      <c r="G9496" s="19"/>
      <c r="H9496" s="19"/>
      <c r="I9496" s="120"/>
      <c r="J9496" s="16"/>
      <c r="K9496" s="17"/>
      <c r="L9496" s="16"/>
      <c r="N9496" s="121"/>
      <c r="O9496" s="96"/>
    </row>
    <row r="9497" spans="6:15" ht="45.95" customHeight="1">
      <c r="F9497" s="18"/>
      <c r="G9497" s="19"/>
      <c r="H9497" s="19"/>
      <c r="I9497" s="120"/>
      <c r="J9497" s="16"/>
      <c r="K9497" s="17"/>
      <c r="L9497" s="16"/>
      <c r="N9497" s="121"/>
      <c r="O9497" s="96"/>
    </row>
    <row r="9498" spans="6:15" ht="45.95" customHeight="1">
      <c r="F9498" s="18"/>
      <c r="G9498" s="19"/>
      <c r="H9498" s="19"/>
      <c r="I9498" s="120"/>
      <c r="J9498" s="16"/>
      <c r="K9498" s="17"/>
      <c r="L9498" s="16"/>
      <c r="N9498" s="121"/>
      <c r="O9498" s="96"/>
    </row>
    <row r="9499" spans="6:15" ht="45.95" customHeight="1">
      <c r="F9499" s="18"/>
      <c r="G9499" s="19"/>
      <c r="H9499" s="19"/>
      <c r="I9499" s="120"/>
      <c r="J9499" s="16"/>
      <c r="K9499" s="17"/>
      <c r="L9499" s="16"/>
      <c r="N9499" s="121"/>
      <c r="O9499" s="96"/>
    </row>
    <row r="9500" spans="6:15" ht="45.95" customHeight="1">
      <c r="F9500" s="18"/>
      <c r="G9500" s="19"/>
      <c r="H9500" s="19"/>
      <c r="I9500" s="120"/>
      <c r="J9500" s="16"/>
      <c r="K9500" s="17"/>
      <c r="L9500" s="16"/>
      <c r="N9500" s="121"/>
      <c r="O9500" s="96"/>
    </row>
    <row r="9501" spans="6:15" ht="45.95" customHeight="1">
      <c r="F9501" s="18"/>
      <c r="G9501" s="19"/>
      <c r="H9501" s="19"/>
      <c r="I9501" s="120"/>
      <c r="J9501" s="16"/>
      <c r="K9501" s="17"/>
      <c r="L9501" s="16"/>
      <c r="N9501" s="121"/>
      <c r="O9501" s="96"/>
    </row>
    <row r="9502" spans="6:15" ht="45.95" customHeight="1">
      <c r="F9502" s="22"/>
      <c r="G9502" s="19"/>
      <c r="H9502" s="19"/>
      <c r="I9502" s="120"/>
      <c r="J9502" s="23"/>
      <c r="K9502" s="24"/>
      <c r="L9502" s="23"/>
      <c r="N9502" s="121"/>
      <c r="O9502" s="96"/>
    </row>
    <row r="9503" spans="6:15" ht="45.95" customHeight="1">
      <c r="F9503" s="22"/>
      <c r="G9503" s="19"/>
      <c r="H9503" s="19"/>
      <c r="I9503" s="120"/>
      <c r="J9503" s="23"/>
      <c r="K9503" s="24"/>
      <c r="L9503" s="23"/>
      <c r="N9503" s="121"/>
      <c r="O9503" s="96"/>
    </row>
    <row r="9504" spans="6:15" ht="45.95" customHeight="1">
      <c r="F9504" s="25"/>
      <c r="G9504" s="25"/>
      <c r="H9504" s="25"/>
      <c r="I9504" s="132"/>
      <c r="J9504" s="23"/>
      <c r="K9504" s="24"/>
      <c r="L9504" s="23"/>
      <c r="N9504" s="121"/>
      <c r="O9504" s="96"/>
    </row>
    <row r="9505" spans="1:15" ht="45.95" customHeight="1">
      <c r="F9505" s="133"/>
      <c r="G9505" s="25"/>
      <c r="H9505" s="25"/>
      <c r="I9505" s="132"/>
      <c r="J9505" s="23"/>
      <c r="K9505" s="24"/>
      <c r="L9505" s="23"/>
      <c r="N9505" s="121"/>
      <c r="O9505" s="96"/>
    </row>
    <row r="9506" spans="1:15" ht="45.95" customHeight="1">
      <c r="F9506" s="133"/>
      <c r="G9506" s="25"/>
      <c r="H9506" s="25"/>
      <c r="I9506" s="132"/>
      <c r="J9506" s="23"/>
      <c r="K9506" s="24"/>
      <c r="L9506" s="23"/>
      <c r="N9506" s="121"/>
      <c r="O9506" s="96"/>
    </row>
    <row r="9507" spans="1:15" ht="45.95" customHeight="1">
      <c r="F9507" s="18"/>
      <c r="G9507" s="19"/>
      <c r="H9507" s="19"/>
      <c r="I9507" s="137"/>
      <c r="J9507" s="16"/>
      <c r="K9507" s="17"/>
      <c r="L9507" s="16"/>
      <c r="N9507" s="121"/>
      <c r="O9507" s="96"/>
    </row>
    <row r="9508" spans="1:15" ht="45.95" customHeight="1">
      <c r="F9508" s="18"/>
      <c r="G9508" s="19"/>
      <c r="H9508" s="19"/>
      <c r="I9508" s="120"/>
      <c r="J9508" s="16"/>
      <c r="K9508" s="17"/>
      <c r="L9508" s="16"/>
      <c r="N9508" s="121"/>
      <c r="O9508" s="96"/>
    </row>
    <row r="9509" spans="1:15" ht="45.95" customHeight="1">
      <c r="F9509" s="18"/>
      <c r="G9509" s="19"/>
      <c r="H9509" s="19"/>
      <c r="I9509" s="120"/>
      <c r="J9509" s="16"/>
      <c r="K9509" s="17"/>
      <c r="L9509" s="16"/>
      <c r="N9509" s="121"/>
      <c r="O9509" s="96"/>
    </row>
    <row r="9510" spans="1:15" ht="45.95" customHeight="1">
      <c r="F9510" s="22"/>
      <c r="G9510" s="19"/>
      <c r="H9510" s="19"/>
      <c r="I9510" s="120"/>
      <c r="J9510" s="23"/>
      <c r="K9510" s="24"/>
      <c r="L9510" s="23"/>
      <c r="N9510" s="121"/>
      <c r="O9510" s="96"/>
    </row>
    <row r="9511" spans="1:15" ht="45.95" customHeight="1">
      <c r="F9511" s="22"/>
      <c r="G9511" s="19"/>
      <c r="H9511" s="19"/>
      <c r="I9511" s="120"/>
      <c r="J9511" s="23"/>
      <c r="K9511" s="24"/>
      <c r="L9511" s="23"/>
      <c r="N9511" s="121"/>
      <c r="O9511" s="96"/>
    </row>
    <row r="9512" spans="1:15" ht="45.95" customHeight="1">
      <c r="F9512" s="25"/>
      <c r="G9512" s="25"/>
      <c r="H9512" s="25"/>
      <c r="I9512" s="120"/>
      <c r="J9512" s="23"/>
      <c r="K9512" s="24"/>
      <c r="L9512" s="23"/>
      <c r="N9512" s="121"/>
      <c r="O9512" s="96"/>
    </row>
    <row r="9513" spans="1:15" ht="45.95" customHeight="1">
      <c r="F9513" s="25"/>
      <c r="G9513" s="25"/>
      <c r="H9513" s="25"/>
      <c r="I9513" s="132"/>
      <c r="J9513" s="23"/>
      <c r="K9513" s="24"/>
      <c r="L9513" s="23"/>
      <c r="N9513" s="121"/>
      <c r="O9513" s="96"/>
    </row>
    <row r="9514" spans="1:15" ht="45.95" customHeight="1">
      <c r="F9514" s="133"/>
      <c r="G9514" s="25"/>
      <c r="H9514" s="25"/>
      <c r="I9514" s="132"/>
      <c r="J9514" s="23"/>
      <c r="K9514" s="24"/>
      <c r="L9514" s="23"/>
      <c r="N9514" s="121"/>
      <c r="O9514" s="96"/>
    </row>
    <row r="9515" spans="1:15" ht="45.95" customHeight="1">
      <c r="F9515" s="133"/>
      <c r="G9515" s="25"/>
      <c r="H9515" s="25"/>
      <c r="I9515" s="132"/>
      <c r="J9515" s="23"/>
      <c r="K9515" s="24"/>
      <c r="L9515" s="23"/>
      <c r="N9515" s="121"/>
      <c r="O9515" s="96"/>
    </row>
    <row r="9516" spans="1:15" ht="45.95" customHeight="1">
      <c r="A9516" s="110"/>
      <c r="B9516" s="149"/>
      <c r="C9516" s="127"/>
      <c r="D9516" s="96"/>
      <c r="F9516" s="130"/>
      <c r="G9516" s="130"/>
      <c r="H9516" s="130"/>
      <c r="I9516" s="120"/>
      <c r="J9516" s="16"/>
      <c r="K9516" s="17"/>
      <c r="L9516" s="16"/>
      <c r="N9516" s="131"/>
      <c r="O9516" s="96"/>
    </row>
    <row r="9517" spans="1:15" ht="45.95" customHeight="1">
      <c r="A9517" s="110"/>
      <c r="B9517" s="149"/>
      <c r="D9517" s="150"/>
      <c r="E9517" s="150"/>
      <c r="F9517" s="130"/>
      <c r="G9517" s="130"/>
      <c r="H9517" s="130"/>
      <c r="I9517" s="120"/>
      <c r="J9517" s="16"/>
      <c r="K9517" s="17"/>
      <c r="L9517" s="16"/>
      <c r="N9517" s="131"/>
      <c r="O9517" s="96"/>
    </row>
    <row r="9518" spans="1:15" ht="45.95" customHeight="1">
      <c r="A9518" s="110"/>
      <c r="F9518" s="6"/>
      <c r="G9518" s="96"/>
      <c r="H9518" s="130"/>
      <c r="I9518" s="120"/>
      <c r="J9518" s="16"/>
      <c r="K9518" s="17"/>
      <c r="L9518" s="16"/>
      <c r="N9518" s="131"/>
    </row>
    <row r="9519" spans="1:15" ht="45.95" customHeight="1">
      <c r="F9519" s="18"/>
      <c r="G9519" s="130"/>
      <c r="H9519" s="130"/>
      <c r="I9519" s="120"/>
      <c r="J9519" s="16"/>
      <c r="K9519" s="17"/>
      <c r="L9519" s="16"/>
      <c r="N9519" s="131"/>
    </row>
    <row r="9520" spans="1:15" ht="45.95" customHeight="1">
      <c r="F9520" s="18"/>
      <c r="G9520" s="130"/>
      <c r="H9520" s="130"/>
      <c r="I9520" s="120"/>
      <c r="J9520" s="16"/>
      <c r="K9520" s="17"/>
      <c r="L9520" s="16"/>
      <c r="N9520" s="131"/>
    </row>
    <row r="9521" spans="6:15" ht="45.95" customHeight="1">
      <c r="F9521" s="18"/>
      <c r="G9521" s="19"/>
      <c r="H9521" s="19"/>
      <c r="I9521" s="120"/>
      <c r="J9521" s="16"/>
      <c r="K9521" s="17"/>
      <c r="L9521" s="16"/>
      <c r="N9521" s="121"/>
    </row>
    <row r="9522" spans="6:15" ht="45.95" customHeight="1">
      <c r="F9522" s="18"/>
      <c r="G9522" s="19"/>
      <c r="H9522" s="19"/>
      <c r="I9522" s="120"/>
      <c r="J9522" s="16"/>
      <c r="K9522" s="17"/>
      <c r="L9522" s="16"/>
      <c r="N9522" s="121"/>
    </row>
    <row r="9523" spans="6:15" ht="45.95" customHeight="1">
      <c r="F9523" s="18"/>
      <c r="G9523" s="19"/>
      <c r="H9523" s="19"/>
      <c r="I9523" s="120"/>
      <c r="J9523" s="16"/>
      <c r="K9523" s="17"/>
      <c r="L9523" s="16"/>
      <c r="N9523" s="121"/>
    </row>
    <row r="9524" spans="6:15" ht="45.95" customHeight="1">
      <c r="F9524" s="22"/>
      <c r="G9524" s="19"/>
      <c r="H9524" s="19"/>
      <c r="I9524" s="120"/>
      <c r="J9524" s="23"/>
      <c r="K9524" s="24"/>
      <c r="L9524" s="23"/>
      <c r="N9524" s="121"/>
    </row>
    <row r="9525" spans="6:15" ht="45.95" customHeight="1">
      <c r="F9525" s="25"/>
      <c r="G9525" s="25"/>
      <c r="H9525" s="25"/>
      <c r="I9525" s="120"/>
      <c r="J9525" s="23"/>
      <c r="K9525" s="24"/>
      <c r="L9525" s="23"/>
      <c r="N9525" s="121"/>
    </row>
    <row r="9526" spans="6:15" ht="45.95" customHeight="1">
      <c r="F9526" s="133"/>
      <c r="G9526" s="25"/>
      <c r="H9526" s="25"/>
      <c r="I9526" s="132"/>
      <c r="J9526" s="23"/>
      <c r="K9526" s="24"/>
      <c r="L9526" s="23"/>
      <c r="N9526" s="121"/>
    </row>
    <row r="9527" spans="6:15" ht="45.95" customHeight="1">
      <c r="F9527" s="133"/>
      <c r="G9527" s="25"/>
      <c r="H9527" s="25"/>
      <c r="I9527" s="132"/>
      <c r="J9527" s="23"/>
      <c r="K9527" s="24"/>
      <c r="L9527" s="23"/>
      <c r="N9527" s="121"/>
    </row>
    <row r="9528" spans="6:15" ht="45.95" customHeight="1">
      <c r="F9528" s="133"/>
      <c r="G9528" s="25"/>
      <c r="H9528" s="25"/>
      <c r="I9528" s="132"/>
      <c r="J9528" s="23"/>
      <c r="K9528" s="24"/>
      <c r="L9528" s="23"/>
      <c r="N9528" s="121"/>
    </row>
    <row r="9529" spans="6:15" ht="45.95" customHeight="1">
      <c r="F9529" s="18"/>
      <c r="G9529" s="19"/>
      <c r="H9529" s="19"/>
      <c r="I9529" s="120"/>
      <c r="J9529" s="16"/>
      <c r="K9529" s="17"/>
      <c r="L9529" s="16"/>
      <c r="N9529" s="121"/>
    </row>
    <row r="9530" spans="6:15" ht="45.95" customHeight="1">
      <c r="F9530" s="18"/>
      <c r="G9530" s="19"/>
      <c r="H9530" s="19"/>
      <c r="I9530" s="120"/>
      <c r="J9530" s="16"/>
      <c r="K9530" s="17"/>
      <c r="L9530" s="16"/>
      <c r="N9530" s="121"/>
    </row>
    <row r="9531" spans="6:15" ht="45.95" customHeight="1">
      <c r="F9531" s="22"/>
      <c r="G9531" s="19"/>
      <c r="H9531" s="19"/>
      <c r="I9531" s="120"/>
      <c r="J9531" s="23"/>
      <c r="K9531" s="24"/>
      <c r="L9531" s="23"/>
      <c r="N9531" s="121"/>
    </row>
    <row r="9532" spans="6:15" ht="45.95" customHeight="1">
      <c r="F9532" s="25"/>
      <c r="G9532" s="25"/>
      <c r="H9532" s="25"/>
      <c r="I9532" s="120"/>
      <c r="J9532" s="23"/>
      <c r="K9532" s="24"/>
      <c r="L9532" s="23"/>
      <c r="N9532" s="121"/>
    </row>
    <row r="9533" spans="6:15" ht="45.95" customHeight="1">
      <c r="F9533" s="133"/>
      <c r="G9533" s="25"/>
      <c r="H9533" s="25"/>
      <c r="I9533" s="120"/>
      <c r="J9533" s="23"/>
      <c r="K9533" s="24"/>
      <c r="L9533" s="23"/>
      <c r="N9533" s="121"/>
    </row>
    <row r="9534" spans="6:15" ht="45.95" customHeight="1">
      <c r="F9534" s="133"/>
      <c r="G9534" s="25"/>
      <c r="H9534" s="25"/>
      <c r="I9534" s="132"/>
      <c r="J9534" s="23"/>
      <c r="K9534" s="24"/>
      <c r="L9534" s="23"/>
      <c r="N9534" s="121"/>
    </row>
    <row r="9535" spans="6:15" ht="45.95" customHeight="1">
      <c r="F9535" s="18"/>
      <c r="G9535" s="19"/>
      <c r="H9535" s="19"/>
      <c r="I9535" s="120"/>
      <c r="J9535" s="16"/>
      <c r="K9535" s="17"/>
      <c r="L9535" s="16"/>
      <c r="N9535" s="121"/>
      <c r="O9535" s="96"/>
    </row>
    <row r="9536" spans="6:15" ht="45.95" customHeight="1">
      <c r="F9536" s="22"/>
      <c r="G9536" s="19"/>
      <c r="H9536" s="19"/>
      <c r="I9536" s="120"/>
      <c r="J9536" s="23"/>
      <c r="K9536" s="24"/>
      <c r="L9536" s="23"/>
      <c r="N9536" s="121"/>
      <c r="O9536" s="96"/>
    </row>
    <row r="9537" spans="6:15" ht="45.95" customHeight="1">
      <c r="F9537" s="22"/>
      <c r="G9537" s="19"/>
      <c r="H9537" s="19"/>
      <c r="I9537" s="120"/>
      <c r="J9537" s="23"/>
      <c r="K9537" s="24"/>
      <c r="L9537" s="23"/>
      <c r="N9537" s="121"/>
      <c r="O9537" s="96"/>
    </row>
    <row r="9538" spans="6:15" ht="45.95" customHeight="1">
      <c r="F9538" s="25"/>
      <c r="G9538" s="25"/>
      <c r="H9538" s="25"/>
      <c r="I9538" s="120"/>
      <c r="J9538" s="23"/>
      <c r="K9538" s="24"/>
      <c r="L9538" s="23"/>
      <c r="N9538" s="121"/>
    </row>
    <row r="9539" spans="6:15" ht="45.95" customHeight="1">
      <c r="F9539" s="25"/>
      <c r="G9539" s="25"/>
      <c r="H9539" s="25"/>
      <c r="I9539" s="120"/>
      <c r="J9539" s="23"/>
      <c r="K9539" s="24"/>
      <c r="L9539" s="23"/>
      <c r="N9539" s="121"/>
    </row>
    <row r="9540" spans="6:15" ht="45.95" customHeight="1">
      <c r="F9540" s="133"/>
      <c r="G9540" s="25"/>
      <c r="H9540" s="25"/>
      <c r="I9540" s="132"/>
      <c r="J9540" s="23"/>
      <c r="K9540" s="24"/>
      <c r="L9540" s="23"/>
      <c r="N9540" s="121"/>
    </row>
    <row r="9541" spans="6:15" ht="45.95" customHeight="1">
      <c r="F9541" s="133"/>
      <c r="G9541" s="25"/>
      <c r="H9541" s="25"/>
      <c r="I9541" s="132"/>
      <c r="J9541" s="23"/>
      <c r="K9541" s="24"/>
      <c r="L9541" s="23"/>
      <c r="N9541" s="121"/>
    </row>
    <row r="9542" spans="6:15" ht="45.95" customHeight="1">
      <c r="F9542" s="18"/>
      <c r="G9542" s="19"/>
      <c r="H9542" s="19"/>
      <c r="I9542" s="137"/>
      <c r="J9542" s="16"/>
      <c r="K9542" s="17"/>
      <c r="L9542" s="16"/>
      <c r="N9542" s="121"/>
    </row>
    <row r="9543" spans="6:15" ht="45.95" customHeight="1">
      <c r="F9543" s="18"/>
      <c r="G9543" s="19"/>
      <c r="H9543" s="19"/>
      <c r="I9543" s="120"/>
      <c r="J9543" s="16"/>
      <c r="K9543" s="17"/>
      <c r="L9543" s="16"/>
      <c r="N9543" s="121"/>
    </row>
    <row r="9544" spans="6:15" ht="45.95" customHeight="1">
      <c r="F9544" s="18"/>
      <c r="G9544" s="19"/>
      <c r="H9544" s="19"/>
      <c r="I9544" s="120"/>
      <c r="J9544" s="16"/>
      <c r="K9544" s="17"/>
      <c r="L9544" s="16"/>
      <c r="N9544" s="121"/>
    </row>
    <row r="9545" spans="6:15" ht="45.95" customHeight="1">
      <c r="F9545" s="18"/>
      <c r="G9545" s="19"/>
      <c r="H9545" s="19"/>
      <c r="I9545" s="120"/>
      <c r="J9545" s="16"/>
      <c r="K9545" s="17"/>
      <c r="L9545" s="16"/>
      <c r="N9545" s="121"/>
    </row>
    <row r="9546" spans="6:15" ht="45.95" customHeight="1">
      <c r="F9546" s="22"/>
      <c r="G9546" s="19"/>
      <c r="H9546" s="19"/>
      <c r="I9546" s="120"/>
      <c r="J9546" s="23"/>
      <c r="K9546" s="24"/>
      <c r="L9546" s="23"/>
      <c r="N9546" s="121"/>
    </row>
    <row r="9547" spans="6:15" ht="45.95" customHeight="1">
      <c r="F9547" s="25"/>
      <c r="G9547" s="25"/>
      <c r="H9547" s="25"/>
      <c r="I9547" s="120"/>
      <c r="J9547" s="23"/>
      <c r="K9547" s="24"/>
      <c r="L9547" s="23"/>
      <c r="N9547" s="121"/>
    </row>
    <row r="9548" spans="6:15" ht="45.95" customHeight="1">
      <c r="F9548" s="25"/>
      <c r="G9548" s="25"/>
      <c r="H9548" s="25"/>
      <c r="I9548" s="132"/>
      <c r="J9548" s="23"/>
      <c r="K9548" s="24"/>
      <c r="L9548" s="23"/>
      <c r="N9548" s="121"/>
    </row>
    <row r="9549" spans="6:15" ht="45.95" customHeight="1">
      <c r="F9549" s="133"/>
      <c r="G9549" s="25"/>
      <c r="H9549" s="25"/>
      <c r="I9549" s="132"/>
      <c r="J9549" s="23"/>
      <c r="K9549" s="24"/>
      <c r="L9549" s="23"/>
      <c r="N9549" s="121"/>
    </row>
    <row r="9550" spans="6:15" ht="45.95" customHeight="1">
      <c r="F9550" s="133"/>
      <c r="G9550" s="25"/>
      <c r="H9550" s="25"/>
      <c r="I9550" s="132"/>
      <c r="J9550" s="23"/>
      <c r="K9550" s="24"/>
      <c r="L9550" s="23"/>
      <c r="N9550" s="121"/>
    </row>
    <row r="9551" spans="6:15" ht="45.95" customHeight="1">
      <c r="F9551" s="133"/>
      <c r="G9551" s="25"/>
      <c r="H9551" s="25"/>
      <c r="I9551" s="132"/>
      <c r="J9551" s="23"/>
      <c r="K9551" s="24"/>
      <c r="L9551" s="23"/>
      <c r="N9551" s="121"/>
    </row>
    <row r="9552" spans="6:15" ht="45.95" customHeight="1">
      <c r="F9552" s="18"/>
      <c r="G9552" s="19"/>
      <c r="H9552" s="19"/>
      <c r="I9552" s="137"/>
      <c r="J9552" s="16"/>
      <c r="K9552" s="17"/>
      <c r="L9552" s="16"/>
      <c r="N9552" s="121"/>
      <c r="O9552" s="96"/>
    </row>
    <row r="9553" spans="1:15" ht="45.95" customHeight="1">
      <c r="F9553" s="18"/>
      <c r="G9553" s="19"/>
      <c r="H9553" s="19"/>
      <c r="I9553" s="120"/>
      <c r="J9553" s="16"/>
      <c r="K9553" s="17"/>
      <c r="L9553" s="16"/>
      <c r="N9553" s="121"/>
      <c r="O9553" s="96"/>
    </row>
    <row r="9554" spans="1:15" ht="45.95" customHeight="1">
      <c r="F9554" s="18"/>
      <c r="G9554" s="19"/>
      <c r="H9554" s="19"/>
      <c r="I9554" s="120"/>
      <c r="J9554" s="16"/>
      <c r="K9554" s="17"/>
      <c r="L9554" s="16"/>
      <c r="N9554" s="121"/>
      <c r="O9554" s="96"/>
    </row>
    <row r="9555" spans="1:15" ht="45.95" customHeight="1">
      <c r="F9555" s="18"/>
      <c r="G9555" s="19"/>
      <c r="H9555" s="19"/>
      <c r="I9555" s="120"/>
      <c r="J9555" s="16"/>
      <c r="K9555" s="17"/>
      <c r="L9555" s="16"/>
      <c r="N9555" s="121"/>
      <c r="O9555" s="96"/>
    </row>
    <row r="9556" spans="1:15" ht="45.95" customHeight="1">
      <c r="F9556" s="22"/>
      <c r="G9556" s="19"/>
      <c r="H9556" s="19"/>
      <c r="I9556" s="120"/>
      <c r="J9556" s="23"/>
      <c r="K9556" s="24"/>
      <c r="L9556" s="23"/>
      <c r="N9556" s="121"/>
      <c r="O9556" s="96"/>
    </row>
    <row r="9557" spans="1:15" ht="45.95" customHeight="1">
      <c r="F9557" s="25"/>
      <c r="G9557" s="25"/>
      <c r="H9557" s="25"/>
      <c r="I9557" s="120"/>
      <c r="J9557" s="23"/>
      <c r="K9557" s="24"/>
      <c r="L9557" s="23"/>
      <c r="N9557" s="121"/>
    </row>
    <row r="9558" spans="1:15" ht="45.95" customHeight="1">
      <c r="F9558" s="133"/>
      <c r="G9558" s="25"/>
      <c r="H9558" s="25"/>
      <c r="I9558" s="132"/>
      <c r="J9558" s="23"/>
      <c r="K9558" s="24"/>
      <c r="L9558" s="23"/>
      <c r="N9558" s="121"/>
    </row>
    <row r="9559" spans="1:15" ht="45.95" customHeight="1">
      <c r="F9559" s="133"/>
      <c r="G9559" s="25"/>
      <c r="H9559" s="25"/>
      <c r="I9559" s="132"/>
      <c r="J9559" s="23"/>
      <c r="K9559" s="24"/>
      <c r="L9559" s="23"/>
      <c r="N9559" s="121"/>
    </row>
    <row r="9560" spans="1:15" ht="45.95" customHeight="1">
      <c r="A9560" s="110"/>
      <c r="B9560" s="149"/>
      <c r="C9560" s="127"/>
      <c r="D9560" s="96"/>
      <c r="F9560" s="130"/>
      <c r="G9560" s="130"/>
      <c r="H9560" s="130"/>
      <c r="I9560" s="120"/>
      <c r="J9560" s="16"/>
      <c r="K9560" s="17"/>
      <c r="L9560" s="16"/>
      <c r="N9560" s="131"/>
    </row>
    <row r="9561" spans="1:15" ht="45.95" customHeight="1">
      <c r="A9561" s="110"/>
      <c r="F9561" s="18"/>
      <c r="G9561" s="130"/>
      <c r="H9561" s="130"/>
      <c r="I9561" s="120"/>
      <c r="J9561" s="16"/>
      <c r="K9561" s="17"/>
      <c r="L9561" s="16"/>
      <c r="N9561" s="131"/>
    </row>
    <row r="9562" spans="1:15" ht="45.95" customHeight="1">
      <c r="F9562" s="18"/>
      <c r="G9562" s="130"/>
      <c r="H9562" s="130"/>
      <c r="I9562" s="120"/>
      <c r="J9562" s="16"/>
      <c r="K9562" s="17"/>
      <c r="L9562" s="16"/>
      <c r="N9562" s="131"/>
    </row>
    <row r="9563" spans="1:15" ht="45.95" customHeight="1">
      <c r="F9563" s="18"/>
      <c r="G9563" s="19"/>
      <c r="H9563" s="19"/>
      <c r="I9563" s="120"/>
      <c r="J9563" s="16"/>
      <c r="K9563" s="17"/>
      <c r="L9563" s="16"/>
      <c r="N9563" s="121"/>
      <c r="O9563" s="96"/>
    </row>
    <row r="9564" spans="1:15" ht="45.95" customHeight="1">
      <c r="F9564" s="18"/>
      <c r="G9564" s="19"/>
      <c r="H9564" s="19"/>
      <c r="I9564" s="120"/>
      <c r="J9564" s="16"/>
      <c r="K9564" s="17"/>
      <c r="L9564" s="16"/>
      <c r="N9564" s="121"/>
      <c r="O9564" s="96"/>
    </row>
    <row r="9565" spans="1:15" ht="45.95" customHeight="1">
      <c r="F9565" s="18"/>
      <c r="G9565" s="19"/>
      <c r="H9565" s="19"/>
      <c r="I9565" s="120"/>
      <c r="J9565" s="16"/>
      <c r="K9565" s="17"/>
      <c r="L9565" s="16"/>
      <c r="N9565" s="121"/>
      <c r="O9565" s="96"/>
    </row>
    <row r="9566" spans="1:15" ht="45.95" customHeight="1">
      <c r="F9566" s="22"/>
      <c r="G9566" s="19"/>
      <c r="H9566" s="19"/>
      <c r="I9566" s="120"/>
      <c r="J9566" s="23"/>
      <c r="K9566" s="24"/>
      <c r="L9566" s="23"/>
      <c r="N9566" s="121"/>
      <c r="O9566" s="96"/>
    </row>
    <row r="9567" spans="1:15" ht="45.95" customHeight="1">
      <c r="F9567" s="25"/>
      <c r="G9567" s="25"/>
      <c r="H9567" s="25"/>
      <c r="I9567" s="120"/>
      <c r="J9567" s="23"/>
      <c r="K9567" s="24"/>
      <c r="L9567" s="23"/>
      <c r="N9567" s="121"/>
      <c r="O9567" s="96"/>
    </row>
    <row r="9568" spans="1:15" ht="45.95" customHeight="1">
      <c r="F9568" s="133"/>
      <c r="G9568" s="25"/>
      <c r="H9568" s="25"/>
      <c r="I9568" s="132"/>
      <c r="J9568" s="23"/>
      <c r="K9568" s="24"/>
      <c r="L9568" s="23"/>
      <c r="N9568" s="121"/>
    </row>
    <row r="9569" spans="6:15" ht="45.95" customHeight="1">
      <c r="F9569" s="133"/>
      <c r="G9569" s="25"/>
      <c r="H9569" s="25"/>
      <c r="I9569" s="132"/>
      <c r="J9569" s="23"/>
      <c r="K9569" s="24"/>
      <c r="L9569" s="23"/>
      <c r="N9569" s="121"/>
    </row>
    <row r="9570" spans="6:15" ht="45.95" customHeight="1">
      <c r="F9570" s="18"/>
      <c r="G9570" s="19"/>
      <c r="H9570" s="19"/>
      <c r="I9570" s="120"/>
      <c r="J9570" s="16"/>
      <c r="K9570" s="17"/>
      <c r="L9570" s="16"/>
      <c r="N9570" s="121"/>
      <c r="O9570" s="96"/>
    </row>
    <row r="9571" spans="6:15" ht="45.95" customHeight="1">
      <c r="F9571" s="18"/>
      <c r="G9571" s="19"/>
      <c r="H9571" s="19"/>
      <c r="I9571" s="120"/>
      <c r="J9571" s="16"/>
      <c r="K9571" s="17"/>
      <c r="L9571" s="16"/>
      <c r="N9571" s="121"/>
      <c r="O9571" s="96"/>
    </row>
    <row r="9572" spans="6:15" ht="45.95" customHeight="1">
      <c r="F9572" s="18"/>
      <c r="G9572" s="19"/>
      <c r="H9572" s="19"/>
      <c r="I9572" s="120"/>
      <c r="J9572" s="16"/>
      <c r="K9572" s="17"/>
      <c r="L9572" s="16"/>
      <c r="N9572" s="121"/>
      <c r="O9572" s="96"/>
    </row>
    <row r="9573" spans="6:15" ht="45.95" customHeight="1">
      <c r="F9573" s="18"/>
      <c r="G9573" s="19"/>
      <c r="H9573" s="19"/>
      <c r="I9573" s="120"/>
      <c r="J9573" s="16"/>
      <c r="K9573" s="17"/>
      <c r="L9573" s="16"/>
      <c r="N9573" s="121"/>
      <c r="O9573" s="96"/>
    </row>
    <row r="9574" spans="6:15" ht="45.95" customHeight="1">
      <c r="F9574" s="22"/>
      <c r="G9574" s="19"/>
      <c r="H9574" s="19"/>
      <c r="I9574" s="120"/>
      <c r="J9574" s="23"/>
      <c r="K9574" s="24"/>
      <c r="L9574" s="23"/>
      <c r="N9574" s="121"/>
      <c r="O9574" s="96"/>
    </row>
    <row r="9575" spans="6:15" ht="45.95" customHeight="1">
      <c r="F9575" s="22"/>
      <c r="G9575" s="19"/>
      <c r="H9575" s="19"/>
      <c r="I9575" s="120"/>
      <c r="J9575" s="23"/>
      <c r="K9575" s="24"/>
      <c r="L9575" s="23"/>
      <c r="N9575" s="121"/>
      <c r="O9575" s="96"/>
    </row>
    <row r="9576" spans="6:15" ht="45.95" customHeight="1">
      <c r="F9576" s="25"/>
      <c r="G9576" s="25"/>
      <c r="H9576" s="25"/>
      <c r="I9576" s="132"/>
      <c r="J9576" s="23"/>
      <c r="K9576" s="24"/>
      <c r="L9576" s="23"/>
      <c r="N9576" s="121"/>
    </row>
    <row r="9577" spans="6:15" ht="45.95" customHeight="1">
      <c r="F9577" s="25"/>
      <c r="G9577" s="25"/>
      <c r="H9577" s="25"/>
      <c r="I9577" s="132"/>
      <c r="J9577" s="23"/>
      <c r="K9577" s="24"/>
      <c r="L9577" s="23"/>
      <c r="N9577" s="121"/>
    </row>
    <row r="9578" spans="6:15" ht="45.95" customHeight="1">
      <c r="F9578" s="133"/>
      <c r="G9578" s="25"/>
      <c r="H9578" s="25"/>
      <c r="I9578" s="132"/>
      <c r="J9578" s="23"/>
      <c r="K9578" s="24"/>
      <c r="L9578" s="23"/>
      <c r="N9578" s="121"/>
    </row>
    <row r="9579" spans="6:15" ht="45.95" customHeight="1">
      <c r="F9579" s="133"/>
      <c r="G9579" s="25"/>
      <c r="H9579" s="25"/>
      <c r="I9579" s="132"/>
      <c r="J9579" s="23"/>
      <c r="K9579" s="24"/>
      <c r="L9579" s="23"/>
      <c r="N9579" s="121"/>
    </row>
    <row r="9580" spans="6:15" ht="45.95" customHeight="1">
      <c r="F9580" s="18"/>
      <c r="G9580" s="19"/>
      <c r="H9580" s="19"/>
      <c r="I9580" s="120"/>
      <c r="J9580" s="16"/>
      <c r="K9580" s="17"/>
      <c r="L9580" s="16"/>
      <c r="N9580" s="121"/>
      <c r="O9580" s="96"/>
    </row>
    <row r="9581" spans="6:15" ht="45.95" customHeight="1">
      <c r="F9581" s="18"/>
      <c r="G9581" s="19"/>
      <c r="H9581" s="19"/>
      <c r="I9581" s="120"/>
      <c r="J9581" s="16"/>
      <c r="K9581" s="17"/>
      <c r="L9581" s="16"/>
      <c r="N9581" s="121"/>
      <c r="O9581" s="96"/>
    </row>
    <row r="9582" spans="6:15" ht="45.95" customHeight="1">
      <c r="F9582" s="18"/>
      <c r="G9582" s="19"/>
      <c r="H9582" s="19"/>
      <c r="I9582" s="120"/>
      <c r="J9582" s="16"/>
      <c r="K9582" s="17"/>
      <c r="L9582" s="16"/>
      <c r="N9582" s="121"/>
      <c r="O9582" s="96"/>
    </row>
    <row r="9583" spans="6:15" ht="45.95" customHeight="1">
      <c r="F9583" s="18"/>
      <c r="G9583" s="19"/>
      <c r="H9583" s="19"/>
      <c r="I9583" s="120"/>
      <c r="J9583" s="16"/>
      <c r="K9583" s="17"/>
      <c r="L9583" s="16"/>
      <c r="N9583" s="121"/>
      <c r="O9583" s="96"/>
    </row>
    <row r="9584" spans="6:15" ht="45.95" customHeight="1">
      <c r="F9584" s="18"/>
      <c r="G9584" s="19"/>
      <c r="H9584" s="19"/>
      <c r="I9584" s="120"/>
      <c r="J9584" s="16"/>
      <c r="K9584" s="17"/>
      <c r="L9584" s="16"/>
      <c r="N9584" s="121"/>
      <c r="O9584" s="96"/>
    </row>
    <row r="9585" spans="1:15" ht="45.95" customHeight="1">
      <c r="F9585" s="18"/>
      <c r="G9585" s="19"/>
      <c r="H9585" s="19"/>
      <c r="I9585" s="120"/>
      <c r="J9585" s="16"/>
      <c r="K9585" s="17"/>
      <c r="L9585" s="16"/>
      <c r="N9585" s="121"/>
      <c r="O9585" s="96"/>
    </row>
    <row r="9586" spans="1:15" ht="45.95" customHeight="1">
      <c r="F9586" s="18"/>
      <c r="G9586" s="19"/>
      <c r="H9586" s="19"/>
      <c r="I9586" s="120"/>
      <c r="J9586" s="16"/>
      <c r="K9586" s="17"/>
      <c r="L9586" s="16"/>
      <c r="N9586" s="121"/>
      <c r="O9586" s="96"/>
    </row>
    <row r="9587" spans="1:15" ht="45.95" customHeight="1">
      <c r="F9587" s="22"/>
      <c r="G9587" s="19"/>
      <c r="H9587" s="19"/>
      <c r="I9587" s="120"/>
      <c r="J9587" s="23"/>
      <c r="K9587" s="24"/>
      <c r="L9587" s="23"/>
      <c r="N9587" s="121"/>
      <c r="O9587" s="96"/>
    </row>
    <row r="9588" spans="1:15" ht="45.95" customHeight="1">
      <c r="F9588" s="25"/>
      <c r="G9588" s="25"/>
      <c r="H9588" s="25"/>
      <c r="I9588" s="132"/>
      <c r="J9588" s="23"/>
      <c r="K9588" s="24"/>
      <c r="L9588" s="23"/>
      <c r="N9588" s="121"/>
    </row>
    <row r="9589" spans="1:15" ht="45.95" customHeight="1">
      <c r="F9589" s="25"/>
      <c r="G9589" s="25"/>
      <c r="H9589" s="25"/>
      <c r="I9589" s="132"/>
      <c r="J9589" s="23"/>
      <c r="K9589" s="24"/>
      <c r="L9589" s="23"/>
      <c r="N9589" s="121"/>
    </row>
    <row r="9590" spans="1:15" ht="45.95" customHeight="1">
      <c r="F9590" s="133"/>
      <c r="G9590" s="25"/>
      <c r="H9590" s="25"/>
      <c r="I9590" s="132"/>
      <c r="J9590" s="23"/>
      <c r="K9590" s="24"/>
      <c r="L9590" s="23"/>
      <c r="N9590" s="121"/>
    </row>
    <row r="9591" spans="1:15" ht="45.95" customHeight="1">
      <c r="F9591" s="133"/>
      <c r="G9591" s="25"/>
      <c r="H9591" s="25"/>
      <c r="I9591" s="132"/>
      <c r="J9591" s="23"/>
      <c r="K9591" s="24"/>
      <c r="L9591" s="23"/>
      <c r="N9591" s="121"/>
    </row>
    <row r="9592" spans="1:15" ht="45.95" customHeight="1">
      <c r="A9592" s="110"/>
      <c r="B9592" s="149"/>
      <c r="C9592" s="127"/>
      <c r="D9592" s="96"/>
      <c r="F9592" s="130"/>
      <c r="G9592" s="130"/>
      <c r="H9592" s="130"/>
      <c r="I9592" s="120"/>
      <c r="J9592" s="16"/>
      <c r="K9592" s="17"/>
      <c r="L9592" s="16"/>
      <c r="N9592" s="131"/>
    </row>
    <row r="9593" spans="1:15" ht="45.95" customHeight="1">
      <c r="F9593" s="130"/>
      <c r="G9593" s="130"/>
      <c r="H9593" s="130"/>
      <c r="I9593" s="120"/>
      <c r="J9593" s="16"/>
      <c r="K9593" s="17"/>
      <c r="L9593" s="16"/>
      <c r="N9593" s="131"/>
    </row>
    <row r="9594" spans="1:15" ht="45.95" customHeight="1">
      <c r="F9594" s="18"/>
      <c r="G9594" s="19"/>
      <c r="H9594" s="19"/>
      <c r="I9594" s="120"/>
      <c r="J9594" s="16"/>
      <c r="K9594" s="17"/>
      <c r="L9594" s="16"/>
      <c r="N9594" s="121"/>
    </row>
    <row r="9595" spans="1:15" ht="45.95" customHeight="1">
      <c r="F9595" s="18"/>
      <c r="G9595" s="19"/>
      <c r="H9595" s="19"/>
      <c r="I9595" s="120"/>
      <c r="J9595" s="16"/>
      <c r="K9595" s="17"/>
      <c r="L9595" s="16"/>
      <c r="N9595" s="121"/>
    </row>
    <row r="9596" spans="1:15" ht="45.95" customHeight="1">
      <c r="F9596" s="22"/>
      <c r="G9596" s="19"/>
      <c r="H9596" s="19"/>
      <c r="I9596" s="120"/>
      <c r="J9596" s="23"/>
      <c r="K9596" s="24"/>
      <c r="L9596" s="23"/>
      <c r="N9596" s="121"/>
    </row>
    <row r="9597" spans="1:15" ht="45.95" customHeight="1">
      <c r="F9597" s="25"/>
      <c r="G9597" s="25"/>
      <c r="H9597" s="25"/>
      <c r="I9597" s="120"/>
      <c r="J9597" s="23"/>
      <c r="K9597" s="24"/>
      <c r="L9597" s="23"/>
      <c r="N9597" s="121"/>
    </row>
    <row r="9598" spans="1:15" ht="45.95" customHeight="1">
      <c r="F9598" s="25"/>
      <c r="G9598" s="25"/>
      <c r="H9598" s="25"/>
      <c r="I9598" s="120"/>
      <c r="J9598" s="23"/>
      <c r="K9598" s="24"/>
      <c r="L9598" s="23"/>
      <c r="N9598" s="121"/>
    </row>
    <row r="9599" spans="1:15" ht="45.95" customHeight="1">
      <c r="F9599" s="133"/>
      <c r="G9599" s="25"/>
      <c r="H9599" s="25"/>
      <c r="I9599" s="132"/>
      <c r="J9599" s="23"/>
      <c r="K9599" s="24"/>
      <c r="L9599" s="23"/>
      <c r="N9599" s="121"/>
    </row>
    <row r="9600" spans="1:15" ht="45.95" customHeight="1">
      <c r="F9600" s="133"/>
      <c r="G9600" s="25"/>
      <c r="H9600" s="25"/>
      <c r="I9600" s="132"/>
      <c r="J9600" s="23"/>
      <c r="K9600" s="24"/>
      <c r="L9600" s="23"/>
      <c r="N9600" s="121"/>
    </row>
    <row r="9601" spans="1:14" ht="45.95" customHeight="1">
      <c r="F9601" s="133"/>
      <c r="G9601" s="25"/>
      <c r="H9601" s="25"/>
      <c r="I9601" s="132"/>
      <c r="J9601" s="23"/>
      <c r="K9601" s="24"/>
      <c r="L9601" s="23"/>
      <c r="N9601" s="121"/>
    </row>
    <row r="9602" spans="1:14" ht="45.95" customHeight="1">
      <c r="F9602" s="133"/>
      <c r="G9602" s="25"/>
      <c r="H9602" s="25"/>
      <c r="I9602" s="132"/>
      <c r="J9602" s="23"/>
      <c r="K9602" s="24"/>
      <c r="L9602" s="23"/>
      <c r="N9602" s="121"/>
    </row>
    <row r="9603" spans="1:14" ht="45.95" customHeight="1">
      <c r="F9603" s="18"/>
      <c r="G9603" s="19"/>
      <c r="H9603" s="19"/>
      <c r="I9603" s="137"/>
      <c r="J9603" s="16"/>
      <c r="K9603" s="17"/>
      <c r="L9603" s="16"/>
      <c r="N9603" s="121"/>
    </row>
    <row r="9604" spans="1:14" ht="45.95" customHeight="1">
      <c r="F9604" s="18"/>
      <c r="G9604" s="19"/>
      <c r="H9604" s="19"/>
      <c r="I9604" s="120"/>
      <c r="J9604" s="16"/>
      <c r="K9604" s="17"/>
      <c r="L9604" s="16"/>
      <c r="N9604" s="121"/>
    </row>
    <row r="9605" spans="1:14" ht="45.95" customHeight="1">
      <c r="F9605" s="18"/>
      <c r="G9605" s="19"/>
      <c r="H9605" s="19"/>
      <c r="I9605" s="120"/>
      <c r="J9605" s="16"/>
      <c r="K9605" s="17"/>
      <c r="L9605" s="16"/>
      <c r="N9605" s="121"/>
    </row>
    <row r="9606" spans="1:14" ht="45.95" customHeight="1">
      <c r="F9606" s="18"/>
      <c r="G9606" s="19"/>
      <c r="H9606" s="19"/>
      <c r="I9606" s="120"/>
      <c r="J9606" s="16"/>
      <c r="K9606" s="17"/>
      <c r="L9606" s="16"/>
      <c r="N9606" s="121"/>
    </row>
    <row r="9607" spans="1:14" ht="45.95" customHeight="1">
      <c r="F9607" s="18"/>
      <c r="G9607" s="19"/>
      <c r="H9607" s="19"/>
      <c r="I9607" s="120"/>
      <c r="J9607" s="16"/>
      <c r="K9607" s="17"/>
      <c r="L9607" s="16"/>
      <c r="N9607" s="121"/>
    </row>
    <row r="9608" spans="1:14" ht="45.95" customHeight="1">
      <c r="F9608" s="22"/>
      <c r="G9608" s="19"/>
      <c r="H9608" s="19"/>
      <c r="I9608" s="120"/>
      <c r="J9608" s="23"/>
      <c r="K9608" s="24"/>
      <c r="L9608" s="23"/>
      <c r="N9608" s="121"/>
    </row>
    <row r="9609" spans="1:14" ht="45.95" customHeight="1">
      <c r="F9609" s="22"/>
      <c r="G9609" s="19"/>
      <c r="H9609" s="19"/>
      <c r="I9609" s="120"/>
      <c r="J9609" s="23"/>
      <c r="K9609" s="24"/>
      <c r="L9609" s="23"/>
      <c r="N9609" s="121"/>
    </row>
    <row r="9610" spans="1:14" ht="45.95" customHeight="1">
      <c r="F9610" s="25"/>
      <c r="G9610" s="25"/>
      <c r="H9610" s="25"/>
      <c r="I9610" s="132"/>
      <c r="J9610" s="23"/>
      <c r="K9610" s="24"/>
      <c r="L9610" s="23"/>
      <c r="N9610" s="121"/>
    </row>
    <row r="9611" spans="1:14" ht="45.95" customHeight="1">
      <c r="F9611" s="133"/>
      <c r="G9611" s="25"/>
      <c r="H9611" s="25"/>
      <c r="I9611" s="132"/>
      <c r="J9611" s="23"/>
      <c r="K9611" s="24"/>
      <c r="L9611" s="23"/>
      <c r="N9611" s="121"/>
    </row>
    <row r="9612" spans="1:14" ht="45.95" customHeight="1">
      <c r="F9612" s="133"/>
      <c r="G9612" s="25"/>
      <c r="H9612" s="25"/>
      <c r="I9612" s="132"/>
      <c r="J9612" s="23"/>
      <c r="K9612" s="24"/>
      <c r="L9612" s="23"/>
      <c r="N9612" s="121"/>
    </row>
    <row r="9613" spans="1:14" ht="45.95" customHeight="1">
      <c r="A9613" s="110"/>
      <c r="B9613" s="149"/>
      <c r="C9613" s="127"/>
      <c r="D9613" s="96"/>
      <c r="F9613" s="130"/>
      <c r="G9613" s="130"/>
      <c r="H9613" s="130"/>
      <c r="I9613" s="120"/>
      <c r="J9613" s="16"/>
      <c r="K9613" s="17"/>
      <c r="L9613" s="16"/>
      <c r="N9613" s="131"/>
    </row>
    <row r="9614" spans="1:14" ht="45.95" customHeight="1">
      <c r="F9614" s="130"/>
      <c r="G9614" s="130"/>
      <c r="H9614" s="130"/>
      <c r="I9614" s="120"/>
      <c r="J9614" s="16"/>
      <c r="K9614" s="17"/>
      <c r="L9614" s="16"/>
      <c r="N9614" s="131"/>
    </row>
    <row r="9615" spans="1:14" ht="45.95" customHeight="1">
      <c r="F9615" s="18"/>
      <c r="G9615" s="130"/>
      <c r="H9615" s="130"/>
      <c r="I9615" s="120"/>
      <c r="J9615" s="16"/>
      <c r="K9615" s="17"/>
      <c r="L9615" s="16"/>
      <c r="N9615" s="131"/>
    </row>
    <row r="9616" spans="1:14" ht="45.95" customHeight="1">
      <c r="F9616" s="130"/>
      <c r="G9616" s="130"/>
      <c r="H9616" s="130"/>
      <c r="I9616" s="120"/>
      <c r="J9616" s="16"/>
      <c r="K9616" s="17"/>
      <c r="L9616" s="16"/>
      <c r="N9616" s="131"/>
    </row>
    <row r="9617" spans="6:14" ht="45.95" customHeight="1">
      <c r="F9617" s="130"/>
      <c r="G9617" s="130"/>
      <c r="H9617" s="130"/>
      <c r="I9617" s="120"/>
      <c r="J9617" s="16"/>
      <c r="K9617" s="17"/>
      <c r="L9617" s="16"/>
      <c r="N9617" s="131"/>
    </row>
    <row r="9618" spans="6:14" ht="45.95" customHeight="1">
      <c r="F9618" s="130"/>
      <c r="G9618" s="130"/>
      <c r="H9618" s="130"/>
      <c r="I9618" s="120"/>
      <c r="J9618" s="16"/>
      <c r="K9618" s="17"/>
      <c r="L9618" s="16"/>
      <c r="N9618" s="131"/>
    </row>
    <row r="9619" spans="6:14" ht="45.95" customHeight="1">
      <c r="F9619" s="18"/>
      <c r="G9619" s="19"/>
      <c r="H9619" s="19"/>
      <c r="I9619" s="137"/>
      <c r="J9619" s="16"/>
      <c r="K9619" s="17"/>
      <c r="L9619" s="16"/>
      <c r="N9619" s="121"/>
    </row>
    <row r="9620" spans="6:14" ht="45.95" customHeight="1">
      <c r="F9620" s="18"/>
      <c r="G9620" s="19"/>
      <c r="H9620" s="19"/>
      <c r="I9620" s="120"/>
      <c r="J9620" s="16"/>
      <c r="K9620" s="17"/>
      <c r="L9620" s="16"/>
      <c r="N9620" s="121"/>
    </row>
    <row r="9621" spans="6:14" ht="45.95" customHeight="1">
      <c r="F9621" s="22"/>
      <c r="G9621" s="19"/>
      <c r="H9621" s="19"/>
      <c r="I9621" s="120"/>
      <c r="J9621" s="23"/>
      <c r="K9621" s="24"/>
      <c r="L9621" s="23"/>
      <c r="N9621" s="121"/>
    </row>
    <row r="9622" spans="6:14" ht="45.95" customHeight="1">
      <c r="F9622" s="22"/>
      <c r="G9622" s="19"/>
      <c r="H9622" s="19"/>
      <c r="I9622" s="120"/>
      <c r="J9622" s="23"/>
      <c r="K9622" s="24"/>
      <c r="L9622" s="23"/>
      <c r="N9622" s="121"/>
    </row>
    <row r="9623" spans="6:14" ht="45.95" customHeight="1">
      <c r="F9623" s="25"/>
      <c r="G9623" s="25"/>
      <c r="H9623" s="25"/>
      <c r="I9623" s="120"/>
      <c r="J9623" s="23"/>
      <c r="K9623" s="24"/>
      <c r="L9623" s="23"/>
      <c r="N9623" s="121"/>
    </row>
    <row r="9624" spans="6:14" ht="45.95" customHeight="1">
      <c r="F9624" s="133"/>
      <c r="G9624" s="25"/>
      <c r="H9624" s="25"/>
      <c r="I9624" s="120"/>
      <c r="J9624" s="23"/>
      <c r="K9624" s="24"/>
      <c r="L9624" s="23"/>
      <c r="N9624" s="121"/>
    </row>
    <row r="9625" spans="6:14" ht="45.95" customHeight="1">
      <c r="F9625" s="133"/>
      <c r="G9625" s="25"/>
      <c r="H9625" s="25"/>
      <c r="I9625" s="132"/>
      <c r="J9625" s="23"/>
      <c r="K9625" s="24"/>
      <c r="L9625" s="23"/>
      <c r="N9625" s="121"/>
    </row>
    <row r="9626" spans="6:14" ht="45.95" customHeight="1">
      <c r="F9626" s="18"/>
      <c r="G9626" s="19"/>
      <c r="H9626" s="19"/>
      <c r="I9626" s="137"/>
      <c r="J9626" s="16"/>
      <c r="K9626" s="17"/>
      <c r="L9626" s="16"/>
      <c r="N9626" s="121"/>
    </row>
    <row r="9627" spans="6:14" ht="45.95" customHeight="1">
      <c r="F9627" s="18"/>
      <c r="G9627" s="19"/>
      <c r="H9627" s="19"/>
      <c r="I9627" s="120"/>
      <c r="J9627" s="16"/>
      <c r="K9627" s="17"/>
      <c r="L9627" s="16"/>
      <c r="N9627" s="121"/>
    </row>
    <row r="9628" spans="6:14" ht="45.95" customHeight="1">
      <c r="F9628" s="18"/>
      <c r="G9628" s="19"/>
      <c r="H9628" s="19"/>
      <c r="I9628" s="120"/>
      <c r="J9628" s="16"/>
      <c r="K9628" s="17"/>
      <c r="L9628" s="16"/>
      <c r="N9628" s="121"/>
    </row>
    <row r="9629" spans="6:14" ht="45.95" customHeight="1">
      <c r="F9629" s="18"/>
      <c r="G9629" s="19"/>
      <c r="H9629" s="19"/>
      <c r="I9629" s="120"/>
      <c r="J9629" s="16"/>
      <c r="K9629" s="17"/>
      <c r="L9629" s="16"/>
      <c r="N9629" s="121"/>
    </row>
    <row r="9630" spans="6:14" ht="45.95" customHeight="1">
      <c r="F9630" s="18"/>
      <c r="G9630" s="19"/>
      <c r="H9630" s="19"/>
      <c r="I9630" s="120"/>
      <c r="J9630" s="16"/>
      <c r="K9630" s="17"/>
      <c r="L9630" s="16"/>
      <c r="N9630" s="121"/>
    </row>
    <row r="9631" spans="6:14" ht="45.95" customHeight="1">
      <c r="F9631" s="22"/>
      <c r="G9631" s="19"/>
      <c r="H9631" s="19"/>
      <c r="I9631" s="120"/>
      <c r="J9631" s="23"/>
      <c r="K9631" s="24"/>
      <c r="L9631" s="23"/>
      <c r="N9631" s="121"/>
    </row>
    <row r="9632" spans="6:14" ht="45.95" customHeight="1">
      <c r="F9632" s="25"/>
      <c r="G9632" s="25"/>
      <c r="H9632" s="25"/>
      <c r="I9632" s="132"/>
      <c r="J9632" s="23"/>
      <c r="K9632" s="24"/>
      <c r="L9632" s="23"/>
      <c r="N9632" s="121"/>
    </row>
    <row r="9633" spans="6:14" ht="45.95" customHeight="1">
      <c r="F9633" s="25"/>
      <c r="G9633" s="25"/>
      <c r="H9633" s="25"/>
      <c r="I9633" s="132"/>
      <c r="J9633" s="23"/>
      <c r="K9633" s="24"/>
      <c r="L9633" s="23"/>
      <c r="N9633" s="121"/>
    </row>
    <row r="9634" spans="6:14" ht="45.95" customHeight="1">
      <c r="F9634" s="133"/>
      <c r="G9634" s="25"/>
      <c r="H9634" s="25"/>
      <c r="I9634" s="132"/>
      <c r="J9634" s="23"/>
      <c r="K9634" s="24"/>
      <c r="L9634" s="23"/>
      <c r="N9634" s="121"/>
    </row>
    <row r="9635" spans="6:14" ht="45.95" customHeight="1">
      <c r="F9635" s="133"/>
      <c r="G9635" s="25"/>
      <c r="H9635" s="25"/>
      <c r="I9635" s="132"/>
      <c r="J9635" s="23"/>
      <c r="K9635" s="24"/>
      <c r="L9635" s="23"/>
      <c r="N9635" s="121"/>
    </row>
    <row r="9636" spans="6:14" ht="45.95" customHeight="1">
      <c r="F9636" s="133"/>
      <c r="G9636" s="25"/>
      <c r="H9636" s="25"/>
      <c r="I9636" s="132"/>
      <c r="J9636" s="23"/>
      <c r="K9636" s="24"/>
      <c r="L9636" s="23"/>
      <c r="N9636" s="121"/>
    </row>
    <row r="9637" spans="6:14" ht="45.95" customHeight="1">
      <c r="F9637" s="18"/>
      <c r="G9637" s="19"/>
      <c r="H9637" s="19"/>
      <c r="I9637" s="137"/>
      <c r="J9637" s="16"/>
      <c r="K9637" s="17"/>
      <c r="L9637" s="16"/>
      <c r="N9637" s="121"/>
    </row>
    <row r="9638" spans="6:14" ht="45.95" customHeight="1">
      <c r="F9638" s="18"/>
      <c r="G9638" s="19"/>
      <c r="H9638" s="19"/>
      <c r="I9638" s="120"/>
      <c r="J9638" s="16"/>
      <c r="K9638" s="17"/>
      <c r="L9638" s="16"/>
      <c r="N9638" s="121"/>
    </row>
    <row r="9639" spans="6:14" ht="45.95" customHeight="1">
      <c r="F9639" s="18"/>
      <c r="G9639" s="19"/>
      <c r="H9639" s="19"/>
      <c r="I9639" s="120"/>
      <c r="J9639" s="16"/>
      <c r="K9639" s="17"/>
      <c r="L9639" s="16"/>
      <c r="N9639" s="121"/>
    </row>
    <row r="9640" spans="6:14" ht="45.95" customHeight="1">
      <c r="F9640" s="18"/>
      <c r="G9640" s="19"/>
      <c r="H9640" s="19"/>
      <c r="I9640" s="120"/>
      <c r="J9640" s="16"/>
      <c r="K9640" s="17"/>
      <c r="L9640" s="16"/>
      <c r="N9640" s="121"/>
    </row>
    <row r="9641" spans="6:14" ht="45.95" customHeight="1">
      <c r="F9641" s="22"/>
      <c r="G9641" s="19"/>
      <c r="H9641" s="19"/>
      <c r="I9641" s="120"/>
      <c r="J9641" s="23"/>
      <c r="K9641" s="24"/>
      <c r="L9641" s="23"/>
      <c r="N9641" s="121"/>
    </row>
    <row r="9642" spans="6:14" ht="45.95" customHeight="1">
      <c r="F9642" s="22"/>
      <c r="G9642" s="19"/>
      <c r="H9642" s="19"/>
      <c r="I9642" s="120"/>
      <c r="J9642" s="23"/>
      <c r="K9642" s="24"/>
      <c r="L9642" s="23"/>
      <c r="N9642" s="121"/>
    </row>
    <row r="9643" spans="6:14" ht="45.95" customHeight="1">
      <c r="F9643" s="25"/>
      <c r="G9643" s="25"/>
      <c r="H9643" s="25"/>
      <c r="I9643" s="132"/>
      <c r="J9643" s="23"/>
      <c r="K9643" s="24"/>
      <c r="L9643" s="23"/>
      <c r="N9643" s="121"/>
    </row>
    <row r="9644" spans="6:14" ht="45.95" customHeight="1">
      <c r="F9644" s="25"/>
      <c r="G9644" s="25"/>
      <c r="H9644" s="25"/>
      <c r="I9644" s="132"/>
      <c r="J9644" s="23"/>
      <c r="K9644" s="24"/>
      <c r="L9644" s="23"/>
      <c r="N9644" s="121"/>
    </row>
    <row r="9645" spans="6:14" ht="45.95" customHeight="1">
      <c r="F9645" s="133"/>
      <c r="G9645" s="25"/>
      <c r="H9645" s="25"/>
      <c r="I9645" s="132"/>
      <c r="J9645" s="23"/>
      <c r="K9645" s="24"/>
      <c r="L9645" s="23"/>
      <c r="N9645" s="121"/>
    </row>
    <row r="9646" spans="6:14" ht="45.95" customHeight="1">
      <c r="F9646" s="133"/>
      <c r="G9646" s="25"/>
      <c r="H9646" s="25"/>
      <c r="I9646" s="132"/>
      <c r="J9646" s="23"/>
      <c r="K9646" s="24"/>
      <c r="L9646" s="23"/>
      <c r="N9646" s="121"/>
    </row>
    <row r="9647" spans="6:14" ht="45.95" customHeight="1">
      <c r="F9647" s="18"/>
      <c r="G9647" s="19"/>
      <c r="H9647" s="19"/>
      <c r="I9647" s="120"/>
      <c r="J9647" s="16"/>
      <c r="K9647" s="17"/>
      <c r="L9647" s="16"/>
      <c r="N9647" s="121"/>
    </row>
    <row r="9648" spans="6:14" ht="45.95" customHeight="1">
      <c r="F9648" s="18"/>
      <c r="G9648" s="19"/>
      <c r="H9648" s="19"/>
      <c r="I9648" s="120"/>
      <c r="J9648" s="16"/>
      <c r="K9648" s="17"/>
      <c r="L9648" s="16"/>
      <c r="N9648" s="121"/>
    </row>
    <row r="9649" spans="6:14" ht="45.95" customHeight="1">
      <c r="F9649" s="18"/>
      <c r="G9649" s="19"/>
      <c r="H9649" s="19"/>
      <c r="I9649" s="120"/>
      <c r="J9649" s="16"/>
      <c r="K9649" s="17"/>
      <c r="L9649" s="16"/>
      <c r="N9649" s="121"/>
    </row>
    <row r="9650" spans="6:14" ht="45.95" customHeight="1">
      <c r="F9650" s="18"/>
      <c r="G9650" s="19"/>
      <c r="H9650" s="19"/>
      <c r="I9650" s="120"/>
      <c r="J9650" s="16"/>
      <c r="K9650" s="17"/>
      <c r="L9650" s="16"/>
      <c r="N9650" s="121"/>
    </row>
    <row r="9651" spans="6:14" ht="45.95" customHeight="1">
      <c r="F9651" s="18"/>
      <c r="G9651" s="19"/>
      <c r="H9651" s="19"/>
      <c r="I9651" s="120"/>
      <c r="J9651" s="16"/>
      <c r="K9651" s="17"/>
      <c r="L9651" s="16"/>
      <c r="N9651" s="121"/>
    </row>
    <row r="9652" spans="6:14" ht="45.95" customHeight="1">
      <c r="F9652" s="22"/>
      <c r="G9652" s="19"/>
      <c r="H9652" s="19"/>
      <c r="I9652" s="120"/>
      <c r="J9652" s="23"/>
      <c r="K9652" s="24"/>
      <c r="L9652" s="23"/>
      <c r="N9652" s="121"/>
    </row>
    <row r="9653" spans="6:14" ht="45.95" customHeight="1">
      <c r="F9653" s="22"/>
      <c r="G9653" s="19"/>
      <c r="H9653" s="19"/>
      <c r="I9653" s="120"/>
      <c r="J9653" s="23"/>
      <c r="K9653" s="24"/>
      <c r="L9653" s="23"/>
      <c r="N9653" s="121"/>
    </row>
    <row r="9654" spans="6:14" ht="45.95" customHeight="1">
      <c r="F9654" s="25"/>
      <c r="G9654" s="25"/>
      <c r="H9654" s="25"/>
      <c r="I9654" s="132"/>
      <c r="J9654" s="23"/>
      <c r="K9654" s="24"/>
      <c r="L9654" s="23"/>
      <c r="N9654" s="121"/>
    </row>
    <row r="9655" spans="6:14" ht="45.95" customHeight="1">
      <c r="F9655" s="25"/>
      <c r="G9655" s="25"/>
      <c r="H9655" s="25"/>
      <c r="I9655" s="132"/>
      <c r="J9655" s="23"/>
      <c r="K9655" s="24"/>
      <c r="L9655" s="23"/>
      <c r="N9655" s="121"/>
    </row>
    <row r="9656" spans="6:14" ht="45.95" customHeight="1">
      <c r="F9656" s="133"/>
      <c r="G9656" s="25"/>
      <c r="H9656" s="25"/>
      <c r="I9656" s="132"/>
      <c r="J9656" s="23"/>
      <c r="K9656" s="24"/>
      <c r="L9656" s="23"/>
      <c r="N9656" s="121"/>
    </row>
    <row r="9657" spans="6:14" ht="45.95" customHeight="1">
      <c r="F9657" s="133"/>
      <c r="G9657" s="25"/>
      <c r="H9657" s="25"/>
      <c r="I9657" s="132"/>
      <c r="J9657" s="23"/>
      <c r="K9657" s="24"/>
      <c r="L9657" s="23"/>
      <c r="N9657" s="121"/>
    </row>
    <row r="9658" spans="6:14" ht="45.95" customHeight="1">
      <c r="F9658" s="133"/>
      <c r="G9658" s="25"/>
      <c r="H9658" s="25"/>
      <c r="I9658" s="132"/>
      <c r="J9658" s="23"/>
      <c r="K9658" s="24"/>
      <c r="L9658" s="23"/>
      <c r="N9658" s="121"/>
    </row>
    <row r="9659" spans="6:14" ht="45.95" customHeight="1">
      <c r="F9659" s="133"/>
      <c r="G9659" s="25"/>
      <c r="H9659" s="25"/>
      <c r="I9659" s="132"/>
      <c r="J9659" s="23"/>
      <c r="K9659" s="24"/>
      <c r="L9659" s="23"/>
      <c r="N9659" s="121"/>
    </row>
    <row r="9660" spans="6:14" ht="45.95" customHeight="1">
      <c r="F9660" s="18"/>
      <c r="G9660" s="19"/>
      <c r="H9660" s="19"/>
      <c r="I9660" s="120"/>
      <c r="J9660" s="16"/>
      <c r="K9660" s="17"/>
      <c r="L9660" s="16"/>
      <c r="N9660" s="121"/>
    </row>
    <row r="9661" spans="6:14" ht="45.95" customHeight="1">
      <c r="F9661" s="18"/>
      <c r="G9661" s="19"/>
      <c r="H9661" s="19"/>
      <c r="I9661" s="120"/>
      <c r="J9661" s="16"/>
      <c r="K9661" s="17"/>
      <c r="L9661" s="16"/>
      <c r="N9661" s="121"/>
    </row>
    <row r="9662" spans="6:14" ht="45.95" customHeight="1">
      <c r="F9662" s="22"/>
      <c r="G9662" s="19"/>
      <c r="H9662" s="19"/>
      <c r="I9662" s="120"/>
      <c r="J9662" s="23"/>
      <c r="K9662" s="24"/>
      <c r="L9662" s="23"/>
      <c r="N9662" s="121"/>
    </row>
    <row r="9663" spans="6:14" ht="45.95" customHeight="1">
      <c r="F9663" s="133"/>
      <c r="G9663" s="25"/>
      <c r="H9663" s="25"/>
      <c r="I9663" s="120"/>
      <c r="J9663" s="23"/>
      <c r="K9663" s="24"/>
      <c r="L9663" s="23"/>
      <c r="N9663" s="121"/>
    </row>
    <row r="9664" spans="6:14" ht="45.95" customHeight="1">
      <c r="F9664" s="133"/>
      <c r="G9664" s="25"/>
      <c r="H9664" s="25"/>
      <c r="I9664" s="120"/>
      <c r="J9664" s="23"/>
      <c r="K9664" s="24"/>
      <c r="L9664" s="23"/>
      <c r="N9664" s="121"/>
    </row>
    <row r="9665" spans="1:15" ht="45.95" customHeight="1">
      <c r="F9665" s="18"/>
      <c r="G9665" s="19"/>
      <c r="H9665" s="19"/>
      <c r="I9665" s="120"/>
      <c r="J9665" s="16"/>
      <c r="K9665" s="17"/>
      <c r="L9665" s="16"/>
      <c r="N9665" s="131"/>
    </row>
    <row r="9666" spans="1:15" ht="45.95" customHeight="1">
      <c r="F9666" s="18"/>
      <c r="G9666" s="19"/>
      <c r="H9666" s="19"/>
      <c r="I9666" s="120"/>
      <c r="J9666" s="16"/>
      <c r="K9666" s="17"/>
      <c r="L9666" s="16"/>
      <c r="N9666" s="131"/>
    </row>
    <row r="9667" spans="1:15" ht="45.95" customHeight="1">
      <c r="F9667" s="22"/>
      <c r="G9667" s="19"/>
      <c r="H9667" s="19"/>
      <c r="I9667" s="120"/>
      <c r="J9667" s="23"/>
      <c r="K9667" s="24"/>
      <c r="L9667" s="23"/>
      <c r="N9667" s="131"/>
    </row>
    <row r="9668" spans="1:15" ht="45.95" customHeight="1">
      <c r="F9668" s="25"/>
      <c r="G9668" s="25"/>
      <c r="H9668" s="25"/>
      <c r="I9668" s="120"/>
      <c r="J9668" s="23"/>
      <c r="K9668" s="24"/>
      <c r="L9668" s="23"/>
      <c r="N9668" s="131"/>
    </row>
    <row r="9669" spans="1:15" ht="45.95" customHeight="1">
      <c r="F9669" s="133"/>
      <c r="G9669" s="25"/>
      <c r="H9669" s="25"/>
      <c r="I9669" s="132"/>
      <c r="J9669" s="23"/>
      <c r="K9669" s="24"/>
      <c r="L9669" s="23"/>
      <c r="N9669" s="131"/>
    </row>
    <row r="9670" spans="1:15" ht="45.95" customHeight="1">
      <c r="F9670" s="133"/>
      <c r="G9670" s="25"/>
      <c r="H9670" s="25"/>
      <c r="I9670" s="132"/>
      <c r="J9670" s="23"/>
      <c r="K9670" s="24"/>
      <c r="L9670" s="23"/>
      <c r="N9670" s="131"/>
    </row>
    <row r="9671" spans="1:15" ht="45.95" customHeight="1">
      <c r="A9671" s="110"/>
      <c r="B9671" s="149"/>
      <c r="C9671" s="127"/>
      <c r="D9671" s="96"/>
      <c r="F9671" s="130"/>
      <c r="G9671" s="130"/>
      <c r="H9671" s="130"/>
      <c r="I9671" s="120"/>
      <c r="J9671" s="16"/>
      <c r="K9671" s="17"/>
      <c r="L9671" s="16"/>
      <c r="N9671" s="131"/>
    </row>
    <row r="9672" spans="1:15" ht="45.95" customHeight="1">
      <c r="F9672" s="130"/>
      <c r="G9672" s="130"/>
      <c r="H9672" s="130"/>
      <c r="I9672" s="120"/>
      <c r="J9672" s="16"/>
      <c r="K9672" s="17"/>
      <c r="L9672" s="16"/>
      <c r="N9672" s="131"/>
    </row>
    <row r="9673" spans="1:15" ht="45.95" customHeight="1">
      <c r="F9673" s="18"/>
      <c r="G9673" s="130"/>
      <c r="H9673" s="130"/>
      <c r="I9673" s="120"/>
      <c r="J9673" s="16"/>
      <c r="K9673" s="17"/>
      <c r="L9673" s="16"/>
      <c r="N9673" s="131"/>
    </row>
    <row r="9674" spans="1:15" ht="45.95" customHeight="1">
      <c r="F9674" s="18"/>
      <c r="G9674" s="130"/>
      <c r="H9674" s="130"/>
      <c r="I9674" s="120"/>
      <c r="J9674" s="16"/>
      <c r="K9674" s="17"/>
      <c r="L9674" s="16"/>
      <c r="N9674" s="131"/>
    </row>
    <row r="9675" spans="1:15" ht="45.95" customHeight="1">
      <c r="F9675" s="18"/>
      <c r="G9675" s="130"/>
      <c r="H9675" s="130"/>
      <c r="I9675" s="120"/>
      <c r="J9675" s="16"/>
      <c r="K9675" s="17"/>
      <c r="L9675" s="16"/>
      <c r="N9675" s="131"/>
      <c r="O9675" s="96"/>
    </row>
    <row r="9676" spans="1:15" ht="45.95" customHeight="1">
      <c r="F9676" s="18"/>
      <c r="G9676" s="19"/>
      <c r="H9676" s="19"/>
      <c r="I9676" s="120"/>
      <c r="J9676" s="16"/>
      <c r="K9676" s="17"/>
      <c r="L9676" s="16"/>
      <c r="N9676" s="121"/>
      <c r="O9676" s="96"/>
    </row>
    <row r="9677" spans="1:15" ht="45.95" customHeight="1">
      <c r="F9677" s="18"/>
      <c r="G9677" s="19"/>
      <c r="H9677" s="19"/>
      <c r="I9677" s="120"/>
      <c r="J9677" s="16"/>
      <c r="K9677" s="17"/>
      <c r="L9677" s="16"/>
      <c r="N9677" s="121"/>
      <c r="O9677" s="96"/>
    </row>
    <row r="9678" spans="1:15" ht="45.95" customHeight="1">
      <c r="F9678" s="22"/>
      <c r="G9678" s="19"/>
      <c r="H9678" s="19"/>
      <c r="I9678" s="120"/>
      <c r="J9678" s="23"/>
      <c r="K9678" s="24"/>
      <c r="L9678" s="23"/>
      <c r="N9678" s="121"/>
      <c r="O9678" s="96"/>
    </row>
    <row r="9679" spans="1:15" ht="45.95" customHeight="1">
      <c r="F9679" s="133"/>
      <c r="G9679" s="25"/>
      <c r="H9679" s="25"/>
      <c r="I9679" s="132"/>
      <c r="J9679" s="23"/>
      <c r="K9679" s="24"/>
      <c r="L9679" s="23"/>
      <c r="N9679" s="121"/>
      <c r="O9679" s="96"/>
    </row>
    <row r="9680" spans="1:15" ht="45.95" customHeight="1">
      <c r="F9680" s="133"/>
      <c r="G9680" s="25"/>
      <c r="H9680" s="25"/>
      <c r="I9680" s="132"/>
      <c r="J9680" s="23"/>
      <c r="K9680" s="24"/>
      <c r="L9680" s="23"/>
      <c r="N9680" s="121"/>
      <c r="O9680" s="96"/>
    </row>
    <row r="9681" spans="6:15" ht="45.95" customHeight="1">
      <c r="F9681" s="18"/>
      <c r="G9681" s="19"/>
      <c r="H9681" s="19"/>
      <c r="I9681" s="120"/>
      <c r="J9681" s="16"/>
      <c r="K9681" s="17"/>
      <c r="L9681" s="16"/>
      <c r="N9681" s="121"/>
      <c r="O9681" s="96"/>
    </row>
    <row r="9682" spans="6:15" ht="45.95" customHeight="1">
      <c r="F9682" s="18"/>
      <c r="G9682" s="19"/>
      <c r="H9682" s="19"/>
      <c r="I9682" s="120"/>
      <c r="J9682" s="16"/>
      <c r="K9682" s="17"/>
      <c r="L9682" s="16"/>
      <c r="N9682" s="121"/>
      <c r="O9682" s="96"/>
    </row>
    <row r="9683" spans="6:15" ht="45.95" customHeight="1">
      <c r="F9683" s="18"/>
      <c r="G9683" s="19"/>
      <c r="H9683" s="19"/>
      <c r="I9683" s="120"/>
      <c r="J9683" s="16"/>
      <c r="K9683" s="17"/>
      <c r="L9683" s="16"/>
      <c r="N9683" s="121"/>
      <c r="O9683" s="96"/>
    </row>
    <row r="9684" spans="6:15" ht="45.95" customHeight="1">
      <c r="F9684" s="18"/>
      <c r="G9684" s="19"/>
      <c r="H9684" s="19"/>
      <c r="I9684" s="120"/>
      <c r="J9684" s="16"/>
      <c r="K9684" s="17"/>
      <c r="L9684" s="16"/>
      <c r="N9684" s="121"/>
      <c r="O9684" s="96"/>
    </row>
    <row r="9685" spans="6:15" ht="45.95" customHeight="1">
      <c r="F9685" s="22"/>
      <c r="G9685" s="19"/>
      <c r="H9685" s="19"/>
      <c r="I9685" s="120"/>
      <c r="J9685" s="23"/>
      <c r="K9685" s="24"/>
      <c r="L9685" s="23"/>
      <c r="N9685" s="121"/>
      <c r="O9685" s="96"/>
    </row>
    <row r="9686" spans="6:15" ht="45.95" customHeight="1">
      <c r="F9686" s="22"/>
      <c r="G9686" s="19"/>
      <c r="H9686" s="19"/>
      <c r="I9686" s="120"/>
      <c r="J9686" s="23"/>
      <c r="K9686" s="24"/>
      <c r="L9686" s="23"/>
      <c r="N9686" s="121"/>
      <c r="O9686" s="96"/>
    </row>
    <row r="9687" spans="6:15" ht="45.95" customHeight="1">
      <c r="F9687" s="25"/>
      <c r="G9687" s="25"/>
      <c r="H9687" s="25"/>
      <c r="I9687" s="132"/>
      <c r="J9687" s="23"/>
      <c r="K9687" s="24"/>
      <c r="L9687" s="23"/>
      <c r="N9687" s="121"/>
      <c r="O9687" s="96"/>
    </row>
    <row r="9688" spans="6:15" ht="45.95" customHeight="1">
      <c r="F9688" s="25"/>
      <c r="G9688" s="25"/>
      <c r="H9688" s="25"/>
      <c r="I9688" s="132"/>
      <c r="J9688" s="23"/>
      <c r="K9688" s="24"/>
      <c r="L9688" s="23"/>
      <c r="N9688" s="121"/>
      <c r="O9688" s="96"/>
    </row>
    <row r="9689" spans="6:15" ht="45.95" customHeight="1">
      <c r="F9689" s="133"/>
      <c r="G9689" s="25"/>
      <c r="H9689" s="25"/>
      <c r="I9689" s="132"/>
      <c r="J9689" s="23"/>
      <c r="K9689" s="24"/>
      <c r="L9689" s="23"/>
      <c r="N9689" s="121"/>
      <c r="O9689" s="96"/>
    </row>
    <row r="9690" spans="6:15" ht="45.95" customHeight="1">
      <c r="F9690" s="133"/>
      <c r="G9690" s="25"/>
      <c r="H9690" s="25"/>
      <c r="I9690" s="132"/>
      <c r="J9690" s="23"/>
      <c r="K9690" s="24"/>
      <c r="L9690" s="23"/>
      <c r="N9690" s="121"/>
      <c r="O9690" s="96"/>
    </row>
    <row r="9691" spans="6:15" ht="45.95" customHeight="1">
      <c r="F9691" s="18"/>
      <c r="G9691" s="19"/>
      <c r="H9691" s="19"/>
      <c r="I9691" s="137"/>
      <c r="J9691" s="16"/>
      <c r="K9691" s="17"/>
      <c r="L9691" s="16"/>
      <c r="N9691" s="121"/>
      <c r="O9691" s="96"/>
    </row>
    <row r="9692" spans="6:15" ht="45.95" customHeight="1">
      <c r="F9692" s="18"/>
      <c r="G9692" s="19"/>
      <c r="H9692" s="19"/>
      <c r="I9692" s="120"/>
      <c r="J9692" s="16"/>
      <c r="K9692" s="17"/>
      <c r="L9692" s="16"/>
      <c r="N9692" s="121"/>
      <c r="O9692" s="96"/>
    </row>
    <row r="9693" spans="6:15" ht="45.95" customHeight="1">
      <c r="F9693" s="18"/>
      <c r="G9693" s="19"/>
      <c r="H9693" s="19"/>
      <c r="I9693" s="120"/>
      <c r="J9693" s="16"/>
      <c r="K9693" s="17"/>
      <c r="L9693" s="16"/>
      <c r="N9693" s="121"/>
      <c r="O9693" s="96"/>
    </row>
    <row r="9694" spans="6:15" ht="45.95" customHeight="1">
      <c r="F9694" s="22"/>
      <c r="G9694" s="19"/>
      <c r="H9694" s="19"/>
      <c r="I9694" s="120"/>
      <c r="J9694" s="23"/>
      <c r="K9694" s="24"/>
      <c r="L9694" s="23"/>
      <c r="N9694" s="121"/>
      <c r="O9694" s="96"/>
    </row>
    <row r="9695" spans="6:15" ht="45.95" customHeight="1">
      <c r="F9695" s="22"/>
      <c r="G9695" s="19"/>
      <c r="H9695" s="19"/>
      <c r="I9695" s="120"/>
      <c r="J9695" s="23"/>
      <c r="K9695" s="24"/>
      <c r="L9695" s="23"/>
      <c r="N9695" s="121"/>
      <c r="O9695" s="96"/>
    </row>
    <row r="9696" spans="6:15" ht="45.95" customHeight="1">
      <c r="F9696" s="133"/>
      <c r="G9696" s="25"/>
      <c r="H9696" s="25"/>
      <c r="I9696" s="120"/>
      <c r="J9696" s="23"/>
      <c r="K9696" s="24"/>
      <c r="L9696" s="23"/>
      <c r="N9696" s="121"/>
      <c r="O9696" s="96"/>
    </row>
    <row r="9697" spans="1:15" ht="45.95" customHeight="1">
      <c r="F9697" s="133"/>
      <c r="G9697" s="25"/>
      <c r="H9697" s="25"/>
      <c r="I9697" s="132"/>
      <c r="J9697" s="23"/>
      <c r="K9697" s="24"/>
      <c r="L9697" s="23"/>
      <c r="N9697" s="121"/>
      <c r="O9697" s="96"/>
    </row>
    <row r="9698" spans="1:15" ht="45.95" customHeight="1">
      <c r="F9698" s="18"/>
      <c r="G9698" s="19"/>
      <c r="H9698" s="19"/>
      <c r="I9698" s="120"/>
      <c r="J9698" s="16"/>
      <c r="K9698" s="17"/>
      <c r="L9698" s="16"/>
      <c r="N9698" s="121"/>
      <c r="O9698" s="96"/>
    </row>
    <row r="9699" spans="1:15" ht="45.95" customHeight="1">
      <c r="F9699" s="18"/>
      <c r="G9699" s="19"/>
      <c r="H9699" s="19"/>
      <c r="I9699" s="120"/>
      <c r="J9699" s="16"/>
      <c r="K9699" s="17"/>
      <c r="L9699" s="16"/>
      <c r="N9699" s="121"/>
      <c r="O9699" s="96"/>
    </row>
    <row r="9700" spans="1:15" ht="45.95" customHeight="1">
      <c r="F9700" s="18"/>
      <c r="G9700" s="19"/>
      <c r="H9700" s="19"/>
      <c r="I9700" s="120"/>
      <c r="J9700" s="16"/>
      <c r="K9700" s="17"/>
      <c r="L9700" s="16"/>
      <c r="N9700" s="121"/>
      <c r="O9700" s="96"/>
    </row>
    <row r="9701" spans="1:15" ht="45.95" customHeight="1">
      <c r="F9701" s="22"/>
      <c r="G9701" s="19"/>
      <c r="H9701" s="19"/>
      <c r="I9701" s="120"/>
      <c r="J9701" s="23"/>
      <c r="K9701" s="24"/>
      <c r="L9701" s="23"/>
      <c r="N9701" s="121"/>
      <c r="O9701" s="96"/>
    </row>
    <row r="9702" spans="1:15" ht="45.95" customHeight="1">
      <c r="F9702" s="25"/>
      <c r="G9702" s="25"/>
      <c r="H9702" s="25"/>
      <c r="I9702" s="132"/>
      <c r="J9702" s="23"/>
      <c r="K9702" s="24"/>
      <c r="L9702" s="23"/>
      <c r="N9702" s="121"/>
      <c r="O9702" s="96"/>
    </row>
    <row r="9703" spans="1:15" ht="45.95" customHeight="1">
      <c r="F9703" s="133"/>
      <c r="G9703" s="25"/>
      <c r="H9703" s="25"/>
      <c r="I9703" s="132"/>
      <c r="J9703" s="23"/>
      <c r="K9703" s="24"/>
      <c r="L9703" s="23"/>
      <c r="N9703" s="121"/>
      <c r="O9703" s="96"/>
    </row>
    <row r="9704" spans="1:15" ht="45.95" customHeight="1">
      <c r="F9704" s="133"/>
      <c r="G9704" s="25"/>
      <c r="H9704" s="25"/>
      <c r="I9704" s="132"/>
      <c r="J9704" s="23"/>
      <c r="K9704" s="24"/>
      <c r="L9704" s="23"/>
      <c r="N9704" s="121"/>
      <c r="O9704" s="96"/>
    </row>
    <row r="9705" spans="1:15" ht="45.95" customHeight="1">
      <c r="F9705" s="18"/>
      <c r="G9705" s="19"/>
      <c r="H9705" s="19"/>
      <c r="I9705" s="120"/>
      <c r="J9705" s="16"/>
      <c r="K9705" s="17"/>
      <c r="L9705" s="16"/>
      <c r="N9705" s="121"/>
      <c r="O9705" s="96"/>
    </row>
    <row r="9706" spans="1:15" ht="45.95" customHeight="1">
      <c r="F9706" s="18"/>
      <c r="G9706" s="19"/>
      <c r="H9706" s="19"/>
      <c r="I9706" s="120"/>
      <c r="J9706" s="16"/>
      <c r="K9706" s="17"/>
      <c r="L9706" s="16"/>
      <c r="N9706" s="121"/>
      <c r="O9706" s="96"/>
    </row>
    <row r="9707" spans="1:15" ht="45.95" customHeight="1">
      <c r="F9707" s="22"/>
      <c r="G9707" s="19"/>
      <c r="H9707" s="19"/>
      <c r="I9707" s="120"/>
      <c r="J9707" s="23"/>
      <c r="K9707" s="24"/>
      <c r="L9707" s="23"/>
      <c r="N9707" s="121"/>
      <c r="O9707" s="96"/>
    </row>
    <row r="9708" spans="1:15" ht="45.95" customHeight="1">
      <c r="F9708" s="22"/>
      <c r="G9708" s="19"/>
      <c r="H9708" s="19"/>
      <c r="I9708" s="120"/>
      <c r="J9708" s="23"/>
      <c r="K9708" s="24"/>
      <c r="L9708" s="23"/>
      <c r="N9708" s="121"/>
      <c r="O9708" s="96"/>
    </row>
    <row r="9709" spans="1:15" ht="45.95" customHeight="1">
      <c r="F9709" s="133"/>
      <c r="G9709" s="25"/>
      <c r="H9709" s="25"/>
      <c r="I9709" s="120"/>
      <c r="J9709" s="23"/>
      <c r="K9709" s="24"/>
      <c r="L9709" s="23"/>
      <c r="N9709" s="121"/>
      <c r="O9709" s="96"/>
    </row>
    <row r="9710" spans="1:15" ht="45.95" customHeight="1">
      <c r="A9710" s="110"/>
      <c r="B9710" s="149"/>
      <c r="C9710" s="127"/>
      <c r="D9710" s="96"/>
      <c r="F9710" s="130"/>
      <c r="G9710" s="130"/>
      <c r="H9710" s="130"/>
      <c r="I9710" s="120"/>
      <c r="J9710" s="16"/>
      <c r="K9710" s="17"/>
      <c r="L9710" s="16"/>
      <c r="N9710" s="131"/>
      <c r="O9710" s="96"/>
    </row>
    <row r="9711" spans="1:15" ht="45.95" customHeight="1">
      <c r="F9711" s="130"/>
      <c r="G9711" s="130"/>
      <c r="H9711" s="130"/>
      <c r="I9711" s="120"/>
      <c r="J9711" s="16"/>
      <c r="K9711" s="17"/>
      <c r="L9711" s="16"/>
      <c r="N9711" s="131"/>
      <c r="O9711" s="96"/>
    </row>
    <row r="9712" spans="1:15" ht="45.95" customHeight="1">
      <c r="F9712" s="18"/>
      <c r="G9712" s="19"/>
      <c r="H9712" s="19"/>
      <c r="I9712" s="120"/>
      <c r="J9712" s="16"/>
      <c r="K9712" s="17"/>
      <c r="L9712" s="16"/>
      <c r="N9712" s="121"/>
      <c r="O9712" s="96"/>
    </row>
    <row r="9713" spans="1:15" ht="45.95" customHeight="1">
      <c r="F9713" s="22"/>
      <c r="G9713" s="19"/>
      <c r="H9713" s="19"/>
      <c r="I9713" s="120"/>
      <c r="J9713" s="23"/>
      <c r="K9713" s="24"/>
      <c r="L9713" s="23"/>
      <c r="N9713" s="121"/>
      <c r="O9713" s="96"/>
    </row>
    <row r="9714" spans="1:15" ht="45.95" customHeight="1">
      <c r="F9714" s="22"/>
      <c r="G9714" s="19"/>
      <c r="H9714" s="19"/>
      <c r="I9714" s="120"/>
      <c r="J9714" s="23"/>
      <c r="K9714" s="24"/>
      <c r="L9714" s="23"/>
      <c r="N9714" s="121"/>
      <c r="O9714" s="96"/>
    </row>
    <row r="9715" spans="1:15" ht="45.95" customHeight="1">
      <c r="F9715" s="25"/>
      <c r="G9715" s="25"/>
      <c r="H9715" s="25"/>
      <c r="I9715" s="120"/>
      <c r="J9715" s="23"/>
      <c r="K9715" s="24"/>
      <c r="L9715" s="23"/>
      <c r="N9715" s="121"/>
      <c r="O9715" s="96"/>
    </row>
    <row r="9716" spans="1:15" ht="45.95" customHeight="1">
      <c r="F9716" s="133"/>
      <c r="G9716" s="25"/>
      <c r="H9716" s="25"/>
      <c r="I9716" s="120"/>
      <c r="J9716" s="23"/>
      <c r="K9716" s="24"/>
      <c r="L9716" s="23"/>
      <c r="N9716" s="121"/>
      <c r="O9716" s="96"/>
    </row>
    <row r="9717" spans="1:15" ht="45.95" customHeight="1">
      <c r="F9717" s="133"/>
      <c r="G9717" s="25"/>
      <c r="H9717" s="25"/>
      <c r="I9717" s="132"/>
      <c r="J9717" s="23"/>
      <c r="K9717" s="24"/>
      <c r="L9717" s="23"/>
      <c r="N9717" s="121"/>
      <c r="O9717" s="96"/>
    </row>
    <row r="9718" spans="1:15" ht="45.95" customHeight="1">
      <c r="F9718" s="18"/>
      <c r="G9718" s="19"/>
      <c r="H9718" s="19"/>
      <c r="I9718" s="137"/>
      <c r="J9718" s="16"/>
      <c r="K9718" s="17"/>
      <c r="L9718" s="16"/>
      <c r="N9718" s="121"/>
      <c r="O9718" s="96"/>
    </row>
    <row r="9719" spans="1:15" ht="45.95" customHeight="1">
      <c r="F9719" s="18"/>
      <c r="G9719" s="19"/>
      <c r="H9719" s="19"/>
      <c r="I9719" s="120"/>
      <c r="J9719" s="16"/>
      <c r="K9719" s="17"/>
      <c r="L9719" s="16"/>
      <c r="N9719" s="121"/>
      <c r="O9719" s="96"/>
    </row>
    <row r="9720" spans="1:15" ht="45.95" customHeight="1">
      <c r="F9720" s="18"/>
      <c r="G9720" s="19"/>
      <c r="H9720" s="19"/>
      <c r="I9720" s="120"/>
      <c r="J9720" s="16"/>
      <c r="K9720" s="17"/>
      <c r="L9720" s="16"/>
      <c r="N9720" s="121"/>
      <c r="O9720" s="96"/>
    </row>
    <row r="9721" spans="1:15" ht="45.95" customHeight="1">
      <c r="F9721" s="18"/>
      <c r="G9721" s="19"/>
      <c r="H9721" s="19"/>
      <c r="I9721" s="120"/>
      <c r="J9721" s="16"/>
      <c r="K9721" s="17"/>
      <c r="L9721" s="16"/>
      <c r="N9721" s="121"/>
      <c r="O9721" s="96"/>
    </row>
    <row r="9722" spans="1:15" ht="45.95" customHeight="1">
      <c r="F9722" s="18"/>
      <c r="G9722" s="19"/>
      <c r="H9722" s="19"/>
      <c r="I9722" s="120"/>
      <c r="J9722" s="16"/>
      <c r="K9722" s="17"/>
      <c r="L9722" s="16"/>
      <c r="N9722" s="121"/>
      <c r="O9722" s="96"/>
    </row>
    <row r="9723" spans="1:15" ht="45.95" customHeight="1">
      <c r="F9723" s="22"/>
      <c r="G9723" s="19"/>
      <c r="H9723" s="19"/>
      <c r="I9723" s="120"/>
      <c r="J9723" s="23"/>
      <c r="K9723" s="24"/>
      <c r="L9723" s="23"/>
      <c r="N9723" s="121"/>
      <c r="O9723" s="96"/>
    </row>
    <row r="9724" spans="1:15" ht="45.95" customHeight="1">
      <c r="F9724" s="25"/>
      <c r="G9724" s="25"/>
      <c r="H9724" s="25"/>
      <c r="I9724" s="132"/>
      <c r="J9724" s="23"/>
      <c r="K9724" s="24"/>
      <c r="L9724" s="23"/>
      <c r="N9724" s="121"/>
      <c r="O9724" s="96"/>
    </row>
    <row r="9725" spans="1:15" ht="45.95" customHeight="1">
      <c r="F9725" s="133"/>
      <c r="G9725" s="25"/>
      <c r="H9725" s="25"/>
      <c r="I9725" s="132"/>
      <c r="J9725" s="23"/>
      <c r="K9725" s="24"/>
      <c r="L9725" s="23"/>
      <c r="N9725" s="121"/>
      <c r="O9725" s="96"/>
    </row>
    <row r="9726" spans="1:15" ht="45.95" customHeight="1">
      <c r="F9726" s="133"/>
      <c r="G9726" s="25"/>
      <c r="H9726" s="25"/>
      <c r="I9726" s="132"/>
      <c r="J9726" s="23"/>
      <c r="K9726" s="24"/>
      <c r="L9726" s="23"/>
      <c r="N9726" s="121"/>
      <c r="O9726" s="96"/>
    </row>
    <row r="9727" spans="1:15" ht="45.95" customHeight="1">
      <c r="A9727" s="110"/>
      <c r="B9727" s="149"/>
      <c r="C9727" s="127"/>
      <c r="D9727" s="96"/>
      <c r="F9727" s="130"/>
      <c r="G9727" s="130"/>
      <c r="H9727" s="130"/>
      <c r="I9727" s="120"/>
      <c r="J9727" s="16"/>
      <c r="K9727" s="17"/>
      <c r="L9727" s="16"/>
      <c r="N9727" s="131"/>
      <c r="O9727" s="96"/>
    </row>
    <row r="9728" spans="1:15" ht="45.95" customHeight="1">
      <c r="F9728" s="130"/>
      <c r="G9728" s="130"/>
      <c r="H9728" s="130"/>
      <c r="I9728" s="120"/>
      <c r="J9728" s="16"/>
      <c r="K9728" s="17"/>
      <c r="L9728" s="16"/>
      <c r="N9728" s="131"/>
    </row>
    <row r="9729" spans="6:14" ht="45.95" customHeight="1">
      <c r="F9729" s="18"/>
      <c r="G9729" s="19"/>
      <c r="H9729" s="19"/>
      <c r="I9729" s="137"/>
      <c r="J9729" s="16"/>
      <c r="K9729" s="17"/>
      <c r="L9729" s="16"/>
      <c r="N9729" s="121"/>
    </row>
    <row r="9730" spans="6:14" ht="45.95" customHeight="1">
      <c r="F9730" s="18"/>
      <c r="G9730" s="19"/>
      <c r="H9730" s="19"/>
      <c r="I9730" s="120"/>
      <c r="J9730" s="16"/>
      <c r="K9730" s="17"/>
      <c r="L9730" s="16"/>
      <c r="N9730" s="121"/>
    </row>
    <row r="9731" spans="6:14" ht="45.95" customHeight="1">
      <c r="F9731" s="18"/>
      <c r="G9731" s="19"/>
      <c r="H9731" s="19"/>
      <c r="I9731" s="120"/>
      <c r="J9731" s="16"/>
      <c r="K9731" s="17"/>
      <c r="L9731" s="16"/>
      <c r="N9731" s="121"/>
    </row>
    <row r="9732" spans="6:14" ht="45.95" customHeight="1">
      <c r="F9732" s="18"/>
      <c r="G9732" s="19"/>
      <c r="H9732" s="19"/>
      <c r="I9732" s="120"/>
      <c r="J9732" s="16"/>
      <c r="K9732" s="17"/>
      <c r="L9732" s="16"/>
      <c r="N9732" s="121"/>
    </row>
    <row r="9733" spans="6:14" ht="45.95" customHeight="1">
      <c r="F9733" s="18"/>
      <c r="G9733" s="19"/>
      <c r="H9733" s="19"/>
      <c r="I9733" s="120"/>
      <c r="J9733" s="16"/>
      <c r="K9733" s="17"/>
      <c r="L9733" s="16"/>
      <c r="N9733" s="121"/>
    </row>
    <row r="9734" spans="6:14" ht="45.95" customHeight="1">
      <c r="F9734" s="22"/>
      <c r="G9734" s="19"/>
      <c r="H9734" s="19"/>
      <c r="I9734" s="120"/>
      <c r="J9734" s="23"/>
      <c r="K9734" s="24"/>
      <c r="L9734" s="23"/>
      <c r="N9734" s="121"/>
    </row>
    <row r="9735" spans="6:14" ht="45.95" customHeight="1">
      <c r="F9735" s="22"/>
      <c r="G9735" s="19"/>
      <c r="H9735" s="19"/>
      <c r="I9735" s="120"/>
      <c r="J9735" s="23"/>
      <c r="K9735" s="24"/>
      <c r="L9735" s="23"/>
      <c r="N9735" s="121"/>
    </row>
    <row r="9736" spans="6:14" ht="45.95" customHeight="1">
      <c r="F9736" s="25"/>
      <c r="G9736" s="25"/>
      <c r="H9736" s="25"/>
      <c r="I9736" s="132"/>
      <c r="J9736" s="23"/>
      <c r="K9736" s="24"/>
      <c r="L9736" s="23"/>
      <c r="N9736" s="121"/>
    </row>
    <row r="9737" spans="6:14" ht="45.95" customHeight="1">
      <c r="F9737" s="25"/>
      <c r="G9737" s="25"/>
      <c r="H9737" s="25"/>
      <c r="I9737" s="132"/>
      <c r="J9737" s="23"/>
      <c r="K9737" s="24"/>
      <c r="L9737" s="23"/>
      <c r="N9737" s="121"/>
    </row>
    <row r="9738" spans="6:14" ht="45.95" customHeight="1">
      <c r="F9738" s="133"/>
      <c r="G9738" s="25"/>
      <c r="H9738" s="25"/>
      <c r="I9738" s="132"/>
      <c r="J9738" s="23"/>
      <c r="K9738" s="24"/>
      <c r="L9738" s="23"/>
      <c r="N9738" s="121"/>
    </row>
    <row r="9739" spans="6:14" ht="45.95" customHeight="1">
      <c r="F9739" s="133"/>
      <c r="G9739" s="25"/>
      <c r="H9739" s="25"/>
      <c r="I9739" s="132"/>
      <c r="J9739" s="23"/>
      <c r="K9739" s="24"/>
      <c r="L9739" s="23"/>
      <c r="N9739" s="121"/>
    </row>
    <row r="9740" spans="6:14" ht="45.95" customHeight="1">
      <c r="F9740" s="133"/>
      <c r="G9740" s="25"/>
      <c r="H9740" s="25"/>
      <c r="I9740" s="132"/>
      <c r="J9740" s="23"/>
      <c r="K9740" s="24"/>
      <c r="L9740" s="23"/>
      <c r="N9740" s="121"/>
    </row>
    <row r="9741" spans="6:14" ht="45.95" customHeight="1">
      <c r="F9741" s="133"/>
      <c r="G9741" s="25"/>
      <c r="H9741" s="25"/>
      <c r="I9741" s="132"/>
      <c r="J9741" s="23"/>
      <c r="K9741" s="24"/>
      <c r="L9741" s="23"/>
      <c r="N9741" s="121"/>
    </row>
    <row r="9742" spans="6:14" ht="45.95" customHeight="1">
      <c r="F9742" s="18"/>
      <c r="G9742" s="19"/>
      <c r="H9742" s="19"/>
      <c r="I9742" s="137"/>
      <c r="J9742" s="16"/>
      <c r="K9742" s="17"/>
      <c r="L9742" s="16"/>
      <c r="N9742" s="121"/>
    </row>
    <row r="9743" spans="6:14" ht="45.95" customHeight="1">
      <c r="F9743" s="18"/>
      <c r="G9743" s="19"/>
      <c r="H9743" s="19"/>
      <c r="I9743" s="120"/>
      <c r="J9743" s="16"/>
      <c r="K9743" s="17"/>
      <c r="L9743" s="16"/>
      <c r="N9743" s="121"/>
    </row>
    <row r="9744" spans="6:14" ht="45.95" customHeight="1">
      <c r="F9744" s="22"/>
      <c r="G9744" s="19"/>
      <c r="H9744" s="19"/>
      <c r="I9744" s="120"/>
      <c r="J9744" s="23"/>
      <c r="K9744" s="24"/>
      <c r="L9744" s="23"/>
      <c r="N9744" s="121"/>
    </row>
    <row r="9745" spans="1:15" ht="45.95" customHeight="1">
      <c r="F9745" s="22"/>
      <c r="G9745" s="19"/>
      <c r="H9745" s="19"/>
      <c r="I9745" s="120"/>
      <c r="J9745" s="23"/>
      <c r="K9745" s="24"/>
      <c r="L9745" s="23"/>
      <c r="N9745" s="121"/>
    </row>
    <row r="9746" spans="1:15" ht="45.95" customHeight="1">
      <c r="F9746" s="25"/>
      <c r="G9746" s="25"/>
      <c r="H9746" s="25"/>
      <c r="I9746" s="120"/>
      <c r="J9746" s="23"/>
      <c r="K9746" s="24"/>
      <c r="L9746" s="23"/>
      <c r="N9746" s="121"/>
    </row>
    <row r="9747" spans="1:15" ht="45.95" customHeight="1">
      <c r="F9747" s="133"/>
      <c r="G9747" s="25"/>
      <c r="H9747" s="25"/>
      <c r="I9747" s="120"/>
      <c r="J9747" s="23"/>
      <c r="K9747" s="24"/>
      <c r="L9747" s="23"/>
      <c r="N9747" s="121"/>
    </row>
    <row r="9748" spans="1:15" ht="45.95" customHeight="1">
      <c r="F9748" s="133"/>
      <c r="G9748" s="25"/>
      <c r="H9748" s="25"/>
      <c r="I9748" s="132"/>
      <c r="J9748" s="23"/>
      <c r="K9748" s="24"/>
      <c r="L9748" s="23"/>
      <c r="N9748" s="121"/>
    </row>
    <row r="9749" spans="1:15" ht="45.95" customHeight="1">
      <c r="F9749" s="133"/>
      <c r="G9749" s="25"/>
      <c r="H9749" s="25"/>
      <c r="I9749" s="132"/>
      <c r="J9749" s="23"/>
      <c r="K9749" s="24"/>
      <c r="L9749" s="23"/>
      <c r="N9749" s="121"/>
    </row>
    <row r="9750" spans="1:15" ht="45.95" customHeight="1">
      <c r="A9750" s="110"/>
      <c r="B9750" s="149"/>
      <c r="C9750" s="127"/>
      <c r="D9750" s="96"/>
      <c r="F9750" s="130"/>
      <c r="G9750" s="130"/>
      <c r="H9750" s="130"/>
      <c r="I9750" s="120"/>
      <c r="J9750" s="16"/>
      <c r="K9750" s="17"/>
      <c r="L9750" s="16"/>
      <c r="N9750" s="131"/>
    </row>
    <row r="9751" spans="1:15" ht="45.95" customHeight="1">
      <c r="F9751" s="130"/>
      <c r="G9751" s="130"/>
      <c r="H9751" s="130"/>
      <c r="I9751" s="120"/>
      <c r="J9751" s="16"/>
      <c r="K9751" s="17"/>
      <c r="L9751" s="16"/>
      <c r="N9751" s="131"/>
    </row>
    <row r="9752" spans="1:15" ht="45.95" customHeight="1">
      <c r="F9752" s="18"/>
      <c r="G9752" s="130"/>
      <c r="H9752" s="130"/>
      <c r="I9752" s="120"/>
      <c r="J9752" s="16"/>
      <c r="K9752" s="17"/>
      <c r="L9752" s="16"/>
      <c r="N9752" s="131"/>
      <c r="O9752" s="96"/>
    </row>
    <row r="9753" spans="1:15" ht="45.95" customHeight="1">
      <c r="F9753" s="18"/>
      <c r="G9753" s="130"/>
      <c r="H9753" s="130"/>
      <c r="I9753" s="120"/>
      <c r="J9753" s="16"/>
      <c r="K9753" s="17"/>
      <c r="L9753" s="16"/>
      <c r="N9753" s="131"/>
      <c r="O9753" s="96"/>
    </row>
    <row r="9754" spans="1:15" ht="45.95" customHeight="1">
      <c r="F9754" s="18"/>
      <c r="G9754" s="19"/>
      <c r="H9754" s="19"/>
      <c r="I9754" s="137"/>
      <c r="J9754" s="16"/>
      <c r="K9754" s="17"/>
      <c r="L9754" s="16"/>
      <c r="N9754" s="121"/>
      <c r="O9754" s="96"/>
    </row>
    <row r="9755" spans="1:15" ht="45.95" customHeight="1">
      <c r="F9755" s="18"/>
      <c r="G9755" s="19"/>
      <c r="H9755" s="19"/>
      <c r="I9755" s="120"/>
      <c r="J9755" s="16"/>
      <c r="K9755" s="17"/>
      <c r="L9755" s="16"/>
      <c r="N9755" s="121"/>
      <c r="O9755" s="96"/>
    </row>
    <row r="9756" spans="1:15" ht="45.95" customHeight="1">
      <c r="F9756" s="18"/>
      <c r="G9756" s="19"/>
      <c r="H9756" s="19"/>
      <c r="I9756" s="120"/>
      <c r="J9756" s="16"/>
      <c r="K9756" s="17"/>
      <c r="L9756" s="16"/>
      <c r="N9756" s="121"/>
      <c r="O9756" s="96"/>
    </row>
    <row r="9757" spans="1:15" ht="45.95" customHeight="1">
      <c r="F9757" s="18"/>
      <c r="G9757" s="19"/>
      <c r="H9757" s="19"/>
      <c r="I9757" s="120"/>
      <c r="J9757" s="16"/>
      <c r="K9757" s="17"/>
      <c r="L9757" s="16"/>
      <c r="N9757" s="121"/>
      <c r="O9757" s="96"/>
    </row>
    <row r="9758" spans="1:15" ht="45.95" customHeight="1">
      <c r="F9758" s="18"/>
      <c r="G9758" s="19"/>
      <c r="H9758" s="19"/>
      <c r="I9758" s="120"/>
      <c r="J9758" s="16"/>
      <c r="K9758" s="17"/>
      <c r="L9758" s="16"/>
      <c r="N9758" s="121"/>
      <c r="O9758" s="96"/>
    </row>
    <row r="9759" spans="1:15" ht="45.95" customHeight="1">
      <c r="F9759" s="18"/>
      <c r="G9759" s="19"/>
      <c r="H9759" s="19"/>
      <c r="I9759" s="120"/>
      <c r="J9759" s="16"/>
      <c r="K9759" s="17"/>
      <c r="L9759" s="16"/>
      <c r="N9759" s="121"/>
      <c r="O9759" s="96"/>
    </row>
    <row r="9760" spans="1:15" ht="45.95" customHeight="1">
      <c r="F9760" s="22"/>
      <c r="G9760" s="19"/>
      <c r="H9760" s="19"/>
      <c r="I9760" s="120"/>
      <c r="J9760" s="23"/>
      <c r="K9760" s="24"/>
      <c r="L9760" s="23"/>
      <c r="N9760" s="121"/>
      <c r="O9760" s="96"/>
    </row>
    <row r="9761" spans="6:15" ht="45.95" customHeight="1">
      <c r="F9761" s="22"/>
      <c r="G9761" s="19"/>
      <c r="H9761" s="19"/>
      <c r="I9761" s="120"/>
      <c r="J9761" s="23"/>
      <c r="K9761" s="24"/>
      <c r="L9761" s="23"/>
      <c r="N9761" s="121"/>
      <c r="O9761" s="96"/>
    </row>
    <row r="9762" spans="6:15" ht="45.95" customHeight="1">
      <c r="F9762" s="25"/>
      <c r="G9762" s="25"/>
      <c r="H9762" s="25"/>
      <c r="I9762" s="132"/>
      <c r="J9762" s="23"/>
      <c r="K9762" s="24"/>
      <c r="L9762" s="23"/>
      <c r="N9762" s="121"/>
      <c r="O9762" s="96"/>
    </row>
    <row r="9763" spans="6:15" ht="45.95" customHeight="1">
      <c r="F9763" s="25"/>
      <c r="G9763" s="25"/>
      <c r="H9763" s="25"/>
      <c r="I9763" s="132"/>
      <c r="J9763" s="23"/>
      <c r="K9763" s="24"/>
      <c r="L9763" s="23"/>
      <c r="N9763" s="121"/>
      <c r="O9763" s="96"/>
    </row>
    <row r="9764" spans="6:15" ht="45.95" customHeight="1">
      <c r="F9764" s="133"/>
      <c r="G9764" s="25"/>
      <c r="H9764" s="25"/>
      <c r="I9764" s="132"/>
      <c r="J9764" s="23"/>
      <c r="K9764" s="24"/>
      <c r="L9764" s="23"/>
      <c r="N9764" s="121"/>
      <c r="O9764" s="96"/>
    </row>
    <row r="9765" spans="6:15" ht="45.95" customHeight="1">
      <c r="F9765" s="133"/>
      <c r="G9765" s="25"/>
      <c r="H9765" s="25"/>
      <c r="I9765" s="132"/>
      <c r="J9765" s="23"/>
      <c r="K9765" s="24"/>
      <c r="L9765" s="23"/>
      <c r="N9765" s="121"/>
      <c r="O9765" s="96"/>
    </row>
    <row r="9766" spans="6:15" ht="45.95" customHeight="1">
      <c r="F9766" s="133"/>
      <c r="G9766" s="25"/>
      <c r="H9766" s="25"/>
      <c r="I9766" s="132"/>
      <c r="J9766" s="23"/>
      <c r="K9766" s="24"/>
      <c r="L9766" s="23"/>
      <c r="N9766" s="121"/>
      <c r="O9766" s="96"/>
    </row>
    <row r="9767" spans="6:15" ht="45.95" customHeight="1">
      <c r="F9767" s="133"/>
      <c r="G9767" s="25"/>
      <c r="H9767" s="25"/>
      <c r="I9767" s="132"/>
      <c r="J9767" s="23"/>
      <c r="K9767" s="24"/>
      <c r="L9767" s="23"/>
      <c r="N9767" s="121"/>
      <c r="O9767" s="96"/>
    </row>
    <row r="9768" spans="6:15" ht="45.95" customHeight="1">
      <c r="F9768" s="18"/>
      <c r="G9768" s="19"/>
      <c r="H9768" s="19"/>
      <c r="I9768" s="120"/>
      <c r="J9768" s="16"/>
      <c r="K9768" s="17"/>
      <c r="L9768" s="16"/>
      <c r="N9768" s="121"/>
      <c r="O9768" s="96"/>
    </row>
    <row r="9769" spans="6:15" ht="45.95" customHeight="1">
      <c r="F9769" s="18"/>
      <c r="G9769" s="19"/>
      <c r="H9769" s="19"/>
      <c r="I9769" s="120"/>
      <c r="J9769" s="16"/>
      <c r="K9769" s="17"/>
      <c r="L9769" s="16"/>
      <c r="N9769" s="121"/>
      <c r="O9769" s="96"/>
    </row>
    <row r="9770" spans="6:15" ht="45.95" customHeight="1">
      <c r="F9770" s="22"/>
      <c r="G9770" s="19"/>
      <c r="H9770" s="19"/>
      <c r="I9770" s="120"/>
      <c r="J9770" s="23"/>
      <c r="K9770" s="24"/>
      <c r="L9770" s="23"/>
      <c r="N9770" s="121"/>
      <c r="O9770" s="96"/>
    </row>
    <row r="9771" spans="6:15" ht="45.95" customHeight="1">
      <c r="F9771" s="25"/>
      <c r="G9771" s="25"/>
      <c r="H9771" s="25"/>
      <c r="I9771" s="120"/>
      <c r="J9771" s="23"/>
      <c r="K9771" s="24"/>
      <c r="L9771" s="23"/>
      <c r="N9771" s="121"/>
      <c r="O9771" s="96"/>
    </row>
    <row r="9772" spans="6:15" ht="45.95" customHeight="1">
      <c r="F9772" s="25"/>
      <c r="G9772" s="25"/>
      <c r="H9772" s="25"/>
      <c r="I9772" s="120"/>
      <c r="J9772" s="23"/>
      <c r="K9772" s="24"/>
      <c r="L9772" s="23"/>
      <c r="N9772" s="121"/>
      <c r="O9772" s="96"/>
    </row>
    <row r="9773" spans="6:15" ht="45.95" customHeight="1">
      <c r="F9773" s="133"/>
      <c r="G9773" s="25"/>
      <c r="H9773" s="25"/>
      <c r="I9773" s="132"/>
      <c r="J9773" s="23"/>
      <c r="K9773" s="24"/>
      <c r="L9773" s="23"/>
      <c r="N9773" s="121"/>
      <c r="O9773" s="96"/>
    </row>
    <row r="9774" spans="6:15" ht="45.95" customHeight="1">
      <c r="F9774" s="133"/>
      <c r="G9774" s="25"/>
      <c r="H9774" s="25"/>
      <c r="I9774" s="132"/>
      <c r="J9774" s="23"/>
      <c r="K9774" s="24"/>
      <c r="L9774" s="23"/>
      <c r="N9774" s="121"/>
      <c r="O9774" s="96"/>
    </row>
    <row r="9775" spans="6:15" ht="45.95" customHeight="1">
      <c r="F9775" s="18"/>
      <c r="G9775" s="19"/>
      <c r="H9775" s="19"/>
      <c r="I9775" s="137"/>
      <c r="J9775" s="16"/>
      <c r="K9775" s="17"/>
      <c r="L9775" s="16"/>
      <c r="N9775" s="121"/>
      <c r="O9775" s="96"/>
    </row>
    <row r="9776" spans="6:15" ht="45.95" customHeight="1">
      <c r="F9776" s="18"/>
      <c r="G9776" s="19"/>
      <c r="H9776" s="19"/>
      <c r="I9776" s="120"/>
      <c r="J9776" s="16"/>
      <c r="K9776" s="17"/>
      <c r="L9776" s="16"/>
      <c r="N9776" s="121"/>
      <c r="O9776" s="96"/>
    </row>
    <row r="9777" spans="6:15" ht="45.95" customHeight="1">
      <c r="F9777" s="18"/>
      <c r="G9777" s="19"/>
      <c r="H9777" s="19"/>
      <c r="I9777" s="120"/>
      <c r="J9777" s="16"/>
      <c r="K9777" s="17"/>
      <c r="L9777" s="16"/>
      <c r="N9777" s="121"/>
      <c r="O9777" s="96"/>
    </row>
    <row r="9778" spans="6:15" ht="45.95" customHeight="1">
      <c r="F9778" s="22"/>
      <c r="G9778" s="19"/>
      <c r="H9778" s="19"/>
      <c r="I9778" s="120"/>
      <c r="J9778" s="23"/>
      <c r="K9778" s="24"/>
      <c r="L9778" s="23"/>
      <c r="N9778" s="121"/>
      <c r="O9778" s="96"/>
    </row>
    <row r="9779" spans="6:15" ht="45.95" customHeight="1">
      <c r="F9779" s="22"/>
      <c r="G9779" s="19"/>
      <c r="H9779" s="19"/>
      <c r="I9779" s="120"/>
      <c r="J9779" s="23"/>
      <c r="K9779" s="24"/>
      <c r="L9779" s="23"/>
      <c r="N9779" s="121"/>
      <c r="O9779" s="96"/>
    </row>
    <row r="9780" spans="6:15" ht="45.95" customHeight="1">
      <c r="F9780" s="25"/>
      <c r="G9780" s="25"/>
      <c r="H9780" s="25"/>
      <c r="I9780" s="120"/>
      <c r="J9780" s="23"/>
      <c r="K9780" s="24"/>
      <c r="L9780" s="23"/>
      <c r="N9780" s="121"/>
      <c r="O9780" s="96"/>
    </row>
    <row r="9781" spans="6:15" ht="45.95" customHeight="1">
      <c r="F9781" s="25"/>
      <c r="G9781" s="25"/>
      <c r="H9781" s="25"/>
      <c r="I9781" s="132"/>
      <c r="J9781" s="23"/>
      <c r="K9781" s="24"/>
      <c r="L9781" s="23"/>
      <c r="N9781" s="121"/>
      <c r="O9781" s="96"/>
    </row>
    <row r="9782" spans="6:15" ht="45.95" customHeight="1">
      <c r="F9782" s="133"/>
      <c r="G9782" s="25"/>
      <c r="H9782" s="25"/>
      <c r="I9782" s="132"/>
      <c r="J9782" s="23"/>
      <c r="K9782" s="24"/>
      <c r="L9782" s="23"/>
      <c r="N9782" s="121"/>
      <c r="O9782" s="96"/>
    </row>
    <row r="9783" spans="6:15" ht="45.95" customHeight="1">
      <c r="F9783" s="133"/>
      <c r="G9783" s="25"/>
      <c r="H9783" s="25"/>
      <c r="I9783" s="132"/>
      <c r="J9783" s="23"/>
      <c r="K9783" s="24"/>
      <c r="L9783" s="23"/>
      <c r="N9783" s="121"/>
      <c r="O9783" s="96"/>
    </row>
    <row r="9784" spans="6:15" ht="45.95" customHeight="1">
      <c r="F9784" s="133"/>
      <c r="G9784" s="25"/>
      <c r="H9784" s="25"/>
      <c r="I9784" s="132"/>
      <c r="J9784" s="23"/>
      <c r="K9784" s="24"/>
      <c r="L9784" s="23"/>
      <c r="N9784" s="121"/>
      <c r="O9784" s="96"/>
    </row>
    <row r="9785" spans="6:15" ht="45.95" customHeight="1">
      <c r="F9785" s="133"/>
      <c r="G9785" s="25"/>
      <c r="H9785" s="25"/>
      <c r="I9785" s="132"/>
      <c r="J9785" s="23"/>
      <c r="K9785" s="24"/>
      <c r="L9785" s="23"/>
      <c r="N9785" s="121"/>
      <c r="O9785" s="96"/>
    </row>
    <row r="9786" spans="6:15" ht="45.95" customHeight="1">
      <c r="F9786" s="18"/>
      <c r="G9786" s="19"/>
      <c r="H9786" s="19"/>
      <c r="I9786" s="120"/>
      <c r="J9786" s="16"/>
      <c r="K9786" s="17"/>
      <c r="L9786" s="16"/>
      <c r="N9786" s="121"/>
      <c r="O9786" s="96"/>
    </row>
    <row r="9787" spans="6:15" ht="45.95" customHeight="1">
      <c r="F9787" s="18"/>
      <c r="G9787" s="19"/>
      <c r="H9787" s="19"/>
      <c r="I9787" s="120"/>
      <c r="J9787" s="16"/>
      <c r="K9787" s="17"/>
      <c r="L9787" s="16"/>
      <c r="N9787" s="121"/>
      <c r="O9787" s="96"/>
    </row>
    <row r="9788" spans="6:15" ht="45.95" customHeight="1">
      <c r="F9788" s="18"/>
      <c r="G9788" s="19"/>
      <c r="H9788" s="19"/>
      <c r="I9788" s="120"/>
      <c r="J9788" s="16"/>
      <c r="K9788" s="17"/>
      <c r="L9788" s="16"/>
      <c r="N9788" s="121"/>
      <c r="O9788" s="96"/>
    </row>
    <row r="9789" spans="6:15" ht="45.95" customHeight="1">
      <c r="F9789" s="18"/>
      <c r="G9789" s="19"/>
      <c r="H9789" s="19"/>
      <c r="I9789" s="120"/>
      <c r="J9789" s="16"/>
      <c r="K9789" s="17"/>
      <c r="L9789" s="16"/>
      <c r="N9789" s="121"/>
      <c r="O9789" s="96"/>
    </row>
    <row r="9790" spans="6:15" ht="45.95" customHeight="1">
      <c r="F9790" s="18"/>
      <c r="G9790" s="19"/>
      <c r="H9790" s="19"/>
      <c r="I9790" s="120"/>
      <c r="J9790" s="16"/>
      <c r="K9790" s="17"/>
      <c r="L9790" s="16"/>
      <c r="N9790" s="121"/>
      <c r="O9790" s="96"/>
    </row>
    <row r="9791" spans="6:15" ht="45.95" customHeight="1">
      <c r="F9791" s="22"/>
      <c r="G9791" s="19"/>
      <c r="H9791" s="19"/>
      <c r="I9791" s="120"/>
      <c r="J9791" s="23"/>
      <c r="K9791" s="24"/>
      <c r="L9791" s="23"/>
      <c r="N9791" s="121"/>
      <c r="O9791" s="96"/>
    </row>
    <row r="9792" spans="6:15" ht="45.95" customHeight="1">
      <c r="F9792" s="25"/>
      <c r="G9792" s="25"/>
      <c r="H9792" s="25"/>
      <c r="I9792" s="132"/>
      <c r="J9792" s="23"/>
      <c r="K9792" s="24"/>
      <c r="L9792" s="23"/>
      <c r="N9792" s="121"/>
      <c r="O9792" s="96"/>
    </row>
    <row r="9793" spans="1:15" ht="45.95" customHeight="1">
      <c r="F9793" s="25"/>
      <c r="G9793" s="25"/>
      <c r="H9793" s="25"/>
      <c r="I9793" s="132"/>
      <c r="J9793" s="23"/>
      <c r="K9793" s="24"/>
      <c r="L9793" s="23"/>
      <c r="N9793" s="121"/>
      <c r="O9793" s="96"/>
    </row>
    <row r="9794" spans="1:15" ht="45.95" customHeight="1">
      <c r="F9794" s="133"/>
      <c r="G9794" s="25"/>
      <c r="H9794" s="25"/>
      <c r="I9794" s="132"/>
      <c r="J9794" s="23"/>
      <c r="K9794" s="24"/>
      <c r="L9794" s="23"/>
      <c r="N9794" s="121"/>
      <c r="O9794" s="96"/>
    </row>
    <row r="9795" spans="1:15" ht="45.95" customHeight="1">
      <c r="F9795" s="133"/>
      <c r="G9795" s="25"/>
      <c r="H9795" s="25"/>
      <c r="I9795" s="132"/>
      <c r="J9795" s="23"/>
      <c r="K9795" s="24"/>
      <c r="L9795" s="23"/>
      <c r="N9795" s="121"/>
      <c r="O9795" s="96"/>
    </row>
    <row r="9796" spans="1:15" ht="45.95" customHeight="1">
      <c r="F9796" s="133"/>
      <c r="G9796" s="25"/>
      <c r="H9796" s="25"/>
      <c r="I9796" s="132"/>
      <c r="J9796" s="23"/>
      <c r="K9796" s="24"/>
      <c r="L9796" s="23"/>
      <c r="N9796" s="121"/>
      <c r="O9796" s="96"/>
    </row>
    <row r="9797" spans="1:15" ht="45.95" customHeight="1">
      <c r="A9797" s="110"/>
      <c r="B9797" s="149"/>
      <c r="C9797" s="127"/>
      <c r="D9797" s="96"/>
      <c r="F9797" s="130"/>
      <c r="G9797" s="130"/>
      <c r="H9797" s="130"/>
      <c r="I9797" s="120"/>
      <c r="J9797" s="16"/>
      <c r="K9797" s="17"/>
      <c r="L9797" s="16"/>
      <c r="N9797" s="131"/>
      <c r="O9797" s="96"/>
    </row>
    <row r="9798" spans="1:15" ht="45.95" customHeight="1">
      <c r="F9798" s="130"/>
      <c r="G9798" s="130"/>
      <c r="H9798" s="130"/>
      <c r="I9798" s="120"/>
      <c r="J9798" s="16"/>
      <c r="K9798" s="17"/>
      <c r="L9798" s="16"/>
      <c r="N9798" s="131"/>
      <c r="O9798" s="96"/>
    </row>
    <row r="9799" spans="1:15" ht="45.95" customHeight="1">
      <c r="F9799" s="18"/>
      <c r="G9799" s="19"/>
      <c r="H9799" s="19"/>
      <c r="I9799" s="137"/>
      <c r="J9799" s="16"/>
      <c r="K9799" s="17"/>
      <c r="L9799" s="16"/>
      <c r="N9799" s="121"/>
      <c r="O9799" s="96"/>
    </row>
    <row r="9800" spans="1:15" ht="45.95" customHeight="1">
      <c r="F9800" s="18"/>
      <c r="G9800" s="19"/>
      <c r="H9800" s="19"/>
      <c r="I9800" s="120"/>
      <c r="J9800" s="16"/>
      <c r="K9800" s="17"/>
      <c r="L9800" s="16"/>
      <c r="N9800" s="121"/>
      <c r="O9800" s="96"/>
    </row>
    <row r="9801" spans="1:15" ht="45.95" customHeight="1">
      <c r="F9801" s="18"/>
      <c r="G9801" s="19"/>
      <c r="H9801" s="19"/>
      <c r="I9801" s="120"/>
      <c r="J9801" s="16"/>
      <c r="K9801" s="17"/>
      <c r="L9801" s="16"/>
      <c r="N9801" s="121"/>
      <c r="O9801" s="96"/>
    </row>
    <row r="9802" spans="1:15" ht="45.95" customHeight="1">
      <c r="F9802" s="22"/>
      <c r="G9802" s="19"/>
      <c r="H9802" s="19"/>
      <c r="I9802" s="120"/>
      <c r="J9802" s="23"/>
      <c r="K9802" s="24"/>
      <c r="L9802" s="23"/>
      <c r="N9802" s="121"/>
      <c r="O9802" s="96"/>
    </row>
    <row r="9803" spans="1:15" ht="45.95" customHeight="1">
      <c r="F9803" s="25"/>
      <c r="G9803" s="25"/>
      <c r="H9803" s="25"/>
      <c r="I9803" s="120"/>
      <c r="J9803" s="23"/>
      <c r="K9803" s="24"/>
      <c r="L9803" s="23"/>
      <c r="N9803" s="121"/>
      <c r="O9803" s="96"/>
    </row>
    <row r="9804" spans="1:15" ht="45.95" customHeight="1">
      <c r="F9804" s="133"/>
      <c r="G9804" s="25"/>
      <c r="H9804" s="25"/>
      <c r="I9804" s="120"/>
      <c r="J9804" s="23"/>
      <c r="K9804" s="24"/>
      <c r="L9804" s="23"/>
      <c r="N9804" s="121"/>
      <c r="O9804" s="96"/>
    </row>
    <row r="9805" spans="1:15" ht="45.95" customHeight="1">
      <c r="F9805" s="133"/>
      <c r="G9805" s="25"/>
      <c r="H9805" s="25"/>
      <c r="I9805" s="132"/>
      <c r="J9805" s="23"/>
      <c r="K9805" s="24"/>
      <c r="L9805" s="23"/>
      <c r="N9805" s="121"/>
      <c r="O9805" s="96"/>
    </row>
    <row r="9806" spans="1:15" ht="45.95" customHeight="1">
      <c r="F9806" s="18"/>
      <c r="G9806" s="19"/>
      <c r="H9806" s="19"/>
      <c r="I9806" s="120"/>
      <c r="J9806" s="16"/>
      <c r="K9806" s="17"/>
      <c r="L9806" s="16"/>
      <c r="N9806" s="121"/>
      <c r="O9806" s="96"/>
    </row>
    <row r="9807" spans="1:15" ht="45.95" customHeight="1">
      <c r="F9807" s="18"/>
      <c r="G9807" s="19"/>
      <c r="H9807" s="19"/>
      <c r="I9807" s="120"/>
      <c r="J9807" s="16"/>
      <c r="K9807" s="17"/>
      <c r="L9807" s="16"/>
      <c r="N9807" s="121"/>
      <c r="O9807" s="96"/>
    </row>
    <row r="9808" spans="1:15" ht="45.95" customHeight="1">
      <c r="F9808" s="22"/>
      <c r="G9808" s="19"/>
      <c r="H9808" s="19"/>
      <c r="I9808" s="120"/>
      <c r="J9808" s="23"/>
      <c r="K9808" s="24"/>
      <c r="L9808" s="23"/>
      <c r="N9808" s="121"/>
      <c r="O9808" s="96"/>
    </row>
    <row r="9809" spans="1:15" ht="45.95" customHeight="1">
      <c r="F9809" s="22"/>
      <c r="G9809" s="19"/>
      <c r="H9809" s="19"/>
      <c r="I9809" s="120"/>
      <c r="J9809" s="23"/>
      <c r="K9809" s="24"/>
      <c r="L9809" s="23"/>
      <c r="N9809" s="121"/>
      <c r="O9809" s="96"/>
    </row>
    <row r="9810" spans="1:15" ht="45.95" customHeight="1">
      <c r="F9810" s="25"/>
      <c r="G9810" s="25"/>
      <c r="H9810" s="25"/>
      <c r="I9810" s="120"/>
      <c r="J9810" s="23"/>
      <c r="K9810" s="24"/>
      <c r="L9810" s="23"/>
      <c r="N9810" s="121"/>
      <c r="O9810" s="96"/>
    </row>
    <row r="9811" spans="1:15" ht="45.95" customHeight="1">
      <c r="F9811" s="133"/>
      <c r="G9811" s="25"/>
      <c r="H9811" s="25"/>
      <c r="I9811" s="132"/>
      <c r="J9811" s="23"/>
      <c r="K9811" s="24"/>
      <c r="L9811" s="23"/>
      <c r="N9811" s="121"/>
      <c r="O9811" s="96"/>
    </row>
    <row r="9812" spans="1:15" ht="45.95" customHeight="1">
      <c r="F9812" s="133"/>
      <c r="G9812" s="25"/>
      <c r="H9812" s="25"/>
      <c r="I9812" s="132"/>
      <c r="J9812" s="23"/>
      <c r="K9812" s="24"/>
      <c r="L9812" s="23"/>
      <c r="N9812" s="121"/>
      <c r="O9812" s="96"/>
    </row>
    <row r="9813" spans="1:15" ht="45.95" customHeight="1">
      <c r="A9813" s="110"/>
      <c r="B9813" s="149"/>
      <c r="C9813" s="127"/>
      <c r="D9813" s="96"/>
      <c r="F9813" s="130"/>
      <c r="G9813" s="130"/>
      <c r="H9813" s="130"/>
      <c r="I9813" s="120"/>
      <c r="J9813" s="16"/>
      <c r="K9813" s="17"/>
      <c r="L9813" s="16"/>
      <c r="N9813" s="131"/>
      <c r="O9813" s="96"/>
    </row>
    <row r="9814" spans="1:15" ht="45.95" customHeight="1">
      <c r="F9814" s="130"/>
      <c r="G9814" s="130"/>
      <c r="H9814" s="130"/>
      <c r="I9814" s="120"/>
      <c r="J9814" s="16"/>
      <c r="K9814" s="17"/>
      <c r="L9814" s="16"/>
      <c r="N9814" s="131"/>
      <c r="O9814" s="96"/>
    </row>
    <row r="9815" spans="1:15" ht="45.95" customHeight="1">
      <c r="F9815" s="130"/>
      <c r="G9815" s="130"/>
      <c r="H9815" s="130"/>
      <c r="I9815" s="120"/>
      <c r="J9815" s="16"/>
      <c r="K9815" s="17"/>
      <c r="L9815" s="16"/>
      <c r="N9815" s="131"/>
      <c r="O9815" s="96"/>
    </row>
    <row r="9816" spans="1:15" ht="45.95" customHeight="1">
      <c r="F9816" s="18"/>
      <c r="G9816" s="19"/>
      <c r="H9816" s="19"/>
      <c r="I9816" s="137"/>
      <c r="J9816" s="16"/>
      <c r="K9816" s="17"/>
      <c r="L9816" s="16"/>
      <c r="N9816" s="121"/>
      <c r="O9816" s="96"/>
    </row>
    <row r="9817" spans="1:15" ht="45.95" customHeight="1">
      <c r="F9817" s="18"/>
      <c r="G9817" s="19"/>
      <c r="H9817" s="19"/>
      <c r="I9817" s="120"/>
      <c r="J9817" s="16"/>
      <c r="K9817" s="17"/>
      <c r="L9817" s="16"/>
      <c r="N9817" s="121"/>
      <c r="O9817" s="96"/>
    </row>
    <row r="9818" spans="1:15" ht="45.95" customHeight="1">
      <c r="F9818" s="18"/>
      <c r="G9818" s="19"/>
      <c r="H9818" s="19"/>
      <c r="I9818" s="120"/>
      <c r="J9818" s="16"/>
      <c r="K9818" s="17"/>
      <c r="L9818" s="16"/>
      <c r="N9818" s="121"/>
      <c r="O9818" s="96"/>
    </row>
    <row r="9819" spans="1:15" ht="45.95" customHeight="1">
      <c r="F9819" s="18"/>
      <c r="G9819" s="19"/>
      <c r="H9819" s="19"/>
      <c r="I9819" s="120"/>
      <c r="J9819" s="16"/>
      <c r="K9819" s="17"/>
      <c r="L9819" s="16"/>
      <c r="N9819" s="121"/>
      <c r="O9819" s="96"/>
    </row>
    <row r="9820" spans="1:15" ht="45.95" customHeight="1">
      <c r="F9820" s="22"/>
      <c r="G9820" s="19"/>
      <c r="H9820" s="19"/>
      <c r="I9820" s="120"/>
      <c r="J9820" s="23"/>
      <c r="K9820" s="24"/>
      <c r="L9820" s="23"/>
      <c r="N9820" s="121"/>
      <c r="O9820" s="96"/>
    </row>
    <row r="9821" spans="1:15" ht="45.95" customHeight="1">
      <c r="F9821" s="25"/>
      <c r="G9821" s="25"/>
      <c r="H9821" s="25"/>
      <c r="I9821" s="120"/>
      <c r="J9821" s="23"/>
      <c r="K9821" s="24"/>
      <c r="L9821" s="23"/>
      <c r="N9821" s="121"/>
      <c r="O9821" s="96"/>
    </row>
    <row r="9822" spans="1:15" ht="45.95" customHeight="1">
      <c r="F9822" s="25"/>
      <c r="G9822" s="25"/>
      <c r="H9822" s="25"/>
      <c r="I9822" s="132"/>
      <c r="J9822" s="23"/>
      <c r="K9822" s="24"/>
      <c r="L9822" s="23"/>
      <c r="N9822" s="121"/>
      <c r="O9822" s="96"/>
    </row>
    <row r="9823" spans="1:15" ht="45.95" customHeight="1">
      <c r="F9823" s="133"/>
      <c r="G9823" s="25"/>
      <c r="H9823" s="25"/>
      <c r="I9823" s="132"/>
      <c r="J9823" s="23"/>
      <c r="K9823" s="24"/>
      <c r="L9823" s="23"/>
      <c r="N9823" s="121"/>
      <c r="O9823" s="96"/>
    </row>
    <row r="9824" spans="1:15" ht="45.95" customHeight="1">
      <c r="F9824" s="133"/>
      <c r="G9824" s="25"/>
      <c r="H9824" s="25"/>
      <c r="I9824" s="132"/>
      <c r="J9824" s="23"/>
      <c r="K9824" s="24"/>
      <c r="L9824" s="23"/>
      <c r="N9824" s="121"/>
      <c r="O9824" s="96"/>
    </row>
    <row r="9825" spans="6:15" ht="45.95" customHeight="1">
      <c r="F9825" s="18"/>
      <c r="G9825" s="19"/>
      <c r="H9825" s="19"/>
      <c r="I9825" s="137"/>
      <c r="J9825" s="16"/>
      <c r="K9825" s="17"/>
      <c r="L9825" s="16"/>
      <c r="N9825" s="121"/>
      <c r="O9825" s="96"/>
    </row>
    <row r="9826" spans="6:15" ht="45.95" customHeight="1">
      <c r="F9826" s="18"/>
      <c r="G9826" s="19"/>
      <c r="H9826" s="19"/>
      <c r="I9826" s="120"/>
      <c r="J9826" s="16"/>
      <c r="K9826" s="17"/>
      <c r="L9826" s="16"/>
      <c r="N9826" s="121"/>
      <c r="O9826" s="96"/>
    </row>
    <row r="9827" spans="6:15" ht="45.95" customHeight="1">
      <c r="F9827" s="18"/>
      <c r="G9827" s="19"/>
      <c r="H9827" s="19"/>
      <c r="I9827" s="120"/>
      <c r="J9827" s="16"/>
      <c r="K9827" s="17"/>
      <c r="L9827" s="16"/>
      <c r="N9827" s="121"/>
      <c r="O9827" s="96"/>
    </row>
    <row r="9828" spans="6:15" ht="45.95" customHeight="1">
      <c r="F9828" s="18"/>
      <c r="G9828" s="19"/>
      <c r="H9828" s="19"/>
      <c r="I9828" s="120"/>
      <c r="J9828" s="16"/>
      <c r="K9828" s="17"/>
      <c r="L9828" s="16"/>
      <c r="N9828" s="121"/>
      <c r="O9828" s="96"/>
    </row>
    <row r="9829" spans="6:15" ht="45.95" customHeight="1">
      <c r="F9829" s="22"/>
      <c r="G9829" s="19"/>
      <c r="H9829" s="19"/>
      <c r="I9829" s="120"/>
      <c r="J9829" s="23"/>
      <c r="K9829" s="24"/>
      <c r="L9829" s="23"/>
      <c r="N9829" s="121"/>
      <c r="O9829" s="96"/>
    </row>
    <row r="9830" spans="6:15" ht="45.95" customHeight="1">
      <c r="F9830" s="22"/>
      <c r="G9830" s="19"/>
      <c r="H9830" s="19"/>
      <c r="I9830" s="120"/>
      <c r="J9830" s="23"/>
      <c r="K9830" s="24"/>
      <c r="L9830" s="23"/>
      <c r="N9830" s="121"/>
      <c r="O9830" s="96"/>
    </row>
    <row r="9831" spans="6:15" ht="45.95" customHeight="1">
      <c r="F9831" s="25"/>
      <c r="G9831" s="25"/>
      <c r="H9831" s="25"/>
      <c r="I9831" s="132"/>
      <c r="J9831" s="23"/>
      <c r="K9831" s="24"/>
      <c r="L9831" s="23"/>
      <c r="N9831" s="121"/>
      <c r="O9831" s="96"/>
    </row>
    <row r="9832" spans="6:15" ht="45.95" customHeight="1">
      <c r="F9832" s="25"/>
      <c r="G9832" s="25"/>
      <c r="H9832" s="25"/>
      <c r="I9832" s="132"/>
      <c r="J9832" s="23"/>
      <c r="K9832" s="24"/>
      <c r="L9832" s="23"/>
      <c r="N9832" s="121"/>
      <c r="O9832" s="96"/>
    </row>
    <row r="9833" spans="6:15" ht="45.95" customHeight="1">
      <c r="F9833" s="133"/>
      <c r="G9833" s="25"/>
      <c r="H9833" s="25"/>
      <c r="I9833" s="132"/>
      <c r="J9833" s="23"/>
      <c r="K9833" s="24"/>
      <c r="L9833" s="23"/>
      <c r="N9833" s="121"/>
      <c r="O9833" s="96"/>
    </row>
    <row r="9834" spans="6:15" ht="45.95" customHeight="1">
      <c r="F9834" s="133"/>
      <c r="G9834" s="25"/>
      <c r="H9834" s="25"/>
      <c r="I9834" s="132"/>
      <c r="J9834" s="23"/>
      <c r="K9834" s="24"/>
      <c r="L9834" s="23"/>
      <c r="N9834" s="121"/>
      <c r="O9834" s="96"/>
    </row>
    <row r="9835" spans="6:15" ht="45.95" customHeight="1">
      <c r="F9835" s="133"/>
      <c r="G9835" s="25"/>
      <c r="H9835" s="25"/>
      <c r="I9835" s="132"/>
      <c r="J9835" s="23"/>
      <c r="K9835" s="24"/>
      <c r="L9835" s="23"/>
      <c r="N9835" s="121"/>
      <c r="O9835" s="96"/>
    </row>
    <row r="9836" spans="6:15" ht="45.95" customHeight="1">
      <c r="F9836" s="18"/>
      <c r="G9836" s="19"/>
      <c r="H9836" s="19"/>
      <c r="I9836" s="120"/>
      <c r="J9836" s="16"/>
      <c r="K9836" s="17"/>
      <c r="L9836" s="16"/>
      <c r="N9836" s="121"/>
      <c r="O9836" s="96"/>
    </row>
    <row r="9837" spans="6:15" ht="45.95" customHeight="1">
      <c r="F9837" s="18"/>
      <c r="G9837" s="19"/>
      <c r="H9837" s="19"/>
      <c r="I9837" s="120"/>
      <c r="J9837" s="16"/>
      <c r="K9837" s="17"/>
      <c r="L9837" s="16"/>
      <c r="N9837" s="121"/>
      <c r="O9837" s="96"/>
    </row>
    <row r="9838" spans="6:15" ht="45.95" customHeight="1">
      <c r="F9838" s="22"/>
      <c r="G9838" s="19"/>
      <c r="H9838" s="19"/>
      <c r="I9838" s="120"/>
      <c r="J9838" s="23"/>
      <c r="K9838" s="24"/>
      <c r="L9838" s="23"/>
      <c r="N9838" s="121"/>
      <c r="O9838" s="96"/>
    </row>
    <row r="9839" spans="6:15" ht="45.95" customHeight="1">
      <c r="F9839" s="22"/>
      <c r="G9839" s="19"/>
      <c r="H9839" s="19"/>
      <c r="I9839" s="120"/>
      <c r="J9839" s="23"/>
      <c r="K9839" s="24"/>
      <c r="L9839" s="23"/>
      <c r="N9839" s="121"/>
      <c r="O9839" s="96"/>
    </row>
    <row r="9840" spans="6:15" ht="45.95" customHeight="1">
      <c r="F9840" s="25"/>
      <c r="G9840" s="25"/>
      <c r="H9840" s="25"/>
      <c r="I9840" s="120"/>
      <c r="J9840" s="23"/>
      <c r="K9840" s="24"/>
      <c r="L9840" s="23"/>
      <c r="N9840" s="121"/>
      <c r="O9840" s="96"/>
    </row>
    <row r="9841" spans="1:15" ht="45.95" customHeight="1">
      <c r="F9841" s="133"/>
      <c r="G9841" s="25"/>
      <c r="H9841" s="25"/>
      <c r="I9841" s="132"/>
      <c r="J9841" s="23"/>
      <c r="K9841" s="24"/>
      <c r="L9841" s="23"/>
      <c r="N9841" s="121"/>
      <c r="O9841" s="96"/>
    </row>
    <row r="9842" spans="1:15" ht="45.95" customHeight="1">
      <c r="F9842" s="133"/>
      <c r="G9842" s="25"/>
      <c r="H9842" s="25"/>
      <c r="I9842" s="132"/>
      <c r="J9842" s="23"/>
      <c r="K9842" s="24"/>
      <c r="L9842" s="23"/>
      <c r="N9842" s="121"/>
      <c r="O9842" s="96"/>
    </row>
    <row r="9843" spans="1:15" ht="45.95" customHeight="1">
      <c r="A9843" s="110"/>
      <c r="B9843" s="149"/>
      <c r="C9843" s="127"/>
      <c r="D9843" s="96"/>
      <c r="F9843" s="130"/>
      <c r="G9843" s="130"/>
      <c r="H9843" s="130"/>
      <c r="I9843" s="120"/>
      <c r="J9843" s="16"/>
      <c r="K9843" s="17"/>
      <c r="L9843" s="16"/>
      <c r="N9843" s="131"/>
    </row>
    <row r="9844" spans="1:15" ht="45.95" customHeight="1">
      <c r="F9844" s="130"/>
      <c r="G9844" s="130"/>
      <c r="H9844" s="130"/>
      <c r="I9844" s="120"/>
      <c r="J9844" s="16"/>
      <c r="K9844" s="17"/>
      <c r="L9844" s="16"/>
      <c r="N9844" s="131"/>
    </row>
    <row r="9845" spans="1:15" ht="45.95" customHeight="1">
      <c r="F9845" s="18"/>
      <c r="G9845" s="19"/>
      <c r="H9845" s="19"/>
      <c r="I9845" s="137"/>
      <c r="J9845" s="16"/>
      <c r="K9845" s="17"/>
      <c r="L9845" s="16"/>
      <c r="N9845" s="121"/>
    </row>
    <row r="9846" spans="1:15" ht="45.95" customHeight="1">
      <c r="F9846" s="18"/>
      <c r="G9846" s="19"/>
      <c r="H9846" s="19"/>
      <c r="I9846" s="120"/>
      <c r="J9846" s="16"/>
      <c r="K9846" s="17"/>
      <c r="L9846" s="16"/>
      <c r="N9846" s="121"/>
    </row>
    <row r="9847" spans="1:15" ht="45.95" customHeight="1">
      <c r="F9847" s="18"/>
      <c r="G9847" s="19"/>
      <c r="H9847" s="19"/>
      <c r="I9847" s="120"/>
      <c r="J9847" s="16"/>
      <c r="K9847" s="17"/>
      <c r="L9847" s="16"/>
      <c r="N9847" s="121"/>
    </row>
    <row r="9848" spans="1:15" ht="45.95" customHeight="1">
      <c r="F9848" s="18"/>
      <c r="G9848" s="19"/>
      <c r="H9848" s="19"/>
      <c r="I9848" s="120"/>
      <c r="J9848" s="16"/>
      <c r="K9848" s="17"/>
      <c r="L9848" s="16"/>
      <c r="N9848" s="121"/>
    </row>
    <row r="9849" spans="1:15" ht="45.95" customHeight="1">
      <c r="F9849" s="18"/>
      <c r="G9849" s="19"/>
      <c r="H9849" s="19"/>
      <c r="I9849" s="120"/>
      <c r="J9849" s="16"/>
      <c r="K9849" s="17"/>
      <c r="L9849" s="16"/>
      <c r="N9849" s="121"/>
    </row>
    <row r="9850" spans="1:15" ht="45.95" customHeight="1">
      <c r="F9850" s="22"/>
      <c r="G9850" s="19"/>
      <c r="H9850" s="19"/>
      <c r="I9850" s="120"/>
      <c r="J9850" s="23"/>
      <c r="K9850" s="24"/>
      <c r="L9850" s="23"/>
      <c r="N9850" s="121"/>
    </row>
    <row r="9851" spans="1:15" ht="45.95" customHeight="1">
      <c r="F9851" s="22"/>
      <c r="G9851" s="19"/>
      <c r="H9851" s="19"/>
      <c r="I9851" s="120"/>
      <c r="J9851" s="23"/>
      <c r="K9851" s="24"/>
      <c r="L9851" s="23"/>
      <c r="N9851" s="121"/>
    </row>
    <row r="9852" spans="1:15" ht="45.95" customHeight="1">
      <c r="F9852" s="25"/>
      <c r="G9852" s="25"/>
      <c r="H9852" s="25"/>
      <c r="I9852" s="132"/>
      <c r="J9852" s="23"/>
      <c r="K9852" s="24"/>
      <c r="L9852" s="23"/>
      <c r="N9852" s="121"/>
    </row>
    <row r="9853" spans="1:15" ht="45.95" customHeight="1">
      <c r="F9853" s="25"/>
      <c r="G9853" s="25"/>
      <c r="H9853" s="25"/>
      <c r="I9853" s="132"/>
      <c r="J9853" s="23"/>
      <c r="K9853" s="24"/>
      <c r="L9853" s="23"/>
      <c r="N9853" s="121"/>
    </row>
    <row r="9854" spans="1:15" ht="45.95" customHeight="1">
      <c r="F9854" s="133"/>
      <c r="G9854" s="25"/>
      <c r="H9854" s="25"/>
      <c r="I9854" s="132"/>
      <c r="J9854" s="23"/>
      <c r="K9854" s="24"/>
      <c r="L9854" s="23"/>
      <c r="N9854" s="121"/>
    </row>
    <row r="9855" spans="1:15" ht="45.95" customHeight="1">
      <c r="F9855" s="133"/>
      <c r="G9855" s="25"/>
      <c r="H9855" s="25"/>
      <c r="I9855" s="132"/>
      <c r="J9855" s="23"/>
      <c r="K9855" s="24"/>
      <c r="L9855" s="23"/>
      <c r="N9855" s="121"/>
    </row>
    <row r="9856" spans="1:15" ht="45.95" customHeight="1">
      <c r="F9856" s="133"/>
      <c r="G9856" s="25"/>
      <c r="H9856" s="25"/>
      <c r="I9856" s="132"/>
      <c r="J9856" s="23"/>
      <c r="K9856" s="24"/>
      <c r="L9856" s="23"/>
      <c r="N9856" s="121"/>
    </row>
    <row r="9857" spans="1:14" ht="45.95" customHeight="1">
      <c r="F9857" s="133"/>
      <c r="G9857" s="25"/>
      <c r="H9857" s="25"/>
      <c r="I9857" s="132"/>
      <c r="J9857" s="23"/>
      <c r="K9857" s="24"/>
      <c r="L9857" s="23"/>
      <c r="N9857" s="121"/>
    </row>
    <row r="9858" spans="1:14" ht="45.95" customHeight="1">
      <c r="F9858" s="18"/>
      <c r="G9858" s="19"/>
      <c r="H9858" s="19"/>
      <c r="I9858" s="120"/>
      <c r="J9858" s="16"/>
      <c r="K9858" s="17"/>
      <c r="L9858" s="16"/>
      <c r="N9858" s="121"/>
    </row>
    <row r="9859" spans="1:14" ht="45.95" customHeight="1">
      <c r="F9859" s="18"/>
      <c r="G9859" s="19"/>
      <c r="H9859" s="19"/>
      <c r="I9859" s="120"/>
      <c r="J9859" s="16"/>
      <c r="K9859" s="17"/>
      <c r="L9859" s="16"/>
      <c r="N9859" s="121"/>
    </row>
    <row r="9860" spans="1:14" ht="45.95" customHeight="1">
      <c r="F9860" s="18"/>
      <c r="G9860" s="19"/>
      <c r="H9860" s="19"/>
      <c r="I9860" s="120"/>
      <c r="J9860" s="16"/>
      <c r="K9860" s="17"/>
      <c r="L9860" s="16"/>
      <c r="N9860" s="121"/>
    </row>
    <row r="9861" spans="1:14" ht="45.95" customHeight="1">
      <c r="F9861" s="22"/>
      <c r="G9861" s="19"/>
      <c r="H9861" s="19"/>
      <c r="I9861" s="120"/>
      <c r="J9861" s="23"/>
      <c r="K9861" s="24"/>
      <c r="L9861" s="23"/>
      <c r="N9861" s="121"/>
    </row>
    <row r="9862" spans="1:14" ht="45.95" customHeight="1">
      <c r="F9862" s="22"/>
      <c r="G9862" s="19"/>
      <c r="H9862" s="19"/>
      <c r="I9862" s="120"/>
      <c r="J9862" s="23"/>
      <c r="K9862" s="24"/>
      <c r="L9862" s="23"/>
      <c r="N9862" s="121"/>
    </row>
    <row r="9863" spans="1:14" ht="45.95" customHeight="1">
      <c r="F9863" s="25"/>
      <c r="G9863" s="25"/>
      <c r="H9863" s="25"/>
      <c r="I9863" s="132"/>
      <c r="J9863" s="23"/>
      <c r="K9863" s="24"/>
      <c r="L9863" s="23"/>
      <c r="N9863" s="121"/>
    </row>
    <row r="9864" spans="1:14" ht="45.95" customHeight="1">
      <c r="F9864" s="25"/>
      <c r="G9864" s="25"/>
      <c r="H9864" s="25"/>
      <c r="I9864" s="132"/>
      <c r="J9864" s="23"/>
      <c r="K9864" s="24"/>
      <c r="L9864" s="23"/>
      <c r="N9864" s="121"/>
    </row>
    <row r="9865" spans="1:14" ht="45.95" customHeight="1">
      <c r="F9865" s="133"/>
      <c r="G9865" s="25"/>
      <c r="H9865" s="25"/>
      <c r="I9865" s="132"/>
      <c r="J9865" s="23"/>
      <c r="K9865" s="24"/>
      <c r="L9865" s="23"/>
      <c r="N9865" s="121"/>
    </row>
    <row r="9866" spans="1:14" ht="45.95" customHeight="1">
      <c r="F9866" s="133"/>
      <c r="G9866" s="25"/>
      <c r="H9866" s="25"/>
      <c r="I9866" s="132"/>
      <c r="J9866" s="23"/>
      <c r="K9866" s="24"/>
      <c r="L9866" s="23"/>
      <c r="N9866" s="121"/>
    </row>
    <row r="9867" spans="1:14" ht="45.95" customHeight="1">
      <c r="A9867" s="110"/>
      <c r="B9867" s="149"/>
      <c r="C9867" s="127"/>
      <c r="D9867" s="96"/>
      <c r="F9867" s="130"/>
      <c r="G9867" s="130"/>
      <c r="H9867" s="130"/>
      <c r="I9867" s="120"/>
      <c r="J9867" s="16"/>
      <c r="K9867" s="17"/>
      <c r="L9867" s="16"/>
      <c r="N9867" s="131"/>
    </row>
    <row r="9868" spans="1:14" ht="45.95" customHeight="1">
      <c r="F9868" s="130"/>
      <c r="G9868" s="130"/>
      <c r="H9868" s="130"/>
      <c r="I9868" s="120"/>
      <c r="J9868" s="16"/>
      <c r="K9868" s="17"/>
      <c r="L9868" s="16"/>
      <c r="N9868" s="131"/>
    </row>
    <row r="9869" spans="1:14" ht="45.95" customHeight="1">
      <c r="F9869" s="18"/>
      <c r="G9869" s="19"/>
      <c r="H9869" s="19"/>
      <c r="I9869" s="137"/>
      <c r="J9869" s="16"/>
      <c r="K9869" s="17"/>
      <c r="L9869" s="16"/>
      <c r="N9869" s="121"/>
    </row>
    <row r="9870" spans="1:14" ht="45.95" customHeight="1">
      <c r="F9870" s="18"/>
      <c r="G9870" s="19"/>
      <c r="H9870" s="19"/>
      <c r="I9870" s="120"/>
      <c r="J9870" s="16"/>
      <c r="K9870" s="17"/>
      <c r="L9870" s="16"/>
      <c r="N9870" s="121"/>
    </row>
    <row r="9871" spans="1:14" ht="45.95" customHeight="1">
      <c r="F9871" s="18"/>
      <c r="G9871" s="19"/>
      <c r="H9871" s="19"/>
      <c r="I9871" s="120"/>
      <c r="J9871" s="16"/>
      <c r="K9871" s="17"/>
      <c r="L9871" s="16"/>
      <c r="N9871" s="121"/>
    </row>
    <row r="9872" spans="1:14" ht="45.95" customHeight="1">
      <c r="F9872" s="22"/>
      <c r="G9872" s="19"/>
      <c r="H9872" s="19"/>
      <c r="I9872" s="120"/>
      <c r="J9872" s="23"/>
      <c r="K9872" s="24"/>
      <c r="L9872" s="23"/>
      <c r="N9872" s="121"/>
    </row>
    <row r="9873" spans="1:15" ht="45.95" customHeight="1">
      <c r="F9873" s="22"/>
      <c r="G9873" s="19"/>
      <c r="H9873" s="19"/>
      <c r="I9873" s="120"/>
      <c r="J9873" s="23"/>
      <c r="K9873" s="24"/>
      <c r="L9873" s="23"/>
      <c r="N9873" s="121"/>
    </row>
    <row r="9874" spans="1:15" ht="45.95" customHeight="1">
      <c r="F9874" s="25"/>
      <c r="G9874" s="25"/>
      <c r="H9874" s="25"/>
      <c r="I9874" s="120"/>
      <c r="J9874" s="23"/>
      <c r="K9874" s="24"/>
      <c r="L9874" s="23"/>
      <c r="N9874" s="121"/>
    </row>
    <row r="9875" spans="1:15" ht="45.95" customHeight="1">
      <c r="F9875" s="133"/>
      <c r="G9875" s="25"/>
      <c r="H9875" s="25"/>
      <c r="I9875" s="120"/>
      <c r="J9875" s="23"/>
      <c r="K9875" s="24"/>
      <c r="L9875" s="23"/>
      <c r="N9875" s="121"/>
    </row>
    <row r="9876" spans="1:15" ht="45.95" customHeight="1">
      <c r="F9876" s="133"/>
      <c r="G9876" s="25"/>
      <c r="H9876" s="25"/>
      <c r="I9876" s="132"/>
      <c r="J9876" s="23"/>
      <c r="K9876" s="24"/>
      <c r="L9876" s="23"/>
      <c r="N9876" s="121"/>
    </row>
    <row r="9877" spans="1:15" ht="45.95" customHeight="1">
      <c r="F9877" s="133"/>
      <c r="G9877" s="25"/>
      <c r="H9877" s="25"/>
      <c r="I9877" s="132"/>
      <c r="J9877" s="23"/>
      <c r="K9877" s="24"/>
      <c r="L9877" s="23"/>
      <c r="N9877" s="121"/>
    </row>
    <row r="9878" spans="1:15" ht="45.95" customHeight="1">
      <c r="F9878" s="18"/>
      <c r="G9878" s="19"/>
      <c r="H9878" s="19"/>
      <c r="I9878" s="137"/>
      <c r="J9878" s="16"/>
      <c r="K9878" s="17"/>
      <c r="L9878" s="16"/>
      <c r="N9878" s="121"/>
      <c r="O9878" s="96"/>
    </row>
    <row r="9879" spans="1:15" ht="45.95" customHeight="1">
      <c r="F9879" s="18"/>
      <c r="G9879" s="19"/>
      <c r="H9879" s="19"/>
      <c r="I9879" s="120"/>
      <c r="J9879" s="16"/>
      <c r="K9879" s="17"/>
      <c r="L9879" s="16"/>
      <c r="N9879" s="121"/>
      <c r="O9879" s="96"/>
    </row>
    <row r="9880" spans="1:15" ht="45.95" customHeight="1">
      <c r="F9880" s="18"/>
      <c r="G9880" s="19"/>
      <c r="H9880" s="19"/>
      <c r="I9880" s="120"/>
      <c r="J9880" s="16"/>
      <c r="K9880" s="17"/>
      <c r="L9880" s="16"/>
      <c r="N9880" s="121"/>
      <c r="O9880" s="96"/>
    </row>
    <row r="9881" spans="1:15" ht="45.95" customHeight="1">
      <c r="F9881" s="18"/>
      <c r="G9881" s="19"/>
      <c r="H9881" s="19"/>
      <c r="I9881" s="120"/>
      <c r="J9881" s="16"/>
      <c r="K9881" s="17"/>
      <c r="L9881" s="16"/>
      <c r="N9881" s="121"/>
      <c r="O9881" s="96"/>
    </row>
    <row r="9882" spans="1:15" ht="45.95" customHeight="1">
      <c r="F9882" s="18"/>
      <c r="G9882" s="19"/>
      <c r="H9882" s="19"/>
      <c r="I9882" s="120"/>
      <c r="J9882" s="16"/>
      <c r="K9882" s="17"/>
      <c r="L9882" s="16"/>
      <c r="N9882" s="121"/>
      <c r="O9882" s="96"/>
    </row>
    <row r="9883" spans="1:15" ht="45.95" customHeight="1">
      <c r="F9883" s="22"/>
      <c r="G9883" s="19"/>
      <c r="H9883" s="19"/>
      <c r="I9883" s="120"/>
      <c r="J9883" s="23"/>
      <c r="K9883" s="24"/>
      <c r="L9883" s="23"/>
      <c r="N9883" s="121"/>
      <c r="O9883" s="96"/>
    </row>
    <row r="9884" spans="1:15" ht="45.95" customHeight="1">
      <c r="F9884" s="22"/>
      <c r="G9884" s="19"/>
      <c r="H9884" s="19"/>
      <c r="I9884" s="120"/>
      <c r="J9884" s="23"/>
      <c r="K9884" s="24"/>
      <c r="L9884" s="23"/>
      <c r="N9884" s="121"/>
      <c r="O9884" s="96"/>
    </row>
    <row r="9885" spans="1:15" ht="45.95" customHeight="1">
      <c r="F9885" s="25"/>
      <c r="G9885" s="25"/>
      <c r="H9885" s="25"/>
      <c r="I9885" s="132"/>
      <c r="J9885" s="23"/>
      <c r="K9885" s="24"/>
      <c r="L9885" s="23"/>
      <c r="N9885" s="121"/>
    </row>
    <row r="9886" spans="1:15" ht="45.95" customHeight="1">
      <c r="F9886" s="133"/>
      <c r="G9886" s="25"/>
      <c r="H9886" s="25"/>
      <c r="I9886" s="132"/>
      <c r="J9886" s="23"/>
      <c r="K9886" s="24"/>
      <c r="L9886" s="23"/>
      <c r="N9886" s="121"/>
    </row>
    <row r="9887" spans="1:15" ht="45.95" customHeight="1">
      <c r="F9887" s="133"/>
      <c r="G9887" s="25"/>
      <c r="H9887" s="25"/>
      <c r="I9887" s="132"/>
      <c r="J9887" s="23"/>
      <c r="K9887" s="24"/>
      <c r="L9887" s="23"/>
      <c r="N9887" s="121"/>
    </row>
    <row r="9888" spans="1:15" ht="45.95" customHeight="1">
      <c r="A9888" s="110"/>
      <c r="B9888" s="111"/>
      <c r="C9888" s="127"/>
      <c r="D9888" s="96"/>
      <c r="G9888" s="96"/>
      <c r="H9888" s="130"/>
      <c r="I9888" s="120"/>
      <c r="J9888" s="16"/>
      <c r="K9888" s="17"/>
      <c r="L9888" s="16"/>
      <c r="N9888" s="131"/>
      <c r="O9888" s="96"/>
    </row>
    <row r="9889" spans="6:15" ht="45.95" customHeight="1">
      <c r="F9889" s="18"/>
      <c r="G9889" s="130"/>
      <c r="H9889" s="130"/>
      <c r="I9889" s="120"/>
      <c r="J9889" s="16"/>
      <c r="K9889" s="17"/>
      <c r="L9889" s="16"/>
      <c r="N9889" s="131"/>
      <c r="O9889" s="96"/>
    </row>
    <row r="9890" spans="6:15" ht="45.95" customHeight="1">
      <c r="F9890" s="18"/>
      <c r="G9890" s="130"/>
      <c r="H9890" s="130"/>
      <c r="I9890" s="120"/>
      <c r="J9890" s="16"/>
      <c r="K9890" s="17"/>
      <c r="L9890" s="16"/>
      <c r="N9890" s="131"/>
      <c r="O9890" s="96"/>
    </row>
    <row r="9891" spans="6:15" ht="45.95" customHeight="1">
      <c r="F9891" s="18"/>
      <c r="G9891" s="130"/>
      <c r="H9891" s="130"/>
      <c r="I9891" s="120"/>
      <c r="J9891" s="16"/>
      <c r="K9891" s="17"/>
      <c r="L9891" s="16"/>
      <c r="N9891" s="131"/>
      <c r="O9891" s="96"/>
    </row>
    <row r="9892" spans="6:15" ht="45.75" customHeight="1">
      <c r="F9892" s="18"/>
      <c r="G9892" s="130"/>
      <c r="H9892" s="130"/>
      <c r="I9892" s="120"/>
      <c r="J9892" s="16"/>
      <c r="K9892" s="17"/>
      <c r="L9892" s="16"/>
      <c r="N9892" s="131"/>
      <c r="O9892" s="96"/>
    </row>
    <row r="9893" spans="6:15" ht="45.75" customHeight="1">
      <c r="F9893" s="18"/>
      <c r="G9893" s="19"/>
      <c r="H9893" s="19"/>
      <c r="I9893" s="120"/>
      <c r="J9893" s="16"/>
      <c r="K9893" s="17"/>
      <c r="L9893" s="16"/>
      <c r="N9893" s="121"/>
      <c r="O9893" s="156"/>
    </row>
    <row r="9894" spans="6:15" ht="45.75" customHeight="1">
      <c r="F9894" s="18"/>
      <c r="G9894" s="19"/>
      <c r="H9894" s="19"/>
      <c r="I9894" s="120"/>
      <c r="J9894" s="16"/>
      <c r="K9894" s="17"/>
      <c r="L9894" s="16"/>
      <c r="N9894" s="121"/>
      <c r="O9894" s="156"/>
    </row>
    <row r="9895" spans="6:15" ht="45.75" customHeight="1">
      <c r="F9895" s="18"/>
      <c r="G9895" s="19"/>
      <c r="H9895" s="19"/>
      <c r="I9895" s="120"/>
      <c r="J9895" s="16"/>
      <c r="K9895" s="17"/>
      <c r="L9895" s="16"/>
      <c r="N9895" s="121"/>
      <c r="O9895" s="156"/>
    </row>
    <row r="9896" spans="6:15" ht="45.75" customHeight="1">
      <c r="F9896" s="18"/>
      <c r="G9896" s="19"/>
      <c r="H9896" s="19"/>
      <c r="I9896" s="120"/>
      <c r="J9896" s="16"/>
      <c r="K9896" s="17"/>
      <c r="L9896" s="16"/>
      <c r="N9896" s="121"/>
      <c r="O9896" s="156"/>
    </row>
    <row r="9897" spans="6:15" ht="45.75" customHeight="1">
      <c r="F9897" s="25"/>
      <c r="G9897" s="25"/>
      <c r="H9897" s="25"/>
      <c r="I9897" s="120"/>
      <c r="J9897" s="23"/>
      <c r="K9897" s="24"/>
      <c r="L9897" s="23"/>
      <c r="N9897" s="121"/>
      <c r="O9897" s="96"/>
    </row>
    <row r="9898" spans="6:15" ht="45.75" customHeight="1">
      <c r="F9898" s="133"/>
      <c r="G9898" s="25"/>
      <c r="H9898" s="25"/>
      <c r="I9898" s="132"/>
      <c r="J9898" s="23"/>
      <c r="K9898" s="24"/>
      <c r="L9898" s="23"/>
      <c r="N9898" s="121"/>
      <c r="O9898" s="96"/>
    </row>
    <row r="9899" spans="6:15" ht="45.75" customHeight="1">
      <c r="F9899" s="133"/>
      <c r="G9899" s="25"/>
      <c r="H9899" s="25"/>
      <c r="I9899" s="132"/>
      <c r="J9899" s="23"/>
      <c r="K9899" s="24"/>
      <c r="L9899" s="23"/>
      <c r="N9899" s="121"/>
      <c r="O9899" s="96"/>
    </row>
    <row r="9900" spans="6:15" ht="45.75" customHeight="1">
      <c r="F9900" s="18"/>
      <c r="G9900" s="19"/>
      <c r="H9900" s="19"/>
      <c r="I9900" s="137"/>
      <c r="J9900" s="16"/>
      <c r="K9900" s="17"/>
      <c r="L9900" s="16"/>
      <c r="N9900" s="121"/>
      <c r="O9900" s="156"/>
    </row>
    <row r="9901" spans="6:15" ht="45.75" customHeight="1">
      <c r="F9901" s="18"/>
      <c r="G9901" s="19"/>
      <c r="H9901" s="19"/>
      <c r="I9901" s="120"/>
      <c r="J9901" s="16"/>
      <c r="K9901" s="17"/>
      <c r="L9901" s="16"/>
      <c r="N9901" s="121"/>
      <c r="O9901" s="156"/>
    </row>
    <row r="9902" spans="6:15" ht="45.75" customHeight="1">
      <c r="F9902" s="18"/>
      <c r="G9902" s="19"/>
      <c r="H9902" s="19"/>
      <c r="I9902" s="120"/>
      <c r="J9902" s="16"/>
      <c r="K9902" s="17"/>
      <c r="L9902" s="16"/>
      <c r="N9902" s="121"/>
      <c r="O9902" s="156"/>
    </row>
    <row r="9903" spans="6:15" ht="45.75" customHeight="1">
      <c r="F9903" s="22"/>
      <c r="G9903" s="19"/>
      <c r="H9903" s="19"/>
      <c r="I9903" s="120"/>
      <c r="J9903" s="23"/>
      <c r="K9903" s="24"/>
      <c r="L9903" s="23"/>
      <c r="N9903" s="121"/>
      <c r="O9903" s="156"/>
    </row>
    <row r="9904" spans="6:15" ht="45.75" customHeight="1">
      <c r="F9904" s="22"/>
      <c r="G9904" s="19"/>
      <c r="H9904" s="19"/>
      <c r="I9904" s="120"/>
      <c r="J9904" s="23"/>
      <c r="K9904" s="24"/>
      <c r="L9904" s="23"/>
      <c r="N9904" s="121"/>
      <c r="O9904" s="156"/>
    </row>
    <row r="9905" spans="6:15" ht="45.75" customHeight="1">
      <c r="F9905" s="25"/>
      <c r="G9905" s="25"/>
      <c r="H9905" s="25"/>
      <c r="I9905" s="120"/>
      <c r="J9905" s="23"/>
      <c r="K9905" s="24"/>
      <c r="L9905" s="23"/>
      <c r="N9905" s="121"/>
      <c r="O9905" s="96"/>
    </row>
    <row r="9906" spans="6:15" ht="45.75" customHeight="1">
      <c r="F9906" s="133"/>
      <c r="G9906" s="25"/>
      <c r="H9906" s="25"/>
      <c r="I9906" s="132"/>
      <c r="J9906" s="23"/>
      <c r="K9906" s="24"/>
      <c r="L9906" s="23"/>
      <c r="N9906" s="121"/>
      <c r="O9906" s="96"/>
    </row>
    <row r="9907" spans="6:15" ht="45.75" customHeight="1">
      <c r="F9907" s="133"/>
      <c r="G9907" s="25"/>
      <c r="H9907" s="25"/>
      <c r="I9907" s="132"/>
      <c r="J9907" s="23"/>
      <c r="K9907" s="24"/>
      <c r="L9907" s="23"/>
      <c r="N9907" s="121"/>
      <c r="O9907" s="96"/>
    </row>
    <row r="9908" spans="6:15" ht="45.75" customHeight="1">
      <c r="F9908" s="18"/>
      <c r="G9908" s="19"/>
      <c r="H9908" s="19"/>
      <c r="I9908" s="120"/>
      <c r="J9908" s="16"/>
      <c r="K9908" s="17"/>
      <c r="L9908" s="16"/>
      <c r="N9908" s="121"/>
      <c r="O9908" s="96"/>
    </row>
    <row r="9909" spans="6:15" ht="45.75" customHeight="1">
      <c r="F9909" s="18"/>
      <c r="G9909" s="19"/>
      <c r="H9909" s="19"/>
      <c r="I9909" s="120"/>
      <c r="J9909" s="16"/>
      <c r="K9909" s="17"/>
      <c r="L9909" s="16"/>
      <c r="N9909" s="121"/>
      <c r="O9909" s="96"/>
    </row>
    <row r="9910" spans="6:15" ht="45.75" customHeight="1">
      <c r="F9910" s="18"/>
      <c r="G9910" s="19"/>
      <c r="H9910" s="19"/>
      <c r="I9910" s="120"/>
      <c r="J9910" s="16"/>
      <c r="K9910" s="17"/>
      <c r="L9910" s="16"/>
      <c r="N9910" s="121"/>
      <c r="O9910" s="96"/>
    </row>
    <row r="9911" spans="6:15" ht="45.75" customHeight="1">
      <c r="F9911" s="18"/>
      <c r="G9911" s="19"/>
      <c r="H9911" s="19"/>
      <c r="I9911" s="120"/>
      <c r="J9911" s="16"/>
      <c r="K9911" s="17"/>
      <c r="L9911" s="16"/>
      <c r="N9911" s="121"/>
      <c r="O9911" s="96"/>
    </row>
    <row r="9912" spans="6:15" ht="45.75" customHeight="1">
      <c r="F9912" s="22"/>
      <c r="G9912" s="19"/>
      <c r="H9912" s="19"/>
      <c r="I9912" s="120"/>
      <c r="J9912" s="23"/>
      <c r="K9912" s="24"/>
      <c r="L9912" s="23"/>
      <c r="N9912" s="121"/>
      <c r="O9912" s="96"/>
    </row>
    <row r="9913" spans="6:15" ht="45.75" customHeight="1">
      <c r="F9913" s="25"/>
      <c r="G9913" s="25"/>
      <c r="H9913" s="25"/>
      <c r="I9913" s="132"/>
      <c r="J9913" s="23"/>
      <c r="K9913" s="24"/>
      <c r="L9913" s="23"/>
      <c r="N9913" s="121"/>
      <c r="O9913" s="96"/>
    </row>
    <row r="9914" spans="6:15" ht="45.75" customHeight="1">
      <c r="F9914" s="133"/>
      <c r="G9914" s="25"/>
      <c r="H9914" s="25"/>
      <c r="I9914" s="132"/>
      <c r="J9914" s="23"/>
      <c r="K9914" s="24"/>
      <c r="L9914" s="23"/>
      <c r="N9914" s="121"/>
      <c r="O9914" s="96"/>
    </row>
    <row r="9915" spans="6:15" ht="45.75" customHeight="1">
      <c r="F9915" s="133"/>
      <c r="G9915" s="25"/>
      <c r="H9915" s="25"/>
      <c r="I9915" s="132"/>
      <c r="J9915" s="23"/>
      <c r="K9915" s="24"/>
      <c r="L9915" s="23"/>
      <c r="N9915" s="121"/>
      <c r="O9915" s="96"/>
    </row>
    <row r="9916" spans="6:15" ht="45.75" customHeight="1">
      <c r="F9916" s="133"/>
      <c r="G9916" s="25"/>
      <c r="H9916" s="25"/>
      <c r="I9916" s="132"/>
      <c r="J9916" s="23"/>
      <c r="K9916" s="24"/>
      <c r="L9916" s="23"/>
      <c r="N9916" s="121"/>
      <c r="O9916" s="96"/>
    </row>
    <row r="9917" spans="6:15" ht="45.75" customHeight="1">
      <c r="F9917" s="18"/>
      <c r="G9917" s="19"/>
      <c r="H9917" s="19"/>
      <c r="I9917" s="120"/>
      <c r="J9917" s="16"/>
      <c r="K9917" s="17"/>
      <c r="L9917" s="16"/>
      <c r="N9917" s="121"/>
      <c r="O9917" s="96"/>
    </row>
    <row r="9918" spans="6:15" ht="45.75" customHeight="1">
      <c r="F9918" s="18"/>
      <c r="G9918" s="19"/>
      <c r="H9918" s="19"/>
      <c r="I9918" s="120"/>
      <c r="J9918" s="16"/>
      <c r="K9918" s="17"/>
      <c r="L9918" s="16"/>
      <c r="N9918" s="121"/>
      <c r="O9918" s="96"/>
    </row>
    <row r="9919" spans="6:15" ht="45.75" customHeight="1">
      <c r="F9919" s="18"/>
      <c r="G9919" s="19"/>
      <c r="H9919" s="19"/>
      <c r="I9919" s="120"/>
      <c r="J9919" s="16"/>
      <c r="K9919" s="17"/>
      <c r="L9919" s="16"/>
      <c r="N9919" s="121"/>
      <c r="O9919" s="96"/>
    </row>
    <row r="9920" spans="6:15" ht="45.75" customHeight="1">
      <c r="F9920" s="18"/>
      <c r="G9920" s="19"/>
      <c r="H9920" s="19"/>
      <c r="I9920" s="120"/>
      <c r="J9920" s="16"/>
      <c r="K9920" s="17"/>
      <c r="L9920" s="16"/>
      <c r="N9920" s="121"/>
      <c r="O9920" s="96"/>
    </row>
    <row r="9921" spans="6:15" ht="45.75" customHeight="1">
      <c r="F9921" s="18"/>
      <c r="G9921" s="19"/>
      <c r="H9921" s="19"/>
      <c r="I9921" s="120"/>
      <c r="J9921" s="16"/>
      <c r="K9921" s="17"/>
      <c r="L9921" s="16"/>
      <c r="N9921" s="121"/>
      <c r="O9921" s="96"/>
    </row>
    <row r="9922" spans="6:15" ht="45.75" customHeight="1">
      <c r="F9922" s="22"/>
      <c r="G9922" s="19"/>
      <c r="H9922" s="19"/>
      <c r="I9922" s="120"/>
      <c r="J9922" s="23"/>
      <c r="K9922" s="24"/>
      <c r="L9922" s="23"/>
      <c r="N9922" s="121"/>
      <c r="O9922" s="96"/>
    </row>
    <row r="9923" spans="6:15" ht="45.75" customHeight="1">
      <c r="F9923" s="25"/>
      <c r="G9923" s="25"/>
      <c r="H9923" s="25"/>
      <c r="I9923" s="132"/>
      <c r="J9923" s="23"/>
      <c r="K9923" s="24"/>
      <c r="L9923" s="23"/>
      <c r="N9923" s="121"/>
      <c r="O9923" s="96"/>
    </row>
    <row r="9924" spans="6:15" ht="45.75" customHeight="1">
      <c r="F9924" s="25"/>
      <c r="G9924" s="25"/>
      <c r="H9924" s="25"/>
      <c r="I9924" s="132"/>
      <c r="J9924" s="23"/>
      <c r="K9924" s="24"/>
      <c r="L9924" s="23"/>
      <c r="N9924" s="121"/>
      <c r="O9924" s="96"/>
    </row>
    <row r="9925" spans="6:15" ht="45.75" customHeight="1">
      <c r="F9925" s="133"/>
      <c r="G9925" s="25"/>
      <c r="H9925" s="25"/>
      <c r="I9925" s="132"/>
      <c r="J9925" s="23"/>
      <c r="K9925" s="24"/>
      <c r="L9925" s="23"/>
      <c r="N9925" s="121"/>
      <c r="O9925" s="96"/>
    </row>
    <row r="9926" spans="6:15" ht="45.75" customHeight="1">
      <c r="F9926" s="18"/>
      <c r="G9926" s="19"/>
      <c r="H9926" s="19"/>
      <c r="I9926" s="120"/>
      <c r="J9926" s="16"/>
      <c r="K9926" s="17"/>
      <c r="L9926" s="16"/>
      <c r="N9926" s="121"/>
      <c r="O9926" s="96"/>
    </row>
    <row r="9927" spans="6:15" ht="45.75" customHeight="1">
      <c r="F9927" s="18"/>
      <c r="G9927" s="19"/>
      <c r="H9927" s="19"/>
      <c r="I9927" s="120"/>
      <c r="J9927" s="16"/>
      <c r="K9927" s="17"/>
      <c r="L9927" s="16"/>
      <c r="N9927" s="121"/>
      <c r="O9927" s="96"/>
    </row>
    <row r="9928" spans="6:15" ht="45.75" customHeight="1">
      <c r="F9928" s="18"/>
      <c r="G9928" s="19"/>
      <c r="H9928" s="19"/>
      <c r="I9928" s="120"/>
      <c r="J9928" s="16"/>
      <c r="K9928" s="17"/>
      <c r="L9928" s="16"/>
      <c r="N9928" s="121"/>
      <c r="O9928" s="96"/>
    </row>
    <row r="9929" spans="6:15" ht="45.75" customHeight="1">
      <c r="F9929" s="18"/>
      <c r="G9929" s="19"/>
      <c r="H9929" s="19"/>
      <c r="I9929" s="120"/>
      <c r="J9929" s="16"/>
      <c r="K9929" s="17"/>
      <c r="L9929" s="16"/>
      <c r="N9929" s="121"/>
      <c r="O9929" s="96"/>
    </row>
    <row r="9930" spans="6:15" ht="45.75" customHeight="1">
      <c r="F9930" s="18"/>
      <c r="G9930" s="19"/>
      <c r="H9930" s="19"/>
      <c r="I9930" s="120"/>
      <c r="J9930" s="16"/>
      <c r="K9930" s="17"/>
      <c r="L9930" s="16"/>
      <c r="N9930" s="121"/>
      <c r="O9930" s="96"/>
    </row>
    <row r="9931" spans="6:15" ht="45.75" customHeight="1">
      <c r="F9931" s="22"/>
      <c r="G9931" s="19"/>
      <c r="H9931" s="19"/>
      <c r="I9931" s="120"/>
      <c r="J9931" s="23"/>
      <c r="K9931" s="24"/>
      <c r="L9931" s="23"/>
      <c r="N9931" s="121"/>
      <c r="O9931" s="96"/>
    </row>
    <row r="9932" spans="6:15" ht="45.75" customHeight="1">
      <c r="F9932" s="25"/>
      <c r="G9932" s="25"/>
      <c r="H9932" s="25"/>
      <c r="I9932" s="132"/>
      <c r="J9932" s="23"/>
      <c r="K9932" s="24"/>
      <c r="L9932" s="23"/>
      <c r="N9932" s="121"/>
      <c r="O9932" s="96"/>
    </row>
    <row r="9933" spans="6:15" ht="45.75" customHeight="1">
      <c r="F9933" s="25"/>
      <c r="G9933" s="25"/>
      <c r="H9933" s="25"/>
      <c r="I9933" s="132"/>
      <c r="J9933" s="23"/>
      <c r="K9933" s="24"/>
      <c r="L9933" s="23"/>
      <c r="N9933" s="121"/>
      <c r="O9933" s="96"/>
    </row>
    <row r="9934" spans="6:15" ht="45.75" customHeight="1">
      <c r="F9934" s="133"/>
      <c r="G9934" s="25"/>
      <c r="H9934" s="25"/>
      <c r="I9934" s="132"/>
      <c r="J9934" s="23"/>
      <c r="K9934" s="24"/>
      <c r="L9934" s="23"/>
      <c r="N9934" s="121"/>
      <c r="O9934" s="96"/>
    </row>
    <row r="9935" spans="6:15" ht="45.75" customHeight="1">
      <c r="F9935" s="133"/>
      <c r="G9935" s="25"/>
      <c r="H9935" s="25"/>
      <c r="I9935" s="132"/>
      <c r="J9935" s="23"/>
      <c r="K9935" s="24"/>
      <c r="L9935" s="23"/>
      <c r="N9935" s="121"/>
      <c r="O9935" s="96"/>
    </row>
    <row r="9936" spans="6:15" ht="45.75" customHeight="1">
      <c r="F9936" s="133"/>
      <c r="G9936" s="25"/>
      <c r="H9936" s="25"/>
      <c r="I9936" s="132"/>
      <c r="J9936" s="23"/>
      <c r="K9936" s="24"/>
      <c r="L9936" s="23"/>
      <c r="N9936" s="121"/>
      <c r="O9936" s="96"/>
    </row>
    <row r="9937" spans="1:15" ht="45.75" customHeight="1">
      <c r="F9937" s="133"/>
      <c r="G9937" s="25"/>
      <c r="H9937" s="25"/>
      <c r="I9937" s="132"/>
      <c r="J9937" s="23"/>
      <c r="K9937" s="24"/>
      <c r="L9937" s="23"/>
      <c r="N9937" s="121"/>
      <c r="O9937" s="96"/>
    </row>
    <row r="9938" spans="1:15" ht="45.95" customHeight="1">
      <c r="A9938" s="110"/>
      <c r="B9938" s="111"/>
      <c r="C9938" s="127"/>
      <c r="D9938" s="96"/>
      <c r="F9938" s="130"/>
      <c r="G9938" s="130"/>
      <c r="H9938" s="130"/>
      <c r="I9938" s="120"/>
      <c r="J9938" s="16"/>
      <c r="K9938" s="17"/>
      <c r="L9938" s="16"/>
      <c r="N9938" s="131"/>
      <c r="O9938" s="96"/>
    </row>
    <row r="9939" spans="1:15" ht="45.95" customHeight="1">
      <c r="F9939" s="130"/>
      <c r="G9939" s="130"/>
      <c r="H9939" s="130"/>
      <c r="I9939" s="120"/>
      <c r="J9939" s="16"/>
      <c r="K9939" s="17"/>
      <c r="L9939" s="16"/>
      <c r="N9939" s="131"/>
      <c r="O9939" s="96"/>
    </row>
    <row r="9940" spans="1:15" ht="45.95" customHeight="1">
      <c r="F9940" s="130"/>
      <c r="G9940" s="130"/>
      <c r="H9940" s="130"/>
      <c r="I9940" s="120"/>
      <c r="J9940" s="16"/>
      <c r="K9940" s="17"/>
      <c r="L9940" s="16"/>
      <c r="N9940" s="131"/>
      <c r="O9940" s="96"/>
    </row>
    <row r="9941" spans="1:15" ht="45.95" customHeight="1">
      <c r="F9941" s="130"/>
      <c r="G9941" s="130"/>
      <c r="H9941" s="130"/>
      <c r="I9941" s="120"/>
      <c r="J9941" s="16"/>
      <c r="K9941" s="17"/>
      <c r="L9941" s="16"/>
      <c r="N9941" s="131"/>
      <c r="O9941" s="96"/>
    </row>
    <row r="9942" spans="1:15" ht="45.95" customHeight="1">
      <c r="F9942" s="130"/>
      <c r="G9942" s="130"/>
      <c r="H9942" s="130"/>
      <c r="I9942" s="120"/>
      <c r="J9942" s="16"/>
      <c r="K9942" s="17"/>
      <c r="L9942" s="16"/>
      <c r="N9942" s="131"/>
      <c r="O9942" s="96"/>
    </row>
    <row r="9943" spans="1:15" ht="45.95" customHeight="1">
      <c r="F9943" s="18"/>
      <c r="G9943" s="19"/>
      <c r="H9943" s="19"/>
      <c r="I9943" s="137"/>
      <c r="J9943" s="16"/>
      <c r="K9943" s="17"/>
      <c r="L9943" s="16"/>
      <c r="N9943" s="121"/>
      <c r="O9943" s="96"/>
    </row>
    <row r="9944" spans="1:15" ht="45.95" customHeight="1">
      <c r="F9944" s="18"/>
      <c r="G9944" s="19"/>
      <c r="H9944" s="19"/>
      <c r="I9944" s="120"/>
      <c r="J9944" s="16"/>
      <c r="K9944" s="17"/>
      <c r="L9944" s="16"/>
      <c r="N9944" s="121"/>
      <c r="O9944" s="96"/>
    </row>
    <row r="9945" spans="1:15" ht="45.95" customHeight="1">
      <c r="F9945" s="18"/>
      <c r="G9945" s="19"/>
      <c r="H9945" s="19"/>
      <c r="I9945" s="120"/>
      <c r="J9945" s="16"/>
      <c r="K9945" s="17"/>
      <c r="L9945" s="16"/>
      <c r="N9945" s="121"/>
      <c r="O9945" s="96"/>
    </row>
    <row r="9946" spans="1:15" ht="45.95" customHeight="1">
      <c r="F9946" s="22"/>
      <c r="G9946" s="19"/>
      <c r="H9946" s="19"/>
      <c r="I9946" s="120"/>
      <c r="J9946" s="23"/>
      <c r="K9946" s="24"/>
      <c r="L9946" s="23"/>
      <c r="N9946" s="121"/>
      <c r="O9946" s="96"/>
    </row>
    <row r="9947" spans="1:15" ht="45.95" customHeight="1">
      <c r="F9947" s="22"/>
      <c r="G9947" s="19"/>
      <c r="H9947" s="19"/>
      <c r="I9947" s="120"/>
      <c r="J9947" s="23"/>
      <c r="K9947" s="24"/>
      <c r="L9947" s="23"/>
      <c r="N9947" s="121"/>
      <c r="O9947" s="96"/>
    </row>
    <row r="9948" spans="1:15" ht="45.95" customHeight="1">
      <c r="F9948" s="25"/>
      <c r="G9948" s="25"/>
      <c r="H9948" s="25"/>
      <c r="I9948" s="120"/>
      <c r="J9948" s="23"/>
      <c r="K9948" s="24"/>
      <c r="L9948" s="23"/>
      <c r="N9948" s="121"/>
      <c r="O9948" s="96"/>
    </row>
    <row r="9949" spans="1:15" ht="45.95" customHeight="1">
      <c r="F9949" s="133"/>
      <c r="G9949" s="25"/>
      <c r="H9949" s="25"/>
      <c r="I9949" s="132"/>
      <c r="J9949" s="23"/>
      <c r="K9949" s="24"/>
      <c r="L9949" s="23"/>
      <c r="N9949" s="121"/>
      <c r="O9949" s="96"/>
    </row>
    <row r="9950" spans="1:15" ht="45.95" customHeight="1">
      <c r="F9950" s="133"/>
      <c r="G9950" s="25"/>
      <c r="H9950" s="25"/>
      <c r="I9950" s="132"/>
      <c r="J9950" s="23"/>
      <c r="K9950" s="24"/>
      <c r="L9950" s="23"/>
      <c r="N9950" s="121"/>
      <c r="O9950" s="96"/>
    </row>
    <row r="9951" spans="1:15" ht="45.95" customHeight="1">
      <c r="F9951" s="133"/>
      <c r="G9951" s="25"/>
      <c r="H9951" s="25"/>
      <c r="I9951" s="132"/>
      <c r="J9951" s="23"/>
      <c r="K9951" s="24"/>
      <c r="L9951" s="23"/>
      <c r="N9951" s="121"/>
      <c r="O9951" s="96"/>
    </row>
    <row r="9952" spans="1:15" ht="45.95" customHeight="1">
      <c r="F9952" s="18"/>
      <c r="G9952" s="19"/>
      <c r="H9952" s="19"/>
      <c r="I9952" s="120"/>
      <c r="J9952" s="16"/>
      <c r="K9952" s="17"/>
      <c r="L9952" s="16"/>
      <c r="N9952" s="121"/>
      <c r="O9952" s="96"/>
    </row>
    <row r="9953" spans="6:15" ht="45.95" customHeight="1">
      <c r="F9953" s="18"/>
      <c r="G9953" s="19"/>
      <c r="H9953" s="19"/>
      <c r="I9953" s="120"/>
      <c r="J9953" s="16"/>
      <c r="K9953" s="17"/>
      <c r="L9953" s="16"/>
      <c r="N9953" s="121"/>
      <c r="O9953" s="96"/>
    </row>
    <row r="9954" spans="6:15" ht="45.95" customHeight="1">
      <c r="F9954" s="18"/>
      <c r="G9954" s="19"/>
      <c r="H9954" s="19"/>
      <c r="I9954" s="120"/>
      <c r="J9954" s="16"/>
      <c r="K9954" s="17"/>
      <c r="L9954" s="16"/>
      <c r="N9954" s="121"/>
      <c r="O9954" s="96"/>
    </row>
    <row r="9955" spans="6:15" ht="45.95" customHeight="1">
      <c r="F9955" s="22"/>
      <c r="G9955" s="19"/>
      <c r="H9955" s="19"/>
      <c r="I9955" s="120"/>
      <c r="J9955" s="23"/>
      <c r="K9955" s="24"/>
      <c r="L9955" s="23"/>
      <c r="N9955" s="121"/>
      <c r="O9955" s="96"/>
    </row>
    <row r="9956" spans="6:15" ht="45.95" customHeight="1">
      <c r="F9956" s="25"/>
      <c r="G9956" s="25"/>
      <c r="H9956" s="25"/>
      <c r="I9956" s="120"/>
      <c r="J9956" s="23"/>
      <c r="K9956" s="24"/>
      <c r="L9956" s="23"/>
      <c r="N9956" s="121"/>
      <c r="O9956" s="96"/>
    </row>
    <row r="9957" spans="6:15" ht="45.95" customHeight="1">
      <c r="F9957" s="133"/>
      <c r="G9957" s="25"/>
      <c r="H9957" s="25"/>
      <c r="I9957" s="120"/>
      <c r="J9957" s="23"/>
      <c r="K9957" s="24"/>
      <c r="L9957" s="23"/>
      <c r="N9957" s="121"/>
      <c r="O9957" s="96"/>
    </row>
    <row r="9958" spans="6:15" ht="45.95" customHeight="1">
      <c r="F9958" s="133"/>
      <c r="G9958" s="25"/>
      <c r="H9958" s="25"/>
      <c r="I9958" s="132"/>
      <c r="J9958" s="23"/>
      <c r="K9958" s="24"/>
      <c r="L9958" s="23"/>
      <c r="N9958" s="121"/>
      <c r="O9958" s="96"/>
    </row>
    <row r="9959" spans="6:15" ht="45.95" customHeight="1">
      <c r="F9959" s="18"/>
      <c r="G9959" s="19"/>
      <c r="H9959" s="19"/>
      <c r="I9959" s="120"/>
      <c r="J9959" s="16"/>
      <c r="K9959" s="17"/>
      <c r="L9959" s="16"/>
      <c r="N9959" s="121"/>
      <c r="O9959" s="96"/>
    </row>
    <row r="9960" spans="6:15" ht="45.95" customHeight="1">
      <c r="F9960" s="18"/>
      <c r="G9960" s="19"/>
      <c r="H9960" s="19"/>
      <c r="I9960" s="120"/>
      <c r="J9960" s="16"/>
      <c r="K9960" s="17"/>
      <c r="L9960" s="16"/>
      <c r="N9960" s="121"/>
      <c r="O9960" s="96"/>
    </row>
    <row r="9961" spans="6:15" ht="45.95" customHeight="1">
      <c r="F9961" s="18"/>
      <c r="G9961" s="19"/>
      <c r="H9961" s="19"/>
      <c r="I9961" s="120"/>
      <c r="J9961" s="16"/>
      <c r="K9961" s="17"/>
      <c r="L9961" s="16"/>
      <c r="N9961" s="121"/>
      <c r="O9961" s="96"/>
    </row>
    <row r="9962" spans="6:15" ht="45.95" customHeight="1">
      <c r="F9962" s="133"/>
      <c r="G9962" s="25"/>
      <c r="H9962" s="25"/>
      <c r="I9962" s="120"/>
      <c r="J9962" s="23"/>
      <c r="K9962" s="24"/>
      <c r="L9962" s="23"/>
      <c r="N9962" s="121"/>
      <c r="O9962" s="96"/>
    </row>
    <row r="9963" spans="6:15" ht="45.95" customHeight="1">
      <c r="F9963" s="133"/>
      <c r="G9963" s="25"/>
      <c r="H9963" s="25"/>
      <c r="I9963" s="120"/>
      <c r="J9963" s="23"/>
      <c r="K9963" s="24"/>
      <c r="L9963" s="23"/>
      <c r="N9963" s="121"/>
      <c r="O9963" s="96"/>
    </row>
    <row r="9964" spans="6:15" ht="45.95" customHeight="1">
      <c r="F9964" s="18"/>
      <c r="G9964" s="19"/>
      <c r="H9964" s="19"/>
      <c r="I9964" s="137"/>
      <c r="J9964" s="16"/>
      <c r="K9964" s="17"/>
      <c r="L9964" s="16"/>
      <c r="N9964" s="121"/>
      <c r="O9964" s="96"/>
    </row>
    <row r="9965" spans="6:15" ht="45.95" customHeight="1">
      <c r="F9965" s="18"/>
      <c r="G9965" s="19"/>
      <c r="H9965" s="19"/>
      <c r="I9965" s="120"/>
      <c r="J9965" s="16"/>
      <c r="K9965" s="17"/>
      <c r="L9965" s="16"/>
      <c r="N9965" s="121"/>
      <c r="O9965" s="96"/>
    </row>
    <row r="9966" spans="6:15" ht="45.95" customHeight="1">
      <c r="F9966" s="18"/>
      <c r="G9966" s="19"/>
      <c r="H9966" s="19"/>
      <c r="I9966" s="120"/>
      <c r="J9966" s="16"/>
      <c r="K9966" s="17"/>
      <c r="L9966" s="16"/>
      <c r="N9966" s="121"/>
      <c r="O9966" s="96"/>
    </row>
    <row r="9967" spans="6:15" ht="45.95" customHeight="1">
      <c r="F9967" s="18"/>
      <c r="G9967" s="19"/>
      <c r="H9967" s="19"/>
      <c r="I9967" s="120"/>
      <c r="J9967" s="16"/>
      <c r="K9967" s="17"/>
      <c r="L9967" s="16"/>
      <c r="N9967" s="121"/>
      <c r="O9967" s="96"/>
    </row>
    <row r="9968" spans="6:15" ht="45.95" customHeight="1">
      <c r="F9968" s="18"/>
      <c r="G9968" s="19"/>
      <c r="H9968" s="19"/>
      <c r="I9968" s="120"/>
      <c r="J9968" s="16"/>
      <c r="K9968" s="17"/>
      <c r="L9968" s="16"/>
      <c r="N9968" s="121"/>
      <c r="O9968" s="96"/>
    </row>
    <row r="9969" spans="1:15" ht="45.95" customHeight="1">
      <c r="F9969" s="18"/>
      <c r="G9969" s="19"/>
      <c r="H9969" s="19"/>
      <c r="I9969" s="120"/>
      <c r="J9969" s="16"/>
      <c r="K9969" s="17"/>
      <c r="L9969" s="16"/>
      <c r="N9969" s="121"/>
      <c r="O9969" s="96"/>
    </row>
    <row r="9970" spans="1:15" ht="45.95" customHeight="1">
      <c r="F9970" s="18"/>
      <c r="G9970" s="19"/>
      <c r="H9970" s="19"/>
      <c r="I9970" s="120"/>
      <c r="J9970" s="16"/>
      <c r="K9970" s="17"/>
      <c r="L9970" s="16"/>
      <c r="N9970" s="121"/>
      <c r="O9970" s="96"/>
    </row>
    <row r="9971" spans="1:15" ht="45.95" customHeight="1">
      <c r="F9971" s="22"/>
      <c r="G9971" s="19"/>
      <c r="H9971" s="19"/>
      <c r="I9971" s="120"/>
      <c r="J9971" s="23"/>
      <c r="K9971" s="24"/>
      <c r="L9971" s="23"/>
      <c r="N9971" s="121"/>
      <c r="O9971" s="96"/>
    </row>
    <row r="9972" spans="1:15" ht="45.95" customHeight="1">
      <c r="F9972" s="22"/>
      <c r="G9972" s="19"/>
      <c r="H9972" s="19"/>
      <c r="I9972" s="120"/>
      <c r="J9972" s="23"/>
      <c r="K9972" s="24"/>
      <c r="L9972" s="23"/>
      <c r="N9972" s="121"/>
      <c r="O9972" s="96"/>
    </row>
    <row r="9973" spans="1:15" ht="45.95" customHeight="1">
      <c r="F9973" s="25"/>
      <c r="G9973" s="25"/>
      <c r="H9973" s="25"/>
      <c r="I9973" s="132"/>
      <c r="J9973" s="23"/>
      <c r="K9973" s="24"/>
      <c r="L9973" s="23"/>
      <c r="N9973" s="121"/>
      <c r="O9973" s="96"/>
    </row>
    <row r="9974" spans="1:15" ht="45.95" customHeight="1">
      <c r="F9974" s="25"/>
      <c r="G9974" s="25"/>
      <c r="H9974" s="25"/>
      <c r="I9974" s="132"/>
      <c r="J9974" s="23"/>
      <c r="K9974" s="24"/>
      <c r="L9974" s="23"/>
      <c r="N9974" s="121"/>
      <c r="O9974" s="96"/>
    </row>
    <row r="9975" spans="1:15" ht="45.95" customHeight="1">
      <c r="F9975" s="133"/>
      <c r="G9975" s="25"/>
      <c r="H9975" s="25"/>
      <c r="I9975" s="132"/>
      <c r="J9975" s="23"/>
      <c r="K9975" s="24"/>
      <c r="L9975" s="23"/>
      <c r="N9975" s="121"/>
      <c r="O9975" s="96"/>
    </row>
    <row r="9976" spans="1:15" ht="45.95" customHeight="1">
      <c r="F9976" s="133"/>
      <c r="G9976" s="25"/>
      <c r="H9976" s="25"/>
      <c r="I9976" s="132"/>
      <c r="J9976" s="23"/>
      <c r="K9976" s="24"/>
      <c r="L9976" s="23"/>
      <c r="N9976" s="121"/>
      <c r="O9976" s="96"/>
    </row>
    <row r="9977" spans="1:15" ht="45.95" customHeight="1">
      <c r="F9977" s="133"/>
      <c r="G9977" s="25"/>
      <c r="H9977" s="25"/>
      <c r="I9977" s="132"/>
      <c r="J9977" s="23"/>
      <c r="K9977" s="24"/>
      <c r="L9977" s="23"/>
      <c r="N9977" s="121"/>
      <c r="O9977" s="96"/>
    </row>
    <row r="9978" spans="1:15" ht="45.95" customHeight="1">
      <c r="F9978" s="18"/>
      <c r="G9978" s="19"/>
      <c r="H9978" s="19"/>
      <c r="I9978" s="120"/>
      <c r="J9978" s="16"/>
      <c r="K9978" s="17"/>
      <c r="L9978" s="16"/>
      <c r="N9978" s="121"/>
      <c r="O9978" s="96"/>
    </row>
    <row r="9979" spans="1:15" ht="45.95" customHeight="1">
      <c r="F9979" s="18"/>
      <c r="G9979" s="19"/>
      <c r="H9979" s="19"/>
      <c r="I9979" s="120"/>
      <c r="J9979" s="16"/>
      <c r="K9979" s="17"/>
      <c r="L9979" s="16"/>
      <c r="N9979" s="121"/>
      <c r="O9979" s="96"/>
    </row>
    <row r="9980" spans="1:15" ht="45.95" customHeight="1">
      <c r="F9980" s="18"/>
      <c r="G9980" s="19"/>
      <c r="H9980" s="19"/>
      <c r="I9980" s="120"/>
      <c r="J9980" s="16"/>
      <c r="K9980" s="17"/>
      <c r="L9980" s="16"/>
      <c r="N9980" s="121"/>
      <c r="O9980" s="96"/>
    </row>
    <row r="9981" spans="1:15" ht="45.95" customHeight="1">
      <c r="F9981" s="133"/>
      <c r="G9981" s="25"/>
      <c r="H9981" s="25"/>
      <c r="I9981" s="120"/>
      <c r="J9981" s="23"/>
      <c r="K9981" s="24"/>
      <c r="L9981" s="23"/>
      <c r="N9981" s="121"/>
      <c r="O9981" s="96"/>
    </row>
    <row r="9982" spans="1:15" ht="45.95" customHeight="1">
      <c r="F9982" s="133"/>
      <c r="G9982" s="25"/>
      <c r="H9982" s="25"/>
      <c r="I9982" s="120"/>
      <c r="J9982" s="23"/>
      <c r="K9982" s="24"/>
      <c r="L9982" s="23"/>
      <c r="N9982" s="121"/>
      <c r="O9982" s="96"/>
    </row>
    <row r="9983" spans="1:15" ht="45.95" customHeight="1">
      <c r="A9983" s="110"/>
      <c r="B9983" s="149"/>
      <c r="C9983" s="127"/>
      <c r="D9983" s="96"/>
      <c r="F9983" s="130"/>
      <c r="G9983" s="130"/>
      <c r="H9983" s="130"/>
      <c r="I9983" s="120"/>
      <c r="J9983" s="16"/>
      <c r="K9983" s="17"/>
      <c r="L9983" s="16"/>
      <c r="N9983" s="131"/>
      <c r="O9983" s="96"/>
    </row>
    <row r="9984" spans="1:15" ht="45.95" customHeight="1">
      <c r="F9984" s="18"/>
      <c r="G9984" s="130"/>
      <c r="H9984" s="130"/>
      <c r="I9984" s="120"/>
      <c r="J9984" s="16"/>
      <c r="K9984" s="17"/>
      <c r="L9984" s="16"/>
      <c r="M9984" s="118"/>
      <c r="N9984" s="131"/>
      <c r="O9984" s="96"/>
    </row>
    <row r="9985" spans="6:15" ht="45.95" customHeight="1">
      <c r="F9985" s="18"/>
      <c r="G9985" s="130"/>
      <c r="H9985" s="130"/>
      <c r="I9985" s="120"/>
      <c r="J9985" s="16"/>
      <c r="K9985" s="17"/>
      <c r="L9985" s="16"/>
      <c r="N9985" s="131"/>
      <c r="O9985" s="96"/>
    </row>
    <row r="9986" spans="6:15" ht="45.95" customHeight="1">
      <c r="F9986" s="18"/>
      <c r="G9986" s="19"/>
      <c r="H9986" s="19"/>
      <c r="I9986" s="137"/>
      <c r="J9986" s="16"/>
      <c r="K9986" s="17"/>
      <c r="L9986" s="16"/>
      <c r="N9986" s="121"/>
      <c r="O9986" s="96"/>
    </row>
    <row r="9987" spans="6:15" ht="45.95" customHeight="1">
      <c r="F9987" s="18"/>
      <c r="G9987" s="19"/>
      <c r="H9987" s="19"/>
      <c r="I9987" s="120"/>
      <c r="J9987" s="16"/>
      <c r="K9987" s="17"/>
      <c r="L9987" s="16"/>
      <c r="N9987" s="121"/>
      <c r="O9987" s="96"/>
    </row>
    <row r="9988" spans="6:15" ht="45.95" customHeight="1">
      <c r="F9988" s="22"/>
      <c r="G9988" s="19"/>
      <c r="H9988" s="19"/>
      <c r="I9988" s="120"/>
      <c r="J9988" s="23"/>
      <c r="K9988" s="24"/>
      <c r="L9988" s="23"/>
      <c r="N9988" s="121"/>
      <c r="O9988" s="96"/>
    </row>
    <row r="9989" spans="6:15" ht="45.95" customHeight="1">
      <c r="F9989" s="22"/>
      <c r="G9989" s="19"/>
      <c r="H9989" s="19"/>
      <c r="I9989" s="120"/>
      <c r="J9989" s="23"/>
      <c r="K9989" s="24"/>
      <c r="L9989" s="23"/>
      <c r="N9989" s="121"/>
      <c r="O9989" s="96"/>
    </row>
    <row r="9990" spans="6:15" ht="45.95" customHeight="1">
      <c r="F9990" s="25"/>
      <c r="G9990" s="25"/>
      <c r="H9990" s="25"/>
      <c r="I9990" s="120"/>
      <c r="J9990" s="23"/>
      <c r="K9990" s="24"/>
      <c r="L9990" s="23"/>
      <c r="N9990" s="121"/>
      <c r="O9990" s="96"/>
    </row>
    <row r="9991" spans="6:15" ht="45.95" customHeight="1">
      <c r="F9991" s="133"/>
      <c r="G9991" s="25"/>
      <c r="H9991" s="25"/>
      <c r="I9991" s="120"/>
      <c r="J9991" s="23"/>
      <c r="K9991" s="24"/>
      <c r="L9991" s="23"/>
      <c r="N9991" s="121"/>
      <c r="O9991" s="96"/>
    </row>
    <row r="9992" spans="6:15" ht="45.95" customHeight="1">
      <c r="F9992" s="133"/>
      <c r="G9992" s="25"/>
      <c r="H9992" s="25"/>
      <c r="I9992" s="132"/>
      <c r="J9992" s="23"/>
      <c r="K9992" s="24"/>
      <c r="L9992" s="23"/>
      <c r="N9992" s="121"/>
      <c r="O9992" s="96"/>
    </row>
    <row r="9993" spans="6:15" ht="45.95" customHeight="1">
      <c r="F9993" s="18"/>
      <c r="G9993" s="19"/>
      <c r="H9993" s="19"/>
      <c r="I9993" s="137"/>
      <c r="J9993" s="16"/>
      <c r="K9993" s="17"/>
      <c r="L9993" s="16"/>
      <c r="N9993" s="121"/>
      <c r="O9993" s="96"/>
    </row>
    <row r="9994" spans="6:15" ht="45.95" customHeight="1">
      <c r="F9994" s="18"/>
      <c r="G9994" s="19"/>
      <c r="H9994" s="19"/>
      <c r="I9994" s="120"/>
      <c r="J9994" s="16"/>
      <c r="K9994" s="17"/>
      <c r="L9994" s="16"/>
      <c r="N9994" s="121"/>
      <c r="O9994" s="96"/>
    </row>
    <row r="9995" spans="6:15" ht="45.95" customHeight="1">
      <c r="F9995" s="18"/>
      <c r="G9995" s="19"/>
      <c r="H9995" s="19"/>
      <c r="I9995" s="120"/>
      <c r="J9995" s="16"/>
      <c r="K9995" s="17"/>
      <c r="L9995" s="16"/>
      <c r="N9995" s="121"/>
      <c r="O9995" s="96"/>
    </row>
    <row r="9996" spans="6:15" ht="45.95" customHeight="1">
      <c r="F9996" s="18"/>
      <c r="G9996" s="19"/>
      <c r="H9996" s="19"/>
      <c r="I9996" s="120"/>
      <c r="J9996" s="16"/>
      <c r="K9996" s="17"/>
      <c r="L9996" s="16"/>
      <c r="N9996" s="121"/>
      <c r="O9996" s="96"/>
    </row>
    <row r="9997" spans="6:15" ht="45.95" customHeight="1">
      <c r="F9997" s="18"/>
      <c r="G9997" s="19"/>
      <c r="H9997" s="19"/>
      <c r="I9997" s="120"/>
      <c r="J9997" s="16"/>
      <c r="K9997" s="17"/>
      <c r="L9997" s="16"/>
      <c r="N9997" s="121"/>
      <c r="O9997" s="96"/>
    </row>
    <row r="9998" spans="6:15" ht="45.95" customHeight="1">
      <c r="F9998" s="22"/>
      <c r="G9998" s="19"/>
      <c r="H9998" s="19"/>
      <c r="I9998" s="120"/>
      <c r="J9998" s="23"/>
      <c r="K9998" s="24"/>
      <c r="L9998" s="23"/>
      <c r="N9998" s="121"/>
      <c r="O9998" s="96"/>
    </row>
    <row r="9999" spans="6:15" ht="45.95" customHeight="1">
      <c r="F9999" s="25"/>
      <c r="G9999" s="25"/>
      <c r="H9999" s="25"/>
      <c r="I9999" s="132"/>
      <c r="J9999" s="23"/>
      <c r="K9999" s="24"/>
      <c r="L9999" s="23"/>
      <c r="N9999" s="121"/>
      <c r="O9999" s="96"/>
    </row>
    <row r="10000" spans="6:15" ht="45.95" customHeight="1">
      <c r="F10000" s="133"/>
      <c r="G10000" s="25"/>
      <c r="H10000" s="25"/>
      <c r="I10000" s="132"/>
      <c r="J10000" s="23"/>
      <c r="K10000" s="24"/>
      <c r="L10000" s="23"/>
      <c r="N10000" s="121"/>
      <c r="O10000" s="96"/>
    </row>
    <row r="10001" spans="1:15" ht="45.95" customHeight="1">
      <c r="F10001" s="133"/>
      <c r="G10001" s="25"/>
      <c r="H10001" s="25"/>
      <c r="I10001" s="132"/>
      <c r="J10001" s="23"/>
      <c r="K10001" s="24"/>
      <c r="L10001" s="23"/>
      <c r="N10001" s="121"/>
      <c r="O10001" s="96"/>
    </row>
    <row r="10002" spans="1:15" ht="45.95" customHeight="1">
      <c r="F10002" s="18"/>
      <c r="G10002" s="19"/>
      <c r="H10002" s="19"/>
      <c r="I10002" s="137"/>
      <c r="J10002" s="16"/>
      <c r="K10002" s="17"/>
      <c r="L10002" s="16"/>
      <c r="N10002" s="121"/>
      <c r="O10002" s="96"/>
    </row>
    <row r="10003" spans="1:15" ht="45.95" customHeight="1">
      <c r="F10003" s="18"/>
      <c r="G10003" s="19"/>
      <c r="H10003" s="19"/>
      <c r="I10003" s="120"/>
      <c r="J10003" s="16"/>
      <c r="K10003" s="17"/>
      <c r="L10003" s="16"/>
      <c r="N10003" s="121"/>
      <c r="O10003" s="96"/>
    </row>
    <row r="10004" spans="1:15" ht="45.95" customHeight="1">
      <c r="F10004" s="22"/>
      <c r="G10004" s="19"/>
      <c r="H10004" s="19"/>
      <c r="I10004" s="120"/>
      <c r="J10004" s="23"/>
      <c r="K10004" s="24"/>
      <c r="L10004" s="23"/>
      <c r="N10004" s="121"/>
      <c r="O10004" s="96"/>
    </row>
    <row r="10005" spans="1:15" ht="45.95" customHeight="1">
      <c r="F10005" s="22"/>
      <c r="G10005" s="19"/>
      <c r="H10005" s="19"/>
      <c r="I10005" s="120"/>
      <c r="J10005" s="23"/>
      <c r="K10005" s="24"/>
      <c r="L10005" s="23"/>
      <c r="N10005" s="121"/>
      <c r="O10005" s="96"/>
    </row>
    <row r="10006" spans="1:15" ht="45.95" customHeight="1">
      <c r="F10006" s="25"/>
      <c r="G10006" s="25"/>
      <c r="H10006" s="25"/>
      <c r="I10006" s="120"/>
      <c r="J10006" s="23"/>
      <c r="K10006" s="24"/>
      <c r="L10006" s="23"/>
      <c r="N10006" s="121"/>
      <c r="O10006" s="96"/>
    </row>
    <row r="10007" spans="1:15" ht="45.95" customHeight="1">
      <c r="F10007" s="133"/>
      <c r="G10007" s="25"/>
      <c r="H10007" s="25"/>
      <c r="I10007" s="120"/>
      <c r="J10007" s="23"/>
      <c r="K10007" s="24"/>
      <c r="L10007" s="23"/>
      <c r="N10007" s="121"/>
      <c r="O10007" s="96"/>
    </row>
    <row r="10008" spans="1:15" ht="45.95" customHeight="1">
      <c r="F10008" s="133"/>
      <c r="G10008" s="25"/>
      <c r="H10008" s="25"/>
      <c r="I10008" s="132"/>
      <c r="J10008" s="23"/>
      <c r="K10008" s="24"/>
      <c r="L10008" s="23"/>
      <c r="N10008" s="121"/>
      <c r="O10008" s="96"/>
    </row>
    <row r="10009" spans="1:15" ht="45.95" customHeight="1">
      <c r="F10009" s="133"/>
      <c r="G10009" s="25"/>
      <c r="H10009" s="25"/>
      <c r="I10009" s="132"/>
      <c r="J10009" s="23"/>
      <c r="K10009" s="24"/>
      <c r="L10009" s="23"/>
      <c r="N10009" s="121"/>
      <c r="O10009" s="96"/>
    </row>
    <row r="10010" spans="1:15" ht="45.95" customHeight="1">
      <c r="A10010" s="110"/>
      <c r="B10010" s="149"/>
      <c r="C10010" s="127"/>
      <c r="D10010" s="96"/>
      <c r="F10010" s="130"/>
      <c r="G10010" s="130"/>
      <c r="H10010" s="130"/>
      <c r="I10010" s="120"/>
      <c r="J10010" s="16"/>
      <c r="K10010" s="17"/>
      <c r="L10010" s="16"/>
      <c r="N10010" s="131"/>
      <c r="O10010" s="96"/>
    </row>
    <row r="10011" spans="1:15" ht="45.95" customHeight="1">
      <c r="B10011" s="149"/>
      <c r="F10011" s="18"/>
      <c r="G10011" s="130"/>
      <c r="H10011" s="130"/>
      <c r="I10011" s="120"/>
      <c r="J10011" s="16"/>
      <c r="K10011" s="17"/>
      <c r="L10011" s="16"/>
      <c r="N10011" s="131"/>
      <c r="O10011" s="96"/>
    </row>
    <row r="10012" spans="1:15" ht="45.95" customHeight="1">
      <c r="F10012" s="18"/>
      <c r="G10012" s="130"/>
      <c r="H10012" s="130"/>
      <c r="I10012" s="120"/>
      <c r="J10012" s="16"/>
      <c r="K10012" s="17"/>
      <c r="L10012" s="16"/>
      <c r="N10012" s="131"/>
      <c r="O10012" s="96"/>
    </row>
    <row r="10013" spans="1:15" ht="45.95" customHeight="1">
      <c r="F10013" s="18"/>
      <c r="G10013" s="130"/>
      <c r="H10013" s="130"/>
      <c r="I10013" s="120"/>
      <c r="J10013" s="16"/>
      <c r="K10013" s="17"/>
      <c r="L10013" s="16"/>
      <c r="N10013" s="131"/>
      <c r="O10013" s="96"/>
    </row>
    <row r="10014" spans="1:15" ht="45.95" customHeight="1">
      <c r="F10014" s="18"/>
      <c r="G10014" s="130"/>
      <c r="H10014" s="130"/>
      <c r="I10014" s="120"/>
      <c r="J10014" s="16"/>
      <c r="K10014" s="17"/>
      <c r="L10014" s="16"/>
      <c r="N10014" s="131"/>
      <c r="O10014" s="96"/>
    </row>
    <row r="10015" spans="1:15" ht="45.95" customHeight="1">
      <c r="F10015" s="18"/>
      <c r="G10015" s="19"/>
      <c r="H10015" s="19"/>
      <c r="I10015" s="120"/>
      <c r="J10015" s="16"/>
      <c r="K10015" s="17"/>
      <c r="L10015" s="16"/>
      <c r="N10015" s="131"/>
      <c r="O10015" s="96"/>
    </row>
    <row r="10016" spans="1:15" ht="45.95" customHeight="1">
      <c r="F10016" s="18"/>
      <c r="G10016" s="19"/>
      <c r="H10016" s="19"/>
      <c r="I10016" s="120"/>
      <c r="J10016" s="16"/>
      <c r="K10016" s="17"/>
      <c r="L10016" s="16"/>
      <c r="N10016" s="121"/>
      <c r="O10016" s="96"/>
    </row>
    <row r="10017" spans="6:15" ht="45.95" customHeight="1">
      <c r="F10017" s="25"/>
      <c r="G10017" s="25"/>
      <c r="H10017" s="25"/>
      <c r="I10017" s="120"/>
      <c r="J10017" s="23"/>
      <c r="K10017" s="24"/>
      <c r="L10017" s="23"/>
      <c r="N10017" s="121"/>
      <c r="O10017" s="96"/>
    </row>
    <row r="10018" spans="6:15" ht="45.95" customHeight="1">
      <c r="F10018" s="133"/>
      <c r="G10018" s="25"/>
      <c r="H10018" s="25"/>
      <c r="I10018" s="120"/>
      <c r="J10018" s="23"/>
      <c r="K10018" s="24"/>
      <c r="L10018" s="23"/>
      <c r="N10018" s="121"/>
      <c r="O10018" s="96"/>
    </row>
    <row r="10019" spans="6:15" ht="45.95" customHeight="1">
      <c r="F10019" s="133"/>
      <c r="G10019" s="25"/>
      <c r="H10019" s="25"/>
      <c r="I10019" s="120"/>
      <c r="J10019" s="23"/>
      <c r="K10019" s="24"/>
      <c r="L10019" s="23"/>
      <c r="N10019" s="121"/>
      <c r="O10019" s="96"/>
    </row>
    <row r="10020" spans="6:15" ht="45.95" customHeight="1">
      <c r="F10020" s="18"/>
      <c r="G10020" s="19"/>
      <c r="H10020" s="19"/>
      <c r="I10020" s="137"/>
      <c r="J10020" s="16"/>
      <c r="K10020" s="17"/>
      <c r="L10020" s="16"/>
      <c r="N10020" s="121"/>
      <c r="O10020" s="96"/>
    </row>
    <row r="10021" spans="6:15" ht="45.95" customHeight="1">
      <c r="F10021" s="18"/>
      <c r="G10021" s="19"/>
      <c r="H10021" s="19"/>
      <c r="I10021" s="120"/>
      <c r="J10021" s="16"/>
      <c r="K10021" s="17"/>
      <c r="L10021" s="16"/>
      <c r="N10021" s="121"/>
      <c r="O10021" s="96"/>
    </row>
    <row r="10022" spans="6:15" ht="45.95" customHeight="1">
      <c r="F10022" s="22"/>
      <c r="G10022" s="19"/>
      <c r="H10022" s="19"/>
      <c r="I10022" s="120"/>
      <c r="J10022" s="23"/>
      <c r="K10022" s="24"/>
      <c r="L10022" s="23"/>
      <c r="N10022" s="121"/>
      <c r="O10022" s="96"/>
    </row>
    <row r="10023" spans="6:15" ht="45.95" customHeight="1">
      <c r="F10023" s="25"/>
      <c r="G10023" s="25"/>
      <c r="H10023" s="25"/>
      <c r="I10023" s="120"/>
      <c r="J10023" s="23"/>
      <c r="K10023" s="24"/>
      <c r="L10023" s="23"/>
      <c r="N10023" s="121"/>
      <c r="O10023" s="96"/>
    </row>
    <row r="10024" spans="6:15" ht="45.95" customHeight="1">
      <c r="F10024" s="25"/>
      <c r="G10024" s="25"/>
      <c r="H10024" s="25"/>
      <c r="I10024" s="120"/>
      <c r="J10024" s="23"/>
      <c r="K10024" s="24"/>
      <c r="L10024" s="23"/>
      <c r="N10024" s="121"/>
      <c r="O10024" s="96"/>
    </row>
    <row r="10025" spans="6:15" ht="45.95" customHeight="1">
      <c r="F10025" s="133"/>
      <c r="G10025" s="25"/>
      <c r="H10025" s="25"/>
      <c r="I10025" s="120"/>
      <c r="J10025" s="23"/>
      <c r="K10025" s="24"/>
      <c r="L10025" s="23"/>
      <c r="N10025" s="121"/>
      <c r="O10025" s="96"/>
    </row>
    <row r="10026" spans="6:15" ht="45.95" customHeight="1">
      <c r="F10026" s="133"/>
      <c r="G10026" s="25"/>
      <c r="H10026" s="25"/>
      <c r="I10026" s="132"/>
      <c r="J10026" s="23"/>
      <c r="K10026" s="24"/>
      <c r="L10026" s="23"/>
      <c r="N10026" s="121"/>
      <c r="O10026" s="96"/>
    </row>
    <row r="10027" spans="6:15" ht="45.95" customHeight="1">
      <c r="F10027" s="18"/>
      <c r="G10027" s="19"/>
      <c r="H10027" s="19"/>
      <c r="I10027" s="120"/>
      <c r="J10027" s="16"/>
      <c r="K10027" s="17"/>
      <c r="L10027" s="16"/>
      <c r="N10027" s="121"/>
      <c r="O10027" s="96"/>
    </row>
    <row r="10028" spans="6:15" ht="45.95" customHeight="1">
      <c r="F10028" s="18"/>
      <c r="G10028" s="19"/>
      <c r="H10028" s="19"/>
      <c r="I10028" s="120"/>
      <c r="J10028" s="16"/>
      <c r="K10028" s="17"/>
      <c r="L10028" s="16"/>
      <c r="N10028" s="121"/>
      <c r="O10028" s="96"/>
    </row>
    <row r="10029" spans="6:15" ht="45.95" customHeight="1">
      <c r="F10029" s="18"/>
      <c r="G10029" s="19"/>
      <c r="H10029" s="19"/>
      <c r="I10029" s="120"/>
      <c r="J10029" s="16"/>
      <c r="K10029" s="17"/>
      <c r="L10029" s="16"/>
      <c r="N10029" s="121"/>
      <c r="O10029" s="96"/>
    </row>
    <row r="10030" spans="6:15" ht="45.95" customHeight="1">
      <c r="F10030" s="18"/>
      <c r="G10030" s="19"/>
      <c r="H10030" s="19"/>
      <c r="I10030" s="120"/>
      <c r="J10030" s="16"/>
      <c r="K10030" s="17"/>
      <c r="L10030" s="16"/>
      <c r="N10030" s="121"/>
      <c r="O10030" s="96"/>
    </row>
    <row r="10031" spans="6:15" ht="45.95" customHeight="1">
      <c r="F10031" s="22"/>
      <c r="G10031" s="19"/>
      <c r="H10031" s="19"/>
      <c r="I10031" s="120"/>
      <c r="J10031" s="23"/>
      <c r="K10031" s="24"/>
      <c r="L10031" s="23"/>
      <c r="N10031" s="121"/>
      <c r="O10031" s="96"/>
    </row>
    <row r="10032" spans="6:15" ht="45.95" customHeight="1">
      <c r="F10032" s="25"/>
      <c r="G10032" s="25"/>
      <c r="H10032" s="25"/>
      <c r="I10032" s="132"/>
      <c r="J10032" s="23"/>
      <c r="K10032" s="24"/>
      <c r="L10032" s="23"/>
      <c r="N10032" s="121"/>
      <c r="O10032" s="96"/>
    </row>
    <row r="10033" spans="6:15" ht="45.95" customHeight="1">
      <c r="F10033" s="133"/>
      <c r="G10033" s="25"/>
      <c r="H10033" s="25"/>
      <c r="I10033" s="132"/>
      <c r="J10033" s="23"/>
      <c r="K10033" s="24"/>
      <c r="L10033" s="23"/>
      <c r="N10033" s="121"/>
      <c r="O10033" s="96"/>
    </row>
    <row r="10034" spans="6:15" ht="45.95" customHeight="1">
      <c r="F10034" s="133"/>
      <c r="G10034" s="25"/>
      <c r="H10034" s="25"/>
      <c r="I10034" s="132"/>
      <c r="J10034" s="23"/>
      <c r="K10034" s="24"/>
      <c r="L10034" s="23"/>
      <c r="N10034" s="121"/>
      <c r="O10034" s="96"/>
    </row>
    <row r="10035" spans="6:15" ht="45.95" customHeight="1">
      <c r="F10035" s="133"/>
      <c r="G10035" s="25"/>
      <c r="H10035" s="25"/>
      <c r="I10035" s="132"/>
      <c r="J10035" s="23"/>
      <c r="K10035" s="24"/>
      <c r="L10035" s="23"/>
      <c r="N10035" s="121"/>
      <c r="O10035" s="96"/>
    </row>
    <row r="10036" spans="6:15" ht="45.95" customHeight="1">
      <c r="F10036" s="18"/>
      <c r="G10036" s="19"/>
      <c r="H10036" s="19"/>
      <c r="I10036" s="137"/>
      <c r="J10036" s="16"/>
      <c r="K10036" s="17"/>
      <c r="L10036" s="16"/>
      <c r="N10036" s="121"/>
      <c r="O10036" s="96"/>
    </row>
    <row r="10037" spans="6:15" ht="45.95" customHeight="1">
      <c r="F10037" s="18"/>
      <c r="G10037" s="19"/>
      <c r="H10037" s="19"/>
      <c r="I10037" s="120"/>
      <c r="J10037" s="16"/>
      <c r="K10037" s="17"/>
      <c r="L10037" s="16"/>
      <c r="N10037" s="121"/>
      <c r="O10037" s="96"/>
    </row>
    <row r="10038" spans="6:15" ht="45.95" customHeight="1">
      <c r="F10038" s="18"/>
      <c r="G10038" s="19"/>
      <c r="H10038" s="19"/>
      <c r="I10038" s="120"/>
      <c r="J10038" s="16"/>
      <c r="K10038" s="17"/>
      <c r="L10038" s="16"/>
      <c r="N10038" s="121"/>
      <c r="O10038" s="96"/>
    </row>
    <row r="10039" spans="6:15" ht="45.95" customHeight="1">
      <c r="F10039" s="18"/>
      <c r="G10039" s="19"/>
      <c r="H10039" s="19"/>
      <c r="I10039" s="120"/>
      <c r="J10039" s="16"/>
      <c r="K10039" s="17"/>
      <c r="L10039" s="16"/>
      <c r="N10039" s="121"/>
      <c r="O10039" s="96"/>
    </row>
    <row r="10040" spans="6:15" ht="45.95" customHeight="1">
      <c r="F10040" s="22"/>
      <c r="G10040" s="19"/>
      <c r="H10040" s="19"/>
      <c r="I10040" s="120"/>
      <c r="J10040" s="23"/>
      <c r="K10040" s="24"/>
      <c r="L10040" s="23"/>
      <c r="N10040" s="121"/>
      <c r="O10040" s="96"/>
    </row>
    <row r="10041" spans="6:15" ht="45.95" customHeight="1">
      <c r="F10041" s="25"/>
      <c r="G10041" s="25"/>
      <c r="H10041" s="25"/>
      <c r="I10041" s="120"/>
      <c r="J10041" s="23"/>
      <c r="K10041" s="24"/>
      <c r="L10041" s="23"/>
      <c r="N10041" s="121"/>
      <c r="O10041" s="96"/>
    </row>
    <row r="10042" spans="6:15" ht="45.95" customHeight="1">
      <c r="F10042" s="133"/>
      <c r="G10042" s="25"/>
      <c r="H10042" s="25"/>
      <c r="I10042" s="132"/>
      <c r="J10042" s="23"/>
      <c r="K10042" s="24"/>
      <c r="L10042" s="23"/>
      <c r="N10042" s="121"/>
      <c r="O10042" s="96"/>
    </row>
    <row r="10043" spans="6:15" ht="45.95" customHeight="1">
      <c r="F10043" s="133"/>
      <c r="G10043" s="25"/>
      <c r="H10043" s="25"/>
      <c r="I10043" s="132"/>
      <c r="J10043" s="23"/>
      <c r="K10043" s="24"/>
      <c r="L10043" s="23"/>
      <c r="N10043" s="121"/>
      <c r="O10043" s="96"/>
    </row>
    <row r="10044" spans="6:15" ht="45.95" customHeight="1">
      <c r="F10044" s="18"/>
      <c r="G10044" s="19"/>
      <c r="H10044" s="19"/>
      <c r="I10044" s="120"/>
      <c r="J10044" s="16"/>
      <c r="K10044" s="17"/>
      <c r="L10044" s="16"/>
      <c r="N10044" s="131"/>
      <c r="O10044" s="96"/>
    </row>
    <row r="10045" spans="6:15" ht="45.95" customHeight="1">
      <c r="F10045" s="18"/>
      <c r="G10045" s="19"/>
      <c r="H10045" s="19"/>
      <c r="I10045" s="120"/>
      <c r="J10045" s="16"/>
      <c r="K10045" s="17"/>
      <c r="L10045" s="16"/>
      <c r="N10045" s="131"/>
      <c r="O10045" s="96"/>
    </row>
    <row r="10046" spans="6:15" ht="45.95" customHeight="1">
      <c r="F10046" s="18"/>
      <c r="G10046" s="19"/>
      <c r="H10046" s="19"/>
      <c r="I10046" s="120"/>
      <c r="J10046" s="16"/>
      <c r="K10046" s="17"/>
      <c r="L10046" s="16"/>
      <c r="N10046" s="131"/>
      <c r="O10046" s="96"/>
    </row>
    <row r="10047" spans="6:15" ht="45.95" customHeight="1">
      <c r="F10047" s="22"/>
      <c r="G10047" s="19"/>
      <c r="H10047" s="19"/>
      <c r="I10047" s="120"/>
      <c r="J10047" s="23"/>
      <c r="K10047" s="24"/>
      <c r="L10047" s="23"/>
      <c r="N10047" s="131"/>
      <c r="O10047" s="96"/>
    </row>
    <row r="10048" spans="6:15" ht="45.95" customHeight="1">
      <c r="F10048" s="25"/>
      <c r="G10048" s="25"/>
      <c r="H10048" s="25"/>
      <c r="I10048" s="132"/>
      <c r="J10048" s="23"/>
      <c r="K10048" s="24"/>
      <c r="L10048" s="23"/>
      <c r="N10048" s="131"/>
      <c r="O10048" s="96"/>
    </row>
    <row r="10049" spans="1:15" ht="45.95" customHeight="1">
      <c r="F10049" s="133"/>
      <c r="G10049" s="25"/>
      <c r="H10049" s="25"/>
      <c r="I10049" s="132"/>
      <c r="J10049" s="23"/>
      <c r="K10049" s="24"/>
      <c r="L10049" s="23"/>
      <c r="N10049" s="131"/>
      <c r="O10049" s="96"/>
    </row>
    <row r="10050" spans="1:15" ht="45.95" customHeight="1">
      <c r="F10050" s="133"/>
      <c r="G10050" s="25"/>
      <c r="H10050" s="25"/>
      <c r="I10050" s="132"/>
      <c r="J10050" s="23"/>
      <c r="K10050" s="24"/>
      <c r="L10050" s="23"/>
      <c r="N10050" s="131"/>
      <c r="O10050" s="96"/>
    </row>
    <row r="10051" spans="1:15" ht="45.95" customHeight="1">
      <c r="A10051" s="110"/>
      <c r="B10051" s="149"/>
      <c r="C10051" s="127"/>
      <c r="D10051" s="96"/>
      <c r="F10051" s="130"/>
      <c r="G10051" s="130"/>
      <c r="H10051" s="130"/>
      <c r="I10051" s="120"/>
      <c r="J10051" s="16"/>
      <c r="K10051" s="17"/>
      <c r="L10051" s="16"/>
      <c r="N10051" s="131"/>
      <c r="O10051" s="96"/>
    </row>
    <row r="10052" spans="1:15" ht="45.95" customHeight="1">
      <c r="F10052" s="18"/>
      <c r="G10052" s="130"/>
      <c r="H10052" s="130"/>
      <c r="I10052" s="120"/>
      <c r="J10052" s="16"/>
      <c r="K10052" s="17"/>
      <c r="L10052" s="16"/>
      <c r="N10052" s="131"/>
      <c r="O10052" s="96"/>
    </row>
    <row r="10053" spans="1:15" ht="45.95" customHeight="1">
      <c r="F10053" s="18"/>
      <c r="G10053" s="19"/>
      <c r="H10053" s="19"/>
      <c r="I10053" s="137"/>
      <c r="J10053" s="16"/>
      <c r="K10053" s="17"/>
      <c r="L10053" s="16"/>
      <c r="N10053" s="121"/>
      <c r="O10053" s="96"/>
    </row>
    <row r="10054" spans="1:15" ht="45.95" customHeight="1">
      <c r="F10054" s="18"/>
      <c r="G10054" s="19"/>
      <c r="H10054" s="19"/>
      <c r="I10054" s="120"/>
      <c r="J10054" s="16"/>
      <c r="K10054" s="17"/>
      <c r="L10054" s="16"/>
      <c r="N10054" s="121"/>
      <c r="O10054" s="96"/>
    </row>
    <row r="10055" spans="1:15" ht="45.95" customHeight="1">
      <c r="F10055" s="18"/>
      <c r="G10055" s="19"/>
      <c r="H10055" s="19"/>
      <c r="I10055" s="120"/>
      <c r="J10055" s="16"/>
      <c r="K10055" s="17"/>
      <c r="L10055" s="16"/>
      <c r="N10055" s="121"/>
      <c r="O10055" s="96"/>
    </row>
    <row r="10056" spans="1:15" ht="45.95" customHeight="1">
      <c r="F10056" s="18"/>
      <c r="G10056" s="19"/>
      <c r="H10056" s="19"/>
      <c r="I10056" s="120"/>
      <c r="J10056" s="16"/>
      <c r="K10056" s="17"/>
      <c r="L10056" s="16"/>
      <c r="N10056" s="121"/>
      <c r="O10056" s="96"/>
    </row>
    <row r="10057" spans="1:15" ht="45.95" customHeight="1">
      <c r="F10057" s="18"/>
      <c r="G10057" s="19"/>
      <c r="H10057" s="19"/>
      <c r="I10057" s="120"/>
      <c r="J10057" s="16"/>
      <c r="K10057" s="17"/>
      <c r="L10057" s="16"/>
      <c r="N10057" s="121"/>
      <c r="O10057" s="96"/>
    </row>
    <row r="10058" spans="1:15" ht="45.95" customHeight="1">
      <c r="F10058" s="22"/>
      <c r="G10058" s="19"/>
      <c r="H10058" s="19"/>
      <c r="I10058" s="120"/>
      <c r="J10058" s="23"/>
      <c r="K10058" s="24"/>
      <c r="L10058" s="23"/>
      <c r="N10058" s="121"/>
      <c r="O10058" s="96"/>
    </row>
    <row r="10059" spans="1:15" ht="45.95" customHeight="1">
      <c r="F10059" s="22"/>
      <c r="G10059" s="19"/>
      <c r="H10059" s="19"/>
      <c r="I10059" s="120"/>
      <c r="J10059" s="23"/>
      <c r="K10059" s="24"/>
      <c r="L10059" s="23"/>
      <c r="N10059" s="121"/>
      <c r="O10059" s="96"/>
    </row>
    <row r="10060" spans="1:15" ht="45.95" customHeight="1">
      <c r="F10060" s="25"/>
      <c r="G10060" s="25"/>
      <c r="H10060" s="25"/>
      <c r="I10060" s="132"/>
      <c r="J10060" s="23"/>
      <c r="K10060" s="24"/>
      <c r="L10060" s="23"/>
      <c r="N10060" s="121"/>
      <c r="O10060" s="96"/>
    </row>
    <row r="10061" spans="1:15" ht="45.95" customHeight="1">
      <c r="F10061" s="25"/>
      <c r="G10061" s="25"/>
      <c r="H10061" s="25"/>
      <c r="I10061" s="132"/>
      <c r="J10061" s="23"/>
      <c r="K10061" s="24"/>
      <c r="L10061" s="23"/>
      <c r="N10061" s="121"/>
      <c r="O10061" s="96"/>
    </row>
    <row r="10062" spans="1:15" ht="45.95" customHeight="1">
      <c r="F10062" s="133"/>
      <c r="G10062" s="25"/>
      <c r="H10062" s="25"/>
      <c r="I10062" s="132"/>
      <c r="J10062" s="23"/>
      <c r="K10062" s="24"/>
      <c r="L10062" s="23"/>
      <c r="N10062" s="121"/>
      <c r="O10062" s="96"/>
    </row>
    <row r="10063" spans="1:15" ht="45.95" customHeight="1">
      <c r="F10063" s="133"/>
      <c r="G10063" s="25"/>
      <c r="H10063" s="25"/>
      <c r="I10063" s="132"/>
      <c r="J10063" s="23"/>
      <c r="K10063" s="24"/>
      <c r="L10063" s="23"/>
      <c r="N10063" s="121"/>
      <c r="O10063" s="96"/>
    </row>
    <row r="10064" spans="1:15" ht="45.95" customHeight="1">
      <c r="F10064" s="18"/>
      <c r="G10064" s="19"/>
      <c r="H10064" s="19"/>
      <c r="I10064" s="137"/>
      <c r="J10064" s="16"/>
      <c r="K10064" s="17"/>
      <c r="L10064" s="16"/>
      <c r="N10064" s="121"/>
      <c r="O10064" s="96"/>
    </row>
    <row r="10065" spans="1:15" ht="45.95" customHeight="1">
      <c r="F10065" s="18"/>
      <c r="G10065" s="19"/>
      <c r="H10065" s="19"/>
      <c r="I10065" s="120"/>
      <c r="J10065" s="16"/>
      <c r="K10065" s="17"/>
      <c r="L10065" s="16"/>
      <c r="N10065" s="121"/>
      <c r="O10065" s="96"/>
    </row>
    <row r="10066" spans="1:15" ht="45.95" customHeight="1">
      <c r="F10066" s="18"/>
      <c r="G10066" s="19"/>
      <c r="H10066" s="19"/>
      <c r="I10066" s="120"/>
      <c r="J10066" s="16"/>
      <c r="K10066" s="17"/>
      <c r="L10066" s="16"/>
      <c r="N10066" s="121"/>
      <c r="O10066" s="96"/>
    </row>
    <row r="10067" spans="1:15" ht="45.95" customHeight="1">
      <c r="F10067" s="18"/>
      <c r="G10067" s="19"/>
      <c r="H10067" s="19"/>
      <c r="I10067" s="120"/>
      <c r="J10067" s="16"/>
      <c r="K10067" s="17"/>
      <c r="L10067" s="16"/>
      <c r="N10067" s="121"/>
      <c r="O10067" s="96"/>
    </row>
    <row r="10068" spans="1:15" ht="45.95" customHeight="1">
      <c r="F10068" s="22"/>
      <c r="G10068" s="19"/>
      <c r="H10068" s="19"/>
      <c r="I10068" s="120"/>
      <c r="J10068" s="23"/>
      <c r="K10068" s="24"/>
      <c r="L10068" s="23"/>
      <c r="N10068" s="121"/>
      <c r="O10068" s="96"/>
    </row>
    <row r="10069" spans="1:15" ht="45.95" customHeight="1">
      <c r="F10069" s="25"/>
      <c r="G10069" s="25"/>
      <c r="H10069" s="25"/>
      <c r="I10069" s="120"/>
      <c r="J10069" s="23"/>
      <c r="K10069" s="24"/>
      <c r="L10069" s="23"/>
      <c r="N10069" s="121"/>
      <c r="O10069" s="96"/>
    </row>
    <row r="10070" spans="1:15" ht="45.95" customHeight="1">
      <c r="F10070" s="133"/>
      <c r="G10070" s="25"/>
      <c r="H10070" s="25"/>
      <c r="I10070" s="132"/>
      <c r="J10070" s="23"/>
      <c r="K10070" s="24"/>
      <c r="L10070" s="23"/>
      <c r="N10070" s="121"/>
      <c r="O10070" s="96"/>
    </row>
    <row r="10071" spans="1:15" ht="45.95" customHeight="1">
      <c r="F10071" s="133"/>
      <c r="G10071" s="25"/>
      <c r="H10071" s="25"/>
      <c r="I10071" s="132"/>
      <c r="J10071" s="23"/>
      <c r="K10071" s="24"/>
      <c r="L10071" s="23"/>
      <c r="N10071" s="121"/>
      <c r="O10071" s="96"/>
    </row>
    <row r="10072" spans="1:15" ht="45.95" customHeight="1">
      <c r="A10072" s="110"/>
      <c r="B10072" s="149"/>
      <c r="C10072" s="127"/>
      <c r="D10072" s="96"/>
      <c r="F10072" s="130"/>
      <c r="G10072" s="130"/>
      <c r="H10072" s="130"/>
      <c r="I10072" s="120"/>
      <c r="J10072" s="16"/>
      <c r="K10072" s="17"/>
      <c r="L10072" s="16"/>
      <c r="N10072" s="131"/>
      <c r="O10072" s="96"/>
    </row>
    <row r="10073" spans="1:15" ht="45.95" customHeight="1">
      <c r="F10073" s="18"/>
      <c r="G10073" s="130"/>
      <c r="H10073" s="130"/>
      <c r="I10073" s="120"/>
      <c r="J10073" s="16"/>
      <c r="K10073" s="17"/>
      <c r="L10073" s="16"/>
      <c r="N10073" s="131"/>
      <c r="O10073" s="96"/>
    </row>
    <row r="10074" spans="1:15" ht="45.95" customHeight="1">
      <c r="F10074" s="18"/>
      <c r="G10074" s="130"/>
      <c r="H10074" s="130"/>
      <c r="I10074" s="120"/>
      <c r="J10074" s="16"/>
      <c r="K10074" s="17"/>
      <c r="L10074" s="16"/>
      <c r="N10074" s="131"/>
      <c r="O10074" s="96"/>
    </row>
    <row r="10075" spans="1:15" ht="45.95" customHeight="1">
      <c r="F10075" s="18"/>
      <c r="G10075" s="19"/>
      <c r="H10075" s="19"/>
      <c r="I10075" s="120"/>
      <c r="J10075" s="16"/>
      <c r="K10075" s="17"/>
      <c r="L10075" s="16"/>
      <c r="N10075" s="121"/>
      <c r="O10075" s="96"/>
    </row>
    <row r="10076" spans="1:15" ht="45.95" customHeight="1">
      <c r="F10076" s="18"/>
      <c r="G10076" s="19"/>
      <c r="H10076" s="19"/>
      <c r="I10076" s="120"/>
      <c r="J10076" s="16"/>
      <c r="K10076" s="17"/>
      <c r="L10076" s="16"/>
      <c r="N10076" s="121"/>
      <c r="O10076" s="96"/>
    </row>
    <row r="10077" spans="1:15" ht="45.95" customHeight="1">
      <c r="F10077" s="18"/>
      <c r="G10077" s="19"/>
      <c r="H10077" s="19"/>
      <c r="I10077" s="120"/>
      <c r="J10077" s="16"/>
      <c r="K10077" s="17"/>
      <c r="L10077" s="16"/>
      <c r="N10077" s="121"/>
      <c r="O10077" s="96"/>
    </row>
    <row r="10078" spans="1:15" ht="45.95" customHeight="1">
      <c r="F10078" s="18"/>
      <c r="G10078" s="19"/>
      <c r="H10078" s="19"/>
      <c r="I10078" s="120"/>
      <c r="J10078" s="16"/>
      <c r="K10078" s="17"/>
      <c r="L10078" s="16"/>
      <c r="N10078" s="121"/>
      <c r="O10078" s="96"/>
    </row>
    <row r="10079" spans="1:15" ht="45.95" customHeight="1">
      <c r="F10079" s="22"/>
      <c r="G10079" s="19"/>
      <c r="H10079" s="19"/>
      <c r="I10079" s="120"/>
      <c r="J10079" s="23"/>
      <c r="K10079" s="24"/>
      <c r="L10079" s="23"/>
      <c r="N10079" s="121"/>
      <c r="O10079" s="96"/>
    </row>
    <row r="10080" spans="1:15" ht="45.95" customHeight="1">
      <c r="F10080" s="25"/>
      <c r="G10080" s="25"/>
      <c r="H10080" s="25"/>
      <c r="I10080" s="132"/>
      <c r="J10080" s="23"/>
      <c r="K10080" s="24"/>
      <c r="L10080" s="23"/>
      <c r="N10080" s="121"/>
      <c r="O10080" s="96"/>
    </row>
    <row r="10081" spans="6:15" ht="45.95" customHeight="1">
      <c r="F10081" s="25"/>
      <c r="G10081" s="25"/>
      <c r="H10081" s="25"/>
      <c r="I10081" s="132"/>
      <c r="J10081" s="23"/>
      <c r="K10081" s="24"/>
      <c r="L10081" s="23"/>
      <c r="N10081" s="121"/>
      <c r="O10081" s="96"/>
    </row>
    <row r="10082" spans="6:15" ht="45.95" customHeight="1">
      <c r="F10082" s="133"/>
      <c r="G10082" s="25"/>
      <c r="H10082" s="25"/>
      <c r="I10082" s="132"/>
      <c r="J10082" s="23"/>
      <c r="K10082" s="24"/>
      <c r="L10082" s="23"/>
      <c r="N10082" s="121"/>
      <c r="O10082" s="96"/>
    </row>
    <row r="10083" spans="6:15" ht="45.95" customHeight="1">
      <c r="F10083" s="133"/>
      <c r="G10083" s="25"/>
      <c r="H10083" s="25"/>
      <c r="I10083" s="132"/>
      <c r="J10083" s="23"/>
      <c r="K10083" s="24"/>
      <c r="L10083" s="23"/>
      <c r="N10083" s="121"/>
      <c r="O10083" s="96"/>
    </row>
    <row r="10084" spans="6:15" ht="45.95" customHeight="1">
      <c r="F10084" s="133"/>
      <c r="G10084" s="25"/>
      <c r="H10084" s="25"/>
      <c r="I10084" s="132"/>
      <c r="J10084" s="23"/>
      <c r="K10084" s="24"/>
      <c r="L10084" s="23"/>
      <c r="N10084" s="121"/>
      <c r="O10084" s="96"/>
    </row>
    <row r="10085" spans="6:15" ht="45.95" customHeight="1">
      <c r="F10085" s="18"/>
      <c r="G10085" s="19"/>
      <c r="H10085" s="19"/>
      <c r="I10085" s="120"/>
      <c r="J10085" s="16"/>
      <c r="K10085" s="17"/>
      <c r="L10085" s="16"/>
      <c r="N10085" s="121"/>
      <c r="O10085" s="96"/>
    </row>
    <row r="10086" spans="6:15" ht="45.95" customHeight="1">
      <c r="F10086" s="22"/>
      <c r="G10086" s="19"/>
      <c r="H10086" s="19"/>
      <c r="I10086" s="120"/>
      <c r="J10086" s="23"/>
      <c r="K10086" s="24"/>
      <c r="L10086" s="23"/>
      <c r="N10086" s="121"/>
      <c r="O10086" s="96"/>
    </row>
    <row r="10087" spans="6:15" ht="45.95" customHeight="1">
      <c r="F10087" s="22"/>
      <c r="G10087" s="19"/>
      <c r="H10087" s="19"/>
      <c r="I10087" s="120"/>
      <c r="J10087" s="23"/>
      <c r="K10087" s="24"/>
      <c r="L10087" s="23"/>
      <c r="N10087" s="121"/>
      <c r="O10087" s="96"/>
    </row>
    <row r="10088" spans="6:15" ht="45.95" customHeight="1">
      <c r="F10088" s="25"/>
      <c r="G10088" s="25"/>
      <c r="H10088" s="25"/>
      <c r="I10088" s="120"/>
      <c r="J10088" s="23"/>
      <c r="K10088" s="24"/>
      <c r="L10088" s="23"/>
      <c r="N10088" s="121"/>
      <c r="O10088" s="96"/>
    </row>
    <row r="10089" spans="6:15" ht="45.95" customHeight="1">
      <c r="F10089" s="133"/>
      <c r="G10089" s="25"/>
      <c r="H10089" s="25"/>
      <c r="I10089" s="120"/>
      <c r="J10089" s="23"/>
      <c r="K10089" s="24"/>
      <c r="L10089" s="23"/>
      <c r="N10089" s="121"/>
      <c r="O10089" s="96"/>
    </row>
    <row r="10090" spans="6:15" ht="45.95" customHeight="1">
      <c r="F10090" s="133"/>
      <c r="G10090" s="25"/>
      <c r="H10090" s="25"/>
      <c r="I10090" s="132"/>
      <c r="J10090" s="23"/>
      <c r="K10090" s="24"/>
      <c r="L10090" s="23"/>
      <c r="N10090" s="121"/>
      <c r="O10090" s="96"/>
    </row>
    <row r="10091" spans="6:15" ht="45.95" customHeight="1">
      <c r="F10091" s="18"/>
      <c r="G10091" s="19"/>
      <c r="H10091" s="19"/>
      <c r="I10091" s="137"/>
      <c r="J10091" s="16"/>
      <c r="K10091" s="17"/>
      <c r="L10091" s="16"/>
      <c r="N10091" s="121"/>
      <c r="O10091" s="96"/>
    </row>
    <row r="10092" spans="6:15" ht="45.95" customHeight="1">
      <c r="F10092" s="18"/>
      <c r="G10092" s="19"/>
      <c r="H10092" s="19"/>
      <c r="I10092" s="120"/>
      <c r="J10092" s="16"/>
      <c r="K10092" s="17"/>
      <c r="L10092" s="16"/>
      <c r="N10092" s="121"/>
      <c r="O10092" s="96"/>
    </row>
    <row r="10093" spans="6:15" ht="45.95" customHeight="1">
      <c r="F10093" s="18"/>
      <c r="G10093" s="19"/>
      <c r="H10093" s="19"/>
      <c r="I10093" s="120"/>
      <c r="J10093" s="16"/>
      <c r="K10093" s="17"/>
      <c r="L10093" s="16"/>
      <c r="N10093" s="121"/>
      <c r="O10093" s="96"/>
    </row>
    <row r="10094" spans="6:15" ht="45.95" customHeight="1">
      <c r="F10094" s="18"/>
      <c r="G10094" s="19"/>
      <c r="H10094" s="19"/>
      <c r="I10094" s="120"/>
      <c r="J10094" s="16"/>
      <c r="K10094" s="17"/>
      <c r="L10094" s="16"/>
      <c r="N10094" s="121"/>
      <c r="O10094" s="96"/>
    </row>
    <row r="10095" spans="6:15" ht="45.95" customHeight="1">
      <c r="F10095" s="18"/>
      <c r="G10095" s="19"/>
      <c r="H10095" s="19"/>
      <c r="I10095" s="120"/>
      <c r="J10095" s="16"/>
      <c r="K10095" s="17"/>
      <c r="L10095" s="16"/>
      <c r="N10095" s="121"/>
      <c r="O10095" s="96"/>
    </row>
    <row r="10096" spans="6:15" ht="45.95" customHeight="1">
      <c r="F10096" s="22"/>
      <c r="G10096" s="19"/>
      <c r="H10096" s="19"/>
      <c r="I10096" s="120"/>
      <c r="J10096" s="23"/>
      <c r="K10096" s="24"/>
      <c r="L10096" s="23"/>
      <c r="N10096" s="121"/>
      <c r="O10096" s="96"/>
    </row>
    <row r="10097" spans="1:15" ht="45.95" customHeight="1">
      <c r="F10097" s="22"/>
      <c r="G10097" s="19"/>
      <c r="H10097" s="19"/>
      <c r="I10097" s="120"/>
      <c r="J10097" s="23"/>
      <c r="K10097" s="24"/>
      <c r="L10097" s="23"/>
      <c r="N10097" s="121"/>
      <c r="O10097" s="96"/>
    </row>
    <row r="10098" spans="1:15" ht="45.95" customHeight="1">
      <c r="F10098" s="25"/>
      <c r="G10098" s="25"/>
      <c r="H10098" s="25"/>
      <c r="I10098" s="132"/>
      <c r="J10098" s="23"/>
      <c r="K10098" s="24"/>
      <c r="L10098" s="23"/>
      <c r="N10098" s="121"/>
      <c r="O10098" s="96"/>
    </row>
    <row r="10099" spans="1:15" ht="45.95" customHeight="1">
      <c r="F10099" s="25"/>
      <c r="G10099" s="25"/>
      <c r="H10099" s="25"/>
      <c r="I10099" s="132"/>
      <c r="J10099" s="23"/>
      <c r="K10099" s="24"/>
      <c r="L10099" s="23"/>
      <c r="N10099" s="121"/>
      <c r="O10099" s="96"/>
    </row>
    <row r="10100" spans="1:15" ht="45.95" customHeight="1">
      <c r="F10100" s="133"/>
      <c r="G10100" s="25"/>
      <c r="H10100" s="25"/>
      <c r="I10100" s="132"/>
      <c r="J10100" s="23"/>
      <c r="K10100" s="24"/>
      <c r="L10100" s="23"/>
      <c r="N10100" s="121"/>
      <c r="O10100" s="96"/>
    </row>
    <row r="10101" spans="1:15" ht="45.95" customHeight="1">
      <c r="F10101" s="133"/>
      <c r="G10101" s="25"/>
      <c r="H10101" s="25"/>
      <c r="I10101" s="132"/>
      <c r="J10101" s="23"/>
      <c r="K10101" s="24"/>
      <c r="L10101" s="23"/>
      <c r="N10101" s="121"/>
      <c r="O10101" s="96"/>
    </row>
    <row r="10102" spans="1:15" ht="45.95" customHeight="1">
      <c r="F10102" s="133"/>
      <c r="G10102" s="25"/>
      <c r="H10102" s="25"/>
      <c r="I10102" s="132"/>
      <c r="J10102" s="23"/>
      <c r="K10102" s="24"/>
      <c r="L10102" s="23"/>
      <c r="N10102" s="121"/>
      <c r="O10102" s="96"/>
    </row>
    <row r="10103" spans="1:15" ht="45.95" customHeight="1">
      <c r="F10103" s="133"/>
      <c r="G10103" s="25"/>
      <c r="H10103" s="25"/>
      <c r="I10103" s="132"/>
      <c r="J10103" s="23"/>
      <c r="K10103" s="24"/>
      <c r="L10103" s="23"/>
      <c r="N10103" s="121"/>
      <c r="O10103" s="96"/>
    </row>
    <row r="10104" spans="1:15" ht="45.95" customHeight="1">
      <c r="A10104" s="110"/>
      <c r="B10104" s="149"/>
      <c r="C10104" s="127"/>
      <c r="D10104" s="96"/>
      <c r="F10104" s="130"/>
      <c r="G10104" s="130"/>
      <c r="H10104" s="130"/>
      <c r="I10104" s="120"/>
      <c r="J10104" s="16"/>
      <c r="K10104" s="17"/>
      <c r="L10104" s="16"/>
      <c r="N10104" s="131"/>
      <c r="O10104" s="96"/>
    </row>
    <row r="10105" spans="1:15" ht="45.95" customHeight="1">
      <c r="F10105" s="18"/>
      <c r="G10105" s="130"/>
      <c r="H10105" s="130"/>
      <c r="I10105" s="120"/>
      <c r="J10105" s="16"/>
      <c r="K10105" s="17"/>
      <c r="L10105" s="16"/>
      <c r="N10105" s="131"/>
      <c r="O10105" s="96"/>
    </row>
    <row r="10106" spans="1:15" ht="45.95" customHeight="1">
      <c r="A10106" s="110"/>
      <c r="B10106" s="111"/>
      <c r="C10106" s="127"/>
      <c r="D10106" s="150"/>
      <c r="E10106" s="150"/>
      <c r="G10106" s="96"/>
      <c r="H10106" s="130"/>
      <c r="I10106" s="120"/>
      <c r="J10106" s="16"/>
      <c r="K10106" s="17"/>
      <c r="L10106" s="16"/>
      <c r="N10106" s="131"/>
      <c r="O10106" s="96"/>
    </row>
    <row r="10107" spans="1:15" ht="45.95" customHeight="1">
      <c r="G10107" s="96"/>
      <c r="H10107" s="130"/>
      <c r="I10107" s="120"/>
      <c r="J10107" s="16"/>
      <c r="K10107" s="17"/>
      <c r="L10107" s="16"/>
      <c r="N10107" s="131"/>
      <c r="O10107" s="96"/>
    </row>
    <row r="10108" spans="1:15" ht="45.95" customHeight="1">
      <c r="F10108" s="18"/>
      <c r="G10108" s="19"/>
      <c r="H10108" s="19"/>
      <c r="I10108" s="120"/>
      <c r="J10108" s="16"/>
      <c r="K10108" s="17"/>
      <c r="L10108" s="16"/>
      <c r="N10108" s="121"/>
      <c r="O10108" s="96"/>
    </row>
    <row r="10109" spans="1:15" ht="45.95" customHeight="1">
      <c r="F10109" s="22"/>
      <c r="G10109" s="19"/>
      <c r="H10109" s="19"/>
      <c r="I10109" s="120"/>
      <c r="J10109" s="23"/>
      <c r="K10109" s="24"/>
      <c r="L10109" s="23"/>
      <c r="N10109" s="121"/>
      <c r="O10109" s="96"/>
    </row>
    <row r="10110" spans="1:15" ht="45.95" customHeight="1">
      <c r="F10110" s="22"/>
      <c r="G10110" s="19"/>
      <c r="H10110" s="19"/>
      <c r="I10110" s="120"/>
      <c r="J10110" s="23"/>
      <c r="K10110" s="24"/>
      <c r="L10110" s="23"/>
      <c r="N10110" s="121"/>
      <c r="O10110" s="96"/>
    </row>
    <row r="10111" spans="1:15" ht="45.95" customHeight="1">
      <c r="F10111" s="25"/>
      <c r="G10111" s="25"/>
      <c r="H10111" s="25"/>
      <c r="I10111" s="120"/>
      <c r="J10111" s="23"/>
      <c r="K10111" s="24"/>
      <c r="L10111" s="23"/>
      <c r="N10111" s="121"/>
      <c r="O10111" s="96"/>
    </row>
    <row r="10112" spans="1:15" ht="45.95" customHeight="1">
      <c r="F10112" s="25"/>
      <c r="G10112" s="25"/>
      <c r="H10112" s="25"/>
      <c r="I10112" s="120"/>
      <c r="J10112" s="23"/>
      <c r="K10112" s="24"/>
      <c r="L10112" s="23"/>
      <c r="N10112" s="121"/>
      <c r="O10112" s="96"/>
    </row>
    <row r="10113" spans="6:15" ht="45.95" customHeight="1">
      <c r="F10113" s="133"/>
      <c r="G10113" s="25"/>
      <c r="H10113" s="25"/>
      <c r="I10113" s="132"/>
      <c r="J10113" s="23"/>
      <c r="K10113" s="24"/>
      <c r="L10113" s="23"/>
      <c r="N10113" s="121"/>
      <c r="O10113" s="96"/>
    </row>
    <row r="10114" spans="6:15" ht="45.95" customHeight="1">
      <c r="F10114" s="133"/>
      <c r="G10114" s="25"/>
      <c r="H10114" s="25"/>
      <c r="I10114" s="132"/>
      <c r="J10114" s="23"/>
      <c r="K10114" s="24"/>
      <c r="L10114" s="23"/>
      <c r="N10114" s="121"/>
      <c r="O10114" s="96"/>
    </row>
    <row r="10115" spans="6:15" ht="45.95" customHeight="1">
      <c r="F10115" s="18"/>
      <c r="G10115" s="19"/>
      <c r="H10115" s="19"/>
      <c r="I10115" s="137"/>
      <c r="J10115" s="16"/>
      <c r="K10115" s="17"/>
      <c r="L10115" s="16"/>
      <c r="N10115" s="121"/>
      <c r="O10115" s="96"/>
    </row>
    <row r="10116" spans="6:15" ht="45.95" customHeight="1">
      <c r="F10116" s="18"/>
      <c r="G10116" s="19"/>
      <c r="H10116" s="19"/>
      <c r="I10116" s="120"/>
      <c r="J10116" s="16"/>
      <c r="K10116" s="17"/>
      <c r="L10116" s="16"/>
      <c r="N10116" s="121"/>
      <c r="O10116" s="96"/>
    </row>
    <row r="10117" spans="6:15" ht="45.95" customHeight="1">
      <c r="F10117" s="18"/>
      <c r="G10117" s="19"/>
      <c r="H10117" s="19"/>
      <c r="I10117" s="120"/>
      <c r="J10117" s="16"/>
      <c r="K10117" s="17"/>
      <c r="L10117" s="16"/>
      <c r="N10117" s="121"/>
      <c r="O10117" s="96"/>
    </row>
    <row r="10118" spans="6:15" ht="45.95" customHeight="1">
      <c r="F10118" s="18"/>
      <c r="G10118" s="19"/>
      <c r="H10118" s="19"/>
      <c r="I10118" s="120"/>
      <c r="J10118" s="16"/>
      <c r="K10118" s="17"/>
      <c r="L10118" s="16"/>
      <c r="N10118" s="121"/>
      <c r="O10118" s="96"/>
    </row>
    <row r="10119" spans="6:15" ht="45.95" customHeight="1">
      <c r="F10119" s="22"/>
      <c r="G10119" s="19"/>
      <c r="H10119" s="19"/>
      <c r="I10119" s="120"/>
      <c r="J10119" s="23"/>
      <c r="K10119" s="24"/>
      <c r="L10119" s="23"/>
      <c r="N10119" s="121"/>
      <c r="O10119" s="96"/>
    </row>
    <row r="10120" spans="6:15" ht="45.95" customHeight="1">
      <c r="F10120" s="25"/>
      <c r="G10120" s="25"/>
      <c r="H10120" s="25"/>
      <c r="I10120" s="120"/>
      <c r="J10120" s="23"/>
      <c r="K10120" s="24"/>
      <c r="L10120" s="23"/>
      <c r="N10120" s="121"/>
      <c r="O10120" s="96"/>
    </row>
    <row r="10121" spans="6:15" ht="45.95" customHeight="1">
      <c r="F10121" s="25"/>
      <c r="G10121" s="25"/>
      <c r="H10121" s="25"/>
      <c r="I10121" s="132"/>
      <c r="J10121" s="23"/>
      <c r="K10121" s="24"/>
      <c r="L10121" s="23"/>
      <c r="N10121" s="121"/>
      <c r="O10121" s="96"/>
    </row>
    <row r="10122" spans="6:15" ht="45.95" customHeight="1">
      <c r="F10122" s="133"/>
      <c r="G10122" s="25"/>
      <c r="H10122" s="25"/>
      <c r="I10122" s="132"/>
      <c r="J10122" s="23"/>
      <c r="K10122" s="24"/>
      <c r="L10122" s="23"/>
      <c r="N10122" s="121"/>
      <c r="O10122" s="96"/>
    </row>
    <row r="10123" spans="6:15" ht="45.95" customHeight="1">
      <c r="F10123" s="133"/>
      <c r="G10123" s="25"/>
      <c r="H10123" s="25"/>
      <c r="I10123" s="132"/>
      <c r="J10123" s="23"/>
      <c r="K10123" s="24"/>
      <c r="L10123" s="23"/>
      <c r="N10123" s="121"/>
      <c r="O10123" s="96"/>
    </row>
    <row r="10124" spans="6:15" ht="45.95" customHeight="1">
      <c r="F10124" s="18"/>
      <c r="G10124" s="19"/>
      <c r="H10124" s="19"/>
      <c r="I10124" s="120"/>
      <c r="J10124" s="16"/>
      <c r="K10124" s="17"/>
      <c r="L10124" s="16"/>
      <c r="N10124" s="121"/>
      <c r="O10124" s="96"/>
    </row>
    <row r="10125" spans="6:15" ht="45.95" customHeight="1">
      <c r="F10125" s="18"/>
      <c r="G10125" s="19"/>
      <c r="H10125" s="19"/>
      <c r="I10125" s="120"/>
      <c r="J10125" s="16"/>
      <c r="K10125" s="17"/>
      <c r="L10125" s="16"/>
      <c r="N10125" s="121"/>
      <c r="O10125" s="96"/>
    </row>
    <row r="10126" spans="6:15" ht="45.95" customHeight="1">
      <c r="F10126" s="22"/>
      <c r="G10126" s="19"/>
      <c r="H10126" s="19"/>
      <c r="I10126" s="120"/>
      <c r="J10126" s="23"/>
      <c r="K10126" s="24"/>
      <c r="L10126" s="23"/>
      <c r="N10126" s="121"/>
      <c r="O10126" s="96"/>
    </row>
    <row r="10127" spans="6:15" ht="45.95" customHeight="1">
      <c r="F10127" s="25"/>
      <c r="G10127" s="25"/>
      <c r="H10127" s="25"/>
      <c r="I10127" s="120"/>
      <c r="J10127" s="23"/>
      <c r="K10127" s="24"/>
      <c r="L10127" s="23"/>
      <c r="N10127" s="121"/>
      <c r="O10127" s="96"/>
    </row>
    <row r="10128" spans="6:15" ht="45.95" customHeight="1">
      <c r="F10128" s="133"/>
      <c r="G10128" s="25"/>
      <c r="H10128" s="25"/>
      <c r="I10128" s="120"/>
      <c r="J10128" s="23"/>
      <c r="K10128" s="24"/>
      <c r="L10128" s="23"/>
      <c r="N10128" s="121"/>
      <c r="O10128" s="96"/>
    </row>
    <row r="10129" spans="1:15" ht="45.95" customHeight="1">
      <c r="F10129" s="133"/>
      <c r="G10129" s="25"/>
      <c r="H10129" s="25"/>
      <c r="I10129" s="132"/>
      <c r="J10129" s="23"/>
      <c r="K10129" s="24"/>
      <c r="L10129" s="23"/>
      <c r="N10129" s="121"/>
      <c r="O10129" s="96"/>
    </row>
    <row r="10130" spans="1:15" ht="45.95" customHeight="1">
      <c r="F10130" s="18"/>
      <c r="G10130" s="19"/>
      <c r="H10130" s="19"/>
      <c r="I10130" s="120"/>
      <c r="J10130" s="16"/>
      <c r="K10130" s="17"/>
      <c r="L10130" s="16"/>
      <c r="N10130" s="121"/>
      <c r="O10130" s="96"/>
    </row>
    <row r="10131" spans="1:15" ht="45.95" customHeight="1">
      <c r="F10131" s="18"/>
      <c r="G10131" s="19"/>
      <c r="H10131" s="19"/>
      <c r="I10131" s="120"/>
      <c r="J10131" s="16"/>
      <c r="K10131" s="17"/>
      <c r="L10131" s="16"/>
      <c r="N10131" s="121"/>
      <c r="O10131" s="96"/>
    </row>
    <row r="10132" spans="1:15" ht="45.95" customHeight="1">
      <c r="F10132" s="18"/>
      <c r="G10132" s="19"/>
      <c r="H10132" s="19"/>
      <c r="I10132" s="120"/>
      <c r="J10132" s="16"/>
      <c r="K10132" s="17"/>
      <c r="L10132" s="16"/>
      <c r="N10132" s="121"/>
      <c r="O10132" s="96"/>
    </row>
    <row r="10133" spans="1:15" ht="45.95" customHeight="1">
      <c r="F10133" s="18"/>
      <c r="G10133" s="19"/>
      <c r="H10133" s="19"/>
      <c r="I10133" s="120"/>
      <c r="J10133" s="16"/>
      <c r="K10133" s="17"/>
      <c r="L10133" s="16"/>
      <c r="N10133" s="121"/>
      <c r="O10133" s="96"/>
    </row>
    <row r="10134" spans="1:15" ht="45.95" customHeight="1">
      <c r="F10134" s="22"/>
      <c r="G10134" s="19"/>
      <c r="H10134" s="19"/>
      <c r="I10134" s="120"/>
      <c r="J10134" s="23"/>
      <c r="K10134" s="24"/>
      <c r="L10134" s="23"/>
      <c r="N10134" s="121"/>
      <c r="O10134" s="96"/>
    </row>
    <row r="10135" spans="1:15" ht="45.95" customHeight="1">
      <c r="F10135" s="25"/>
      <c r="G10135" s="25"/>
      <c r="H10135" s="25"/>
      <c r="I10135" s="132"/>
      <c r="J10135" s="23"/>
      <c r="K10135" s="24"/>
      <c r="L10135" s="23"/>
      <c r="N10135" s="121"/>
      <c r="O10135" s="96"/>
    </row>
    <row r="10136" spans="1:15" ht="45.95" customHeight="1">
      <c r="F10136" s="25"/>
      <c r="G10136" s="25"/>
      <c r="H10136" s="25"/>
      <c r="I10136" s="132"/>
      <c r="J10136" s="23"/>
      <c r="K10136" s="24"/>
      <c r="L10136" s="23"/>
      <c r="N10136" s="121"/>
      <c r="O10136" s="96"/>
    </row>
    <row r="10137" spans="1:15" ht="45.95" customHeight="1">
      <c r="F10137" s="133"/>
      <c r="G10137" s="25"/>
      <c r="H10137" s="25"/>
      <c r="I10137" s="132"/>
      <c r="J10137" s="23"/>
      <c r="K10137" s="24"/>
      <c r="L10137" s="23"/>
      <c r="N10137" s="121"/>
      <c r="O10137" s="96"/>
    </row>
    <row r="10138" spans="1:15" ht="45.95" customHeight="1">
      <c r="F10138" s="133"/>
      <c r="G10138" s="25"/>
      <c r="H10138" s="25"/>
      <c r="I10138" s="132"/>
      <c r="J10138" s="23"/>
      <c r="K10138" s="24"/>
      <c r="L10138" s="23"/>
      <c r="N10138" s="121"/>
      <c r="O10138" s="96"/>
    </row>
    <row r="10139" spans="1:15" ht="45.95" customHeight="1">
      <c r="A10139" s="110"/>
      <c r="B10139" s="149"/>
      <c r="C10139" s="127"/>
      <c r="D10139" s="96"/>
      <c r="F10139" s="130"/>
      <c r="G10139" s="130"/>
      <c r="H10139" s="130"/>
      <c r="I10139" s="120"/>
      <c r="J10139" s="16"/>
      <c r="K10139" s="17"/>
      <c r="L10139" s="16"/>
      <c r="N10139" s="131"/>
    </row>
    <row r="10140" spans="1:15" ht="45.95" customHeight="1">
      <c r="F10140" s="18"/>
      <c r="G10140" s="130"/>
      <c r="H10140" s="130"/>
      <c r="I10140" s="120"/>
      <c r="J10140" s="16"/>
      <c r="K10140" s="17"/>
      <c r="L10140" s="16"/>
      <c r="N10140" s="131"/>
    </row>
    <row r="10141" spans="1:15" ht="45.95" customHeight="1">
      <c r="F10141" s="18"/>
      <c r="G10141" s="19"/>
      <c r="H10141" s="19"/>
      <c r="I10141" s="137"/>
      <c r="J10141" s="16"/>
      <c r="K10141" s="17"/>
      <c r="L10141" s="16"/>
      <c r="N10141" s="121"/>
      <c r="O10141" s="96"/>
    </row>
    <row r="10142" spans="1:15" ht="45.95" customHeight="1">
      <c r="F10142" s="18"/>
      <c r="G10142" s="19"/>
      <c r="H10142" s="19"/>
      <c r="I10142" s="120"/>
      <c r="J10142" s="16"/>
      <c r="K10142" s="17"/>
      <c r="L10142" s="16"/>
      <c r="N10142" s="121"/>
      <c r="O10142" s="96"/>
    </row>
    <row r="10143" spans="1:15" ht="45.95" customHeight="1">
      <c r="F10143" s="18"/>
      <c r="G10143" s="19"/>
      <c r="H10143" s="19"/>
      <c r="I10143" s="120"/>
      <c r="J10143" s="16"/>
      <c r="K10143" s="17"/>
      <c r="L10143" s="16"/>
      <c r="N10143" s="121"/>
      <c r="O10143" s="96"/>
    </row>
    <row r="10144" spans="1:15" ht="45.95" customHeight="1">
      <c r="F10144" s="22"/>
      <c r="G10144" s="19"/>
      <c r="H10144" s="19"/>
      <c r="I10144" s="120"/>
      <c r="J10144" s="23"/>
      <c r="K10144" s="24"/>
      <c r="L10144" s="23"/>
      <c r="N10144" s="121"/>
      <c r="O10144" s="96"/>
    </row>
    <row r="10145" spans="6:15" ht="45.95" customHeight="1">
      <c r="F10145" s="22"/>
      <c r="G10145" s="19"/>
      <c r="H10145" s="19"/>
      <c r="I10145" s="120"/>
      <c r="J10145" s="23"/>
      <c r="K10145" s="24"/>
      <c r="L10145" s="23"/>
      <c r="N10145" s="121"/>
      <c r="O10145" s="96"/>
    </row>
    <row r="10146" spans="6:15" ht="45.95" customHeight="1">
      <c r="F10146" s="25"/>
      <c r="G10146" s="25"/>
      <c r="H10146" s="25"/>
      <c r="I10146" s="120"/>
      <c r="J10146" s="23"/>
      <c r="K10146" s="24"/>
      <c r="L10146" s="23"/>
      <c r="N10146" s="121"/>
      <c r="O10146" s="96"/>
    </row>
    <row r="10147" spans="6:15" ht="45.95" customHeight="1">
      <c r="F10147" s="25"/>
      <c r="G10147" s="25"/>
      <c r="H10147" s="25"/>
      <c r="I10147" s="132"/>
      <c r="J10147" s="23"/>
      <c r="K10147" s="24"/>
      <c r="L10147" s="23"/>
      <c r="N10147" s="121"/>
    </row>
    <row r="10148" spans="6:15" ht="45.95" customHeight="1">
      <c r="F10148" s="133"/>
      <c r="G10148" s="25"/>
      <c r="H10148" s="25"/>
      <c r="I10148" s="132"/>
      <c r="J10148" s="23"/>
      <c r="K10148" s="24"/>
      <c r="L10148" s="23"/>
      <c r="N10148" s="121"/>
    </row>
    <row r="10149" spans="6:15" ht="45.95" customHeight="1">
      <c r="F10149" s="133"/>
      <c r="G10149" s="25"/>
      <c r="H10149" s="25"/>
      <c r="I10149" s="132"/>
      <c r="J10149" s="23"/>
      <c r="K10149" s="24"/>
      <c r="L10149" s="23"/>
      <c r="N10149" s="121"/>
    </row>
    <row r="10150" spans="6:15" ht="45.95" customHeight="1">
      <c r="F10150" s="133"/>
      <c r="G10150" s="25"/>
      <c r="H10150" s="25"/>
      <c r="I10150" s="132"/>
      <c r="J10150" s="23"/>
      <c r="K10150" s="24"/>
      <c r="L10150" s="23"/>
      <c r="N10150" s="121"/>
    </row>
    <row r="10151" spans="6:15" ht="45.95" customHeight="1">
      <c r="F10151" s="133"/>
      <c r="G10151" s="25"/>
      <c r="H10151" s="25"/>
      <c r="I10151" s="132"/>
      <c r="J10151" s="23"/>
      <c r="K10151" s="24"/>
      <c r="L10151" s="23"/>
      <c r="N10151" s="121"/>
    </row>
    <row r="10152" spans="6:15" ht="45.95" customHeight="1">
      <c r="F10152" s="18"/>
      <c r="G10152" s="19"/>
      <c r="H10152" s="19"/>
      <c r="I10152" s="137"/>
      <c r="J10152" s="16"/>
      <c r="K10152" s="17"/>
      <c r="L10152" s="16"/>
      <c r="N10152" s="121"/>
    </row>
    <row r="10153" spans="6:15" ht="45.95" customHeight="1">
      <c r="F10153" s="18"/>
      <c r="G10153" s="19"/>
      <c r="H10153" s="19"/>
      <c r="I10153" s="120"/>
      <c r="J10153" s="16"/>
      <c r="K10153" s="17"/>
      <c r="L10153" s="16"/>
      <c r="N10153" s="121"/>
    </row>
    <row r="10154" spans="6:15" ht="45.95" customHeight="1">
      <c r="F10154" s="18"/>
      <c r="G10154" s="19"/>
      <c r="H10154" s="19"/>
      <c r="I10154" s="120"/>
      <c r="J10154" s="16"/>
      <c r="K10154" s="17"/>
      <c r="L10154" s="16"/>
      <c r="N10154" s="121"/>
    </row>
    <row r="10155" spans="6:15" ht="45.95" customHeight="1">
      <c r="F10155" s="18"/>
      <c r="G10155" s="19"/>
      <c r="H10155" s="19"/>
      <c r="I10155" s="120"/>
      <c r="J10155" s="16"/>
      <c r="K10155" s="17"/>
      <c r="L10155" s="16"/>
      <c r="N10155" s="121"/>
    </row>
    <row r="10156" spans="6:15" ht="45.95" customHeight="1">
      <c r="F10156" s="22"/>
      <c r="G10156" s="19"/>
      <c r="H10156" s="19"/>
      <c r="I10156" s="120"/>
      <c r="J10156" s="23"/>
      <c r="K10156" s="24"/>
      <c r="L10156" s="23"/>
      <c r="N10156" s="121"/>
    </row>
    <row r="10157" spans="6:15" ht="45.95" customHeight="1">
      <c r="F10157" s="22"/>
      <c r="G10157" s="19"/>
      <c r="H10157" s="19"/>
      <c r="I10157" s="120"/>
      <c r="J10157" s="23"/>
      <c r="K10157" s="24"/>
      <c r="L10157" s="23"/>
      <c r="N10157" s="121"/>
    </row>
    <row r="10158" spans="6:15" ht="45.95" customHeight="1">
      <c r="F10158" s="25"/>
      <c r="G10158" s="25"/>
      <c r="H10158" s="25"/>
      <c r="I10158" s="132"/>
      <c r="J10158" s="23"/>
      <c r="K10158" s="24"/>
      <c r="L10158" s="23"/>
      <c r="N10158" s="121"/>
    </row>
    <row r="10159" spans="6:15" ht="45.95" customHeight="1">
      <c r="F10159" s="25"/>
      <c r="G10159" s="25"/>
      <c r="H10159" s="25"/>
      <c r="I10159" s="132"/>
      <c r="J10159" s="23"/>
      <c r="K10159" s="24"/>
      <c r="L10159" s="23"/>
      <c r="N10159" s="121"/>
    </row>
    <row r="10160" spans="6:15" ht="45.95" customHeight="1">
      <c r="F10160" s="133"/>
      <c r="G10160" s="25"/>
      <c r="H10160" s="25"/>
      <c r="I10160" s="132"/>
      <c r="J10160" s="23"/>
      <c r="K10160" s="24"/>
      <c r="L10160" s="23"/>
      <c r="N10160" s="121"/>
    </row>
    <row r="10161" spans="1:15" ht="45.95" customHeight="1">
      <c r="F10161" s="133"/>
      <c r="G10161" s="25"/>
      <c r="H10161" s="25"/>
      <c r="I10161" s="132"/>
      <c r="J10161" s="23"/>
      <c r="K10161" s="24"/>
      <c r="L10161" s="23"/>
      <c r="N10161" s="121"/>
    </row>
    <row r="10162" spans="1:15" ht="45.95" customHeight="1">
      <c r="F10162" s="133"/>
      <c r="G10162" s="25"/>
      <c r="H10162" s="25"/>
      <c r="I10162" s="132"/>
      <c r="J10162" s="23"/>
      <c r="K10162" s="24"/>
      <c r="L10162" s="23"/>
      <c r="N10162" s="121"/>
    </row>
    <row r="10163" spans="1:15" ht="45.95" customHeight="1">
      <c r="F10163" s="133"/>
      <c r="G10163" s="25"/>
      <c r="H10163" s="25"/>
      <c r="I10163" s="132"/>
      <c r="J10163" s="23"/>
      <c r="K10163" s="24"/>
      <c r="L10163" s="23"/>
      <c r="N10163" s="121"/>
    </row>
    <row r="10164" spans="1:15" ht="45.95" customHeight="1">
      <c r="A10164" s="110"/>
      <c r="B10164" s="149"/>
      <c r="C10164" s="127"/>
      <c r="D10164" s="96"/>
      <c r="F10164" s="130"/>
      <c r="G10164" s="130"/>
      <c r="H10164" s="130"/>
      <c r="I10164" s="120"/>
      <c r="J10164" s="16"/>
      <c r="K10164" s="17"/>
      <c r="L10164" s="16"/>
      <c r="N10164" s="131"/>
      <c r="O10164" s="96"/>
    </row>
    <row r="10165" spans="1:15" ht="45.95" customHeight="1">
      <c r="F10165" s="18"/>
      <c r="G10165" s="130"/>
      <c r="H10165" s="130"/>
      <c r="I10165" s="120"/>
      <c r="J10165" s="16"/>
      <c r="K10165" s="17"/>
      <c r="L10165" s="16"/>
      <c r="N10165" s="131"/>
      <c r="O10165" s="96"/>
    </row>
    <row r="10166" spans="1:15" ht="45.95" customHeight="1">
      <c r="F10166" s="18"/>
      <c r="G10166" s="19"/>
      <c r="H10166" s="19"/>
      <c r="I10166" s="137"/>
      <c r="J10166" s="16"/>
      <c r="K10166" s="17"/>
      <c r="L10166" s="16"/>
      <c r="N10166" s="121"/>
      <c r="O10166" s="96"/>
    </row>
    <row r="10167" spans="1:15" ht="45.95" customHeight="1">
      <c r="F10167" s="18"/>
      <c r="G10167" s="19"/>
      <c r="H10167" s="19"/>
      <c r="I10167" s="120"/>
      <c r="J10167" s="16"/>
      <c r="K10167" s="17"/>
      <c r="L10167" s="16"/>
      <c r="N10167" s="121"/>
      <c r="O10167" s="96"/>
    </row>
    <row r="10168" spans="1:15" ht="45.95" customHeight="1">
      <c r="F10168" s="18"/>
      <c r="G10168" s="19"/>
      <c r="H10168" s="19"/>
      <c r="I10168" s="120"/>
      <c r="J10168" s="16"/>
      <c r="K10168" s="17"/>
      <c r="L10168" s="16"/>
      <c r="N10168" s="121"/>
      <c r="O10168" s="96"/>
    </row>
    <row r="10169" spans="1:15" ht="45.95" customHeight="1">
      <c r="F10169" s="18"/>
      <c r="G10169" s="19"/>
      <c r="H10169" s="19"/>
      <c r="I10169" s="120"/>
      <c r="J10169" s="16"/>
      <c r="K10169" s="17"/>
      <c r="L10169" s="16"/>
      <c r="N10169" s="121"/>
      <c r="O10169" s="96"/>
    </row>
    <row r="10170" spans="1:15" ht="45.95" customHeight="1">
      <c r="F10170" s="22"/>
      <c r="G10170" s="19"/>
      <c r="H10170" s="19"/>
      <c r="I10170" s="120"/>
      <c r="J10170" s="23"/>
      <c r="K10170" s="24"/>
      <c r="L10170" s="23"/>
      <c r="N10170" s="121"/>
      <c r="O10170" s="96"/>
    </row>
    <row r="10171" spans="1:15" ht="45.95" customHeight="1">
      <c r="F10171" s="22"/>
      <c r="G10171" s="19"/>
      <c r="H10171" s="19"/>
      <c r="I10171" s="120"/>
      <c r="J10171" s="23"/>
      <c r="K10171" s="24"/>
      <c r="L10171" s="23"/>
      <c r="N10171" s="121"/>
      <c r="O10171" s="96"/>
    </row>
    <row r="10172" spans="1:15" ht="45.95" customHeight="1">
      <c r="F10172" s="25"/>
      <c r="G10172" s="25"/>
      <c r="H10172" s="25"/>
      <c r="I10172" s="132"/>
      <c r="J10172" s="23"/>
      <c r="K10172" s="24"/>
      <c r="L10172" s="23"/>
      <c r="N10172" s="121"/>
      <c r="O10172" s="96"/>
    </row>
    <row r="10173" spans="1:15" ht="45.95" customHeight="1">
      <c r="F10173" s="25"/>
      <c r="G10173" s="25"/>
      <c r="H10173" s="25"/>
      <c r="I10173" s="132"/>
      <c r="J10173" s="23"/>
      <c r="K10173" s="24"/>
      <c r="L10173" s="23"/>
      <c r="N10173" s="121"/>
      <c r="O10173" s="96"/>
    </row>
    <row r="10174" spans="1:15" ht="45.95" customHeight="1">
      <c r="F10174" s="133"/>
      <c r="G10174" s="25"/>
      <c r="H10174" s="25"/>
      <c r="I10174" s="132"/>
      <c r="J10174" s="23"/>
      <c r="K10174" s="24"/>
      <c r="L10174" s="23"/>
      <c r="N10174" s="121"/>
      <c r="O10174" s="96"/>
    </row>
    <row r="10175" spans="1:15" ht="45.95" customHeight="1">
      <c r="F10175" s="133"/>
      <c r="G10175" s="25"/>
      <c r="H10175" s="25"/>
      <c r="I10175" s="132"/>
      <c r="J10175" s="23"/>
      <c r="K10175" s="24"/>
      <c r="L10175" s="23"/>
      <c r="N10175" s="121"/>
      <c r="O10175" s="96"/>
    </row>
    <row r="10176" spans="1:15" ht="45.95" customHeight="1">
      <c r="F10176" s="18"/>
      <c r="G10176" s="19"/>
      <c r="H10176" s="19"/>
      <c r="I10176" s="137"/>
      <c r="J10176" s="16"/>
      <c r="K10176" s="17"/>
      <c r="L10176" s="16"/>
      <c r="N10176" s="121"/>
      <c r="O10176" s="96"/>
    </row>
    <row r="10177" spans="1:15" ht="45.95" customHeight="1">
      <c r="F10177" s="18"/>
      <c r="G10177" s="19"/>
      <c r="H10177" s="19"/>
      <c r="I10177" s="120"/>
      <c r="J10177" s="16"/>
      <c r="K10177" s="17"/>
      <c r="L10177" s="16"/>
      <c r="N10177" s="121"/>
      <c r="O10177" s="96"/>
    </row>
    <row r="10178" spans="1:15" ht="45.95" customHeight="1">
      <c r="F10178" s="18"/>
      <c r="G10178" s="19"/>
      <c r="H10178" s="19"/>
      <c r="I10178" s="120"/>
      <c r="J10178" s="16"/>
      <c r="K10178" s="17"/>
      <c r="L10178" s="16"/>
      <c r="N10178" s="121"/>
      <c r="O10178" s="96"/>
    </row>
    <row r="10179" spans="1:15" ht="45.95" customHeight="1">
      <c r="F10179" s="18"/>
      <c r="G10179" s="19"/>
      <c r="H10179" s="19"/>
      <c r="I10179" s="120"/>
      <c r="J10179" s="16"/>
      <c r="K10179" s="17"/>
      <c r="L10179" s="16"/>
      <c r="N10179" s="121"/>
      <c r="O10179" s="96"/>
    </row>
    <row r="10180" spans="1:15" ht="45.95" customHeight="1">
      <c r="F10180" s="22"/>
      <c r="G10180" s="19"/>
      <c r="H10180" s="19"/>
      <c r="I10180" s="120"/>
      <c r="J10180" s="23"/>
      <c r="K10180" s="24"/>
      <c r="L10180" s="23"/>
      <c r="N10180" s="121"/>
      <c r="O10180" s="96"/>
    </row>
    <row r="10181" spans="1:15" ht="45.95" customHeight="1">
      <c r="F10181" s="25"/>
      <c r="G10181" s="25"/>
      <c r="H10181" s="25"/>
      <c r="I10181" s="120"/>
      <c r="J10181" s="23"/>
      <c r="K10181" s="24"/>
      <c r="L10181" s="23"/>
      <c r="N10181" s="121"/>
      <c r="O10181" s="96"/>
    </row>
    <row r="10182" spans="1:15" ht="45.95" customHeight="1">
      <c r="F10182" s="133"/>
      <c r="G10182" s="25"/>
      <c r="H10182" s="25"/>
      <c r="I10182" s="132"/>
      <c r="J10182" s="23"/>
      <c r="K10182" s="24"/>
      <c r="L10182" s="23"/>
      <c r="N10182" s="121"/>
      <c r="O10182" s="96"/>
    </row>
    <row r="10183" spans="1:15" ht="45.95" customHeight="1">
      <c r="F10183" s="133"/>
      <c r="G10183" s="25"/>
      <c r="H10183" s="25"/>
      <c r="I10183" s="132"/>
      <c r="J10183" s="23"/>
      <c r="K10183" s="24"/>
      <c r="L10183" s="23"/>
      <c r="N10183" s="121"/>
      <c r="O10183" s="96"/>
    </row>
    <row r="10184" spans="1:15" ht="45.95" customHeight="1">
      <c r="A10184" s="110"/>
      <c r="B10184" s="149"/>
      <c r="C10184" s="127"/>
      <c r="D10184" s="96"/>
      <c r="F10184" s="130"/>
      <c r="G10184" s="130"/>
      <c r="H10184" s="130"/>
      <c r="I10184" s="120"/>
      <c r="J10184" s="16"/>
      <c r="K10184" s="17"/>
      <c r="L10184" s="16"/>
      <c r="N10184" s="131"/>
      <c r="O10184" s="96"/>
    </row>
    <row r="10185" spans="1:15" ht="45.95" customHeight="1">
      <c r="F10185" s="18"/>
      <c r="G10185" s="130"/>
      <c r="H10185" s="130"/>
      <c r="I10185" s="120"/>
      <c r="J10185" s="16"/>
      <c r="K10185" s="17"/>
      <c r="L10185" s="16"/>
      <c r="N10185" s="131"/>
      <c r="O10185" s="96"/>
    </row>
    <row r="10186" spans="1:15" ht="45.95" customHeight="1">
      <c r="F10186" s="18"/>
      <c r="G10186" s="130"/>
      <c r="H10186" s="130"/>
      <c r="I10186" s="120"/>
      <c r="J10186" s="16"/>
      <c r="K10186" s="17"/>
      <c r="L10186" s="16"/>
      <c r="N10186" s="131"/>
      <c r="O10186" s="96"/>
    </row>
    <row r="10187" spans="1:15" ht="45.95" customHeight="1">
      <c r="F10187" s="18"/>
      <c r="G10187" s="19"/>
      <c r="H10187" s="19"/>
      <c r="I10187" s="120"/>
      <c r="J10187" s="16"/>
      <c r="K10187" s="17"/>
      <c r="L10187" s="16"/>
      <c r="N10187" s="121"/>
      <c r="O10187" s="96"/>
    </row>
    <row r="10188" spans="1:15" ht="45.95" customHeight="1">
      <c r="F10188" s="18"/>
      <c r="G10188" s="19"/>
      <c r="H10188" s="19"/>
      <c r="I10188" s="120"/>
      <c r="J10188" s="16"/>
      <c r="K10188" s="17"/>
      <c r="L10188" s="16"/>
      <c r="N10188" s="121"/>
      <c r="O10188" s="96"/>
    </row>
    <row r="10189" spans="1:15" ht="45.95" customHeight="1">
      <c r="F10189" s="18"/>
      <c r="G10189" s="19"/>
      <c r="H10189" s="19"/>
      <c r="I10189" s="120"/>
      <c r="J10189" s="16"/>
      <c r="K10189" s="17"/>
      <c r="L10189" s="16"/>
      <c r="N10189" s="121"/>
      <c r="O10189" s="96"/>
    </row>
    <row r="10190" spans="1:15" ht="45.95" customHeight="1">
      <c r="F10190" s="18"/>
      <c r="G10190" s="19"/>
      <c r="H10190" s="19"/>
      <c r="I10190" s="120"/>
      <c r="J10190" s="16"/>
      <c r="K10190" s="17"/>
      <c r="L10190" s="16"/>
      <c r="N10190" s="121"/>
      <c r="O10190" s="96"/>
    </row>
    <row r="10191" spans="1:15" ht="45.95" customHeight="1">
      <c r="F10191" s="18"/>
      <c r="G10191" s="19"/>
      <c r="H10191" s="19"/>
      <c r="I10191" s="120"/>
      <c r="J10191" s="16"/>
      <c r="K10191" s="17"/>
      <c r="L10191" s="16"/>
      <c r="N10191" s="121"/>
      <c r="O10191" s="96"/>
    </row>
    <row r="10192" spans="1:15" ht="45.95" customHeight="1">
      <c r="F10192" s="22"/>
      <c r="G10192" s="19"/>
      <c r="H10192" s="19"/>
      <c r="I10192" s="120"/>
      <c r="J10192" s="23"/>
      <c r="K10192" s="24"/>
      <c r="L10192" s="23"/>
      <c r="N10192" s="121"/>
      <c r="O10192" s="96"/>
    </row>
    <row r="10193" spans="6:15" ht="45.95" customHeight="1">
      <c r="F10193" s="22"/>
      <c r="G10193" s="19"/>
      <c r="H10193" s="19"/>
      <c r="I10193" s="120"/>
      <c r="J10193" s="23"/>
      <c r="K10193" s="24"/>
      <c r="L10193" s="23"/>
      <c r="N10193" s="121"/>
      <c r="O10193" s="96"/>
    </row>
    <row r="10194" spans="6:15" ht="45.95" customHeight="1">
      <c r="F10194" s="25"/>
      <c r="G10194" s="25"/>
      <c r="H10194" s="25"/>
      <c r="I10194" s="132"/>
      <c r="J10194" s="23"/>
      <c r="K10194" s="24"/>
      <c r="L10194" s="23"/>
      <c r="N10194" s="121"/>
      <c r="O10194" s="96"/>
    </row>
    <row r="10195" spans="6:15" ht="45.95" customHeight="1">
      <c r="F10195" s="25"/>
      <c r="G10195" s="25"/>
      <c r="H10195" s="25"/>
      <c r="I10195" s="132"/>
      <c r="J10195" s="23"/>
      <c r="K10195" s="24"/>
      <c r="L10195" s="23"/>
      <c r="N10195" s="121"/>
      <c r="O10195" s="96"/>
    </row>
    <row r="10196" spans="6:15" ht="45.95" customHeight="1">
      <c r="F10196" s="133"/>
      <c r="G10196" s="25"/>
      <c r="H10196" s="25"/>
      <c r="I10196" s="132"/>
      <c r="J10196" s="23"/>
      <c r="K10196" s="24"/>
      <c r="L10196" s="23"/>
      <c r="N10196" s="121"/>
      <c r="O10196" s="96"/>
    </row>
    <row r="10197" spans="6:15" ht="45.95" customHeight="1">
      <c r="F10197" s="133"/>
      <c r="G10197" s="25"/>
      <c r="H10197" s="25"/>
      <c r="I10197" s="132"/>
      <c r="J10197" s="23"/>
      <c r="K10197" s="24"/>
      <c r="L10197" s="23"/>
      <c r="N10197" s="121"/>
      <c r="O10197" s="96"/>
    </row>
    <row r="10198" spans="6:15" ht="45.95" customHeight="1">
      <c r="F10198" s="133"/>
      <c r="G10198" s="25"/>
      <c r="H10198" s="25"/>
      <c r="I10198" s="132"/>
      <c r="J10198" s="23"/>
      <c r="K10198" s="24"/>
      <c r="L10198" s="23"/>
      <c r="N10198" s="121"/>
      <c r="O10198" s="96"/>
    </row>
    <row r="10199" spans="6:15" ht="45.95" customHeight="1">
      <c r="F10199" s="133"/>
      <c r="G10199" s="25"/>
      <c r="H10199" s="25"/>
      <c r="I10199" s="132"/>
      <c r="J10199" s="23"/>
      <c r="K10199" s="24"/>
      <c r="L10199" s="23"/>
      <c r="N10199" s="121"/>
      <c r="O10199" s="96"/>
    </row>
    <row r="10200" spans="6:15" ht="45.95" customHeight="1">
      <c r="F10200" s="18"/>
      <c r="G10200" s="19"/>
      <c r="H10200" s="19"/>
      <c r="I10200" s="120"/>
      <c r="J10200" s="16"/>
      <c r="K10200" s="17"/>
      <c r="L10200" s="16"/>
      <c r="N10200" s="121"/>
      <c r="O10200" s="96"/>
    </row>
    <row r="10201" spans="6:15" ht="45.95" customHeight="1">
      <c r="F10201" s="22"/>
      <c r="G10201" s="19"/>
      <c r="H10201" s="19"/>
      <c r="I10201" s="120"/>
      <c r="J10201" s="23"/>
      <c r="K10201" s="24"/>
      <c r="L10201" s="23"/>
      <c r="N10201" s="121"/>
      <c r="O10201" s="96"/>
    </row>
    <row r="10202" spans="6:15" ht="45.95" customHeight="1">
      <c r="F10202" s="22"/>
      <c r="G10202" s="19"/>
      <c r="H10202" s="19"/>
      <c r="I10202" s="120"/>
      <c r="J10202" s="23"/>
      <c r="K10202" s="24"/>
      <c r="L10202" s="23"/>
      <c r="N10202" s="121"/>
      <c r="O10202" s="96"/>
    </row>
    <row r="10203" spans="6:15" ht="45.95" customHeight="1">
      <c r="F10203" s="25"/>
      <c r="G10203" s="25"/>
      <c r="H10203" s="25"/>
      <c r="I10203" s="120"/>
      <c r="J10203" s="23"/>
      <c r="K10203" s="24"/>
      <c r="L10203" s="23"/>
      <c r="N10203" s="121"/>
      <c r="O10203" s="96"/>
    </row>
    <row r="10204" spans="6:15" ht="45.95" customHeight="1">
      <c r="F10204" s="25"/>
      <c r="G10204" s="25"/>
      <c r="H10204" s="25"/>
      <c r="I10204" s="120"/>
      <c r="J10204" s="23"/>
      <c r="K10204" s="24"/>
      <c r="L10204" s="23"/>
      <c r="N10204" s="121"/>
      <c r="O10204" s="96"/>
    </row>
    <row r="10205" spans="6:15" ht="45.95" customHeight="1">
      <c r="F10205" s="133"/>
      <c r="G10205" s="25"/>
      <c r="H10205" s="25"/>
      <c r="I10205" s="132"/>
      <c r="J10205" s="23"/>
      <c r="K10205" s="24"/>
      <c r="L10205" s="23"/>
      <c r="N10205" s="121"/>
      <c r="O10205" s="96"/>
    </row>
    <row r="10206" spans="6:15" ht="45.95" customHeight="1">
      <c r="F10206" s="133"/>
      <c r="G10206" s="25"/>
      <c r="H10206" s="25"/>
      <c r="I10206" s="132"/>
      <c r="J10206" s="23"/>
      <c r="K10206" s="24"/>
      <c r="L10206" s="23"/>
      <c r="N10206" s="121"/>
      <c r="O10206" s="96"/>
    </row>
    <row r="10207" spans="6:15" ht="45.95" customHeight="1">
      <c r="F10207" s="133"/>
      <c r="G10207" s="25"/>
      <c r="H10207" s="25"/>
      <c r="I10207" s="132"/>
      <c r="J10207" s="23"/>
      <c r="K10207" s="24"/>
      <c r="L10207" s="23"/>
      <c r="N10207" s="121"/>
      <c r="O10207" s="96"/>
    </row>
    <row r="10208" spans="6:15" ht="45.95" customHeight="1">
      <c r="F10208" s="18"/>
      <c r="G10208" s="19"/>
      <c r="H10208" s="19"/>
      <c r="I10208" s="137"/>
      <c r="J10208" s="16"/>
      <c r="K10208" s="17"/>
      <c r="L10208" s="16"/>
      <c r="N10208" s="121"/>
      <c r="O10208" s="96"/>
    </row>
    <row r="10209" spans="1:15" ht="45.95" customHeight="1">
      <c r="F10209" s="18"/>
      <c r="G10209" s="19"/>
      <c r="H10209" s="19"/>
      <c r="I10209" s="120"/>
      <c r="J10209" s="16"/>
      <c r="K10209" s="17"/>
      <c r="L10209" s="16"/>
      <c r="N10209" s="121"/>
      <c r="O10209" s="96"/>
    </row>
    <row r="10210" spans="1:15" ht="45.95" customHeight="1">
      <c r="F10210" s="18"/>
      <c r="G10210" s="19"/>
      <c r="H10210" s="19"/>
      <c r="I10210" s="120"/>
      <c r="J10210" s="16"/>
      <c r="K10210" s="17"/>
      <c r="L10210" s="16"/>
      <c r="N10210" s="121"/>
      <c r="O10210" s="96"/>
    </row>
    <row r="10211" spans="1:15" ht="45.95" customHeight="1">
      <c r="F10211" s="18"/>
      <c r="G10211" s="19"/>
      <c r="H10211" s="19"/>
      <c r="I10211" s="120"/>
      <c r="J10211" s="16"/>
      <c r="K10211" s="17"/>
      <c r="L10211" s="16"/>
      <c r="N10211" s="121"/>
      <c r="O10211" s="96"/>
    </row>
    <row r="10212" spans="1:15" ht="45.95" customHeight="1">
      <c r="F10212" s="22"/>
      <c r="G10212" s="19"/>
      <c r="H10212" s="19"/>
      <c r="I10212" s="120"/>
      <c r="J10212" s="23"/>
      <c r="K10212" s="24"/>
      <c r="L10212" s="23"/>
      <c r="N10212" s="121"/>
      <c r="O10212" s="96"/>
    </row>
    <row r="10213" spans="1:15" ht="45.95" customHeight="1">
      <c r="F10213" s="22"/>
      <c r="G10213" s="19"/>
      <c r="H10213" s="19"/>
      <c r="I10213" s="120"/>
      <c r="J10213" s="23"/>
      <c r="K10213" s="24"/>
      <c r="L10213" s="23"/>
      <c r="N10213" s="121"/>
      <c r="O10213" s="96"/>
    </row>
    <row r="10214" spans="1:15" ht="45.95" customHeight="1">
      <c r="F10214" s="25"/>
      <c r="G10214" s="25"/>
      <c r="H10214" s="25"/>
      <c r="I10214" s="132"/>
      <c r="J10214" s="23"/>
      <c r="K10214" s="24"/>
      <c r="L10214" s="23"/>
      <c r="N10214" s="121"/>
      <c r="O10214" s="96"/>
    </row>
    <row r="10215" spans="1:15" ht="45.95" customHeight="1">
      <c r="F10215" s="25"/>
      <c r="G10215" s="25"/>
      <c r="H10215" s="25"/>
      <c r="I10215" s="132"/>
      <c r="J10215" s="23"/>
      <c r="K10215" s="24"/>
      <c r="L10215" s="23"/>
      <c r="N10215" s="121"/>
      <c r="O10215" s="96"/>
    </row>
    <row r="10216" spans="1:15" ht="45.95" customHeight="1">
      <c r="F10216" s="133"/>
      <c r="G10216" s="25"/>
      <c r="H10216" s="25"/>
      <c r="I10216" s="132"/>
      <c r="J10216" s="23"/>
      <c r="K10216" s="24"/>
      <c r="L10216" s="23"/>
      <c r="N10216" s="121"/>
      <c r="O10216" s="96"/>
    </row>
    <row r="10217" spans="1:15" ht="45.95" customHeight="1">
      <c r="F10217" s="133"/>
      <c r="G10217" s="25"/>
      <c r="H10217" s="25"/>
      <c r="I10217" s="132"/>
      <c r="J10217" s="23"/>
      <c r="K10217" s="24"/>
      <c r="L10217" s="23"/>
      <c r="N10217" s="121"/>
      <c r="O10217" s="96"/>
    </row>
    <row r="10218" spans="1:15" ht="45.95" customHeight="1">
      <c r="F10218" s="133"/>
      <c r="G10218" s="25"/>
      <c r="H10218" s="25"/>
      <c r="I10218" s="132"/>
      <c r="J10218" s="23"/>
      <c r="K10218" s="24"/>
      <c r="L10218" s="23"/>
      <c r="N10218" s="121"/>
      <c r="O10218" s="96"/>
    </row>
    <row r="10219" spans="1:15" ht="45.95" customHeight="1">
      <c r="A10219" s="110"/>
      <c r="B10219" s="149"/>
      <c r="C10219" s="127"/>
      <c r="D10219" s="96"/>
      <c r="F10219" s="130"/>
      <c r="G10219" s="130"/>
      <c r="H10219" s="130"/>
      <c r="I10219" s="120"/>
      <c r="J10219" s="16"/>
      <c r="K10219" s="17"/>
      <c r="L10219" s="16"/>
      <c r="N10219" s="131"/>
      <c r="O10219" s="96"/>
    </row>
    <row r="10220" spans="1:15" ht="45.95" customHeight="1">
      <c r="F10220" s="18"/>
      <c r="G10220" s="130"/>
      <c r="H10220" s="130"/>
      <c r="I10220" s="120"/>
      <c r="J10220" s="16"/>
      <c r="K10220" s="17"/>
      <c r="L10220" s="16"/>
      <c r="N10220" s="131"/>
      <c r="O10220" s="96"/>
    </row>
    <row r="10221" spans="1:15" ht="45.95" customHeight="1">
      <c r="F10221" s="18"/>
      <c r="G10221" s="130"/>
      <c r="H10221" s="130"/>
      <c r="I10221" s="120"/>
      <c r="J10221" s="16"/>
      <c r="K10221" s="17"/>
      <c r="L10221" s="16"/>
      <c r="N10221" s="131"/>
      <c r="O10221" s="96"/>
    </row>
    <row r="10222" spans="1:15" ht="45.95" customHeight="1">
      <c r="F10222" s="130"/>
      <c r="G10222" s="130"/>
      <c r="H10222" s="130"/>
      <c r="I10222" s="120"/>
      <c r="J10222" s="16"/>
      <c r="K10222" s="17"/>
      <c r="L10222" s="16"/>
      <c r="N10222" s="131"/>
      <c r="O10222" s="96"/>
    </row>
    <row r="10223" spans="1:15" ht="45.95" customHeight="1">
      <c r="F10223" s="130"/>
      <c r="G10223" s="130"/>
      <c r="H10223" s="130"/>
      <c r="I10223" s="120"/>
      <c r="J10223" s="16"/>
      <c r="K10223" s="17"/>
      <c r="L10223" s="16"/>
      <c r="N10223" s="131"/>
      <c r="O10223" s="96"/>
    </row>
    <row r="10224" spans="1:15" ht="45.95" customHeight="1">
      <c r="F10224" s="18"/>
      <c r="G10224" s="19"/>
      <c r="H10224" s="19"/>
      <c r="I10224" s="120"/>
      <c r="J10224" s="16"/>
      <c r="K10224" s="17"/>
      <c r="L10224" s="16"/>
      <c r="N10224" s="121"/>
      <c r="O10224" s="96"/>
    </row>
    <row r="10225" spans="6:15" ht="45.95" customHeight="1">
      <c r="F10225" s="18"/>
      <c r="G10225" s="19"/>
      <c r="H10225" s="19"/>
      <c r="I10225" s="120"/>
      <c r="J10225" s="16"/>
      <c r="K10225" s="17"/>
      <c r="L10225" s="16"/>
      <c r="N10225" s="121"/>
      <c r="O10225" s="96"/>
    </row>
    <row r="10226" spans="6:15" ht="45.95" customHeight="1">
      <c r="F10226" s="22"/>
      <c r="G10226" s="19"/>
      <c r="H10226" s="19"/>
      <c r="I10226" s="120"/>
      <c r="J10226" s="23"/>
      <c r="K10226" s="24"/>
      <c r="L10226" s="23"/>
      <c r="N10226" s="121"/>
      <c r="O10226" s="96"/>
    </row>
    <row r="10227" spans="6:15" ht="45.95" customHeight="1">
      <c r="F10227" s="25"/>
      <c r="G10227" s="25"/>
      <c r="H10227" s="25"/>
      <c r="I10227" s="132"/>
      <c r="J10227" s="23"/>
      <c r="K10227" s="24"/>
      <c r="L10227" s="23"/>
      <c r="N10227" s="121"/>
      <c r="O10227" s="96"/>
    </row>
    <row r="10228" spans="6:15" ht="45.95" customHeight="1">
      <c r="F10228" s="133"/>
      <c r="G10228" s="25"/>
      <c r="H10228" s="25"/>
      <c r="I10228" s="132"/>
      <c r="J10228" s="23"/>
      <c r="K10228" s="24"/>
      <c r="L10228" s="23"/>
      <c r="N10228" s="121"/>
      <c r="O10228" s="96"/>
    </row>
    <row r="10229" spans="6:15" ht="45.95" customHeight="1">
      <c r="F10229" s="133"/>
      <c r="G10229" s="25"/>
      <c r="H10229" s="25"/>
      <c r="I10229" s="132"/>
      <c r="J10229" s="23"/>
      <c r="K10229" s="24"/>
      <c r="L10229" s="23"/>
      <c r="N10229" s="121"/>
      <c r="O10229" s="96"/>
    </row>
    <row r="10230" spans="6:15" ht="45.95" customHeight="1">
      <c r="F10230" s="133"/>
      <c r="G10230" s="25"/>
      <c r="H10230" s="25"/>
      <c r="I10230" s="132"/>
      <c r="J10230" s="23"/>
      <c r="K10230" s="24"/>
      <c r="L10230" s="23"/>
      <c r="N10230" s="121"/>
      <c r="O10230" s="96"/>
    </row>
    <row r="10231" spans="6:15" ht="45.95" customHeight="1">
      <c r="F10231" s="18"/>
      <c r="G10231" s="19"/>
      <c r="H10231" s="19"/>
      <c r="I10231" s="137"/>
      <c r="J10231" s="16"/>
      <c r="K10231" s="17"/>
      <c r="L10231" s="16"/>
      <c r="N10231" s="121"/>
      <c r="O10231" s="156"/>
    </row>
    <row r="10232" spans="6:15" ht="45.95" customHeight="1">
      <c r="F10232" s="18"/>
      <c r="G10232" s="19"/>
      <c r="H10232" s="19"/>
      <c r="I10232" s="120"/>
      <c r="J10232" s="16"/>
      <c r="K10232" s="17"/>
      <c r="L10232" s="16"/>
      <c r="N10232" s="121"/>
      <c r="O10232" s="156"/>
    </row>
    <row r="10233" spans="6:15" ht="45.95" customHeight="1">
      <c r="F10233" s="18"/>
      <c r="G10233" s="19"/>
      <c r="H10233" s="19"/>
      <c r="I10233" s="120"/>
      <c r="J10233" s="16"/>
      <c r="K10233" s="17"/>
      <c r="L10233" s="16"/>
      <c r="N10233" s="121"/>
      <c r="O10233" s="156"/>
    </row>
    <row r="10234" spans="6:15" ht="45.95" customHeight="1">
      <c r="F10234" s="18"/>
      <c r="G10234" s="19"/>
      <c r="H10234" s="19"/>
      <c r="I10234" s="120"/>
      <c r="J10234" s="16"/>
      <c r="K10234" s="17"/>
      <c r="L10234" s="16"/>
      <c r="N10234" s="121"/>
      <c r="O10234" s="156"/>
    </row>
    <row r="10235" spans="6:15" ht="45.95" customHeight="1">
      <c r="F10235" s="22"/>
      <c r="G10235" s="19"/>
      <c r="H10235" s="19"/>
      <c r="I10235" s="120"/>
      <c r="J10235" s="23"/>
      <c r="K10235" s="24"/>
      <c r="L10235" s="23"/>
      <c r="N10235" s="121"/>
      <c r="O10235" s="156"/>
    </row>
    <row r="10236" spans="6:15" ht="45.95" customHeight="1">
      <c r="F10236" s="22"/>
      <c r="G10236" s="19"/>
      <c r="H10236" s="19"/>
      <c r="I10236" s="120"/>
      <c r="J10236" s="23"/>
      <c r="K10236" s="24"/>
      <c r="L10236" s="23"/>
      <c r="N10236" s="121"/>
      <c r="O10236" s="156"/>
    </row>
    <row r="10237" spans="6:15" ht="45.95" customHeight="1">
      <c r="F10237" s="25"/>
      <c r="G10237" s="25"/>
      <c r="H10237" s="25"/>
      <c r="I10237" s="132"/>
      <c r="J10237" s="23"/>
      <c r="K10237" s="24"/>
      <c r="L10237" s="23"/>
      <c r="N10237" s="121"/>
      <c r="O10237" s="96"/>
    </row>
    <row r="10238" spans="6:15" ht="45.95" customHeight="1">
      <c r="F10238" s="25"/>
      <c r="G10238" s="25"/>
      <c r="H10238" s="25"/>
      <c r="I10238" s="132"/>
      <c r="J10238" s="23"/>
      <c r="K10238" s="24"/>
      <c r="L10238" s="23"/>
      <c r="N10238" s="121"/>
      <c r="O10238" s="96"/>
    </row>
    <row r="10239" spans="6:15" ht="45.95" customHeight="1">
      <c r="F10239" s="133"/>
      <c r="G10239" s="25"/>
      <c r="H10239" s="25"/>
      <c r="I10239" s="132"/>
      <c r="J10239" s="23"/>
      <c r="K10239" s="24"/>
      <c r="L10239" s="23"/>
      <c r="N10239" s="121"/>
      <c r="O10239" s="96"/>
    </row>
    <row r="10240" spans="6:15" ht="45.95" customHeight="1">
      <c r="F10240" s="133"/>
      <c r="G10240" s="25"/>
      <c r="H10240" s="25"/>
      <c r="I10240" s="132"/>
      <c r="J10240" s="23"/>
      <c r="K10240" s="24"/>
      <c r="L10240" s="23"/>
      <c r="N10240" s="121"/>
      <c r="O10240" s="96"/>
    </row>
    <row r="10241" spans="6:15" ht="45.95" customHeight="1">
      <c r="F10241" s="18"/>
      <c r="G10241" s="19"/>
      <c r="H10241" s="19"/>
      <c r="J10241" s="16"/>
      <c r="K10241" s="100"/>
      <c r="L10241" s="16"/>
      <c r="M10241" s="98"/>
      <c r="N10241" s="121"/>
      <c r="O10241" s="96"/>
    </row>
    <row r="10242" spans="6:15" ht="45.95" customHeight="1">
      <c r="F10242" s="18"/>
      <c r="G10242" s="19"/>
      <c r="H10242" s="19"/>
      <c r="J10242" s="16"/>
      <c r="K10242" s="100"/>
      <c r="L10242" s="16"/>
      <c r="M10242" s="98"/>
      <c r="N10242" s="121"/>
      <c r="O10242" s="96"/>
    </row>
    <row r="10243" spans="6:15" ht="45.95" customHeight="1">
      <c r="F10243" s="25"/>
      <c r="G10243" s="25"/>
      <c r="H10243" s="25"/>
      <c r="I10243" s="120"/>
      <c r="J10243" s="23"/>
      <c r="K10243" s="100"/>
      <c r="L10243" s="23"/>
      <c r="M10243" s="98"/>
      <c r="N10243" s="121"/>
      <c r="O10243" s="96"/>
    </row>
    <row r="10244" spans="6:15" ht="45.95" customHeight="1">
      <c r="F10244" s="25"/>
      <c r="G10244" s="25"/>
      <c r="H10244" s="25"/>
      <c r="I10244" s="120"/>
      <c r="J10244" s="23"/>
      <c r="K10244" s="100"/>
      <c r="L10244" s="23"/>
      <c r="M10244" s="98"/>
      <c r="N10244" s="121"/>
      <c r="O10244" s="96"/>
    </row>
    <row r="10245" spans="6:15" ht="45.95" customHeight="1">
      <c r="F10245" s="133"/>
      <c r="G10245" s="25"/>
      <c r="H10245" s="25"/>
      <c r="I10245" s="120"/>
      <c r="J10245" s="23"/>
      <c r="K10245" s="100"/>
      <c r="L10245" s="23"/>
      <c r="M10245" s="98"/>
      <c r="N10245" s="121"/>
      <c r="O10245" s="96"/>
    </row>
    <row r="10246" spans="6:15" ht="45.95" customHeight="1">
      <c r="F10246" s="133"/>
      <c r="G10246" s="25"/>
      <c r="H10246" s="25"/>
      <c r="I10246" s="132"/>
      <c r="J10246" s="23"/>
      <c r="K10246" s="100"/>
      <c r="L10246" s="23"/>
      <c r="M10246" s="98"/>
      <c r="N10246" s="121"/>
      <c r="O10246" s="96"/>
    </row>
    <row r="10247" spans="6:15" ht="45.95" customHeight="1">
      <c r="F10247" s="18"/>
      <c r="G10247" s="19"/>
      <c r="H10247" s="19"/>
      <c r="I10247" s="120"/>
      <c r="J10247" s="16"/>
      <c r="K10247" s="17"/>
      <c r="L10247" s="16"/>
      <c r="N10247" s="121"/>
      <c r="O10247" s="96"/>
    </row>
    <row r="10248" spans="6:15" ht="45.95" customHeight="1">
      <c r="F10248" s="22"/>
      <c r="G10248" s="19"/>
      <c r="H10248" s="19"/>
      <c r="I10248" s="120"/>
      <c r="J10248" s="23"/>
      <c r="K10248" s="24"/>
      <c r="L10248" s="23"/>
      <c r="N10248" s="121"/>
      <c r="O10248" s="96"/>
    </row>
    <row r="10249" spans="6:15" ht="45.95" customHeight="1">
      <c r="F10249" s="25"/>
      <c r="G10249" s="25"/>
      <c r="H10249" s="25"/>
      <c r="I10249" s="120"/>
      <c r="J10249" s="23"/>
      <c r="K10249" s="24"/>
      <c r="L10249" s="23"/>
      <c r="N10249" s="121"/>
      <c r="O10249" s="96"/>
    </row>
    <row r="10250" spans="6:15" ht="45.95" customHeight="1">
      <c r="F10250" s="133"/>
      <c r="G10250" s="25"/>
      <c r="H10250" s="25"/>
      <c r="I10250" s="120"/>
      <c r="J10250" s="23"/>
      <c r="K10250" s="24"/>
      <c r="L10250" s="23"/>
      <c r="N10250" s="121"/>
      <c r="O10250" s="96"/>
    </row>
    <row r="10251" spans="6:15" ht="45.95" customHeight="1">
      <c r="F10251" s="133"/>
      <c r="G10251" s="25"/>
      <c r="H10251" s="25"/>
      <c r="I10251" s="120"/>
      <c r="J10251" s="23"/>
      <c r="K10251" s="24"/>
      <c r="L10251" s="23"/>
      <c r="N10251" s="121"/>
      <c r="O10251" s="96"/>
    </row>
    <row r="10252" spans="6:15" ht="45.95" customHeight="1">
      <c r="F10252" s="18"/>
      <c r="G10252" s="19"/>
      <c r="H10252" s="19"/>
      <c r="I10252" s="137"/>
      <c r="J10252" s="16"/>
      <c r="K10252" s="17"/>
      <c r="L10252" s="16"/>
      <c r="N10252" s="121"/>
      <c r="O10252" s="96"/>
    </row>
    <row r="10253" spans="6:15" ht="45.95" customHeight="1">
      <c r="F10253" s="18"/>
      <c r="G10253" s="19"/>
      <c r="H10253" s="19"/>
      <c r="I10253" s="120"/>
      <c r="J10253" s="16"/>
      <c r="K10253" s="17"/>
      <c r="L10253" s="16"/>
      <c r="N10253" s="121"/>
      <c r="O10253" s="96"/>
    </row>
    <row r="10254" spans="6:15" ht="45.95" customHeight="1">
      <c r="F10254" s="22"/>
      <c r="G10254" s="19"/>
      <c r="H10254" s="19"/>
      <c r="I10254" s="120"/>
      <c r="J10254" s="23"/>
      <c r="K10254" s="24"/>
      <c r="L10254" s="23"/>
      <c r="N10254" s="121"/>
      <c r="O10254" s="96"/>
    </row>
    <row r="10255" spans="6:15" ht="45.95" customHeight="1">
      <c r="F10255" s="22"/>
      <c r="G10255" s="19"/>
      <c r="H10255" s="19"/>
      <c r="I10255" s="120"/>
      <c r="J10255" s="23"/>
      <c r="K10255" s="24"/>
      <c r="L10255" s="23"/>
      <c r="N10255" s="121"/>
      <c r="O10255" s="96"/>
    </row>
    <row r="10256" spans="6:15" ht="45.95" customHeight="1">
      <c r="F10256" s="25"/>
      <c r="G10256" s="25"/>
      <c r="H10256" s="25"/>
      <c r="I10256" s="120"/>
      <c r="J10256" s="23"/>
      <c r="K10256" s="24"/>
      <c r="L10256" s="23"/>
      <c r="N10256" s="121"/>
      <c r="O10256" s="96"/>
    </row>
    <row r="10257" spans="1:15" ht="45.95" customHeight="1">
      <c r="F10257" s="133"/>
      <c r="G10257" s="25"/>
      <c r="H10257" s="25"/>
      <c r="I10257" s="120"/>
      <c r="J10257" s="23"/>
      <c r="K10257" s="24"/>
      <c r="L10257" s="23"/>
      <c r="N10257" s="121"/>
      <c r="O10257" s="96"/>
    </row>
    <row r="10258" spans="1:15" ht="45.95" customHeight="1">
      <c r="F10258" s="133"/>
      <c r="G10258" s="25"/>
      <c r="H10258" s="25"/>
      <c r="I10258" s="132"/>
      <c r="J10258" s="23"/>
      <c r="K10258" s="24"/>
      <c r="L10258" s="23"/>
      <c r="N10258" s="121"/>
      <c r="O10258" s="96"/>
    </row>
    <row r="10259" spans="1:15" ht="45.95" customHeight="1">
      <c r="A10259" s="110"/>
      <c r="B10259" s="149"/>
      <c r="C10259" s="127"/>
      <c r="D10259" s="96"/>
      <c r="F10259" s="130"/>
      <c r="G10259" s="130"/>
      <c r="H10259" s="130"/>
      <c r="I10259" s="120"/>
      <c r="J10259" s="16"/>
      <c r="K10259" s="17"/>
      <c r="L10259" s="16"/>
      <c r="N10259" s="131"/>
    </row>
    <row r="10260" spans="1:15" ht="45.95" customHeight="1">
      <c r="F10260" s="18"/>
      <c r="G10260" s="130"/>
      <c r="H10260" s="130"/>
      <c r="I10260" s="120"/>
      <c r="J10260" s="16"/>
      <c r="K10260" s="17"/>
      <c r="L10260" s="16"/>
      <c r="N10260" s="131"/>
    </row>
    <row r="10261" spans="1:15" ht="45.95" customHeight="1">
      <c r="F10261" s="18"/>
      <c r="G10261" s="130"/>
      <c r="H10261" s="130"/>
      <c r="I10261" s="120"/>
      <c r="J10261" s="16"/>
      <c r="K10261" s="17"/>
      <c r="L10261" s="16"/>
      <c r="N10261" s="131"/>
    </row>
    <row r="10262" spans="1:15" ht="45.95" customHeight="1">
      <c r="F10262" s="18"/>
      <c r="G10262" s="130"/>
      <c r="H10262" s="130"/>
      <c r="I10262" s="120"/>
      <c r="J10262" s="16"/>
      <c r="K10262" s="17"/>
      <c r="L10262" s="16"/>
      <c r="N10262" s="131"/>
    </row>
    <row r="10263" spans="1:15" ht="45.95" customHeight="1">
      <c r="F10263" s="18"/>
      <c r="G10263" s="19"/>
      <c r="H10263" s="19"/>
      <c r="I10263" s="137"/>
      <c r="J10263" s="16"/>
      <c r="K10263" s="17"/>
      <c r="L10263" s="16"/>
      <c r="N10263" s="121"/>
    </row>
    <row r="10264" spans="1:15" ht="45.95" customHeight="1">
      <c r="F10264" s="18"/>
      <c r="G10264" s="19"/>
      <c r="H10264" s="19"/>
      <c r="I10264" s="120"/>
      <c r="J10264" s="16"/>
      <c r="K10264" s="17"/>
      <c r="L10264" s="16"/>
      <c r="N10264" s="121"/>
    </row>
    <row r="10265" spans="1:15" ht="45.95" customHeight="1">
      <c r="F10265" s="22"/>
      <c r="G10265" s="19"/>
      <c r="H10265" s="19"/>
      <c r="I10265" s="120"/>
      <c r="J10265" s="23"/>
      <c r="K10265" s="24"/>
      <c r="L10265" s="23"/>
      <c r="N10265" s="121"/>
    </row>
    <row r="10266" spans="1:15" ht="45.95" customHeight="1">
      <c r="F10266" s="22"/>
      <c r="G10266" s="19"/>
      <c r="H10266" s="19"/>
      <c r="I10266" s="120"/>
      <c r="J10266" s="23"/>
      <c r="K10266" s="24"/>
      <c r="L10266" s="23"/>
      <c r="N10266" s="121"/>
    </row>
    <row r="10267" spans="1:15" ht="45.95" customHeight="1">
      <c r="F10267" s="25"/>
      <c r="G10267" s="25"/>
      <c r="H10267" s="25"/>
      <c r="I10267" s="120"/>
      <c r="J10267" s="23"/>
      <c r="K10267" s="24"/>
      <c r="L10267" s="23"/>
      <c r="N10267" s="121"/>
    </row>
    <row r="10268" spans="1:15" ht="45.95" customHeight="1">
      <c r="F10268" s="133"/>
      <c r="G10268" s="25"/>
      <c r="H10268" s="25"/>
      <c r="I10268" s="120"/>
      <c r="J10268" s="23"/>
      <c r="K10268" s="24"/>
      <c r="L10268" s="23"/>
      <c r="N10268" s="121"/>
    </row>
    <row r="10269" spans="1:15" ht="45.95" customHeight="1">
      <c r="F10269" s="133"/>
      <c r="G10269" s="25"/>
      <c r="H10269" s="25"/>
      <c r="I10269" s="132"/>
      <c r="J10269" s="23"/>
      <c r="K10269" s="24"/>
      <c r="L10269" s="23"/>
      <c r="N10269" s="121"/>
    </row>
    <row r="10270" spans="1:15" ht="45.95" customHeight="1">
      <c r="F10270" s="18"/>
      <c r="G10270" s="19"/>
      <c r="H10270" s="19"/>
      <c r="I10270" s="120"/>
      <c r="J10270" s="16"/>
      <c r="K10270" s="17"/>
      <c r="L10270" s="16"/>
      <c r="N10270" s="121"/>
    </row>
    <row r="10271" spans="1:15" ht="45.95" customHeight="1">
      <c r="F10271" s="18"/>
      <c r="G10271" s="19"/>
      <c r="H10271" s="19"/>
      <c r="I10271" s="120"/>
      <c r="J10271" s="16"/>
      <c r="K10271" s="17"/>
      <c r="L10271" s="16"/>
      <c r="N10271" s="121"/>
    </row>
    <row r="10272" spans="1:15" ht="45.95" customHeight="1">
      <c r="F10272" s="18"/>
      <c r="G10272" s="19"/>
      <c r="H10272" s="19"/>
      <c r="I10272" s="120"/>
      <c r="J10272" s="16"/>
      <c r="K10272" s="17"/>
      <c r="L10272" s="16"/>
      <c r="N10272" s="121"/>
    </row>
    <row r="10273" spans="6:14" ht="45.95" customHeight="1">
      <c r="F10273" s="18"/>
      <c r="G10273" s="19"/>
      <c r="H10273" s="19"/>
      <c r="I10273" s="120"/>
      <c r="J10273" s="16"/>
      <c r="K10273" s="17"/>
      <c r="L10273" s="16"/>
      <c r="N10273" s="121"/>
    </row>
    <row r="10274" spans="6:14" ht="45.95" customHeight="1">
      <c r="F10274" s="22"/>
      <c r="G10274" s="19"/>
      <c r="H10274" s="19"/>
      <c r="I10274" s="120"/>
      <c r="J10274" s="23"/>
      <c r="K10274" s="24"/>
      <c r="L10274" s="23"/>
      <c r="N10274" s="121"/>
    </row>
    <row r="10275" spans="6:14" ht="45.95" customHeight="1">
      <c r="F10275" s="133"/>
      <c r="G10275" s="25"/>
      <c r="H10275" s="25"/>
      <c r="I10275" s="132"/>
      <c r="J10275" s="23"/>
      <c r="K10275" s="24"/>
      <c r="L10275" s="23"/>
      <c r="N10275" s="121"/>
    </row>
    <row r="10276" spans="6:14" ht="45.95" customHeight="1">
      <c r="F10276" s="133"/>
      <c r="G10276" s="25"/>
      <c r="H10276" s="25"/>
      <c r="I10276" s="132"/>
      <c r="J10276" s="23"/>
      <c r="K10276" s="24"/>
      <c r="L10276" s="23"/>
      <c r="N10276" s="121"/>
    </row>
    <row r="10277" spans="6:14" ht="45.95" customHeight="1">
      <c r="F10277" s="18"/>
      <c r="G10277" s="19"/>
      <c r="H10277" s="19"/>
      <c r="I10277" s="120"/>
      <c r="J10277" s="16"/>
      <c r="K10277" s="17"/>
      <c r="L10277" s="16"/>
      <c r="N10277" s="121"/>
    </row>
    <row r="10278" spans="6:14" ht="45.95" customHeight="1">
      <c r="F10278" s="18"/>
      <c r="G10278" s="19"/>
      <c r="H10278" s="19"/>
      <c r="I10278" s="120"/>
      <c r="J10278" s="16"/>
      <c r="K10278" s="17"/>
      <c r="L10278" s="16"/>
      <c r="N10278" s="121"/>
    </row>
    <row r="10279" spans="6:14" ht="45.95" customHeight="1">
      <c r="F10279" s="18"/>
      <c r="G10279" s="19"/>
      <c r="H10279" s="19"/>
      <c r="I10279" s="120"/>
      <c r="J10279" s="16"/>
      <c r="K10279" s="17"/>
      <c r="L10279" s="16"/>
      <c r="N10279" s="121"/>
    </row>
    <row r="10280" spans="6:14" ht="45.95" customHeight="1">
      <c r="F10280" s="22"/>
      <c r="G10280" s="19"/>
      <c r="H10280" s="19"/>
      <c r="I10280" s="120"/>
      <c r="J10280" s="23"/>
      <c r="K10280" s="24"/>
      <c r="L10280" s="23"/>
      <c r="N10280" s="121"/>
    </row>
    <row r="10281" spans="6:14" ht="45.95" customHeight="1">
      <c r="F10281" s="22"/>
      <c r="G10281" s="19"/>
      <c r="H10281" s="19"/>
      <c r="I10281" s="120"/>
      <c r="J10281" s="23"/>
      <c r="K10281" s="24"/>
      <c r="L10281" s="23"/>
      <c r="N10281" s="121"/>
    </row>
    <row r="10282" spans="6:14" ht="45.95" customHeight="1">
      <c r="F10282" s="25"/>
      <c r="G10282" s="25"/>
      <c r="H10282" s="25"/>
      <c r="I10282" s="132"/>
      <c r="J10282" s="23"/>
      <c r="K10282" s="24"/>
      <c r="L10282" s="23"/>
      <c r="N10282" s="121"/>
    </row>
    <row r="10283" spans="6:14" ht="45.95" customHeight="1">
      <c r="F10283" s="25"/>
      <c r="G10283" s="25"/>
      <c r="H10283" s="25"/>
      <c r="I10283" s="132"/>
      <c r="J10283" s="23"/>
      <c r="K10283" s="24"/>
      <c r="L10283" s="23"/>
      <c r="N10283" s="121"/>
    </row>
    <row r="10284" spans="6:14" ht="45.95" customHeight="1">
      <c r="F10284" s="133"/>
      <c r="G10284" s="25"/>
      <c r="H10284" s="25"/>
      <c r="I10284" s="132"/>
      <c r="J10284" s="23"/>
      <c r="K10284" s="24"/>
      <c r="L10284" s="23"/>
      <c r="N10284" s="121"/>
    </row>
    <row r="10285" spans="6:14" ht="45.95" customHeight="1">
      <c r="F10285" s="133"/>
      <c r="G10285" s="25"/>
      <c r="H10285" s="25"/>
      <c r="I10285" s="132"/>
      <c r="J10285" s="23"/>
      <c r="K10285" s="24"/>
      <c r="L10285" s="23"/>
      <c r="N10285" s="121"/>
    </row>
    <row r="10286" spans="6:14" ht="45.95" customHeight="1">
      <c r="F10286" s="133"/>
      <c r="G10286" s="25"/>
      <c r="H10286" s="25"/>
      <c r="I10286" s="132"/>
      <c r="J10286" s="23"/>
      <c r="K10286" s="24"/>
      <c r="L10286" s="23"/>
      <c r="N10286" s="121"/>
    </row>
    <row r="10287" spans="6:14" ht="45.95" customHeight="1">
      <c r="F10287" s="18"/>
      <c r="G10287" s="19"/>
      <c r="H10287" s="19"/>
      <c r="I10287" s="137"/>
      <c r="J10287" s="16"/>
      <c r="K10287" s="17"/>
      <c r="L10287" s="16"/>
      <c r="N10287" s="121"/>
    </row>
    <row r="10288" spans="6:14" ht="45.95" customHeight="1">
      <c r="F10288" s="18"/>
      <c r="G10288" s="19"/>
      <c r="H10288" s="19"/>
      <c r="I10288" s="120"/>
      <c r="J10288" s="16"/>
      <c r="K10288" s="17"/>
      <c r="L10288" s="16"/>
      <c r="N10288" s="121"/>
    </row>
    <row r="10289" spans="1:15" ht="45.95" customHeight="1">
      <c r="F10289" s="22"/>
      <c r="G10289" s="19"/>
      <c r="H10289" s="19"/>
      <c r="I10289" s="120"/>
      <c r="J10289" s="23"/>
      <c r="K10289" s="24"/>
      <c r="L10289" s="23"/>
      <c r="N10289" s="121"/>
    </row>
    <row r="10290" spans="1:15" ht="45.95" customHeight="1">
      <c r="F10290" s="22"/>
      <c r="G10290" s="19"/>
      <c r="H10290" s="19"/>
      <c r="I10290" s="120"/>
      <c r="J10290" s="23"/>
      <c r="K10290" s="24"/>
      <c r="L10290" s="23"/>
      <c r="N10290" s="121"/>
    </row>
    <row r="10291" spans="1:15" ht="45.95" customHeight="1">
      <c r="F10291" s="25"/>
      <c r="G10291" s="25"/>
      <c r="H10291" s="25"/>
      <c r="I10291" s="120"/>
      <c r="J10291" s="23"/>
      <c r="K10291" s="24"/>
      <c r="L10291" s="23"/>
      <c r="N10291" s="121"/>
    </row>
    <row r="10292" spans="1:15" ht="45.95" customHeight="1">
      <c r="F10292" s="133"/>
      <c r="G10292" s="25"/>
      <c r="H10292" s="25"/>
      <c r="I10292" s="120"/>
      <c r="J10292" s="23"/>
      <c r="K10292" s="24"/>
      <c r="L10292" s="23"/>
      <c r="N10292" s="121"/>
    </row>
    <row r="10293" spans="1:15" ht="45.95" customHeight="1">
      <c r="F10293" s="133"/>
      <c r="G10293" s="25"/>
      <c r="H10293" s="25"/>
      <c r="I10293" s="132"/>
      <c r="J10293" s="23"/>
      <c r="K10293" s="24"/>
      <c r="L10293" s="23"/>
      <c r="N10293" s="121"/>
    </row>
    <row r="10294" spans="1:15" ht="45.95" customHeight="1">
      <c r="A10294" s="110"/>
      <c r="B10294" s="149"/>
      <c r="C10294" s="127"/>
      <c r="D10294" s="96"/>
      <c r="F10294" s="130"/>
      <c r="G10294" s="130"/>
      <c r="H10294" s="130"/>
      <c r="I10294" s="120"/>
      <c r="J10294" s="16"/>
      <c r="K10294" s="17"/>
      <c r="L10294" s="16"/>
      <c r="N10294" s="131"/>
    </row>
    <row r="10295" spans="1:15" ht="45.95" customHeight="1">
      <c r="F10295" s="18"/>
      <c r="G10295" s="130"/>
      <c r="H10295" s="130"/>
      <c r="I10295" s="120"/>
      <c r="J10295" s="16"/>
      <c r="K10295" s="17"/>
      <c r="L10295" s="16"/>
      <c r="N10295" s="131"/>
    </row>
    <row r="10296" spans="1:15" ht="45.95" customHeight="1">
      <c r="F10296" s="18"/>
      <c r="G10296" s="130"/>
      <c r="H10296" s="130"/>
      <c r="I10296" s="120"/>
      <c r="J10296" s="16"/>
      <c r="K10296" s="17"/>
      <c r="L10296" s="16"/>
      <c r="N10296" s="131"/>
      <c r="O10296" s="96"/>
    </row>
    <row r="10297" spans="1:15" ht="45.95" customHeight="1">
      <c r="F10297" s="18"/>
      <c r="G10297" s="19"/>
      <c r="H10297" s="19"/>
      <c r="I10297" s="137"/>
      <c r="J10297" s="16"/>
      <c r="K10297" s="17"/>
      <c r="L10297" s="16"/>
      <c r="N10297" s="121"/>
      <c r="O10297" s="96"/>
    </row>
    <row r="10298" spans="1:15" ht="45.95" customHeight="1">
      <c r="F10298" s="18"/>
      <c r="G10298" s="19"/>
      <c r="H10298" s="19"/>
      <c r="I10298" s="137"/>
      <c r="J10298" s="16"/>
      <c r="K10298" s="17"/>
      <c r="L10298" s="16"/>
      <c r="N10298" s="121"/>
      <c r="O10298" s="96"/>
    </row>
    <row r="10299" spans="1:15" ht="45.95" customHeight="1">
      <c r="F10299" s="18"/>
      <c r="G10299" s="19"/>
      <c r="H10299" s="19"/>
      <c r="I10299" s="137"/>
      <c r="J10299" s="16"/>
      <c r="K10299" s="17"/>
      <c r="L10299" s="16"/>
      <c r="N10299" s="121"/>
      <c r="O10299" s="96"/>
    </row>
    <row r="10300" spans="1:15" ht="45.95" customHeight="1">
      <c r="F10300" s="18"/>
      <c r="G10300" s="19"/>
      <c r="H10300" s="19"/>
      <c r="I10300" s="120"/>
      <c r="J10300" s="16"/>
      <c r="K10300" s="17"/>
      <c r="L10300" s="16"/>
      <c r="N10300" s="121"/>
      <c r="O10300" s="96"/>
    </row>
    <row r="10301" spans="1:15" ht="45.95" customHeight="1">
      <c r="F10301" s="18"/>
      <c r="G10301" s="19"/>
      <c r="H10301" s="19"/>
      <c r="I10301" s="120"/>
      <c r="J10301" s="16"/>
      <c r="K10301" s="17"/>
      <c r="L10301" s="16"/>
      <c r="N10301" s="121"/>
      <c r="O10301" s="96"/>
    </row>
    <row r="10302" spans="1:15" ht="45.95" customHeight="1">
      <c r="F10302" s="22"/>
      <c r="G10302" s="19"/>
      <c r="H10302" s="19"/>
      <c r="I10302" s="120"/>
      <c r="J10302" s="23"/>
      <c r="K10302" s="24"/>
      <c r="L10302" s="23"/>
      <c r="N10302" s="121"/>
      <c r="O10302" s="96"/>
    </row>
    <row r="10303" spans="1:15" ht="45.95" customHeight="1">
      <c r="F10303" s="22"/>
      <c r="G10303" s="19"/>
      <c r="H10303" s="19"/>
      <c r="I10303" s="120"/>
      <c r="J10303" s="23"/>
      <c r="K10303" s="24"/>
      <c r="L10303" s="23"/>
      <c r="N10303" s="121"/>
      <c r="O10303" s="96"/>
    </row>
    <row r="10304" spans="1:15" ht="45.95" customHeight="1">
      <c r="F10304" s="22"/>
      <c r="G10304" s="19"/>
      <c r="H10304" s="19"/>
      <c r="I10304" s="120"/>
      <c r="J10304" s="23"/>
      <c r="K10304" s="24"/>
      <c r="L10304" s="23"/>
      <c r="N10304" s="121"/>
      <c r="O10304" s="96"/>
    </row>
    <row r="10305" spans="6:15" ht="45.95" customHeight="1">
      <c r="F10305" s="25"/>
      <c r="G10305" s="25"/>
      <c r="H10305" s="25"/>
      <c r="I10305" s="120"/>
      <c r="J10305" s="23"/>
      <c r="K10305" s="24"/>
      <c r="L10305" s="23"/>
      <c r="N10305" s="121"/>
      <c r="O10305" s="96"/>
    </row>
    <row r="10306" spans="6:15" ht="45.95" customHeight="1">
      <c r="F10306" s="133"/>
      <c r="G10306" s="25"/>
      <c r="H10306" s="25"/>
      <c r="I10306" s="120"/>
      <c r="J10306" s="23"/>
      <c r="K10306" s="24"/>
      <c r="L10306" s="23"/>
      <c r="N10306" s="121"/>
      <c r="O10306" s="96"/>
    </row>
    <row r="10307" spans="6:15" ht="45.95" customHeight="1">
      <c r="F10307" s="133"/>
      <c r="G10307" s="25"/>
      <c r="H10307" s="25"/>
      <c r="I10307" s="120"/>
      <c r="J10307" s="23"/>
      <c r="K10307" s="24"/>
      <c r="L10307" s="23"/>
      <c r="N10307" s="121"/>
      <c r="O10307" s="96"/>
    </row>
    <row r="10308" spans="6:15" ht="45.95" customHeight="1">
      <c r="F10308" s="133"/>
      <c r="G10308" s="25"/>
      <c r="H10308" s="25"/>
      <c r="I10308" s="132"/>
      <c r="J10308" s="23"/>
      <c r="K10308" s="24"/>
      <c r="L10308" s="23"/>
      <c r="N10308" s="121"/>
      <c r="O10308" s="96"/>
    </row>
    <row r="10309" spans="6:15" ht="45.95" customHeight="1">
      <c r="F10309" s="133"/>
      <c r="G10309" s="25"/>
      <c r="H10309" s="25"/>
      <c r="I10309" s="132"/>
      <c r="J10309" s="23"/>
      <c r="K10309" s="24"/>
      <c r="L10309" s="23"/>
      <c r="N10309" s="121"/>
      <c r="O10309" s="96"/>
    </row>
    <row r="10310" spans="6:15" ht="45.95" customHeight="1">
      <c r="F10310" s="18"/>
      <c r="G10310" s="19"/>
      <c r="H10310" s="19"/>
      <c r="I10310" s="137"/>
      <c r="J10310" s="16"/>
      <c r="K10310" s="17"/>
      <c r="L10310" s="16"/>
      <c r="N10310" s="121"/>
      <c r="O10310" s="96"/>
    </row>
    <row r="10311" spans="6:15" ht="45.95" customHeight="1">
      <c r="F10311" s="18"/>
      <c r="G10311" s="19"/>
      <c r="H10311" s="19"/>
      <c r="I10311" s="120"/>
      <c r="J10311" s="16"/>
      <c r="K10311" s="17"/>
      <c r="L10311" s="16"/>
      <c r="N10311" s="121"/>
      <c r="O10311" s="96"/>
    </row>
    <row r="10312" spans="6:15" ht="45.95" customHeight="1">
      <c r="F10312" s="22"/>
      <c r="G10312" s="19"/>
      <c r="H10312" s="19"/>
      <c r="I10312" s="120"/>
      <c r="J10312" s="23"/>
      <c r="K10312" s="24"/>
      <c r="L10312" s="23"/>
      <c r="N10312" s="121"/>
      <c r="O10312" s="96"/>
    </row>
    <row r="10313" spans="6:15" ht="45.95" customHeight="1">
      <c r="F10313" s="22"/>
      <c r="G10313" s="19"/>
      <c r="H10313" s="19"/>
      <c r="I10313" s="120"/>
      <c r="J10313" s="23"/>
      <c r="K10313" s="24"/>
      <c r="L10313" s="23"/>
      <c r="N10313" s="121"/>
      <c r="O10313" s="96"/>
    </row>
    <row r="10314" spans="6:15" ht="45.95" customHeight="1">
      <c r="F10314" s="25"/>
      <c r="G10314" s="25"/>
      <c r="H10314" s="25"/>
      <c r="I10314" s="120"/>
      <c r="J10314" s="23"/>
      <c r="K10314" s="24"/>
      <c r="L10314" s="23"/>
      <c r="N10314" s="121"/>
      <c r="O10314" s="96"/>
    </row>
    <row r="10315" spans="6:15" ht="45.95" customHeight="1">
      <c r="F10315" s="25"/>
      <c r="G10315" s="25"/>
      <c r="H10315" s="25"/>
      <c r="I10315" s="120"/>
      <c r="J10315" s="23"/>
      <c r="K10315" s="24"/>
      <c r="L10315" s="23"/>
      <c r="N10315" s="121"/>
      <c r="O10315" s="96"/>
    </row>
    <row r="10316" spans="6:15" ht="45.95" customHeight="1">
      <c r="F10316" s="133"/>
      <c r="G10316" s="25"/>
      <c r="H10316" s="25"/>
      <c r="I10316" s="132"/>
      <c r="J10316" s="23"/>
      <c r="K10316" s="24"/>
      <c r="L10316" s="23"/>
      <c r="N10316" s="121"/>
      <c r="O10316" s="96"/>
    </row>
    <row r="10317" spans="6:15" ht="45.95" customHeight="1">
      <c r="F10317" s="133"/>
      <c r="G10317" s="25"/>
      <c r="H10317" s="25"/>
      <c r="I10317" s="132"/>
      <c r="J10317" s="23"/>
      <c r="K10317" s="24"/>
      <c r="L10317" s="23"/>
      <c r="N10317" s="121"/>
      <c r="O10317" s="96"/>
    </row>
    <row r="10318" spans="6:15" ht="45.95" customHeight="1">
      <c r="F10318" s="133"/>
      <c r="G10318" s="25"/>
      <c r="H10318" s="25"/>
      <c r="I10318" s="132"/>
      <c r="J10318" s="23"/>
      <c r="K10318" s="24"/>
      <c r="L10318" s="23"/>
      <c r="N10318" s="121"/>
      <c r="O10318" s="96"/>
    </row>
    <row r="10319" spans="6:15" ht="45.95" customHeight="1">
      <c r="F10319" s="18"/>
      <c r="G10319" s="19"/>
      <c r="H10319" s="19"/>
      <c r="I10319" s="120"/>
      <c r="J10319" s="16"/>
      <c r="K10319" s="17"/>
      <c r="L10319" s="16"/>
      <c r="N10319" s="121"/>
      <c r="O10319" s="96"/>
    </row>
    <row r="10320" spans="6:15" ht="45.95" customHeight="1">
      <c r="F10320" s="18"/>
      <c r="G10320" s="19"/>
      <c r="H10320" s="19"/>
      <c r="I10320" s="120"/>
      <c r="J10320" s="16"/>
      <c r="K10320" s="17"/>
      <c r="L10320" s="16"/>
      <c r="N10320" s="121"/>
      <c r="O10320" s="96"/>
    </row>
    <row r="10321" spans="1:15" ht="45.95" customHeight="1">
      <c r="F10321" s="22"/>
      <c r="G10321" s="19"/>
      <c r="H10321" s="19"/>
      <c r="I10321" s="120"/>
      <c r="J10321" s="23"/>
      <c r="K10321" s="24"/>
      <c r="L10321" s="23"/>
      <c r="N10321" s="121"/>
      <c r="O10321" s="96"/>
    </row>
    <row r="10322" spans="1:15" ht="45.95" customHeight="1">
      <c r="F10322" s="25"/>
      <c r="G10322" s="25"/>
      <c r="H10322" s="25"/>
      <c r="I10322" s="132"/>
      <c r="J10322" s="23"/>
      <c r="K10322" s="24"/>
      <c r="L10322" s="23"/>
      <c r="N10322" s="121"/>
      <c r="O10322" s="96"/>
    </row>
    <row r="10323" spans="1:15" ht="45.95" customHeight="1">
      <c r="F10323" s="25"/>
      <c r="G10323" s="25"/>
      <c r="H10323" s="25"/>
      <c r="I10323" s="132"/>
      <c r="J10323" s="23"/>
      <c r="K10323" s="24"/>
      <c r="L10323" s="23"/>
      <c r="N10323" s="121"/>
      <c r="O10323" s="96"/>
    </row>
    <row r="10324" spans="1:15" ht="45.95" customHeight="1">
      <c r="F10324" s="133"/>
      <c r="G10324" s="25"/>
      <c r="H10324" s="25"/>
      <c r="I10324" s="132"/>
      <c r="J10324" s="23"/>
      <c r="K10324" s="24"/>
      <c r="L10324" s="23"/>
      <c r="N10324" s="121"/>
      <c r="O10324" s="96"/>
    </row>
    <row r="10325" spans="1:15" ht="45.95" customHeight="1">
      <c r="F10325" s="133"/>
      <c r="G10325" s="25"/>
      <c r="H10325" s="25"/>
      <c r="I10325" s="132"/>
      <c r="J10325" s="23"/>
      <c r="K10325" s="24"/>
      <c r="L10325" s="23"/>
      <c r="N10325" s="121"/>
      <c r="O10325" s="96"/>
    </row>
    <row r="10326" spans="1:15" ht="45.95" customHeight="1">
      <c r="F10326" s="133"/>
      <c r="G10326" s="25"/>
      <c r="H10326" s="25"/>
      <c r="I10326" s="132"/>
      <c r="J10326" s="23"/>
      <c r="K10326" s="24"/>
      <c r="L10326" s="23"/>
      <c r="N10326" s="121"/>
      <c r="O10326" s="96"/>
    </row>
    <row r="10327" spans="1:15" ht="45.95" customHeight="1">
      <c r="A10327" s="110"/>
      <c r="B10327" s="149"/>
      <c r="C10327" s="127"/>
      <c r="D10327" s="96"/>
      <c r="F10327" s="130"/>
      <c r="G10327" s="130"/>
      <c r="H10327" s="130"/>
      <c r="I10327" s="120"/>
      <c r="J10327" s="16"/>
      <c r="K10327" s="17"/>
      <c r="L10327" s="16"/>
      <c r="N10327" s="131"/>
      <c r="O10327" s="96"/>
    </row>
    <row r="10328" spans="1:15" ht="45.95" customHeight="1">
      <c r="F10328" s="18"/>
      <c r="G10328" s="130"/>
      <c r="H10328" s="130"/>
      <c r="I10328" s="120"/>
      <c r="J10328" s="16"/>
      <c r="K10328" s="17"/>
      <c r="L10328" s="16"/>
      <c r="N10328" s="131"/>
      <c r="O10328" s="96"/>
    </row>
    <row r="10329" spans="1:15" ht="45.95" customHeight="1">
      <c r="F10329" s="130"/>
      <c r="G10329" s="130"/>
      <c r="H10329" s="130"/>
      <c r="I10329" s="120"/>
      <c r="J10329" s="16"/>
      <c r="K10329" s="17"/>
      <c r="L10329" s="16"/>
      <c r="N10329" s="131"/>
      <c r="O10329" s="96"/>
    </row>
    <row r="10330" spans="1:15" ht="45.95" customHeight="1">
      <c r="F10330" s="130"/>
      <c r="G10330" s="130"/>
      <c r="H10330" s="130"/>
      <c r="I10330" s="120"/>
      <c r="J10330" s="16"/>
      <c r="K10330" s="17"/>
      <c r="L10330" s="16"/>
      <c r="N10330" s="131"/>
    </row>
    <row r="10331" spans="1:15" ht="45.95" customHeight="1">
      <c r="F10331" s="130"/>
      <c r="G10331" s="130"/>
      <c r="H10331" s="130"/>
      <c r="I10331" s="120"/>
      <c r="J10331" s="16"/>
      <c r="K10331" s="17"/>
      <c r="L10331" s="16"/>
      <c r="N10331" s="131"/>
    </row>
    <row r="10332" spans="1:15" ht="45.95" customHeight="1">
      <c r="F10332" s="18"/>
      <c r="G10332" s="130"/>
      <c r="H10332" s="130"/>
      <c r="I10332" s="120"/>
      <c r="J10332" s="16"/>
      <c r="K10332" s="17"/>
      <c r="L10332" s="16"/>
      <c r="N10332" s="131"/>
    </row>
    <row r="10333" spans="1:15" ht="45.95" customHeight="1">
      <c r="F10333" s="18"/>
      <c r="G10333" s="130"/>
      <c r="H10333" s="130"/>
      <c r="I10333" s="120"/>
      <c r="J10333" s="16"/>
      <c r="K10333" s="17"/>
      <c r="L10333" s="16"/>
      <c r="N10333" s="131"/>
    </row>
    <row r="10334" spans="1:15" ht="45.95" customHeight="1">
      <c r="F10334" s="18"/>
      <c r="G10334" s="130"/>
      <c r="H10334" s="130"/>
      <c r="I10334" s="120"/>
      <c r="J10334" s="16"/>
      <c r="K10334" s="17"/>
      <c r="L10334" s="16"/>
      <c r="N10334" s="131"/>
    </row>
    <row r="10335" spans="1:15" ht="45.95" customHeight="1">
      <c r="F10335" s="18"/>
      <c r="G10335" s="19"/>
      <c r="H10335" s="19"/>
      <c r="I10335" s="120"/>
      <c r="J10335" s="16"/>
      <c r="K10335" s="17"/>
      <c r="L10335" s="16"/>
      <c r="N10335" s="121"/>
    </row>
    <row r="10336" spans="1:15" ht="45.95" customHeight="1">
      <c r="F10336" s="18"/>
      <c r="G10336" s="19"/>
      <c r="H10336" s="19"/>
      <c r="I10336" s="120"/>
      <c r="J10336" s="16"/>
      <c r="K10336" s="17"/>
      <c r="L10336" s="16"/>
      <c r="N10336" s="121"/>
    </row>
    <row r="10337" spans="6:14" ht="45.95" customHeight="1">
      <c r="F10337" s="22"/>
      <c r="G10337" s="19"/>
      <c r="H10337" s="19"/>
      <c r="I10337" s="120"/>
      <c r="J10337" s="23"/>
      <c r="K10337" s="24"/>
      <c r="L10337" s="23"/>
      <c r="N10337" s="121"/>
    </row>
    <row r="10338" spans="6:14" ht="45.95" customHeight="1">
      <c r="F10338" s="133"/>
      <c r="G10338" s="25"/>
      <c r="H10338" s="25"/>
      <c r="I10338" s="120"/>
      <c r="J10338" s="23"/>
      <c r="K10338" s="24"/>
      <c r="L10338" s="23"/>
      <c r="N10338" s="121"/>
    </row>
    <row r="10339" spans="6:14" ht="45.95" customHeight="1">
      <c r="F10339" s="133"/>
      <c r="G10339" s="25"/>
      <c r="H10339" s="25"/>
      <c r="I10339" s="120"/>
      <c r="J10339" s="23"/>
      <c r="K10339" s="24"/>
      <c r="L10339" s="23"/>
      <c r="N10339" s="121"/>
    </row>
    <row r="10340" spans="6:14" ht="45.95" customHeight="1">
      <c r="F10340" s="18"/>
      <c r="G10340" s="19"/>
      <c r="H10340" s="19"/>
      <c r="I10340" s="120"/>
      <c r="J10340" s="16"/>
      <c r="K10340" s="17"/>
      <c r="L10340" s="16"/>
      <c r="N10340" s="121"/>
    </row>
    <row r="10341" spans="6:14" ht="45.95" customHeight="1">
      <c r="F10341" s="18"/>
      <c r="G10341" s="19"/>
      <c r="H10341" s="19"/>
      <c r="I10341" s="120"/>
      <c r="J10341" s="16"/>
      <c r="K10341" s="17"/>
      <c r="L10341" s="16"/>
      <c r="N10341" s="121"/>
    </row>
    <row r="10342" spans="6:14" ht="45.95" customHeight="1">
      <c r="F10342" s="18"/>
      <c r="G10342" s="19"/>
      <c r="H10342" s="19"/>
      <c r="I10342" s="120"/>
      <c r="J10342" s="16"/>
      <c r="K10342" s="17"/>
      <c r="L10342" s="16"/>
      <c r="N10342" s="121"/>
    </row>
    <row r="10343" spans="6:14" ht="45.95" customHeight="1">
      <c r="F10343" s="22"/>
      <c r="G10343" s="19"/>
      <c r="H10343" s="19"/>
      <c r="I10343" s="120"/>
      <c r="J10343" s="23"/>
      <c r="K10343" s="24"/>
      <c r="L10343" s="23"/>
      <c r="N10343" s="121"/>
    </row>
    <row r="10344" spans="6:14" ht="45.95" customHeight="1">
      <c r="F10344" s="133"/>
      <c r="G10344" s="25"/>
      <c r="H10344" s="25"/>
      <c r="I10344" s="152"/>
      <c r="J10344" s="23"/>
      <c r="K10344" s="24"/>
      <c r="L10344" s="23"/>
      <c r="N10344" s="121"/>
    </row>
    <row r="10345" spans="6:14" ht="45.95" customHeight="1">
      <c r="F10345" s="133"/>
      <c r="G10345" s="25"/>
      <c r="H10345" s="25"/>
      <c r="I10345" s="132"/>
      <c r="J10345" s="23"/>
      <c r="K10345" s="24"/>
      <c r="L10345" s="23"/>
      <c r="N10345" s="121"/>
    </row>
    <row r="10346" spans="6:14" ht="45.95" customHeight="1">
      <c r="F10346" s="18"/>
      <c r="G10346" s="19"/>
      <c r="H10346" s="19"/>
      <c r="I10346" s="137"/>
      <c r="J10346" s="16"/>
      <c r="K10346" s="17"/>
      <c r="L10346" s="16"/>
      <c r="N10346" s="121"/>
    </row>
    <row r="10347" spans="6:14" ht="45.95" customHeight="1">
      <c r="F10347" s="18"/>
      <c r="G10347" s="19"/>
      <c r="H10347" s="19"/>
      <c r="I10347" s="120"/>
      <c r="J10347" s="16"/>
      <c r="K10347" s="17"/>
      <c r="L10347" s="16"/>
      <c r="N10347" s="121"/>
    </row>
    <row r="10348" spans="6:14" ht="45.95" customHeight="1">
      <c r="F10348" s="25"/>
      <c r="G10348" s="25"/>
      <c r="H10348" s="25"/>
      <c r="I10348" s="120"/>
      <c r="J10348" s="23"/>
      <c r="K10348" s="24"/>
      <c r="L10348" s="23"/>
      <c r="N10348" s="121"/>
    </row>
    <row r="10349" spans="6:14" ht="45.95" customHeight="1">
      <c r="F10349" s="133"/>
      <c r="G10349" s="25"/>
      <c r="H10349" s="25"/>
      <c r="I10349" s="120"/>
      <c r="J10349" s="23"/>
      <c r="K10349" s="24"/>
      <c r="L10349" s="23"/>
      <c r="N10349" s="121"/>
    </row>
    <row r="10350" spans="6:14" ht="45.95" customHeight="1">
      <c r="F10350" s="133"/>
      <c r="G10350" s="25"/>
      <c r="H10350" s="25"/>
      <c r="I10350" s="120"/>
      <c r="J10350" s="23"/>
      <c r="K10350" s="24"/>
      <c r="L10350" s="23"/>
      <c r="N10350" s="121"/>
    </row>
    <row r="10351" spans="6:14" ht="45.95" customHeight="1">
      <c r="F10351" s="133"/>
      <c r="G10351" s="25"/>
      <c r="H10351" s="25"/>
      <c r="I10351" s="120"/>
      <c r="J10351" s="23"/>
      <c r="K10351" s="24"/>
      <c r="L10351" s="23"/>
      <c r="N10351" s="121"/>
    </row>
    <row r="10352" spans="6:14" ht="45.95" customHeight="1">
      <c r="F10352" s="18"/>
      <c r="G10352" s="19"/>
      <c r="H10352" s="19"/>
      <c r="I10352" s="120"/>
      <c r="J10352" s="16"/>
      <c r="K10352" s="17"/>
      <c r="L10352" s="16"/>
      <c r="N10352" s="121"/>
    </row>
    <row r="10353" spans="6:15" ht="45.95" customHeight="1">
      <c r="F10353" s="18"/>
      <c r="G10353" s="19"/>
      <c r="H10353" s="19"/>
      <c r="I10353" s="120"/>
      <c r="J10353" s="16"/>
      <c r="K10353" s="17"/>
      <c r="L10353" s="16"/>
      <c r="N10353" s="121"/>
    </row>
    <row r="10354" spans="6:15" ht="45.95" customHeight="1">
      <c r="F10354" s="18"/>
      <c r="G10354" s="19"/>
      <c r="H10354" s="19"/>
      <c r="I10354" s="120"/>
      <c r="J10354" s="16"/>
      <c r="K10354" s="17"/>
      <c r="L10354" s="16"/>
      <c r="N10354" s="121"/>
    </row>
    <row r="10355" spans="6:15" ht="45.95" customHeight="1">
      <c r="F10355" s="133"/>
      <c r="G10355" s="25"/>
      <c r="H10355" s="25"/>
      <c r="I10355" s="120"/>
      <c r="J10355" s="23"/>
      <c r="K10355" s="24"/>
      <c r="L10355" s="23"/>
      <c r="N10355" s="121"/>
    </row>
    <row r="10356" spans="6:15" ht="45.95" customHeight="1">
      <c r="F10356" s="133"/>
      <c r="G10356" s="25"/>
      <c r="H10356" s="25"/>
      <c r="I10356" s="120"/>
      <c r="J10356" s="23"/>
      <c r="K10356" s="24"/>
      <c r="L10356" s="23"/>
      <c r="N10356" s="121"/>
    </row>
    <row r="10357" spans="6:15" ht="45.95" customHeight="1">
      <c r="F10357" s="18"/>
      <c r="G10357" s="19"/>
      <c r="H10357" s="19"/>
      <c r="I10357" s="120"/>
      <c r="J10357" s="16"/>
      <c r="K10357" s="17"/>
      <c r="L10357" s="16"/>
      <c r="N10357" s="121"/>
    </row>
    <row r="10358" spans="6:15" ht="45.95" customHeight="1">
      <c r="F10358" s="18"/>
      <c r="G10358" s="19"/>
      <c r="H10358" s="19"/>
      <c r="I10358" s="120"/>
      <c r="J10358" s="16"/>
      <c r="K10358" s="17"/>
      <c r="L10358" s="16"/>
      <c r="N10358" s="121"/>
    </row>
    <row r="10359" spans="6:15" ht="45.95" customHeight="1">
      <c r="F10359" s="22"/>
      <c r="G10359" s="19"/>
      <c r="H10359" s="19"/>
      <c r="I10359" s="120"/>
      <c r="J10359" s="23"/>
      <c r="K10359" s="24"/>
      <c r="L10359" s="23"/>
      <c r="N10359" s="121"/>
    </row>
    <row r="10360" spans="6:15" ht="45.95" customHeight="1">
      <c r="F10360" s="25"/>
      <c r="G10360" s="25"/>
      <c r="H10360" s="25"/>
      <c r="I10360" s="132"/>
      <c r="J10360" s="23"/>
      <c r="K10360" s="24"/>
      <c r="L10360" s="23"/>
      <c r="N10360" s="121"/>
    </row>
    <row r="10361" spans="6:15" ht="45.95" customHeight="1">
      <c r="F10361" s="25"/>
      <c r="G10361" s="25"/>
      <c r="H10361" s="25"/>
      <c r="I10361" s="132"/>
      <c r="J10361" s="23"/>
      <c r="K10361" s="24"/>
      <c r="L10361" s="23"/>
      <c r="N10361" s="121"/>
    </row>
    <row r="10362" spans="6:15" ht="45.95" customHeight="1">
      <c r="F10362" s="133"/>
      <c r="G10362" s="25"/>
      <c r="H10362" s="25"/>
      <c r="I10362" s="132"/>
      <c r="J10362" s="23"/>
      <c r="K10362" s="24"/>
      <c r="L10362" s="23"/>
      <c r="N10362" s="121"/>
    </row>
    <row r="10363" spans="6:15" ht="45.95" customHeight="1">
      <c r="F10363" s="133"/>
      <c r="G10363" s="25"/>
      <c r="H10363" s="25"/>
      <c r="I10363" s="132"/>
      <c r="J10363" s="23"/>
      <c r="K10363" s="24"/>
      <c r="L10363" s="23"/>
      <c r="N10363" s="121"/>
    </row>
    <row r="10364" spans="6:15" ht="45.95" customHeight="1">
      <c r="F10364" s="133"/>
      <c r="G10364" s="25"/>
      <c r="H10364" s="25"/>
      <c r="I10364" s="132"/>
      <c r="J10364" s="23"/>
      <c r="K10364" s="24"/>
      <c r="L10364" s="23"/>
      <c r="N10364" s="121"/>
    </row>
    <row r="10365" spans="6:15" ht="45.95" customHeight="1">
      <c r="F10365" s="18"/>
      <c r="G10365" s="19"/>
      <c r="H10365" s="19"/>
      <c r="I10365" s="120"/>
      <c r="J10365" s="16"/>
      <c r="K10365" s="17"/>
      <c r="L10365" s="16"/>
      <c r="N10365" s="121"/>
      <c r="O10365" s="96"/>
    </row>
    <row r="10366" spans="6:15" ht="45.95" customHeight="1">
      <c r="F10366" s="18"/>
      <c r="G10366" s="19"/>
      <c r="H10366" s="19"/>
      <c r="I10366" s="120"/>
      <c r="J10366" s="16"/>
      <c r="K10366" s="17"/>
      <c r="L10366" s="16"/>
      <c r="N10366" s="121"/>
      <c r="O10366" s="96"/>
    </row>
    <row r="10367" spans="6:15" ht="45.95" customHeight="1">
      <c r="F10367" s="18"/>
      <c r="G10367" s="19"/>
      <c r="H10367" s="19"/>
      <c r="I10367" s="120"/>
      <c r="J10367" s="16"/>
      <c r="K10367" s="17"/>
      <c r="L10367" s="16"/>
      <c r="N10367" s="121"/>
      <c r="O10367" s="96"/>
    </row>
    <row r="10368" spans="6:15" ht="45.95" customHeight="1">
      <c r="F10368" s="18"/>
      <c r="G10368" s="19"/>
      <c r="H10368" s="19"/>
      <c r="I10368" s="120"/>
      <c r="J10368" s="16"/>
      <c r="K10368" s="17"/>
      <c r="L10368" s="16"/>
      <c r="N10368" s="121"/>
      <c r="O10368" s="96"/>
    </row>
    <row r="10369" spans="6:15" ht="45.95" customHeight="1">
      <c r="F10369" s="18"/>
      <c r="G10369" s="19"/>
      <c r="H10369" s="19"/>
      <c r="I10369" s="120"/>
      <c r="J10369" s="16"/>
      <c r="K10369" s="17"/>
      <c r="L10369" s="16"/>
      <c r="N10369" s="121"/>
      <c r="O10369" s="96"/>
    </row>
    <row r="10370" spans="6:15" ht="45.95" customHeight="1">
      <c r="F10370" s="18"/>
      <c r="G10370" s="19"/>
      <c r="H10370" s="19"/>
      <c r="I10370" s="120"/>
      <c r="J10370" s="16"/>
      <c r="K10370" s="17"/>
      <c r="L10370" s="16"/>
      <c r="N10370" s="121"/>
      <c r="O10370" s="96"/>
    </row>
    <row r="10371" spans="6:15" ht="45.95" customHeight="1">
      <c r="F10371" s="22"/>
      <c r="G10371" s="19"/>
      <c r="H10371" s="19"/>
      <c r="I10371" s="120"/>
      <c r="J10371" s="23"/>
      <c r="K10371" s="24"/>
      <c r="L10371" s="23"/>
      <c r="N10371" s="121"/>
      <c r="O10371" s="96"/>
    </row>
    <row r="10372" spans="6:15" ht="45.95" customHeight="1">
      <c r="F10372" s="25"/>
      <c r="G10372" s="25"/>
      <c r="H10372" s="25"/>
      <c r="I10372" s="132"/>
      <c r="J10372" s="23"/>
      <c r="K10372" s="24"/>
      <c r="L10372" s="23"/>
      <c r="N10372" s="121"/>
    </row>
    <row r="10373" spans="6:15" ht="45.95" customHeight="1">
      <c r="F10373" s="133"/>
      <c r="G10373" s="25"/>
      <c r="H10373" s="25"/>
      <c r="I10373" s="132"/>
      <c r="J10373" s="23"/>
      <c r="K10373" s="24"/>
      <c r="L10373" s="23"/>
      <c r="N10373" s="121"/>
    </row>
    <row r="10374" spans="6:15" ht="45.95" customHeight="1">
      <c r="F10374" s="133"/>
      <c r="G10374" s="25"/>
      <c r="H10374" s="25"/>
      <c r="I10374" s="132"/>
      <c r="J10374" s="23"/>
      <c r="K10374" s="24"/>
      <c r="L10374" s="23"/>
      <c r="N10374" s="121"/>
    </row>
    <row r="10375" spans="6:15" ht="45.95" customHeight="1">
      <c r="F10375" s="18"/>
      <c r="G10375" s="19"/>
      <c r="H10375" s="19"/>
      <c r="I10375" s="137"/>
      <c r="J10375" s="16"/>
      <c r="K10375" s="17"/>
      <c r="L10375" s="16"/>
      <c r="N10375" s="121"/>
      <c r="O10375" s="96"/>
    </row>
    <row r="10376" spans="6:15" ht="45.95" customHeight="1">
      <c r="F10376" s="18"/>
      <c r="G10376" s="19"/>
      <c r="H10376" s="19"/>
      <c r="I10376" s="120"/>
      <c r="J10376" s="16"/>
      <c r="K10376" s="17"/>
      <c r="L10376" s="16"/>
      <c r="N10376" s="121"/>
      <c r="O10376" s="96"/>
    </row>
    <row r="10377" spans="6:15" ht="45.95" customHeight="1">
      <c r="F10377" s="18"/>
      <c r="G10377" s="19"/>
      <c r="H10377" s="19"/>
      <c r="I10377" s="120"/>
      <c r="J10377" s="16"/>
      <c r="K10377" s="17"/>
      <c r="L10377" s="16"/>
      <c r="N10377" s="121"/>
      <c r="O10377" s="96"/>
    </row>
    <row r="10378" spans="6:15" ht="45.95" customHeight="1">
      <c r="F10378" s="18"/>
      <c r="G10378" s="19"/>
      <c r="H10378" s="19"/>
      <c r="I10378" s="120"/>
      <c r="J10378" s="16"/>
      <c r="K10378" s="17"/>
      <c r="L10378" s="16"/>
      <c r="N10378" s="121"/>
      <c r="O10378" s="96"/>
    </row>
    <row r="10379" spans="6:15" ht="45.95" customHeight="1">
      <c r="F10379" s="22"/>
      <c r="G10379" s="19"/>
      <c r="H10379" s="19"/>
      <c r="I10379" s="120"/>
      <c r="J10379" s="23"/>
      <c r="K10379" s="24"/>
      <c r="L10379" s="23"/>
      <c r="N10379" s="121"/>
      <c r="O10379" s="96"/>
    </row>
    <row r="10380" spans="6:15" ht="45.95" customHeight="1">
      <c r="F10380" s="22"/>
      <c r="G10380" s="19"/>
      <c r="H10380" s="19"/>
      <c r="I10380" s="120"/>
      <c r="J10380" s="23"/>
      <c r="K10380" s="24"/>
      <c r="L10380" s="23"/>
      <c r="N10380" s="121"/>
      <c r="O10380" s="96"/>
    </row>
    <row r="10381" spans="6:15" ht="45.95" customHeight="1">
      <c r="F10381" s="25"/>
      <c r="G10381" s="25"/>
      <c r="H10381" s="25"/>
      <c r="I10381" s="132"/>
      <c r="J10381" s="23"/>
      <c r="K10381" s="24"/>
      <c r="L10381" s="23"/>
      <c r="N10381" s="121"/>
    </row>
    <row r="10382" spans="6:15" ht="45.95" customHeight="1">
      <c r="F10382" s="25"/>
      <c r="G10382" s="25"/>
      <c r="H10382" s="25"/>
      <c r="I10382" s="132"/>
      <c r="J10382" s="23"/>
      <c r="K10382" s="24"/>
      <c r="L10382" s="23"/>
      <c r="N10382" s="121"/>
    </row>
    <row r="10383" spans="6:15" ht="45.95" customHeight="1">
      <c r="F10383" s="133"/>
      <c r="G10383" s="25"/>
      <c r="H10383" s="25"/>
      <c r="I10383" s="132"/>
      <c r="J10383" s="23"/>
      <c r="K10383" s="24"/>
      <c r="L10383" s="23"/>
      <c r="N10383" s="121"/>
    </row>
    <row r="10384" spans="6:15" ht="45.95" customHeight="1">
      <c r="F10384" s="133"/>
      <c r="G10384" s="25"/>
      <c r="H10384" s="25"/>
      <c r="I10384" s="132"/>
      <c r="J10384" s="23"/>
      <c r="K10384" s="24"/>
      <c r="L10384" s="23"/>
      <c r="N10384" s="121"/>
    </row>
    <row r="10385" spans="1:15" ht="45.95" customHeight="1">
      <c r="F10385" s="18"/>
      <c r="G10385" s="19"/>
      <c r="H10385" s="19"/>
      <c r="I10385" s="137"/>
      <c r="J10385" s="16"/>
      <c r="K10385" s="17"/>
      <c r="L10385" s="16"/>
      <c r="N10385" s="121"/>
      <c r="O10385" s="96"/>
    </row>
    <row r="10386" spans="1:15" ht="45.95" customHeight="1">
      <c r="F10386" s="18"/>
      <c r="G10386" s="19"/>
      <c r="H10386" s="19"/>
      <c r="I10386" s="120"/>
      <c r="J10386" s="16"/>
      <c r="K10386" s="17"/>
      <c r="L10386" s="16"/>
      <c r="N10386" s="121"/>
      <c r="O10386" s="96"/>
    </row>
    <row r="10387" spans="1:15" ht="45.95" customHeight="1">
      <c r="F10387" s="18"/>
      <c r="G10387" s="19"/>
      <c r="H10387" s="19"/>
      <c r="I10387" s="120"/>
      <c r="J10387" s="16"/>
      <c r="K10387" s="17"/>
      <c r="L10387" s="16"/>
      <c r="N10387" s="121"/>
      <c r="O10387" s="96"/>
    </row>
    <row r="10388" spans="1:15" ht="45.95" customHeight="1">
      <c r="F10388" s="18"/>
      <c r="G10388" s="19"/>
      <c r="H10388" s="19"/>
      <c r="I10388" s="120"/>
      <c r="J10388" s="16"/>
      <c r="K10388" s="17"/>
      <c r="L10388" s="16"/>
      <c r="N10388" s="121"/>
      <c r="O10388" s="96"/>
    </row>
    <row r="10389" spans="1:15" ht="45.95" customHeight="1">
      <c r="F10389" s="18"/>
      <c r="G10389" s="19"/>
      <c r="H10389" s="19"/>
      <c r="I10389" s="120"/>
      <c r="J10389" s="16"/>
      <c r="K10389" s="17"/>
      <c r="L10389" s="16"/>
      <c r="N10389" s="121"/>
      <c r="O10389" s="96"/>
    </row>
    <row r="10390" spans="1:15" ht="45.95" customHeight="1">
      <c r="F10390" s="22"/>
      <c r="G10390" s="19"/>
      <c r="H10390" s="19"/>
      <c r="I10390" s="120"/>
      <c r="J10390" s="23"/>
      <c r="K10390" s="24"/>
      <c r="L10390" s="23"/>
      <c r="N10390" s="121"/>
      <c r="O10390" s="96"/>
    </row>
    <row r="10391" spans="1:15" ht="45.95" customHeight="1">
      <c r="F10391" s="22"/>
      <c r="G10391" s="19"/>
      <c r="H10391" s="19"/>
      <c r="I10391" s="120"/>
      <c r="J10391" s="23"/>
      <c r="K10391" s="24"/>
      <c r="L10391" s="23"/>
      <c r="N10391" s="121"/>
      <c r="O10391" s="96"/>
    </row>
    <row r="10392" spans="1:15" ht="45.95" customHeight="1">
      <c r="F10392" s="25"/>
      <c r="G10392" s="25"/>
      <c r="H10392" s="25"/>
      <c r="I10392" s="132"/>
      <c r="J10392" s="23"/>
      <c r="K10392" s="24"/>
      <c r="L10392" s="23"/>
      <c r="N10392" s="121"/>
    </row>
    <row r="10393" spans="1:15" ht="45.95" customHeight="1">
      <c r="F10393" s="25"/>
      <c r="G10393" s="25"/>
      <c r="H10393" s="25"/>
      <c r="I10393" s="132"/>
      <c r="J10393" s="23"/>
      <c r="K10393" s="24"/>
      <c r="L10393" s="23"/>
      <c r="N10393" s="121"/>
    </row>
    <row r="10394" spans="1:15" ht="45.95" customHeight="1">
      <c r="F10394" s="133"/>
      <c r="G10394" s="25"/>
      <c r="H10394" s="25"/>
      <c r="I10394" s="132"/>
      <c r="J10394" s="23"/>
      <c r="K10394" s="24"/>
      <c r="L10394" s="23"/>
      <c r="N10394" s="121"/>
    </row>
    <row r="10395" spans="1:15" ht="45.95" customHeight="1">
      <c r="F10395" s="133"/>
      <c r="G10395" s="25"/>
      <c r="H10395" s="25"/>
      <c r="I10395" s="132"/>
      <c r="J10395" s="23"/>
      <c r="K10395" s="24"/>
      <c r="L10395" s="23"/>
      <c r="N10395" s="121"/>
    </row>
    <row r="10396" spans="1:15" ht="45.95" customHeight="1">
      <c r="A10396" s="110"/>
      <c r="B10396" s="149"/>
      <c r="C10396" s="127"/>
      <c r="D10396" s="96"/>
      <c r="F10396" s="130"/>
      <c r="G10396" s="130"/>
      <c r="H10396" s="130"/>
      <c r="I10396" s="120"/>
      <c r="J10396" s="16"/>
      <c r="K10396" s="17"/>
      <c r="L10396" s="16"/>
      <c r="N10396" s="131"/>
    </row>
    <row r="10397" spans="1:15" ht="45.95" customHeight="1">
      <c r="F10397" s="18"/>
      <c r="G10397" s="130"/>
      <c r="H10397" s="130"/>
      <c r="I10397" s="120"/>
      <c r="J10397" s="16"/>
      <c r="K10397" s="17"/>
      <c r="L10397" s="16"/>
      <c r="N10397" s="131"/>
      <c r="O10397" s="96"/>
    </row>
    <row r="10398" spans="1:15" ht="45.95" customHeight="1">
      <c r="F10398" s="18"/>
      <c r="G10398" s="130"/>
      <c r="H10398" s="130"/>
      <c r="I10398" s="120"/>
      <c r="J10398" s="16"/>
      <c r="K10398" s="17"/>
      <c r="L10398" s="16"/>
      <c r="N10398" s="131"/>
      <c r="O10398" s="96"/>
    </row>
    <row r="10399" spans="1:15" ht="45.95" customHeight="1">
      <c r="F10399" s="18"/>
      <c r="G10399" s="19"/>
      <c r="H10399" s="19"/>
      <c r="I10399" s="120"/>
      <c r="J10399" s="16"/>
      <c r="K10399" s="17"/>
      <c r="L10399" s="16"/>
      <c r="N10399" s="121"/>
      <c r="O10399" s="96"/>
    </row>
    <row r="10400" spans="1:15" ht="45.95" customHeight="1">
      <c r="F10400" s="18"/>
      <c r="G10400" s="19"/>
      <c r="H10400" s="19"/>
      <c r="I10400" s="120"/>
      <c r="J10400" s="16"/>
      <c r="K10400" s="17"/>
      <c r="L10400" s="16"/>
      <c r="N10400" s="121"/>
      <c r="O10400" s="96"/>
    </row>
    <row r="10401" spans="6:15" ht="45.95" customHeight="1">
      <c r="F10401" s="22"/>
      <c r="G10401" s="19"/>
      <c r="H10401" s="19"/>
      <c r="I10401" s="120"/>
      <c r="J10401" s="23"/>
      <c r="K10401" s="24"/>
      <c r="L10401" s="23"/>
      <c r="N10401" s="121"/>
      <c r="O10401" s="96"/>
    </row>
    <row r="10402" spans="6:15" ht="45.95" customHeight="1">
      <c r="F10402" s="22"/>
      <c r="G10402" s="19"/>
      <c r="H10402" s="19"/>
      <c r="I10402" s="120"/>
      <c r="J10402" s="23"/>
      <c r="K10402" s="24"/>
      <c r="L10402" s="23"/>
      <c r="N10402" s="121"/>
      <c r="O10402" s="96"/>
    </row>
    <row r="10403" spans="6:15" ht="45.95" customHeight="1">
      <c r="F10403" s="25"/>
      <c r="G10403" s="25"/>
      <c r="H10403" s="25"/>
      <c r="I10403" s="120"/>
      <c r="J10403" s="23"/>
      <c r="K10403" s="24"/>
      <c r="L10403" s="23"/>
      <c r="N10403" s="121"/>
      <c r="O10403" s="96"/>
    </row>
    <row r="10404" spans="6:15" ht="45.95" customHeight="1">
      <c r="F10404" s="25"/>
      <c r="G10404" s="25"/>
      <c r="H10404" s="25"/>
      <c r="I10404" s="132"/>
      <c r="J10404" s="23"/>
      <c r="K10404" s="24"/>
      <c r="L10404" s="23"/>
      <c r="N10404" s="121"/>
      <c r="O10404" s="96"/>
    </row>
    <row r="10405" spans="6:15" ht="45.95" customHeight="1">
      <c r="F10405" s="133"/>
      <c r="G10405" s="25"/>
      <c r="H10405" s="25"/>
      <c r="I10405" s="132"/>
      <c r="J10405" s="23"/>
      <c r="K10405" s="24"/>
      <c r="L10405" s="23"/>
      <c r="N10405" s="121"/>
      <c r="O10405" s="96"/>
    </row>
    <row r="10406" spans="6:15" ht="45.95" customHeight="1">
      <c r="F10406" s="133"/>
      <c r="G10406" s="25"/>
      <c r="H10406" s="25"/>
      <c r="I10406" s="132"/>
      <c r="J10406" s="23"/>
      <c r="K10406" s="24"/>
      <c r="L10406" s="23"/>
      <c r="N10406" s="121"/>
      <c r="O10406" s="96"/>
    </row>
    <row r="10407" spans="6:15" ht="45.95" customHeight="1">
      <c r="F10407" s="133"/>
      <c r="G10407" s="25"/>
      <c r="H10407" s="25"/>
      <c r="I10407" s="132"/>
      <c r="J10407" s="23"/>
      <c r="K10407" s="24"/>
      <c r="L10407" s="23"/>
      <c r="N10407" s="121"/>
      <c r="O10407" s="96"/>
    </row>
    <row r="10408" spans="6:15" ht="45.95" customHeight="1">
      <c r="F10408" s="18"/>
      <c r="G10408" s="19"/>
      <c r="H10408" s="19"/>
      <c r="I10408" s="120"/>
      <c r="J10408" s="16"/>
      <c r="K10408" s="17"/>
      <c r="L10408" s="16"/>
      <c r="N10408" s="121"/>
      <c r="O10408" s="96"/>
    </row>
    <row r="10409" spans="6:15" ht="45.95" customHeight="1">
      <c r="F10409" s="18"/>
      <c r="G10409" s="19"/>
      <c r="H10409" s="19"/>
      <c r="I10409" s="120"/>
      <c r="J10409" s="16"/>
      <c r="K10409" s="17"/>
      <c r="L10409" s="16"/>
      <c r="N10409" s="121"/>
      <c r="O10409" s="96"/>
    </row>
    <row r="10410" spans="6:15" ht="45.95" customHeight="1">
      <c r="F10410" s="18"/>
      <c r="G10410" s="19"/>
      <c r="H10410" s="19"/>
      <c r="I10410" s="120"/>
      <c r="J10410" s="16"/>
      <c r="K10410" s="17"/>
      <c r="L10410" s="16"/>
      <c r="N10410" s="121"/>
      <c r="O10410" s="96"/>
    </row>
    <row r="10411" spans="6:15" ht="45.95" customHeight="1">
      <c r="F10411" s="22"/>
      <c r="G10411" s="19"/>
      <c r="H10411" s="19"/>
      <c r="I10411" s="120"/>
      <c r="J10411" s="23"/>
      <c r="K10411" s="24"/>
      <c r="L10411" s="23"/>
      <c r="N10411" s="121"/>
      <c r="O10411" s="96"/>
    </row>
    <row r="10412" spans="6:15" ht="45.95" customHeight="1">
      <c r="F10412" s="25"/>
      <c r="G10412" s="25"/>
      <c r="H10412" s="25"/>
      <c r="I10412" s="132"/>
      <c r="J10412" s="23"/>
      <c r="K10412" s="24"/>
      <c r="L10412" s="23"/>
      <c r="N10412" s="121"/>
      <c r="O10412" s="96"/>
    </row>
    <row r="10413" spans="6:15" ht="45.95" customHeight="1">
      <c r="F10413" s="25"/>
      <c r="G10413" s="25"/>
      <c r="H10413" s="25"/>
      <c r="I10413" s="132"/>
      <c r="J10413" s="23"/>
      <c r="K10413" s="24"/>
      <c r="L10413" s="23"/>
      <c r="N10413" s="121"/>
      <c r="O10413" s="96"/>
    </row>
    <row r="10414" spans="6:15" ht="45.95" customHeight="1">
      <c r="F10414" s="133"/>
      <c r="G10414" s="25"/>
      <c r="H10414" s="25"/>
      <c r="I10414" s="132"/>
      <c r="J10414" s="23"/>
      <c r="K10414" s="24"/>
      <c r="L10414" s="23"/>
      <c r="N10414" s="121"/>
      <c r="O10414" s="96"/>
    </row>
    <row r="10415" spans="6:15" ht="45.95" customHeight="1">
      <c r="F10415" s="133"/>
      <c r="G10415" s="25"/>
      <c r="H10415" s="25"/>
      <c r="I10415" s="132"/>
      <c r="J10415" s="23"/>
      <c r="K10415" s="24"/>
      <c r="L10415" s="23"/>
      <c r="N10415" s="121"/>
      <c r="O10415" s="96"/>
    </row>
    <row r="10416" spans="6:15" ht="45.95" customHeight="1">
      <c r="F10416" s="18"/>
      <c r="G10416" s="19"/>
      <c r="H10416" s="19"/>
      <c r="I10416" s="137"/>
      <c r="J10416" s="16"/>
      <c r="K10416" s="17"/>
      <c r="L10416" s="16"/>
      <c r="N10416" s="121"/>
      <c r="O10416" s="96"/>
    </row>
    <row r="10417" spans="1:15" ht="45.95" customHeight="1">
      <c r="F10417" s="18"/>
      <c r="G10417" s="19"/>
      <c r="H10417" s="19"/>
      <c r="I10417" s="120"/>
      <c r="J10417" s="16"/>
      <c r="K10417" s="17"/>
      <c r="L10417" s="16"/>
      <c r="N10417" s="121"/>
      <c r="O10417" s="96"/>
    </row>
    <row r="10418" spans="1:15" ht="45.95" customHeight="1">
      <c r="F10418" s="18"/>
      <c r="G10418" s="19"/>
      <c r="H10418" s="19"/>
      <c r="I10418" s="120"/>
      <c r="J10418" s="16"/>
      <c r="K10418" s="17"/>
      <c r="L10418" s="16"/>
      <c r="N10418" s="121"/>
      <c r="O10418" s="96"/>
    </row>
    <row r="10419" spans="1:15" ht="45.95" customHeight="1">
      <c r="F10419" s="18"/>
      <c r="G10419" s="19"/>
      <c r="H10419" s="19"/>
      <c r="I10419" s="120"/>
      <c r="J10419" s="16"/>
      <c r="K10419" s="17"/>
      <c r="L10419" s="16"/>
      <c r="N10419" s="121"/>
      <c r="O10419" s="96"/>
    </row>
    <row r="10420" spans="1:15" ht="45.95" customHeight="1">
      <c r="F10420" s="18"/>
      <c r="G10420" s="19"/>
      <c r="H10420" s="19"/>
      <c r="I10420" s="120"/>
      <c r="J10420" s="16"/>
      <c r="K10420" s="17"/>
      <c r="L10420" s="16"/>
      <c r="N10420" s="121"/>
      <c r="O10420" s="96"/>
    </row>
    <row r="10421" spans="1:15" ht="45.95" customHeight="1">
      <c r="F10421" s="22"/>
      <c r="G10421" s="19"/>
      <c r="H10421" s="19"/>
      <c r="I10421" s="120"/>
      <c r="J10421" s="23"/>
      <c r="K10421" s="24"/>
      <c r="L10421" s="23"/>
      <c r="N10421" s="121"/>
      <c r="O10421" s="96"/>
    </row>
    <row r="10422" spans="1:15" ht="45.95" customHeight="1">
      <c r="F10422" s="22"/>
      <c r="G10422" s="19"/>
      <c r="H10422" s="19"/>
      <c r="I10422" s="120"/>
      <c r="J10422" s="23"/>
      <c r="K10422" s="24"/>
      <c r="L10422" s="23"/>
      <c r="N10422" s="121"/>
      <c r="O10422" s="96"/>
    </row>
    <row r="10423" spans="1:15" ht="45.95" customHeight="1">
      <c r="F10423" s="25"/>
      <c r="G10423" s="25"/>
      <c r="H10423" s="25"/>
      <c r="I10423" s="132"/>
      <c r="J10423" s="23"/>
      <c r="K10423" s="24"/>
      <c r="L10423" s="23"/>
      <c r="N10423" s="121"/>
      <c r="O10423" s="96"/>
    </row>
    <row r="10424" spans="1:15" ht="45.95" customHeight="1">
      <c r="F10424" s="25"/>
      <c r="G10424" s="25"/>
      <c r="H10424" s="25"/>
      <c r="I10424" s="132"/>
      <c r="J10424" s="23"/>
      <c r="K10424" s="24"/>
      <c r="L10424" s="23"/>
      <c r="N10424" s="121"/>
      <c r="O10424" s="96"/>
    </row>
    <row r="10425" spans="1:15" ht="45.95" customHeight="1">
      <c r="F10425" s="133"/>
      <c r="G10425" s="25"/>
      <c r="H10425" s="25"/>
      <c r="I10425" s="132"/>
      <c r="J10425" s="23"/>
      <c r="K10425" s="24"/>
      <c r="L10425" s="23"/>
      <c r="N10425" s="121"/>
      <c r="O10425" s="96"/>
    </row>
    <row r="10426" spans="1:15" ht="45.95" customHeight="1">
      <c r="F10426" s="133"/>
      <c r="G10426" s="25"/>
      <c r="H10426" s="25"/>
      <c r="I10426" s="132"/>
      <c r="J10426" s="23"/>
      <c r="K10426" s="24"/>
      <c r="L10426" s="23"/>
      <c r="N10426" s="121"/>
      <c r="O10426" s="96"/>
    </row>
    <row r="10427" spans="1:15" ht="45.95" customHeight="1">
      <c r="F10427" s="133"/>
      <c r="G10427" s="25"/>
      <c r="H10427" s="25"/>
      <c r="I10427" s="132"/>
      <c r="J10427" s="23"/>
      <c r="K10427" s="24"/>
      <c r="L10427" s="23"/>
      <c r="N10427" s="121"/>
      <c r="O10427" s="96"/>
    </row>
    <row r="10428" spans="1:15" ht="45.95" customHeight="1">
      <c r="A10428" s="110"/>
      <c r="B10428" s="149"/>
      <c r="C10428" s="127"/>
      <c r="D10428" s="96"/>
      <c r="F10428" s="130"/>
      <c r="G10428" s="130"/>
      <c r="H10428" s="130"/>
      <c r="I10428" s="120"/>
      <c r="J10428" s="16"/>
      <c r="K10428" s="17"/>
      <c r="L10428" s="16"/>
      <c r="N10428" s="131"/>
      <c r="O10428" s="96"/>
    </row>
    <row r="10429" spans="1:15" ht="45.95" customHeight="1">
      <c r="D10429" s="96"/>
      <c r="F10429" s="18"/>
      <c r="G10429" s="130"/>
      <c r="H10429" s="130"/>
      <c r="I10429" s="120"/>
      <c r="J10429" s="16"/>
      <c r="K10429" s="17"/>
      <c r="L10429" s="16"/>
      <c r="N10429" s="131"/>
      <c r="O10429" s="96"/>
    </row>
    <row r="10430" spans="1:15" ht="45.95" customHeight="1">
      <c r="F10430" s="130"/>
      <c r="G10430" s="130"/>
      <c r="H10430" s="130"/>
      <c r="I10430" s="120"/>
      <c r="J10430" s="16"/>
      <c r="K10430" s="17"/>
      <c r="L10430" s="16"/>
      <c r="N10430" s="131"/>
    </row>
    <row r="10431" spans="1:15" ht="45.95" customHeight="1">
      <c r="F10431" s="130"/>
      <c r="G10431" s="130"/>
      <c r="H10431" s="130"/>
      <c r="I10431" s="120"/>
      <c r="J10431" s="16"/>
      <c r="K10431" s="17"/>
      <c r="L10431" s="16"/>
      <c r="N10431" s="131"/>
    </row>
    <row r="10432" spans="1:15" ht="45.95" customHeight="1">
      <c r="F10432" s="18"/>
      <c r="G10432" s="130"/>
      <c r="H10432" s="130"/>
      <c r="I10432" s="120"/>
      <c r="J10432" s="16"/>
      <c r="K10432" s="17"/>
      <c r="L10432" s="16"/>
      <c r="N10432" s="131"/>
    </row>
    <row r="10433" spans="6:14" ht="45.95" customHeight="1">
      <c r="F10433" s="18"/>
      <c r="G10433" s="19"/>
      <c r="H10433" s="19"/>
      <c r="I10433" s="137"/>
      <c r="J10433" s="16"/>
      <c r="K10433" s="17"/>
      <c r="L10433" s="16"/>
      <c r="N10433" s="121"/>
    </row>
    <row r="10434" spans="6:14" ht="45.95" customHeight="1">
      <c r="F10434" s="18"/>
      <c r="G10434" s="19"/>
      <c r="H10434" s="19"/>
      <c r="I10434" s="120"/>
      <c r="J10434" s="16"/>
      <c r="K10434" s="17"/>
      <c r="L10434" s="16"/>
      <c r="N10434" s="121"/>
    </row>
    <row r="10435" spans="6:14" ht="45.95" customHeight="1">
      <c r="F10435" s="18"/>
      <c r="G10435" s="19"/>
      <c r="H10435" s="19"/>
      <c r="I10435" s="120"/>
      <c r="J10435" s="16"/>
      <c r="K10435" s="17"/>
      <c r="L10435" s="16"/>
      <c r="N10435" s="121"/>
    </row>
    <row r="10436" spans="6:14" ht="45.95" customHeight="1">
      <c r="F10436" s="18"/>
      <c r="G10436" s="19"/>
      <c r="H10436" s="19"/>
      <c r="I10436" s="120"/>
      <c r="J10436" s="16"/>
      <c r="K10436" s="17"/>
      <c r="L10436" s="16"/>
      <c r="N10436" s="121"/>
    </row>
    <row r="10437" spans="6:14" ht="45.95" customHeight="1">
      <c r="F10437" s="22"/>
      <c r="G10437" s="19"/>
      <c r="H10437" s="19"/>
      <c r="I10437" s="120"/>
      <c r="J10437" s="23"/>
      <c r="K10437" s="24"/>
      <c r="L10437" s="23"/>
      <c r="N10437" s="121"/>
    </row>
    <row r="10438" spans="6:14" ht="45.95" customHeight="1">
      <c r="F10438" s="22"/>
      <c r="G10438" s="19"/>
      <c r="H10438" s="19"/>
      <c r="I10438" s="120"/>
      <c r="J10438" s="23"/>
      <c r="K10438" s="24"/>
      <c r="L10438" s="23"/>
      <c r="N10438" s="121"/>
    </row>
    <row r="10439" spans="6:14" ht="45.95" customHeight="1">
      <c r="F10439" s="25"/>
      <c r="G10439" s="25"/>
      <c r="H10439" s="25"/>
      <c r="I10439" s="120"/>
      <c r="J10439" s="23"/>
      <c r="K10439" s="24"/>
      <c r="L10439" s="23"/>
      <c r="N10439" s="121"/>
    </row>
    <row r="10440" spans="6:14" ht="45.95" customHeight="1">
      <c r="F10440" s="25"/>
      <c r="G10440" s="25"/>
      <c r="H10440" s="25"/>
      <c r="I10440" s="132"/>
      <c r="J10440" s="23"/>
      <c r="K10440" s="24"/>
      <c r="L10440" s="23"/>
      <c r="N10440" s="121"/>
    </row>
    <row r="10441" spans="6:14" ht="45.95" customHeight="1">
      <c r="F10441" s="133"/>
      <c r="G10441" s="25"/>
      <c r="H10441" s="25"/>
      <c r="I10441" s="132"/>
      <c r="J10441" s="23"/>
      <c r="K10441" s="24"/>
      <c r="L10441" s="23"/>
      <c r="N10441" s="121"/>
    </row>
    <row r="10442" spans="6:14" ht="45.95" customHeight="1">
      <c r="F10442" s="133"/>
      <c r="G10442" s="25"/>
      <c r="H10442" s="25"/>
      <c r="I10442" s="132"/>
      <c r="J10442" s="23"/>
      <c r="K10442" s="24"/>
      <c r="L10442" s="23"/>
      <c r="N10442" s="121"/>
    </row>
    <row r="10443" spans="6:14" ht="45.95" customHeight="1">
      <c r="F10443" s="133"/>
      <c r="G10443" s="25"/>
      <c r="H10443" s="25"/>
      <c r="I10443" s="132"/>
      <c r="J10443" s="23"/>
      <c r="K10443" s="24"/>
      <c r="L10443" s="23"/>
      <c r="N10443" s="121"/>
    </row>
    <row r="10444" spans="6:14" ht="45.95" customHeight="1">
      <c r="F10444" s="133"/>
      <c r="G10444" s="25"/>
      <c r="H10444" s="25"/>
      <c r="I10444" s="132"/>
      <c r="J10444" s="23"/>
      <c r="K10444" s="24"/>
      <c r="L10444" s="23"/>
      <c r="N10444" s="121"/>
    </row>
    <row r="10445" spans="6:14" ht="45.95" customHeight="1">
      <c r="F10445" s="18"/>
      <c r="G10445" s="19"/>
      <c r="H10445" s="19"/>
      <c r="I10445" s="137"/>
      <c r="J10445" s="16"/>
      <c r="K10445" s="17"/>
      <c r="L10445" s="16"/>
      <c r="N10445" s="121"/>
    </row>
    <row r="10446" spans="6:14" ht="45.95" customHeight="1">
      <c r="F10446" s="18"/>
      <c r="G10446" s="19"/>
      <c r="H10446" s="19"/>
      <c r="I10446" s="120"/>
      <c r="J10446" s="16"/>
      <c r="K10446" s="17"/>
      <c r="L10446" s="16"/>
      <c r="N10446" s="121"/>
    </row>
    <row r="10447" spans="6:14" ht="45.95" customHeight="1">
      <c r="F10447" s="18"/>
      <c r="G10447" s="19"/>
      <c r="H10447" s="19"/>
      <c r="I10447" s="120"/>
      <c r="J10447" s="16"/>
      <c r="K10447" s="17"/>
      <c r="L10447" s="16"/>
      <c r="N10447" s="121"/>
    </row>
    <row r="10448" spans="6:14" ht="45.95" customHeight="1">
      <c r="F10448" s="22"/>
      <c r="G10448" s="19"/>
      <c r="H10448" s="19"/>
      <c r="I10448" s="120"/>
      <c r="J10448" s="23"/>
      <c r="K10448" s="24"/>
      <c r="L10448" s="23"/>
      <c r="N10448" s="121"/>
    </row>
    <row r="10449" spans="6:15" ht="45.95" customHeight="1">
      <c r="F10449" s="22"/>
      <c r="G10449" s="19"/>
      <c r="H10449" s="19"/>
      <c r="I10449" s="120"/>
      <c r="J10449" s="23"/>
      <c r="K10449" s="24"/>
      <c r="L10449" s="23"/>
      <c r="N10449" s="121"/>
    </row>
    <row r="10450" spans="6:15" ht="45.95" customHeight="1">
      <c r="F10450" s="25"/>
      <c r="G10450" s="25"/>
      <c r="H10450" s="25"/>
      <c r="I10450" s="120"/>
      <c r="J10450" s="23"/>
      <c r="K10450" s="24"/>
      <c r="L10450" s="23"/>
      <c r="N10450" s="121"/>
    </row>
    <row r="10451" spans="6:15" ht="45.95" customHeight="1">
      <c r="F10451" s="133"/>
      <c r="G10451" s="25"/>
      <c r="H10451" s="25"/>
      <c r="I10451" s="120"/>
      <c r="J10451" s="23"/>
      <c r="K10451" s="24"/>
      <c r="L10451" s="23"/>
      <c r="N10451" s="121"/>
    </row>
    <row r="10452" spans="6:15" ht="45.95" customHeight="1">
      <c r="F10452" s="133"/>
      <c r="G10452" s="25"/>
      <c r="H10452" s="25"/>
      <c r="I10452" s="132"/>
      <c r="J10452" s="23"/>
      <c r="K10452" s="24"/>
      <c r="L10452" s="23"/>
      <c r="N10452" s="121"/>
    </row>
    <row r="10453" spans="6:15" ht="45.95" customHeight="1">
      <c r="F10453" s="18"/>
      <c r="G10453" s="19"/>
      <c r="H10453" s="19"/>
      <c r="I10453" s="120"/>
      <c r="J10453" s="16"/>
      <c r="K10453" s="17"/>
      <c r="L10453" s="16"/>
      <c r="N10453" s="121"/>
    </row>
    <row r="10454" spans="6:15" ht="45.95" customHeight="1">
      <c r="F10454" s="18"/>
      <c r="G10454" s="19"/>
      <c r="H10454" s="19"/>
      <c r="I10454" s="120"/>
      <c r="J10454" s="16"/>
      <c r="K10454" s="17"/>
      <c r="L10454" s="16"/>
      <c r="N10454" s="121"/>
    </row>
    <row r="10455" spans="6:15" ht="45.95" customHeight="1">
      <c r="F10455" s="22"/>
      <c r="G10455" s="19"/>
      <c r="H10455" s="19"/>
      <c r="I10455" s="120"/>
      <c r="J10455" s="23"/>
      <c r="K10455" s="24"/>
      <c r="L10455" s="23"/>
      <c r="N10455" s="121"/>
    </row>
    <row r="10456" spans="6:15" ht="45.95" customHeight="1">
      <c r="F10456" s="25"/>
      <c r="G10456" s="25"/>
      <c r="H10456" s="25"/>
      <c r="I10456" s="120"/>
      <c r="J10456" s="23"/>
      <c r="K10456" s="24"/>
      <c r="L10456" s="23"/>
      <c r="N10456" s="121"/>
    </row>
    <row r="10457" spans="6:15" ht="45.95" customHeight="1">
      <c r="F10457" s="133"/>
      <c r="G10457" s="25"/>
      <c r="H10457" s="25"/>
      <c r="I10457" s="120"/>
      <c r="J10457" s="23"/>
      <c r="K10457" s="24"/>
      <c r="L10457" s="23"/>
      <c r="N10457" s="121"/>
    </row>
    <row r="10458" spans="6:15" ht="45.95" customHeight="1">
      <c r="F10458" s="133"/>
      <c r="G10458" s="25"/>
      <c r="H10458" s="25"/>
      <c r="I10458" s="132"/>
      <c r="J10458" s="23"/>
      <c r="K10458" s="24"/>
      <c r="L10458" s="23"/>
      <c r="N10458" s="121"/>
    </row>
    <row r="10459" spans="6:15" ht="45.95" customHeight="1">
      <c r="F10459" s="18"/>
      <c r="G10459" s="19"/>
      <c r="H10459" s="19"/>
      <c r="I10459" s="120"/>
      <c r="J10459" s="16"/>
      <c r="K10459" s="17"/>
      <c r="L10459" s="16"/>
      <c r="N10459" s="121"/>
      <c r="O10459" s="96"/>
    </row>
    <row r="10460" spans="6:15" ht="45.95" customHeight="1">
      <c r="F10460" s="18"/>
      <c r="G10460" s="19"/>
      <c r="H10460" s="19"/>
      <c r="I10460" s="120"/>
      <c r="J10460" s="16"/>
      <c r="K10460" s="17"/>
      <c r="L10460" s="16"/>
      <c r="N10460" s="121"/>
      <c r="O10460" s="96"/>
    </row>
    <row r="10461" spans="6:15" ht="45.95" customHeight="1">
      <c r="F10461" s="18"/>
      <c r="G10461" s="19"/>
      <c r="H10461" s="19"/>
      <c r="I10461" s="120"/>
      <c r="J10461" s="16"/>
      <c r="K10461" s="17"/>
      <c r="L10461" s="16"/>
      <c r="N10461" s="121"/>
      <c r="O10461" s="96"/>
    </row>
    <row r="10462" spans="6:15" ht="45.95" customHeight="1">
      <c r="F10462" s="18"/>
      <c r="G10462" s="19"/>
      <c r="H10462" s="19"/>
      <c r="I10462" s="120"/>
      <c r="J10462" s="16"/>
      <c r="K10462" s="17"/>
      <c r="L10462" s="16"/>
      <c r="N10462" s="121"/>
      <c r="O10462" s="96"/>
    </row>
    <row r="10463" spans="6:15" ht="45.95" customHeight="1">
      <c r="F10463" s="22"/>
      <c r="G10463" s="19"/>
      <c r="H10463" s="19"/>
      <c r="I10463" s="120"/>
      <c r="J10463" s="23"/>
      <c r="K10463" s="24"/>
      <c r="L10463" s="23"/>
      <c r="N10463" s="121"/>
      <c r="O10463" s="96"/>
    </row>
    <row r="10464" spans="6:15" ht="45.95" customHeight="1">
      <c r="F10464" s="25"/>
      <c r="G10464" s="25"/>
      <c r="H10464" s="25"/>
      <c r="I10464" s="132"/>
      <c r="J10464" s="23"/>
      <c r="K10464" s="24"/>
      <c r="L10464" s="23"/>
      <c r="N10464" s="121"/>
    </row>
    <row r="10465" spans="1:14" ht="45.95" customHeight="1">
      <c r="F10465" s="25"/>
      <c r="G10465" s="25"/>
      <c r="H10465" s="25"/>
      <c r="I10465" s="132"/>
      <c r="J10465" s="23"/>
      <c r="K10465" s="24"/>
      <c r="L10465" s="23"/>
      <c r="N10465" s="121"/>
    </row>
    <row r="10466" spans="1:14" ht="45.95" customHeight="1">
      <c r="F10466" s="133"/>
      <c r="G10466" s="25"/>
      <c r="H10466" s="25"/>
      <c r="I10466" s="132"/>
      <c r="J10466" s="23"/>
      <c r="K10466" s="24"/>
      <c r="L10466" s="23"/>
      <c r="N10466" s="121"/>
    </row>
    <row r="10467" spans="1:14" ht="45.95" customHeight="1">
      <c r="F10467" s="133"/>
      <c r="G10467" s="25"/>
      <c r="H10467" s="25"/>
      <c r="I10467" s="132"/>
      <c r="J10467" s="23"/>
      <c r="K10467" s="24"/>
      <c r="L10467" s="23"/>
      <c r="N10467" s="121"/>
    </row>
    <row r="10468" spans="1:14" ht="45.95" customHeight="1">
      <c r="F10468" s="133"/>
      <c r="G10468" s="25"/>
      <c r="H10468" s="25"/>
      <c r="I10468" s="132"/>
      <c r="J10468" s="23"/>
      <c r="K10468" s="24"/>
      <c r="L10468" s="23"/>
      <c r="N10468" s="121"/>
    </row>
    <row r="10469" spans="1:14" ht="45.95" customHeight="1">
      <c r="F10469" s="18"/>
      <c r="G10469" s="19"/>
      <c r="H10469" s="19"/>
      <c r="I10469" s="137"/>
      <c r="J10469" s="16"/>
      <c r="K10469" s="17"/>
      <c r="L10469" s="16"/>
      <c r="N10469" s="121"/>
    </row>
    <row r="10470" spans="1:14" ht="45.95" customHeight="1">
      <c r="F10470" s="18"/>
      <c r="G10470" s="19"/>
      <c r="H10470" s="19"/>
      <c r="I10470" s="120"/>
      <c r="J10470" s="16"/>
      <c r="K10470" s="17"/>
      <c r="L10470" s="16"/>
      <c r="N10470" s="121"/>
    </row>
    <row r="10471" spans="1:14" ht="45.95" customHeight="1">
      <c r="F10471" s="18"/>
      <c r="G10471" s="19"/>
      <c r="H10471" s="19"/>
      <c r="I10471" s="120"/>
      <c r="J10471" s="16"/>
      <c r="K10471" s="17"/>
      <c r="L10471" s="16"/>
      <c r="N10471" s="121"/>
    </row>
    <row r="10472" spans="1:14" ht="45.95" customHeight="1">
      <c r="F10472" s="18"/>
      <c r="G10472" s="19"/>
      <c r="H10472" s="19"/>
      <c r="I10472" s="120"/>
      <c r="J10472" s="16"/>
      <c r="K10472" s="17"/>
      <c r="L10472" s="16"/>
      <c r="N10472" s="121"/>
    </row>
    <row r="10473" spans="1:14" ht="45.95" customHeight="1">
      <c r="F10473" s="18"/>
      <c r="G10473" s="19"/>
      <c r="H10473" s="19"/>
      <c r="I10473" s="120"/>
      <c r="J10473" s="16"/>
      <c r="K10473" s="17"/>
      <c r="L10473" s="16"/>
      <c r="N10473" s="121"/>
    </row>
    <row r="10474" spans="1:14" ht="45.95" customHeight="1">
      <c r="F10474" s="22"/>
      <c r="G10474" s="19"/>
      <c r="H10474" s="19"/>
      <c r="I10474" s="120"/>
      <c r="J10474" s="23"/>
      <c r="K10474" s="24"/>
      <c r="L10474" s="23"/>
      <c r="N10474" s="121"/>
    </row>
    <row r="10475" spans="1:14" ht="45.95" customHeight="1">
      <c r="F10475" s="22"/>
      <c r="G10475" s="19"/>
      <c r="H10475" s="19"/>
      <c r="I10475" s="120"/>
      <c r="J10475" s="23"/>
      <c r="K10475" s="24"/>
      <c r="L10475" s="23"/>
      <c r="N10475" s="121"/>
    </row>
    <row r="10476" spans="1:14" ht="45.95" customHeight="1">
      <c r="F10476" s="25"/>
      <c r="G10476" s="25"/>
      <c r="H10476" s="25"/>
      <c r="I10476" s="132"/>
      <c r="J10476" s="23"/>
      <c r="K10476" s="24"/>
      <c r="L10476" s="23"/>
      <c r="N10476" s="121"/>
    </row>
    <row r="10477" spans="1:14" ht="45.95" customHeight="1">
      <c r="F10477" s="133"/>
      <c r="G10477" s="25"/>
      <c r="H10477" s="25"/>
      <c r="I10477" s="132"/>
      <c r="J10477" s="23"/>
      <c r="K10477" s="24"/>
      <c r="L10477" s="23"/>
      <c r="N10477" s="121"/>
    </row>
    <row r="10478" spans="1:14" ht="45.95" customHeight="1">
      <c r="F10478" s="133"/>
      <c r="G10478" s="25"/>
      <c r="H10478" s="25"/>
      <c r="I10478" s="132"/>
      <c r="J10478" s="23"/>
      <c r="K10478" s="24"/>
      <c r="L10478" s="23"/>
      <c r="N10478" s="121"/>
    </row>
    <row r="10479" spans="1:14" ht="45.95" customHeight="1">
      <c r="F10479" s="133"/>
      <c r="G10479" s="25"/>
      <c r="H10479" s="25"/>
      <c r="I10479" s="132"/>
      <c r="J10479" s="23"/>
      <c r="K10479" s="24"/>
      <c r="L10479" s="23"/>
      <c r="N10479" s="121"/>
    </row>
    <row r="10480" spans="1:14" ht="45.95" customHeight="1">
      <c r="A10480" s="110"/>
      <c r="B10480" s="149"/>
      <c r="C10480" s="127"/>
      <c r="D10480" s="96"/>
      <c r="F10480" s="130"/>
      <c r="G10480" s="130"/>
      <c r="H10480" s="130"/>
      <c r="I10480" s="120"/>
      <c r="J10480" s="16"/>
      <c r="K10480" s="17"/>
      <c r="L10480" s="16"/>
      <c r="N10480" s="131"/>
    </row>
    <row r="10481" spans="6:15" ht="45.95" customHeight="1">
      <c r="F10481" s="18"/>
      <c r="G10481" s="130"/>
      <c r="H10481" s="130"/>
      <c r="I10481" s="120"/>
      <c r="J10481" s="16"/>
      <c r="K10481" s="17"/>
      <c r="L10481" s="16"/>
      <c r="N10481" s="131"/>
    </row>
    <row r="10482" spans="6:15" ht="45.95" customHeight="1">
      <c r="F10482" s="18"/>
      <c r="G10482" s="130"/>
      <c r="H10482" s="130"/>
      <c r="I10482" s="120"/>
      <c r="J10482" s="16"/>
      <c r="K10482" s="17"/>
      <c r="L10482" s="16"/>
      <c r="N10482" s="131"/>
    </row>
    <row r="10483" spans="6:15" ht="45.95" customHeight="1">
      <c r="F10483" s="18"/>
      <c r="G10483" s="130"/>
      <c r="H10483" s="130"/>
      <c r="I10483" s="120"/>
      <c r="J10483" s="16"/>
      <c r="K10483" s="17"/>
      <c r="L10483" s="16"/>
      <c r="N10483" s="131"/>
    </row>
    <row r="10484" spans="6:15" ht="45.95" customHeight="1">
      <c r="F10484" s="18"/>
      <c r="G10484" s="19"/>
      <c r="H10484" s="19"/>
      <c r="I10484" s="137"/>
      <c r="J10484" s="16"/>
      <c r="K10484" s="17"/>
      <c r="L10484" s="16"/>
      <c r="N10484" s="121"/>
      <c r="O10484" s="96"/>
    </row>
    <row r="10485" spans="6:15" ht="45.95" customHeight="1">
      <c r="F10485" s="18"/>
      <c r="G10485" s="19"/>
      <c r="H10485" s="19"/>
      <c r="I10485" s="120"/>
      <c r="J10485" s="16"/>
      <c r="K10485" s="17"/>
      <c r="L10485" s="16"/>
      <c r="N10485" s="121"/>
      <c r="O10485" s="96"/>
    </row>
    <row r="10486" spans="6:15" ht="45.95" customHeight="1">
      <c r="F10486" s="18"/>
      <c r="G10486" s="19"/>
      <c r="H10486" s="19"/>
      <c r="I10486" s="120"/>
      <c r="J10486" s="16"/>
      <c r="K10486" s="17"/>
      <c r="L10486" s="16"/>
      <c r="N10486" s="121"/>
      <c r="O10486" s="96"/>
    </row>
    <row r="10487" spans="6:15" ht="45.95" customHeight="1">
      <c r="F10487" s="18"/>
      <c r="G10487" s="19"/>
      <c r="H10487" s="19"/>
      <c r="I10487" s="120"/>
      <c r="J10487" s="16"/>
      <c r="K10487" s="17"/>
      <c r="L10487" s="16"/>
      <c r="N10487" s="121"/>
      <c r="O10487" s="96"/>
    </row>
    <row r="10488" spans="6:15" ht="45.95" customHeight="1">
      <c r="F10488" s="18"/>
      <c r="G10488" s="19"/>
      <c r="H10488" s="19"/>
      <c r="I10488" s="120"/>
      <c r="J10488" s="16"/>
      <c r="K10488" s="17"/>
      <c r="L10488" s="16"/>
      <c r="N10488" s="121"/>
      <c r="O10488" s="96"/>
    </row>
    <row r="10489" spans="6:15" ht="45.95" customHeight="1">
      <c r="F10489" s="22"/>
      <c r="G10489" s="19"/>
      <c r="H10489" s="19"/>
      <c r="I10489" s="120"/>
      <c r="J10489" s="23"/>
      <c r="K10489" s="24"/>
      <c r="L10489" s="23"/>
      <c r="N10489" s="121"/>
      <c r="O10489" s="96"/>
    </row>
    <row r="10490" spans="6:15" ht="45.95" customHeight="1">
      <c r="F10490" s="22"/>
      <c r="G10490" s="19"/>
      <c r="H10490" s="19"/>
      <c r="I10490" s="120"/>
      <c r="J10490" s="23"/>
      <c r="K10490" s="24"/>
      <c r="L10490" s="23"/>
      <c r="N10490" s="121"/>
      <c r="O10490" s="96"/>
    </row>
    <row r="10491" spans="6:15" ht="45.95" customHeight="1">
      <c r="F10491" s="25"/>
      <c r="G10491" s="25"/>
      <c r="H10491" s="25"/>
      <c r="I10491" s="132"/>
      <c r="J10491" s="23"/>
      <c r="K10491" s="24"/>
      <c r="L10491" s="23"/>
      <c r="N10491" s="121"/>
    </row>
    <row r="10492" spans="6:15" ht="45.95" customHeight="1">
      <c r="F10492" s="25"/>
      <c r="G10492" s="25"/>
      <c r="H10492" s="25"/>
      <c r="I10492" s="132"/>
      <c r="J10492" s="23"/>
      <c r="K10492" s="24"/>
      <c r="L10492" s="23"/>
      <c r="N10492" s="121"/>
    </row>
    <row r="10493" spans="6:15" ht="45.95" customHeight="1">
      <c r="F10493" s="133"/>
      <c r="G10493" s="25"/>
      <c r="H10493" s="25"/>
      <c r="I10493" s="132"/>
      <c r="J10493" s="23"/>
      <c r="K10493" s="24"/>
      <c r="L10493" s="23"/>
      <c r="N10493" s="121"/>
    </row>
    <row r="10494" spans="6:15" ht="45.95" customHeight="1">
      <c r="F10494" s="133"/>
      <c r="G10494" s="25"/>
      <c r="H10494" s="25"/>
      <c r="I10494" s="132"/>
      <c r="J10494" s="23"/>
      <c r="K10494" s="24"/>
      <c r="L10494" s="23"/>
      <c r="N10494" s="121"/>
    </row>
    <row r="10495" spans="6:15" ht="45.95" customHeight="1">
      <c r="F10495" s="133"/>
      <c r="G10495" s="25"/>
      <c r="H10495" s="25"/>
      <c r="I10495" s="132"/>
      <c r="J10495" s="23"/>
      <c r="K10495" s="24"/>
      <c r="L10495" s="23"/>
      <c r="N10495" s="121"/>
    </row>
    <row r="10496" spans="6:15" ht="45.95" customHeight="1">
      <c r="F10496" s="18"/>
      <c r="G10496" s="19"/>
      <c r="H10496" s="19"/>
      <c r="I10496" s="120"/>
      <c r="J10496" s="16"/>
      <c r="K10496" s="17"/>
      <c r="L10496" s="16"/>
      <c r="N10496" s="121"/>
      <c r="O10496" s="96"/>
    </row>
    <row r="10497" spans="6:15" ht="45.95" customHeight="1">
      <c r="F10497" s="18"/>
      <c r="G10497" s="19"/>
      <c r="H10497" s="19"/>
      <c r="I10497" s="120"/>
      <c r="J10497" s="16"/>
      <c r="K10497" s="17"/>
      <c r="L10497" s="16"/>
      <c r="N10497" s="121"/>
      <c r="O10497" s="96"/>
    </row>
    <row r="10498" spans="6:15" ht="45.95" customHeight="1">
      <c r="F10498" s="22"/>
      <c r="G10498" s="19"/>
      <c r="H10498" s="19"/>
      <c r="I10498" s="120"/>
      <c r="J10498" s="23"/>
      <c r="K10498" s="24"/>
      <c r="L10498" s="23"/>
      <c r="N10498" s="121"/>
      <c r="O10498" s="96"/>
    </row>
    <row r="10499" spans="6:15" ht="45.95" customHeight="1">
      <c r="F10499" s="22"/>
      <c r="G10499" s="19"/>
      <c r="H10499" s="19"/>
      <c r="I10499" s="120"/>
      <c r="J10499" s="23"/>
      <c r="K10499" s="24"/>
      <c r="L10499" s="23"/>
      <c r="N10499" s="121"/>
      <c r="O10499" s="96"/>
    </row>
    <row r="10500" spans="6:15" ht="45.95" customHeight="1">
      <c r="F10500" s="25"/>
      <c r="G10500" s="25"/>
      <c r="H10500" s="25"/>
      <c r="I10500" s="120"/>
      <c r="J10500" s="23"/>
      <c r="K10500" s="24"/>
      <c r="L10500" s="23"/>
      <c r="N10500" s="121"/>
    </row>
    <row r="10501" spans="6:15" ht="45.95" customHeight="1">
      <c r="F10501" s="133"/>
      <c r="G10501" s="25"/>
      <c r="H10501" s="25"/>
      <c r="I10501" s="120"/>
      <c r="J10501" s="23"/>
      <c r="K10501" s="24"/>
      <c r="L10501" s="23"/>
      <c r="N10501" s="121"/>
    </row>
    <row r="10502" spans="6:15" ht="45.95" customHeight="1">
      <c r="F10502" s="133"/>
      <c r="G10502" s="25"/>
      <c r="H10502" s="25"/>
      <c r="I10502" s="132"/>
      <c r="J10502" s="23"/>
      <c r="K10502" s="24"/>
      <c r="L10502" s="23"/>
      <c r="N10502" s="121"/>
    </row>
    <row r="10503" spans="6:15" ht="45.95" customHeight="1">
      <c r="F10503" s="133"/>
      <c r="G10503" s="25"/>
      <c r="H10503" s="25"/>
      <c r="I10503" s="132"/>
      <c r="J10503" s="23"/>
      <c r="K10503" s="24"/>
      <c r="L10503" s="23"/>
      <c r="N10503" s="121"/>
    </row>
    <row r="10504" spans="6:15" ht="45.95" customHeight="1">
      <c r="F10504" s="18"/>
      <c r="G10504" s="19"/>
      <c r="H10504" s="19"/>
      <c r="I10504" s="120"/>
      <c r="J10504" s="16"/>
      <c r="K10504" s="17"/>
      <c r="L10504" s="16"/>
      <c r="N10504" s="121"/>
    </row>
    <row r="10505" spans="6:15" ht="45.95" customHeight="1">
      <c r="F10505" s="18"/>
      <c r="G10505" s="19"/>
      <c r="H10505" s="19"/>
      <c r="I10505" s="120"/>
      <c r="J10505" s="16"/>
      <c r="K10505" s="17"/>
      <c r="L10505" s="16"/>
      <c r="N10505" s="121"/>
    </row>
    <row r="10506" spans="6:15" ht="45.95" customHeight="1">
      <c r="F10506" s="18"/>
      <c r="G10506" s="19"/>
      <c r="H10506" s="19"/>
      <c r="I10506" s="120"/>
      <c r="J10506" s="16"/>
      <c r="K10506" s="17"/>
      <c r="L10506" s="16"/>
      <c r="N10506" s="121"/>
    </row>
    <row r="10507" spans="6:15" ht="45.95" customHeight="1">
      <c r="F10507" s="22"/>
      <c r="G10507" s="19"/>
      <c r="H10507" s="19"/>
      <c r="I10507" s="120"/>
      <c r="J10507" s="23"/>
      <c r="K10507" s="24"/>
      <c r="L10507" s="23"/>
      <c r="N10507" s="121"/>
    </row>
    <row r="10508" spans="6:15" ht="45.95" customHeight="1">
      <c r="F10508" s="25"/>
      <c r="G10508" s="25"/>
      <c r="H10508" s="25"/>
      <c r="I10508" s="120"/>
      <c r="J10508" s="23"/>
      <c r="K10508" s="24"/>
      <c r="L10508" s="23"/>
      <c r="N10508" s="121"/>
    </row>
    <row r="10509" spans="6:15" ht="45.95" customHeight="1">
      <c r="F10509" s="25"/>
      <c r="G10509" s="25"/>
      <c r="H10509" s="25"/>
      <c r="I10509" s="132"/>
      <c r="J10509" s="23"/>
      <c r="K10509" s="24"/>
      <c r="L10509" s="23"/>
      <c r="N10509" s="121"/>
    </row>
    <row r="10510" spans="6:15" ht="45.95" customHeight="1">
      <c r="F10510" s="133"/>
      <c r="G10510" s="25"/>
      <c r="H10510" s="25"/>
      <c r="I10510" s="132"/>
      <c r="J10510" s="23"/>
      <c r="K10510" s="24"/>
      <c r="L10510" s="23"/>
      <c r="N10510" s="121"/>
    </row>
    <row r="10511" spans="6:15" ht="45.95" customHeight="1">
      <c r="F10511" s="133"/>
      <c r="G10511" s="25"/>
      <c r="H10511" s="25"/>
      <c r="I10511" s="132"/>
      <c r="J10511" s="23"/>
      <c r="K10511" s="24"/>
      <c r="L10511" s="23"/>
      <c r="N10511" s="121"/>
    </row>
    <row r="10512" spans="6:15" ht="45.95" customHeight="1">
      <c r="F10512" s="18"/>
      <c r="G10512" s="19"/>
      <c r="H10512" s="19"/>
      <c r="I10512" s="120"/>
      <c r="J10512" s="16"/>
      <c r="K10512" s="17"/>
      <c r="L10512" s="16"/>
      <c r="N10512" s="121"/>
    </row>
    <row r="10513" spans="1:14" ht="45.95" customHeight="1">
      <c r="F10513" s="18"/>
      <c r="G10513" s="19"/>
      <c r="H10513" s="19"/>
      <c r="I10513" s="120"/>
      <c r="J10513" s="16"/>
      <c r="K10513" s="17"/>
      <c r="L10513" s="16"/>
      <c r="N10513" s="121"/>
    </row>
    <row r="10514" spans="1:14" ht="45.95" customHeight="1">
      <c r="F10514" s="18"/>
      <c r="G10514" s="19"/>
      <c r="H10514" s="19"/>
      <c r="I10514" s="120"/>
      <c r="J10514" s="16"/>
      <c r="K10514" s="17"/>
      <c r="L10514" s="16"/>
      <c r="N10514" s="121"/>
    </row>
    <row r="10515" spans="1:14" ht="45.95" customHeight="1">
      <c r="F10515" s="18"/>
      <c r="G10515" s="19"/>
      <c r="H10515" s="19"/>
      <c r="I10515" s="120"/>
      <c r="J10515" s="16"/>
      <c r="K10515" s="17"/>
      <c r="L10515" s="16"/>
      <c r="N10515" s="121"/>
    </row>
    <row r="10516" spans="1:14" ht="45.95" customHeight="1">
      <c r="F10516" s="18"/>
      <c r="G10516" s="19"/>
      <c r="H10516" s="19"/>
      <c r="I10516" s="120"/>
      <c r="J10516" s="16"/>
      <c r="K10516" s="17"/>
      <c r="L10516" s="16"/>
      <c r="N10516" s="121"/>
    </row>
    <row r="10517" spans="1:14" ht="45.95" customHeight="1">
      <c r="F10517" s="18"/>
      <c r="G10517" s="19"/>
      <c r="H10517" s="19"/>
      <c r="I10517" s="120"/>
      <c r="J10517" s="16"/>
      <c r="K10517" s="17"/>
      <c r="L10517" s="16"/>
      <c r="N10517" s="121"/>
    </row>
    <row r="10518" spans="1:14" ht="45.95" customHeight="1">
      <c r="F10518" s="22"/>
      <c r="G10518" s="19"/>
      <c r="H10518" s="19"/>
      <c r="I10518" s="120"/>
      <c r="J10518" s="23"/>
      <c r="K10518" s="24"/>
      <c r="L10518" s="23"/>
      <c r="N10518" s="121"/>
    </row>
    <row r="10519" spans="1:14" ht="45.95" customHeight="1">
      <c r="F10519" s="25"/>
      <c r="G10519" s="25"/>
      <c r="H10519" s="25"/>
      <c r="I10519" s="132"/>
      <c r="J10519" s="23"/>
      <c r="K10519" s="24"/>
      <c r="L10519" s="23"/>
      <c r="N10519" s="121"/>
    </row>
    <row r="10520" spans="1:14" ht="45.95" customHeight="1">
      <c r="F10520" s="133"/>
      <c r="G10520" s="25"/>
      <c r="H10520" s="25"/>
      <c r="I10520" s="132"/>
      <c r="J10520" s="23"/>
      <c r="K10520" s="24"/>
      <c r="L10520" s="23"/>
      <c r="N10520" s="121"/>
    </row>
    <row r="10521" spans="1:14" ht="45.95" customHeight="1">
      <c r="F10521" s="133"/>
      <c r="G10521" s="25"/>
      <c r="H10521" s="25"/>
      <c r="I10521" s="132"/>
      <c r="J10521" s="23"/>
      <c r="K10521" s="24"/>
      <c r="L10521" s="23"/>
      <c r="N10521" s="121"/>
    </row>
    <row r="10522" spans="1:14" ht="45.95" customHeight="1">
      <c r="A10522" s="110"/>
      <c r="B10522" s="149"/>
      <c r="C10522" s="127"/>
      <c r="D10522" s="96"/>
      <c r="F10522" s="130"/>
      <c r="G10522" s="130"/>
      <c r="H10522" s="130"/>
      <c r="I10522" s="120"/>
      <c r="J10522" s="16"/>
      <c r="K10522" s="17"/>
      <c r="L10522" s="16"/>
      <c r="N10522" s="131"/>
    </row>
    <row r="10523" spans="1:14" ht="45.95" customHeight="1">
      <c r="F10523" s="18"/>
      <c r="G10523" s="130"/>
      <c r="H10523" s="130"/>
      <c r="I10523" s="120"/>
      <c r="J10523" s="16"/>
      <c r="K10523" s="17"/>
      <c r="L10523" s="16"/>
      <c r="N10523" s="131"/>
    </row>
    <row r="10524" spans="1:14" ht="45.95" customHeight="1">
      <c r="F10524" s="130"/>
      <c r="G10524" s="130"/>
      <c r="H10524" s="130"/>
      <c r="I10524" s="120"/>
      <c r="J10524" s="16"/>
      <c r="K10524" s="17"/>
      <c r="L10524" s="16"/>
      <c r="N10524" s="131"/>
    </row>
    <row r="10525" spans="1:14" ht="45.95" customHeight="1">
      <c r="F10525" s="130"/>
      <c r="G10525" s="130"/>
      <c r="H10525" s="130"/>
      <c r="I10525" s="120"/>
      <c r="J10525" s="16"/>
      <c r="K10525" s="17"/>
      <c r="L10525" s="16"/>
      <c r="N10525" s="131"/>
    </row>
    <row r="10526" spans="1:14" ht="45.95" customHeight="1">
      <c r="F10526" s="130"/>
      <c r="G10526" s="130"/>
      <c r="H10526" s="130"/>
      <c r="I10526" s="120"/>
      <c r="J10526" s="16"/>
      <c r="K10526" s="17"/>
      <c r="L10526" s="16"/>
      <c r="N10526" s="131"/>
    </row>
    <row r="10527" spans="1:14" ht="45.95" customHeight="1">
      <c r="F10527" s="18"/>
      <c r="G10527" s="19"/>
      <c r="H10527" s="19"/>
      <c r="I10527" s="120"/>
      <c r="J10527" s="16"/>
      <c r="K10527" s="17"/>
      <c r="L10527" s="16"/>
      <c r="N10527" s="121"/>
    </row>
    <row r="10528" spans="1:14" ht="45.95" customHeight="1">
      <c r="F10528" s="18"/>
      <c r="G10528" s="19"/>
      <c r="H10528" s="19"/>
      <c r="I10528" s="120"/>
      <c r="J10528" s="16"/>
      <c r="K10528" s="17"/>
      <c r="L10528" s="16"/>
      <c r="N10528" s="121"/>
    </row>
    <row r="10529" spans="6:15" ht="45.95" customHeight="1">
      <c r="F10529" s="22"/>
      <c r="G10529" s="19"/>
      <c r="H10529" s="19"/>
      <c r="I10529" s="120"/>
      <c r="J10529" s="23"/>
      <c r="K10529" s="24"/>
      <c r="L10529" s="23"/>
      <c r="N10529" s="121"/>
    </row>
    <row r="10530" spans="6:15" ht="45.95" customHeight="1">
      <c r="F10530" s="25"/>
      <c r="G10530" s="25"/>
      <c r="H10530" s="25"/>
      <c r="I10530" s="132"/>
      <c r="J10530" s="23"/>
      <c r="K10530" s="24"/>
      <c r="L10530" s="23"/>
      <c r="N10530" s="121"/>
    </row>
    <row r="10531" spans="6:15" ht="45.95" customHeight="1">
      <c r="F10531" s="133"/>
      <c r="G10531" s="25"/>
      <c r="H10531" s="25"/>
      <c r="I10531" s="132"/>
      <c r="J10531" s="23"/>
      <c r="K10531" s="24"/>
      <c r="L10531" s="23"/>
      <c r="N10531" s="121"/>
    </row>
    <row r="10532" spans="6:15" ht="45.95" customHeight="1">
      <c r="F10532" s="133"/>
      <c r="G10532" s="25"/>
      <c r="H10532" s="25"/>
      <c r="I10532" s="132"/>
      <c r="J10532" s="23"/>
      <c r="K10532" s="24"/>
      <c r="L10532" s="23"/>
      <c r="N10532" s="121"/>
    </row>
    <row r="10533" spans="6:15" ht="45.95" customHeight="1">
      <c r="F10533" s="18"/>
      <c r="G10533" s="19"/>
      <c r="H10533" s="19"/>
      <c r="I10533" s="137"/>
      <c r="J10533" s="16"/>
      <c r="K10533" s="17"/>
      <c r="L10533" s="16"/>
      <c r="N10533" s="121"/>
    </row>
    <row r="10534" spans="6:15" ht="45.95" customHeight="1">
      <c r="F10534" s="18"/>
      <c r="G10534" s="19"/>
      <c r="H10534" s="19"/>
      <c r="I10534" s="120"/>
      <c r="J10534" s="16"/>
      <c r="K10534" s="17"/>
      <c r="L10534" s="16"/>
      <c r="N10534" s="121"/>
    </row>
    <row r="10535" spans="6:15" ht="45.95" customHeight="1">
      <c r="F10535" s="18"/>
      <c r="G10535" s="19"/>
      <c r="H10535" s="19"/>
      <c r="I10535" s="120"/>
      <c r="J10535" s="16"/>
      <c r="K10535" s="17"/>
      <c r="L10535" s="16"/>
      <c r="N10535" s="121"/>
    </row>
    <row r="10536" spans="6:15" ht="45.95" customHeight="1">
      <c r="F10536" s="22"/>
      <c r="G10536" s="19"/>
      <c r="H10536" s="19"/>
      <c r="I10536" s="120"/>
      <c r="J10536" s="23"/>
      <c r="K10536" s="24"/>
      <c r="L10536" s="23"/>
      <c r="N10536" s="121"/>
    </row>
    <row r="10537" spans="6:15" ht="45.95" customHeight="1">
      <c r="F10537" s="22"/>
      <c r="G10537" s="19"/>
      <c r="H10537" s="19"/>
      <c r="I10537" s="120"/>
      <c r="J10537" s="23"/>
      <c r="K10537" s="24"/>
      <c r="L10537" s="23"/>
      <c r="N10537" s="121"/>
    </row>
    <row r="10538" spans="6:15" ht="45.95" customHeight="1">
      <c r="F10538" s="25"/>
      <c r="G10538" s="25"/>
      <c r="H10538" s="25"/>
      <c r="I10538" s="120"/>
      <c r="J10538" s="23"/>
      <c r="K10538" s="24"/>
      <c r="L10538" s="23"/>
      <c r="N10538" s="121"/>
    </row>
    <row r="10539" spans="6:15" ht="45.95" customHeight="1">
      <c r="F10539" s="133"/>
      <c r="G10539" s="25"/>
      <c r="H10539" s="25"/>
      <c r="I10539" s="132"/>
      <c r="J10539" s="23"/>
      <c r="K10539" s="24"/>
      <c r="L10539" s="23"/>
      <c r="N10539" s="121"/>
    </row>
    <row r="10540" spans="6:15" ht="45.95" customHeight="1">
      <c r="F10540" s="133"/>
      <c r="G10540" s="25"/>
      <c r="H10540" s="25"/>
      <c r="I10540" s="132"/>
      <c r="J10540" s="23"/>
      <c r="K10540" s="24"/>
      <c r="L10540" s="23"/>
      <c r="N10540" s="121"/>
    </row>
    <row r="10541" spans="6:15" ht="45.95" customHeight="1">
      <c r="F10541" s="18"/>
      <c r="G10541" s="19"/>
      <c r="H10541" s="19"/>
      <c r="I10541" s="137"/>
      <c r="J10541" s="16"/>
      <c r="K10541" s="17"/>
      <c r="L10541" s="16"/>
      <c r="N10541" s="121"/>
      <c r="O10541" s="96"/>
    </row>
    <row r="10542" spans="6:15" ht="45.95" customHeight="1">
      <c r="F10542" s="18"/>
      <c r="G10542" s="19"/>
      <c r="H10542" s="19"/>
      <c r="I10542" s="120"/>
      <c r="J10542" s="16"/>
      <c r="K10542" s="17"/>
      <c r="L10542" s="16"/>
      <c r="N10542" s="121"/>
      <c r="O10542" s="96"/>
    </row>
    <row r="10543" spans="6:15" ht="45.95" customHeight="1">
      <c r="F10543" s="22"/>
      <c r="G10543" s="19"/>
      <c r="H10543" s="19"/>
      <c r="I10543" s="120"/>
      <c r="J10543" s="23"/>
      <c r="K10543" s="24"/>
      <c r="L10543" s="23"/>
      <c r="N10543" s="121"/>
      <c r="O10543" s="96"/>
    </row>
    <row r="10544" spans="6:15" ht="45.95" customHeight="1">
      <c r="F10544" s="22"/>
      <c r="G10544" s="19"/>
      <c r="H10544" s="19"/>
      <c r="I10544" s="120"/>
      <c r="J10544" s="23"/>
      <c r="K10544" s="24"/>
      <c r="L10544" s="23"/>
      <c r="N10544" s="121"/>
      <c r="O10544" s="96"/>
    </row>
    <row r="10545" spans="6:14" ht="45.95" customHeight="1">
      <c r="F10545" s="25"/>
      <c r="G10545" s="25"/>
      <c r="H10545" s="25"/>
      <c r="I10545" s="120"/>
      <c r="J10545" s="23"/>
      <c r="K10545" s="24"/>
      <c r="L10545" s="23"/>
      <c r="N10545" s="121"/>
    </row>
    <row r="10546" spans="6:14" ht="45.95" customHeight="1">
      <c r="F10546" s="133"/>
      <c r="G10546" s="25"/>
      <c r="H10546" s="25"/>
      <c r="I10546" s="120"/>
      <c r="J10546" s="23"/>
      <c r="K10546" s="24"/>
      <c r="L10546" s="23"/>
      <c r="N10546" s="121"/>
    </row>
    <row r="10547" spans="6:14" ht="45.95" customHeight="1">
      <c r="F10547" s="133"/>
      <c r="G10547" s="25"/>
      <c r="H10547" s="25"/>
      <c r="I10547" s="132"/>
      <c r="J10547" s="23"/>
      <c r="K10547" s="24"/>
      <c r="L10547" s="23"/>
      <c r="N10547" s="121"/>
    </row>
    <row r="10548" spans="6:14" ht="45.95" customHeight="1">
      <c r="F10548" s="133"/>
      <c r="G10548" s="25"/>
      <c r="H10548" s="25"/>
      <c r="I10548" s="132"/>
      <c r="J10548" s="23"/>
      <c r="K10548" s="24"/>
      <c r="L10548" s="23"/>
      <c r="N10548" s="121"/>
    </row>
    <row r="10549" spans="6:14" ht="45.95" customHeight="1">
      <c r="F10549" s="18"/>
      <c r="G10549" s="19"/>
      <c r="H10549" s="19"/>
      <c r="I10549" s="120"/>
      <c r="J10549" s="16"/>
      <c r="K10549" s="17"/>
      <c r="L10549" s="16"/>
      <c r="N10549" s="121"/>
    </row>
    <row r="10550" spans="6:14" ht="45.95" customHeight="1">
      <c r="F10550" s="18"/>
      <c r="G10550" s="19"/>
      <c r="H10550" s="19"/>
      <c r="I10550" s="120"/>
      <c r="J10550" s="16"/>
      <c r="K10550" s="17"/>
      <c r="L10550" s="16"/>
      <c r="N10550" s="121"/>
    </row>
    <row r="10551" spans="6:14" ht="45.95" customHeight="1">
      <c r="F10551" s="18"/>
      <c r="G10551" s="19"/>
      <c r="H10551" s="19"/>
      <c r="I10551" s="120"/>
      <c r="J10551" s="16"/>
      <c r="K10551" s="17"/>
      <c r="L10551" s="16"/>
      <c r="N10551" s="121"/>
    </row>
    <row r="10552" spans="6:14" ht="45.95" customHeight="1">
      <c r="F10552" s="18"/>
      <c r="G10552" s="19"/>
      <c r="H10552" s="19"/>
      <c r="I10552" s="120"/>
      <c r="J10552" s="16"/>
      <c r="K10552" s="17"/>
      <c r="L10552" s="16"/>
      <c r="N10552" s="121"/>
    </row>
    <row r="10553" spans="6:14" ht="45.95" customHeight="1">
      <c r="F10553" s="18"/>
      <c r="G10553" s="19"/>
      <c r="H10553" s="19"/>
      <c r="I10553" s="120"/>
      <c r="J10553" s="16"/>
      <c r="K10553" s="17"/>
      <c r="L10553" s="16"/>
      <c r="N10553" s="121"/>
    </row>
    <row r="10554" spans="6:14" ht="45.95" customHeight="1">
      <c r="F10554" s="22"/>
      <c r="G10554" s="19"/>
      <c r="H10554" s="19"/>
      <c r="I10554" s="120"/>
      <c r="J10554" s="23"/>
      <c r="K10554" s="24"/>
      <c r="L10554" s="23"/>
      <c r="N10554" s="121"/>
    </row>
    <row r="10555" spans="6:14" ht="45.95" customHeight="1">
      <c r="F10555" s="25"/>
      <c r="G10555" s="25"/>
      <c r="H10555" s="25"/>
      <c r="I10555" s="132"/>
      <c r="J10555" s="23"/>
      <c r="K10555" s="24"/>
      <c r="L10555" s="23"/>
      <c r="N10555" s="121"/>
    </row>
    <row r="10556" spans="6:14" ht="45.95" customHeight="1">
      <c r="F10556" s="25"/>
      <c r="G10556" s="25"/>
      <c r="H10556" s="25"/>
      <c r="I10556" s="132"/>
      <c r="J10556" s="23"/>
      <c r="K10556" s="24"/>
      <c r="L10556" s="23"/>
      <c r="N10556" s="121"/>
    </row>
    <row r="10557" spans="6:14" ht="45.95" customHeight="1">
      <c r="F10557" s="133"/>
      <c r="G10557" s="25"/>
      <c r="H10557" s="25"/>
      <c r="I10557" s="132"/>
      <c r="J10557" s="23"/>
      <c r="K10557" s="24"/>
      <c r="L10557" s="23"/>
      <c r="N10557" s="121"/>
    </row>
    <row r="10558" spans="6:14" ht="45.95" customHeight="1">
      <c r="F10558" s="133"/>
      <c r="G10558" s="25"/>
      <c r="H10558" s="25"/>
      <c r="I10558" s="132"/>
      <c r="J10558" s="23"/>
      <c r="K10558" s="24"/>
      <c r="L10558" s="23"/>
      <c r="N10558" s="121"/>
    </row>
    <row r="10559" spans="6:14" ht="45.95" customHeight="1">
      <c r="F10559" s="18"/>
      <c r="G10559" s="19"/>
      <c r="H10559" s="19"/>
      <c r="I10559" s="120"/>
      <c r="J10559" s="16"/>
      <c r="K10559" s="17"/>
      <c r="L10559" s="16"/>
      <c r="N10559" s="121"/>
    </row>
    <row r="10560" spans="6:14" ht="45.95" customHeight="1">
      <c r="F10560" s="18"/>
      <c r="G10560" s="19"/>
      <c r="H10560" s="19"/>
      <c r="I10560" s="120"/>
      <c r="J10560" s="16"/>
      <c r="K10560" s="17"/>
      <c r="L10560" s="16"/>
      <c r="N10560" s="121"/>
    </row>
    <row r="10561" spans="1:15" ht="45.95" customHeight="1">
      <c r="F10561" s="18"/>
      <c r="G10561" s="19"/>
      <c r="H10561" s="19"/>
      <c r="I10561" s="120"/>
      <c r="J10561" s="16"/>
      <c r="K10561" s="17"/>
      <c r="L10561" s="16"/>
      <c r="N10561" s="121"/>
    </row>
    <row r="10562" spans="1:15" ht="45.95" customHeight="1">
      <c r="F10562" s="18"/>
      <c r="G10562" s="19"/>
      <c r="H10562" s="19"/>
      <c r="I10562" s="120"/>
      <c r="J10562" s="16"/>
      <c r="K10562" s="17"/>
      <c r="L10562" s="16"/>
      <c r="N10562" s="121"/>
    </row>
    <row r="10563" spans="1:15" ht="45.95" customHeight="1">
      <c r="F10563" s="22"/>
      <c r="G10563" s="19"/>
      <c r="H10563" s="19"/>
      <c r="I10563" s="120"/>
      <c r="J10563" s="23"/>
      <c r="K10563" s="24"/>
      <c r="L10563" s="23"/>
      <c r="N10563" s="121"/>
    </row>
    <row r="10564" spans="1:15" ht="45.95" customHeight="1">
      <c r="F10564" s="22"/>
      <c r="G10564" s="19"/>
      <c r="H10564" s="19"/>
      <c r="I10564" s="120"/>
      <c r="J10564" s="23"/>
      <c r="K10564" s="24"/>
      <c r="L10564" s="23"/>
      <c r="N10564" s="121"/>
    </row>
    <row r="10565" spans="1:15" ht="45.95" customHeight="1">
      <c r="F10565" s="25"/>
      <c r="G10565" s="25"/>
      <c r="H10565" s="25"/>
      <c r="I10565" s="132"/>
      <c r="J10565" s="23"/>
      <c r="K10565" s="24"/>
      <c r="L10565" s="23"/>
      <c r="N10565" s="121"/>
    </row>
    <row r="10566" spans="1:15" ht="45.95" customHeight="1">
      <c r="F10566" s="25"/>
      <c r="G10566" s="25"/>
      <c r="H10566" s="25"/>
      <c r="I10566" s="132"/>
      <c r="J10566" s="23"/>
      <c r="K10566" s="24"/>
      <c r="L10566" s="23"/>
      <c r="N10566" s="121"/>
    </row>
    <row r="10567" spans="1:15" ht="45.95" customHeight="1">
      <c r="F10567" s="133"/>
      <c r="G10567" s="25"/>
      <c r="H10567" s="25"/>
      <c r="I10567" s="132"/>
      <c r="J10567" s="23"/>
      <c r="K10567" s="24"/>
      <c r="L10567" s="23"/>
      <c r="N10567" s="121"/>
    </row>
    <row r="10568" spans="1:15" ht="45.95" customHeight="1">
      <c r="F10568" s="133"/>
      <c r="G10568" s="25"/>
      <c r="H10568" s="25"/>
      <c r="I10568" s="132"/>
      <c r="J10568" s="23"/>
      <c r="K10568" s="24"/>
      <c r="L10568" s="23"/>
      <c r="N10568" s="121"/>
    </row>
    <row r="10569" spans="1:15" ht="45.95" customHeight="1">
      <c r="A10569" s="110"/>
      <c r="B10569" s="149"/>
      <c r="C10569" s="127"/>
      <c r="D10569" s="96"/>
      <c r="F10569" s="130"/>
      <c r="G10569" s="130"/>
      <c r="H10569" s="130"/>
      <c r="I10569" s="120"/>
      <c r="J10569" s="16"/>
      <c r="K10569" s="17"/>
      <c r="L10569" s="16"/>
      <c r="N10569" s="131"/>
    </row>
    <row r="10570" spans="1:15" ht="45.95" customHeight="1">
      <c r="F10570" s="18"/>
      <c r="G10570" s="130"/>
      <c r="H10570" s="130"/>
      <c r="I10570" s="120"/>
      <c r="J10570" s="16"/>
      <c r="K10570" s="17"/>
      <c r="L10570" s="16"/>
      <c r="N10570" s="131"/>
    </row>
    <row r="10571" spans="1:15" ht="45.95" customHeight="1">
      <c r="F10571" s="18"/>
      <c r="G10571" s="130"/>
      <c r="H10571" s="130"/>
      <c r="I10571" s="120"/>
      <c r="J10571" s="16"/>
      <c r="K10571" s="17"/>
      <c r="L10571" s="16"/>
      <c r="N10571" s="131"/>
    </row>
    <row r="10572" spans="1:15" ht="45.95" customHeight="1">
      <c r="F10572" s="18"/>
      <c r="G10572" s="130"/>
      <c r="H10572" s="130"/>
      <c r="I10572" s="120"/>
      <c r="J10572" s="16"/>
      <c r="K10572" s="17"/>
      <c r="L10572" s="16"/>
      <c r="N10572" s="131"/>
    </row>
    <row r="10573" spans="1:15" ht="45.95" customHeight="1">
      <c r="F10573" s="18"/>
      <c r="G10573" s="19"/>
      <c r="H10573" s="19"/>
      <c r="I10573" s="137"/>
      <c r="J10573" s="16"/>
      <c r="K10573" s="17"/>
      <c r="L10573" s="16"/>
      <c r="N10573" s="121"/>
      <c r="O10573" s="96"/>
    </row>
    <row r="10574" spans="1:15" ht="45.95" customHeight="1">
      <c r="F10574" s="18"/>
      <c r="G10574" s="19"/>
      <c r="H10574" s="19"/>
      <c r="I10574" s="120"/>
      <c r="J10574" s="16"/>
      <c r="K10574" s="17"/>
      <c r="L10574" s="16"/>
      <c r="N10574" s="121"/>
      <c r="O10574" s="96"/>
    </row>
    <row r="10575" spans="1:15" ht="45.95" customHeight="1">
      <c r="F10575" s="18"/>
      <c r="G10575" s="19"/>
      <c r="H10575" s="19"/>
      <c r="I10575" s="120"/>
      <c r="J10575" s="16"/>
      <c r="K10575" s="17"/>
      <c r="L10575" s="16"/>
      <c r="N10575" s="121"/>
      <c r="O10575" s="96"/>
    </row>
    <row r="10576" spans="1:15" ht="45.95" customHeight="1">
      <c r="F10576" s="18"/>
      <c r="G10576" s="19"/>
      <c r="H10576" s="19"/>
      <c r="I10576" s="120"/>
      <c r="J10576" s="16"/>
      <c r="K10576" s="17"/>
      <c r="L10576" s="16"/>
      <c r="N10576" s="121"/>
      <c r="O10576" s="96"/>
    </row>
    <row r="10577" spans="6:15" ht="45.95" customHeight="1">
      <c r="F10577" s="18"/>
      <c r="G10577" s="19"/>
      <c r="H10577" s="19"/>
      <c r="I10577" s="120"/>
      <c r="J10577" s="16"/>
      <c r="K10577" s="17"/>
      <c r="L10577" s="16"/>
      <c r="N10577" s="121"/>
      <c r="O10577" s="96"/>
    </row>
    <row r="10578" spans="6:15" ht="45.95" customHeight="1">
      <c r="F10578" s="22"/>
      <c r="G10578" s="19"/>
      <c r="H10578" s="19"/>
      <c r="I10578" s="120"/>
      <c r="J10578" s="23"/>
      <c r="K10578" s="24"/>
      <c r="L10578" s="23"/>
      <c r="N10578" s="121"/>
      <c r="O10578" s="96"/>
    </row>
    <row r="10579" spans="6:15" ht="45.95" customHeight="1">
      <c r="F10579" s="22"/>
      <c r="G10579" s="19"/>
      <c r="H10579" s="19"/>
      <c r="I10579" s="120"/>
      <c r="J10579" s="23"/>
      <c r="K10579" s="24"/>
      <c r="L10579" s="23"/>
      <c r="N10579" s="121"/>
      <c r="O10579" s="96"/>
    </row>
    <row r="10580" spans="6:15" ht="45.95" customHeight="1">
      <c r="F10580" s="25"/>
      <c r="G10580" s="25"/>
      <c r="H10580" s="25"/>
      <c r="I10580" s="132"/>
      <c r="J10580" s="23"/>
      <c r="K10580" s="24"/>
      <c r="L10580" s="23"/>
      <c r="N10580" s="121"/>
    </row>
    <row r="10581" spans="6:15" ht="45.95" customHeight="1">
      <c r="F10581" s="25"/>
      <c r="G10581" s="25"/>
      <c r="H10581" s="25"/>
      <c r="I10581" s="132"/>
      <c r="J10581" s="23"/>
      <c r="K10581" s="24"/>
      <c r="L10581" s="23"/>
      <c r="N10581" s="121"/>
    </row>
    <row r="10582" spans="6:15" ht="45.95" customHeight="1">
      <c r="F10582" s="133"/>
      <c r="G10582" s="25"/>
      <c r="H10582" s="25"/>
      <c r="I10582" s="132"/>
      <c r="J10582" s="23"/>
      <c r="K10582" s="24"/>
      <c r="L10582" s="23"/>
      <c r="N10582" s="121"/>
    </row>
    <row r="10583" spans="6:15" ht="45.95" customHeight="1">
      <c r="F10583" s="133"/>
      <c r="G10583" s="25"/>
      <c r="H10583" s="25"/>
      <c r="I10583" s="132"/>
      <c r="J10583" s="23"/>
      <c r="K10583" s="24"/>
      <c r="L10583" s="23"/>
      <c r="N10583" s="121"/>
    </row>
    <row r="10584" spans="6:15" ht="45.95" customHeight="1">
      <c r="F10584" s="133"/>
      <c r="G10584" s="25"/>
      <c r="H10584" s="25"/>
      <c r="I10584" s="132"/>
      <c r="J10584" s="23"/>
      <c r="K10584" s="24"/>
      <c r="L10584" s="23"/>
      <c r="N10584" s="121"/>
    </row>
    <row r="10585" spans="6:15" ht="45.95" customHeight="1">
      <c r="F10585" s="133"/>
      <c r="G10585" s="25"/>
      <c r="H10585" s="25"/>
      <c r="I10585" s="132"/>
      <c r="J10585" s="23"/>
      <c r="K10585" s="24"/>
      <c r="L10585" s="23"/>
      <c r="N10585" s="121"/>
    </row>
    <row r="10586" spans="6:15" ht="45.95" customHeight="1">
      <c r="F10586" s="18"/>
      <c r="G10586" s="19"/>
      <c r="H10586" s="19"/>
      <c r="I10586" s="137"/>
      <c r="J10586" s="16"/>
      <c r="K10586" s="17"/>
      <c r="L10586" s="16"/>
      <c r="N10586" s="121"/>
      <c r="O10586" s="96"/>
    </row>
    <row r="10587" spans="6:15" ht="45.95" customHeight="1">
      <c r="F10587" s="18"/>
      <c r="G10587" s="19"/>
      <c r="H10587" s="19"/>
      <c r="I10587" s="120"/>
      <c r="J10587" s="16"/>
      <c r="K10587" s="17"/>
      <c r="L10587" s="16"/>
      <c r="N10587" s="121"/>
      <c r="O10587" s="96"/>
    </row>
    <row r="10588" spans="6:15" ht="45.95" customHeight="1">
      <c r="F10588" s="22"/>
      <c r="G10588" s="19"/>
      <c r="H10588" s="19"/>
      <c r="I10588" s="120"/>
      <c r="J10588" s="23"/>
      <c r="K10588" s="24"/>
      <c r="L10588" s="23"/>
      <c r="N10588" s="121"/>
      <c r="O10588" s="96"/>
    </row>
    <row r="10589" spans="6:15" ht="45.95" customHeight="1">
      <c r="F10589" s="22"/>
      <c r="G10589" s="19"/>
      <c r="H10589" s="19"/>
      <c r="I10589" s="120"/>
      <c r="J10589" s="23"/>
      <c r="K10589" s="24"/>
      <c r="L10589" s="23"/>
      <c r="N10589" s="121"/>
      <c r="O10589" s="96"/>
    </row>
    <row r="10590" spans="6:15" ht="45.95" customHeight="1">
      <c r="F10590" s="25"/>
      <c r="G10590" s="25"/>
      <c r="H10590" s="25"/>
      <c r="I10590" s="120"/>
      <c r="J10590" s="23"/>
      <c r="K10590" s="24"/>
      <c r="L10590" s="23"/>
      <c r="N10590" s="121"/>
    </row>
    <row r="10591" spans="6:15" ht="45.95" customHeight="1">
      <c r="F10591" s="133"/>
      <c r="G10591" s="25"/>
      <c r="H10591" s="25"/>
      <c r="I10591" s="120"/>
      <c r="J10591" s="23"/>
      <c r="K10591" s="24"/>
      <c r="L10591" s="23"/>
      <c r="N10591" s="121"/>
    </row>
    <row r="10592" spans="6:15" ht="45.95" customHeight="1">
      <c r="F10592" s="133"/>
      <c r="G10592" s="25"/>
      <c r="H10592" s="25"/>
      <c r="I10592" s="120"/>
      <c r="J10592" s="23"/>
      <c r="K10592" s="24"/>
      <c r="L10592" s="23"/>
      <c r="N10592" s="121"/>
    </row>
    <row r="10593" spans="6:15" ht="45.95" customHeight="1">
      <c r="F10593" s="18"/>
      <c r="G10593" s="19"/>
      <c r="H10593" s="19"/>
      <c r="I10593" s="120"/>
      <c r="J10593" s="16"/>
      <c r="K10593" s="17"/>
      <c r="L10593" s="16"/>
      <c r="N10593" s="121"/>
      <c r="O10593" s="96"/>
    </row>
    <row r="10594" spans="6:15" ht="45.95" customHeight="1">
      <c r="F10594" s="18"/>
      <c r="G10594" s="19"/>
      <c r="H10594" s="19"/>
      <c r="I10594" s="120"/>
      <c r="J10594" s="16"/>
      <c r="K10594" s="17"/>
      <c r="L10594" s="16"/>
      <c r="N10594" s="121"/>
      <c r="O10594" s="96"/>
    </row>
    <row r="10595" spans="6:15" ht="45.95" customHeight="1">
      <c r="F10595" s="18"/>
      <c r="G10595" s="19"/>
      <c r="H10595" s="19"/>
      <c r="I10595" s="120"/>
      <c r="J10595" s="16"/>
      <c r="K10595" s="17"/>
      <c r="L10595" s="16"/>
      <c r="N10595" s="121"/>
      <c r="O10595" s="96"/>
    </row>
    <row r="10596" spans="6:15" ht="45.95" customHeight="1">
      <c r="F10596" s="18"/>
      <c r="G10596" s="19"/>
      <c r="H10596" s="19"/>
      <c r="I10596" s="120"/>
      <c r="J10596" s="16"/>
      <c r="K10596" s="17"/>
      <c r="L10596" s="16"/>
      <c r="N10596" s="121"/>
      <c r="O10596" s="96"/>
    </row>
    <row r="10597" spans="6:15" ht="45.95" customHeight="1">
      <c r="F10597" s="18"/>
      <c r="G10597" s="19"/>
      <c r="H10597" s="19"/>
      <c r="I10597" s="120"/>
      <c r="J10597" s="16"/>
      <c r="K10597" s="17"/>
      <c r="L10597" s="16"/>
      <c r="N10597" s="121"/>
      <c r="O10597" s="96"/>
    </row>
    <row r="10598" spans="6:15" ht="45.95" customHeight="1">
      <c r="F10598" s="22"/>
      <c r="G10598" s="19"/>
      <c r="H10598" s="19"/>
      <c r="I10598" s="120"/>
      <c r="J10598" s="23"/>
      <c r="K10598" s="24"/>
      <c r="L10598" s="23"/>
      <c r="N10598" s="121"/>
      <c r="O10598" s="96"/>
    </row>
    <row r="10599" spans="6:15" ht="45.95" customHeight="1">
      <c r="F10599" s="22"/>
      <c r="G10599" s="19"/>
      <c r="H10599" s="19"/>
      <c r="I10599" s="120"/>
      <c r="J10599" s="23"/>
      <c r="K10599" s="24"/>
      <c r="L10599" s="23"/>
      <c r="N10599" s="121"/>
      <c r="O10599" s="96"/>
    </row>
    <row r="10600" spans="6:15" ht="45.95" customHeight="1">
      <c r="F10600" s="25"/>
      <c r="G10600" s="25"/>
      <c r="H10600" s="25"/>
      <c r="I10600" s="132"/>
      <c r="J10600" s="23"/>
      <c r="K10600" s="24"/>
      <c r="L10600" s="23"/>
      <c r="N10600" s="121"/>
    </row>
    <row r="10601" spans="6:15" ht="45.95" customHeight="1">
      <c r="F10601" s="133"/>
      <c r="G10601" s="25"/>
      <c r="H10601" s="25"/>
      <c r="I10601" s="132"/>
      <c r="J10601" s="23"/>
      <c r="K10601" s="24"/>
      <c r="L10601" s="23"/>
      <c r="N10601" s="121"/>
    </row>
    <row r="10602" spans="6:15" ht="45.95" customHeight="1">
      <c r="F10602" s="133"/>
      <c r="G10602" s="25"/>
      <c r="H10602" s="25"/>
      <c r="I10602" s="132"/>
      <c r="J10602" s="23"/>
      <c r="K10602" s="24"/>
      <c r="L10602" s="23"/>
      <c r="N10602" s="121"/>
    </row>
    <row r="10603" spans="6:15" ht="45.95" customHeight="1">
      <c r="F10603" s="133"/>
      <c r="G10603" s="25"/>
      <c r="H10603" s="25"/>
      <c r="I10603" s="132"/>
      <c r="J10603" s="23"/>
      <c r="K10603" s="24"/>
      <c r="L10603" s="23"/>
      <c r="N10603" s="121"/>
    </row>
    <row r="10604" spans="6:15" ht="45.95" customHeight="1">
      <c r="F10604" s="18"/>
      <c r="G10604" s="19"/>
      <c r="H10604" s="19"/>
      <c r="I10604" s="120"/>
      <c r="J10604" s="16"/>
      <c r="K10604" s="17"/>
      <c r="L10604" s="16"/>
      <c r="N10604" s="121"/>
    </row>
    <row r="10605" spans="6:15" ht="45.95" customHeight="1">
      <c r="F10605" s="18"/>
      <c r="G10605" s="19"/>
      <c r="H10605" s="19"/>
      <c r="I10605" s="120"/>
      <c r="J10605" s="16"/>
      <c r="K10605" s="17"/>
      <c r="L10605" s="16"/>
      <c r="N10605" s="121"/>
    </row>
    <row r="10606" spans="6:15" ht="45.95" customHeight="1">
      <c r="F10606" s="18"/>
      <c r="G10606" s="19"/>
      <c r="H10606" s="19"/>
      <c r="I10606" s="120"/>
      <c r="J10606" s="16"/>
      <c r="K10606" s="17"/>
      <c r="L10606" s="16"/>
      <c r="N10606" s="121"/>
    </row>
    <row r="10607" spans="6:15" ht="45.95" customHeight="1">
      <c r="F10607" s="18"/>
      <c r="G10607" s="19"/>
      <c r="H10607" s="19"/>
      <c r="I10607" s="120"/>
      <c r="J10607" s="16"/>
      <c r="K10607" s="17"/>
      <c r="L10607" s="16"/>
      <c r="N10607" s="121"/>
    </row>
    <row r="10608" spans="6:15" ht="45.95" customHeight="1">
      <c r="F10608" s="18"/>
      <c r="G10608" s="19"/>
      <c r="H10608" s="19"/>
      <c r="I10608" s="120"/>
      <c r="J10608" s="16"/>
      <c r="K10608" s="17"/>
      <c r="L10608" s="16"/>
      <c r="N10608" s="121"/>
    </row>
    <row r="10609" spans="1:15" ht="45.95" customHeight="1">
      <c r="F10609" s="22"/>
      <c r="G10609" s="19"/>
      <c r="H10609" s="19"/>
      <c r="I10609" s="120"/>
      <c r="J10609" s="23"/>
      <c r="K10609" s="24"/>
      <c r="L10609" s="23"/>
      <c r="N10609" s="121"/>
    </row>
    <row r="10610" spans="1:15" ht="45.95" customHeight="1">
      <c r="F10610" s="22"/>
      <c r="G10610" s="19"/>
      <c r="H10610" s="19"/>
      <c r="I10610" s="120"/>
      <c r="J10610" s="23"/>
      <c r="K10610" s="24"/>
      <c r="L10610" s="23"/>
      <c r="N10610" s="121"/>
    </row>
    <row r="10611" spans="1:15" ht="45.95" customHeight="1">
      <c r="F10611" s="25"/>
      <c r="G10611" s="25"/>
      <c r="H10611" s="25"/>
      <c r="I10611" s="132"/>
      <c r="J10611" s="23"/>
      <c r="K10611" s="24"/>
      <c r="L10611" s="23"/>
      <c r="N10611" s="121"/>
    </row>
    <row r="10612" spans="1:15" ht="45.95" customHeight="1">
      <c r="F10612" s="133"/>
      <c r="G10612" s="25"/>
      <c r="H10612" s="25"/>
      <c r="I10612" s="132"/>
      <c r="J10612" s="23"/>
      <c r="K10612" s="24"/>
      <c r="L10612" s="23"/>
      <c r="N10612" s="121"/>
    </row>
    <row r="10613" spans="1:15" ht="45.95" customHeight="1">
      <c r="F10613" s="133"/>
      <c r="G10613" s="25"/>
      <c r="H10613" s="25"/>
      <c r="I10613" s="132"/>
      <c r="J10613" s="23"/>
      <c r="K10613" s="24"/>
      <c r="L10613" s="23"/>
      <c r="N10613" s="121"/>
    </row>
    <row r="10614" spans="1:15" ht="45.95" customHeight="1">
      <c r="A10614" s="110"/>
      <c r="B10614" s="149"/>
      <c r="C10614" s="127"/>
      <c r="D10614" s="96"/>
      <c r="F10614" s="18"/>
      <c r="G10614" s="130"/>
      <c r="H10614" s="130"/>
      <c r="I10614" s="120"/>
      <c r="J10614" s="16"/>
      <c r="K10614" s="17"/>
      <c r="L10614" s="16"/>
      <c r="N10614" s="131"/>
    </row>
    <row r="10615" spans="1:15" ht="45.95" customHeight="1">
      <c r="F10615" s="18"/>
      <c r="G10615" s="130"/>
      <c r="H10615" s="130"/>
      <c r="I10615" s="120"/>
      <c r="J10615" s="16"/>
      <c r="K10615" s="17"/>
      <c r="L10615" s="16"/>
      <c r="N10615" s="131"/>
    </row>
    <row r="10616" spans="1:15" ht="45.95" customHeight="1">
      <c r="F10616" s="18"/>
      <c r="G10616" s="130"/>
      <c r="H10616" s="130"/>
      <c r="I10616" s="120"/>
      <c r="J10616" s="16"/>
      <c r="K10616" s="17"/>
      <c r="L10616" s="16"/>
      <c r="N10616" s="131"/>
    </row>
    <row r="10617" spans="1:15" ht="45.95" customHeight="1">
      <c r="F10617" s="18"/>
      <c r="G10617" s="130"/>
      <c r="H10617" s="130"/>
      <c r="I10617" s="120"/>
      <c r="J10617" s="16"/>
      <c r="K10617" s="17"/>
      <c r="L10617" s="16"/>
      <c r="N10617" s="131"/>
      <c r="O10617" s="96"/>
    </row>
    <row r="10618" spans="1:15" ht="45.95" customHeight="1">
      <c r="F10618" s="18"/>
      <c r="G10618" s="19"/>
      <c r="H10618" s="19"/>
      <c r="I10618" s="120"/>
      <c r="J10618" s="16"/>
      <c r="K10618" s="17"/>
      <c r="L10618" s="16"/>
      <c r="N10618" s="121"/>
      <c r="O10618" s="96"/>
    </row>
    <row r="10619" spans="1:15" ht="45.95" customHeight="1">
      <c r="F10619" s="22"/>
      <c r="G10619" s="19"/>
      <c r="H10619" s="19"/>
      <c r="I10619" s="120"/>
      <c r="J10619" s="23"/>
      <c r="K10619" s="24"/>
      <c r="L10619" s="23"/>
      <c r="N10619" s="121"/>
      <c r="O10619" s="96"/>
    </row>
    <row r="10620" spans="1:15" ht="45.95" customHeight="1">
      <c r="F10620" s="22"/>
      <c r="G10620" s="19"/>
      <c r="H10620" s="19"/>
      <c r="I10620" s="120"/>
      <c r="J10620" s="23"/>
      <c r="K10620" s="24"/>
      <c r="L10620" s="23"/>
      <c r="N10620" s="121"/>
      <c r="O10620" s="96"/>
    </row>
    <row r="10621" spans="1:15" ht="45.95" customHeight="1">
      <c r="F10621" s="25"/>
      <c r="G10621" s="25"/>
      <c r="H10621" s="25"/>
      <c r="I10621" s="120"/>
      <c r="J10621" s="23"/>
      <c r="K10621" s="24"/>
      <c r="L10621" s="23"/>
      <c r="N10621" s="121"/>
      <c r="O10621" s="96"/>
    </row>
    <row r="10622" spans="1:15" ht="45.95" customHeight="1">
      <c r="F10622" s="133"/>
      <c r="G10622" s="25"/>
      <c r="H10622" s="25"/>
      <c r="I10622" s="120"/>
      <c r="J10622" s="23"/>
      <c r="K10622" s="24"/>
      <c r="L10622" s="23"/>
      <c r="N10622" s="121"/>
      <c r="O10622" s="96"/>
    </row>
    <row r="10623" spans="1:15" ht="45.95" customHeight="1">
      <c r="F10623" s="133"/>
      <c r="G10623" s="25"/>
      <c r="H10623" s="25"/>
      <c r="I10623" s="132"/>
      <c r="J10623" s="23"/>
      <c r="K10623" s="24"/>
      <c r="L10623" s="23"/>
      <c r="N10623" s="121"/>
      <c r="O10623" s="96"/>
    </row>
    <row r="10624" spans="1:15" ht="45.95" customHeight="1">
      <c r="F10624" s="18"/>
      <c r="G10624" s="19"/>
      <c r="H10624" s="19"/>
      <c r="I10624" s="120"/>
      <c r="J10624" s="16"/>
      <c r="K10624" s="17"/>
      <c r="L10624" s="16"/>
      <c r="N10624" s="131"/>
      <c r="O10624" s="96"/>
    </row>
    <row r="10625" spans="6:15" ht="45.95" customHeight="1">
      <c r="F10625" s="18"/>
      <c r="G10625" s="19"/>
      <c r="H10625" s="19"/>
      <c r="I10625" s="120"/>
      <c r="J10625" s="16"/>
      <c r="K10625" s="17"/>
      <c r="L10625" s="16"/>
      <c r="N10625" s="131"/>
      <c r="O10625" s="96"/>
    </row>
    <row r="10626" spans="6:15" ht="45.95" customHeight="1">
      <c r="F10626" s="18"/>
      <c r="G10626" s="19"/>
      <c r="H10626" s="19"/>
      <c r="I10626" s="120"/>
      <c r="J10626" s="16"/>
      <c r="K10626" s="17"/>
      <c r="L10626" s="16"/>
      <c r="N10626" s="131"/>
      <c r="O10626" s="96"/>
    </row>
    <row r="10627" spans="6:15" ht="45.95" customHeight="1">
      <c r="F10627" s="18"/>
      <c r="G10627" s="19"/>
      <c r="H10627" s="19"/>
      <c r="I10627" s="120"/>
      <c r="J10627" s="16"/>
      <c r="K10627" s="17"/>
      <c r="L10627" s="16"/>
      <c r="N10627" s="131"/>
      <c r="O10627" s="96"/>
    </row>
    <row r="10628" spans="6:15" ht="45.95" customHeight="1">
      <c r="F10628" s="18"/>
      <c r="G10628" s="19"/>
      <c r="H10628" s="19"/>
      <c r="I10628" s="120"/>
      <c r="J10628" s="16"/>
      <c r="K10628" s="17"/>
      <c r="L10628" s="16"/>
      <c r="N10628" s="131"/>
      <c r="O10628" s="96"/>
    </row>
    <row r="10629" spans="6:15" ht="45.95" customHeight="1">
      <c r="F10629" s="22"/>
      <c r="G10629" s="19"/>
      <c r="H10629" s="19"/>
      <c r="I10629" s="120"/>
      <c r="J10629" s="23"/>
      <c r="K10629" s="24"/>
      <c r="L10629" s="23"/>
      <c r="N10629" s="131"/>
      <c r="O10629" s="96"/>
    </row>
    <row r="10630" spans="6:15" ht="45.95" customHeight="1">
      <c r="F10630" s="25"/>
      <c r="G10630" s="25"/>
      <c r="H10630" s="25"/>
      <c r="I10630" s="132"/>
      <c r="J10630" s="23"/>
      <c r="K10630" s="24"/>
      <c r="L10630" s="23"/>
      <c r="N10630" s="131"/>
      <c r="O10630" s="96"/>
    </row>
    <row r="10631" spans="6:15" ht="45.95" customHeight="1">
      <c r="F10631" s="25"/>
      <c r="G10631" s="25"/>
      <c r="H10631" s="25"/>
      <c r="I10631" s="132"/>
      <c r="J10631" s="23"/>
      <c r="K10631" s="24"/>
      <c r="L10631" s="23"/>
      <c r="N10631" s="131"/>
      <c r="O10631" s="96"/>
    </row>
    <row r="10632" spans="6:15" ht="45.95" customHeight="1">
      <c r="F10632" s="133"/>
      <c r="G10632" s="25"/>
      <c r="H10632" s="25"/>
      <c r="I10632" s="132"/>
      <c r="J10632" s="23"/>
      <c r="K10632" s="24"/>
      <c r="L10632" s="23"/>
      <c r="N10632" s="131"/>
      <c r="O10632" s="96"/>
    </row>
    <row r="10633" spans="6:15" ht="45.95" customHeight="1">
      <c r="F10633" s="133"/>
      <c r="G10633" s="25"/>
      <c r="H10633" s="25"/>
      <c r="I10633" s="132"/>
      <c r="J10633" s="23"/>
      <c r="K10633" s="24"/>
      <c r="L10633" s="23"/>
      <c r="N10633" s="131"/>
      <c r="O10633" s="96"/>
    </row>
    <row r="10634" spans="6:15" ht="45.95" customHeight="1">
      <c r="F10634" s="133"/>
      <c r="G10634" s="25"/>
      <c r="H10634" s="25"/>
      <c r="I10634" s="132"/>
      <c r="J10634" s="23"/>
      <c r="K10634" s="24"/>
      <c r="L10634" s="23"/>
      <c r="N10634" s="131"/>
      <c r="O10634" s="96"/>
    </row>
    <row r="10635" spans="6:15" ht="45.95" customHeight="1">
      <c r="F10635" s="18"/>
      <c r="G10635" s="19"/>
      <c r="H10635" s="19"/>
      <c r="I10635" s="137"/>
      <c r="J10635" s="16"/>
      <c r="K10635" s="17"/>
      <c r="L10635" s="16"/>
      <c r="N10635" s="121"/>
      <c r="O10635" s="96"/>
    </row>
    <row r="10636" spans="6:15" ht="45.95" customHeight="1">
      <c r="F10636" s="18"/>
      <c r="G10636" s="19"/>
      <c r="H10636" s="19"/>
      <c r="I10636" s="120"/>
      <c r="J10636" s="16"/>
      <c r="K10636" s="17"/>
      <c r="L10636" s="16"/>
      <c r="N10636" s="121"/>
      <c r="O10636" s="96"/>
    </row>
    <row r="10637" spans="6:15" ht="45.95" customHeight="1">
      <c r="F10637" s="18"/>
      <c r="G10637" s="19"/>
      <c r="H10637" s="19"/>
      <c r="I10637" s="120"/>
      <c r="J10637" s="16"/>
      <c r="K10637" s="17"/>
      <c r="L10637" s="16"/>
      <c r="N10637" s="121"/>
      <c r="O10637" s="96"/>
    </row>
    <row r="10638" spans="6:15" ht="45.95" customHeight="1">
      <c r="F10638" s="18"/>
      <c r="G10638" s="19"/>
      <c r="H10638" s="19"/>
      <c r="I10638" s="120"/>
      <c r="J10638" s="16"/>
      <c r="K10638" s="17"/>
      <c r="L10638" s="16"/>
      <c r="N10638" s="121"/>
      <c r="O10638" s="96"/>
    </row>
    <row r="10639" spans="6:15" ht="45.95" customHeight="1">
      <c r="F10639" s="22"/>
      <c r="G10639" s="19"/>
      <c r="H10639" s="19"/>
      <c r="I10639" s="120"/>
      <c r="J10639" s="23"/>
      <c r="K10639" s="24"/>
      <c r="L10639" s="23"/>
      <c r="N10639" s="121"/>
      <c r="O10639" s="96"/>
    </row>
    <row r="10640" spans="6:15" ht="45.95" customHeight="1">
      <c r="F10640" s="22"/>
      <c r="G10640" s="19"/>
      <c r="H10640" s="19"/>
      <c r="I10640" s="120"/>
      <c r="J10640" s="23"/>
      <c r="K10640" s="24"/>
      <c r="L10640" s="23"/>
      <c r="N10640" s="121"/>
      <c r="O10640" s="96"/>
    </row>
    <row r="10641" spans="1:15" ht="45.95" customHeight="1">
      <c r="F10641" s="25"/>
      <c r="G10641" s="25"/>
      <c r="H10641" s="25"/>
      <c r="I10641" s="132"/>
      <c r="J10641" s="23"/>
      <c r="K10641" s="24"/>
      <c r="L10641" s="23"/>
      <c r="N10641" s="121"/>
      <c r="O10641" s="96"/>
    </row>
    <row r="10642" spans="1:15" ht="45.95" customHeight="1">
      <c r="F10642" s="133"/>
      <c r="G10642" s="25"/>
      <c r="H10642" s="25"/>
      <c r="I10642" s="132"/>
      <c r="J10642" s="23"/>
      <c r="K10642" s="24"/>
      <c r="L10642" s="23"/>
      <c r="N10642" s="121"/>
      <c r="O10642" s="96"/>
    </row>
    <row r="10643" spans="1:15" ht="45.95" customHeight="1">
      <c r="F10643" s="133"/>
      <c r="G10643" s="25"/>
      <c r="H10643" s="25"/>
      <c r="I10643" s="132"/>
      <c r="J10643" s="23"/>
      <c r="K10643" s="24"/>
      <c r="L10643" s="23"/>
      <c r="N10643" s="121"/>
      <c r="O10643" s="96"/>
    </row>
    <row r="10644" spans="1:15" ht="45.95" customHeight="1">
      <c r="F10644" s="133"/>
      <c r="G10644" s="25"/>
      <c r="H10644" s="25"/>
      <c r="I10644" s="132"/>
      <c r="J10644" s="23"/>
      <c r="K10644" s="24"/>
      <c r="L10644" s="23"/>
      <c r="N10644" s="121"/>
      <c r="O10644" s="96"/>
    </row>
    <row r="10645" spans="1:15" ht="45.95" customHeight="1">
      <c r="F10645" s="18"/>
      <c r="G10645" s="19"/>
      <c r="H10645" s="19"/>
      <c r="I10645" s="120"/>
      <c r="J10645" s="16"/>
      <c r="K10645" s="17"/>
      <c r="L10645" s="16"/>
      <c r="N10645" s="131"/>
      <c r="O10645" s="96"/>
    </row>
    <row r="10646" spans="1:15" ht="45.95" customHeight="1">
      <c r="F10646" s="18"/>
      <c r="G10646" s="19"/>
      <c r="H10646" s="19"/>
      <c r="I10646" s="120"/>
      <c r="J10646" s="16"/>
      <c r="K10646" s="17"/>
      <c r="L10646" s="16"/>
      <c r="N10646" s="131"/>
      <c r="O10646" s="96"/>
    </row>
    <row r="10647" spans="1:15" ht="45.95" customHeight="1">
      <c r="F10647" s="18"/>
      <c r="G10647" s="19"/>
      <c r="H10647" s="19"/>
      <c r="I10647" s="120"/>
      <c r="J10647" s="16"/>
      <c r="K10647" s="17"/>
      <c r="L10647" s="16"/>
      <c r="N10647" s="131"/>
      <c r="O10647" s="96"/>
    </row>
    <row r="10648" spans="1:15" ht="45.95" customHeight="1">
      <c r="F10648" s="18"/>
      <c r="G10648" s="19"/>
      <c r="H10648" s="19"/>
      <c r="I10648" s="120"/>
      <c r="J10648" s="16"/>
      <c r="K10648" s="17"/>
      <c r="L10648" s="16"/>
      <c r="N10648" s="131"/>
      <c r="O10648" s="96"/>
    </row>
    <row r="10649" spans="1:15" ht="45.95" customHeight="1">
      <c r="F10649" s="22"/>
      <c r="G10649" s="19"/>
      <c r="H10649" s="19"/>
      <c r="I10649" s="120"/>
      <c r="J10649" s="23"/>
      <c r="K10649" s="24"/>
      <c r="L10649" s="23"/>
      <c r="N10649" s="131"/>
      <c r="O10649" s="96"/>
    </row>
    <row r="10650" spans="1:15" ht="45.95" customHeight="1">
      <c r="F10650" s="22"/>
      <c r="G10650" s="19"/>
      <c r="H10650" s="19"/>
      <c r="I10650" s="120"/>
      <c r="J10650" s="23"/>
      <c r="K10650" s="24"/>
      <c r="L10650" s="23"/>
      <c r="N10650" s="131"/>
      <c r="O10650" s="96"/>
    </row>
    <row r="10651" spans="1:15" ht="45.95" customHeight="1">
      <c r="F10651" s="25"/>
      <c r="G10651" s="25"/>
      <c r="H10651" s="25"/>
      <c r="I10651" s="132"/>
      <c r="J10651" s="23"/>
      <c r="K10651" s="24"/>
      <c r="L10651" s="23"/>
      <c r="N10651" s="131"/>
      <c r="O10651" s="96"/>
    </row>
    <row r="10652" spans="1:15" ht="45.95" customHeight="1">
      <c r="F10652" s="25"/>
      <c r="G10652" s="25"/>
      <c r="H10652" s="25"/>
      <c r="I10652" s="132"/>
      <c r="J10652" s="23"/>
      <c r="K10652" s="24"/>
      <c r="L10652" s="23"/>
      <c r="N10652" s="131"/>
      <c r="O10652" s="96"/>
    </row>
    <row r="10653" spans="1:15" ht="45.95" customHeight="1">
      <c r="F10653" s="133"/>
      <c r="G10653" s="25"/>
      <c r="H10653" s="25"/>
      <c r="I10653" s="132"/>
      <c r="J10653" s="23"/>
      <c r="K10653" s="24"/>
      <c r="L10653" s="23"/>
      <c r="N10653" s="131"/>
      <c r="O10653" s="96"/>
    </row>
    <row r="10654" spans="1:15" ht="45.95" customHeight="1">
      <c r="F10654" s="133"/>
      <c r="G10654" s="25"/>
      <c r="H10654" s="25"/>
      <c r="I10654" s="132"/>
      <c r="J10654" s="23"/>
      <c r="K10654" s="24"/>
      <c r="L10654" s="23"/>
      <c r="N10654" s="131"/>
      <c r="O10654" s="96"/>
    </row>
    <row r="10655" spans="1:15" ht="45.95" customHeight="1">
      <c r="F10655" s="133"/>
      <c r="G10655" s="25"/>
      <c r="H10655" s="25"/>
      <c r="I10655" s="132"/>
      <c r="J10655" s="23"/>
      <c r="K10655" s="24"/>
      <c r="L10655" s="23"/>
      <c r="N10655" s="131"/>
      <c r="O10655" s="96"/>
    </row>
    <row r="10656" spans="1:15" ht="45.95" customHeight="1">
      <c r="A10656" s="110"/>
      <c r="B10656" s="149"/>
      <c r="C10656" s="127"/>
      <c r="D10656" s="96"/>
      <c r="F10656" s="18"/>
      <c r="G10656" s="130"/>
      <c r="H10656" s="130"/>
      <c r="I10656" s="120"/>
      <c r="J10656" s="16"/>
      <c r="K10656" s="17"/>
      <c r="L10656" s="16"/>
      <c r="N10656" s="131"/>
      <c r="O10656" s="96"/>
    </row>
    <row r="10657" spans="6:15" ht="45.95" customHeight="1">
      <c r="F10657" s="18"/>
      <c r="G10657" s="130"/>
      <c r="H10657" s="130"/>
      <c r="I10657" s="120"/>
      <c r="J10657" s="16"/>
      <c r="K10657" s="17"/>
      <c r="L10657" s="16"/>
      <c r="N10657" s="131"/>
      <c r="O10657" s="96"/>
    </row>
    <row r="10658" spans="6:15" ht="45.95" customHeight="1">
      <c r="F10658" s="18"/>
      <c r="G10658" s="130"/>
      <c r="H10658" s="130"/>
      <c r="I10658" s="120"/>
      <c r="J10658" s="16"/>
      <c r="K10658" s="17"/>
      <c r="L10658" s="16"/>
      <c r="N10658" s="131"/>
      <c r="O10658" s="96"/>
    </row>
    <row r="10659" spans="6:15" ht="45.95" customHeight="1">
      <c r="F10659" s="18"/>
      <c r="G10659" s="19"/>
      <c r="H10659" s="19"/>
      <c r="I10659" s="137"/>
      <c r="J10659" s="16"/>
      <c r="K10659" s="17"/>
      <c r="L10659" s="16"/>
      <c r="N10659" s="121"/>
      <c r="O10659" s="96"/>
    </row>
    <row r="10660" spans="6:15" ht="45.95" customHeight="1">
      <c r="F10660" s="18"/>
      <c r="G10660" s="19"/>
      <c r="H10660" s="19"/>
      <c r="I10660" s="120"/>
      <c r="J10660" s="16"/>
      <c r="K10660" s="17"/>
      <c r="L10660" s="16"/>
      <c r="N10660" s="121"/>
      <c r="O10660" s="96"/>
    </row>
    <row r="10661" spans="6:15" ht="45.95" customHeight="1">
      <c r="F10661" s="18"/>
      <c r="G10661" s="19"/>
      <c r="H10661" s="19"/>
      <c r="I10661" s="120"/>
      <c r="J10661" s="16"/>
      <c r="K10661" s="17"/>
      <c r="L10661" s="16"/>
      <c r="N10661" s="121"/>
      <c r="O10661" s="96"/>
    </row>
    <row r="10662" spans="6:15" ht="45.95" customHeight="1">
      <c r="F10662" s="18"/>
      <c r="G10662" s="19"/>
      <c r="H10662" s="19"/>
      <c r="I10662" s="120"/>
      <c r="J10662" s="16"/>
      <c r="K10662" s="17"/>
      <c r="L10662" s="16"/>
      <c r="N10662" s="121"/>
      <c r="O10662" s="96"/>
    </row>
    <row r="10663" spans="6:15" ht="45.95" customHeight="1">
      <c r="F10663" s="18"/>
      <c r="G10663" s="19"/>
      <c r="H10663" s="19"/>
      <c r="I10663" s="120"/>
      <c r="J10663" s="16"/>
      <c r="K10663" s="17"/>
      <c r="L10663" s="16"/>
      <c r="N10663" s="121"/>
      <c r="O10663" s="96"/>
    </row>
    <row r="10664" spans="6:15" ht="45.95" customHeight="1">
      <c r="F10664" s="22"/>
      <c r="G10664" s="19"/>
      <c r="H10664" s="19"/>
      <c r="I10664" s="120"/>
      <c r="J10664" s="23"/>
      <c r="K10664" s="24"/>
      <c r="L10664" s="23"/>
      <c r="N10664" s="121"/>
      <c r="O10664" s="96"/>
    </row>
    <row r="10665" spans="6:15" ht="45.95" customHeight="1">
      <c r="F10665" s="22"/>
      <c r="G10665" s="19"/>
      <c r="H10665" s="19"/>
      <c r="I10665" s="120"/>
      <c r="J10665" s="23"/>
      <c r="K10665" s="24"/>
      <c r="L10665" s="23"/>
      <c r="N10665" s="121"/>
      <c r="O10665" s="96"/>
    </row>
    <row r="10666" spans="6:15" ht="45.95" customHeight="1">
      <c r="F10666" s="25"/>
      <c r="G10666" s="25"/>
      <c r="H10666" s="25"/>
      <c r="I10666" s="132"/>
      <c r="J10666" s="23"/>
      <c r="K10666" s="24"/>
      <c r="L10666" s="23"/>
      <c r="N10666" s="121"/>
      <c r="O10666" s="96"/>
    </row>
    <row r="10667" spans="6:15" ht="45.95" customHeight="1">
      <c r="F10667" s="25"/>
      <c r="G10667" s="25"/>
      <c r="H10667" s="25"/>
      <c r="I10667" s="132"/>
      <c r="J10667" s="23"/>
      <c r="K10667" s="24"/>
      <c r="L10667" s="23"/>
      <c r="N10667" s="121"/>
      <c r="O10667" s="96"/>
    </row>
    <row r="10668" spans="6:15" ht="45.95" customHeight="1">
      <c r="F10668" s="133"/>
      <c r="G10668" s="25"/>
      <c r="H10668" s="25"/>
      <c r="I10668" s="132"/>
      <c r="J10668" s="23"/>
      <c r="K10668" s="24"/>
      <c r="L10668" s="23"/>
      <c r="N10668" s="121"/>
      <c r="O10668" s="96"/>
    </row>
    <row r="10669" spans="6:15" ht="45.95" customHeight="1">
      <c r="F10669" s="133"/>
      <c r="G10669" s="25"/>
      <c r="H10669" s="25"/>
      <c r="I10669" s="132"/>
      <c r="J10669" s="23"/>
      <c r="K10669" s="24"/>
      <c r="L10669" s="23"/>
      <c r="N10669" s="121"/>
      <c r="O10669" s="96"/>
    </row>
    <row r="10670" spans="6:15" ht="45.95" customHeight="1">
      <c r="F10670" s="133"/>
      <c r="G10670" s="25"/>
      <c r="H10670" s="25"/>
      <c r="I10670" s="132"/>
      <c r="J10670" s="23"/>
      <c r="K10670" s="24"/>
      <c r="L10670" s="23"/>
      <c r="N10670" s="121"/>
      <c r="O10670" s="96"/>
    </row>
    <row r="10671" spans="6:15" ht="45.95" customHeight="1">
      <c r="F10671" s="133"/>
      <c r="G10671" s="25"/>
      <c r="H10671" s="25"/>
      <c r="I10671" s="132"/>
      <c r="J10671" s="23"/>
      <c r="K10671" s="24"/>
      <c r="L10671" s="23"/>
      <c r="N10671" s="121"/>
      <c r="O10671" s="96"/>
    </row>
    <row r="10672" spans="6:15" ht="45.95" customHeight="1">
      <c r="F10672" s="18"/>
      <c r="G10672" s="19"/>
      <c r="H10672" s="19"/>
      <c r="I10672" s="120"/>
      <c r="J10672" s="16"/>
      <c r="K10672" s="17"/>
      <c r="L10672" s="16"/>
      <c r="N10672" s="121"/>
      <c r="O10672" s="96"/>
    </row>
    <row r="10673" spans="6:15" ht="45.95" customHeight="1">
      <c r="F10673" s="18"/>
      <c r="G10673" s="19"/>
      <c r="H10673" s="19"/>
      <c r="I10673" s="120"/>
      <c r="J10673" s="16"/>
      <c r="K10673" s="17"/>
      <c r="L10673" s="16"/>
      <c r="N10673" s="121"/>
      <c r="O10673" s="96"/>
    </row>
    <row r="10674" spans="6:15" ht="45.95" customHeight="1">
      <c r="F10674" s="18"/>
      <c r="G10674" s="19"/>
      <c r="H10674" s="19"/>
      <c r="I10674" s="120"/>
      <c r="J10674" s="16"/>
      <c r="K10674" s="17"/>
      <c r="L10674" s="16"/>
      <c r="N10674" s="121"/>
      <c r="O10674" s="96"/>
    </row>
    <row r="10675" spans="6:15" ht="45.95" customHeight="1">
      <c r="F10675" s="22"/>
      <c r="G10675" s="19"/>
      <c r="H10675" s="19"/>
      <c r="I10675" s="120"/>
      <c r="J10675" s="23"/>
      <c r="K10675" s="24"/>
      <c r="L10675" s="23"/>
      <c r="N10675" s="121"/>
      <c r="O10675" s="96"/>
    </row>
    <row r="10676" spans="6:15" ht="45.95" customHeight="1">
      <c r="F10676" s="25"/>
      <c r="G10676" s="25"/>
      <c r="H10676" s="25"/>
      <c r="I10676" s="120"/>
      <c r="J10676" s="23"/>
      <c r="K10676" s="24"/>
      <c r="L10676" s="23"/>
      <c r="N10676" s="121"/>
      <c r="O10676" s="96"/>
    </row>
    <row r="10677" spans="6:15" ht="45.95" customHeight="1">
      <c r="F10677" s="25"/>
      <c r="G10677" s="25"/>
      <c r="H10677" s="25"/>
      <c r="I10677" s="132"/>
      <c r="J10677" s="23"/>
      <c r="K10677" s="24"/>
      <c r="L10677" s="23"/>
      <c r="N10677" s="121"/>
      <c r="O10677" s="96"/>
    </row>
    <row r="10678" spans="6:15" ht="45.95" customHeight="1">
      <c r="F10678" s="133"/>
      <c r="G10678" s="25"/>
      <c r="H10678" s="25"/>
      <c r="I10678" s="132"/>
      <c r="J10678" s="23"/>
      <c r="K10678" s="24"/>
      <c r="L10678" s="23"/>
      <c r="N10678" s="121"/>
      <c r="O10678" s="96"/>
    </row>
    <row r="10679" spans="6:15" ht="45.95" customHeight="1">
      <c r="F10679" s="133"/>
      <c r="G10679" s="25"/>
      <c r="H10679" s="25"/>
      <c r="I10679" s="132"/>
      <c r="J10679" s="23"/>
      <c r="K10679" s="24"/>
      <c r="L10679" s="23"/>
      <c r="N10679" s="121"/>
      <c r="O10679" s="96"/>
    </row>
    <row r="10680" spans="6:15" ht="45.95" customHeight="1">
      <c r="F10680" s="18"/>
      <c r="G10680" s="19"/>
      <c r="H10680" s="19"/>
      <c r="I10680" s="137"/>
      <c r="J10680" s="16"/>
      <c r="K10680" s="17"/>
      <c r="L10680" s="16"/>
      <c r="N10680" s="121"/>
      <c r="O10680" s="96"/>
    </row>
    <row r="10681" spans="6:15" ht="45.95" customHeight="1">
      <c r="F10681" s="18"/>
      <c r="G10681" s="19"/>
      <c r="H10681" s="19"/>
      <c r="I10681" s="120"/>
      <c r="J10681" s="16"/>
      <c r="K10681" s="17"/>
      <c r="L10681" s="16"/>
      <c r="N10681" s="121"/>
      <c r="O10681" s="96"/>
    </row>
    <row r="10682" spans="6:15" ht="45.95" customHeight="1">
      <c r="F10682" s="18"/>
      <c r="G10682" s="19"/>
      <c r="H10682" s="19"/>
      <c r="I10682" s="120"/>
      <c r="J10682" s="16"/>
      <c r="K10682" s="17"/>
      <c r="L10682" s="16"/>
      <c r="N10682" s="121"/>
      <c r="O10682" s="96"/>
    </row>
    <row r="10683" spans="6:15" ht="45.95" customHeight="1">
      <c r="F10683" s="18"/>
      <c r="G10683" s="19"/>
      <c r="H10683" s="19"/>
      <c r="I10683" s="120"/>
      <c r="J10683" s="16"/>
      <c r="K10683" s="17"/>
      <c r="L10683" s="16"/>
      <c r="N10683" s="121"/>
      <c r="O10683" s="96"/>
    </row>
    <row r="10684" spans="6:15" ht="45.95" customHeight="1">
      <c r="F10684" s="22"/>
      <c r="G10684" s="19"/>
      <c r="H10684" s="19"/>
      <c r="I10684" s="120"/>
      <c r="J10684" s="23"/>
      <c r="K10684" s="24"/>
      <c r="L10684" s="23"/>
      <c r="N10684" s="121"/>
      <c r="O10684" s="96"/>
    </row>
    <row r="10685" spans="6:15" ht="45.95" customHeight="1">
      <c r="F10685" s="22"/>
      <c r="G10685" s="19"/>
      <c r="H10685" s="19"/>
      <c r="I10685" s="120"/>
      <c r="J10685" s="23"/>
      <c r="K10685" s="24"/>
      <c r="L10685" s="23"/>
      <c r="N10685" s="121"/>
      <c r="O10685" s="96"/>
    </row>
    <row r="10686" spans="6:15" ht="45.95" customHeight="1">
      <c r="F10686" s="25"/>
      <c r="G10686" s="25"/>
      <c r="H10686" s="25"/>
      <c r="I10686" s="132"/>
      <c r="J10686" s="23"/>
      <c r="K10686" s="24"/>
      <c r="L10686" s="23"/>
      <c r="N10686" s="121"/>
      <c r="O10686" s="96"/>
    </row>
    <row r="10687" spans="6:15" ht="45.95" customHeight="1">
      <c r="F10687" s="25"/>
      <c r="G10687" s="25"/>
      <c r="H10687" s="25"/>
      <c r="I10687" s="132"/>
      <c r="J10687" s="23"/>
      <c r="K10687" s="24"/>
      <c r="L10687" s="23"/>
      <c r="N10687" s="121"/>
      <c r="O10687" s="96"/>
    </row>
    <row r="10688" spans="6:15" ht="45.95" customHeight="1">
      <c r="F10688" s="133"/>
      <c r="G10688" s="25"/>
      <c r="H10688" s="25"/>
      <c r="I10688" s="132"/>
      <c r="J10688" s="23"/>
      <c r="K10688" s="24"/>
      <c r="L10688" s="23"/>
      <c r="N10688" s="121"/>
      <c r="O10688" s="96"/>
    </row>
    <row r="10689" spans="1:15" ht="45.95" customHeight="1">
      <c r="F10689" s="133"/>
      <c r="G10689" s="25"/>
      <c r="H10689" s="25"/>
      <c r="I10689" s="132"/>
      <c r="J10689" s="23"/>
      <c r="K10689" s="24"/>
      <c r="L10689" s="23"/>
      <c r="N10689" s="121"/>
      <c r="O10689" s="96"/>
    </row>
    <row r="10690" spans="1:15" ht="45.95" customHeight="1">
      <c r="F10690" s="133"/>
      <c r="G10690" s="25"/>
      <c r="H10690" s="25"/>
      <c r="I10690" s="132"/>
      <c r="J10690" s="23"/>
      <c r="K10690" s="24"/>
      <c r="L10690" s="23"/>
      <c r="N10690" s="121"/>
      <c r="O10690" s="96"/>
    </row>
    <row r="10691" spans="1:15" ht="45.95" customHeight="1">
      <c r="A10691" s="110"/>
      <c r="B10691" s="149"/>
      <c r="C10691" s="127"/>
      <c r="D10691" s="96"/>
      <c r="F10691" s="18"/>
      <c r="G10691" s="130"/>
      <c r="H10691" s="130"/>
      <c r="I10691" s="120"/>
      <c r="J10691" s="16"/>
      <c r="K10691" s="17"/>
      <c r="L10691" s="16"/>
      <c r="N10691" s="131"/>
      <c r="O10691" s="96"/>
    </row>
    <row r="10692" spans="1:15" ht="45.95" customHeight="1">
      <c r="F10692" s="18"/>
      <c r="G10692" s="130"/>
      <c r="H10692" s="130"/>
      <c r="I10692" s="120"/>
      <c r="J10692" s="16"/>
      <c r="K10692" s="17"/>
      <c r="L10692" s="16"/>
      <c r="N10692" s="131"/>
      <c r="O10692" s="96"/>
    </row>
    <row r="10693" spans="1:15" ht="45.95" customHeight="1">
      <c r="F10693" s="18"/>
      <c r="G10693" s="130"/>
      <c r="H10693" s="130"/>
      <c r="I10693" s="120"/>
      <c r="J10693" s="16"/>
      <c r="K10693" s="17"/>
      <c r="L10693" s="16"/>
      <c r="N10693" s="131"/>
      <c r="O10693" s="96"/>
    </row>
    <row r="10694" spans="1:15" ht="45.95" customHeight="1">
      <c r="F10694" s="18"/>
      <c r="G10694" s="130"/>
      <c r="H10694" s="130"/>
      <c r="I10694" s="120"/>
      <c r="J10694" s="16"/>
      <c r="K10694" s="17"/>
      <c r="L10694" s="16"/>
      <c r="N10694" s="131"/>
      <c r="O10694" s="96"/>
    </row>
    <row r="10695" spans="1:15" ht="45.95" customHeight="1">
      <c r="F10695" s="18"/>
      <c r="G10695" s="130"/>
      <c r="H10695" s="130"/>
      <c r="I10695" s="120"/>
      <c r="J10695" s="16"/>
      <c r="K10695" s="17"/>
      <c r="L10695" s="16"/>
      <c r="N10695" s="131"/>
      <c r="O10695" s="96"/>
    </row>
    <row r="10696" spans="1:15" ht="45.95" customHeight="1">
      <c r="F10696" s="18"/>
      <c r="G10696" s="19"/>
      <c r="H10696" s="19"/>
      <c r="I10696" s="137"/>
      <c r="J10696" s="16"/>
      <c r="K10696" s="17"/>
      <c r="L10696" s="16"/>
      <c r="N10696" s="121"/>
      <c r="O10696" s="96"/>
    </row>
    <row r="10697" spans="1:15" ht="45.95" customHeight="1">
      <c r="F10697" s="18"/>
      <c r="G10697" s="19"/>
      <c r="H10697" s="19"/>
      <c r="I10697" s="120"/>
      <c r="J10697" s="16"/>
      <c r="K10697" s="17"/>
      <c r="L10697" s="16"/>
      <c r="N10697" s="121"/>
      <c r="O10697" s="96"/>
    </row>
    <row r="10698" spans="1:15" ht="45.95" customHeight="1">
      <c r="F10698" s="18"/>
      <c r="G10698" s="19"/>
      <c r="H10698" s="19"/>
      <c r="I10698" s="120"/>
      <c r="J10698" s="16"/>
      <c r="K10698" s="17"/>
      <c r="L10698" s="16"/>
      <c r="N10698" s="121"/>
      <c r="O10698" s="96"/>
    </row>
    <row r="10699" spans="1:15" ht="45.95" customHeight="1">
      <c r="F10699" s="22"/>
      <c r="G10699" s="19"/>
      <c r="H10699" s="19"/>
      <c r="I10699" s="120"/>
      <c r="J10699" s="23"/>
      <c r="K10699" s="24"/>
      <c r="L10699" s="23"/>
      <c r="N10699" s="121"/>
      <c r="O10699" s="96"/>
    </row>
    <row r="10700" spans="1:15" ht="45.95" customHeight="1">
      <c r="F10700" s="25"/>
      <c r="G10700" s="25"/>
      <c r="H10700" s="25"/>
      <c r="I10700" s="120"/>
      <c r="J10700" s="23"/>
      <c r="K10700" s="24"/>
      <c r="L10700" s="23"/>
      <c r="N10700" s="121"/>
      <c r="O10700" s="96"/>
    </row>
    <row r="10701" spans="1:15" ht="45.95" customHeight="1">
      <c r="F10701" s="25"/>
      <c r="G10701" s="25"/>
      <c r="H10701" s="25"/>
      <c r="I10701" s="120"/>
      <c r="J10701" s="23"/>
      <c r="K10701" s="24"/>
      <c r="L10701" s="23"/>
      <c r="N10701" s="121"/>
      <c r="O10701" s="96"/>
    </row>
    <row r="10702" spans="1:15" ht="45.95" customHeight="1">
      <c r="F10702" s="133"/>
      <c r="G10702" s="25"/>
      <c r="H10702" s="25"/>
      <c r="I10702" s="132"/>
      <c r="J10702" s="23"/>
      <c r="K10702" s="24"/>
      <c r="L10702" s="23"/>
      <c r="N10702" s="121"/>
      <c r="O10702" s="96"/>
    </row>
    <row r="10703" spans="1:15" ht="45.95" customHeight="1">
      <c r="F10703" s="133"/>
      <c r="G10703" s="25"/>
      <c r="H10703" s="25"/>
      <c r="I10703" s="132"/>
      <c r="J10703" s="23"/>
      <c r="K10703" s="24"/>
      <c r="L10703" s="23"/>
      <c r="N10703" s="121"/>
      <c r="O10703" s="96"/>
    </row>
    <row r="10704" spans="1:15" ht="45.95" customHeight="1">
      <c r="F10704" s="133"/>
      <c r="G10704" s="25"/>
      <c r="H10704" s="25"/>
      <c r="I10704" s="132"/>
      <c r="J10704" s="23"/>
      <c r="K10704" s="24"/>
      <c r="L10704" s="23"/>
      <c r="N10704" s="121"/>
      <c r="O10704" s="96"/>
    </row>
    <row r="10705" spans="6:15" ht="45.95" customHeight="1">
      <c r="F10705" s="18"/>
      <c r="G10705" s="19"/>
      <c r="H10705" s="19"/>
      <c r="I10705" s="120"/>
      <c r="J10705" s="16"/>
      <c r="K10705" s="17"/>
      <c r="L10705" s="16"/>
      <c r="N10705" s="121"/>
      <c r="O10705" s="96"/>
    </row>
    <row r="10706" spans="6:15" ht="45.95" customHeight="1">
      <c r="F10706" s="22"/>
      <c r="G10706" s="19"/>
      <c r="H10706" s="19"/>
      <c r="I10706" s="120"/>
      <c r="J10706" s="23"/>
      <c r="K10706" s="24"/>
      <c r="L10706" s="23"/>
      <c r="N10706" s="121"/>
      <c r="O10706" s="96"/>
    </row>
    <row r="10707" spans="6:15" ht="45.95" customHeight="1">
      <c r="F10707" s="22"/>
      <c r="G10707" s="19"/>
      <c r="H10707" s="19"/>
      <c r="I10707" s="120"/>
      <c r="J10707" s="23"/>
      <c r="K10707" s="24"/>
      <c r="L10707" s="23"/>
      <c r="N10707" s="121"/>
      <c r="O10707" s="96"/>
    </row>
    <row r="10708" spans="6:15" ht="45.95" customHeight="1">
      <c r="F10708" s="25"/>
      <c r="G10708" s="25"/>
      <c r="H10708" s="25"/>
      <c r="I10708" s="120"/>
      <c r="J10708" s="23"/>
      <c r="K10708" s="24"/>
      <c r="L10708" s="23"/>
      <c r="N10708" s="121"/>
      <c r="O10708" s="96"/>
    </row>
    <row r="10709" spans="6:15" ht="45.95" customHeight="1">
      <c r="F10709" s="133"/>
      <c r="G10709" s="25"/>
      <c r="H10709" s="25"/>
      <c r="I10709" s="120"/>
      <c r="J10709" s="23"/>
      <c r="K10709" s="24"/>
      <c r="L10709" s="23"/>
      <c r="N10709" s="121"/>
      <c r="O10709" s="96"/>
    </row>
    <row r="10710" spans="6:15" ht="45.95" customHeight="1">
      <c r="F10710" s="133"/>
      <c r="G10710" s="25"/>
      <c r="H10710" s="25"/>
      <c r="I10710" s="132"/>
      <c r="J10710" s="23"/>
      <c r="K10710" s="24"/>
      <c r="L10710" s="23"/>
      <c r="N10710" s="121"/>
      <c r="O10710" s="96"/>
    </row>
    <row r="10711" spans="6:15" ht="45.95" customHeight="1">
      <c r="F10711" s="18"/>
      <c r="G10711" s="19"/>
      <c r="H10711" s="19"/>
      <c r="I10711" s="120"/>
      <c r="J10711" s="16"/>
      <c r="K10711" s="17"/>
      <c r="L10711" s="16"/>
      <c r="N10711" s="121"/>
      <c r="O10711" s="96"/>
    </row>
    <row r="10712" spans="6:15" ht="45.95" customHeight="1">
      <c r="F10712" s="18"/>
      <c r="G10712" s="19"/>
      <c r="H10712" s="19"/>
      <c r="I10712" s="120"/>
      <c r="J10712" s="16"/>
      <c r="K10712" s="17"/>
      <c r="L10712" s="16"/>
      <c r="N10712" s="121"/>
      <c r="O10712" s="96"/>
    </row>
    <row r="10713" spans="6:15" ht="45.95" customHeight="1">
      <c r="F10713" s="18"/>
      <c r="G10713" s="19"/>
      <c r="H10713" s="19"/>
      <c r="I10713" s="120"/>
      <c r="J10713" s="16"/>
      <c r="K10713" s="17"/>
      <c r="L10713" s="16"/>
      <c r="N10713" s="121"/>
      <c r="O10713" s="96"/>
    </row>
    <row r="10714" spans="6:15" ht="45.95" customHeight="1">
      <c r="F10714" s="18"/>
      <c r="G10714" s="19"/>
      <c r="H10714" s="19"/>
      <c r="I10714" s="120"/>
      <c r="J10714" s="16"/>
      <c r="K10714" s="17"/>
      <c r="L10714" s="16"/>
      <c r="N10714" s="121"/>
      <c r="O10714" s="96"/>
    </row>
    <row r="10715" spans="6:15" ht="45.95" customHeight="1">
      <c r="F10715" s="22"/>
      <c r="G10715" s="19"/>
      <c r="H10715" s="19"/>
      <c r="I10715" s="120"/>
      <c r="J10715" s="23"/>
      <c r="K10715" s="24"/>
      <c r="L10715" s="23"/>
      <c r="N10715" s="121"/>
      <c r="O10715" s="96"/>
    </row>
    <row r="10716" spans="6:15" ht="45.95" customHeight="1">
      <c r="F10716" s="25"/>
      <c r="G10716" s="25"/>
      <c r="H10716" s="25"/>
      <c r="I10716" s="132"/>
      <c r="J10716" s="23"/>
      <c r="K10716" s="24"/>
      <c r="L10716" s="23"/>
      <c r="N10716" s="121"/>
      <c r="O10716" s="96"/>
    </row>
    <row r="10717" spans="6:15" ht="45.95" customHeight="1">
      <c r="F10717" s="25"/>
      <c r="G10717" s="25"/>
      <c r="H10717" s="25"/>
      <c r="I10717" s="132"/>
      <c r="J10717" s="23"/>
      <c r="K10717" s="24"/>
      <c r="L10717" s="23"/>
      <c r="N10717" s="121"/>
      <c r="O10717" s="96"/>
    </row>
    <row r="10718" spans="6:15" ht="45.95" customHeight="1">
      <c r="F10718" s="133"/>
      <c r="G10718" s="25"/>
      <c r="H10718" s="25"/>
      <c r="I10718" s="132"/>
      <c r="J10718" s="23"/>
      <c r="K10718" s="24"/>
      <c r="L10718" s="23"/>
      <c r="N10718" s="121"/>
      <c r="O10718" s="96"/>
    </row>
    <row r="10719" spans="6:15" ht="45.95" customHeight="1">
      <c r="F10719" s="133"/>
      <c r="G10719" s="25"/>
      <c r="H10719" s="25"/>
      <c r="I10719" s="132"/>
      <c r="J10719" s="23"/>
      <c r="K10719" s="24"/>
      <c r="L10719" s="23"/>
      <c r="N10719" s="121"/>
      <c r="O10719" s="96"/>
    </row>
    <row r="10720" spans="6:15" ht="45.95" customHeight="1">
      <c r="F10720" s="18"/>
      <c r="G10720" s="19"/>
      <c r="H10720" s="19"/>
      <c r="I10720" s="120"/>
      <c r="J10720" s="16"/>
      <c r="K10720" s="17"/>
      <c r="L10720" s="16"/>
      <c r="N10720" s="121"/>
      <c r="O10720" s="96"/>
    </row>
    <row r="10721" spans="6:15" ht="45.95" customHeight="1">
      <c r="F10721" s="18"/>
      <c r="G10721" s="19"/>
      <c r="H10721" s="19"/>
      <c r="I10721" s="120"/>
      <c r="J10721" s="16"/>
      <c r="K10721" s="17"/>
      <c r="L10721" s="16"/>
      <c r="N10721" s="121"/>
      <c r="O10721" s="96"/>
    </row>
    <row r="10722" spans="6:15" ht="45.95" customHeight="1">
      <c r="F10722" s="22"/>
      <c r="G10722" s="19"/>
      <c r="H10722" s="19"/>
      <c r="I10722" s="120"/>
      <c r="J10722" s="23"/>
      <c r="K10722" s="24"/>
      <c r="L10722" s="23"/>
      <c r="N10722" s="121"/>
      <c r="O10722" s="96"/>
    </row>
    <row r="10723" spans="6:15" ht="45.95" customHeight="1">
      <c r="F10723" s="25"/>
      <c r="G10723" s="25"/>
      <c r="H10723" s="25"/>
      <c r="I10723" s="132"/>
      <c r="J10723" s="23"/>
      <c r="K10723" s="24"/>
      <c r="L10723" s="23"/>
      <c r="N10723" s="121"/>
      <c r="O10723" s="96"/>
    </row>
    <row r="10724" spans="6:15" ht="45.95" customHeight="1">
      <c r="F10724" s="133"/>
      <c r="G10724" s="25"/>
      <c r="H10724" s="25"/>
      <c r="I10724" s="132"/>
      <c r="J10724" s="23"/>
      <c r="K10724" s="24"/>
      <c r="L10724" s="23"/>
      <c r="N10724" s="121"/>
      <c r="O10724" s="96"/>
    </row>
    <row r="10725" spans="6:15" ht="45.95" customHeight="1">
      <c r="F10725" s="133"/>
      <c r="G10725" s="25"/>
      <c r="H10725" s="25"/>
      <c r="I10725" s="132"/>
      <c r="J10725" s="23"/>
      <c r="K10725" s="24"/>
      <c r="L10725" s="23"/>
      <c r="N10725" s="121"/>
      <c r="O10725" s="96"/>
    </row>
    <row r="10726" spans="6:15" ht="45.95" customHeight="1">
      <c r="F10726" s="18"/>
      <c r="G10726" s="19"/>
      <c r="H10726" s="19"/>
      <c r="I10726" s="120"/>
      <c r="J10726" s="16"/>
      <c r="K10726" s="17"/>
      <c r="L10726" s="16"/>
      <c r="N10726" s="121"/>
      <c r="O10726" s="96"/>
    </row>
    <row r="10727" spans="6:15" ht="45.95" customHeight="1">
      <c r="F10727" s="18"/>
      <c r="G10727" s="19"/>
      <c r="H10727" s="19"/>
      <c r="I10727" s="120"/>
      <c r="J10727" s="16"/>
      <c r="K10727" s="17"/>
      <c r="L10727" s="16"/>
      <c r="N10727" s="121"/>
      <c r="O10727" s="96"/>
    </row>
    <row r="10728" spans="6:15" ht="45.95" customHeight="1">
      <c r="F10728" s="18"/>
      <c r="G10728" s="19"/>
      <c r="H10728" s="19"/>
      <c r="I10728" s="120"/>
      <c r="J10728" s="16"/>
      <c r="K10728" s="17"/>
      <c r="L10728" s="16"/>
      <c r="N10728" s="121"/>
      <c r="O10728" s="96"/>
    </row>
    <row r="10729" spans="6:15" ht="45.95" customHeight="1">
      <c r="F10729" s="18"/>
      <c r="G10729" s="19"/>
      <c r="H10729" s="19"/>
      <c r="I10729" s="120"/>
      <c r="J10729" s="16"/>
      <c r="K10729" s="17"/>
      <c r="L10729" s="16"/>
      <c r="N10729" s="121"/>
      <c r="O10729" s="96"/>
    </row>
    <row r="10730" spans="6:15" ht="45.95" customHeight="1">
      <c r="F10730" s="22"/>
      <c r="G10730" s="19"/>
      <c r="H10730" s="19"/>
      <c r="I10730" s="120"/>
      <c r="J10730" s="23"/>
      <c r="K10730" s="24"/>
      <c r="L10730" s="23"/>
      <c r="N10730" s="121"/>
      <c r="O10730" s="96"/>
    </row>
    <row r="10731" spans="6:15" ht="45.95" customHeight="1">
      <c r="F10731" s="22"/>
      <c r="G10731" s="19"/>
      <c r="H10731" s="19"/>
      <c r="I10731" s="120"/>
      <c r="J10731" s="23"/>
      <c r="K10731" s="24"/>
      <c r="L10731" s="23"/>
      <c r="N10731" s="121"/>
      <c r="O10731" s="96"/>
    </row>
    <row r="10732" spans="6:15" ht="45.95" customHeight="1">
      <c r="F10732" s="25"/>
      <c r="G10732" s="25"/>
      <c r="H10732" s="25"/>
      <c r="I10732" s="132"/>
      <c r="J10732" s="23"/>
      <c r="K10732" s="24"/>
      <c r="L10732" s="23"/>
      <c r="N10732" s="121"/>
      <c r="O10732" s="96"/>
    </row>
    <row r="10733" spans="6:15" ht="45.95" customHeight="1">
      <c r="F10733" s="25"/>
      <c r="G10733" s="25"/>
      <c r="H10733" s="25"/>
      <c r="I10733" s="132"/>
      <c r="J10733" s="23"/>
      <c r="K10733" s="24"/>
      <c r="L10733" s="23"/>
      <c r="N10733" s="121"/>
      <c r="O10733" s="96"/>
    </row>
    <row r="10734" spans="6:15" ht="45.95" customHeight="1">
      <c r="F10734" s="133"/>
      <c r="G10734" s="25"/>
      <c r="H10734" s="25"/>
      <c r="I10734" s="132"/>
      <c r="J10734" s="23"/>
      <c r="K10734" s="24"/>
      <c r="L10734" s="23"/>
      <c r="N10734" s="121"/>
      <c r="O10734" s="96"/>
    </row>
    <row r="10735" spans="6:15" ht="45.95" customHeight="1">
      <c r="F10735" s="133"/>
      <c r="G10735" s="25"/>
      <c r="H10735" s="25"/>
      <c r="I10735" s="132"/>
      <c r="J10735" s="23"/>
      <c r="K10735" s="24"/>
      <c r="L10735" s="23"/>
      <c r="N10735" s="121"/>
      <c r="O10735" s="96"/>
    </row>
    <row r="10736" spans="6:15" ht="45.95" customHeight="1">
      <c r="F10736" s="133"/>
      <c r="G10736" s="25"/>
      <c r="H10736" s="25"/>
      <c r="I10736" s="132"/>
      <c r="J10736" s="23"/>
      <c r="K10736" s="24"/>
      <c r="L10736" s="23"/>
      <c r="N10736" s="121"/>
      <c r="O10736" s="96"/>
    </row>
    <row r="10737" spans="1:15" ht="45.95" customHeight="1">
      <c r="A10737" s="110"/>
      <c r="B10737" s="149"/>
      <c r="C10737" s="127"/>
      <c r="D10737" s="96"/>
      <c r="F10737" s="18"/>
      <c r="G10737" s="130"/>
      <c r="H10737" s="130"/>
      <c r="I10737" s="120"/>
      <c r="J10737" s="16"/>
      <c r="K10737" s="17"/>
      <c r="L10737" s="16"/>
      <c r="N10737" s="131"/>
      <c r="O10737" s="96"/>
    </row>
    <row r="10738" spans="1:15" ht="45.95" customHeight="1">
      <c r="F10738" s="18"/>
      <c r="G10738" s="130"/>
      <c r="H10738" s="130"/>
      <c r="I10738" s="120"/>
      <c r="J10738" s="16"/>
      <c r="K10738" s="17"/>
      <c r="L10738" s="16"/>
      <c r="N10738" s="131"/>
      <c r="O10738" s="96"/>
    </row>
    <row r="10739" spans="1:15" ht="45.95" customHeight="1">
      <c r="F10739" s="18"/>
      <c r="G10739" s="130"/>
      <c r="H10739" s="130"/>
      <c r="I10739" s="120"/>
      <c r="J10739" s="16"/>
      <c r="K10739" s="17"/>
      <c r="L10739" s="16"/>
      <c r="N10739" s="131"/>
      <c r="O10739" s="96"/>
    </row>
    <row r="10740" spans="1:15" ht="45.95" customHeight="1">
      <c r="F10740" s="18"/>
      <c r="G10740" s="19"/>
      <c r="H10740" s="19"/>
      <c r="I10740" s="120"/>
      <c r="J10740" s="16"/>
      <c r="K10740" s="17"/>
      <c r="L10740" s="16"/>
      <c r="N10740" s="121"/>
      <c r="O10740" s="96"/>
    </row>
    <row r="10741" spans="1:15" ht="45.95" customHeight="1">
      <c r="F10741" s="18"/>
      <c r="G10741" s="19"/>
      <c r="H10741" s="19"/>
      <c r="I10741" s="120"/>
      <c r="J10741" s="16"/>
      <c r="K10741" s="17"/>
      <c r="L10741" s="16"/>
      <c r="N10741" s="121"/>
      <c r="O10741" s="96"/>
    </row>
    <row r="10742" spans="1:15" ht="45.95" customHeight="1">
      <c r="F10742" s="22"/>
      <c r="G10742" s="19"/>
      <c r="H10742" s="19"/>
      <c r="I10742" s="120"/>
      <c r="J10742" s="23"/>
      <c r="K10742" s="24"/>
      <c r="L10742" s="23"/>
      <c r="N10742" s="121"/>
      <c r="O10742" s="96"/>
    </row>
    <row r="10743" spans="1:15" ht="45.95" customHeight="1">
      <c r="F10743" s="22"/>
      <c r="G10743" s="19"/>
      <c r="H10743" s="19"/>
      <c r="I10743" s="120"/>
      <c r="J10743" s="23"/>
      <c r="K10743" s="24"/>
      <c r="L10743" s="23"/>
      <c r="N10743" s="121"/>
      <c r="O10743" s="96"/>
    </row>
    <row r="10744" spans="1:15" ht="45.95" customHeight="1">
      <c r="F10744" s="25"/>
      <c r="G10744" s="25"/>
      <c r="H10744" s="25"/>
      <c r="I10744" s="120"/>
      <c r="J10744" s="23"/>
      <c r="K10744" s="24"/>
      <c r="L10744" s="23"/>
      <c r="N10744" s="121"/>
      <c r="O10744" s="96"/>
    </row>
    <row r="10745" spans="1:15" ht="45.95" customHeight="1">
      <c r="F10745" s="133"/>
      <c r="G10745" s="25"/>
      <c r="H10745" s="25"/>
      <c r="I10745" s="132"/>
      <c r="J10745" s="23"/>
      <c r="K10745" s="24"/>
      <c r="L10745" s="23"/>
      <c r="N10745" s="121"/>
      <c r="O10745" s="96"/>
    </row>
    <row r="10746" spans="1:15" ht="45.95" customHeight="1">
      <c r="F10746" s="133"/>
      <c r="G10746" s="25"/>
      <c r="H10746" s="25"/>
      <c r="I10746" s="132"/>
      <c r="J10746" s="23"/>
      <c r="K10746" s="24"/>
      <c r="L10746" s="23"/>
      <c r="N10746" s="121"/>
      <c r="O10746" s="96"/>
    </row>
    <row r="10747" spans="1:15" ht="45.95" customHeight="1">
      <c r="F10747" s="18"/>
      <c r="G10747" s="19"/>
      <c r="H10747" s="19"/>
      <c r="I10747" s="120"/>
      <c r="J10747" s="16"/>
      <c r="K10747" s="17"/>
      <c r="L10747" s="16"/>
      <c r="N10747" s="121"/>
      <c r="O10747" s="96"/>
    </row>
    <row r="10748" spans="1:15" ht="45.95" customHeight="1">
      <c r="F10748" s="18"/>
      <c r="G10748" s="19"/>
      <c r="H10748" s="19"/>
      <c r="I10748" s="120"/>
      <c r="J10748" s="16"/>
      <c r="K10748" s="17"/>
      <c r="L10748" s="16"/>
      <c r="N10748" s="121"/>
      <c r="O10748" s="96"/>
    </row>
    <row r="10749" spans="1:15" ht="45.95" customHeight="1">
      <c r="F10749" s="18"/>
      <c r="G10749" s="19"/>
      <c r="H10749" s="19"/>
      <c r="I10749" s="120"/>
      <c r="J10749" s="16"/>
      <c r="K10749" s="17"/>
      <c r="L10749" s="16"/>
      <c r="N10749" s="121"/>
      <c r="O10749" s="96"/>
    </row>
    <row r="10750" spans="1:15" ht="45.95" customHeight="1">
      <c r="F10750" s="22"/>
      <c r="G10750" s="19"/>
      <c r="H10750" s="19"/>
      <c r="I10750" s="120"/>
      <c r="J10750" s="23"/>
      <c r="K10750" s="24"/>
      <c r="L10750" s="23"/>
      <c r="N10750" s="121"/>
      <c r="O10750" s="96"/>
    </row>
    <row r="10751" spans="1:15" ht="45.95" customHeight="1">
      <c r="F10751" s="22"/>
      <c r="G10751" s="19"/>
      <c r="H10751" s="19"/>
      <c r="I10751" s="120"/>
      <c r="J10751" s="23"/>
      <c r="K10751" s="24"/>
      <c r="L10751" s="23"/>
      <c r="N10751" s="121"/>
      <c r="O10751" s="96"/>
    </row>
    <row r="10752" spans="1:15" ht="45.95" customHeight="1">
      <c r="F10752" s="25"/>
      <c r="G10752" s="25"/>
      <c r="H10752" s="25"/>
      <c r="I10752" s="132"/>
      <c r="J10752" s="23"/>
      <c r="K10752" s="24"/>
      <c r="L10752" s="23"/>
      <c r="N10752" s="121"/>
      <c r="O10752" s="96"/>
    </row>
    <row r="10753" spans="1:15" ht="45.95" customHeight="1">
      <c r="F10753" s="25"/>
      <c r="G10753" s="25"/>
      <c r="H10753" s="25"/>
      <c r="I10753" s="132"/>
      <c r="J10753" s="23"/>
      <c r="K10753" s="24"/>
      <c r="L10753" s="23"/>
      <c r="N10753" s="121"/>
      <c r="O10753" s="96"/>
    </row>
    <row r="10754" spans="1:15" ht="45.95" customHeight="1">
      <c r="F10754" s="133"/>
      <c r="G10754" s="25"/>
      <c r="H10754" s="25"/>
      <c r="I10754" s="132"/>
      <c r="J10754" s="23"/>
      <c r="K10754" s="24"/>
      <c r="L10754" s="23"/>
      <c r="N10754" s="121"/>
      <c r="O10754" s="96"/>
    </row>
    <row r="10755" spans="1:15" ht="45.95" customHeight="1">
      <c r="F10755" s="133"/>
      <c r="G10755" s="25"/>
      <c r="H10755" s="25"/>
      <c r="I10755" s="132"/>
      <c r="J10755" s="23"/>
      <c r="K10755" s="24"/>
      <c r="L10755" s="23"/>
      <c r="N10755" s="121"/>
      <c r="O10755" s="96"/>
    </row>
    <row r="10756" spans="1:15" ht="45.95" customHeight="1">
      <c r="F10756" s="18"/>
      <c r="G10756" s="19"/>
      <c r="H10756" s="19"/>
      <c r="I10756" s="137"/>
      <c r="J10756" s="16"/>
      <c r="K10756" s="17"/>
      <c r="L10756" s="16"/>
      <c r="N10756" s="121"/>
      <c r="O10756" s="96"/>
    </row>
    <row r="10757" spans="1:15" ht="45.95" customHeight="1">
      <c r="F10757" s="18"/>
      <c r="G10757" s="19"/>
      <c r="H10757" s="19"/>
      <c r="I10757" s="120"/>
      <c r="J10757" s="16"/>
      <c r="K10757" s="17"/>
      <c r="L10757" s="16"/>
      <c r="N10757" s="121"/>
      <c r="O10757" s="96"/>
    </row>
    <row r="10758" spans="1:15" ht="45.95" customHeight="1">
      <c r="F10758" s="18"/>
      <c r="G10758" s="19"/>
      <c r="H10758" s="19"/>
      <c r="I10758" s="120"/>
      <c r="J10758" s="16"/>
      <c r="K10758" s="17"/>
      <c r="L10758" s="16"/>
      <c r="N10758" s="121"/>
      <c r="O10758" s="96"/>
    </row>
    <row r="10759" spans="1:15" ht="45.95" customHeight="1">
      <c r="F10759" s="18"/>
      <c r="G10759" s="19"/>
      <c r="H10759" s="19"/>
      <c r="I10759" s="120"/>
      <c r="J10759" s="16"/>
      <c r="K10759" s="17"/>
      <c r="L10759" s="16"/>
      <c r="N10759" s="121"/>
      <c r="O10759" s="96"/>
    </row>
    <row r="10760" spans="1:15" ht="45.95" customHeight="1">
      <c r="F10760" s="18"/>
      <c r="G10760" s="19"/>
      <c r="H10760" s="19"/>
      <c r="I10760" s="120"/>
      <c r="J10760" s="16"/>
      <c r="K10760" s="17"/>
      <c r="L10760" s="16"/>
      <c r="N10760" s="121"/>
      <c r="O10760" s="96"/>
    </row>
    <row r="10761" spans="1:15" ht="45.95" customHeight="1">
      <c r="F10761" s="22"/>
      <c r="G10761" s="19"/>
      <c r="H10761" s="19"/>
      <c r="I10761" s="120"/>
      <c r="J10761" s="23"/>
      <c r="K10761" s="24"/>
      <c r="L10761" s="23"/>
      <c r="N10761" s="121"/>
      <c r="O10761" s="96"/>
    </row>
    <row r="10762" spans="1:15" ht="45.95" customHeight="1">
      <c r="F10762" s="22"/>
      <c r="G10762" s="19"/>
      <c r="H10762" s="19"/>
      <c r="I10762" s="120"/>
      <c r="J10762" s="23"/>
      <c r="K10762" s="24"/>
      <c r="L10762" s="23"/>
      <c r="N10762" s="121"/>
      <c r="O10762" s="96"/>
    </row>
    <row r="10763" spans="1:15" ht="45.95" customHeight="1">
      <c r="F10763" s="25"/>
      <c r="G10763" s="25"/>
      <c r="H10763" s="25"/>
      <c r="I10763" s="132"/>
      <c r="J10763" s="23"/>
      <c r="K10763" s="24"/>
      <c r="L10763" s="23"/>
      <c r="N10763" s="121"/>
      <c r="O10763" s="96"/>
    </row>
    <row r="10764" spans="1:15" ht="45.95" customHeight="1">
      <c r="F10764" s="25"/>
      <c r="G10764" s="25"/>
      <c r="H10764" s="25"/>
      <c r="I10764" s="132"/>
      <c r="J10764" s="23"/>
      <c r="K10764" s="24"/>
      <c r="L10764" s="23"/>
      <c r="N10764" s="121"/>
      <c r="O10764" s="96"/>
    </row>
    <row r="10765" spans="1:15" ht="45.95" customHeight="1">
      <c r="F10765" s="133"/>
      <c r="G10765" s="25"/>
      <c r="H10765" s="25"/>
      <c r="I10765" s="132"/>
      <c r="J10765" s="23"/>
      <c r="K10765" s="24"/>
      <c r="L10765" s="23"/>
      <c r="N10765" s="121"/>
      <c r="O10765" s="96"/>
    </row>
    <row r="10766" spans="1:15" ht="45.95" customHeight="1">
      <c r="F10766" s="133"/>
      <c r="G10766" s="25"/>
      <c r="H10766" s="25"/>
      <c r="I10766" s="132"/>
      <c r="J10766" s="23"/>
      <c r="K10766" s="24"/>
      <c r="L10766" s="23"/>
      <c r="N10766" s="121"/>
      <c r="O10766" s="96"/>
    </row>
    <row r="10767" spans="1:15" ht="45.95" customHeight="1">
      <c r="F10767" s="133"/>
      <c r="G10767" s="25"/>
      <c r="H10767" s="25"/>
      <c r="I10767" s="132"/>
      <c r="J10767" s="23"/>
      <c r="K10767" s="24"/>
      <c r="L10767" s="23"/>
      <c r="N10767" s="121"/>
      <c r="O10767" s="96"/>
    </row>
    <row r="10768" spans="1:15" ht="45.95" customHeight="1">
      <c r="A10768" s="110"/>
      <c r="B10768" s="149"/>
      <c r="C10768" s="127"/>
      <c r="D10768" s="96"/>
      <c r="F10768" s="18"/>
      <c r="G10768" s="130"/>
      <c r="H10768" s="130"/>
      <c r="I10768" s="120"/>
      <c r="J10768" s="16"/>
      <c r="K10768" s="17"/>
      <c r="L10768" s="16"/>
      <c r="N10768" s="131"/>
      <c r="O10768" s="96"/>
    </row>
    <row r="10769" spans="6:15" ht="45.95" customHeight="1">
      <c r="F10769" s="18"/>
      <c r="G10769" s="130"/>
      <c r="H10769" s="130"/>
      <c r="I10769" s="120"/>
      <c r="J10769" s="16"/>
      <c r="K10769" s="17"/>
      <c r="L10769" s="16"/>
      <c r="N10769" s="131"/>
      <c r="O10769" s="96"/>
    </row>
    <row r="10770" spans="6:15" ht="45.95" customHeight="1">
      <c r="F10770" s="18"/>
      <c r="G10770" s="130"/>
      <c r="H10770" s="130"/>
      <c r="I10770" s="120"/>
      <c r="J10770" s="16"/>
      <c r="K10770" s="17"/>
      <c r="L10770" s="16"/>
      <c r="N10770" s="131"/>
      <c r="O10770" s="96"/>
    </row>
    <row r="10771" spans="6:15" ht="45.95" customHeight="1">
      <c r="F10771" s="18"/>
      <c r="G10771" s="19"/>
      <c r="H10771" s="19"/>
      <c r="I10771" s="137"/>
      <c r="J10771" s="16"/>
      <c r="K10771" s="17"/>
      <c r="L10771" s="16"/>
      <c r="N10771" s="121"/>
      <c r="O10771" s="96"/>
    </row>
    <row r="10772" spans="6:15" ht="45.95" customHeight="1">
      <c r="F10772" s="18"/>
      <c r="G10772" s="19"/>
      <c r="H10772" s="19"/>
      <c r="I10772" s="120"/>
      <c r="J10772" s="16"/>
      <c r="K10772" s="17"/>
      <c r="L10772" s="16"/>
      <c r="N10772" s="121"/>
      <c r="O10772" s="96"/>
    </row>
    <row r="10773" spans="6:15" ht="45.95" customHeight="1">
      <c r="F10773" s="18"/>
      <c r="G10773" s="19"/>
      <c r="H10773" s="19"/>
      <c r="I10773" s="120"/>
      <c r="J10773" s="16"/>
      <c r="K10773" s="17"/>
      <c r="L10773" s="16"/>
      <c r="N10773" s="121"/>
      <c r="O10773" s="96"/>
    </row>
    <row r="10774" spans="6:15" ht="45.95" customHeight="1">
      <c r="F10774" s="18"/>
      <c r="G10774" s="19"/>
      <c r="H10774" s="19"/>
      <c r="I10774" s="120"/>
      <c r="J10774" s="16"/>
      <c r="K10774" s="17"/>
      <c r="L10774" s="16"/>
      <c r="N10774" s="121"/>
      <c r="O10774" s="96"/>
    </row>
    <row r="10775" spans="6:15" ht="45.95" customHeight="1">
      <c r="F10775" s="18"/>
      <c r="G10775" s="19"/>
      <c r="H10775" s="19"/>
      <c r="I10775" s="120"/>
      <c r="J10775" s="16"/>
      <c r="K10775" s="17"/>
      <c r="L10775" s="16"/>
      <c r="N10775" s="121"/>
      <c r="O10775" s="96"/>
    </row>
    <row r="10776" spans="6:15" ht="45.95" customHeight="1">
      <c r="F10776" s="22"/>
      <c r="G10776" s="19"/>
      <c r="H10776" s="19"/>
      <c r="I10776" s="120"/>
      <c r="J10776" s="23"/>
      <c r="K10776" s="24"/>
      <c r="L10776" s="23"/>
      <c r="N10776" s="121"/>
      <c r="O10776" s="96"/>
    </row>
    <row r="10777" spans="6:15" ht="45.95" customHeight="1">
      <c r="F10777" s="25"/>
      <c r="G10777" s="25"/>
      <c r="H10777" s="25"/>
      <c r="I10777" s="132"/>
      <c r="J10777" s="23"/>
      <c r="K10777" s="24"/>
      <c r="L10777" s="23"/>
      <c r="N10777" s="121"/>
      <c r="O10777" s="96"/>
    </row>
    <row r="10778" spans="6:15" ht="45.95" customHeight="1">
      <c r="F10778" s="25"/>
      <c r="G10778" s="25"/>
      <c r="H10778" s="25"/>
      <c r="I10778" s="132"/>
      <c r="J10778" s="23"/>
      <c r="K10778" s="24"/>
      <c r="L10778" s="23"/>
      <c r="N10778" s="121"/>
      <c r="O10778" s="96"/>
    </row>
    <row r="10779" spans="6:15" ht="45.95" customHeight="1">
      <c r="F10779" s="133"/>
      <c r="G10779" s="25"/>
      <c r="H10779" s="25"/>
      <c r="I10779" s="132"/>
      <c r="J10779" s="23"/>
      <c r="K10779" s="24"/>
      <c r="L10779" s="23"/>
      <c r="N10779" s="121"/>
      <c r="O10779" s="96"/>
    </row>
    <row r="10780" spans="6:15" ht="45.95" customHeight="1">
      <c r="F10780" s="133"/>
      <c r="G10780" s="25"/>
      <c r="H10780" s="25"/>
      <c r="I10780" s="132"/>
      <c r="J10780" s="23"/>
      <c r="K10780" s="24"/>
      <c r="L10780" s="23"/>
      <c r="N10780" s="121"/>
      <c r="O10780" s="96"/>
    </row>
    <row r="10781" spans="6:15" ht="45.95" customHeight="1">
      <c r="F10781" s="133"/>
      <c r="G10781" s="25"/>
      <c r="H10781" s="25"/>
      <c r="I10781" s="132"/>
      <c r="J10781" s="23"/>
      <c r="K10781" s="24"/>
      <c r="L10781" s="23"/>
      <c r="N10781" s="121"/>
      <c r="O10781" s="96"/>
    </row>
    <row r="10782" spans="6:15" ht="45.95" customHeight="1">
      <c r="F10782" s="133"/>
      <c r="G10782" s="25"/>
      <c r="H10782" s="25"/>
      <c r="I10782" s="132"/>
      <c r="J10782" s="23"/>
      <c r="K10782" s="24"/>
      <c r="L10782" s="23"/>
      <c r="N10782" s="121"/>
      <c r="O10782" s="96"/>
    </row>
    <row r="10783" spans="6:15" ht="45.95" customHeight="1">
      <c r="F10783" s="18"/>
      <c r="G10783" s="19"/>
      <c r="H10783" s="19"/>
      <c r="I10783" s="120"/>
      <c r="J10783" s="16"/>
      <c r="K10783" s="17"/>
      <c r="L10783" s="16"/>
      <c r="N10783" s="121"/>
      <c r="O10783" s="96"/>
    </row>
    <row r="10784" spans="6:15" ht="45.95" customHeight="1">
      <c r="F10784" s="18"/>
      <c r="G10784" s="19"/>
      <c r="H10784" s="19"/>
      <c r="I10784" s="120"/>
      <c r="J10784" s="16"/>
      <c r="K10784" s="17"/>
      <c r="L10784" s="16"/>
      <c r="N10784" s="121"/>
      <c r="O10784" s="96"/>
    </row>
    <row r="10785" spans="6:15" ht="45.95" customHeight="1">
      <c r="F10785" s="22"/>
      <c r="G10785" s="19"/>
      <c r="H10785" s="19"/>
      <c r="I10785" s="120"/>
      <c r="J10785" s="23"/>
      <c r="K10785" s="24"/>
      <c r="L10785" s="23"/>
      <c r="N10785" s="121"/>
      <c r="O10785" s="96"/>
    </row>
    <row r="10786" spans="6:15" ht="45.95" customHeight="1">
      <c r="F10786" s="22"/>
      <c r="G10786" s="19"/>
      <c r="H10786" s="19"/>
      <c r="I10786" s="120"/>
      <c r="J10786" s="23"/>
      <c r="K10786" s="24"/>
      <c r="L10786" s="23"/>
      <c r="N10786" s="121"/>
      <c r="O10786" s="96"/>
    </row>
    <row r="10787" spans="6:15" ht="45.95" customHeight="1">
      <c r="F10787" s="25"/>
      <c r="G10787" s="25"/>
      <c r="H10787" s="25"/>
      <c r="I10787" s="120"/>
      <c r="J10787" s="23"/>
      <c r="K10787" s="24"/>
      <c r="L10787" s="23"/>
      <c r="N10787" s="121"/>
      <c r="O10787" s="96"/>
    </row>
    <row r="10788" spans="6:15" ht="45.95" customHeight="1">
      <c r="F10788" s="25"/>
      <c r="G10788" s="25"/>
      <c r="H10788" s="25"/>
      <c r="I10788" s="132"/>
      <c r="J10788" s="23"/>
      <c r="K10788" s="24"/>
      <c r="L10788" s="23"/>
      <c r="N10788" s="121"/>
      <c r="O10788" s="96"/>
    </row>
    <row r="10789" spans="6:15" ht="45.95" customHeight="1">
      <c r="F10789" s="133"/>
      <c r="G10789" s="25"/>
      <c r="H10789" s="25"/>
      <c r="I10789" s="132"/>
      <c r="J10789" s="23"/>
      <c r="K10789" s="24"/>
      <c r="L10789" s="23"/>
      <c r="N10789" s="121"/>
      <c r="O10789" s="96"/>
    </row>
    <row r="10790" spans="6:15" ht="45.95" customHeight="1">
      <c r="F10790" s="133"/>
      <c r="G10790" s="25"/>
      <c r="H10790" s="25"/>
      <c r="I10790" s="132"/>
      <c r="J10790" s="23"/>
      <c r="K10790" s="24"/>
      <c r="L10790" s="23"/>
      <c r="N10790" s="121"/>
      <c r="O10790" s="96"/>
    </row>
    <row r="10791" spans="6:15" ht="45.95" customHeight="1">
      <c r="F10791" s="18"/>
      <c r="G10791" s="19"/>
      <c r="H10791" s="19"/>
      <c r="J10791" s="16"/>
      <c r="K10791" s="17"/>
      <c r="L10791" s="16"/>
      <c r="N10791" s="121"/>
      <c r="O10791" s="96"/>
    </row>
    <row r="10792" spans="6:15" ht="45.95" customHeight="1">
      <c r="F10792" s="18"/>
      <c r="G10792" s="19"/>
      <c r="H10792" s="19"/>
      <c r="I10792" s="120"/>
      <c r="J10792" s="16"/>
      <c r="K10792" s="17"/>
      <c r="L10792" s="16"/>
      <c r="N10792" s="121"/>
      <c r="O10792" s="96"/>
    </row>
    <row r="10793" spans="6:15" ht="45.95" customHeight="1">
      <c r="F10793" s="18"/>
      <c r="G10793" s="19"/>
      <c r="H10793" s="19"/>
      <c r="I10793" s="120"/>
      <c r="J10793" s="16"/>
      <c r="K10793" s="17"/>
      <c r="L10793" s="16"/>
      <c r="N10793" s="121"/>
      <c r="O10793" s="96"/>
    </row>
    <row r="10794" spans="6:15" ht="45.95" customHeight="1">
      <c r="F10794" s="18"/>
      <c r="G10794" s="19"/>
      <c r="H10794" s="19"/>
      <c r="I10794" s="120"/>
      <c r="J10794" s="16"/>
      <c r="K10794" s="17"/>
      <c r="L10794" s="16"/>
      <c r="N10794" s="121"/>
      <c r="O10794" s="96"/>
    </row>
    <row r="10795" spans="6:15" ht="45.95" customHeight="1">
      <c r="F10795" s="18"/>
      <c r="G10795" s="19"/>
      <c r="H10795" s="19"/>
      <c r="I10795" s="120"/>
      <c r="J10795" s="16"/>
      <c r="K10795" s="17"/>
      <c r="L10795" s="16"/>
      <c r="N10795" s="121"/>
      <c r="O10795" s="96"/>
    </row>
    <row r="10796" spans="6:15" ht="45.95" customHeight="1">
      <c r="F10796" s="18"/>
      <c r="G10796" s="19"/>
      <c r="H10796" s="19"/>
      <c r="I10796" s="120"/>
      <c r="J10796" s="16"/>
      <c r="K10796" s="17"/>
      <c r="L10796" s="16"/>
      <c r="N10796" s="121"/>
      <c r="O10796" s="96"/>
    </row>
    <row r="10797" spans="6:15" ht="45.95" customHeight="1">
      <c r="F10797" s="18"/>
      <c r="G10797" s="19"/>
      <c r="H10797" s="19"/>
      <c r="I10797" s="120"/>
      <c r="J10797" s="16"/>
      <c r="K10797" s="17"/>
      <c r="L10797" s="16"/>
      <c r="N10797" s="121"/>
      <c r="O10797" s="96"/>
    </row>
    <row r="10798" spans="6:15" ht="45.95" customHeight="1">
      <c r="F10798" s="18"/>
      <c r="G10798" s="19"/>
      <c r="H10798" s="19"/>
      <c r="I10798" s="120"/>
      <c r="J10798" s="16"/>
      <c r="K10798" s="17"/>
      <c r="L10798" s="16"/>
      <c r="N10798" s="121"/>
      <c r="O10798" s="96"/>
    </row>
    <row r="10799" spans="6:15" ht="45.95" customHeight="1">
      <c r="F10799" s="18"/>
      <c r="G10799" s="19"/>
      <c r="H10799" s="19"/>
      <c r="I10799" s="120"/>
      <c r="J10799" s="16"/>
      <c r="K10799" s="17"/>
      <c r="L10799" s="16"/>
      <c r="N10799" s="121"/>
      <c r="O10799" s="96"/>
    </row>
    <row r="10800" spans="6:15" ht="45.95" customHeight="1">
      <c r="F10800" s="22"/>
      <c r="G10800" s="19"/>
      <c r="H10800" s="19"/>
      <c r="I10800" s="120"/>
      <c r="J10800" s="23"/>
      <c r="K10800" s="24"/>
      <c r="L10800" s="23"/>
      <c r="N10800" s="121"/>
      <c r="O10800" s="96"/>
    </row>
    <row r="10801" spans="1:15" ht="45.95" customHeight="1">
      <c r="F10801" s="25"/>
      <c r="G10801" s="25"/>
      <c r="H10801" s="25"/>
      <c r="I10801" s="132"/>
      <c r="J10801" s="23"/>
      <c r="K10801" s="24"/>
      <c r="L10801" s="23"/>
      <c r="N10801" s="121"/>
      <c r="O10801" s="96"/>
    </row>
    <row r="10802" spans="1:15" ht="45.95" customHeight="1">
      <c r="F10802" s="25"/>
      <c r="G10802" s="25"/>
      <c r="H10802" s="25"/>
      <c r="I10802" s="132"/>
      <c r="J10802" s="23"/>
      <c r="K10802" s="24"/>
      <c r="L10802" s="23"/>
      <c r="N10802" s="121"/>
      <c r="O10802" s="96"/>
    </row>
    <row r="10803" spans="1:15" ht="45.95" customHeight="1">
      <c r="F10803" s="133"/>
      <c r="G10803" s="25"/>
      <c r="H10803" s="25"/>
      <c r="I10803" s="132"/>
      <c r="J10803" s="23"/>
      <c r="K10803" s="24"/>
      <c r="L10803" s="23"/>
      <c r="N10803" s="121"/>
      <c r="O10803" s="96"/>
    </row>
    <row r="10804" spans="1:15" ht="45.95" customHeight="1">
      <c r="F10804" s="133"/>
      <c r="G10804" s="25"/>
      <c r="H10804" s="25"/>
      <c r="I10804" s="132"/>
      <c r="J10804" s="23"/>
      <c r="K10804" s="24"/>
      <c r="L10804" s="23"/>
      <c r="N10804" s="121"/>
      <c r="O10804" s="96"/>
    </row>
    <row r="10805" spans="1:15" ht="45.95" customHeight="1">
      <c r="F10805" s="133"/>
      <c r="G10805" s="25"/>
      <c r="H10805" s="25"/>
      <c r="I10805" s="132"/>
      <c r="J10805" s="23"/>
      <c r="K10805" s="24"/>
      <c r="L10805" s="23"/>
      <c r="N10805" s="121"/>
      <c r="O10805" s="96"/>
    </row>
    <row r="10806" spans="1:15" ht="45.95" customHeight="1">
      <c r="A10806" s="110"/>
      <c r="B10806" s="149"/>
      <c r="C10806" s="127"/>
      <c r="D10806" s="96"/>
      <c r="F10806" s="18"/>
      <c r="G10806" s="130"/>
      <c r="H10806" s="130"/>
      <c r="I10806" s="120"/>
      <c r="J10806" s="16"/>
      <c r="K10806" s="17"/>
      <c r="L10806" s="16"/>
      <c r="N10806" s="131"/>
      <c r="O10806" s="96"/>
    </row>
    <row r="10807" spans="1:15" ht="45.95" customHeight="1">
      <c r="F10807" s="18"/>
      <c r="G10807" s="130"/>
      <c r="H10807" s="130"/>
      <c r="I10807" s="120"/>
      <c r="J10807" s="16"/>
      <c r="K10807" s="17"/>
      <c r="L10807" s="16"/>
      <c r="N10807" s="131"/>
      <c r="O10807" s="96"/>
    </row>
    <row r="10808" spans="1:15" ht="45.95" customHeight="1">
      <c r="F10808" s="18"/>
      <c r="G10808" s="19"/>
      <c r="H10808" s="19"/>
      <c r="I10808" s="120"/>
      <c r="J10808" s="16"/>
      <c r="K10808" s="17"/>
      <c r="L10808" s="16"/>
      <c r="M10808" s="121"/>
      <c r="N10808" s="119"/>
    </row>
    <row r="10809" spans="1:15" ht="45.95" customHeight="1">
      <c r="F10809" s="22"/>
      <c r="G10809" s="19"/>
      <c r="H10809" s="19"/>
      <c r="I10809" s="120"/>
      <c r="J10809" s="23"/>
      <c r="K10809" s="24"/>
      <c r="L10809" s="23"/>
      <c r="M10809" s="121"/>
      <c r="N10809" s="119"/>
    </row>
    <row r="10810" spans="1:15" ht="45.95" customHeight="1">
      <c r="F10810" s="22"/>
      <c r="G10810" s="19"/>
      <c r="H10810" s="19"/>
      <c r="I10810" s="120"/>
      <c r="J10810" s="23"/>
      <c r="K10810" s="24"/>
      <c r="L10810" s="23"/>
      <c r="M10810" s="121"/>
      <c r="N10810" s="119"/>
    </row>
    <row r="10811" spans="1:15" ht="45.95" customHeight="1">
      <c r="F10811" s="25"/>
      <c r="G10811" s="25"/>
      <c r="H10811" s="25"/>
      <c r="I10811" s="120"/>
      <c r="J10811" s="23"/>
      <c r="K10811" s="24"/>
      <c r="L10811" s="23"/>
      <c r="M10811" s="121"/>
      <c r="N10811" s="119"/>
    </row>
    <row r="10812" spans="1:15" ht="45.95" customHeight="1">
      <c r="F10812" s="25"/>
      <c r="G10812" s="25"/>
      <c r="H10812" s="25"/>
      <c r="I10812" s="120"/>
      <c r="J10812" s="23"/>
      <c r="K10812" s="24"/>
      <c r="L10812" s="23"/>
      <c r="M10812" s="121"/>
      <c r="N10812" s="119"/>
    </row>
    <row r="10813" spans="1:15" ht="45.95" customHeight="1">
      <c r="F10813" s="133"/>
      <c r="G10813" s="25"/>
      <c r="H10813" s="25"/>
      <c r="I10813" s="132"/>
      <c r="J10813" s="23"/>
      <c r="K10813" s="24"/>
      <c r="L10813" s="23"/>
      <c r="M10813" s="121"/>
      <c r="N10813" s="119"/>
    </row>
    <row r="10814" spans="1:15" ht="45.95" customHeight="1">
      <c r="F10814" s="133"/>
      <c r="G10814" s="25"/>
      <c r="H10814" s="25"/>
      <c r="I10814" s="132"/>
      <c r="J10814" s="23"/>
      <c r="K10814" s="24"/>
      <c r="L10814" s="23"/>
      <c r="M10814" s="121"/>
      <c r="N10814" s="119"/>
    </row>
    <row r="10815" spans="1:15" ht="45.95" customHeight="1">
      <c r="F10815" s="133"/>
      <c r="G10815" s="25"/>
      <c r="H10815" s="25"/>
      <c r="I10815" s="132"/>
      <c r="J10815" s="23"/>
      <c r="K10815" s="24"/>
      <c r="L10815" s="23"/>
      <c r="M10815" s="121"/>
      <c r="N10815" s="119"/>
    </row>
    <row r="10816" spans="1:15" ht="45.95" customHeight="1">
      <c r="F10816" s="18"/>
      <c r="G10816" s="19"/>
      <c r="H10816" s="19"/>
      <c r="I10816" s="137"/>
      <c r="J10816" s="16"/>
      <c r="K10816" s="17"/>
      <c r="L10816" s="16"/>
      <c r="M10816" s="121"/>
      <c r="N10816" s="119"/>
    </row>
    <row r="10817" spans="1:15" ht="45.95" customHeight="1">
      <c r="F10817" s="18"/>
      <c r="G10817" s="19"/>
      <c r="H10817" s="19"/>
      <c r="I10817" s="120"/>
      <c r="J10817" s="16"/>
      <c r="K10817" s="17"/>
      <c r="L10817" s="16"/>
      <c r="M10817" s="121"/>
      <c r="N10817" s="119"/>
    </row>
    <row r="10818" spans="1:15" ht="45.95" customHeight="1">
      <c r="F10818" s="18"/>
      <c r="G10818" s="19"/>
      <c r="H10818" s="19"/>
      <c r="I10818" s="120"/>
      <c r="J10818" s="16"/>
      <c r="K10818" s="17"/>
      <c r="L10818" s="16"/>
      <c r="M10818" s="121"/>
      <c r="N10818" s="119"/>
    </row>
    <row r="10819" spans="1:15" ht="45.95" customHeight="1">
      <c r="F10819" s="18"/>
      <c r="G10819" s="19"/>
      <c r="H10819" s="19"/>
      <c r="I10819" s="120"/>
      <c r="J10819" s="16"/>
      <c r="K10819" s="17"/>
      <c r="L10819" s="16"/>
      <c r="M10819" s="121"/>
      <c r="N10819" s="119"/>
    </row>
    <row r="10820" spans="1:15" ht="45.95" customHeight="1">
      <c r="F10820" s="18"/>
      <c r="G10820" s="19"/>
      <c r="H10820" s="19"/>
      <c r="I10820" s="120"/>
      <c r="J10820" s="16"/>
      <c r="K10820" s="17"/>
      <c r="L10820" s="16"/>
      <c r="N10820" s="119"/>
    </row>
    <row r="10821" spans="1:15" ht="45.95" customHeight="1">
      <c r="F10821" s="22"/>
      <c r="G10821" s="19"/>
      <c r="H10821" s="19"/>
      <c r="I10821" s="120"/>
      <c r="J10821" s="23"/>
      <c r="K10821" s="24"/>
      <c r="L10821" s="23"/>
      <c r="N10821" s="119"/>
    </row>
    <row r="10822" spans="1:15" ht="45.95" customHeight="1">
      <c r="F10822" s="22"/>
      <c r="G10822" s="19"/>
      <c r="H10822" s="19"/>
      <c r="I10822" s="120"/>
      <c r="J10822" s="23"/>
      <c r="K10822" s="24"/>
      <c r="L10822" s="23"/>
      <c r="N10822" s="119"/>
    </row>
    <row r="10823" spans="1:15" ht="45.95" customHeight="1">
      <c r="F10823" s="25"/>
      <c r="G10823" s="25"/>
      <c r="H10823" s="25"/>
      <c r="I10823" s="132"/>
      <c r="J10823" s="23"/>
      <c r="K10823" s="24"/>
      <c r="L10823" s="23"/>
      <c r="N10823" s="119"/>
      <c r="O10823" s="96"/>
    </row>
    <row r="10824" spans="1:15" ht="45.95" customHeight="1">
      <c r="F10824" s="25"/>
      <c r="G10824" s="25"/>
      <c r="H10824" s="25"/>
      <c r="I10824" s="132"/>
      <c r="J10824" s="23"/>
      <c r="K10824" s="24"/>
      <c r="L10824" s="23"/>
      <c r="N10824" s="119"/>
      <c r="O10824" s="96"/>
    </row>
    <row r="10825" spans="1:15" ht="45.95" customHeight="1">
      <c r="F10825" s="133"/>
      <c r="G10825" s="25"/>
      <c r="H10825" s="25"/>
      <c r="I10825" s="132"/>
      <c r="J10825" s="23"/>
      <c r="K10825" s="24"/>
      <c r="L10825" s="23"/>
      <c r="N10825" s="119"/>
      <c r="O10825" s="96"/>
    </row>
    <row r="10826" spans="1:15" ht="45.95" customHeight="1">
      <c r="F10826" s="133"/>
      <c r="G10826" s="25"/>
      <c r="H10826" s="25"/>
      <c r="I10826" s="132"/>
      <c r="J10826" s="23"/>
      <c r="K10826" s="24"/>
      <c r="L10826" s="23"/>
      <c r="N10826" s="119"/>
      <c r="O10826" s="96"/>
    </row>
    <row r="10827" spans="1:15" ht="45.95" customHeight="1">
      <c r="F10827" s="133"/>
      <c r="G10827" s="25"/>
      <c r="H10827" s="25"/>
      <c r="I10827" s="132"/>
      <c r="J10827" s="23"/>
      <c r="K10827" s="24"/>
      <c r="L10827" s="23"/>
      <c r="N10827" s="119"/>
      <c r="O10827" s="96"/>
    </row>
    <row r="10828" spans="1:15" ht="45.95" customHeight="1">
      <c r="A10828" s="110"/>
      <c r="B10828" s="149"/>
      <c r="C10828" s="127"/>
      <c r="D10828" s="96"/>
      <c r="F10828" s="18"/>
      <c r="G10828" s="130"/>
      <c r="H10828" s="130"/>
      <c r="I10828" s="120"/>
      <c r="J10828" s="16"/>
      <c r="K10828" s="100"/>
      <c r="L10828" s="16"/>
      <c r="N10828" s="131"/>
      <c r="O10828" s="96"/>
    </row>
    <row r="10829" spans="1:15" ht="45.95" customHeight="1">
      <c r="F10829" s="18"/>
      <c r="G10829" s="130"/>
      <c r="H10829" s="130"/>
      <c r="I10829" s="120"/>
      <c r="J10829" s="16"/>
      <c r="K10829" s="100"/>
      <c r="L10829" s="16"/>
      <c r="N10829" s="131"/>
      <c r="O10829" s="96"/>
    </row>
    <row r="10830" spans="1:15" ht="45.95" customHeight="1">
      <c r="F10830" s="130"/>
      <c r="G10830" s="130"/>
      <c r="H10830" s="130"/>
      <c r="I10830" s="120"/>
      <c r="J10830" s="16"/>
      <c r="K10830" s="100"/>
      <c r="L10830" s="16"/>
      <c r="N10830" s="131"/>
      <c r="O10830" s="96"/>
    </row>
    <row r="10831" spans="1:15" ht="45.95" customHeight="1">
      <c r="F10831" s="130"/>
      <c r="G10831" s="130"/>
      <c r="H10831" s="130"/>
      <c r="I10831" s="120"/>
      <c r="J10831" s="16"/>
      <c r="K10831" s="100"/>
      <c r="L10831" s="16"/>
      <c r="N10831" s="131"/>
      <c r="O10831" s="96"/>
    </row>
    <row r="10832" spans="1:15" ht="45.95" customHeight="1">
      <c r="A10832" s="110"/>
      <c r="B10832" s="149"/>
      <c r="C10832" s="127"/>
      <c r="D10832" s="150"/>
      <c r="E10832" s="150"/>
      <c r="F10832" s="18"/>
      <c r="G10832" s="96"/>
      <c r="H10832" s="130"/>
      <c r="I10832" s="120"/>
      <c r="J10832" s="16"/>
      <c r="K10832" s="17"/>
      <c r="L10832" s="16"/>
      <c r="N10832" s="131"/>
      <c r="O10832" s="96"/>
    </row>
    <row r="10833" spans="1:15" ht="45.95" customHeight="1">
      <c r="A10833" s="110"/>
      <c r="B10833" s="149"/>
      <c r="C10833" s="127"/>
      <c r="D10833" s="150"/>
      <c r="E10833" s="150"/>
      <c r="F10833" s="18"/>
      <c r="G10833" s="19"/>
      <c r="H10833" s="19"/>
      <c r="I10833" s="137"/>
      <c r="J10833" s="16"/>
      <c r="K10833" s="17"/>
      <c r="L10833" s="16"/>
      <c r="N10833" s="121"/>
      <c r="O10833" s="96"/>
    </row>
    <row r="10834" spans="1:15" ht="45.95" customHeight="1">
      <c r="A10834" s="110"/>
      <c r="B10834" s="149"/>
      <c r="C10834" s="127"/>
      <c r="D10834" s="150"/>
      <c r="E10834" s="150"/>
      <c r="F10834" s="18"/>
      <c r="G10834" s="19"/>
      <c r="H10834" s="19"/>
      <c r="I10834" s="120"/>
      <c r="J10834" s="16"/>
      <c r="K10834" s="17"/>
      <c r="L10834" s="16"/>
      <c r="N10834" s="121"/>
      <c r="O10834" s="96"/>
    </row>
    <row r="10835" spans="1:15" ht="45.95" customHeight="1">
      <c r="A10835" s="110"/>
      <c r="B10835" s="149"/>
      <c r="C10835" s="127"/>
      <c r="D10835" s="150"/>
      <c r="E10835" s="150"/>
      <c r="F10835" s="18"/>
      <c r="G10835" s="19"/>
      <c r="H10835" s="19"/>
      <c r="I10835" s="120"/>
      <c r="J10835" s="16"/>
      <c r="K10835" s="17"/>
      <c r="L10835" s="16"/>
      <c r="N10835" s="121"/>
      <c r="O10835" s="96"/>
    </row>
    <row r="10836" spans="1:15" ht="45.95" customHeight="1">
      <c r="A10836" s="110"/>
      <c r="B10836" s="149"/>
      <c r="C10836" s="127"/>
      <c r="D10836" s="150"/>
      <c r="E10836" s="150"/>
      <c r="F10836" s="18"/>
      <c r="G10836" s="19"/>
      <c r="H10836" s="19"/>
      <c r="I10836" s="120"/>
      <c r="J10836" s="16"/>
      <c r="K10836" s="17"/>
      <c r="L10836" s="16"/>
      <c r="N10836" s="121"/>
      <c r="O10836" s="96"/>
    </row>
    <row r="10837" spans="1:15" ht="45.95" customHeight="1">
      <c r="A10837" s="110"/>
      <c r="B10837" s="149"/>
      <c r="C10837" s="127"/>
      <c r="D10837" s="150"/>
      <c r="E10837" s="150"/>
      <c r="F10837" s="18"/>
      <c r="G10837" s="19"/>
      <c r="H10837" s="19"/>
      <c r="I10837" s="120"/>
      <c r="J10837" s="16"/>
      <c r="K10837" s="17"/>
      <c r="L10837" s="16"/>
      <c r="N10837" s="121"/>
      <c r="O10837" s="96"/>
    </row>
    <row r="10838" spans="1:15" ht="45.95" customHeight="1">
      <c r="A10838" s="110"/>
      <c r="B10838" s="149"/>
      <c r="C10838" s="127"/>
      <c r="D10838" s="150"/>
      <c r="E10838" s="150"/>
      <c r="F10838" s="22"/>
      <c r="G10838" s="19"/>
      <c r="H10838" s="19"/>
      <c r="I10838" s="120"/>
      <c r="J10838" s="23"/>
      <c r="K10838" s="24"/>
      <c r="L10838" s="23"/>
      <c r="N10838" s="121"/>
      <c r="O10838" s="96"/>
    </row>
    <row r="10839" spans="1:15" ht="45.95" customHeight="1">
      <c r="A10839" s="110"/>
      <c r="B10839" s="149"/>
      <c r="C10839" s="127"/>
      <c r="D10839" s="150"/>
      <c r="E10839" s="150"/>
      <c r="F10839" s="22"/>
      <c r="G10839" s="19"/>
      <c r="H10839" s="19"/>
      <c r="I10839" s="120"/>
      <c r="J10839" s="23"/>
      <c r="K10839" s="24"/>
      <c r="L10839" s="23"/>
      <c r="N10839" s="121"/>
      <c r="O10839" s="96"/>
    </row>
    <row r="10840" spans="1:15" ht="45.95" customHeight="1">
      <c r="A10840" s="110"/>
      <c r="B10840" s="149"/>
      <c r="C10840" s="127"/>
      <c r="D10840" s="150"/>
      <c r="E10840" s="150"/>
      <c r="F10840" s="25"/>
      <c r="G10840" s="25"/>
      <c r="H10840" s="25"/>
      <c r="I10840" s="132"/>
      <c r="J10840" s="23"/>
      <c r="K10840" s="24"/>
      <c r="L10840" s="23"/>
      <c r="N10840" s="121"/>
      <c r="O10840" s="96"/>
    </row>
    <row r="10841" spans="1:15" ht="45.95" customHeight="1">
      <c r="A10841" s="110"/>
      <c r="B10841" s="149"/>
      <c r="C10841" s="127"/>
      <c r="D10841" s="150"/>
      <c r="E10841" s="150"/>
      <c r="F10841" s="133"/>
      <c r="G10841" s="25"/>
      <c r="H10841" s="25"/>
      <c r="I10841" s="132"/>
      <c r="J10841" s="23"/>
      <c r="K10841" s="24"/>
      <c r="L10841" s="23"/>
      <c r="N10841" s="121"/>
      <c r="O10841" s="96"/>
    </row>
    <row r="10842" spans="1:15" ht="45.95" customHeight="1">
      <c r="A10842" s="110"/>
      <c r="B10842" s="149"/>
      <c r="C10842" s="127"/>
      <c r="D10842" s="150"/>
      <c r="E10842" s="150"/>
      <c r="F10842" s="133"/>
      <c r="G10842" s="25"/>
      <c r="H10842" s="25"/>
      <c r="I10842" s="132"/>
      <c r="J10842" s="23"/>
      <c r="K10842" s="24"/>
      <c r="L10842" s="23"/>
      <c r="N10842" s="121"/>
      <c r="O10842" s="96"/>
    </row>
    <row r="10843" spans="1:15" ht="45.95" customHeight="1">
      <c r="A10843" s="110"/>
      <c r="B10843" s="149"/>
      <c r="C10843" s="127"/>
      <c r="D10843" s="150"/>
      <c r="E10843" s="150"/>
      <c r="F10843" s="133"/>
      <c r="G10843" s="25"/>
      <c r="H10843" s="25"/>
      <c r="I10843" s="132"/>
      <c r="J10843" s="23"/>
      <c r="K10843" s="24"/>
      <c r="L10843" s="23"/>
      <c r="N10843" s="121"/>
      <c r="O10843" s="96"/>
    </row>
    <row r="10844" spans="1:15" ht="45.95" customHeight="1">
      <c r="A10844" s="110"/>
      <c r="B10844" s="149"/>
      <c r="C10844" s="127"/>
      <c r="D10844" s="150"/>
      <c r="E10844" s="150"/>
      <c r="F10844" s="18"/>
      <c r="G10844" s="19"/>
      <c r="H10844" s="19"/>
      <c r="I10844" s="120"/>
      <c r="J10844" s="16"/>
      <c r="K10844" s="17"/>
      <c r="L10844" s="16"/>
      <c r="N10844" s="121"/>
      <c r="O10844" s="96"/>
    </row>
    <row r="10845" spans="1:15" ht="45.95" customHeight="1">
      <c r="A10845" s="110"/>
      <c r="B10845" s="149"/>
      <c r="C10845" s="127"/>
      <c r="D10845" s="150"/>
      <c r="E10845" s="150"/>
      <c r="F10845" s="22"/>
      <c r="G10845" s="19"/>
      <c r="H10845" s="19"/>
      <c r="I10845" s="120"/>
      <c r="J10845" s="23"/>
      <c r="K10845" s="24"/>
      <c r="L10845" s="23"/>
      <c r="N10845" s="121"/>
      <c r="O10845" s="96"/>
    </row>
    <row r="10846" spans="1:15" ht="45.95" customHeight="1">
      <c r="A10846" s="110"/>
      <c r="B10846" s="149"/>
      <c r="C10846" s="127"/>
      <c r="D10846" s="150"/>
      <c r="E10846" s="150"/>
      <c r="F10846" s="22"/>
      <c r="G10846" s="19"/>
      <c r="H10846" s="19"/>
      <c r="I10846" s="120"/>
      <c r="J10846" s="23"/>
      <c r="K10846" s="24"/>
      <c r="L10846" s="23"/>
      <c r="N10846" s="121"/>
      <c r="O10846" s="96"/>
    </row>
    <row r="10847" spans="1:15" ht="45.95" customHeight="1">
      <c r="A10847" s="110"/>
      <c r="B10847" s="149"/>
      <c r="C10847" s="127"/>
      <c r="D10847" s="150"/>
      <c r="E10847" s="150"/>
      <c r="F10847" s="25"/>
      <c r="G10847" s="25"/>
      <c r="H10847" s="25"/>
      <c r="I10847" s="120"/>
      <c r="J10847" s="23"/>
      <c r="K10847" s="24"/>
      <c r="L10847" s="23"/>
      <c r="N10847" s="121"/>
      <c r="O10847" s="96"/>
    </row>
    <row r="10848" spans="1:15" ht="45.95" customHeight="1">
      <c r="A10848" s="110"/>
      <c r="B10848" s="149"/>
      <c r="C10848" s="127"/>
      <c r="D10848" s="150"/>
      <c r="E10848" s="150"/>
      <c r="F10848" s="25"/>
      <c r="G10848" s="25"/>
      <c r="H10848" s="25"/>
      <c r="I10848" s="120"/>
      <c r="J10848" s="23"/>
      <c r="K10848" s="24"/>
      <c r="L10848" s="23"/>
      <c r="N10848" s="121"/>
      <c r="O10848" s="96"/>
    </row>
    <row r="10849" spans="1:15" ht="45.95" customHeight="1">
      <c r="A10849" s="110"/>
      <c r="B10849" s="149"/>
      <c r="C10849" s="127"/>
      <c r="D10849" s="150"/>
      <c r="E10849" s="150"/>
      <c r="F10849" s="133"/>
      <c r="G10849" s="25"/>
      <c r="H10849" s="25"/>
      <c r="I10849" s="132"/>
      <c r="J10849" s="23"/>
      <c r="K10849" s="24"/>
      <c r="L10849" s="23"/>
      <c r="N10849" s="121"/>
      <c r="O10849" s="96"/>
    </row>
    <row r="10850" spans="1:15" ht="45.95" customHeight="1">
      <c r="A10850" s="110"/>
      <c r="B10850" s="149"/>
      <c r="C10850" s="127"/>
      <c r="D10850" s="150"/>
      <c r="E10850" s="150"/>
      <c r="F10850" s="133"/>
      <c r="G10850" s="25"/>
      <c r="H10850" s="25"/>
      <c r="I10850" s="132"/>
      <c r="J10850" s="23"/>
      <c r="K10850" s="24"/>
      <c r="L10850" s="23"/>
      <c r="N10850" s="121"/>
      <c r="O10850" s="96"/>
    </row>
    <row r="10851" spans="1:15" ht="45.95" customHeight="1">
      <c r="A10851" s="110"/>
      <c r="B10851" s="149"/>
      <c r="C10851" s="127"/>
      <c r="D10851" s="150"/>
      <c r="E10851" s="150"/>
      <c r="F10851" s="133"/>
      <c r="G10851" s="25"/>
      <c r="H10851" s="25"/>
      <c r="I10851" s="132"/>
      <c r="J10851" s="23"/>
      <c r="K10851" s="24"/>
      <c r="L10851" s="23"/>
      <c r="N10851" s="121"/>
      <c r="O10851" s="96"/>
    </row>
    <row r="10852" spans="1:15" ht="45.95" customHeight="1">
      <c r="A10852" s="110"/>
      <c r="B10852" s="149"/>
      <c r="C10852" s="127"/>
      <c r="D10852" s="150"/>
      <c r="E10852" s="150"/>
      <c r="F10852" s="18"/>
      <c r="G10852" s="19"/>
      <c r="H10852" s="19"/>
      <c r="I10852" s="120"/>
      <c r="J10852" s="16"/>
      <c r="K10852" s="17"/>
      <c r="L10852" s="16"/>
      <c r="N10852" s="131"/>
      <c r="O10852" s="96"/>
    </row>
    <row r="10853" spans="1:15" ht="45.95" customHeight="1">
      <c r="A10853" s="110"/>
      <c r="B10853" s="149"/>
      <c r="C10853" s="127"/>
      <c r="D10853" s="150"/>
      <c r="E10853" s="150"/>
      <c r="F10853" s="18"/>
      <c r="G10853" s="19"/>
      <c r="H10853" s="19"/>
      <c r="I10853" s="120"/>
      <c r="J10853" s="16"/>
      <c r="K10853" s="17"/>
      <c r="L10853" s="16"/>
      <c r="N10853" s="131"/>
      <c r="O10853" s="96"/>
    </row>
    <row r="10854" spans="1:15" ht="45.95" customHeight="1">
      <c r="A10854" s="110"/>
      <c r="B10854" s="149"/>
      <c r="C10854" s="127"/>
      <c r="D10854" s="150"/>
      <c r="E10854" s="150"/>
      <c r="F10854" s="18"/>
      <c r="G10854" s="19"/>
      <c r="H10854" s="19"/>
      <c r="I10854" s="120"/>
      <c r="J10854" s="16"/>
      <c r="K10854" s="17"/>
      <c r="L10854" s="16"/>
      <c r="N10854" s="131"/>
      <c r="O10854" s="96"/>
    </row>
    <row r="10855" spans="1:15" ht="45.95" customHeight="1">
      <c r="A10855" s="110"/>
      <c r="B10855" s="149"/>
      <c r="C10855" s="127"/>
      <c r="D10855" s="150"/>
      <c r="E10855" s="150"/>
      <c r="F10855" s="22"/>
      <c r="G10855" s="19"/>
      <c r="H10855" s="19"/>
      <c r="I10855" s="120"/>
      <c r="J10855" s="23"/>
      <c r="K10855" s="24"/>
      <c r="L10855" s="23"/>
      <c r="N10855" s="131"/>
      <c r="O10855" s="96"/>
    </row>
    <row r="10856" spans="1:15" ht="45.95" customHeight="1">
      <c r="A10856" s="110"/>
      <c r="B10856" s="149"/>
      <c r="C10856" s="127"/>
      <c r="D10856" s="150"/>
      <c r="E10856" s="150"/>
      <c r="F10856" s="25"/>
      <c r="G10856" s="25"/>
      <c r="H10856" s="25"/>
      <c r="I10856" s="132"/>
      <c r="J10856" s="23"/>
      <c r="K10856" s="24"/>
      <c r="L10856" s="23"/>
      <c r="N10856" s="131"/>
      <c r="O10856" s="96"/>
    </row>
    <row r="10857" spans="1:15" ht="45.95" customHeight="1">
      <c r="A10857" s="110"/>
      <c r="B10857" s="149"/>
      <c r="C10857" s="127"/>
      <c r="D10857" s="150"/>
      <c r="E10857" s="150"/>
      <c r="F10857" s="25"/>
      <c r="G10857" s="25"/>
      <c r="H10857" s="25"/>
      <c r="I10857" s="132"/>
      <c r="J10857" s="23"/>
      <c r="K10857" s="24"/>
      <c r="L10857" s="23"/>
      <c r="N10857" s="131"/>
      <c r="O10857" s="96"/>
    </row>
    <row r="10858" spans="1:15" ht="45.95" customHeight="1">
      <c r="A10858" s="110"/>
      <c r="B10858" s="149"/>
      <c r="C10858" s="127"/>
      <c r="D10858" s="150"/>
      <c r="E10858" s="150"/>
      <c r="F10858" s="133"/>
      <c r="G10858" s="25"/>
      <c r="H10858" s="25"/>
      <c r="I10858" s="132"/>
      <c r="J10858" s="23"/>
      <c r="K10858" s="24"/>
      <c r="L10858" s="23"/>
      <c r="N10858" s="131"/>
      <c r="O10858" s="96"/>
    </row>
    <row r="10859" spans="1:15" ht="45.95" customHeight="1">
      <c r="A10859" s="110"/>
      <c r="B10859" s="149"/>
      <c r="C10859" s="127"/>
      <c r="D10859" s="150"/>
      <c r="E10859" s="150"/>
      <c r="F10859" s="133"/>
      <c r="G10859" s="25"/>
      <c r="H10859" s="25"/>
      <c r="I10859" s="132"/>
      <c r="J10859" s="23"/>
      <c r="K10859" s="24"/>
      <c r="L10859" s="23"/>
      <c r="N10859" s="131"/>
      <c r="O10859" s="96"/>
    </row>
    <row r="10860" spans="1:15" ht="45.95" customHeight="1">
      <c r="A10860" s="110"/>
      <c r="B10860" s="149"/>
      <c r="C10860" s="127"/>
      <c r="D10860" s="150"/>
      <c r="E10860" s="150"/>
      <c r="F10860" s="18"/>
      <c r="G10860" s="19"/>
      <c r="H10860" s="19"/>
      <c r="I10860" s="120"/>
      <c r="J10860" s="16"/>
      <c r="K10860" s="17"/>
      <c r="L10860" s="16"/>
      <c r="N10860" s="131"/>
      <c r="O10860" s="96"/>
    </row>
    <row r="10861" spans="1:15" ht="45.95" customHeight="1">
      <c r="A10861" s="110"/>
      <c r="B10861" s="149"/>
      <c r="C10861" s="127"/>
      <c r="D10861" s="150"/>
      <c r="E10861" s="150"/>
      <c r="F10861" s="18"/>
      <c r="G10861" s="19"/>
      <c r="H10861" s="19"/>
      <c r="I10861" s="120"/>
      <c r="J10861" s="16"/>
      <c r="K10861" s="17"/>
      <c r="L10861" s="16"/>
      <c r="N10861" s="131"/>
      <c r="O10861" s="96"/>
    </row>
    <row r="10862" spans="1:15" ht="45.95" customHeight="1">
      <c r="A10862" s="110"/>
      <c r="B10862" s="149"/>
      <c r="C10862" s="127"/>
      <c r="D10862" s="150"/>
      <c r="E10862" s="150"/>
      <c r="F10862" s="18"/>
      <c r="G10862" s="19"/>
      <c r="H10862" s="19"/>
      <c r="I10862" s="120"/>
      <c r="J10862" s="16"/>
      <c r="K10862" s="17"/>
      <c r="L10862" s="16"/>
      <c r="N10862" s="131"/>
      <c r="O10862" s="96"/>
    </row>
    <row r="10863" spans="1:15" ht="45.95" customHeight="1">
      <c r="A10863" s="110"/>
      <c r="B10863" s="149"/>
      <c r="C10863" s="127"/>
      <c r="D10863" s="150"/>
      <c r="E10863" s="150"/>
      <c r="F10863" s="18"/>
      <c r="G10863" s="19"/>
      <c r="H10863" s="19"/>
      <c r="I10863" s="120"/>
      <c r="J10863" s="16"/>
      <c r="K10863" s="17"/>
      <c r="L10863" s="16"/>
      <c r="N10863" s="131"/>
      <c r="O10863" s="96"/>
    </row>
    <row r="10864" spans="1:15" ht="45.95" customHeight="1">
      <c r="A10864" s="110"/>
      <c r="B10864" s="149"/>
      <c r="C10864" s="127"/>
      <c r="D10864" s="150"/>
      <c r="E10864" s="150"/>
      <c r="F10864" s="18"/>
      <c r="G10864" s="19"/>
      <c r="H10864" s="19"/>
      <c r="I10864" s="120"/>
      <c r="J10864" s="16"/>
      <c r="K10864" s="17"/>
      <c r="L10864" s="16"/>
      <c r="N10864" s="131"/>
      <c r="O10864" s="96"/>
    </row>
    <row r="10865" spans="1:15" ht="45.95" customHeight="1">
      <c r="A10865" s="110"/>
      <c r="B10865" s="149"/>
      <c r="C10865" s="127"/>
      <c r="D10865" s="150"/>
      <c r="E10865" s="150"/>
      <c r="F10865" s="22"/>
      <c r="G10865" s="19"/>
      <c r="H10865" s="19"/>
      <c r="I10865" s="120"/>
      <c r="J10865" s="23"/>
      <c r="K10865" s="24"/>
      <c r="L10865" s="23"/>
      <c r="N10865" s="131"/>
      <c r="O10865" s="96"/>
    </row>
    <row r="10866" spans="1:15" ht="45.95" customHeight="1">
      <c r="A10866" s="110"/>
      <c r="B10866" s="149"/>
      <c r="C10866" s="127"/>
      <c r="D10866" s="150"/>
      <c r="E10866" s="150"/>
      <c r="F10866" s="25"/>
      <c r="G10866" s="25"/>
      <c r="H10866" s="25"/>
      <c r="I10866" s="132"/>
      <c r="J10866" s="23"/>
      <c r="K10866" s="24"/>
      <c r="L10866" s="23"/>
      <c r="N10866" s="131"/>
      <c r="O10866" s="96"/>
    </row>
    <row r="10867" spans="1:15" ht="45.95" customHeight="1">
      <c r="A10867" s="110"/>
      <c r="B10867" s="149"/>
      <c r="C10867" s="127"/>
      <c r="D10867" s="150"/>
      <c r="E10867" s="150"/>
      <c r="F10867" s="133"/>
      <c r="G10867" s="25"/>
      <c r="H10867" s="25"/>
      <c r="I10867" s="132"/>
      <c r="J10867" s="23"/>
      <c r="K10867" s="24"/>
      <c r="L10867" s="23"/>
      <c r="N10867" s="131"/>
      <c r="O10867" s="96"/>
    </row>
    <row r="10868" spans="1:15" ht="45.95" customHeight="1">
      <c r="A10868" s="110"/>
      <c r="B10868" s="149"/>
      <c r="C10868" s="127"/>
      <c r="D10868" s="150"/>
      <c r="E10868" s="150"/>
      <c r="F10868" s="133"/>
      <c r="G10868" s="25"/>
      <c r="H10868" s="25"/>
      <c r="I10868" s="132"/>
      <c r="J10868" s="23"/>
      <c r="K10868" s="24"/>
      <c r="L10868" s="23"/>
      <c r="N10868" s="131"/>
      <c r="O10868" s="96"/>
    </row>
    <row r="10869" spans="1:15" ht="45.95" customHeight="1">
      <c r="A10869" s="110"/>
      <c r="B10869" s="149"/>
      <c r="C10869" s="127"/>
      <c r="D10869" s="150"/>
      <c r="E10869" s="150"/>
      <c r="F10869" s="18"/>
      <c r="G10869" s="19"/>
      <c r="H10869" s="19"/>
      <c r="I10869" s="137"/>
      <c r="J10869" s="16"/>
      <c r="K10869" s="17"/>
      <c r="L10869" s="16"/>
      <c r="N10869" s="131"/>
      <c r="O10869" s="96"/>
    </row>
    <row r="10870" spans="1:15" ht="45.95" customHeight="1">
      <c r="A10870" s="110"/>
      <c r="B10870" s="149"/>
      <c r="C10870" s="127"/>
      <c r="D10870" s="150"/>
      <c r="E10870" s="150"/>
      <c r="F10870" s="18"/>
      <c r="G10870" s="19"/>
      <c r="H10870" s="19"/>
      <c r="I10870" s="120"/>
      <c r="J10870" s="16"/>
      <c r="K10870" s="17"/>
      <c r="L10870" s="16"/>
      <c r="N10870" s="131"/>
      <c r="O10870" s="96"/>
    </row>
    <row r="10871" spans="1:15" ht="45.95" customHeight="1">
      <c r="A10871" s="110"/>
      <c r="B10871" s="149"/>
      <c r="C10871" s="127"/>
      <c r="D10871" s="150"/>
      <c r="E10871" s="150"/>
      <c r="F10871" s="18"/>
      <c r="G10871" s="19"/>
      <c r="H10871" s="19"/>
      <c r="I10871" s="120"/>
      <c r="J10871" s="16"/>
      <c r="K10871" s="17"/>
      <c r="L10871" s="16"/>
      <c r="N10871" s="131"/>
      <c r="O10871" s="96"/>
    </row>
    <row r="10872" spans="1:15" ht="45.95" customHeight="1">
      <c r="A10872" s="110"/>
      <c r="B10872" s="149"/>
      <c r="C10872" s="127"/>
      <c r="D10872" s="150"/>
      <c r="E10872" s="150"/>
      <c r="F10872" s="18"/>
      <c r="G10872" s="19"/>
      <c r="H10872" s="19"/>
      <c r="I10872" s="120"/>
      <c r="J10872" s="16"/>
      <c r="K10872" s="17"/>
      <c r="L10872" s="16"/>
      <c r="N10872" s="131"/>
      <c r="O10872" s="96"/>
    </row>
    <row r="10873" spans="1:15" ht="45.95" customHeight="1">
      <c r="A10873" s="110"/>
      <c r="B10873" s="149"/>
      <c r="C10873" s="127"/>
      <c r="D10873" s="150"/>
      <c r="E10873" s="150"/>
      <c r="F10873" s="22"/>
      <c r="G10873" s="19"/>
      <c r="H10873" s="19"/>
      <c r="I10873" s="120"/>
      <c r="J10873" s="23"/>
      <c r="K10873" s="24"/>
      <c r="L10873" s="23"/>
      <c r="N10873" s="131"/>
      <c r="O10873" s="96"/>
    </row>
    <row r="10874" spans="1:15" ht="45.95" customHeight="1">
      <c r="A10874" s="110"/>
      <c r="B10874" s="149"/>
      <c r="C10874" s="127"/>
      <c r="D10874" s="150"/>
      <c r="E10874" s="150"/>
      <c r="F10874" s="25"/>
      <c r="G10874" s="25"/>
      <c r="H10874" s="25"/>
      <c r="I10874" s="132"/>
      <c r="J10874" s="23"/>
      <c r="K10874" s="24"/>
      <c r="L10874" s="23"/>
      <c r="N10874" s="131"/>
      <c r="O10874" s="96"/>
    </row>
    <row r="10875" spans="1:15" ht="45.95" customHeight="1">
      <c r="A10875" s="110"/>
      <c r="B10875" s="149"/>
      <c r="C10875" s="127"/>
      <c r="D10875" s="150"/>
      <c r="E10875" s="150"/>
      <c r="F10875" s="25"/>
      <c r="G10875" s="25"/>
      <c r="H10875" s="25"/>
      <c r="I10875" s="132"/>
      <c r="J10875" s="23"/>
      <c r="K10875" s="24"/>
      <c r="L10875" s="23"/>
      <c r="N10875" s="131"/>
      <c r="O10875" s="96"/>
    </row>
    <row r="10876" spans="1:15" ht="45.95" customHeight="1">
      <c r="A10876" s="110"/>
      <c r="B10876" s="149"/>
      <c r="C10876" s="127"/>
      <c r="D10876" s="150"/>
      <c r="E10876" s="150"/>
      <c r="F10876" s="133"/>
      <c r="G10876" s="25"/>
      <c r="H10876" s="25"/>
      <c r="I10876" s="132"/>
      <c r="J10876" s="23"/>
      <c r="K10876" s="24"/>
      <c r="L10876" s="23"/>
      <c r="N10876" s="131"/>
      <c r="O10876" s="96"/>
    </row>
    <row r="10877" spans="1:15" ht="45.95" customHeight="1">
      <c r="A10877" s="110"/>
      <c r="B10877" s="149"/>
      <c r="C10877" s="127"/>
      <c r="D10877" s="150"/>
      <c r="E10877" s="150"/>
      <c r="F10877" s="133"/>
      <c r="G10877" s="25"/>
      <c r="H10877" s="25"/>
      <c r="I10877" s="132"/>
      <c r="J10877" s="23"/>
      <c r="K10877" s="24"/>
      <c r="L10877" s="23"/>
      <c r="N10877" s="131"/>
      <c r="O10877" s="96"/>
    </row>
    <row r="10878" spans="1:15" ht="45.95" customHeight="1">
      <c r="A10878" s="110"/>
      <c r="B10878" s="149"/>
      <c r="C10878" s="127"/>
      <c r="D10878" s="96"/>
      <c r="F10878" s="18"/>
      <c r="G10878" s="130"/>
      <c r="H10878" s="130"/>
      <c r="I10878" s="120"/>
      <c r="J10878" s="16"/>
      <c r="K10878" s="17"/>
      <c r="L10878" s="16"/>
      <c r="N10878" s="131"/>
    </row>
    <row r="10879" spans="1:15" ht="45.95" customHeight="1">
      <c r="F10879" s="18"/>
      <c r="G10879" s="130"/>
      <c r="H10879" s="130"/>
      <c r="I10879" s="120"/>
      <c r="J10879" s="16"/>
      <c r="K10879" s="17"/>
      <c r="L10879" s="16"/>
      <c r="N10879" s="131"/>
      <c r="O10879" s="96"/>
    </row>
    <row r="10880" spans="1:15" ht="45.95" customHeight="1">
      <c r="F10880" s="18"/>
      <c r="G10880" s="19"/>
      <c r="H10880" s="19"/>
      <c r="I10880" s="137"/>
      <c r="J10880" s="16"/>
      <c r="K10880" s="17"/>
      <c r="L10880" s="16"/>
      <c r="N10880" s="121"/>
      <c r="O10880" s="96"/>
    </row>
    <row r="10881" spans="6:15" ht="45.95" customHeight="1">
      <c r="F10881" s="18"/>
      <c r="G10881" s="19"/>
      <c r="H10881" s="19"/>
      <c r="I10881" s="120"/>
      <c r="J10881" s="16"/>
      <c r="K10881" s="17"/>
      <c r="L10881" s="16"/>
      <c r="N10881" s="121"/>
      <c r="O10881" s="96"/>
    </row>
    <row r="10882" spans="6:15" ht="45.95" customHeight="1">
      <c r="F10882" s="18"/>
      <c r="G10882" s="19"/>
      <c r="H10882" s="19"/>
      <c r="I10882" s="120"/>
      <c r="J10882" s="16"/>
      <c r="K10882" s="17"/>
      <c r="L10882" s="16"/>
      <c r="N10882" s="121"/>
      <c r="O10882" s="96"/>
    </row>
    <row r="10883" spans="6:15" ht="45.95" customHeight="1">
      <c r="F10883" s="18"/>
      <c r="G10883" s="19"/>
      <c r="H10883" s="19"/>
      <c r="I10883" s="120"/>
      <c r="J10883" s="16"/>
      <c r="K10883" s="17"/>
      <c r="L10883" s="16"/>
      <c r="N10883" s="121"/>
      <c r="O10883" s="96"/>
    </row>
    <row r="10884" spans="6:15" ht="45.95" customHeight="1">
      <c r="F10884" s="22"/>
      <c r="G10884" s="19"/>
      <c r="H10884" s="19"/>
      <c r="I10884" s="120"/>
      <c r="J10884" s="23"/>
      <c r="K10884" s="24"/>
      <c r="L10884" s="23"/>
      <c r="N10884" s="121"/>
      <c r="O10884" s="96"/>
    </row>
    <row r="10885" spans="6:15" ht="45.95" customHeight="1">
      <c r="F10885" s="25"/>
      <c r="G10885" s="25"/>
      <c r="H10885" s="25"/>
      <c r="I10885" s="120"/>
      <c r="J10885" s="23"/>
      <c r="K10885" s="24"/>
      <c r="L10885" s="23"/>
      <c r="N10885" s="121"/>
      <c r="O10885" s="96"/>
    </row>
    <row r="10886" spans="6:15" ht="45.95" customHeight="1">
      <c r="F10886" s="25"/>
      <c r="G10886" s="25"/>
      <c r="H10886" s="25"/>
      <c r="I10886" s="132"/>
      <c r="J10886" s="23"/>
      <c r="K10886" s="24"/>
      <c r="L10886" s="23"/>
      <c r="N10886" s="121"/>
      <c r="O10886" s="96"/>
    </row>
    <row r="10887" spans="6:15" ht="45.95" customHeight="1">
      <c r="F10887" s="133"/>
      <c r="G10887" s="25"/>
      <c r="H10887" s="25"/>
      <c r="I10887" s="132"/>
      <c r="J10887" s="23"/>
      <c r="K10887" s="24"/>
      <c r="L10887" s="23"/>
      <c r="N10887" s="121"/>
      <c r="O10887" s="96"/>
    </row>
    <row r="10888" spans="6:15" ht="45.95" customHeight="1">
      <c r="F10888" s="133"/>
      <c r="G10888" s="25"/>
      <c r="H10888" s="25"/>
      <c r="I10888" s="132"/>
      <c r="J10888" s="23"/>
      <c r="K10888" s="24"/>
      <c r="L10888" s="23"/>
      <c r="N10888" s="121"/>
      <c r="O10888" s="96"/>
    </row>
    <row r="10889" spans="6:15" ht="45.95" customHeight="1">
      <c r="F10889" s="18"/>
      <c r="G10889" s="19"/>
      <c r="H10889" s="19"/>
      <c r="I10889" s="120"/>
      <c r="J10889" s="16"/>
      <c r="K10889" s="17"/>
      <c r="L10889" s="16"/>
      <c r="N10889" s="121"/>
      <c r="O10889" s="96"/>
    </row>
    <row r="10890" spans="6:15" ht="45.95" customHeight="1">
      <c r="F10890" s="18"/>
      <c r="G10890" s="19"/>
      <c r="H10890" s="19"/>
      <c r="I10890" s="120"/>
      <c r="J10890" s="16"/>
      <c r="K10890" s="17"/>
      <c r="L10890" s="16"/>
      <c r="N10890" s="121"/>
      <c r="O10890" s="96"/>
    </row>
    <row r="10891" spans="6:15" ht="45.95" customHeight="1">
      <c r="F10891" s="18"/>
      <c r="G10891" s="19"/>
      <c r="H10891" s="19"/>
      <c r="I10891" s="120"/>
      <c r="J10891" s="16"/>
      <c r="K10891" s="17"/>
      <c r="L10891" s="16"/>
      <c r="N10891" s="121"/>
      <c r="O10891" s="96"/>
    </row>
    <row r="10892" spans="6:15" ht="45.95" customHeight="1">
      <c r="F10892" s="22"/>
      <c r="G10892" s="19"/>
      <c r="H10892" s="19"/>
      <c r="I10892" s="120"/>
      <c r="J10892" s="23"/>
      <c r="K10892" s="24"/>
      <c r="L10892" s="23"/>
      <c r="N10892" s="121"/>
      <c r="O10892" s="96"/>
    </row>
    <row r="10893" spans="6:15" ht="45.95" customHeight="1">
      <c r="F10893" s="22"/>
      <c r="G10893" s="19"/>
      <c r="H10893" s="19"/>
      <c r="I10893" s="120"/>
      <c r="J10893" s="23"/>
      <c r="K10893" s="24"/>
      <c r="L10893" s="23"/>
      <c r="N10893" s="121"/>
      <c r="O10893" s="96"/>
    </row>
    <row r="10894" spans="6:15" ht="45.95" customHeight="1">
      <c r="F10894" s="25"/>
      <c r="G10894" s="25"/>
      <c r="H10894" s="25"/>
      <c r="I10894" s="132"/>
      <c r="J10894" s="23"/>
      <c r="K10894" s="24"/>
      <c r="L10894" s="23"/>
      <c r="N10894" s="121"/>
      <c r="O10894" s="96"/>
    </row>
    <row r="10895" spans="6:15" ht="45.95" customHeight="1">
      <c r="F10895" s="25"/>
      <c r="G10895" s="25"/>
      <c r="H10895" s="25"/>
      <c r="I10895" s="132"/>
      <c r="J10895" s="23"/>
      <c r="K10895" s="24"/>
      <c r="L10895" s="23"/>
      <c r="N10895" s="121"/>
      <c r="O10895" s="96"/>
    </row>
    <row r="10896" spans="6:15" ht="45.95" customHeight="1">
      <c r="F10896" s="133"/>
      <c r="G10896" s="25"/>
      <c r="H10896" s="25"/>
      <c r="I10896" s="132"/>
      <c r="J10896" s="23"/>
      <c r="K10896" s="24"/>
      <c r="L10896" s="23"/>
      <c r="N10896" s="121"/>
      <c r="O10896" s="96"/>
    </row>
    <row r="10897" spans="1:15" ht="45.95" customHeight="1">
      <c r="F10897" s="133"/>
      <c r="G10897" s="25"/>
      <c r="H10897" s="25"/>
      <c r="I10897" s="132"/>
      <c r="J10897" s="23"/>
      <c r="K10897" s="24"/>
      <c r="L10897" s="23"/>
      <c r="N10897" s="121"/>
      <c r="O10897" s="96"/>
    </row>
    <row r="10898" spans="1:15" ht="45.95" customHeight="1">
      <c r="A10898" s="110"/>
      <c r="B10898" s="149"/>
      <c r="C10898" s="127"/>
      <c r="D10898" s="96"/>
      <c r="F10898" s="18"/>
      <c r="G10898" s="130"/>
      <c r="H10898" s="130"/>
      <c r="I10898" s="120"/>
      <c r="J10898" s="16"/>
      <c r="K10898" s="17"/>
      <c r="L10898" s="16"/>
      <c r="N10898" s="131"/>
      <c r="O10898" s="96"/>
    </row>
    <row r="10899" spans="1:15" ht="45.95" customHeight="1">
      <c r="F10899" s="18"/>
      <c r="G10899" s="130"/>
      <c r="H10899" s="130"/>
      <c r="I10899" s="120"/>
      <c r="J10899" s="16"/>
      <c r="K10899" s="17"/>
      <c r="L10899" s="16"/>
      <c r="N10899" s="131"/>
      <c r="O10899" s="96"/>
    </row>
    <row r="10900" spans="1:15" ht="45.95" customHeight="1">
      <c r="F10900" s="18"/>
      <c r="G10900" s="19"/>
      <c r="H10900" s="19"/>
      <c r="I10900" s="137"/>
      <c r="J10900" s="16"/>
      <c r="K10900" s="17"/>
      <c r="L10900" s="16"/>
      <c r="N10900" s="121"/>
      <c r="O10900" s="96"/>
    </row>
    <row r="10901" spans="1:15" ht="45.95" customHeight="1">
      <c r="F10901" s="18"/>
      <c r="G10901" s="19"/>
      <c r="H10901" s="19"/>
      <c r="I10901" s="120"/>
      <c r="J10901" s="16"/>
      <c r="K10901" s="17"/>
      <c r="L10901" s="16"/>
      <c r="N10901" s="121"/>
      <c r="O10901" s="96"/>
    </row>
    <row r="10902" spans="1:15" ht="45.95" customHeight="1">
      <c r="F10902" s="18"/>
      <c r="G10902" s="19"/>
      <c r="H10902" s="19"/>
      <c r="I10902" s="120"/>
      <c r="J10902" s="16"/>
      <c r="K10902" s="17"/>
      <c r="L10902" s="16"/>
      <c r="N10902" s="121"/>
      <c r="O10902" s="96"/>
    </row>
    <row r="10903" spans="1:15" ht="45.95" customHeight="1">
      <c r="F10903" s="18"/>
      <c r="G10903" s="19"/>
      <c r="H10903" s="19"/>
      <c r="I10903" s="120"/>
      <c r="J10903" s="16"/>
      <c r="K10903" s="17"/>
      <c r="L10903" s="16"/>
      <c r="N10903" s="121"/>
      <c r="O10903" s="96"/>
    </row>
    <row r="10904" spans="1:15" ht="45.95" customHeight="1">
      <c r="F10904" s="18"/>
      <c r="G10904" s="19"/>
      <c r="H10904" s="19"/>
      <c r="I10904" s="120"/>
      <c r="J10904" s="16"/>
      <c r="K10904" s="17"/>
      <c r="L10904" s="16"/>
      <c r="N10904" s="121"/>
      <c r="O10904" s="96"/>
    </row>
    <row r="10905" spans="1:15" ht="45.95" customHeight="1">
      <c r="F10905" s="22"/>
      <c r="G10905" s="19"/>
      <c r="H10905" s="19"/>
      <c r="I10905" s="120"/>
      <c r="J10905" s="23"/>
      <c r="K10905" s="24"/>
      <c r="L10905" s="23"/>
      <c r="N10905" s="121"/>
      <c r="O10905" s="96"/>
    </row>
    <row r="10906" spans="1:15" ht="45.95" customHeight="1">
      <c r="F10906" s="22"/>
      <c r="G10906" s="19"/>
      <c r="H10906" s="19"/>
      <c r="I10906" s="120"/>
      <c r="J10906" s="23"/>
      <c r="K10906" s="24"/>
      <c r="L10906" s="23"/>
      <c r="N10906" s="121"/>
      <c r="O10906" s="96"/>
    </row>
    <row r="10907" spans="1:15" ht="45.95" customHeight="1">
      <c r="F10907" s="25"/>
      <c r="G10907" s="25"/>
      <c r="H10907" s="25"/>
      <c r="I10907" s="132"/>
      <c r="J10907" s="23"/>
      <c r="K10907" s="24"/>
      <c r="L10907" s="23"/>
      <c r="N10907" s="121"/>
      <c r="O10907" s="96"/>
    </row>
    <row r="10908" spans="1:15" ht="45.95" customHeight="1">
      <c r="F10908" s="25"/>
      <c r="G10908" s="25"/>
      <c r="H10908" s="25"/>
      <c r="I10908" s="132"/>
      <c r="J10908" s="23"/>
      <c r="K10908" s="24"/>
      <c r="L10908" s="23"/>
      <c r="N10908" s="121"/>
      <c r="O10908" s="96"/>
    </row>
    <row r="10909" spans="1:15" ht="45.95" customHeight="1">
      <c r="F10909" s="133"/>
      <c r="G10909" s="25"/>
      <c r="H10909" s="25"/>
      <c r="I10909" s="132"/>
      <c r="J10909" s="23"/>
      <c r="K10909" s="24"/>
      <c r="L10909" s="23"/>
      <c r="N10909" s="121"/>
      <c r="O10909" s="96"/>
    </row>
    <row r="10910" spans="1:15" ht="45.95" customHeight="1">
      <c r="F10910" s="133"/>
      <c r="G10910" s="25"/>
      <c r="H10910" s="25"/>
      <c r="I10910" s="132"/>
      <c r="J10910" s="23"/>
      <c r="K10910" s="24"/>
      <c r="L10910" s="23"/>
      <c r="N10910" s="121"/>
      <c r="O10910" s="96"/>
    </row>
    <row r="10911" spans="1:15" ht="45.95" customHeight="1">
      <c r="F10911" s="133"/>
      <c r="G10911" s="25"/>
      <c r="H10911" s="25"/>
      <c r="I10911" s="132"/>
      <c r="J10911" s="23"/>
      <c r="K10911" s="24"/>
      <c r="L10911" s="23"/>
      <c r="N10911" s="121"/>
      <c r="O10911" s="96"/>
    </row>
    <row r="10912" spans="1:15" ht="45.95" customHeight="1">
      <c r="F10912" s="18"/>
      <c r="G10912" s="19"/>
      <c r="H10912" s="19"/>
      <c r="I10912" s="137"/>
      <c r="J10912" s="16"/>
      <c r="K10912" s="17"/>
      <c r="L10912" s="16"/>
      <c r="N10912" s="121"/>
      <c r="O10912" s="96"/>
    </row>
    <row r="10913" spans="1:15" ht="45.95" customHeight="1">
      <c r="F10913" s="18"/>
      <c r="G10913" s="19"/>
      <c r="H10913" s="19"/>
      <c r="I10913" s="120"/>
      <c r="J10913" s="16"/>
      <c r="K10913" s="17"/>
      <c r="L10913" s="16"/>
      <c r="N10913" s="121"/>
      <c r="O10913" s="96"/>
    </row>
    <row r="10914" spans="1:15" ht="45.95" customHeight="1">
      <c r="F10914" s="18"/>
      <c r="G10914" s="19"/>
      <c r="H10914" s="19"/>
      <c r="I10914" s="120"/>
      <c r="J10914" s="16"/>
      <c r="K10914" s="17"/>
      <c r="L10914" s="16"/>
      <c r="N10914" s="121"/>
      <c r="O10914" s="96"/>
    </row>
    <row r="10915" spans="1:15" ht="45.95" customHeight="1">
      <c r="F10915" s="22"/>
      <c r="G10915" s="19"/>
      <c r="H10915" s="19"/>
      <c r="I10915" s="120"/>
      <c r="J10915" s="23"/>
      <c r="K10915" s="24"/>
      <c r="L10915" s="23"/>
      <c r="N10915" s="121"/>
      <c r="O10915" s="96"/>
    </row>
    <row r="10916" spans="1:15" ht="45.95" customHeight="1">
      <c r="F10916" s="22"/>
      <c r="G10916" s="19"/>
      <c r="H10916" s="19"/>
      <c r="I10916" s="120"/>
      <c r="J10916" s="23"/>
      <c r="K10916" s="24"/>
      <c r="L10916" s="23"/>
      <c r="N10916" s="121"/>
      <c r="O10916" s="96"/>
    </row>
    <row r="10917" spans="1:15" ht="45.95" customHeight="1">
      <c r="F10917" s="25"/>
      <c r="G10917" s="25"/>
      <c r="H10917" s="25"/>
      <c r="I10917" s="120"/>
      <c r="J10917" s="23"/>
      <c r="K10917" s="24"/>
      <c r="L10917" s="23"/>
      <c r="N10917" s="121"/>
      <c r="O10917" s="96"/>
    </row>
    <row r="10918" spans="1:15" ht="45.95" customHeight="1">
      <c r="F10918" s="25"/>
      <c r="G10918" s="25"/>
      <c r="H10918" s="25"/>
      <c r="I10918" s="132"/>
      <c r="J10918" s="23"/>
      <c r="K10918" s="24"/>
      <c r="L10918" s="23"/>
      <c r="N10918" s="121"/>
      <c r="O10918" s="96"/>
    </row>
    <row r="10919" spans="1:15" ht="45.95" customHeight="1">
      <c r="F10919" s="133"/>
      <c r="G10919" s="25"/>
      <c r="H10919" s="25"/>
      <c r="I10919" s="132"/>
      <c r="J10919" s="23"/>
      <c r="K10919" s="24"/>
      <c r="L10919" s="23"/>
      <c r="N10919" s="121"/>
      <c r="O10919" s="96"/>
    </row>
    <row r="10920" spans="1:15" ht="45.95" customHeight="1">
      <c r="F10920" s="133"/>
      <c r="G10920" s="25"/>
      <c r="H10920" s="25"/>
      <c r="I10920" s="132"/>
      <c r="J10920" s="23"/>
      <c r="K10920" s="24"/>
      <c r="L10920" s="23"/>
      <c r="N10920" s="121"/>
      <c r="O10920" s="96"/>
    </row>
    <row r="10921" spans="1:15" ht="45.95" customHeight="1">
      <c r="F10921" s="133"/>
      <c r="G10921" s="25"/>
      <c r="H10921" s="25"/>
      <c r="I10921" s="132"/>
      <c r="J10921" s="23"/>
      <c r="K10921" s="24"/>
      <c r="L10921" s="23"/>
      <c r="N10921" s="121"/>
      <c r="O10921" s="96"/>
    </row>
    <row r="10922" spans="1:15" ht="45.95" customHeight="1">
      <c r="A10922" s="110"/>
      <c r="B10922" s="149"/>
      <c r="C10922" s="127"/>
      <c r="D10922" s="96"/>
      <c r="F10922" s="18"/>
      <c r="G10922" s="130"/>
      <c r="H10922" s="130"/>
      <c r="I10922" s="120"/>
      <c r="J10922" s="16"/>
      <c r="K10922" s="17"/>
      <c r="L10922" s="16"/>
      <c r="N10922" s="131"/>
      <c r="O10922" s="96"/>
    </row>
    <row r="10923" spans="1:15" ht="45.95" customHeight="1">
      <c r="F10923" s="18"/>
      <c r="G10923" s="130"/>
      <c r="H10923" s="130"/>
      <c r="I10923" s="120"/>
      <c r="J10923" s="16"/>
      <c r="K10923" s="17"/>
      <c r="L10923" s="16"/>
      <c r="N10923" s="131"/>
      <c r="O10923" s="96"/>
    </row>
    <row r="10924" spans="1:15" ht="45.95" customHeight="1">
      <c r="F10924" s="18"/>
      <c r="G10924" s="19"/>
      <c r="H10924" s="19"/>
      <c r="I10924" s="137"/>
      <c r="J10924" s="16"/>
      <c r="K10924" s="17"/>
      <c r="L10924" s="16"/>
      <c r="N10924" s="121"/>
      <c r="O10924" s="96"/>
    </row>
    <row r="10925" spans="1:15" ht="45.95" customHeight="1">
      <c r="F10925" s="18"/>
      <c r="G10925" s="19"/>
      <c r="H10925" s="19"/>
      <c r="I10925" s="120"/>
      <c r="J10925" s="16"/>
      <c r="K10925" s="17"/>
      <c r="L10925" s="16"/>
      <c r="N10925" s="121"/>
      <c r="O10925" s="96"/>
    </row>
    <row r="10926" spans="1:15" ht="45.95" customHeight="1">
      <c r="F10926" s="18"/>
      <c r="G10926" s="19"/>
      <c r="H10926" s="19"/>
      <c r="I10926" s="120"/>
      <c r="J10926" s="16"/>
      <c r="K10926" s="17"/>
      <c r="L10926" s="16"/>
      <c r="N10926" s="121"/>
      <c r="O10926" s="96"/>
    </row>
    <row r="10927" spans="1:15" ht="45.95" customHeight="1">
      <c r="F10927" s="18"/>
      <c r="G10927" s="19"/>
      <c r="H10927" s="19"/>
      <c r="I10927" s="120"/>
      <c r="J10927" s="16"/>
      <c r="K10927" s="17"/>
      <c r="L10927" s="16"/>
      <c r="N10927" s="121"/>
      <c r="O10927" s="96"/>
    </row>
    <row r="10928" spans="1:15" ht="45.95" customHeight="1">
      <c r="F10928" s="18"/>
      <c r="G10928" s="19"/>
      <c r="H10928" s="19"/>
      <c r="I10928" s="120"/>
      <c r="J10928" s="16"/>
      <c r="K10928" s="17"/>
      <c r="L10928" s="16"/>
      <c r="N10928" s="121"/>
      <c r="O10928" s="96"/>
    </row>
    <row r="10929" spans="6:15" ht="45.95" customHeight="1">
      <c r="F10929" s="22"/>
      <c r="G10929" s="19"/>
      <c r="H10929" s="19"/>
      <c r="I10929" s="120"/>
      <c r="J10929" s="23"/>
      <c r="K10929" s="24"/>
      <c r="L10929" s="23"/>
      <c r="N10929" s="121"/>
      <c r="O10929" s="96"/>
    </row>
    <row r="10930" spans="6:15" ht="45.95" customHeight="1">
      <c r="F10930" s="22"/>
      <c r="G10930" s="19"/>
      <c r="H10930" s="19"/>
      <c r="I10930" s="120"/>
      <c r="J10930" s="23"/>
      <c r="K10930" s="24"/>
      <c r="L10930" s="23"/>
      <c r="N10930" s="121"/>
      <c r="O10930" s="96"/>
    </row>
    <row r="10931" spans="6:15" ht="45.95" customHeight="1">
      <c r="F10931" s="25"/>
      <c r="G10931" s="25"/>
      <c r="H10931" s="25"/>
      <c r="I10931" s="132"/>
      <c r="J10931" s="23"/>
      <c r="K10931" s="24"/>
      <c r="L10931" s="23"/>
      <c r="N10931" s="121"/>
      <c r="O10931" s="96"/>
    </row>
    <row r="10932" spans="6:15" ht="45.95" customHeight="1">
      <c r="F10932" s="25"/>
      <c r="G10932" s="25"/>
      <c r="H10932" s="25"/>
      <c r="I10932" s="132"/>
      <c r="J10932" s="23"/>
      <c r="K10932" s="24"/>
      <c r="L10932" s="23"/>
      <c r="N10932" s="121"/>
      <c r="O10932" s="96"/>
    </row>
    <row r="10933" spans="6:15" ht="45.95" customHeight="1">
      <c r="F10933" s="133"/>
      <c r="G10933" s="25"/>
      <c r="H10933" s="25"/>
      <c r="I10933" s="132"/>
      <c r="J10933" s="23"/>
      <c r="K10933" s="24"/>
      <c r="L10933" s="23"/>
      <c r="N10933" s="121"/>
      <c r="O10933" s="96"/>
    </row>
    <row r="10934" spans="6:15" ht="45.95" customHeight="1">
      <c r="F10934" s="133"/>
      <c r="G10934" s="25"/>
      <c r="H10934" s="25"/>
      <c r="I10934" s="132"/>
      <c r="J10934" s="23"/>
      <c r="K10934" s="24"/>
      <c r="L10934" s="23"/>
      <c r="N10934" s="121"/>
      <c r="O10934" s="96"/>
    </row>
    <row r="10935" spans="6:15" ht="45.95" customHeight="1">
      <c r="F10935" s="133"/>
      <c r="G10935" s="25"/>
      <c r="H10935" s="25"/>
      <c r="I10935" s="132"/>
      <c r="J10935" s="23"/>
      <c r="K10935" s="24"/>
      <c r="L10935" s="23"/>
      <c r="N10935" s="121"/>
      <c r="O10935" s="96"/>
    </row>
    <row r="10936" spans="6:15" ht="45.95" customHeight="1">
      <c r="F10936" s="18"/>
      <c r="G10936" s="19"/>
      <c r="H10936" s="19"/>
      <c r="I10936" s="120"/>
      <c r="J10936" s="16"/>
      <c r="K10936" s="17"/>
      <c r="L10936" s="16"/>
      <c r="N10936" s="121"/>
      <c r="O10936" s="96"/>
    </row>
    <row r="10937" spans="6:15" ht="45.95" customHeight="1">
      <c r="F10937" s="18"/>
      <c r="G10937" s="19"/>
      <c r="H10937" s="19"/>
      <c r="I10937" s="120"/>
      <c r="J10937" s="16"/>
      <c r="K10937" s="17"/>
      <c r="L10937" s="16"/>
      <c r="N10937" s="121"/>
      <c r="O10937" s="96"/>
    </row>
    <row r="10938" spans="6:15" ht="45.95" customHeight="1">
      <c r="F10938" s="18"/>
      <c r="G10938" s="19"/>
      <c r="H10938" s="19"/>
      <c r="I10938" s="120"/>
      <c r="J10938" s="16"/>
      <c r="K10938" s="17"/>
      <c r="L10938" s="16"/>
      <c r="N10938" s="121"/>
      <c r="O10938" s="96"/>
    </row>
    <row r="10939" spans="6:15" ht="45.95" customHeight="1">
      <c r="F10939" s="22"/>
      <c r="G10939" s="19"/>
      <c r="H10939" s="19"/>
      <c r="I10939" s="120"/>
      <c r="J10939" s="23"/>
      <c r="K10939" s="24"/>
      <c r="L10939" s="23"/>
      <c r="N10939" s="121"/>
      <c r="O10939" s="96"/>
    </row>
    <row r="10940" spans="6:15" ht="45.95" customHeight="1">
      <c r="F10940" s="22"/>
      <c r="G10940" s="19"/>
      <c r="H10940" s="19"/>
      <c r="I10940" s="120"/>
      <c r="J10940" s="23"/>
      <c r="K10940" s="24"/>
      <c r="L10940" s="23"/>
      <c r="N10940" s="121"/>
      <c r="O10940" s="96"/>
    </row>
    <row r="10941" spans="6:15" ht="45.95" customHeight="1">
      <c r="F10941" s="25"/>
      <c r="G10941" s="25"/>
      <c r="H10941" s="25"/>
      <c r="I10941" s="132"/>
      <c r="J10941" s="23"/>
      <c r="K10941" s="24"/>
      <c r="L10941" s="23"/>
      <c r="N10941" s="121"/>
      <c r="O10941" s="96"/>
    </row>
    <row r="10942" spans="6:15" ht="45.95" customHeight="1">
      <c r="F10942" s="133"/>
      <c r="G10942" s="25"/>
      <c r="H10942" s="25"/>
      <c r="I10942" s="132"/>
      <c r="J10942" s="23"/>
      <c r="K10942" s="24"/>
      <c r="L10942" s="23"/>
      <c r="N10942" s="121"/>
      <c r="O10942" s="96"/>
    </row>
    <row r="10943" spans="6:15" ht="45.95" customHeight="1">
      <c r="F10943" s="133"/>
      <c r="G10943" s="25"/>
      <c r="H10943" s="25"/>
      <c r="I10943" s="132"/>
      <c r="J10943" s="23"/>
      <c r="K10943" s="24"/>
      <c r="L10943" s="23"/>
      <c r="N10943" s="121"/>
      <c r="O10943" s="96"/>
    </row>
    <row r="10944" spans="6:15" ht="45.95" customHeight="1">
      <c r="F10944" s="133"/>
      <c r="G10944" s="25"/>
      <c r="H10944" s="25"/>
      <c r="I10944" s="132"/>
      <c r="J10944" s="23"/>
      <c r="K10944" s="24"/>
      <c r="L10944" s="23"/>
      <c r="N10944" s="121"/>
      <c r="O10944" s="96"/>
    </row>
    <row r="10945" spans="1:14" ht="45.95" customHeight="1">
      <c r="A10945" s="110"/>
      <c r="B10945" s="149"/>
      <c r="C10945" s="127"/>
      <c r="F10945" s="18"/>
      <c r="G10945" s="130"/>
      <c r="H10945" s="130"/>
      <c r="I10945" s="120"/>
      <c r="J10945" s="16"/>
      <c r="K10945" s="17"/>
      <c r="L10945" s="16"/>
      <c r="N10945" s="131"/>
    </row>
    <row r="10946" spans="1:14" ht="45.95" customHeight="1">
      <c r="D10946" s="96"/>
      <c r="F10946" s="18"/>
      <c r="G10946" s="130"/>
      <c r="H10946" s="130"/>
      <c r="I10946" s="120"/>
      <c r="J10946" s="16"/>
      <c r="K10946" s="17"/>
      <c r="L10946" s="16"/>
      <c r="N10946" s="131"/>
    </row>
    <row r="10947" spans="1:14" ht="45.95" customHeight="1">
      <c r="F10947" s="18"/>
      <c r="G10947" s="19"/>
      <c r="H10947" s="19"/>
      <c r="I10947" s="137"/>
      <c r="J10947" s="16"/>
      <c r="K10947" s="17"/>
      <c r="L10947" s="16"/>
      <c r="N10947" s="121"/>
    </row>
    <row r="10948" spans="1:14" ht="45.95" customHeight="1">
      <c r="F10948" s="18"/>
      <c r="G10948" s="19"/>
      <c r="H10948" s="19"/>
      <c r="I10948" s="120"/>
      <c r="J10948" s="16"/>
      <c r="K10948" s="17"/>
      <c r="L10948" s="16"/>
      <c r="N10948" s="121"/>
    </row>
    <row r="10949" spans="1:14" ht="45.95" customHeight="1">
      <c r="F10949" s="18"/>
      <c r="G10949" s="19"/>
      <c r="H10949" s="19"/>
      <c r="I10949" s="120"/>
      <c r="J10949" s="16"/>
      <c r="K10949" s="17"/>
      <c r="L10949" s="16"/>
      <c r="N10949" s="121"/>
    </row>
    <row r="10950" spans="1:14" ht="45.95" customHeight="1">
      <c r="F10950" s="18"/>
      <c r="G10950" s="19"/>
      <c r="H10950" s="19"/>
      <c r="I10950" s="120"/>
      <c r="J10950" s="16"/>
      <c r="K10950" s="17"/>
      <c r="L10950" s="16"/>
      <c r="N10950" s="121"/>
    </row>
    <row r="10951" spans="1:14" ht="45.95" customHeight="1">
      <c r="F10951" s="18"/>
      <c r="G10951" s="19"/>
      <c r="H10951" s="19"/>
      <c r="I10951" s="120"/>
      <c r="J10951" s="16"/>
      <c r="K10951" s="17"/>
      <c r="L10951" s="16"/>
      <c r="N10951" s="121"/>
    </row>
    <row r="10952" spans="1:14" ht="45.95" customHeight="1">
      <c r="F10952" s="18"/>
      <c r="G10952" s="19"/>
      <c r="H10952" s="19"/>
      <c r="I10952" s="120"/>
      <c r="J10952" s="16"/>
      <c r="K10952" s="17"/>
      <c r="L10952" s="16"/>
      <c r="N10952" s="121"/>
    </row>
    <row r="10953" spans="1:14" ht="45.95" customHeight="1">
      <c r="F10953" s="18"/>
      <c r="G10953" s="19"/>
      <c r="H10953" s="19"/>
      <c r="I10953" s="120"/>
      <c r="J10953" s="16"/>
      <c r="K10953" s="17"/>
      <c r="L10953" s="16"/>
      <c r="N10953" s="121"/>
    </row>
    <row r="10954" spans="1:14" ht="45.95" customHeight="1">
      <c r="F10954" s="18"/>
      <c r="G10954" s="19"/>
      <c r="H10954" s="19"/>
      <c r="I10954" s="120"/>
      <c r="J10954" s="16"/>
      <c r="K10954" s="17"/>
      <c r="L10954" s="16"/>
      <c r="N10954" s="121"/>
    </row>
    <row r="10955" spans="1:14" ht="45.95" customHeight="1">
      <c r="F10955" s="22"/>
      <c r="G10955" s="19"/>
      <c r="H10955" s="19"/>
      <c r="I10955" s="120"/>
      <c r="J10955" s="23"/>
      <c r="K10955" s="24"/>
      <c r="L10955" s="23"/>
      <c r="N10955" s="121"/>
    </row>
    <row r="10956" spans="1:14" ht="45.95" customHeight="1">
      <c r="F10956" s="22"/>
      <c r="G10956" s="19"/>
      <c r="H10956" s="19"/>
      <c r="I10956" s="120"/>
      <c r="J10956" s="23"/>
      <c r="K10956" s="24"/>
      <c r="L10956" s="23"/>
      <c r="N10956" s="121"/>
    </row>
    <row r="10957" spans="1:14" ht="45.95" customHeight="1">
      <c r="F10957" s="25"/>
      <c r="G10957" s="25"/>
      <c r="H10957" s="25"/>
      <c r="I10957" s="132"/>
      <c r="J10957" s="23"/>
      <c r="K10957" s="24"/>
      <c r="L10957" s="23"/>
      <c r="N10957" s="121"/>
    </row>
    <row r="10958" spans="1:14" ht="45.95" customHeight="1">
      <c r="F10958" s="25"/>
      <c r="G10958" s="25"/>
      <c r="H10958" s="25"/>
      <c r="I10958" s="132"/>
      <c r="J10958" s="23"/>
      <c r="K10958" s="24"/>
      <c r="L10958" s="23"/>
      <c r="N10958" s="121"/>
    </row>
    <row r="10959" spans="1:14" ht="45.95" customHeight="1">
      <c r="F10959" s="133"/>
      <c r="G10959" s="25"/>
      <c r="H10959" s="25"/>
      <c r="I10959" s="132"/>
      <c r="J10959" s="23"/>
      <c r="K10959" s="24"/>
      <c r="L10959" s="23"/>
      <c r="N10959" s="121"/>
    </row>
    <row r="10960" spans="1:14" ht="45.95" customHeight="1">
      <c r="F10960" s="133"/>
      <c r="G10960" s="25"/>
      <c r="H10960" s="25"/>
      <c r="I10960" s="132"/>
      <c r="J10960" s="23"/>
      <c r="K10960" s="24"/>
      <c r="L10960" s="23"/>
      <c r="N10960" s="121"/>
    </row>
    <row r="10961" spans="1:14" ht="45.95" customHeight="1">
      <c r="F10961" s="133"/>
      <c r="G10961" s="25"/>
      <c r="H10961" s="25"/>
      <c r="I10961" s="132"/>
      <c r="J10961" s="23"/>
      <c r="K10961" s="24"/>
      <c r="L10961" s="23"/>
      <c r="N10961" s="121"/>
    </row>
    <row r="10962" spans="1:14" ht="45.95" customHeight="1">
      <c r="F10962" s="18"/>
      <c r="G10962" s="19"/>
      <c r="H10962" s="19"/>
      <c r="I10962" s="137"/>
      <c r="J10962" s="16"/>
      <c r="K10962" s="17"/>
      <c r="L10962" s="16"/>
      <c r="N10962" s="121"/>
    </row>
    <row r="10963" spans="1:14" ht="45.95" customHeight="1">
      <c r="F10963" s="18"/>
      <c r="G10963" s="19"/>
      <c r="H10963" s="19"/>
      <c r="I10963" s="120"/>
      <c r="J10963" s="16"/>
      <c r="K10963" s="17"/>
      <c r="L10963" s="16"/>
      <c r="N10963" s="121"/>
    </row>
    <row r="10964" spans="1:14" ht="45.95" customHeight="1">
      <c r="F10964" s="18"/>
      <c r="G10964" s="19"/>
      <c r="H10964" s="19"/>
      <c r="I10964" s="120"/>
      <c r="J10964" s="16"/>
      <c r="K10964" s="17"/>
      <c r="L10964" s="16"/>
      <c r="N10964" s="121"/>
    </row>
    <row r="10965" spans="1:14" ht="45.95" customHeight="1">
      <c r="F10965" s="22"/>
      <c r="G10965" s="19"/>
      <c r="H10965" s="19"/>
      <c r="I10965" s="120"/>
      <c r="J10965" s="23"/>
      <c r="K10965" s="24"/>
      <c r="L10965" s="23"/>
      <c r="N10965" s="121"/>
    </row>
    <row r="10966" spans="1:14" ht="45.95" customHeight="1">
      <c r="F10966" s="22"/>
      <c r="G10966" s="19"/>
      <c r="H10966" s="19"/>
      <c r="I10966" s="120"/>
      <c r="J10966" s="23"/>
      <c r="K10966" s="24"/>
      <c r="L10966" s="23"/>
      <c r="N10966" s="121"/>
    </row>
    <row r="10967" spans="1:14" ht="45.95" customHeight="1">
      <c r="F10967" s="25"/>
      <c r="G10967" s="25"/>
      <c r="H10967" s="25"/>
      <c r="I10967" s="120"/>
      <c r="J10967" s="23"/>
      <c r="K10967" s="24"/>
      <c r="L10967" s="23"/>
      <c r="N10967" s="121"/>
    </row>
    <row r="10968" spans="1:14" ht="45.95" customHeight="1">
      <c r="F10968" s="25"/>
      <c r="G10968" s="25"/>
      <c r="H10968" s="25"/>
      <c r="I10968" s="132"/>
      <c r="J10968" s="23"/>
      <c r="K10968" s="24"/>
      <c r="L10968" s="23"/>
      <c r="N10968" s="121"/>
    </row>
    <row r="10969" spans="1:14" ht="45.95" customHeight="1">
      <c r="F10969" s="133"/>
      <c r="G10969" s="25"/>
      <c r="H10969" s="25"/>
      <c r="I10969" s="132"/>
      <c r="J10969" s="23"/>
      <c r="K10969" s="24"/>
      <c r="L10969" s="23"/>
      <c r="N10969" s="121"/>
    </row>
    <row r="10970" spans="1:14" ht="45.95" customHeight="1">
      <c r="F10970" s="133"/>
      <c r="G10970" s="25"/>
      <c r="H10970" s="25"/>
      <c r="I10970" s="132"/>
      <c r="J10970" s="23"/>
      <c r="K10970" s="24"/>
      <c r="L10970" s="23"/>
      <c r="N10970" s="121"/>
    </row>
    <row r="10971" spans="1:14" ht="45.95" customHeight="1">
      <c r="A10971" s="110"/>
      <c r="B10971" s="149"/>
      <c r="C10971" s="127"/>
      <c r="D10971" s="96"/>
      <c r="F10971" s="18"/>
      <c r="G10971" s="130"/>
      <c r="H10971" s="130"/>
      <c r="I10971" s="120"/>
      <c r="J10971" s="16"/>
      <c r="K10971" s="17"/>
      <c r="L10971" s="16"/>
      <c r="N10971" s="131"/>
    </row>
    <row r="10972" spans="1:14" ht="45.95" customHeight="1">
      <c r="F10972" s="18"/>
      <c r="G10972" s="130"/>
      <c r="H10972" s="130"/>
      <c r="I10972" s="120"/>
      <c r="J10972" s="16"/>
      <c r="K10972" s="17"/>
      <c r="L10972" s="16"/>
      <c r="N10972" s="131"/>
    </row>
    <row r="10973" spans="1:14" ht="45.95" customHeight="1">
      <c r="F10973" s="18"/>
      <c r="G10973" s="130"/>
      <c r="H10973" s="130"/>
      <c r="I10973" s="120"/>
      <c r="J10973" s="16"/>
      <c r="K10973" s="17"/>
      <c r="L10973" s="16"/>
      <c r="N10973" s="131"/>
    </row>
    <row r="10974" spans="1:14" ht="45.95" customHeight="1">
      <c r="F10974" s="18"/>
      <c r="G10974" s="130"/>
      <c r="H10974" s="130"/>
      <c r="I10974" s="120"/>
      <c r="J10974" s="16"/>
      <c r="K10974" s="17"/>
      <c r="L10974" s="16"/>
      <c r="N10974" s="131"/>
    </row>
    <row r="10975" spans="1:14" ht="45.95" customHeight="1">
      <c r="F10975" s="18"/>
      <c r="G10975" s="19"/>
      <c r="H10975" s="19"/>
      <c r="I10975" s="137"/>
      <c r="J10975" s="16"/>
      <c r="K10975" s="17"/>
      <c r="L10975" s="16"/>
      <c r="N10975" s="121"/>
    </row>
    <row r="10976" spans="1:14" ht="45.95" customHeight="1">
      <c r="F10976" s="18"/>
      <c r="G10976" s="19"/>
      <c r="H10976" s="19"/>
      <c r="I10976" s="120"/>
      <c r="J10976" s="16"/>
      <c r="K10976" s="17"/>
      <c r="L10976" s="16"/>
      <c r="N10976" s="121"/>
    </row>
    <row r="10977" spans="6:14" ht="45.95" customHeight="1">
      <c r="F10977" s="18"/>
      <c r="G10977" s="19"/>
      <c r="H10977" s="19"/>
      <c r="I10977" s="120"/>
      <c r="J10977" s="16"/>
      <c r="K10977" s="17"/>
      <c r="L10977" s="16"/>
      <c r="N10977" s="121"/>
    </row>
    <row r="10978" spans="6:14" ht="45.95" customHeight="1">
      <c r="F10978" s="18"/>
      <c r="G10978" s="19"/>
      <c r="H10978" s="19"/>
      <c r="I10978" s="120"/>
      <c r="J10978" s="16"/>
      <c r="K10978" s="17"/>
      <c r="L10978" s="16"/>
      <c r="N10978" s="121"/>
    </row>
    <row r="10979" spans="6:14" ht="45.95" customHeight="1">
      <c r="F10979" s="133"/>
      <c r="G10979" s="25"/>
      <c r="H10979" s="25"/>
      <c r="I10979" s="120"/>
      <c r="J10979" s="23"/>
      <c r="K10979" s="24"/>
      <c r="L10979" s="23"/>
      <c r="N10979" s="121"/>
    </row>
    <row r="10980" spans="6:14" ht="45.95" customHeight="1">
      <c r="F10980" s="133"/>
      <c r="G10980" s="25"/>
      <c r="H10980" s="25"/>
      <c r="I10980" s="120"/>
      <c r="J10980" s="23"/>
      <c r="K10980" s="24"/>
      <c r="L10980" s="23"/>
      <c r="N10980" s="121"/>
    </row>
    <row r="10981" spans="6:14" ht="45.95" customHeight="1">
      <c r="F10981" s="18"/>
      <c r="G10981" s="19"/>
      <c r="H10981" s="19"/>
      <c r="I10981" s="128"/>
      <c r="J10981" s="16"/>
      <c r="K10981" s="17"/>
      <c r="L10981" s="16"/>
      <c r="N10981" s="121"/>
    </row>
    <row r="10982" spans="6:14" ht="45.95" customHeight="1">
      <c r="F10982" s="133"/>
      <c r="G10982" s="25"/>
      <c r="H10982" s="25"/>
      <c r="I10982" s="120"/>
      <c r="J10982" s="23"/>
      <c r="K10982" s="24"/>
      <c r="L10982" s="23"/>
      <c r="N10982" s="121"/>
    </row>
    <row r="10983" spans="6:14" ht="45.95" customHeight="1">
      <c r="F10983" s="133"/>
      <c r="G10983" s="25"/>
      <c r="H10983" s="25"/>
      <c r="I10983" s="120"/>
      <c r="J10983" s="23"/>
      <c r="K10983" s="24"/>
      <c r="L10983" s="23"/>
      <c r="N10983" s="121"/>
    </row>
    <row r="10984" spans="6:14" ht="45.95" customHeight="1">
      <c r="F10984" s="18"/>
      <c r="G10984" s="19"/>
      <c r="H10984" s="19"/>
      <c r="I10984" s="120"/>
      <c r="J10984" s="16"/>
      <c r="K10984" s="17"/>
      <c r="L10984" s="16"/>
      <c r="N10984" s="121"/>
    </row>
    <row r="10985" spans="6:14" ht="45.95" customHeight="1">
      <c r="F10985" s="22"/>
      <c r="G10985" s="19"/>
      <c r="H10985" s="19"/>
      <c r="I10985" s="120"/>
      <c r="J10985" s="23"/>
      <c r="K10985" s="24"/>
      <c r="L10985" s="23"/>
      <c r="N10985" s="121"/>
    </row>
    <row r="10986" spans="6:14" ht="45.95" customHeight="1">
      <c r="F10986" s="22"/>
      <c r="G10986" s="19"/>
      <c r="H10986" s="19"/>
      <c r="I10986" s="120"/>
      <c r="J10986" s="23"/>
      <c r="K10986" s="24"/>
      <c r="L10986" s="23"/>
      <c r="N10986" s="121"/>
    </row>
    <row r="10987" spans="6:14" ht="45.95" customHeight="1">
      <c r="F10987" s="25"/>
      <c r="G10987" s="25"/>
      <c r="H10987" s="25"/>
      <c r="I10987" s="120"/>
      <c r="J10987" s="23"/>
      <c r="K10987" s="24"/>
      <c r="L10987" s="23"/>
      <c r="N10987" s="121"/>
    </row>
    <row r="10988" spans="6:14" ht="45.95" customHeight="1">
      <c r="F10988" s="25"/>
      <c r="G10988" s="25"/>
      <c r="H10988" s="25"/>
      <c r="I10988" s="120"/>
      <c r="J10988" s="23"/>
      <c r="K10988" s="24"/>
      <c r="L10988" s="23"/>
      <c r="N10988" s="121"/>
    </row>
    <row r="10989" spans="6:14" ht="45.95" customHeight="1">
      <c r="F10989" s="133"/>
      <c r="G10989" s="25"/>
      <c r="H10989" s="25"/>
      <c r="I10989" s="132"/>
      <c r="J10989" s="23"/>
      <c r="K10989" s="24"/>
      <c r="L10989" s="23"/>
      <c r="N10989" s="121"/>
    </row>
    <row r="10990" spans="6:14" ht="45.95" customHeight="1">
      <c r="F10990" s="133"/>
      <c r="G10990" s="25"/>
      <c r="H10990" s="25"/>
      <c r="I10990" s="132"/>
      <c r="J10990" s="23"/>
      <c r="K10990" s="24"/>
      <c r="L10990" s="23"/>
      <c r="N10990" s="121"/>
    </row>
    <row r="10991" spans="6:14" ht="45.95" customHeight="1">
      <c r="F10991" s="18"/>
      <c r="G10991" s="19"/>
      <c r="H10991" s="19"/>
      <c r="I10991" s="137"/>
      <c r="J10991" s="16"/>
      <c r="K10991" s="17"/>
      <c r="L10991" s="16"/>
      <c r="N10991" s="121"/>
    </row>
    <row r="10992" spans="6:14" ht="45.95" customHeight="1">
      <c r="F10992" s="18"/>
      <c r="G10992" s="19"/>
      <c r="H10992" s="19"/>
      <c r="I10992" s="120"/>
      <c r="J10992" s="16"/>
      <c r="K10992" s="17"/>
      <c r="L10992" s="16"/>
      <c r="N10992" s="121"/>
    </row>
    <row r="10993" spans="1:15" ht="45.95" customHeight="1">
      <c r="F10993" s="18"/>
      <c r="G10993" s="19"/>
      <c r="H10993" s="19"/>
      <c r="I10993" s="120"/>
      <c r="J10993" s="16"/>
      <c r="K10993" s="17"/>
      <c r="L10993" s="16"/>
      <c r="N10993" s="121"/>
    </row>
    <row r="10994" spans="1:15" ht="45.95" customHeight="1">
      <c r="F10994" s="22"/>
      <c r="G10994" s="19"/>
      <c r="H10994" s="19"/>
      <c r="I10994" s="120"/>
      <c r="J10994" s="23"/>
      <c r="K10994" s="24"/>
      <c r="L10994" s="23"/>
      <c r="N10994" s="121"/>
    </row>
    <row r="10995" spans="1:15" ht="45.95" customHeight="1">
      <c r="F10995" s="25"/>
      <c r="G10995" s="25"/>
      <c r="H10995" s="25"/>
      <c r="I10995" s="120"/>
      <c r="J10995" s="23"/>
      <c r="K10995" s="24"/>
      <c r="L10995" s="23"/>
      <c r="N10995" s="121"/>
    </row>
    <row r="10996" spans="1:15" ht="45.95" customHeight="1">
      <c r="F10996" s="133"/>
      <c r="G10996" s="25"/>
      <c r="H10996" s="25"/>
      <c r="I10996" s="120"/>
      <c r="J10996" s="23"/>
      <c r="K10996" s="24"/>
      <c r="L10996" s="23"/>
      <c r="N10996" s="121"/>
    </row>
    <row r="10997" spans="1:15" ht="45.95" customHeight="1">
      <c r="F10997" s="133"/>
      <c r="G10997" s="25"/>
      <c r="H10997" s="25"/>
      <c r="I10997" s="132"/>
      <c r="J10997" s="23"/>
      <c r="K10997" s="24"/>
      <c r="L10997" s="23"/>
      <c r="N10997" s="121"/>
    </row>
    <row r="10998" spans="1:15" ht="45.95" customHeight="1">
      <c r="A10998" s="110"/>
      <c r="B10998" s="149"/>
      <c r="C10998" s="127"/>
      <c r="D10998" s="96"/>
      <c r="F10998" s="18"/>
      <c r="G10998" s="130"/>
      <c r="H10998" s="130"/>
      <c r="I10998" s="120"/>
      <c r="J10998" s="16"/>
      <c r="K10998" s="17"/>
      <c r="L10998" s="16"/>
      <c r="N10998" s="131"/>
      <c r="O10998" s="96"/>
    </row>
    <row r="10999" spans="1:15" ht="45.95" customHeight="1">
      <c r="F10999" s="18"/>
      <c r="G10999" s="130"/>
      <c r="H10999" s="130"/>
      <c r="I10999" s="120"/>
      <c r="J10999" s="16"/>
      <c r="K10999" s="17"/>
      <c r="L10999" s="16"/>
      <c r="N10999" s="131"/>
      <c r="O10999" s="96"/>
    </row>
    <row r="11000" spans="1:15" ht="45.95" customHeight="1">
      <c r="F11000" s="130"/>
      <c r="G11000" s="130"/>
      <c r="H11000" s="130"/>
      <c r="I11000" s="120"/>
      <c r="J11000" s="16"/>
      <c r="K11000" s="17"/>
      <c r="L11000" s="16"/>
      <c r="N11000" s="131"/>
      <c r="O11000" s="96"/>
    </row>
    <row r="11001" spans="1:15" ht="45.95" customHeight="1">
      <c r="F11001" s="130"/>
      <c r="G11001" s="130"/>
      <c r="H11001" s="130"/>
      <c r="I11001" s="120"/>
      <c r="J11001" s="16"/>
      <c r="K11001" s="17"/>
      <c r="L11001" s="16"/>
      <c r="N11001" s="131"/>
      <c r="O11001" s="96"/>
    </row>
    <row r="11002" spans="1:15" ht="45.95" customHeight="1">
      <c r="F11002" s="130"/>
      <c r="G11002" s="130"/>
      <c r="H11002" s="130"/>
      <c r="I11002" s="120"/>
      <c r="J11002" s="16"/>
      <c r="K11002" s="17"/>
      <c r="L11002" s="16"/>
      <c r="N11002" s="131"/>
      <c r="O11002" s="96"/>
    </row>
    <row r="11003" spans="1:15" ht="45.95" customHeight="1">
      <c r="F11003" s="18"/>
      <c r="G11003" s="19"/>
      <c r="H11003" s="19"/>
      <c r="I11003" s="120"/>
      <c r="J11003" s="16"/>
      <c r="K11003" s="17"/>
      <c r="L11003" s="16"/>
      <c r="N11003" s="121"/>
      <c r="O11003" s="96"/>
    </row>
    <row r="11004" spans="1:15" ht="45.95" customHeight="1">
      <c r="F11004" s="18"/>
      <c r="G11004" s="19"/>
      <c r="H11004" s="19"/>
      <c r="I11004" s="120"/>
      <c r="J11004" s="16"/>
      <c r="K11004" s="17"/>
      <c r="L11004" s="16"/>
      <c r="N11004" s="121"/>
      <c r="O11004" s="96"/>
    </row>
    <row r="11005" spans="1:15" ht="45.95" customHeight="1">
      <c r="F11005" s="18"/>
      <c r="G11005" s="19"/>
      <c r="H11005" s="19"/>
      <c r="I11005" s="120"/>
      <c r="J11005" s="16"/>
      <c r="K11005" s="17"/>
      <c r="L11005" s="16"/>
      <c r="N11005" s="121"/>
      <c r="O11005" s="96"/>
    </row>
    <row r="11006" spans="1:15" ht="45.95" customHeight="1">
      <c r="F11006" s="18"/>
      <c r="G11006" s="19"/>
      <c r="H11006" s="19"/>
      <c r="I11006" s="120"/>
      <c r="J11006" s="16"/>
      <c r="K11006" s="17"/>
      <c r="L11006" s="16"/>
      <c r="N11006" s="121"/>
      <c r="O11006" s="96"/>
    </row>
    <row r="11007" spans="1:15" ht="45.95" customHeight="1">
      <c r="F11007" s="18"/>
      <c r="G11007" s="19"/>
      <c r="H11007" s="19"/>
      <c r="I11007" s="120"/>
      <c r="J11007" s="16"/>
      <c r="K11007" s="17"/>
      <c r="L11007" s="16"/>
      <c r="N11007" s="121"/>
      <c r="O11007" s="96"/>
    </row>
    <row r="11008" spans="1:15" ht="45.95" customHeight="1">
      <c r="F11008" s="22"/>
      <c r="G11008" s="19"/>
      <c r="H11008" s="19"/>
      <c r="I11008" s="120"/>
      <c r="J11008" s="23"/>
      <c r="K11008" s="24"/>
      <c r="L11008" s="23"/>
      <c r="N11008" s="121"/>
      <c r="O11008" s="96"/>
    </row>
    <row r="11009" spans="6:15" ht="45.95" customHeight="1">
      <c r="F11009" s="22"/>
      <c r="G11009" s="19"/>
      <c r="H11009" s="19"/>
      <c r="I11009" s="120"/>
      <c r="J11009" s="23"/>
      <c r="K11009" s="24"/>
      <c r="L11009" s="23"/>
      <c r="N11009" s="121"/>
      <c r="O11009" s="96"/>
    </row>
    <row r="11010" spans="6:15" ht="45.95" customHeight="1">
      <c r="F11010" s="25"/>
      <c r="G11010" s="25"/>
      <c r="H11010" s="25"/>
      <c r="I11010" s="132"/>
      <c r="J11010" s="23"/>
      <c r="K11010" s="24"/>
      <c r="L11010" s="23"/>
      <c r="N11010" s="121"/>
      <c r="O11010" s="96"/>
    </row>
    <row r="11011" spans="6:15" ht="45.95" customHeight="1">
      <c r="F11011" s="133"/>
      <c r="G11011" s="25"/>
      <c r="H11011" s="25"/>
      <c r="I11011" s="132"/>
      <c r="J11011" s="23"/>
      <c r="K11011" s="24"/>
      <c r="L11011" s="23"/>
      <c r="N11011" s="121"/>
      <c r="O11011" s="96"/>
    </row>
    <row r="11012" spans="6:15" ht="45.95" customHeight="1">
      <c r="F11012" s="133"/>
      <c r="G11012" s="25"/>
      <c r="H11012" s="25"/>
      <c r="I11012" s="132"/>
      <c r="J11012" s="23"/>
      <c r="K11012" s="24"/>
      <c r="L11012" s="23"/>
      <c r="N11012" s="121"/>
      <c r="O11012" s="96"/>
    </row>
    <row r="11013" spans="6:15" ht="45.95" customHeight="1">
      <c r="F11013" s="133"/>
      <c r="G11013" s="25"/>
      <c r="H11013" s="25"/>
      <c r="I11013" s="132"/>
      <c r="J11013" s="23"/>
      <c r="K11013" s="24"/>
      <c r="L11013" s="23"/>
      <c r="N11013" s="121"/>
      <c r="O11013" s="96"/>
    </row>
    <row r="11014" spans="6:15" ht="45.95" customHeight="1">
      <c r="F11014" s="133"/>
      <c r="G11014" s="25"/>
      <c r="H11014" s="25"/>
      <c r="I11014" s="132"/>
      <c r="J11014" s="23"/>
      <c r="K11014" s="24"/>
      <c r="L11014" s="23"/>
      <c r="N11014" s="121"/>
      <c r="O11014" s="96"/>
    </row>
    <row r="11015" spans="6:15" ht="45.95" customHeight="1">
      <c r="F11015" s="18"/>
      <c r="G11015" s="19"/>
      <c r="H11015" s="19"/>
      <c r="I11015" s="120"/>
      <c r="J11015" s="16"/>
      <c r="K11015" s="17"/>
      <c r="L11015" s="16"/>
      <c r="N11015" s="121"/>
      <c r="O11015" s="96"/>
    </row>
    <row r="11016" spans="6:15" ht="45.95" customHeight="1">
      <c r="F11016" s="18"/>
      <c r="G11016" s="19"/>
      <c r="H11016" s="19"/>
      <c r="I11016" s="120"/>
      <c r="J11016" s="16"/>
      <c r="K11016" s="17"/>
      <c r="L11016" s="16"/>
      <c r="N11016" s="121"/>
      <c r="O11016" s="96"/>
    </row>
    <row r="11017" spans="6:15" ht="45.95" customHeight="1">
      <c r="F11017" s="18"/>
      <c r="G11017" s="19"/>
      <c r="H11017" s="19"/>
      <c r="I11017" s="120"/>
      <c r="J11017" s="16"/>
      <c r="K11017" s="17"/>
      <c r="L11017" s="16"/>
      <c r="N11017" s="121"/>
      <c r="O11017" s="96"/>
    </row>
    <row r="11018" spans="6:15" ht="45.95" customHeight="1">
      <c r="F11018" s="22"/>
      <c r="G11018" s="19"/>
      <c r="H11018" s="19"/>
      <c r="I11018" s="120"/>
      <c r="J11018" s="23"/>
      <c r="K11018" s="24"/>
      <c r="L11018" s="23"/>
      <c r="N11018" s="121"/>
      <c r="O11018" s="96"/>
    </row>
    <row r="11019" spans="6:15" ht="45.95" customHeight="1">
      <c r="F11019" s="25"/>
      <c r="G11019" s="25"/>
      <c r="H11019" s="25"/>
      <c r="I11019" s="120"/>
      <c r="J11019" s="23"/>
      <c r="K11019" s="24"/>
      <c r="L11019" s="23"/>
      <c r="N11019" s="121"/>
      <c r="O11019" s="96"/>
    </row>
    <row r="11020" spans="6:15" ht="45.95" customHeight="1">
      <c r="F11020" s="25"/>
      <c r="G11020" s="25"/>
      <c r="H11020" s="25"/>
      <c r="I11020" s="132"/>
      <c r="J11020" s="23"/>
      <c r="K11020" s="24"/>
      <c r="L11020" s="23"/>
      <c r="N11020" s="121"/>
      <c r="O11020" s="96"/>
    </row>
    <row r="11021" spans="6:15" ht="45.95" customHeight="1">
      <c r="F11021" s="133"/>
      <c r="G11021" s="25"/>
      <c r="H11021" s="25"/>
      <c r="I11021" s="132"/>
      <c r="J11021" s="23"/>
      <c r="K11021" s="24"/>
      <c r="L11021" s="23"/>
      <c r="N11021" s="121"/>
      <c r="O11021" s="96"/>
    </row>
    <row r="11022" spans="6:15" ht="45.95" customHeight="1">
      <c r="F11022" s="133"/>
      <c r="G11022" s="25"/>
      <c r="H11022" s="25"/>
      <c r="I11022" s="132"/>
      <c r="J11022" s="23"/>
      <c r="K11022" s="24"/>
      <c r="L11022" s="23"/>
      <c r="N11022" s="121"/>
      <c r="O11022" s="96"/>
    </row>
    <row r="11023" spans="6:15" ht="45.95" customHeight="1">
      <c r="F11023" s="133"/>
      <c r="G11023" s="25"/>
      <c r="H11023" s="25"/>
      <c r="I11023" s="132"/>
      <c r="J11023" s="23"/>
      <c r="K11023" s="24"/>
      <c r="L11023" s="23"/>
      <c r="N11023" s="121"/>
      <c r="O11023" s="96"/>
    </row>
    <row r="11024" spans="6:15" ht="45.95" customHeight="1">
      <c r="F11024" s="18"/>
      <c r="G11024" s="19"/>
      <c r="H11024" s="19"/>
      <c r="I11024" s="137"/>
      <c r="J11024" s="16"/>
      <c r="K11024" s="17"/>
      <c r="L11024" s="16"/>
      <c r="N11024" s="121"/>
      <c r="O11024" s="96"/>
    </row>
    <row r="11025" spans="6:15" ht="45.95" customHeight="1">
      <c r="F11025" s="18"/>
      <c r="G11025" s="19"/>
      <c r="H11025" s="19"/>
      <c r="I11025" s="120"/>
      <c r="J11025" s="16"/>
      <c r="K11025" s="17"/>
      <c r="L11025" s="16"/>
      <c r="N11025" s="121"/>
      <c r="O11025" s="96"/>
    </row>
    <row r="11026" spans="6:15" ht="45.95" customHeight="1">
      <c r="F11026" s="18"/>
      <c r="G11026" s="19"/>
      <c r="H11026" s="19"/>
      <c r="I11026" s="120"/>
      <c r="J11026" s="16"/>
      <c r="K11026" s="17"/>
      <c r="L11026" s="16"/>
      <c r="N11026" s="121"/>
      <c r="O11026" s="96"/>
    </row>
    <row r="11027" spans="6:15" ht="45.95" customHeight="1">
      <c r="F11027" s="18"/>
      <c r="G11027" s="19"/>
      <c r="H11027" s="19"/>
      <c r="I11027" s="120"/>
      <c r="J11027" s="16"/>
      <c r="K11027" s="17"/>
      <c r="L11027" s="16"/>
      <c r="N11027" s="121"/>
      <c r="O11027" s="96"/>
    </row>
    <row r="11028" spans="6:15" ht="45.95" customHeight="1">
      <c r="F11028" s="18"/>
      <c r="G11028" s="19"/>
      <c r="H11028" s="19"/>
      <c r="I11028" s="120"/>
      <c r="J11028" s="16"/>
      <c r="K11028" s="17"/>
      <c r="L11028" s="16"/>
      <c r="N11028" s="121"/>
      <c r="O11028" s="96"/>
    </row>
    <row r="11029" spans="6:15" ht="45.95" customHeight="1">
      <c r="F11029" s="18"/>
      <c r="G11029" s="19"/>
      <c r="H11029" s="19"/>
      <c r="I11029" s="120"/>
      <c r="J11029" s="16"/>
      <c r="K11029" s="17"/>
      <c r="L11029" s="16"/>
      <c r="N11029" s="121"/>
      <c r="O11029" s="96"/>
    </row>
    <row r="11030" spans="6:15" ht="45.95" customHeight="1">
      <c r="F11030" s="22"/>
      <c r="G11030" s="19"/>
      <c r="H11030" s="19"/>
      <c r="I11030" s="120"/>
      <c r="J11030" s="23"/>
      <c r="K11030" s="24"/>
      <c r="L11030" s="23"/>
      <c r="N11030" s="121"/>
      <c r="O11030" s="96"/>
    </row>
    <row r="11031" spans="6:15" ht="45.95" customHeight="1">
      <c r="F11031" s="22"/>
      <c r="G11031" s="19"/>
      <c r="H11031" s="19"/>
      <c r="I11031" s="120"/>
      <c r="J11031" s="23"/>
      <c r="K11031" s="24"/>
      <c r="L11031" s="23"/>
      <c r="N11031" s="121"/>
      <c r="O11031" s="96"/>
    </row>
    <row r="11032" spans="6:15" ht="45.95" customHeight="1">
      <c r="F11032" s="25"/>
      <c r="G11032" s="25"/>
      <c r="H11032" s="25"/>
      <c r="I11032" s="132"/>
      <c r="J11032" s="23"/>
      <c r="K11032" s="24"/>
      <c r="L11032" s="23"/>
      <c r="N11032" s="121"/>
      <c r="O11032" s="96"/>
    </row>
    <row r="11033" spans="6:15" ht="45.95" customHeight="1">
      <c r="F11033" s="25"/>
      <c r="G11033" s="25"/>
      <c r="H11033" s="25"/>
      <c r="I11033" s="132"/>
      <c r="J11033" s="23"/>
      <c r="K11033" s="24"/>
      <c r="L11033" s="23"/>
      <c r="N11033" s="121"/>
      <c r="O11033" s="96"/>
    </row>
    <row r="11034" spans="6:15" ht="45.95" customHeight="1">
      <c r="F11034" s="133"/>
      <c r="G11034" s="25"/>
      <c r="H11034" s="25"/>
      <c r="I11034" s="132"/>
      <c r="J11034" s="23"/>
      <c r="K11034" s="24"/>
      <c r="L11034" s="23"/>
      <c r="N11034" s="121"/>
      <c r="O11034" s="96"/>
    </row>
    <row r="11035" spans="6:15" ht="45.95" customHeight="1">
      <c r="F11035" s="133"/>
      <c r="G11035" s="25"/>
      <c r="H11035" s="25"/>
      <c r="I11035" s="132"/>
      <c r="J11035" s="23"/>
      <c r="K11035" s="24"/>
      <c r="L11035" s="23"/>
      <c r="N11035" s="121"/>
      <c r="O11035" s="96"/>
    </row>
    <row r="11036" spans="6:15" ht="45.95" customHeight="1">
      <c r="F11036" s="133"/>
      <c r="G11036" s="25"/>
      <c r="H11036" s="25"/>
      <c r="I11036" s="132"/>
      <c r="J11036" s="23"/>
      <c r="K11036" s="24"/>
      <c r="L11036" s="23"/>
      <c r="N11036" s="121"/>
      <c r="O11036" s="96"/>
    </row>
    <row r="11037" spans="6:15" ht="45.95" customHeight="1">
      <c r="F11037" s="18"/>
      <c r="G11037" s="19"/>
      <c r="H11037" s="19"/>
      <c r="I11037" s="137"/>
      <c r="J11037" s="16"/>
      <c r="K11037" s="17"/>
      <c r="L11037" s="16"/>
      <c r="N11037" s="121"/>
      <c r="O11037" s="96"/>
    </row>
    <row r="11038" spans="6:15" ht="45.95" customHeight="1">
      <c r="F11038" s="18"/>
      <c r="G11038" s="19"/>
      <c r="H11038" s="19"/>
      <c r="I11038" s="120"/>
      <c r="J11038" s="16"/>
      <c r="K11038" s="17"/>
      <c r="L11038" s="16"/>
      <c r="N11038" s="121"/>
      <c r="O11038" s="96"/>
    </row>
    <row r="11039" spans="6:15" ht="45.95" customHeight="1">
      <c r="F11039" s="18"/>
      <c r="G11039" s="19"/>
      <c r="H11039" s="19"/>
      <c r="I11039" s="120"/>
      <c r="J11039" s="16"/>
      <c r="K11039" s="17"/>
      <c r="L11039" s="16"/>
      <c r="N11039" s="121"/>
      <c r="O11039" s="96"/>
    </row>
    <row r="11040" spans="6:15" ht="45.95" customHeight="1">
      <c r="F11040" s="18"/>
      <c r="G11040" s="19"/>
      <c r="H11040" s="19"/>
      <c r="I11040" s="120"/>
      <c r="J11040" s="16"/>
      <c r="K11040" s="17"/>
      <c r="L11040" s="16"/>
      <c r="N11040" s="121"/>
      <c r="O11040" s="96"/>
    </row>
    <row r="11041" spans="1:15" ht="45.95" customHeight="1">
      <c r="F11041" s="22"/>
      <c r="G11041" s="19"/>
      <c r="H11041" s="19"/>
      <c r="I11041" s="120"/>
      <c r="J11041" s="23"/>
      <c r="K11041" s="24"/>
      <c r="L11041" s="23"/>
      <c r="N11041" s="121"/>
      <c r="O11041" s="96"/>
    </row>
    <row r="11042" spans="1:15" ht="45.95" customHeight="1">
      <c r="F11042" s="22"/>
      <c r="G11042" s="19"/>
      <c r="H11042" s="19"/>
      <c r="I11042" s="120"/>
      <c r="J11042" s="23"/>
      <c r="K11042" s="24"/>
      <c r="L11042" s="23"/>
      <c r="N11042" s="121"/>
      <c r="O11042" s="96"/>
    </row>
    <row r="11043" spans="1:15" ht="45.95" customHeight="1">
      <c r="F11043" s="25"/>
      <c r="G11043" s="25"/>
      <c r="H11043" s="25"/>
      <c r="I11043" s="132"/>
      <c r="J11043" s="23"/>
      <c r="K11043" s="24"/>
      <c r="L11043" s="23"/>
      <c r="N11043" s="121"/>
      <c r="O11043" s="96"/>
    </row>
    <row r="11044" spans="1:15" ht="45.95" customHeight="1">
      <c r="F11044" s="25"/>
      <c r="G11044" s="25"/>
      <c r="H11044" s="25"/>
      <c r="I11044" s="132"/>
      <c r="J11044" s="23"/>
      <c r="K11044" s="24"/>
      <c r="L11044" s="23"/>
      <c r="N11044" s="121"/>
      <c r="O11044" s="96"/>
    </row>
    <row r="11045" spans="1:15" ht="45.95" customHeight="1">
      <c r="F11045" s="133"/>
      <c r="G11045" s="25"/>
      <c r="H11045" s="25"/>
      <c r="I11045" s="132"/>
      <c r="J11045" s="23"/>
      <c r="K11045" s="24"/>
      <c r="L11045" s="23"/>
      <c r="N11045" s="121"/>
      <c r="O11045" s="96"/>
    </row>
    <row r="11046" spans="1:15" ht="45.95" customHeight="1">
      <c r="F11046" s="133"/>
      <c r="G11046" s="25"/>
      <c r="H11046" s="25"/>
      <c r="I11046" s="132"/>
      <c r="J11046" s="23"/>
      <c r="K11046" s="24"/>
      <c r="L11046" s="23"/>
      <c r="N11046" s="121"/>
      <c r="O11046" s="96"/>
    </row>
    <row r="11047" spans="1:15" ht="45.95" customHeight="1">
      <c r="F11047" s="133"/>
      <c r="G11047" s="25"/>
      <c r="H11047" s="25"/>
      <c r="I11047" s="132"/>
      <c r="J11047" s="23"/>
      <c r="K11047" s="24"/>
      <c r="L11047" s="23"/>
      <c r="N11047" s="121"/>
      <c r="O11047" s="96"/>
    </row>
    <row r="11048" spans="1:15" ht="45.95" customHeight="1">
      <c r="F11048" s="18"/>
      <c r="G11048" s="19"/>
      <c r="H11048" s="19"/>
      <c r="I11048" s="120"/>
      <c r="J11048" s="16"/>
      <c r="K11048" s="17"/>
      <c r="L11048" s="16"/>
      <c r="N11048" s="121"/>
      <c r="O11048" s="96"/>
    </row>
    <row r="11049" spans="1:15" ht="45.95" customHeight="1">
      <c r="F11049" s="22"/>
      <c r="G11049" s="19"/>
      <c r="H11049" s="19"/>
      <c r="I11049" s="120"/>
      <c r="J11049" s="23"/>
      <c r="K11049" s="24"/>
      <c r="L11049" s="23"/>
      <c r="N11049" s="121"/>
      <c r="O11049" s="96"/>
    </row>
    <row r="11050" spans="1:15" ht="45.95" customHeight="1">
      <c r="F11050" s="22"/>
      <c r="G11050" s="19"/>
      <c r="H11050" s="19"/>
      <c r="I11050" s="120"/>
      <c r="J11050" s="23"/>
      <c r="K11050" s="24"/>
      <c r="L11050" s="23"/>
      <c r="N11050" s="121"/>
      <c r="O11050" s="96"/>
    </row>
    <row r="11051" spans="1:15" ht="45.95" customHeight="1">
      <c r="F11051" s="25"/>
      <c r="G11051" s="25"/>
      <c r="H11051" s="25"/>
      <c r="I11051" s="120"/>
      <c r="J11051" s="23"/>
      <c r="K11051" s="24"/>
      <c r="L11051" s="23"/>
      <c r="N11051" s="121"/>
      <c r="O11051" s="96"/>
    </row>
    <row r="11052" spans="1:15" ht="45.95" customHeight="1">
      <c r="F11052" s="25"/>
      <c r="G11052" s="25"/>
      <c r="H11052" s="25"/>
      <c r="I11052" s="120"/>
      <c r="J11052" s="23"/>
      <c r="K11052" s="24"/>
      <c r="L11052" s="23"/>
      <c r="N11052" s="121"/>
      <c r="O11052" s="96"/>
    </row>
    <row r="11053" spans="1:15" ht="45.95" customHeight="1">
      <c r="F11053" s="133"/>
      <c r="G11053" s="25"/>
      <c r="H11053" s="25"/>
      <c r="I11053" s="132"/>
      <c r="J11053" s="23"/>
      <c r="K11053" s="24"/>
      <c r="L11053" s="23"/>
      <c r="N11053" s="121"/>
      <c r="O11053" s="96"/>
    </row>
    <row r="11054" spans="1:15" ht="45.95" customHeight="1">
      <c r="F11054" s="133"/>
      <c r="G11054" s="25"/>
      <c r="H11054" s="25"/>
      <c r="I11054" s="132"/>
      <c r="J11054" s="23"/>
      <c r="K11054" s="24"/>
      <c r="L11054" s="23"/>
      <c r="N11054" s="121"/>
      <c r="O11054" s="96"/>
    </row>
    <row r="11055" spans="1:15" ht="45.95" customHeight="1">
      <c r="F11055" s="133"/>
      <c r="G11055" s="25"/>
      <c r="H11055" s="25"/>
      <c r="I11055" s="132"/>
      <c r="J11055" s="23"/>
      <c r="K11055" s="24"/>
      <c r="L11055" s="23"/>
      <c r="N11055" s="121"/>
      <c r="O11055" s="96"/>
    </row>
    <row r="11056" spans="1:15" ht="45.95" customHeight="1">
      <c r="A11056" s="110"/>
      <c r="B11056" s="149"/>
      <c r="C11056" s="127"/>
      <c r="D11056" s="96"/>
      <c r="F11056" s="18"/>
      <c r="G11056" s="130"/>
      <c r="H11056" s="130"/>
      <c r="I11056" s="120"/>
      <c r="J11056" s="16"/>
      <c r="K11056" s="17"/>
      <c r="L11056" s="16"/>
      <c r="N11056" s="131"/>
      <c r="O11056" s="96"/>
    </row>
    <row r="11057" spans="1:15" ht="45.95" customHeight="1">
      <c r="F11057" s="18"/>
      <c r="G11057" s="130"/>
      <c r="H11057" s="130"/>
      <c r="I11057" s="120"/>
      <c r="J11057" s="16"/>
      <c r="K11057" s="17"/>
      <c r="L11057" s="16"/>
      <c r="N11057" s="131"/>
      <c r="O11057" s="96"/>
    </row>
    <row r="11058" spans="1:15" ht="45.95" customHeight="1">
      <c r="F11058" s="18"/>
      <c r="G11058" s="130"/>
      <c r="H11058" s="130"/>
      <c r="I11058" s="120"/>
      <c r="J11058" s="16"/>
      <c r="K11058" s="17"/>
      <c r="L11058" s="16"/>
      <c r="N11058" s="131"/>
      <c r="O11058" s="96"/>
    </row>
    <row r="11059" spans="1:15" s="97" customFormat="1" ht="45.95" customHeight="1">
      <c r="A11059" s="176"/>
      <c r="C11059" s="98"/>
      <c r="D11059" s="98"/>
      <c r="E11059" s="96"/>
      <c r="F11059" s="18"/>
      <c r="G11059" s="19"/>
      <c r="H11059" s="19"/>
      <c r="I11059" s="120"/>
      <c r="J11059" s="16"/>
      <c r="K11059" s="121"/>
      <c r="L11059" s="16"/>
      <c r="M11059" s="100"/>
      <c r="N11059" s="121"/>
      <c r="O11059" s="96"/>
    </row>
    <row r="11060" spans="1:15" s="97" customFormat="1" ht="45.95" customHeight="1">
      <c r="A11060" s="176"/>
      <c r="C11060" s="98"/>
      <c r="D11060" s="98"/>
      <c r="E11060" s="96"/>
      <c r="F11060" s="18"/>
      <c r="G11060" s="19"/>
      <c r="H11060" s="19"/>
      <c r="I11060" s="120"/>
      <c r="J11060" s="16"/>
      <c r="K11060" s="17"/>
      <c r="L11060" s="16"/>
      <c r="M11060" s="100"/>
      <c r="N11060" s="121"/>
      <c r="O11060" s="96"/>
    </row>
    <row r="11061" spans="1:15" s="97" customFormat="1" ht="45.95" customHeight="1">
      <c r="A11061" s="176"/>
      <c r="C11061" s="98"/>
      <c r="D11061" s="98"/>
      <c r="E11061" s="96"/>
      <c r="F11061" s="18"/>
      <c r="G11061" s="19"/>
      <c r="H11061" s="19"/>
      <c r="I11061" s="120"/>
      <c r="J11061" s="16"/>
      <c r="K11061" s="17"/>
      <c r="L11061" s="16"/>
      <c r="M11061" s="100"/>
      <c r="N11061" s="121"/>
      <c r="O11061" s="96"/>
    </row>
    <row r="11062" spans="1:15" s="97" customFormat="1" ht="45.95" customHeight="1">
      <c r="A11062" s="176"/>
      <c r="C11062" s="98"/>
      <c r="D11062" s="98"/>
      <c r="E11062" s="96"/>
      <c r="F11062" s="22"/>
      <c r="G11062" s="19"/>
      <c r="H11062" s="19"/>
      <c r="I11062" s="120"/>
      <c r="J11062" s="23"/>
      <c r="K11062" s="24"/>
      <c r="L11062" s="23"/>
      <c r="M11062" s="100"/>
      <c r="N11062" s="121"/>
      <c r="O11062" s="96"/>
    </row>
    <row r="11063" spans="1:15" s="97" customFormat="1" ht="45.95" customHeight="1">
      <c r="A11063" s="176"/>
      <c r="C11063" s="98"/>
      <c r="D11063" s="98"/>
      <c r="E11063" s="96"/>
      <c r="F11063" s="22"/>
      <c r="G11063" s="19"/>
      <c r="H11063" s="19"/>
      <c r="I11063" s="120"/>
      <c r="J11063" s="23"/>
      <c r="K11063" s="24"/>
      <c r="L11063" s="23"/>
      <c r="M11063" s="100"/>
      <c r="N11063" s="121"/>
      <c r="O11063" s="96"/>
    </row>
    <row r="11064" spans="1:15" s="97" customFormat="1" ht="45.95" customHeight="1">
      <c r="A11064" s="176"/>
      <c r="C11064" s="98"/>
      <c r="D11064" s="98"/>
      <c r="E11064" s="96"/>
      <c r="F11064" s="133"/>
      <c r="G11064" s="25"/>
      <c r="H11064" s="25"/>
      <c r="I11064" s="132"/>
      <c r="J11064" s="23"/>
      <c r="K11064" s="24"/>
      <c r="L11064" s="23"/>
      <c r="M11064" s="100"/>
      <c r="N11064" s="121"/>
      <c r="O11064" s="96"/>
    </row>
    <row r="11065" spans="1:15" s="97" customFormat="1" ht="45.95" customHeight="1">
      <c r="A11065" s="176"/>
      <c r="C11065" s="98"/>
      <c r="D11065" s="98"/>
      <c r="E11065" s="96"/>
      <c r="F11065" s="133"/>
      <c r="G11065" s="25"/>
      <c r="H11065" s="25"/>
      <c r="I11065" s="132"/>
      <c r="J11065" s="23"/>
      <c r="K11065" s="24"/>
      <c r="L11065" s="23"/>
      <c r="M11065" s="100"/>
      <c r="N11065" s="121"/>
      <c r="O11065" s="96"/>
    </row>
    <row r="11066" spans="1:15" s="97" customFormat="1" ht="45.95" customHeight="1">
      <c r="A11066" s="176"/>
      <c r="C11066" s="98"/>
      <c r="D11066" s="98"/>
      <c r="E11066" s="96"/>
      <c r="F11066" s="18"/>
      <c r="G11066" s="19"/>
      <c r="H11066" s="19"/>
      <c r="I11066" s="137"/>
      <c r="J11066" s="16"/>
      <c r="K11066" s="17"/>
      <c r="L11066" s="16"/>
      <c r="M11066" s="100"/>
      <c r="N11066" s="121"/>
      <c r="O11066" s="96"/>
    </row>
    <row r="11067" spans="1:15" s="97" customFormat="1" ht="45.95" customHeight="1">
      <c r="A11067" s="176"/>
      <c r="C11067" s="98"/>
      <c r="D11067" s="98"/>
      <c r="E11067" s="96"/>
      <c r="F11067" s="18"/>
      <c r="G11067" s="19"/>
      <c r="H11067" s="19"/>
      <c r="I11067" s="120"/>
      <c r="J11067" s="16"/>
      <c r="K11067" s="17"/>
      <c r="L11067" s="16"/>
      <c r="M11067" s="100"/>
      <c r="N11067" s="121"/>
      <c r="O11067" s="96"/>
    </row>
    <row r="11068" spans="1:15" s="97" customFormat="1" ht="45.95" customHeight="1">
      <c r="A11068" s="176"/>
      <c r="C11068" s="98"/>
      <c r="D11068" s="98"/>
      <c r="E11068" s="96"/>
      <c r="F11068" s="18"/>
      <c r="G11068" s="19"/>
      <c r="H11068" s="19"/>
      <c r="I11068" s="120"/>
      <c r="J11068" s="16"/>
      <c r="K11068" s="17"/>
      <c r="L11068" s="16"/>
      <c r="M11068" s="100"/>
      <c r="N11068" s="121"/>
      <c r="O11068" s="96"/>
    </row>
    <row r="11069" spans="1:15" s="97" customFormat="1" ht="45.95" customHeight="1">
      <c r="A11069" s="176"/>
      <c r="C11069" s="98"/>
      <c r="D11069" s="98"/>
      <c r="E11069" s="96"/>
      <c r="F11069" s="18"/>
      <c r="G11069" s="19"/>
      <c r="H11069" s="19"/>
      <c r="I11069" s="120"/>
      <c r="J11069" s="16"/>
      <c r="K11069" s="17"/>
      <c r="L11069" s="16"/>
      <c r="M11069" s="100"/>
      <c r="N11069" s="121"/>
      <c r="O11069" s="96"/>
    </row>
    <row r="11070" spans="1:15" s="97" customFormat="1" ht="45.95" customHeight="1">
      <c r="A11070" s="176"/>
      <c r="C11070" s="98"/>
      <c r="D11070" s="98"/>
      <c r="E11070" s="96"/>
      <c r="F11070" s="22"/>
      <c r="G11070" s="19"/>
      <c r="H11070" s="19"/>
      <c r="I11070" s="120"/>
      <c r="J11070" s="23"/>
      <c r="K11070" s="24"/>
      <c r="L11070" s="23"/>
      <c r="M11070" s="100"/>
      <c r="N11070" s="121"/>
      <c r="O11070" s="96"/>
    </row>
    <row r="11071" spans="1:15" s="97" customFormat="1" ht="45.95" customHeight="1">
      <c r="A11071" s="176"/>
      <c r="C11071" s="98"/>
      <c r="D11071" s="98"/>
      <c r="E11071" s="96"/>
      <c r="F11071" s="22"/>
      <c r="G11071" s="19"/>
      <c r="H11071" s="19"/>
      <c r="I11071" s="120"/>
      <c r="J11071" s="23"/>
      <c r="K11071" s="24"/>
      <c r="L11071" s="23"/>
      <c r="M11071" s="100"/>
      <c r="N11071" s="121"/>
      <c r="O11071" s="96"/>
    </row>
    <row r="11072" spans="1:15" s="97" customFormat="1" ht="45.95" customHeight="1">
      <c r="A11072" s="176"/>
      <c r="C11072" s="98"/>
      <c r="D11072" s="98"/>
      <c r="E11072" s="96"/>
      <c r="F11072" s="25"/>
      <c r="G11072" s="25"/>
      <c r="H11072" s="25"/>
      <c r="I11072" s="132"/>
      <c r="J11072" s="23"/>
      <c r="K11072" s="24"/>
      <c r="L11072" s="23"/>
      <c r="M11072" s="100"/>
      <c r="N11072" s="121"/>
      <c r="O11072" s="96"/>
    </row>
    <row r="11073" spans="1:15" s="97" customFormat="1" ht="45.95" customHeight="1">
      <c r="A11073" s="176"/>
      <c r="C11073" s="98"/>
      <c r="D11073" s="98"/>
      <c r="E11073" s="96"/>
      <c r="F11073" s="25"/>
      <c r="G11073" s="25"/>
      <c r="H11073" s="25"/>
      <c r="I11073" s="132"/>
      <c r="J11073" s="23"/>
      <c r="K11073" s="24"/>
      <c r="L11073" s="23"/>
      <c r="M11073" s="100"/>
      <c r="N11073" s="121"/>
      <c r="O11073" s="96"/>
    </row>
    <row r="11074" spans="1:15" s="97" customFormat="1" ht="45.95" customHeight="1">
      <c r="A11074" s="176"/>
      <c r="C11074" s="98"/>
      <c r="D11074" s="98"/>
      <c r="E11074" s="96"/>
      <c r="F11074" s="133"/>
      <c r="G11074" s="25"/>
      <c r="H11074" s="25"/>
      <c r="I11074" s="132"/>
      <c r="J11074" s="23"/>
      <c r="K11074" s="24"/>
      <c r="L11074" s="23"/>
      <c r="M11074" s="100"/>
      <c r="N11074" s="121"/>
      <c r="O11074" s="96"/>
    </row>
    <row r="11075" spans="1:15" s="97" customFormat="1" ht="45.95" customHeight="1">
      <c r="A11075" s="176"/>
      <c r="C11075" s="98"/>
      <c r="D11075" s="98"/>
      <c r="E11075" s="96"/>
      <c r="F11075" s="133"/>
      <c r="G11075" s="25"/>
      <c r="H11075" s="25"/>
      <c r="I11075" s="132"/>
      <c r="J11075" s="23"/>
      <c r="K11075" s="24"/>
      <c r="L11075" s="23"/>
      <c r="M11075" s="100"/>
      <c r="N11075" s="121"/>
      <c r="O11075" s="96"/>
    </row>
    <row r="11076" spans="1:15" s="97" customFormat="1" ht="45.95" customHeight="1">
      <c r="A11076" s="176"/>
      <c r="C11076" s="98"/>
      <c r="D11076" s="98"/>
      <c r="E11076" s="96"/>
      <c r="F11076" s="18"/>
      <c r="G11076" s="19"/>
      <c r="H11076" s="19"/>
      <c r="I11076" s="120"/>
      <c r="J11076" s="16"/>
      <c r="K11076" s="17"/>
      <c r="L11076" s="16"/>
      <c r="M11076" s="100"/>
      <c r="N11076" s="121"/>
      <c r="O11076" s="96"/>
    </row>
    <row r="11077" spans="1:15" s="97" customFormat="1" ht="45.95" customHeight="1">
      <c r="A11077" s="176"/>
      <c r="C11077" s="98"/>
      <c r="D11077" s="98"/>
      <c r="E11077" s="96"/>
      <c r="F11077" s="18"/>
      <c r="G11077" s="19"/>
      <c r="H11077" s="19"/>
      <c r="I11077" s="120"/>
      <c r="J11077" s="16"/>
      <c r="K11077" s="17"/>
      <c r="L11077" s="16"/>
      <c r="M11077" s="100"/>
      <c r="N11077" s="121"/>
      <c r="O11077" s="96"/>
    </row>
    <row r="11078" spans="1:15" s="97" customFormat="1" ht="45.95" customHeight="1">
      <c r="A11078" s="176"/>
      <c r="C11078" s="98"/>
      <c r="D11078" s="98"/>
      <c r="E11078" s="96"/>
      <c r="F11078" s="22"/>
      <c r="G11078" s="19"/>
      <c r="H11078" s="19"/>
      <c r="I11078" s="120"/>
      <c r="J11078" s="23"/>
      <c r="K11078" s="24"/>
      <c r="L11078" s="23"/>
      <c r="M11078" s="100"/>
      <c r="N11078" s="121"/>
      <c r="O11078" s="96"/>
    </row>
    <row r="11079" spans="1:15" s="97" customFormat="1" ht="45.95" customHeight="1">
      <c r="A11079" s="176"/>
      <c r="C11079" s="98"/>
      <c r="D11079" s="98"/>
      <c r="E11079" s="96"/>
      <c r="F11079" s="22"/>
      <c r="G11079" s="19"/>
      <c r="H11079" s="19"/>
      <c r="I11079" s="120"/>
      <c r="J11079" s="23"/>
      <c r="K11079" s="24"/>
      <c r="L11079" s="23"/>
      <c r="M11079" s="100"/>
      <c r="N11079" s="121"/>
      <c r="O11079" s="96"/>
    </row>
    <row r="11080" spans="1:15" s="97" customFormat="1" ht="45.95" customHeight="1">
      <c r="A11080" s="176"/>
      <c r="C11080" s="98"/>
      <c r="D11080" s="98"/>
      <c r="E11080" s="96"/>
      <c r="F11080" s="25"/>
      <c r="G11080" s="25"/>
      <c r="H11080" s="25"/>
      <c r="I11080" s="120"/>
      <c r="J11080" s="23"/>
      <c r="K11080" s="24"/>
      <c r="L11080" s="23"/>
      <c r="M11080" s="100"/>
      <c r="N11080" s="121"/>
      <c r="O11080" s="96"/>
    </row>
    <row r="11081" spans="1:15" s="97" customFormat="1" ht="45.95" customHeight="1">
      <c r="A11081" s="176"/>
      <c r="C11081" s="98"/>
      <c r="D11081" s="98"/>
      <c r="E11081" s="96"/>
      <c r="F11081" s="133"/>
      <c r="G11081" s="25"/>
      <c r="H11081" s="25"/>
      <c r="I11081" s="132"/>
      <c r="J11081" s="23"/>
      <c r="K11081" s="24"/>
      <c r="L11081" s="23"/>
      <c r="M11081" s="100"/>
      <c r="N11081" s="121"/>
      <c r="O11081" s="96"/>
    </row>
    <row r="11082" spans="1:15" s="97" customFormat="1" ht="45.95" customHeight="1">
      <c r="A11082" s="176"/>
      <c r="C11082" s="98"/>
      <c r="D11082" s="98"/>
      <c r="E11082" s="96"/>
      <c r="F11082" s="133"/>
      <c r="G11082" s="25"/>
      <c r="H11082" s="25"/>
      <c r="I11082" s="132"/>
      <c r="J11082" s="23"/>
      <c r="K11082" s="24"/>
      <c r="L11082" s="23"/>
      <c r="M11082" s="100"/>
      <c r="N11082" s="121"/>
      <c r="O11082" s="96"/>
    </row>
    <row r="11083" spans="1:15" ht="45.95" customHeight="1">
      <c r="A11083" s="110"/>
      <c r="B11083" s="149"/>
      <c r="C11083" s="127"/>
      <c r="D11083" s="96"/>
      <c r="F11083" s="18"/>
      <c r="G11083" s="130"/>
      <c r="H11083" s="130"/>
      <c r="I11083" s="120"/>
      <c r="J11083" s="16"/>
      <c r="K11083" s="17"/>
      <c r="L11083" s="16"/>
      <c r="N11083" s="131"/>
      <c r="O11083" s="96"/>
    </row>
    <row r="11084" spans="1:15" ht="45.95" customHeight="1">
      <c r="F11084" s="18"/>
      <c r="G11084" s="130"/>
      <c r="H11084" s="130"/>
      <c r="I11084" s="120"/>
      <c r="J11084" s="16"/>
      <c r="K11084" s="17"/>
      <c r="L11084" s="16"/>
      <c r="N11084" s="131"/>
    </row>
    <row r="11085" spans="1:15" ht="45.95" customHeight="1">
      <c r="F11085" s="18"/>
      <c r="G11085" s="19"/>
      <c r="H11085" s="19"/>
      <c r="I11085" s="137"/>
      <c r="J11085" s="16"/>
      <c r="K11085" s="17"/>
      <c r="L11085" s="16"/>
      <c r="N11085" s="121"/>
    </row>
    <row r="11086" spans="1:15" ht="45.95" customHeight="1">
      <c r="F11086" s="18"/>
      <c r="G11086" s="19"/>
      <c r="H11086" s="19"/>
      <c r="I11086" s="120"/>
      <c r="J11086" s="16"/>
      <c r="K11086" s="17"/>
      <c r="L11086" s="16"/>
      <c r="N11086" s="121"/>
    </row>
    <row r="11087" spans="1:15" ht="45.95" customHeight="1">
      <c r="F11087" s="18"/>
      <c r="G11087" s="19"/>
      <c r="H11087" s="19"/>
      <c r="I11087" s="120"/>
      <c r="J11087" s="16"/>
      <c r="K11087" s="17"/>
      <c r="L11087" s="16"/>
      <c r="N11087" s="121"/>
    </row>
    <row r="11088" spans="1:15" ht="45.95" customHeight="1">
      <c r="F11088" s="22"/>
      <c r="G11088" s="19"/>
      <c r="H11088" s="19"/>
      <c r="I11088" s="120"/>
      <c r="J11088" s="23"/>
      <c r="K11088" s="24"/>
      <c r="L11088" s="23"/>
      <c r="N11088" s="121"/>
    </row>
    <row r="11089" spans="1:14" ht="45.95" customHeight="1">
      <c r="F11089" s="22"/>
      <c r="G11089" s="19"/>
      <c r="H11089" s="19"/>
      <c r="I11089" s="120"/>
      <c r="J11089" s="23"/>
      <c r="K11089" s="24"/>
      <c r="L11089" s="23"/>
      <c r="N11089" s="121"/>
    </row>
    <row r="11090" spans="1:14" ht="45.95" customHeight="1">
      <c r="F11090" s="25"/>
      <c r="G11090" s="25"/>
      <c r="H11090" s="25"/>
      <c r="I11090" s="120"/>
      <c r="J11090" s="23"/>
      <c r="K11090" s="24"/>
      <c r="L11090" s="23"/>
      <c r="N11090" s="121"/>
    </row>
    <row r="11091" spans="1:14" ht="45.95" customHeight="1">
      <c r="F11091" s="25"/>
      <c r="G11091" s="25"/>
      <c r="H11091" s="25"/>
      <c r="I11091" s="132"/>
      <c r="J11091" s="23"/>
      <c r="K11091" s="24"/>
      <c r="L11091" s="23"/>
      <c r="N11091" s="121"/>
    </row>
    <row r="11092" spans="1:14" ht="45.95" customHeight="1">
      <c r="F11092" s="133"/>
      <c r="G11092" s="25"/>
      <c r="H11092" s="25"/>
      <c r="I11092" s="132"/>
      <c r="J11092" s="23"/>
      <c r="K11092" s="24"/>
      <c r="L11092" s="23"/>
      <c r="N11092" s="121"/>
    </row>
    <row r="11093" spans="1:14" ht="45.95" customHeight="1">
      <c r="F11093" s="133"/>
      <c r="G11093" s="25"/>
      <c r="H11093" s="25"/>
      <c r="I11093" s="132"/>
      <c r="J11093" s="23"/>
      <c r="K11093" s="24"/>
      <c r="L11093" s="23"/>
      <c r="N11093" s="121"/>
    </row>
    <row r="11094" spans="1:14" ht="45.95" customHeight="1">
      <c r="F11094" s="133"/>
      <c r="G11094" s="25"/>
      <c r="H11094" s="25"/>
      <c r="I11094" s="132"/>
      <c r="J11094" s="23"/>
      <c r="K11094" s="24"/>
      <c r="L11094" s="23"/>
      <c r="N11094" s="121"/>
    </row>
    <row r="11095" spans="1:14" ht="45.95" customHeight="1">
      <c r="F11095" s="18"/>
      <c r="G11095" s="19"/>
      <c r="H11095" s="19"/>
      <c r="I11095" s="120"/>
      <c r="J11095" s="16"/>
      <c r="K11095" s="17"/>
      <c r="L11095" s="16"/>
      <c r="N11095" s="121"/>
    </row>
    <row r="11096" spans="1:14" ht="45.95" customHeight="1">
      <c r="F11096" s="18"/>
      <c r="G11096" s="19"/>
      <c r="H11096" s="19"/>
      <c r="I11096" s="120"/>
      <c r="J11096" s="16"/>
      <c r="K11096" s="17"/>
      <c r="L11096" s="16"/>
      <c r="N11096" s="121"/>
    </row>
    <row r="11097" spans="1:14" ht="45.95" customHeight="1">
      <c r="F11097" s="18"/>
      <c r="G11097" s="19"/>
      <c r="H11097" s="19"/>
      <c r="I11097" s="120"/>
      <c r="J11097" s="16"/>
      <c r="K11097" s="17"/>
      <c r="L11097" s="16"/>
      <c r="N11097" s="121"/>
    </row>
    <row r="11098" spans="1:14" ht="45.95" customHeight="1">
      <c r="F11098" s="22"/>
      <c r="G11098" s="19"/>
      <c r="H11098" s="19"/>
      <c r="I11098" s="120"/>
      <c r="J11098" s="23"/>
      <c r="K11098" s="24"/>
      <c r="L11098" s="23"/>
      <c r="N11098" s="121"/>
    </row>
    <row r="11099" spans="1:14" ht="45.95" customHeight="1">
      <c r="F11099" s="22"/>
      <c r="G11099" s="19"/>
      <c r="H11099" s="19"/>
      <c r="I11099" s="120"/>
      <c r="J11099" s="23"/>
      <c r="K11099" s="24"/>
      <c r="L11099" s="23"/>
      <c r="N11099" s="121"/>
    </row>
    <row r="11100" spans="1:14" ht="45.95" customHeight="1">
      <c r="F11100" s="25"/>
      <c r="G11100" s="25"/>
      <c r="H11100" s="25"/>
      <c r="I11100" s="132"/>
      <c r="J11100" s="23"/>
      <c r="K11100" s="24"/>
      <c r="L11100" s="23"/>
      <c r="N11100" s="121"/>
    </row>
    <row r="11101" spans="1:14" ht="45.95" customHeight="1">
      <c r="F11101" s="133"/>
      <c r="G11101" s="25"/>
      <c r="H11101" s="25"/>
      <c r="I11101" s="132"/>
      <c r="J11101" s="23"/>
      <c r="K11101" s="24"/>
      <c r="L11101" s="23"/>
      <c r="N11101" s="121"/>
    </row>
    <row r="11102" spans="1:14" ht="45.95" customHeight="1">
      <c r="F11102" s="133"/>
      <c r="G11102" s="25"/>
      <c r="H11102" s="25"/>
      <c r="I11102" s="132"/>
      <c r="J11102" s="23"/>
      <c r="K11102" s="24"/>
      <c r="L11102" s="23"/>
      <c r="N11102" s="121"/>
    </row>
    <row r="11103" spans="1:14" ht="45.95" customHeight="1">
      <c r="A11103" s="110"/>
      <c r="B11103" s="149"/>
      <c r="C11103" s="127"/>
      <c r="D11103" s="96"/>
      <c r="F11103" s="18"/>
      <c r="G11103" s="130"/>
      <c r="H11103" s="130"/>
      <c r="I11103" s="120"/>
      <c r="J11103" s="16"/>
      <c r="K11103" s="17"/>
      <c r="L11103" s="16"/>
      <c r="N11103" s="131"/>
    </row>
    <row r="11104" spans="1:14" ht="45.95" customHeight="1">
      <c r="F11104" s="18"/>
      <c r="G11104" s="130"/>
      <c r="H11104" s="130"/>
      <c r="I11104" s="120"/>
      <c r="J11104" s="16"/>
      <c r="K11104" s="17"/>
      <c r="L11104" s="16"/>
      <c r="N11104" s="131"/>
    </row>
    <row r="11105" spans="1:15" ht="45.95" customHeight="1">
      <c r="F11105" s="18"/>
      <c r="G11105" s="130"/>
      <c r="H11105" s="130"/>
      <c r="I11105" s="120"/>
      <c r="J11105" s="16"/>
      <c r="K11105" s="17"/>
      <c r="L11105" s="16"/>
      <c r="N11105" s="131"/>
    </row>
    <row r="11106" spans="1:15" ht="45.95" customHeight="1">
      <c r="F11106" s="130"/>
      <c r="G11106" s="130"/>
      <c r="H11106" s="130"/>
      <c r="I11106" s="120"/>
      <c r="J11106" s="16"/>
      <c r="K11106" s="17"/>
      <c r="L11106" s="16"/>
      <c r="N11106" s="131"/>
    </row>
    <row r="11107" spans="1:15" ht="45.95" customHeight="1">
      <c r="A11107" s="110"/>
      <c r="B11107" s="149"/>
      <c r="C11107" s="127"/>
      <c r="D11107" s="150"/>
      <c r="E11107" s="150"/>
      <c r="F11107" s="130"/>
      <c r="G11107" s="96"/>
      <c r="H11107" s="130"/>
      <c r="I11107" s="120"/>
      <c r="J11107" s="16"/>
      <c r="K11107" s="17"/>
      <c r="L11107" s="16"/>
      <c r="N11107" s="131"/>
    </row>
    <row r="11108" spans="1:15" ht="45.95" customHeight="1">
      <c r="A11108" s="110"/>
      <c r="B11108" s="149"/>
      <c r="C11108" s="127"/>
      <c r="D11108" s="150"/>
      <c r="E11108" s="150"/>
      <c r="F11108" s="18"/>
      <c r="G11108" s="19"/>
      <c r="H11108" s="19"/>
      <c r="I11108" s="120"/>
      <c r="J11108" s="16"/>
      <c r="K11108" s="17"/>
      <c r="L11108" s="16"/>
      <c r="N11108" s="131"/>
    </row>
    <row r="11109" spans="1:15" ht="45.95" customHeight="1">
      <c r="A11109" s="110"/>
      <c r="B11109" s="149"/>
      <c r="C11109" s="127"/>
      <c r="D11109" s="150"/>
      <c r="E11109" s="150"/>
      <c r="F11109" s="18"/>
      <c r="G11109" s="19"/>
      <c r="H11109" s="19"/>
      <c r="I11109" s="120"/>
      <c r="J11109" s="16"/>
      <c r="K11109" s="17"/>
      <c r="L11109" s="16"/>
      <c r="N11109" s="121"/>
    </row>
    <row r="11110" spans="1:15" ht="45.95" customHeight="1">
      <c r="A11110" s="110"/>
      <c r="B11110" s="149"/>
      <c r="C11110" s="127"/>
      <c r="D11110" s="150"/>
      <c r="E11110" s="150"/>
      <c r="F11110" s="22"/>
      <c r="G11110" s="19"/>
      <c r="H11110" s="19"/>
      <c r="I11110" s="120"/>
      <c r="J11110" s="23"/>
      <c r="K11110" s="24"/>
      <c r="L11110" s="23"/>
      <c r="N11110" s="121"/>
    </row>
    <row r="11111" spans="1:15" ht="45.95" customHeight="1">
      <c r="A11111" s="110"/>
      <c r="B11111" s="149"/>
      <c r="C11111" s="127"/>
      <c r="D11111" s="150"/>
      <c r="E11111" s="150"/>
      <c r="F11111" s="25"/>
      <c r="G11111" s="25"/>
      <c r="H11111" s="25"/>
      <c r="I11111" s="120"/>
      <c r="J11111" s="23"/>
      <c r="K11111" s="24"/>
      <c r="L11111" s="23"/>
      <c r="N11111" s="121"/>
    </row>
    <row r="11112" spans="1:15" ht="45.95" customHeight="1">
      <c r="A11112" s="110"/>
      <c r="B11112" s="149"/>
      <c r="C11112" s="127"/>
      <c r="D11112" s="150"/>
      <c r="E11112" s="150"/>
      <c r="F11112" s="133"/>
      <c r="G11112" s="25"/>
      <c r="H11112" s="25"/>
      <c r="I11112" s="120"/>
      <c r="J11112" s="23"/>
      <c r="K11112" s="24"/>
      <c r="L11112" s="23"/>
      <c r="N11112" s="121"/>
    </row>
    <row r="11113" spans="1:15" ht="45.95" customHeight="1">
      <c r="A11113" s="110"/>
      <c r="B11113" s="149"/>
      <c r="C11113" s="127"/>
      <c r="D11113" s="150"/>
      <c r="E11113" s="150"/>
      <c r="F11113" s="18"/>
      <c r="G11113" s="19"/>
      <c r="H11113" s="19"/>
      <c r="I11113" s="120"/>
      <c r="J11113" s="16"/>
      <c r="K11113" s="17"/>
      <c r="L11113" s="16"/>
      <c r="N11113" s="121"/>
      <c r="O11113" s="96"/>
    </row>
    <row r="11114" spans="1:15" ht="45.95" customHeight="1">
      <c r="A11114" s="110"/>
      <c r="B11114" s="149"/>
      <c r="C11114" s="127"/>
      <c r="D11114" s="150"/>
      <c r="E11114" s="150"/>
      <c r="F11114" s="18"/>
      <c r="G11114" s="19"/>
      <c r="H11114" s="19"/>
      <c r="I11114" s="120"/>
      <c r="J11114" s="16"/>
      <c r="K11114" s="17"/>
      <c r="L11114" s="16"/>
      <c r="N11114" s="121"/>
      <c r="O11114" s="96"/>
    </row>
    <row r="11115" spans="1:15" ht="45.95" customHeight="1">
      <c r="A11115" s="110"/>
      <c r="B11115" s="149"/>
      <c r="C11115" s="127"/>
      <c r="D11115" s="150"/>
      <c r="E11115" s="150"/>
      <c r="F11115" s="22"/>
      <c r="G11115" s="19"/>
      <c r="H11115" s="19"/>
      <c r="I11115" s="120"/>
      <c r="J11115" s="23"/>
      <c r="K11115" s="24"/>
      <c r="L11115" s="23"/>
      <c r="N11115" s="121"/>
      <c r="O11115" s="96"/>
    </row>
    <row r="11116" spans="1:15" ht="45.95" customHeight="1">
      <c r="A11116" s="110"/>
      <c r="B11116" s="149"/>
      <c r="C11116" s="127"/>
      <c r="D11116" s="150"/>
      <c r="E11116" s="150"/>
      <c r="F11116" s="25"/>
      <c r="G11116" s="25"/>
      <c r="H11116" s="25"/>
      <c r="I11116" s="120"/>
      <c r="J11116" s="23"/>
      <c r="K11116" s="24"/>
      <c r="L11116" s="23"/>
      <c r="N11116" s="121"/>
    </row>
    <row r="11117" spans="1:15" ht="45.95" customHeight="1">
      <c r="A11117" s="110"/>
      <c r="B11117" s="149"/>
      <c r="C11117" s="127"/>
      <c r="D11117" s="150"/>
      <c r="E11117" s="150"/>
      <c r="F11117" s="133"/>
      <c r="G11117" s="25"/>
      <c r="H11117" s="25"/>
      <c r="I11117" s="120"/>
      <c r="J11117" s="23"/>
      <c r="K11117" s="24"/>
      <c r="L11117" s="23"/>
      <c r="N11117" s="121"/>
    </row>
    <row r="11118" spans="1:15" ht="45.95" customHeight="1">
      <c r="A11118" s="110"/>
      <c r="B11118" s="149"/>
      <c r="C11118" s="127"/>
      <c r="D11118" s="150"/>
      <c r="E11118" s="150"/>
      <c r="F11118" s="18"/>
      <c r="G11118" s="19"/>
      <c r="H11118" s="19"/>
      <c r="I11118" s="120"/>
      <c r="J11118" s="16"/>
      <c r="K11118" s="17"/>
      <c r="L11118" s="16"/>
      <c r="N11118" s="121"/>
      <c r="O11118" s="96"/>
    </row>
    <row r="11119" spans="1:15" ht="45.95" customHeight="1">
      <c r="A11119" s="110"/>
      <c r="B11119" s="149"/>
      <c r="C11119" s="127"/>
      <c r="D11119" s="150"/>
      <c r="E11119" s="150"/>
      <c r="F11119" s="18"/>
      <c r="G11119" s="19"/>
      <c r="H11119" s="19"/>
      <c r="I11119" s="120"/>
      <c r="J11119" s="16"/>
      <c r="K11119" s="17"/>
      <c r="L11119" s="16"/>
      <c r="N11119" s="121"/>
      <c r="O11119" s="96"/>
    </row>
    <row r="11120" spans="1:15" ht="45.95" customHeight="1">
      <c r="A11120" s="110"/>
      <c r="B11120" s="149"/>
      <c r="C11120" s="127"/>
      <c r="D11120" s="150"/>
      <c r="E11120" s="150"/>
      <c r="F11120" s="18"/>
      <c r="G11120" s="19"/>
      <c r="H11120" s="19"/>
      <c r="I11120" s="120"/>
      <c r="J11120" s="16"/>
      <c r="K11120" s="17"/>
      <c r="L11120" s="16"/>
      <c r="N11120" s="121"/>
      <c r="O11120" s="96"/>
    </row>
    <row r="11121" spans="1:15" ht="45.95" customHeight="1">
      <c r="A11121" s="110"/>
      <c r="B11121" s="149"/>
      <c r="C11121" s="127"/>
      <c r="D11121" s="150"/>
      <c r="E11121" s="150"/>
      <c r="F11121" s="22"/>
      <c r="G11121" s="19"/>
      <c r="H11121" s="19"/>
      <c r="I11121" s="120"/>
      <c r="J11121" s="23"/>
      <c r="K11121" s="24"/>
      <c r="L11121" s="23"/>
      <c r="N11121" s="121"/>
      <c r="O11121" s="96"/>
    </row>
    <row r="11122" spans="1:15" ht="45.95" customHeight="1">
      <c r="A11122" s="110"/>
      <c r="B11122" s="149"/>
      <c r="C11122" s="127"/>
      <c r="D11122" s="150"/>
      <c r="E11122" s="150"/>
      <c r="F11122" s="25"/>
      <c r="G11122" s="25"/>
      <c r="H11122" s="25"/>
      <c r="I11122" s="120"/>
      <c r="J11122" s="23"/>
      <c r="K11122" s="24"/>
      <c r="L11122" s="23"/>
      <c r="N11122" s="121"/>
    </row>
    <row r="11123" spans="1:15" ht="45.95" customHeight="1">
      <c r="A11123" s="110"/>
      <c r="B11123" s="149"/>
      <c r="C11123" s="127"/>
      <c r="D11123" s="150"/>
      <c r="E11123" s="150"/>
      <c r="F11123" s="133"/>
      <c r="G11123" s="25"/>
      <c r="H11123" s="25"/>
      <c r="I11123" s="132"/>
      <c r="J11123" s="23"/>
      <c r="K11123" s="24"/>
      <c r="L11123" s="23"/>
      <c r="N11123" s="121"/>
    </row>
    <row r="11124" spans="1:15" ht="45.95" customHeight="1">
      <c r="A11124" s="110"/>
      <c r="B11124" s="149"/>
      <c r="C11124" s="127"/>
      <c r="D11124" s="150"/>
      <c r="E11124" s="150"/>
      <c r="F11124" s="133"/>
      <c r="G11124" s="25"/>
      <c r="H11124" s="25"/>
      <c r="I11124" s="132"/>
      <c r="J11124" s="23"/>
      <c r="K11124" s="24"/>
      <c r="L11124" s="23"/>
      <c r="N11124" s="121"/>
    </row>
    <row r="11125" spans="1:15" ht="45.95" customHeight="1">
      <c r="A11125" s="110"/>
      <c r="B11125" s="149"/>
      <c r="C11125" s="127"/>
      <c r="D11125" s="150"/>
      <c r="E11125" s="150"/>
      <c r="F11125" s="18"/>
      <c r="G11125" s="19"/>
      <c r="H11125" s="19"/>
      <c r="I11125" s="137"/>
      <c r="J11125" s="16"/>
      <c r="K11125" s="17"/>
      <c r="L11125" s="16"/>
      <c r="N11125" s="121"/>
    </row>
    <row r="11126" spans="1:15" ht="45.95" customHeight="1">
      <c r="A11126" s="110"/>
      <c r="B11126" s="149"/>
      <c r="C11126" s="127"/>
      <c r="D11126" s="150"/>
      <c r="E11126" s="150"/>
      <c r="F11126" s="18"/>
      <c r="G11126" s="19"/>
      <c r="H11126" s="19"/>
      <c r="I11126" s="120"/>
      <c r="J11126" s="16"/>
      <c r="K11126" s="17"/>
      <c r="L11126" s="16"/>
      <c r="N11126" s="121"/>
    </row>
    <row r="11127" spans="1:15" ht="45.95" customHeight="1">
      <c r="A11127" s="110"/>
      <c r="B11127" s="149"/>
      <c r="C11127" s="127"/>
      <c r="D11127" s="150"/>
      <c r="E11127" s="150"/>
      <c r="F11127" s="18"/>
      <c r="G11127" s="19"/>
      <c r="H11127" s="19"/>
      <c r="I11127" s="120"/>
      <c r="J11127" s="16"/>
      <c r="K11127" s="17"/>
      <c r="L11127" s="16"/>
      <c r="N11127" s="121"/>
    </row>
    <row r="11128" spans="1:15" ht="45.95" customHeight="1">
      <c r="A11128" s="110"/>
      <c r="B11128" s="149"/>
      <c r="C11128" s="127"/>
      <c r="D11128" s="150"/>
      <c r="E11128" s="150"/>
      <c r="F11128" s="22"/>
      <c r="G11128" s="19"/>
      <c r="H11128" s="19"/>
      <c r="I11128" s="120"/>
      <c r="J11128" s="23"/>
      <c r="K11128" s="24"/>
      <c r="L11128" s="23"/>
      <c r="N11128" s="121"/>
    </row>
    <row r="11129" spans="1:15" ht="45.95" customHeight="1">
      <c r="A11129" s="110"/>
      <c r="B11129" s="149"/>
      <c r="C11129" s="127"/>
      <c r="D11129" s="150"/>
      <c r="E11129" s="150"/>
      <c r="F11129" s="22"/>
      <c r="G11129" s="19"/>
      <c r="H11129" s="19"/>
      <c r="I11129" s="120"/>
      <c r="J11129" s="23"/>
      <c r="K11129" s="24"/>
      <c r="L11129" s="23"/>
      <c r="N11129" s="121"/>
    </row>
    <row r="11130" spans="1:15" ht="45.95" customHeight="1">
      <c r="A11130" s="110"/>
      <c r="B11130" s="149"/>
      <c r="C11130" s="127"/>
      <c r="D11130" s="150"/>
      <c r="E11130" s="150"/>
      <c r="F11130" s="25"/>
      <c r="G11130" s="25"/>
      <c r="H11130" s="25"/>
      <c r="I11130" s="120"/>
      <c r="J11130" s="23"/>
      <c r="K11130" s="24"/>
      <c r="L11130" s="23"/>
      <c r="N11130" s="121"/>
    </row>
    <row r="11131" spans="1:15" ht="45.95" customHeight="1">
      <c r="A11131" s="110"/>
      <c r="B11131" s="149"/>
      <c r="C11131" s="127"/>
      <c r="D11131" s="150"/>
      <c r="E11131" s="150"/>
      <c r="F11131" s="133"/>
      <c r="G11131" s="25"/>
      <c r="H11131" s="25"/>
      <c r="I11131" s="132"/>
      <c r="J11131" s="23"/>
      <c r="K11131" s="24"/>
      <c r="L11131" s="23"/>
      <c r="N11131" s="121"/>
    </row>
    <row r="11132" spans="1:15" ht="45.95" customHeight="1">
      <c r="A11132" s="110"/>
      <c r="B11132" s="149"/>
      <c r="C11132" s="127"/>
      <c r="D11132" s="150"/>
      <c r="E11132" s="150"/>
      <c r="F11132" s="133"/>
      <c r="G11132" s="25"/>
      <c r="H11132" s="25"/>
      <c r="I11132" s="132"/>
      <c r="J11132" s="23"/>
      <c r="K11132" s="24"/>
      <c r="L11132" s="23"/>
      <c r="N11132" s="121"/>
    </row>
    <row r="11133" spans="1:15" ht="45.95" customHeight="1">
      <c r="A11133" s="110"/>
      <c r="B11133" s="149"/>
      <c r="C11133" s="127"/>
      <c r="D11133" s="150"/>
      <c r="E11133" s="150"/>
      <c r="F11133" s="133"/>
      <c r="G11133" s="25"/>
      <c r="H11133" s="25"/>
      <c r="I11133" s="132"/>
      <c r="J11133" s="23"/>
      <c r="K11133" s="24"/>
      <c r="L11133" s="23"/>
      <c r="N11133" s="121"/>
    </row>
    <row r="11134" spans="1:15" ht="45.95" customHeight="1">
      <c r="A11134" s="110"/>
      <c r="B11134" s="149"/>
      <c r="C11134" s="127"/>
      <c r="D11134" s="150"/>
      <c r="E11134" s="150"/>
      <c r="F11134" s="18"/>
      <c r="G11134" s="19"/>
      <c r="H11134" s="19"/>
      <c r="I11134" s="120"/>
      <c r="J11134" s="16"/>
      <c r="K11134" s="17"/>
      <c r="L11134" s="16"/>
      <c r="N11134" s="121"/>
    </row>
    <row r="11135" spans="1:15" ht="45.95" customHeight="1">
      <c r="A11135" s="110"/>
      <c r="B11135" s="149"/>
      <c r="C11135" s="127"/>
      <c r="D11135" s="150"/>
      <c r="E11135" s="150"/>
      <c r="F11135" s="22"/>
      <c r="G11135" s="19"/>
      <c r="H11135" s="19"/>
      <c r="I11135" s="120"/>
      <c r="J11135" s="23"/>
      <c r="K11135" s="24"/>
      <c r="L11135" s="23"/>
      <c r="N11135" s="121"/>
    </row>
    <row r="11136" spans="1:15" ht="45.95" customHeight="1">
      <c r="A11136" s="110"/>
      <c r="B11136" s="149"/>
      <c r="C11136" s="127"/>
      <c r="D11136" s="150"/>
      <c r="E11136" s="150"/>
      <c r="F11136" s="22"/>
      <c r="G11136" s="19"/>
      <c r="H11136" s="19"/>
      <c r="I11136" s="120"/>
      <c r="J11136" s="23"/>
      <c r="K11136" s="24"/>
      <c r="L11136" s="23"/>
      <c r="N11136" s="121"/>
    </row>
    <row r="11137" spans="1:15" ht="45.95" customHeight="1">
      <c r="A11137" s="110"/>
      <c r="B11137" s="149"/>
      <c r="C11137" s="127"/>
      <c r="D11137" s="150"/>
      <c r="E11137" s="150"/>
      <c r="F11137" s="25"/>
      <c r="G11137" s="25"/>
      <c r="H11137" s="25"/>
      <c r="I11137" s="120"/>
      <c r="J11137" s="23"/>
      <c r="K11137" s="24"/>
      <c r="L11137" s="23"/>
      <c r="N11137" s="121"/>
    </row>
    <row r="11138" spans="1:15" ht="45.95" customHeight="1">
      <c r="A11138" s="110"/>
      <c r="B11138" s="149"/>
      <c r="C11138" s="127"/>
      <c r="D11138" s="150"/>
      <c r="E11138" s="150"/>
      <c r="F11138" s="133"/>
      <c r="G11138" s="25"/>
      <c r="H11138" s="25"/>
      <c r="I11138" s="120"/>
      <c r="J11138" s="23"/>
      <c r="K11138" s="24"/>
      <c r="L11138" s="23"/>
      <c r="N11138" s="121"/>
    </row>
    <row r="11139" spans="1:15" ht="45.95" customHeight="1">
      <c r="A11139" s="110"/>
      <c r="B11139" s="149"/>
      <c r="C11139" s="127"/>
      <c r="D11139" s="150"/>
      <c r="E11139" s="150"/>
      <c r="F11139" s="133"/>
      <c r="G11139" s="25"/>
      <c r="H11139" s="25"/>
      <c r="I11139" s="132"/>
      <c r="J11139" s="23"/>
      <c r="K11139" s="24"/>
      <c r="L11139" s="23"/>
      <c r="N11139" s="121"/>
    </row>
    <row r="11140" spans="1:15" ht="45.95" customHeight="1">
      <c r="A11140" s="110"/>
      <c r="B11140" s="149"/>
      <c r="C11140" s="127"/>
      <c r="D11140" s="96"/>
      <c r="F11140" s="18"/>
      <c r="G11140" s="130"/>
      <c r="H11140" s="130"/>
      <c r="I11140" s="120"/>
      <c r="J11140" s="16"/>
      <c r="K11140" s="17"/>
      <c r="L11140" s="16"/>
      <c r="N11140" s="131"/>
    </row>
    <row r="11141" spans="1:15" ht="45.95" customHeight="1">
      <c r="B11141" s="149"/>
      <c r="D11141" s="150"/>
      <c r="E11141" s="150"/>
      <c r="F11141" s="18"/>
      <c r="G11141" s="130"/>
      <c r="H11141" s="130"/>
      <c r="I11141" s="120"/>
      <c r="J11141" s="16"/>
      <c r="K11141" s="17"/>
      <c r="L11141" s="16"/>
      <c r="N11141" s="131"/>
    </row>
    <row r="11142" spans="1:15" ht="45.95" customHeight="1">
      <c r="F11142" s="18"/>
      <c r="G11142" s="130"/>
      <c r="H11142" s="130"/>
      <c r="I11142" s="120"/>
      <c r="J11142" s="16"/>
      <c r="K11142" s="17"/>
      <c r="L11142" s="16"/>
      <c r="N11142" s="131"/>
    </row>
    <row r="11143" spans="1:15" ht="45.95" customHeight="1">
      <c r="F11143" s="18"/>
      <c r="G11143" s="130"/>
      <c r="H11143" s="130"/>
      <c r="I11143" s="120"/>
      <c r="J11143" s="16"/>
      <c r="K11143" s="17"/>
      <c r="L11143" s="16"/>
      <c r="N11143" s="131"/>
      <c r="O11143" s="96"/>
    </row>
    <row r="11144" spans="1:15" ht="45.95" customHeight="1">
      <c r="F11144" s="18"/>
      <c r="G11144" s="19"/>
      <c r="H11144" s="19"/>
      <c r="I11144" s="137"/>
      <c r="J11144" s="16"/>
      <c r="K11144" s="17"/>
      <c r="L11144" s="16"/>
      <c r="N11144" s="121"/>
      <c r="O11144" s="96"/>
    </row>
    <row r="11145" spans="1:15" ht="45.95" customHeight="1">
      <c r="F11145" s="18"/>
      <c r="G11145" s="19"/>
      <c r="H11145" s="19"/>
      <c r="I11145" s="120"/>
      <c r="J11145" s="16"/>
      <c r="K11145" s="17"/>
      <c r="L11145" s="16"/>
      <c r="N11145" s="121"/>
      <c r="O11145" s="96"/>
    </row>
    <row r="11146" spans="1:15" ht="45.95" customHeight="1">
      <c r="F11146" s="18"/>
      <c r="G11146" s="19"/>
      <c r="H11146" s="19"/>
      <c r="I11146" s="120"/>
      <c r="J11146" s="16"/>
      <c r="K11146" s="17"/>
      <c r="L11146" s="16"/>
      <c r="N11146" s="121"/>
      <c r="O11146" s="96"/>
    </row>
    <row r="11147" spans="1:15" ht="45.95" customHeight="1">
      <c r="F11147" s="18"/>
      <c r="G11147" s="19"/>
      <c r="H11147" s="19"/>
      <c r="I11147" s="120"/>
      <c r="J11147" s="16"/>
      <c r="K11147" s="17"/>
      <c r="L11147" s="16"/>
      <c r="N11147" s="121"/>
      <c r="O11147" s="96"/>
    </row>
    <row r="11148" spans="1:15" ht="45.95" customHeight="1">
      <c r="F11148" s="18"/>
      <c r="G11148" s="19"/>
      <c r="H11148" s="19"/>
      <c r="I11148" s="120"/>
      <c r="J11148" s="16"/>
      <c r="K11148" s="17"/>
      <c r="L11148" s="16"/>
      <c r="N11148" s="121"/>
      <c r="O11148" s="96"/>
    </row>
    <row r="11149" spans="1:15" ht="45.95" customHeight="1">
      <c r="F11149" s="22"/>
      <c r="G11149" s="19"/>
      <c r="H11149" s="19"/>
      <c r="I11149" s="120"/>
      <c r="J11149" s="23"/>
      <c r="K11149" s="24"/>
      <c r="L11149" s="23"/>
      <c r="N11149" s="121"/>
      <c r="O11149" s="96"/>
    </row>
    <row r="11150" spans="1:15" ht="45.95" customHeight="1">
      <c r="F11150" s="22"/>
      <c r="G11150" s="19"/>
      <c r="H11150" s="19"/>
      <c r="I11150" s="120"/>
      <c r="J11150" s="23"/>
      <c r="K11150" s="24"/>
      <c r="L11150" s="23"/>
      <c r="N11150" s="121"/>
      <c r="O11150" s="96"/>
    </row>
    <row r="11151" spans="1:15" ht="45.95" customHeight="1">
      <c r="F11151" s="25"/>
      <c r="G11151" s="25"/>
      <c r="H11151" s="25"/>
      <c r="I11151" s="132"/>
      <c r="J11151" s="23"/>
      <c r="K11151" s="24"/>
      <c r="L11151" s="23"/>
      <c r="N11151" s="121"/>
      <c r="O11151" s="96"/>
    </row>
    <row r="11152" spans="1:15" ht="45.95" customHeight="1">
      <c r="F11152" s="25"/>
      <c r="G11152" s="25"/>
      <c r="H11152" s="25"/>
      <c r="I11152" s="132"/>
      <c r="J11152" s="23"/>
      <c r="K11152" s="24"/>
      <c r="L11152" s="23"/>
      <c r="N11152" s="121"/>
      <c r="O11152" s="96"/>
    </row>
    <row r="11153" spans="6:15" ht="45.95" customHeight="1">
      <c r="F11153" s="133"/>
      <c r="G11153" s="25"/>
      <c r="H11153" s="25"/>
      <c r="I11153" s="132"/>
      <c r="J11153" s="23"/>
      <c r="K11153" s="24"/>
      <c r="L11153" s="23"/>
      <c r="N11153" s="121"/>
      <c r="O11153" s="96"/>
    </row>
    <row r="11154" spans="6:15" ht="45.95" customHeight="1">
      <c r="F11154" s="133"/>
      <c r="G11154" s="25"/>
      <c r="H11154" s="25"/>
      <c r="I11154" s="132"/>
      <c r="J11154" s="23"/>
      <c r="K11154" s="24"/>
      <c r="L11154" s="23"/>
      <c r="N11154" s="121"/>
      <c r="O11154" s="96"/>
    </row>
    <row r="11155" spans="6:15" ht="45.95" customHeight="1">
      <c r="F11155" s="133"/>
      <c r="G11155" s="25"/>
      <c r="H11155" s="25"/>
      <c r="I11155" s="132"/>
      <c r="J11155" s="23"/>
      <c r="K11155" s="24"/>
      <c r="L11155" s="23"/>
      <c r="N11155" s="121"/>
      <c r="O11155" s="96"/>
    </row>
    <row r="11156" spans="6:15" ht="45.95" customHeight="1">
      <c r="F11156" s="133"/>
      <c r="G11156" s="25"/>
      <c r="H11156" s="25"/>
      <c r="I11156" s="132"/>
      <c r="J11156" s="23"/>
      <c r="K11156" s="24"/>
      <c r="L11156" s="23"/>
      <c r="N11156" s="121"/>
      <c r="O11156" s="96"/>
    </row>
    <row r="11157" spans="6:15" ht="45.95" customHeight="1">
      <c r="F11157" s="18"/>
      <c r="G11157" s="19"/>
      <c r="H11157" s="19"/>
      <c r="I11157" s="120"/>
      <c r="J11157" s="16"/>
      <c r="K11157" s="17"/>
      <c r="L11157" s="16"/>
      <c r="N11157" s="121"/>
      <c r="O11157" s="96"/>
    </row>
    <row r="11158" spans="6:15" ht="45.95" customHeight="1">
      <c r="F11158" s="18"/>
      <c r="G11158" s="19"/>
      <c r="H11158" s="19"/>
      <c r="I11158" s="120"/>
      <c r="J11158" s="16"/>
      <c r="K11158" s="17"/>
      <c r="L11158" s="16"/>
      <c r="N11158" s="121"/>
      <c r="O11158" s="96"/>
    </row>
    <row r="11159" spans="6:15" ht="45.95" customHeight="1">
      <c r="F11159" s="22"/>
      <c r="G11159" s="19"/>
      <c r="H11159" s="19"/>
      <c r="I11159" s="120"/>
      <c r="J11159" s="23"/>
      <c r="K11159" s="24"/>
      <c r="L11159" s="23"/>
      <c r="N11159" s="121"/>
      <c r="O11159" s="96"/>
    </row>
    <row r="11160" spans="6:15" ht="45.95" customHeight="1">
      <c r="F11160" s="22"/>
      <c r="G11160" s="19"/>
      <c r="H11160" s="19"/>
      <c r="I11160" s="120"/>
      <c r="J11160" s="23"/>
      <c r="K11160" s="24"/>
      <c r="L11160" s="23"/>
      <c r="N11160" s="121"/>
      <c r="O11160" s="96"/>
    </row>
    <row r="11161" spans="6:15" ht="45.95" customHeight="1">
      <c r="F11161" s="25"/>
      <c r="G11161" s="25"/>
      <c r="H11161" s="25"/>
      <c r="I11161" s="120"/>
      <c r="J11161" s="23"/>
      <c r="K11161" s="24"/>
      <c r="L11161" s="23"/>
      <c r="N11161" s="121"/>
      <c r="O11161" s="96"/>
    </row>
    <row r="11162" spans="6:15" ht="45.95" customHeight="1">
      <c r="F11162" s="133"/>
      <c r="G11162" s="25"/>
      <c r="H11162" s="25"/>
      <c r="I11162" s="132"/>
      <c r="J11162" s="23"/>
      <c r="K11162" s="24"/>
      <c r="L11162" s="23"/>
      <c r="N11162" s="121"/>
      <c r="O11162" s="96"/>
    </row>
    <row r="11163" spans="6:15" ht="45.95" customHeight="1">
      <c r="F11163" s="133"/>
      <c r="G11163" s="25"/>
      <c r="H11163" s="25"/>
      <c r="I11163" s="132"/>
      <c r="J11163" s="23"/>
      <c r="K11163" s="24"/>
      <c r="L11163" s="23"/>
      <c r="N11163" s="121"/>
      <c r="O11163" s="96"/>
    </row>
    <row r="11164" spans="6:15" ht="45.95" customHeight="1">
      <c r="F11164" s="18"/>
      <c r="G11164" s="19"/>
      <c r="H11164" s="19"/>
      <c r="I11164" s="120"/>
      <c r="J11164" s="16"/>
      <c r="K11164" s="17"/>
      <c r="L11164" s="16"/>
      <c r="N11164" s="121"/>
      <c r="O11164" s="96"/>
    </row>
    <row r="11165" spans="6:15" ht="45.95" customHeight="1">
      <c r="F11165" s="18"/>
      <c r="G11165" s="19"/>
      <c r="H11165" s="19"/>
      <c r="I11165" s="120"/>
      <c r="J11165" s="16"/>
      <c r="K11165" s="17"/>
      <c r="L11165" s="16"/>
      <c r="N11165" s="121"/>
      <c r="O11165" s="96"/>
    </row>
    <row r="11166" spans="6:15" ht="45.95" customHeight="1">
      <c r="F11166" s="18"/>
      <c r="G11166" s="19"/>
      <c r="H11166" s="19"/>
      <c r="I11166" s="120"/>
      <c r="J11166" s="16"/>
      <c r="K11166" s="17"/>
      <c r="L11166" s="16"/>
      <c r="N11166" s="121"/>
      <c r="O11166" s="96"/>
    </row>
    <row r="11167" spans="6:15" ht="45.95" customHeight="1">
      <c r="F11167" s="22"/>
      <c r="G11167" s="19"/>
      <c r="H11167" s="19"/>
      <c r="I11167" s="120"/>
      <c r="J11167" s="23"/>
      <c r="K11167" s="24"/>
      <c r="L11167" s="23"/>
      <c r="N11167" s="121"/>
      <c r="O11167" s="96"/>
    </row>
    <row r="11168" spans="6:15" ht="45.95" customHeight="1">
      <c r="F11168" s="25"/>
      <c r="G11168" s="25"/>
      <c r="H11168" s="25"/>
      <c r="I11168" s="120"/>
      <c r="J11168" s="23"/>
      <c r="K11168" s="24"/>
      <c r="L11168" s="23"/>
      <c r="N11168" s="121"/>
      <c r="O11168" s="96"/>
    </row>
    <row r="11169" spans="1:15" ht="45.95" customHeight="1">
      <c r="F11169" s="25"/>
      <c r="G11169" s="25"/>
      <c r="H11169" s="25"/>
      <c r="I11169" s="132"/>
      <c r="J11169" s="23"/>
      <c r="K11169" s="24"/>
      <c r="L11169" s="23"/>
      <c r="N11169" s="121"/>
      <c r="O11169" s="96"/>
    </row>
    <row r="11170" spans="1:15" ht="45.95" customHeight="1">
      <c r="F11170" s="133"/>
      <c r="G11170" s="25"/>
      <c r="H11170" s="25"/>
      <c r="I11170" s="132"/>
      <c r="J11170" s="23"/>
      <c r="K11170" s="24"/>
      <c r="L11170" s="23"/>
      <c r="N11170" s="121"/>
      <c r="O11170" s="96"/>
    </row>
    <row r="11171" spans="1:15" ht="45.95" customHeight="1">
      <c r="F11171" s="18"/>
      <c r="G11171" s="19"/>
      <c r="H11171" s="19"/>
      <c r="I11171" s="120"/>
      <c r="J11171" s="16"/>
      <c r="K11171" s="17"/>
      <c r="L11171" s="16"/>
      <c r="N11171" s="121"/>
      <c r="O11171" s="96"/>
    </row>
    <row r="11172" spans="1:15" ht="45.95" customHeight="1">
      <c r="F11172" s="18"/>
      <c r="G11172" s="19"/>
      <c r="H11172" s="19"/>
      <c r="I11172" s="120"/>
      <c r="J11172" s="16"/>
      <c r="K11172" s="17"/>
      <c r="L11172" s="16"/>
      <c r="N11172" s="121"/>
      <c r="O11172" s="96"/>
    </row>
    <row r="11173" spans="1:15" ht="45.95" customHeight="1">
      <c r="F11173" s="18"/>
      <c r="G11173" s="19"/>
      <c r="H11173" s="19"/>
      <c r="I11173" s="120"/>
      <c r="J11173" s="16"/>
      <c r="K11173" s="17"/>
      <c r="L11173" s="16"/>
      <c r="N11173" s="121"/>
      <c r="O11173" s="96"/>
    </row>
    <row r="11174" spans="1:15" ht="45.95" customHeight="1">
      <c r="F11174" s="18"/>
      <c r="G11174" s="19"/>
      <c r="H11174" s="19"/>
      <c r="I11174" s="120"/>
      <c r="J11174" s="16"/>
      <c r="K11174" s="17"/>
      <c r="L11174" s="16"/>
      <c r="N11174" s="121"/>
      <c r="O11174" s="96"/>
    </row>
    <row r="11175" spans="1:15" ht="45.95" customHeight="1">
      <c r="F11175" s="18"/>
      <c r="G11175" s="19"/>
      <c r="H11175" s="19"/>
      <c r="I11175" s="120"/>
      <c r="J11175" s="16"/>
      <c r="K11175" s="17"/>
      <c r="L11175" s="16"/>
      <c r="N11175" s="121"/>
      <c r="O11175" s="96"/>
    </row>
    <row r="11176" spans="1:15" ht="45.95" customHeight="1">
      <c r="F11176" s="22"/>
      <c r="G11176" s="19"/>
      <c r="H11176" s="19"/>
      <c r="I11176" s="120"/>
      <c r="J11176" s="23"/>
      <c r="K11176" s="24"/>
      <c r="L11176" s="23"/>
      <c r="N11176" s="121"/>
      <c r="O11176" s="96"/>
    </row>
    <row r="11177" spans="1:15" ht="45.95" customHeight="1">
      <c r="F11177" s="25"/>
      <c r="G11177" s="25"/>
      <c r="H11177" s="25"/>
      <c r="I11177" s="132"/>
      <c r="J11177" s="23"/>
      <c r="K11177" s="24"/>
      <c r="L11177" s="23"/>
      <c r="N11177" s="121"/>
      <c r="O11177" s="96"/>
    </row>
    <row r="11178" spans="1:15" ht="45.95" customHeight="1">
      <c r="F11178" s="25"/>
      <c r="G11178" s="25"/>
      <c r="H11178" s="25"/>
      <c r="I11178" s="132"/>
      <c r="J11178" s="23"/>
      <c r="K11178" s="24"/>
      <c r="L11178" s="23"/>
      <c r="N11178" s="121"/>
      <c r="O11178" s="96"/>
    </row>
    <row r="11179" spans="1:15" ht="45.95" customHeight="1">
      <c r="F11179" s="133"/>
      <c r="G11179" s="25"/>
      <c r="H11179" s="25"/>
      <c r="I11179" s="132"/>
      <c r="J11179" s="23"/>
      <c r="K11179" s="24"/>
      <c r="L11179" s="23"/>
      <c r="N11179" s="121"/>
      <c r="O11179" s="96"/>
    </row>
    <row r="11180" spans="1:15" ht="45.95" customHeight="1">
      <c r="F11180" s="133"/>
      <c r="G11180" s="25"/>
      <c r="H11180" s="25"/>
      <c r="I11180" s="132"/>
      <c r="J11180" s="23"/>
      <c r="K11180" s="24"/>
      <c r="L11180" s="23"/>
      <c r="N11180" s="121"/>
      <c r="O11180" s="96"/>
    </row>
    <row r="11181" spans="1:15" ht="45.95" customHeight="1">
      <c r="A11181" s="110"/>
      <c r="B11181" s="149"/>
      <c r="C11181" s="127"/>
      <c r="D11181" s="96"/>
      <c r="F11181" s="18"/>
      <c r="G11181" s="130"/>
      <c r="H11181" s="130"/>
      <c r="I11181" s="120"/>
      <c r="J11181" s="16"/>
      <c r="K11181" s="17"/>
      <c r="L11181" s="16"/>
      <c r="N11181" s="131"/>
      <c r="O11181" s="96"/>
    </row>
    <row r="11182" spans="1:15" ht="45.95" customHeight="1">
      <c r="F11182" s="18"/>
      <c r="G11182" s="130"/>
      <c r="H11182" s="130"/>
      <c r="I11182" s="120"/>
      <c r="J11182" s="16"/>
      <c r="K11182" s="17"/>
      <c r="L11182" s="16"/>
      <c r="N11182" s="131"/>
      <c r="O11182" s="96"/>
    </row>
    <row r="11183" spans="1:15" ht="45.95" customHeight="1">
      <c r="F11183" s="18"/>
      <c r="G11183" s="130"/>
      <c r="H11183" s="130"/>
      <c r="I11183" s="120"/>
      <c r="J11183" s="16"/>
      <c r="K11183" s="17"/>
      <c r="L11183" s="16"/>
      <c r="N11183" s="131"/>
      <c r="O11183" s="96"/>
    </row>
    <row r="11184" spans="1:15" ht="45.95" customHeight="1">
      <c r="F11184" s="18"/>
      <c r="G11184" s="130"/>
      <c r="H11184" s="130"/>
      <c r="I11184" s="120"/>
      <c r="J11184" s="16"/>
      <c r="K11184" s="17"/>
      <c r="L11184" s="16"/>
      <c r="N11184" s="131"/>
    </row>
    <row r="11185" spans="6:14" ht="45.95" customHeight="1">
      <c r="F11185" s="18"/>
      <c r="G11185" s="19"/>
      <c r="H11185" s="19"/>
      <c r="I11185" s="120"/>
      <c r="J11185" s="16"/>
      <c r="K11185" s="130"/>
      <c r="L11185" s="16"/>
      <c r="N11185" s="121"/>
    </row>
    <row r="11186" spans="6:14" ht="45.95" customHeight="1">
      <c r="F11186" s="22"/>
      <c r="G11186" s="19"/>
      <c r="H11186" s="19"/>
      <c r="I11186" s="120"/>
      <c r="J11186" s="23"/>
      <c r="K11186" s="24"/>
      <c r="L11186" s="23"/>
      <c r="N11186" s="121"/>
    </row>
    <row r="11187" spans="6:14" ht="45.95" customHeight="1">
      <c r="F11187" s="133"/>
      <c r="G11187" s="25"/>
      <c r="H11187" s="25"/>
      <c r="I11187" s="120"/>
      <c r="J11187" s="23"/>
      <c r="K11187" s="130"/>
      <c r="L11187" s="23"/>
      <c r="N11187" s="121"/>
    </row>
    <row r="11188" spans="6:14" ht="45.95" customHeight="1">
      <c r="F11188" s="133"/>
      <c r="G11188" s="25"/>
      <c r="H11188" s="25"/>
      <c r="I11188" s="132"/>
      <c r="J11188" s="23"/>
      <c r="K11188" s="130"/>
      <c r="L11188" s="23"/>
      <c r="N11188" s="121"/>
    </row>
    <row r="11189" spans="6:14" ht="45.95" customHeight="1">
      <c r="F11189" s="133"/>
      <c r="G11189" s="25"/>
      <c r="H11189" s="25"/>
      <c r="I11189" s="132"/>
      <c r="J11189" s="23"/>
      <c r="K11189" s="130"/>
      <c r="L11189" s="23"/>
      <c r="N11189" s="121"/>
    </row>
    <row r="11190" spans="6:14" ht="45.95" customHeight="1">
      <c r="F11190" s="18"/>
      <c r="G11190" s="19"/>
      <c r="H11190" s="19"/>
      <c r="I11190" s="120"/>
      <c r="J11190" s="16"/>
      <c r="K11190" s="17"/>
      <c r="L11190" s="16"/>
      <c r="N11190" s="121"/>
    </row>
    <row r="11191" spans="6:14" ht="45.95" customHeight="1">
      <c r="F11191" s="18"/>
      <c r="G11191" s="19"/>
      <c r="H11191" s="19"/>
      <c r="I11191" s="120"/>
      <c r="J11191" s="16"/>
      <c r="K11191" s="17"/>
      <c r="L11191" s="16"/>
      <c r="N11191" s="121"/>
    </row>
    <row r="11192" spans="6:14" ht="45.95" customHeight="1">
      <c r="F11192" s="18"/>
      <c r="G11192" s="19"/>
      <c r="H11192" s="19"/>
      <c r="I11192" s="120"/>
      <c r="J11192" s="16"/>
      <c r="K11192" s="17"/>
      <c r="L11192" s="16"/>
      <c r="N11192" s="121"/>
    </row>
    <row r="11193" spans="6:14" ht="45.95" customHeight="1">
      <c r="F11193" s="18"/>
      <c r="G11193" s="19"/>
      <c r="H11193" s="19"/>
      <c r="I11193" s="120"/>
      <c r="J11193" s="16"/>
      <c r="K11193" s="17"/>
      <c r="L11193" s="16"/>
      <c r="N11193" s="121"/>
    </row>
    <row r="11194" spans="6:14" ht="45.95" customHeight="1">
      <c r="F11194" s="18"/>
      <c r="G11194" s="19"/>
      <c r="H11194" s="19"/>
      <c r="I11194" s="120"/>
      <c r="J11194" s="16"/>
      <c r="K11194" s="17"/>
      <c r="L11194" s="16"/>
      <c r="N11194" s="121"/>
    </row>
    <row r="11195" spans="6:14" ht="45.95" customHeight="1">
      <c r="F11195" s="18"/>
      <c r="G11195" s="19"/>
      <c r="H11195" s="19"/>
      <c r="I11195" s="120"/>
      <c r="J11195" s="16"/>
      <c r="K11195" s="17"/>
      <c r="L11195" s="16"/>
      <c r="N11195" s="121"/>
    </row>
    <row r="11196" spans="6:14" ht="45.95" customHeight="1">
      <c r="F11196" s="18"/>
      <c r="G11196" s="19"/>
      <c r="H11196" s="19"/>
      <c r="I11196" s="120"/>
      <c r="J11196" s="16"/>
      <c r="K11196" s="17"/>
      <c r="L11196" s="16"/>
      <c r="N11196" s="121"/>
    </row>
    <row r="11197" spans="6:14" ht="45.95" customHeight="1">
      <c r="F11197" s="18"/>
      <c r="G11197" s="19"/>
      <c r="H11197" s="19"/>
      <c r="I11197" s="120"/>
      <c r="J11197" s="16"/>
      <c r="K11197" s="17"/>
      <c r="L11197" s="16"/>
      <c r="N11197" s="121"/>
    </row>
    <row r="11198" spans="6:14" ht="45.95" customHeight="1">
      <c r="F11198" s="22"/>
      <c r="G11198" s="19"/>
      <c r="H11198" s="19"/>
      <c r="I11198" s="120"/>
      <c r="J11198" s="23"/>
      <c r="K11198" s="24"/>
      <c r="L11198" s="23"/>
      <c r="N11198" s="121"/>
    </row>
    <row r="11199" spans="6:14" ht="45.95" customHeight="1">
      <c r="F11199" s="133"/>
      <c r="G11199" s="25"/>
      <c r="H11199" s="25"/>
      <c r="I11199" s="132"/>
      <c r="J11199" s="23"/>
      <c r="K11199" s="24"/>
      <c r="L11199" s="23"/>
      <c r="N11199" s="121"/>
    </row>
    <row r="11200" spans="6:14" ht="45.95" customHeight="1">
      <c r="F11200" s="133"/>
      <c r="G11200" s="25"/>
      <c r="H11200" s="25"/>
      <c r="I11200" s="132"/>
      <c r="J11200" s="23"/>
      <c r="K11200" s="24"/>
      <c r="L11200" s="23"/>
      <c r="N11200" s="121"/>
    </row>
    <row r="11201" spans="6:14" ht="45.95" customHeight="1">
      <c r="F11201" s="133"/>
      <c r="G11201" s="25"/>
      <c r="H11201" s="25"/>
      <c r="I11201" s="132"/>
      <c r="J11201" s="23"/>
      <c r="K11201" s="24"/>
      <c r="L11201" s="23"/>
      <c r="N11201" s="121"/>
    </row>
    <row r="11202" spans="6:14" ht="45.95" customHeight="1">
      <c r="F11202" s="18"/>
      <c r="G11202" s="19"/>
      <c r="H11202" s="19"/>
      <c r="I11202" s="137"/>
      <c r="J11202" s="16"/>
      <c r="K11202" s="17"/>
      <c r="L11202" s="16"/>
      <c r="N11202" s="121"/>
    </row>
    <row r="11203" spans="6:14" ht="45.95" customHeight="1">
      <c r="F11203" s="18"/>
      <c r="G11203" s="19"/>
      <c r="H11203" s="19"/>
      <c r="I11203" s="120"/>
      <c r="J11203" s="16"/>
      <c r="K11203" s="17"/>
      <c r="L11203" s="16"/>
      <c r="N11203" s="121"/>
    </row>
    <row r="11204" spans="6:14" ht="45.95" customHeight="1">
      <c r="F11204" s="22"/>
      <c r="G11204" s="19"/>
      <c r="H11204" s="19"/>
      <c r="I11204" s="120"/>
      <c r="J11204" s="23"/>
      <c r="K11204" s="24"/>
      <c r="L11204" s="23"/>
      <c r="N11204" s="121"/>
    </row>
    <row r="11205" spans="6:14" ht="45.95" customHeight="1">
      <c r="F11205" s="25"/>
      <c r="G11205" s="25"/>
      <c r="H11205" s="25"/>
      <c r="I11205" s="120"/>
      <c r="J11205" s="23"/>
      <c r="K11205" s="24"/>
      <c r="L11205" s="23"/>
      <c r="N11205" s="121"/>
    </row>
    <row r="11206" spans="6:14" ht="45.95" customHeight="1">
      <c r="F11206" s="25"/>
      <c r="G11206" s="25"/>
      <c r="H11206" s="25"/>
      <c r="I11206" s="120"/>
      <c r="J11206" s="23"/>
      <c r="K11206" s="24"/>
      <c r="L11206" s="23"/>
      <c r="N11206" s="121"/>
    </row>
    <row r="11207" spans="6:14" ht="45.95" customHeight="1">
      <c r="F11207" s="133"/>
      <c r="G11207" s="25"/>
      <c r="H11207" s="25"/>
      <c r="I11207" s="120"/>
      <c r="J11207" s="23"/>
      <c r="K11207" s="24"/>
      <c r="L11207" s="23"/>
      <c r="N11207" s="121"/>
    </row>
    <row r="11208" spans="6:14" ht="45.95" customHeight="1">
      <c r="F11208" s="133"/>
      <c r="G11208" s="25"/>
      <c r="H11208" s="25"/>
      <c r="I11208" s="132"/>
      <c r="J11208" s="23"/>
      <c r="K11208" s="24"/>
      <c r="L11208" s="23"/>
      <c r="N11208" s="121"/>
    </row>
    <row r="11209" spans="6:14" ht="45.95" customHeight="1">
      <c r="F11209" s="18"/>
      <c r="G11209" s="19"/>
      <c r="H11209" s="19"/>
      <c r="I11209" s="120"/>
      <c r="J11209" s="16"/>
      <c r="K11209" s="17"/>
      <c r="L11209" s="16"/>
      <c r="N11209" s="121"/>
    </row>
    <row r="11210" spans="6:14" ht="45.95" customHeight="1">
      <c r="F11210" s="18"/>
      <c r="G11210" s="19"/>
      <c r="H11210" s="19"/>
      <c r="I11210" s="120"/>
      <c r="J11210" s="16"/>
      <c r="K11210" s="17"/>
      <c r="L11210" s="16"/>
      <c r="N11210" s="121"/>
    </row>
    <row r="11211" spans="6:14" ht="45.95" customHeight="1">
      <c r="F11211" s="22"/>
      <c r="G11211" s="19"/>
      <c r="H11211" s="19"/>
      <c r="I11211" s="120"/>
      <c r="J11211" s="23"/>
      <c r="K11211" s="24"/>
      <c r="L11211" s="23"/>
      <c r="N11211" s="121"/>
    </row>
    <row r="11212" spans="6:14" ht="45.95" customHeight="1">
      <c r="F11212" s="22"/>
      <c r="G11212" s="19"/>
      <c r="H11212" s="19"/>
      <c r="I11212" s="120"/>
      <c r="J11212" s="23"/>
      <c r="K11212" s="24"/>
      <c r="L11212" s="23"/>
      <c r="N11212" s="121"/>
    </row>
    <row r="11213" spans="6:14" ht="45.95" customHeight="1">
      <c r="F11213" s="25"/>
      <c r="G11213" s="25"/>
      <c r="H11213" s="25"/>
      <c r="I11213" s="120"/>
      <c r="J11213" s="23"/>
      <c r="K11213" s="24"/>
      <c r="L11213" s="23"/>
      <c r="N11213" s="121"/>
    </row>
    <row r="11214" spans="6:14" ht="45.95" customHeight="1">
      <c r="F11214" s="133"/>
      <c r="G11214" s="25"/>
      <c r="H11214" s="25"/>
      <c r="I11214" s="132"/>
      <c r="J11214" s="23"/>
      <c r="K11214" s="24"/>
      <c r="L11214" s="23"/>
      <c r="N11214" s="121"/>
    </row>
    <row r="11215" spans="6:14" ht="45.95" customHeight="1">
      <c r="F11215" s="133"/>
      <c r="G11215" s="25"/>
      <c r="H11215" s="25"/>
      <c r="I11215" s="132"/>
      <c r="J11215" s="23"/>
      <c r="K11215" s="24"/>
      <c r="L11215" s="23"/>
      <c r="N11215" s="121"/>
    </row>
    <row r="11216" spans="6:14" ht="45.95" customHeight="1">
      <c r="F11216" s="133"/>
      <c r="G11216" s="25"/>
      <c r="H11216" s="25"/>
      <c r="I11216" s="132"/>
      <c r="J11216" s="23"/>
      <c r="K11216" s="24"/>
      <c r="L11216" s="23"/>
      <c r="N11216" s="121"/>
    </row>
    <row r="11217" spans="1:15" ht="45.95" customHeight="1">
      <c r="A11217" s="110"/>
      <c r="B11217" s="149"/>
      <c r="C11217" s="127"/>
      <c r="D11217" s="96"/>
      <c r="F11217" s="18"/>
      <c r="G11217" s="130"/>
      <c r="H11217" s="130"/>
      <c r="I11217" s="120"/>
      <c r="J11217" s="16"/>
      <c r="K11217" s="17"/>
      <c r="L11217" s="16"/>
      <c r="N11217" s="131"/>
    </row>
    <row r="11218" spans="1:15" ht="45.95" customHeight="1">
      <c r="F11218" s="18"/>
      <c r="G11218" s="130"/>
      <c r="H11218" s="130"/>
      <c r="I11218" s="120"/>
      <c r="J11218" s="16"/>
      <c r="K11218" s="17"/>
      <c r="L11218" s="16"/>
      <c r="N11218" s="131"/>
    </row>
    <row r="11219" spans="1:15" ht="45.95" customHeight="1">
      <c r="F11219" s="18"/>
      <c r="G11219" s="130"/>
      <c r="H11219" s="130"/>
      <c r="I11219" s="120"/>
      <c r="J11219" s="16"/>
      <c r="K11219" s="17"/>
      <c r="L11219" s="16"/>
      <c r="N11219" s="131"/>
      <c r="O11219" s="96"/>
    </row>
    <row r="11220" spans="1:15" ht="45.95" customHeight="1">
      <c r="F11220" s="18"/>
      <c r="G11220" s="130"/>
      <c r="H11220" s="130"/>
      <c r="I11220" s="120"/>
      <c r="J11220" s="16"/>
      <c r="K11220" s="17"/>
      <c r="L11220" s="16"/>
      <c r="N11220" s="131"/>
      <c r="O11220" s="96"/>
    </row>
    <row r="11221" spans="1:15" ht="45.95" customHeight="1">
      <c r="F11221" s="18"/>
      <c r="G11221" s="130"/>
      <c r="H11221" s="130"/>
      <c r="I11221" s="120"/>
      <c r="J11221" s="16"/>
      <c r="K11221" s="17"/>
      <c r="L11221" s="16"/>
      <c r="N11221" s="131"/>
      <c r="O11221" s="96"/>
    </row>
    <row r="11222" spans="1:15" ht="45.95" customHeight="1">
      <c r="F11222" s="18"/>
      <c r="G11222" s="19"/>
      <c r="H11222" s="19"/>
      <c r="I11222" s="137"/>
      <c r="J11222" s="16"/>
      <c r="K11222" s="17"/>
      <c r="L11222" s="16"/>
      <c r="N11222" s="121"/>
      <c r="O11222" s="96"/>
    </row>
    <row r="11223" spans="1:15" ht="45.95" customHeight="1">
      <c r="F11223" s="18"/>
      <c r="G11223" s="19"/>
      <c r="H11223" s="19"/>
      <c r="I11223" s="120"/>
      <c r="J11223" s="16"/>
      <c r="K11223" s="17"/>
      <c r="L11223" s="16"/>
      <c r="N11223" s="121"/>
      <c r="O11223" s="96"/>
    </row>
    <row r="11224" spans="1:15" ht="45.95" customHeight="1">
      <c r="F11224" s="18"/>
      <c r="G11224" s="19"/>
      <c r="H11224" s="19"/>
      <c r="I11224" s="120"/>
      <c r="J11224" s="16"/>
      <c r="K11224" s="17"/>
      <c r="L11224" s="16"/>
      <c r="N11224" s="121"/>
      <c r="O11224" s="96"/>
    </row>
    <row r="11225" spans="1:15" ht="45.95" customHeight="1">
      <c r="F11225" s="18"/>
      <c r="G11225" s="19"/>
      <c r="H11225" s="19"/>
      <c r="I11225" s="120"/>
      <c r="J11225" s="16"/>
      <c r="K11225" s="17"/>
      <c r="L11225" s="16"/>
      <c r="N11225" s="121"/>
      <c r="O11225" s="96"/>
    </row>
    <row r="11226" spans="1:15" ht="45.95" customHeight="1">
      <c r="F11226" s="18"/>
      <c r="G11226" s="19"/>
      <c r="H11226" s="19"/>
      <c r="I11226" s="120"/>
      <c r="J11226" s="16"/>
      <c r="K11226" s="17"/>
      <c r="L11226" s="16"/>
      <c r="N11226" s="121"/>
      <c r="O11226" s="96"/>
    </row>
    <row r="11227" spans="1:15" ht="45.95" customHeight="1">
      <c r="F11227" s="22"/>
      <c r="G11227" s="19"/>
      <c r="H11227" s="19"/>
      <c r="I11227" s="120"/>
      <c r="J11227" s="23"/>
      <c r="K11227" s="24"/>
      <c r="L11227" s="23"/>
      <c r="N11227" s="121"/>
      <c r="O11227" s="96"/>
    </row>
    <row r="11228" spans="1:15" ht="45.95" customHeight="1">
      <c r="F11228" s="25"/>
      <c r="G11228" s="25"/>
      <c r="H11228" s="25"/>
      <c r="I11228" s="120"/>
      <c r="J11228" s="23"/>
      <c r="K11228" s="24"/>
      <c r="L11228" s="23"/>
      <c r="N11228" s="121"/>
      <c r="O11228" s="96"/>
    </row>
    <row r="11229" spans="1:15" ht="45.95" customHeight="1">
      <c r="F11229" s="133"/>
      <c r="G11229" s="25"/>
      <c r="H11229" s="25"/>
      <c r="I11229" s="132"/>
      <c r="J11229" s="23"/>
      <c r="K11229" s="24"/>
      <c r="L11229" s="23"/>
      <c r="N11229" s="121"/>
      <c r="O11229" s="96"/>
    </row>
    <row r="11230" spans="1:15" ht="45.95" customHeight="1">
      <c r="F11230" s="133"/>
      <c r="G11230" s="25"/>
      <c r="H11230" s="25"/>
      <c r="I11230" s="132"/>
      <c r="J11230" s="23"/>
      <c r="K11230" s="24"/>
      <c r="L11230" s="23"/>
      <c r="N11230" s="121"/>
      <c r="O11230" s="96"/>
    </row>
    <row r="11231" spans="1:15" ht="45.95" customHeight="1">
      <c r="F11231" s="133"/>
      <c r="G11231" s="25"/>
      <c r="H11231" s="25"/>
      <c r="I11231" s="132"/>
      <c r="J11231" s="23"/>
      <c r="K11231" s="24"/>
      <c r="L11231" s="23"/>
      <c r="N11231" s="121"/>
      <c r="O11231" s="96"/>
    </row>
    <row r="11232" spans="1:15" ht="45.95" customHeight="1">
      <c r="F11232" s="18"/>
      <c r="G11232" s="19"/>
      <c r="H11232" s="19"/>
      <c r="I11232" s="137"/>
      <c r="J11232" s="16"/>
      <c r="K11232" s="17"/>
      <c r="L11232" s="16"/>
      <c r="N11232" s="121"/>
      <c r="O11232" s="96"/>
    </row>
    <row r="11233" spans="6:15" ht="45.95" customHeight="1">
      <c r="F11233" s="18"/>
      <c r="G11233" s="19"/>
      <c r="H11233" s="19"/>
      <c r="I11233" s="120"/>
      <c r="J11233" s="16"/>
      <c r="K11233" s="17"/>
      <c r="L11233" s="16"/>
      <c r="N11233" s="121"/>
      <c r="O11233" s="96"/>
    </row>
    <row r="11234" spans="6:15" ht="45.95" customHeight="1">
      <c r="F11234" s="18"/>
      <c r="G11234" s="19"/>
      <c r="H11234" s="19"/>
      <c r="I11234" s="120"/>
      <c r="J11234" s="16"/>
      <c r="K11234" s="17"/>
      <c r="L11234" s="16"/>
      <c r="N11234" s="121"/>
      <c r="O11234" s="96"/>
    </row>
    <row r="11235" spans="6:15" ht="45.95" customHeight="1">
      <c r="F11235" s="18"/>
      <c r="G11235" s="19"/>
      <c r="H11235" s="19"/>
      <c r="I11235" s="120"/>
      <c r="J11235" s="16"/>
      <c r="K11235" s="17"/>
      <c r="L11235" s="16"/>
      <c r="N11235" s="121"/>
      <c r="O11235" s="96"/>
    </row>
    <row r="11236" spans="6:15" ht="45.95" customHeight="1">
      <c r="F11236" s="18"/>
      <c r="G11236" s="19"/>
      <c r="H11236" s="19"/>
      <c r="I11236" s="120"/>
      <c r="J11236" s="16"/>
      <c r="K11236" s="17"/>
      <c r="L11236" s="16"/>
      <c r="N11236" s="121"/>
      <c r="O11236" s="96"/>
    </row>
    <row r="11237" spans="6:15" ht="45.95" customHeight="1">
      <c r="F11237" s="22"/>
      <c r="G11237" s="19"/>
      <c r="H11237" s="19"/>
      <c r="I11237" s="120"/>
      <c r="J11237" s="23"/>
      <c r="K11237" s="24"/>
      <c r="L11237" s="23"/>
      <c r="N11237" s="121"/>
      <c r="O11237" s="96"/>
    </row>
    <row r="11238" spans="6:15" ht="45.95" customHeight="1">
      <c r="F11238" s="22"/>
      <c r="G11238" s="19"/>
      <c r="H11238" s="19"/>
      <c r="I11238" s="120"/>
      <c r="J11238" s="23"/>
      <c r="K11238" s="24"/>
      <c r="L11238" s="23"/>
      <c r="N11238" s="121"/>
      <c r="O11238" s="96"/>
    </row>
    <row r="11239" spans="6:15" ht="45.95" customHeight="1">
      <c r="F11239" s="25"/>
      <c r="G11239" s="25"/>
      <c r="H11239" s="25"/>
      <c r="I11239" s="132"/>
      <c r="J11239" s="23"/>
      <c r="K11239" s="24"/>
      <c r="L11239" s="23"/>
      <c r="N11239" s="121"/>
      <c r="O11239" s="96"/>
    </row>
    <row r="11240" spans="6:15" ht="45.95" customHeight="1">
      <c r="F11240" s="25"/>
      <c r="G11240" s="25"/>
      <c r="H11240" s="25"/>
      <c r="I11240" s="132"/>
      <c r="J11240" s="23"/>
      <c r="K11240" s="24"/>
      <c r="L11240" s="23"/>
      <c r="N11240" s="121"/>
      <c r="O11240" s="96"/>
    </row>
    <row r="11241" spans="6:15" ht="45.95" customHeight="1">
      <c r="F11241" s="133"/>
      <c r="G11241" s="25"/>
      <c r="H11241" s="25"/>
      <c r="I11241" s="132"/>
      <c r="J11241" s="23"/>
      <c r="K11241" s="24"/>
      <c r="L11241" s="23"/>
      <c r="N11241" s="121"/>
      <c r="O11241" s="96"/>
    </row>
    <row r="11242" spans="6:15" ht="45.95" customHeight="1">
      <c r="F11242" s="133"/>
      <c r="G11242" s="25"/>
      <c r="H11242" s="25"/>
      <c r="I11242" s="132"/>
      <c r="J11242" s="23"/>
      <c r="K11242" s="24"/>
      <c r="L11242" s="23"/>
      <c r="N11242" s="121"/>
      <c r="O11242" s="96"/>
    </row>
    <row r="11243" spans="6:15" ht="45.95" customHeight="1">
      <c r="F11243" s="133"/>
      <c r="G11243" s="25"/>
      <c r="H11243" s="25"/>
      <c r="I11243" s="132"/>
      <c r="J11243" s="23"/>
      <c r="K11243" s="24"/>
      <c r="L11243" s="23"/>
      <c r="N11243" s="121"/>
      <c r="O11243" s="96"/>
    </row>
    <row r="11244" spans="6:15" ht="45.95" customHeight="1">
      <c r="F11244" s="133"/>
      <c r="G11244" s="25"/>
      <c r="H11244" s="25"/>
      <c r="I11244" s="132"/>
      <c r="J11244" s="23"/>
      <c r="K11244" s="24"/>
      <c r="L11244" s="23"/>
      <c r="N11244" s="121"/>
      <c r="O11244" s="96"/>
    </row>
    <row r="11245" spans="6:15" ht="45.95" customHeight="1">
      <c r="F11245" s="18"/>
      <c r="G11245" s="19"/>
      <c r="H11245" s="19"/>
      <c r="I11245" s="120"/>
      <c r="J11245" s="16"/>
      <c r="K11245" s="17"/>
      <c r="L11245" s="16"/>
      <c r="N11245" s="121"/>
      <c r="O11245" s="96"/>
    </row>
    <row r="11246" spans="6:15" ht="45.95" customHeight="1">
      <c r="F11246" s="18"/>
      <c r="G11246" s="19"/>
      <c r="H11246" s="19"/>
      <c r="I11246" s="120"/>
      <c r="J11246" s="16"/>
      <c r="K11246" s="17"/>
      <c r="L11246" s="16"/>
      <c r="N11246" s="121"/>
      <c r="O11246" s="96"/>
    </row>
    <row r="11247" spans="6:15" ht="45.95" customHeight="1">
      <c r="F11247" s="18"/>
      <c r="G11247" s="19"/>
      <c r="H11247" s="19"/>
      <c r="I11247" s="120"/>
      <c r="J11247" s="16"/>
      <c r="K11247" s="17"/>
      <c r="L11247" s="16"/>
      <c r="N11247" s="121"/>
      <c r="O11247" s="96"/>
    </row>
    <row r="11248" spans="6:15" ht="45.95" customHeight="1">
      <c r="F11248" s="18"/>
      <c r="G11248" s="19"/>
      <c r="H11248" s="19"/>
      <c r="I11248" s="120"/>
      <c r="J11248" s="16"/>
      <c r="K11248" s="17"/>
      <c r="L11248" s="16"/>
      <c r="N11248" s="121"/>
      <c r="O11248" s="96"/>
    </row>
    <row r="11249" spans="6:15" ht="45.95" customHeight="1">
      <c r="F11249" s="22"/>
      <c r="G11249" s="19"/>
      <c r="H11249" s="19"/>
      <c r="I11249" s="120"/>
      <c r="J11249" s="23"/>
      <c r="K11249" s="24"/>
      <c r="L11249" s="23"/>
      <c r="N11249" s="121"/>
      <c r="O11249" s="96"/>
    </row>
    <row r="11250" spans="6:15" ht="45.95" customHeight="1">
      <c r="F11250" s="22"/>
      <c r="G11250" s="19"/>
      <c r="H11250" s="19"/>
      <c r="I11250" s="120"/>
      <c r="J11250" s="23"/>
      <c r="K11250" s="24"/>
      <c r="L11250" s="23"/>
      <c r="N11250" s="121"/>
      <c r="O11250" s="96"/>
    </row>
    <row r="11251" spans="6:15" ht="45.95" customHeight="1">
      <c r="F11251" s="25"/>
      <c r="G11251" s="25"/>
      <c r="H11251" s="25"/>
      <c r="I11251" s="132"/>
      <c r="J11251" s="23"/>
      <c r="K11251" s="24"/>
      <c r="L11251" s="23"/>
      <c r="N11251" s="121"/>
      <c r="O11251" s="96"/>
    </row>
    <row r="11252" spans="6:15" ht="45.95" customHeight="1">
      <c r="F11252" s="25"/>
      <c r="G11252" s="25"/>
      <c r="H11252" s="25"/>
      <c r="I11252" s="132"/>
      <c r="J11252" s="23"/>
      <c r="K11252" s="24"/>
      <c r="L11252" s="23"/>
      <c r="N11252" s="121"/>
      <c r="O11252" s="96"/>
    </row>
    <row r="11253" spans="6:15" ht="45.95" customHeight="1">
      <c r="F11253" s="133"/>
      <c r="G11253" s="25"/>
      <c r="H11253" s="25"/>
      <c r="I11253" s="132"/>
      <c r="J11253" s="23"/>
      <c r="K11253" s="24"/>
      <c r="L11253" s="23"/>
      <c r="N11253" s="121"/>
      <c r="O11253" s="96"/>
    </row>
    <row r="11254" spans="6:15" ht="45.95" customHeight="1">
      <c r="F11254" s="133"/>
      <c r="G11254" s="25"/>
      <c r="H11254" s="25"/>
      <c r="I11254" s="132"/>
      <c r="J11254" s="23"/>
      <c r="K11254" s="24"/>
      <c r="L11254" s="23"/>
      <c r="N11254" s="121"/>
      <c r="O11254" s="96"/>
    </row>
    <row r="11255" spans="6:15" ht="45.95" customHeight="1">
      <c r="F11255" s="133"/>
      <c r="G11255" s="25"/>
      <c r="H11255" s="25"/>
      <c r="I11255" s="132"/>
      <c r="J11255" s="23"/>
      <c r="K11255" s="24"/>
      <c r="L11255" s="23"/>
      <c r="N11255" s="121"/>
      <c r="O11255" s="96"/>
    </row>
    <row r="11256" spans="6:15" ht="45.95" customHeight="1">
      <c r="F11256" s="18"/>
      <c r="G11256" s="19"/>
      <c r="H11256" s="19"/>
      <c r="I11256" s="120"/>
      <c r="J11256" s="16"/>
      <c r="K11256" s="17"/>
      <c r="L11256" s="16"/>
      <c r="N11256" s="131"/>
      <c r="O11256" s="96"/>
    </row>
    <row r="11257" spans="6:15" ht="45.95" customHeight="1">
      <c r="F11257" s="18"/>
      <c r="G11257" s="19"/>
      <c r="H11257" s="19"/>
      <c r="I11257" s="120"/>
      <c r="J11257" s="16"/>
      <c r="K11257" s="17"/>
      <c r="L11257" s="16"/>
      <c r="N11257" s="131"/>
      <c r="O11257" s="96"/>
    </row>
    <row r="11258" spans="6:15" ht="45.95" customHeight="1">
      <c r="F11258" s="18"/>
      <c r="G11258" s="19"/>
      <c r="H11258" s="19"/>
      <c r="I11258" s="120"/>
      <c r="J11258" s="16"/>
      <c r="K11258" s="17"/>
      <c r="L11258" s="16"/>
      <c r="N11258" s="131"/>
      <c r="O11258" s="96"/>
    </row>
    <row r="11259" spans="6:15" ht="45.95" customHeight="1">
      <c r="F11259" s="18"/>
      <c r="G11259" s="19"/>
      <c r="H11259" s="19"/>
      <c r="I11259" s="120"/>
      <c r="J11259" s="16"/>
      <c r="K11259" s="17"/>
      <c r="L11259" s="16"/>
      <c r="N11259" s="131"/>
      <c r="O11259" s="96"/>
    </row>
    <row r="11260" spans="6:15" ht="45.95" customHeight="1">
      <c r="F11260" s="18"/>
      <c r="G11260" s="19"/>
      <c r="H11260" s="19"/>
      <c r="I11260" s="120"/>
      <c r="J11260" s="16"/>
      <c r="K11260" s="17"/>
      <c r="L11260" s="16"/>
      <c r="N11260" s="131"/>
      <c r="O11260" s="96"/>
    </row>
    <row r="11261" spans="6:15" ht="45.95" customHeight="1">
      <c r="F11261" s="22"/>
      <c r="G11261" s="19"/>
      <c r="H11261" s="19"/>
      <c r="I11261" s="120"/>
      <c r="J11261" s="23"/>
      <c r="K11261" s="24"/>
      <c r="L11261" s="23"/>
      <c r="N11261" s="131"/>
      <c r="O11261" s="96"/>
    </row>
    <row r="11262" spans="6:15" ht="45.95" customHeight="1">
      <c r="F11262" s="25"/>
      <c r="G11262" s="25"/>
      <c r="H11262" s="25"/>
      <c r="I11262" s="132"/>
      <c r="J11262" s="23"/>
      <c r="K11262" s="24"/>
      <c r="L11262" s="23"/>
      <c r="N11262" s="131"/>
      <c r="O11262" s="96"/>
    </row>
    <row r="11263" spans="6:15" ht="45.95" customHeight="1">
      <c r="F11263" s="25"/>
      <c r="G11263" s="25"/>
      <c r="H11263" s="25"/>
      <c r="I11263" s="132"/>
      <c r="J11263" s="23"/>
      <c r="K11263" s="24"/>
      <c r="L11263" s="23"/>
      <c r="N11263" s="131"/>
      <c r="O11263" s="96"/>
    </row>
    <row r="11264" spans="6:15" ht="45.95" customHeight="1">
      <c r="F11264" s="133"/>
      <c r="G11264" s="25"/>
      <c r="H11264" s="25"/>
      <c r="I11264" s="132"/>
      <c r="J11264" s="23"/>
      <c r="K11264" s="24"/>
      <c r="L11264" s="23"/>
      <c r="N11264" s="131"/>
      <c r="O11264" s="96"/>
    </row>
    <row r="11265" spans="1:15" ht="45.95" customHeight="1">
      <c r="F11265" s="133"/>
      <c r="G11265" s="25"/>
      <c r="H11265" s="25"/>
      <c r="I11265" s="132"/>
      <c r="J11265" s="23"/>
      <c r="K11265" s="24"/>
      <c r="L11265" s="23"/>
      <c r="N11265" s="131"/>
      <c r="O11265" s="96"/>
    </row>
    <row r="11266" spans="1:15" ht="45.95" customHeight="1">
      <c r="F11266" s="133"/>
      <c r="G11266" s="25"/>
      <c r="H11266" s="25"/>
      <c r="I11266" s="132"/>
      <c r="J11266" s="23"/>
      <c r="K11266" s="24"/>
      <c r="L11266" s="23"/>
      <c r="N11266" s="131"/>
      <c r="O11266" s="96"/>
    </row>
    <row r="11267" spans="1:15" ht="45.95" customHeight="1">
      <c r="F11267" s="18"/>
      <c r="G11267" s="19"/>
      <c r="H11267" s="19"/>
      <c r="I11267" s="120"/>
      <c r="J11267" s="16"/>
      <c r="K11267" s="17"/>
      <c r="L11267" s="16"/>
      <c r="N11267" s="121"/>
      <c r="O11267" s="96"/>
    </row>
    <row r="11268" spans="1:15" ht="45.95" customHeight="1">
      <c r="F11268" s="18"/>
      <c r="G11268" s="19"/>
      <c r="H11268" s="19"/>
      <c r="I11268" s="120"/>
      <c r="J11268" s="16"/>
      <c r="K11268" s="17"/>
      <c r="L11268" s="16"/>
      <c r="N11268" s="121"/>
      <c r="O11268" s="96"/>
    </row>
    <row r="11269" spans="1:15" ht="45.95" customHeight="1">
      <c r="F11269" s="22"/>
      <c r="G11269" s="19"/>
      <c r="H11269" s="19"/>
      <c r="I11269" s="120"/>
      <c r="J11269" s="23"/>
      <c r="K11269" s="24"/>
      <c r="L11269" s="23"/>
      <c r="N11269" s="121"/>
      <c r="O11269" s="96"/>
    </row>
    <row r="11270" spans="1:15" ht="45.95" customHeight="1">
      <c r="F11270" s="22"/>
      <c r="G11270" s="19"/>
      <c r="H11270" s="19"/>
      <c r="I11270" s="120"/>
      <c r="J11270" s="23"/>
      <c r="K11270" s="24"/>
      <c r="L11270" s="23"/>
      <c r="N11270" s="121"/>
      <c r="O11270" s="96"/>
    </row>
    <row r="11271" spans="1:15" ht="45.95" customHeight="1">
      <c r="F11271" s="25"/>
      <c r="G11271" s="25"/>
      <c r="H11271" s="25"/>
      <c r="I11271" s="120"/>
      <c r="J11271" s="23"/>
      <c r="K11271" s="24"/>
      <c r="L11271" s="23"/>
      <c r="N11271" s="121"/>
      <c r="O11271" s="96"/>
    </row>
    <row r="11272" spans="1:15" ht="45.95" customHeight="1">
      <c r="F11272" s="25"/>
      <c r="G11272" s="25"/>
      <c r="H11272" s="25"/>
      <c r="I11272" s="120"/>
      <c r="J11272" s="23"/>
      <c r="K11272" s="24"/>
      <c r="L11272" s="23"/>
      <c r="N11272" s="121"/>
      <c r="O11272" s="96"/>
    </row>
    <row r="11273" spans="1:15" ht="45.95" customHeight="1">
      <c r="F11273" s="133"/>
      <c r="G11273" s="25"/>
      <c r="H11273" s="25"/>
      <c r="I11273" s="132"/>
      <c r="J11273" s="23"/>
      <c r="K11273" s="24"/>
      <c r="L11273" s="23"/>
      <c r="N11273" s="121"/>
      <c r="O11273" s="96"/>
    </row>
    <row r="11274" spans="1:15" ht="45.95" customHeight="1">
      <c r="F11274" s="133"/>
      <c r="G11274" s="25"/>
      <c r="H11274" s="25"/>
      <c r="I11274" s="132"/>
      <c r="J11274" s="23"/>
      <c r="K11274" s="24"/>
      <c r="L11274" s="23"/>
      <c r="N11274" s="121"/>
      <c r="O11274" s="96"/>
    </row>
    <row r="11275" spans="1:15" ht="45.95" customHeight="1">
      <c r="F11275" s="133"/>
      <c r="G11275" s="25"/>
      <c r="H11275" s="25"/>
      <c r="I11275" s="132"/>
      <c r="J11275" s="23"/>
      <c r="K11275" s="24"/>
      <c r="L11275" s="23"/>
      <c r="N11275" s="121"/>
      <c r="O11275" s="96"/>
    </row>
    <row r="11276" spans="1:15" ht="45.95" customHeight="1">
      <c r="A11276" s="110"/>
      <c r="B11276" s="149"/>
      <c r="C11276" s="127"/>
      <c r="D11276" s="96"/>
      <c r="F11276" s="18"/>
      <c r="G11276" s="130"/>
      <c r="H11276" s="130"/>
      <c r="I11276" s="120"/>
      <c r="J11276" s="16"/>
      <c r="K11276" s="17"/>
      <c r="L11276" s="16"/>
      <c r="N11276" s="131"/>
    </row>
    <row r="11277" spans="1:15" ht="45.95" customHeight="1">
      <c r="F11277" s="18"/>
      <c r="G11277" s="130"/>
      <c r="H11277" s="130"/>
      <c r="I11277" s="120"/>
      <c r="J11277" s="16"/>
      <c r="K11277" s="17"/>
      <c r="L11277" s="16"/>
      <c r="N11277" s="131"/>
    </row>
    <row r="11278" spans="1:15" ht="45.95" customHeight="1">
      <c r="F11278" s="18"/>
      <c r="G11278" s="19"/>
      <c r="H11278" s="19"/>
      <c r="I11278" s="137"/>
      <c r="J11278" s="16"/>
      <c r="K11278" s="17"/>
      <c r="L11278" s="16"/>
      <c r="N11278" s="121"/>
    </row>
    <row r="11279" spans="1:15" ht="45.95" customHeight="1">
      <c r="F11279" s="18"/>
      <c r="G11279" s="19"/>
      <c r="H11279" s="19"/>
      <c r="I11279" s="120"/>
      <c r="J11279" s="16"/>
      <c r="K11279" s="17"/>
      <c r="L11279" s="16"/>
      <c r="N11279" s="121"/>
    </row>
    <row r="11280" spans="1:15" ht="45.95" customHeight="1">
      <c r="F11280" s="22"/>
      <c r="G11280" s="19"/>
      <c r="H11280" s="19"/>
      <c r="I11280" s="120"/>
      <c r="J11280" s="23"/>
      <c r="K11280" s="24"/>
      <c r="L11280" s="23"/>
      <c r="N11280" s="121"/>
    </row>
    <row r="11281" spans="1:14" ht="45.95" customHeight="1">
      <c r="F11281" s="25"/>
      <c r="G11281" s="25"/>
      <c r="H11281" s="25"/>
      <c r="I11281" s="120"/>
      <c r="J11281" s="23"/>
      <c r="K11281" s="24"/>
      <c r="L11281" s="23"/>
      <c r="N11281" s="121"/>
    </row>
    <row r="11282" spans="1:14" ht="45.95" customHeight="1">
      <c r="F11282" s="133"/>
      <c r="G11282" s="25"/>
      <c r="H11282" s="25"/>
      <c r="I11282" s="120"/>
      <c r="J11282" s="23"/>
      <c r="K11282" s="24"/>
      <c r="L11282" s="23"/>
      <c r="N11282" s="121"/>
    </row>
    <row r="11283" spans="1:14" ht="45.95" customHeight="1">
      <c r="F11283" s="133"/>
      <c r="G11283" s="25"/>
      <c r="H11283" s="25"/>
      <c r="I11283" s="120"/>
      <c r="J11283" s="23"/>
      <c r="K11283" s="24"/>
      <c r="L11283" s="23"/>
      <c r="N11283" s="121"/>
    </row>
    <row r="11284" spans="1:14" ht="45.95" customHeight="1">
      <c r="F11284" s="133"/>
      <c r="G11284" s="25"/>
      <c r="H11284" s="25"/>
      <c r="I11284" s="132"/>
      <c r="J11284" s="23"/>
      <c r="K11284" s="24"/>
      <c r="L11284" s="23"/>
      <c r="N11284" s="121"/>
    </row>
    <row r="11285" spans="1:14" ht="45.95" customHeight="1">
      <c r="F11285" s="18"/>
      <c r="G11285" s="19"/>
      <c r="H11285" s="19"/>
      <c r="I11285" s="137"/>
      <c r="J11285" s="16"/>
      <c r="K11285" s="17"/>
      <c r="L11285" s="16"/>
      <c r="N11285" s="121"/>
    </row>
    <row r="11286" spans="1:14" ht="45.95" customHeight="1">
      <c r="F11286" s="18"/>
      <c r="G11286" s="19"/>
      <c r="H11286" s="19"/>
      <c r="I11286" s="120"/>
      <c r="J11286" s="16"/>
      <c r="K11286" s="17"/>
      <c r="L11286" s="16"/>
      <c r="N11286" s="121"/>
    </row>
    <row r="11287" spans="1:14" ht="45.95" customHeight="1">
      <c r="F11287" s="22"/>
      <c r="G11287" s="19"/>
      <c r="H11287" s="19"/>
      <c r="I11287" s="120"/>
      <c r="J11287" s="23"/>
      <c r="K11287" s="24"/>
      <c r="L11287" s="23"/>
      <c r="N11287" s="121"/>
    </row>
    <row r="11288" spans="1:14" ht="45.95" customHeight="1">
      <c r="F11288" s="25"/>
      <c r="G11288" s="25"/>
      <c r="H11288" s="25"/>
      <c r="I11288" s="120"/>
      <c r="J11288" s="23"/>
      <c r="K11288" s="24"/>
      <c r="L11288" s="23"/>
      <c r="N11288" s="121"/>
    </row>
    <row r="11289" spans="1:14" ht="45.95" customHeight="1">
      <c r="F11289" s="133"/>
      <c r="G11289" s="25"/>
      <c r="H11289" s="25"/>
      <c r="I11289" s="120"/>
      <c r="J11289" s="23"/>
      <c r="K11289" s="24"/>
      <c r="L11289" s="23"/>
      <c r="N11289" s="121"/>
    </row>
    <row r="11290" spans="1:14" ht="45.95" customHeight="1">
      <c r="F11290" s="133"/>
      <c r="G11290" s="25"/>
      <c r="H11290" s="25"/>
      <c r="I11290" s="120"/>
      <c r="J11290" s="23"/>
      <c r="K11290" s="24"/>
      <c r="L11290" s="23"/>
      <c r="N11290" s="121"/>
    </row>
    <row r="11291" spans="1:14" ht="45.95" customHeight="1">
      <c r="A11291" s="110"/>
      <c r="B11291" s="149"/>
      <c r="C11291" s="127"/>
      <c r="D11291" s="96"/>
      <c r="F11291" s="18"/>
      <c r="G11291" s="130"/>
      <c r="H11291" s="130"/>
      <c r="I11291" s="120"/>
      <c r="J11291" s="16"/>
      <c r="K11291" s="17"/>
      <c r="L11291" s="16"/>
      <c r="N11291" s="131"/>
    </row>
    <row r="11292" spans="1:14" ht="45.95" customHeight="1">
      <c r="F11292" s="18"/>
      <c r="G11292" s="130"/>
      <c r="H11292" s="130"/>
      <c r="I11292" s="120"/>
      <c r="J11292" s="16"/>
      <c r="K11292" s="17"/>
      <c r="L11292" s="16"/>
      <c r="N11292" s="131"/>
    </row>
    <row r="11293" spans="1:14" ht="45.95" customHeight="1">
      <c r="F11293" s="18"/>
      <c r="G11293" s="19"/>
      <c r="H11293" s="19"/>
      <c r="I11293" s="137"/>
      <c r="J11293" s="16"/>
      <c r="K11293" s="17"/>
      <c r="L11293" s="16"/>
      <c r="N11293" s="121"/>
    </row>
    <row r="11294" spans="1:14" ht="45.95" customHeight="1">
      <c r="F11294" s="18"/>
      <c r="G11294" s="19"/>
      <c r="H11294" s="19"/>
      <c r="I11294" s="120"/>
      <c r="J11294" s="16"/>
      <c r="K11294" s="17"/>
      <c r="L11294" s="16"/>
      <c r="N11294" s="121"/>
    </row>
    <row r="11295" spans="1:14" ht="45.95" customHeight="1">
      <c r="F11295" s="18"/>
      <c r="G11295" s="19"/>
      <c r="H11295" s="19"/>
      <c r="I11295" s="120"/>
      <c r="J11295" s="16"/>
      <c r="K11295" s="17"/>
      <c r="L11295" s="16"/>
      <c r="N11295" s="121"/>
    </row>
    <row r="11296" spans="1:14" ht="45.95" customHeight="1">
      <c r="F11296" s="18"/>
      <c r="G11296" s="19"/>
      <c r="H11296" s="19"/>
      <c r="I11296" s="120"/>
      <c r="J11296" s="16"/>
      <c r="K11296" s="17"/>
      <c r="L11296" s="16"/>
      <c r="N11296" s="121"/>
    </row>
    <row r="11297" spans="1:14" ht="45.95" customHeight="1">
      <c r="F11297" s="22"/>
      <c r="G11297" s="19"/>
      <c r="H11297" s="19"/>
      <c r="I11297" s="120"/>
      <c r="J11297" s="23"/>
      <c r="K11297" s="24"/>
      <c r="L11297" s="23"/>
      <c r="N11297" s="121"/>
    </row>
    <row r="11298" spans="1:14" ht="45.95" customHeight="1">
      <c r="F11298" s="22"/>
      <c r="G11298" s="19"/>
      <c r="H11298" s="19"/>
      <c r="I11298" s="120"/>
      <c r="J11298" s="23"/>
      <c r="K11298" s="24"/>
      <c r="L11298" s="23"/>
      <c r="N11298" s="121"/>
    </row>
    <row r="11299" spans="1:14" ht="45.95" customHeight="1">
      <c r="F11299" s="25"/>
      <c r="G11299" s="25"/>
      <c r="H11299" s="25"/>
      <c r="I11299" s="132"/>
      <c r="J11299" s="23"/>
      <c r="K11299" s="24"/>
      <c r="L11299" s="23"/>
      <c r="N11299" s="121"/>
    </row>
    <row r="11300" spans="1:14" ht="45.95" customHeight="1">
      <c r="F11300" s="25"/>
      <c r="G11300" s="25"/>
      <c r="H11300" s="25"/>
      <c r="I11300" s="132"/>
      <c r="J11300" s="23"/>
      <c r="K11300" s="24"/>
      <c r="L11300" s="23"/>
      <c r="N11300" s="121"/>
    </row>
    <row r="11301" spans="1:14" ht="45.95" customHeight="1">
      <c r="F11301" s="133"/>
      <c r="G11301" s="25"/>
      <c r="H11301" s="25"/>
      <c r="I11301" s="132"/>
      <c r="J11301" s="23"/>
      <c r="K11301" s="24"/>
      <c r="L11301" s="23"/>
      <c r="N11301" s="121"/>
    </row>
    <row r="11302" spans="1:14" ht="45.95" customHeight="1">
      <c r="F11302" s="133"/>
      <c r="G11302" s="25"/>
      <c r="H11302" s="25"/>
      <c r="I11302" s="132"/>
      <c r="J11302" s="23"/>
      <c r="K11302" s="24"/>
      <c r="L11302" s="23"/>
      <c r="N11302" s="121"/>
    </row>
    <row r="11303" spans="1:14" ht="45.95" customHeight="1">
      <c r="F11303" s="18"/>
      <c r="G11303" s="19"/>
      <c r="H11303" s="19"/>
      <c r="I11303" s="137"/>
      <c r="J11303" s="16"/>
      <c r="K11303" s="17"/>
      <c r="L11303" s="16"/>
      <c r="N11303" s="121"/>
    </row>
    <row r="11304" spans="1:14" ht="45.95" customHeight="1">
      <c r="F11304" s="18"/>
      <c r="G11304" s="19"/>
      <c r="H11304" s="19"/>
      <c r="I11304" s="120"/>
      <c r="J11304" s="16"/>
      <c r="K11304" s="17"/>
      <c r="L11304" s="16"/>
      <c r="N11304" s="121"/>
    </row>
    <row r="11305" spans="1:14" ht="45.95" customHeight="1">
      <c r="F11305" s="22"/>
      <c r="G11305" s="19"/>
      <c r="H11305" s="19"/>
      <c r="I11305" s="120"/>
      <c r="J11305" s="23"/>
      <c r="K11305" s="24"/>
      <c r="L11305" s="23"/>
      <c r="N11305" s="121"/>
    </row>
    <row r="11306" spans="1:14" ht="45.95" customHeight="1">
      <c r="F11306" s="22"/>
      <c r="G11306" s="19"/>
      <c r="H11306" s="19"/>
      <c r="I11306" s="120"/>
      <c r="J11306" s="23"/>
      <c r="K11306" s="24"/>
      <c r="L11306" s="23"/>
      <c r="N11306" s="121"/>
    </row>
    <row r="11307" spans="1:14" ht="45.95" customHeight="1">
      <c r="F11307" s="25"/>
      <c r="G11307" s="25"/>
      <c r="H11307" s="25"/>
      <c r="I11307" s="120"/>
      <c r="J11307" s="23"/>
      <c r="K11307" s="24"/>
      <c r="L11307" s="23"/>
      <c r="N11307" s="121"/>
    </row>
    <row r="11308" spans="1:14" ht="45.95" customHeight="1">
      <c r="F11308" s="25"/>
      <c r="G11308" s="25"/>
      <c r="H11308" s="25"/>
      <c r="I11308" s="120"/>
      <c r="J11308" s="23"/>
      <c r="K11308" s="24"/>
      <c r="L11308" s="23"/>
      <c r="N11308" s="121"/>
    </row>
    <row r="11309" spans="1:14" ht="45.95" customHeight="1">
      <c r="F11309" s="133"/>
      <c r="G11309" s="25"/>
      <c r="H11309" s="25"/>
      <c r="I11309" s="132"/>
      <c r="J11309" s="23"/>
      <c r="K11309" s="24"/>
      <c r="L11309" s="23"/>
      <c r="N11309" s="121"/>
    </row>
    <row r="11310" spans="1:14" ht="45.95" customHeight="1">
      <c r="F11310" s="133"/>
      <c r="G11310" s="25"/>
      <c r="H11310" s="25"/>
      <c r="I11310" s="132"/>
      <c r="J11310" s="23"/>
      <c r="K11310" s="24"/>
      <c r="L11310" s="23"/>
      <c r="N11310" s="121"/>
    </row>
    <row r="11311" spans="1:14" ht="45.95" customHeight="1">
      <c r="F11311" s="133"/>
      <c r="G11311" s="25"/>
      <c r="H11311" s="25"/>
      <c r="I11311" s="132"/>
      <c r="J11311" s="23"/>
      <c r="K11311" s="24"/>
      <c r="L11311" s="23"/>
      <c r="N11311" s="121"/>
    </row>
    <row r="11312" spans="1:14" ht="45.95" customHeight="1">
      <c r="A11312" s="110"/>
      <c r="B11312" s="149"/>
      <c r="C11312" s="127"/>
      <c r="D11312" s="96"/>
      <c r="F11312" s="18"/>
      <c r="G11312" s="130"/>
      <c r="H11312" s="130"/>
      <c r="I11312" s="120"/>
      <c r="J11312" s="16"/>
      <c r="K11312" s="17"/>
      <c r="L11312" s="16"/>
      <c r="N11312" s="131"/>
    </row>
    <row r="11313" spans="6:15" ht="45.95" customHeight="1">
      <c r="F11313" s="18"/>
      <c r="G11313" s="130"/>
      <c r="H11313" s="130"/>
      <c r="I11313" s="120"/>
      <c r="J11313" s="16"/>
      <c r="K11313" s="17"/>
      <c r="L11313" s="16"/>
      <c r="N11313" s="131"/>
      <c r="O11313" s="96"/>
    </row>
    <row r="11314" spans="6:15" ht="45.95" customHeight="1">
      <c r="F11314" s="18"/>
      <c r="G11314" s="130"/>
      <c r="H11314" s="130"/>
      <c r="I11314" s="120"/>
      <c r="J11314" s="16"/>
      <c r="K11314" s="17"/>
      <c r="L11314" s="16"/>
      <c r="N11314" s="131"/>
      <c r="O11314" s="96"/>
    </row>
    <row r="11315" spans="6:15" ht="45.95" customHeight="1">
      <c r="F11315" s="18"/>
      <c r="G11315" s="19"/>
      <c r="H11315" s="19"/>
      <c r="I11315" s="137"/>
      <c r="J11315" s="16"/>
      <c r="K11315" s="17"/>
      <c r="L11315" s="16"/>
      <c r="N11315" s="121"/>
      <c r="O11315" s="96"/>
    </row>
    <row r="11316" spans="6:15" ht="45.95" customHeight="1">
      <c r="F11316" s="18"/>
      <c r="G11316" s="19"/>
      <c r="H11316" s="19"/>
      <c r="I11316" s="137"/>
      <c r="J11316" s="16"/>
      <c r="K11316" s="17"/>
      <c r="L11316" s="16"/>
      <c r="N11316" s="121"/>
      <c r="O11316" s="96"/>
    </row>
    <row r="11317" spans="6:15" ht="45.95" customHeight="1">
      <c r="F11317" s="18"/>
      <c r="G11317" s="19"/>
      <c r="H11317" s="19"/>
      <c r="I11317" s="120"/>
      <c r="J11317" s="16"/>
      <c r="K11317" s="17"/>
      <c r="L11317" s="16"/>
      <c r="N11317" s="121"/>
      <c r="O11317" s="96"/>
    </row>
    <row r="11318" spans="6:15" ht="45.95" customHeight="1">
      <c r="F11318" s="18"/>
      <c r="G11318" s="19"/>
      <c r="H11318" s="19"/>
      <c r="I11318" s="120"/>
      <c r="J11318" s="16"/>
      <c r="K11318" s="17"/>
      <c r="L11318" s="16"/>
      <c r="N11318" s="121"/>
      <c r="O11318" s="96"/>
    </row>
    <row r="11319" spans="6:15" ht="45.95" customHeight="1">
      <c r="F11319" s="18"/>
      <c r="G11319" s="19"/>
      <c r="H11319" s="19"/>
      <c r="I11319" s="120"/>
      <c r="J11319" s="16"/>
      <c r="K11319" s="17"/>
      <c r="L11319" s="16"/>
      <c r="N11319" s="121"/>
      <c r="O11319" s="96"/>
    </row>
    <row r="11320" spans="6:15" ht="45.95" customHeight="1">
      <c r="F11320" s="18"/>
      <c r="G11320" s="19"/>
      <c r="H11320" s="19"/>
      <c r="I11320" s="120"/>
      <c r="J11320" s="16"/>
      <c r="K11320" s="17"/>
      <c r="L11320" s="16"/>
      <c r="N11320" s="121"/>
      <c r="O11320" s="96"/>
    </row>
    <row r="11321" spans="6:15" ht="45.95" customHeight="1">
      <c r="F11321" s="22"/>
      <c r="G11321" s="19"/>
      <c r="H11321" s="19"/>
      <c r="I11321" s="120"/>
      <c r="J11321" s="23"/>
      <c r="K11321" s="24"/>
      <c r="L11321" s="23"/>
      <c r="N11321" s="121"/>
      <c r="O11321" s="96"/>
    </row>
    <row r="11322" spans="6:15" ht="45.95" customHeight="1">
      <c r="F11322" s="22"/>
      <c r="G11322" s="19"/>
      <c r="H11322" s="19"/>
      <c r="I11322" s="120"/>
      <c r="J11322" s="23"/>
      <c r="K11322" s="24"/>
      <c r="L11322" s="23"/>
      <c r="N11322" s="121"/>
      <c r="O11322" s="96"/>
    </row>
    <row r="11323" spans="6:15" ht="45.95" customHeight="1">
      <c r="F11323" s="25"/>
      <c r="G11323" s="25"/>
      <c r="H11323" s="25"/>
      <c r="I11323" s="132"/>
      <c r="J11323" s="23"/>
      <c r="K11323" s="24"/>
      <c r="L11323" s="23"/>
      <c r="N11323" s="121"/>
      <c r="O11323" s="96"/>
    </row>
    <row r="11324" spans="6:15" ht="45.95" customHeight="1">
      <c r="F11324" s="25"/>
      <c r="G11324" s="25"/>
      <c r="H11324" s="25"/>
      <c r="I11324" s="132"/>
      <c r="J11324" s="23"/>
      <c r="K11324" s="24"/>
      <c r="L11324" s="23"/>
      <c r="N11324" s="121"/>
      <c r="O11324" s="96"/>
    </row>
    <row r="11325" spans="6:15" ht="45.95" customHeight="1">
      <c r="F11325" s="133"/>
      <c r="G11325" s="25"/>
      <c r="H11325" s="25"/>
      <c r="I11325" s="132"/>
      <c r="J11325" s="23"/>
      <c r="K11325" s="24"/>
      <c r="L11325" s="23"/>
      <c r="N11325" s="121"/>
      <c r="O11325" s="96"/>
    </row>
    <row r="11326" spans="6:15" ht="45.95" customHeight="1">
      <c r="F11326" s="133"/>
      <c r="G11326" s="25"/>
      <c r="H11326" s="25"/>
      <c r="I11326" s="132"/>
      <c r="J11326" s="23"/>
      <c r="K11326" s="24"/>
      <c r="L11326" s="23"/>
      <c r="N11326" s="121"/>
      <c r="O11326" s="96"/>
    </row>
    <row r="11327" spans="6:15" ht="45.95" customHeight="1">
      <c r="F11327" s="133"/>
      <c r="G11327" s="25"/>
      <c r="H11327" s="25"/>
      <c r="I11327" s="132"/>
      <c r="J11327" s="23"/>
      <c r="K11327" s="24"/>
      <c r="L11327" s="23"/>
      <c r="N11327" s="121"/>
      <c r="O11327" s="96"/>
    </row>
    <row r="11328" spans="6:15" ht="45.95" customHeight="1">
      <c r="F11328" s="133"/>
      <c r="G11328" s="25"/>
      <c r="H11328" s="25"/>
      <c r="I11328" s="132"/>
      <c r="J11328" s="23"/>
      <c r="K11328" s="24"/>
      <c r="L11328" s="23"/>
      <c r="N11328" s="121"/>
      <c r="O11328" s="96"/>
    </row>
    <row r="11329" spans="6:15" ht="45.95" customHeight="1">
      <c r="F11329" s="18"/>
      <c r="G11329" s="19"/>
      <c r="H11329" s="19"/>
      <c r="I11329" s="120"/>
      <c r="J11329" s="16"/>
      <c r="K11329" s="17"/>
      <c r="L11329" s="16"/>
      <c r="N11329" s="121"/>
      <c r="O11329" s="96"/>
    </row>
    <row r="11330" spans="6:15" ht="45.95" customHeight="1">
      <c r="F11330" s="18"/>
      <c r="G11330" s="19"/>
      <c r="H11330" s="19"/>
      <c r="I11330" s="120"/>
      <c r="J11330" s="16"/>
      <c r="K11330" s="17"/>
      <c r="L11330" s="16"/>
      <c r="N11330" s="121"/>
      <c r="O11330" s="96"/>
    </row>
    <row r="11331" spans="6:15" ht="45.95" customHeight="1">
      <c r="F11331" s="22"/>
      <c r="G11331" s="19"/>
      <c r="H11331" s="19"/>
      <c r="I11331" s="120"/>
      <c r="J11331" s="23"/>
      <c r="K11331" s="24"/>
      <c r="L11331" s="23"/>
      <c r="N11331" s="121"/>
      <c r="O11331" s="96"/>
    </row>
    <row r="11332" spans="6:15" ht="45.95" customHeight="1">
      <c r="F11332" s="25"/>
      <c r="G11332" s="25"/>
      <c r="H11332" s="25"/>
      <c r="I11332" s="120"/>
      <c r="J11332" s="23"/>
      <c r="K11332" s="24"/>
      <c r="L11332" s="23"/>
      <c r="N11332" s="121"/>
      <c r="O11332" s="96"/>
    </row>
    <row r="11333" spans="6:15" ht="45.95" customHeight="1">
      <c r="F11333" s="133"/>
      <c r="G11333" s="25"/>
      <c r="H11333" s="25"/>
      <c r="I11333" s="120"/>
      <c r="J11333" s="23"/>
      <c r="K11333" s="24"/>
      <c r="L11333" s="23"/>
      <c r="N11333" s="121"/>
      <c r="O11333" s="96"/>
    </row>
    <row r="11334" spans="6:15" ht="45.95" customHeight="1">
      <c r="F11334" s="133"/>
      <c r="G11334" s="25"/>
      <c r="H11334" s="25"/>
      <c r="I11334" s="132"/>
      <c r="J11334" s="23"/>
      <c r="K11334" s="24"/>
      <c r="L11334" s="23"/>
      <c r="N11334" s="121"/>
      <c r="O11334" s="96"/>
    </row>
    <row r="11335" spans="6:15" ht="45.95" customHeight="1">
      <c r="F11335" s="18"/>
      <c r="G11335" s="19"/>
      <c r="H11335" s="19"/>
      <c r="I11335" s="120"/>
      <c r="J11335" s="16"/>
      <c r="K11335" s="17"/>
      <c r="L11335" s="16"/>
      <c r="N11335" s="121"/>
      <c r="O11335" s="96"/>
    </row>
    <row r="11336" spans="6:15" ht="45.95" customHeight="1">
      <c r="F11336" s="18"/>
      <c r="G11336" s="19"/>
      <c r="H11336" s="19"/>
      <c r="I11336" s="120"/>
      <c r="J11336" s="16"/>
      <c r="K11336" s="17"/>
      <c r="L11336" s="16"/>
      <c r="N11336" s="121"/>
      <c r="O11336" s="96"/>
    </row>
    <row r="11337" spans="6:15" ht="45.95" customHeight="1">
      <c r="F11337" s="18"/>
      <c r="G11337" s="19"/>
      <c r="H11337" s="19"/>
      <c r="I11337" s="120"/>
      <c r="J11337" s="16"/>
      <c r="K11337" s="17"/>
      <c r="L11337" s="16"/>
      <c r="N11337" s="121"/>
      <c r="O11337" s="96"/>
    </row>
    <row r="11338" spans="6:15" ht="45.95" customHeight="1">
      <c r="F11338" s="18"/>
      <c r="G11338" s="19"/>
      <c r="H11338" s="19"/>
      <c r="I11338" s="120"/>
      <c r="J11338" s="16"/>
      <c r="K11338" s="17"/>
      <c r="L11338" s="16"/>
      <c r="N11338" s="121"/>
      <c r="O11338" s="96"/>
    </row>
    <row r="11339" spans="6:15" ht="45.95" customHeight="1">
      <c r="F11339" s="22"/>
      <c r="G11339" s="19"/>
      <c r="H11339" s="19"/>
      <c r="I11339" s="120"/>
      <c r="J11339" s="23"/>
      <c r="K11339" s="24"/>
      <c r="L11339" s="23"/>
      <c r="N11339" s="121"/>
      <c r="O11339" s="96"/>
    </row>
    <row r="11340" spans="6:15" ht="45.95" customHeight="1">
      <c r="F11340" s="22"/>
      <c r="G11340" s="19"/>
      <c r="H11340" s="19"/>
      <c r="I11340" s="120"/>
      <c r="J11340" s="23"/>
      <c r="K11340" s="24"/>
      <c r="L11340" s="23"/>
      <c r="N11340" s="121"/>
      <c r="O11340" s="96"/>
    </row>
    <row r="11341" spans="6:15" ht="45.95" customHeight="1">
      <c r="F11341" s="25"/>
      <c r="G11341" s="25"/>
      <c r="H11341" s="25"/>
      <c r="I11341" s="132"/>
      <c r="J11341" s="23"/>
      <c r="K11341" s="24"/>
      <c r="L11341" s="23"/>
      <c r="N11341" s="121"/>
      <c r="O11341" s="96"/>
    </row>
    <row r="11342" spans="6:15" ht="45.95" customHeight="1">
      <c r="F11342" s="25"/>
      <c r="G11342" s="25"/>
      <c r="H11342" s="25"/>
      <c r="I11342" s="132"/>
      <c r="J11342" s="23"/>
      <c r="K11342" s="24"/>
      <c r="L11342" s="23"/>
      <c r="N11342" s="121"/>
      <c r="O11342" s="96"/>
    </row>
    <row r="11343" spans="6:15" ht="45.95" customHeight="1">
      <c r="F11343" s="133"/>
      <c r="G11343" s="25"/>
      <c r="H11343" s="25"/>
      <c r="I11343" s="132"/>
      <c r="J11343" s="23"/>
      <c r="K11343" s="24"/>
      <c r="L11343" s="23"/>
      <c r="N11343" s="121"/>
      <c r="O11343" s="96"/>
    </row>
    <row r="11344" spans="6:15" ht="45.95" customHeight="1">
      <c r="F11344" s="133"/>
      <c r="G11344" s="25"/>
      <c r="H11344" s="25"/>
      <c r="I11344" s="132"/>
      <c r="J11344" s="23"/>
      <c r="K11344" s="24"/>
      <c r="L11344" s="23"/>
      <c r="N11344" s="121"/>
      <c r="O11344" s="96"/>
    </row>
    <row r="11345" spans="1:15" ht="45.95" customHeight="1">
      <c r="A11345" s="110"/>
      <c r="B11345" s="149"/>
      <c r="C11345" s="127"/>
      <c r="D11345" s="96"/>
      <c r="F11345" s="18"/>
      <c r="G11345" s="130"/>
      <c r="H11345" s="130"/>
      <c r="I11345" s="120"/>
      <c r="J11345" s="16"/>
      <c r="K11345" s="17"/>
      <c r="L11345" s="16"/>
      <c r="N11345" s="131"/>
      <c r="O11345" s="96"/>
    </row>
    <row r="11346" spans="1:15" ht="45.95" customHeight="1">
      <c r="F11346" s="18"/>
      <c r="G11346" s="130"/>
      <c r="H11346" s="130"/>
      <c r="I11346" s="120"/>
      <c r="J11346" s="16"/>
      <c r="K11346" s="17"/>
      <c r="L11346" s="16"/>
      <c r="N11346" s="131"/>
      <c r="O11346" s="96"/>
    </row>
    <row r="11347" spans="1:15" ht="45.95" customHeight="1">
      <c r="F11347" s="18"/>
      <c r="G11347" s="130"/>
      <c r="H11347" s="130"/>
      <c r="I11347" s="120"/>
      <c r="J11347" s="16"/>
      <c r="K11347" s="17"/>
      <c r="L11347" s="16"/>
      <c r="N11347" s="131"/>
      <c r="O11347" s="96"/>
    </row>
    <row r="11348" spans="1:15" ht="45.95" customHeight="1">
      <c r="F11348" s="18"/>
      <c r="G11348" s="19"/>
      <c r="H11348" s="19"/>
      <c r="I11348" s="137"/>
      <c r="J11348" s="16"/>
      <c r="K11348" s="17"/>
      <c r="L11348" s="16"/>
      <c r="N11348" s="121"/>
      <c r="O11348" s="96"/>
    </row>
    <row r="11349" spans="1:15" ht="45.95" customHeight="1">
      <c r="F11349" s="18"/>
      <c r="G11349" s="19"/>
      <c r="H11349" s="19"/>
      <c r="I11349" s="120"/>
      <c r="J11349" s="16"/>
      <c r="K11349" s="17"/>
      <c r="L11349" s="16"/>
      <c r="N11349" s="121"/>
      <c r="O11349" s="96"/>
    </row>
    <row r="11350" spans="1:15" ht="45.95" customHeight="1">
      <c r="F11350" s="22"/>
      <c r="G11350" s="19"/>
      <c r="H11350" s="19"/>
      <c r="I11350" s="120"/>
      <c r="J11350" s="23"/>
      <c r="K11350" s="24"/>
      <c r="L11350" s="23"/>
      <c r="N11350" s="121"/>
      <c r="O11350" s="96"/>
    </row>
    <row r="11351" spans="1:15" ht="45.95" customHeight="1">
      <c r="F11351" s="22"/>
      <c r="G11351" s="19"/>
      <c r="H11351" s="19"/>
      <c r="I11351" s="120"/>
      <c r="J11351" s="23"/>
      <c r="K11351" s="24"/>
      <c r="L11351" s="23"/>
      <c r="N11351" s="121"/>
      <c r="O11351" s="96"/>
    </row>
    <row r="11352" spans="1:15" ht="45.95" customHeight="1">
      <c r="F11352" s="25"/>
      <c r="G11352" s="25"/>
      <c r="H11352" s="25"/>
      <c r="I11352" s="120"/>
      <c r="J11352" s="23"/>
      <c r="K11352" s="24"/>
      <c r="L11352" s="23"/>
      <c r="N11352" s="121"/>
      <c r="O11352" s="96"/>
    </row>
    <row r="11353" spans="1:15" ht="45.95" customHeight="1">
      <c r="F11353" s="133"/>
      <c r="G11353" s="25"/>
      <c r="H11353" s="25"/>
      <c r="I11353" s="120"/>
      <c r="J11353" s="23"/>
      <c r="K11353" s="24"/>
      <c r="L11353" s="23"/>
      <c r="N11353" s="121"/>
      <c r="O11353" s="96"/>
    </row>
    <row r="11354" spans="1:15" ht="45.95" customHeight="1">
      <c r="F11354" s="133"/>
      <c r="G11354" s="25"/>
      <c r="H11354" s="25"/>
      <c r="I11354" s="132"/>
      <c r="J11354" s="23"/>
      <c r="K11354" s="24"/>
      <c r="L11354" s="23"/>
      <c r="N11354" s="121"/>
      <c r="O11354" s="96"/>
    </row>
    <row r="11355" spans="1:15" ht="45.95" customHeight="1">
      <c r="F11355" s="133"/>
      <c r="G11355" s="25"/>
      <c r="H11355" s="25"/>
      <c r="I11355" s="132"/>
      <c r="J11355" s="23"/>
      <c r="K11355" s="24"/>
      <c r="L11355" s="23"/>
      <c r="N11355" s="121"/>
      <c r="O11355" s="96"/>
    </row>
    <row r="11356" spans="1:15" ht="45.95" customHeight="1">
      <c r="F11356" s="18"/>
      <c r="G11356" s="19"/>
      <c r="H11356" s="19"/>
      <c r="I11356" s="120"/>
      <c r="J11356" s="16"/>
      <c r="K11356" s="17"/>
      <c r="L11356" s="16"/>
      <c r="N11356" s="121"/>
      <c r="O11356" s="96"/>
    </row>
    <row r="11357" spans="1:15" ht="45.95" customHeight="1">
      <c r="F11357" s="18"/>
      <c r="G11357" s="19"/>
      <c r="H11357" s="19"/>
      <c r="I11357" s="120"/>
      <c r="J11357" s="16"/>
      <c r="K11357" s="17"/>
      <c r="L11357" s="16"/>
      <c r="N11357" s="121"/>
      <c r="O11357" s="96"/>
    </row>
    <row r="11358" spans="1:15" ht="45.95" customHeight="1">
      <c r="F11358" s="22"/>
      <c r="G11358" s="19"/>
      <c r="H11358" s="19"/>
      <c r="I11358" s="120"/>
      <c r="J11358" s="23"/>
      <c r="K11358" s="24"/>
      <c r="L11358" s="23"/>
      <c r="N11358" s="121"/>
      <c r="O11358" s="96"/>
    </row>
    <row r="11359" spans="1:15" ht="45.95" customHeight="1">
      <c r="F11359" s="133"/>
      <c r="G11359" s="25"/>
      <c r="H11359" s="25"/>
      <c r="I11359" s="120"/>
      <c r="J11359" s="23"/>
      <c r="K11359" s="24"/>
      <c r="L11359" s="23"/>
      <c r="N11359" s="121"/>
      <c r="O11359" s="96"/>
    </row>
    <row r="11360" spans="1:15" ht="45.95" customHeight="1">
      <c r="F11360" s="133"/>
      <c r="G11360" s="25"/>
      <c r="H11360" s="25"/>
      <c r="I11360" s="120"/>
      <c r="J11360" s="23"/>
      <c r="K11360" s="24"/>
      <c r="L11360" s="23"/>
      <c r="N11360" s="121"/>
      <c r="O11360" s="96"/>
    </row>
    <row r="11361" spans="1:15" ht="45.95" customHeight="1">
      <c r="F11361" s="18"/>
      <c r="G11361" s="19"/>
      <c r="H11361" s="19"/>
      <c r="I11361" s="120"/>
      <c r="J11361" s="16"/>
      <c r="K11361" s="17"/>
      <c r="L11361" s="16"/>
      <c r="N11361" s="121"/>
      <c r="O11361" s="96"/>
    </row>
    <row r="11362" spans="1:15" ht="45.95" customHeight="1">
      <c r="F11362" s="18"/>
      <c r="G11362" s="19"/>
      <c r="H11362" s="19"/>
      <c r="I11362" s="120"/>
      <c r="J11362" s="16"/>
      <c r="K11362" s="17"/>
      <c r="L11362" s="16"/>
      <c r="N11362" s="121"/>
      <c r="O11362" s="96"/>
    </row>
    <row r="11363" spans="1:15" ht="45.95" customHeight="1">
      <c r="F11363" s="18"/>
      <c r="G11363" s="19"/>
      <c r="H11363" s="19"/>
      <c r="I11363" s="120"/>
      <c r="J11363" s="16"/>
      <c r="K11363" s="17"/>
      <c r="L11363" s="16"/>
      <c r="N11363" s="121"/>
      <c r="O11363" s="96"/>
    </row>
    <row r="11364" spans="1:15" ht="45.95" customHeight="1">
      <c r="F11364" s="22"/>
      <c r="G11364" s="19"/>
      <c r="H11364" s="19"/>
      <c r="I11364" s="120"/>
      <c r="J11364" s="23"/>
      <c r="K11364" s="24"/>
      <c r="L11364" s="23"/>
      <c r="N11364" s="121"/>
      <c r="O11364" s="96"/>
    </row>
    <row r="11365" spans="1:15" ht="45.95" customHeight="1">
      <c r="F11365" s="25"/>
      <c r="G11365" s="25"/>
      <c r="H11365" s="25"/>
      <c r="I11365" s="132"/>
      <c r="J11365" s="23"/>
      <c r="K11365" s="24"/>
      <c r="L11365" s="23"/>
      <c r="N11365" s="121"/>
      <c r="O11365" s="96"/>
    </row>
    <row r="11366" spans="1:15" ht="45.95" customHeight="1">
      <c r="F11366" s="25"/>
      <c r="G11366" s="25"/>
      <c r="H11366" s="25"/>
      <c r="I11366" s="132"/>
      <c r="J11366" s="23"/>
      <c r="K11366" s="24"/>
      <c r="L11366" s="23"/>
      <c r="N11366" s="121"/>
      <c r="O11366" s="96"/>
    </row>
    <row r="11367" spans="1:15" ht="45.95" customHeight="1">
      <c r="F11367" s="133"/>
      <c r="G11367" s="25"/>
      <c r="H11367" s="25"/>
      <c r="I11367" s="132"/>
      <c r="J11367" s="23"/>
      <c r="K11367" s="24"/>
      <c r="L11367" s="23"/>
      <c r="N11367" s="121"/>
      <c r="O11367" s="96"/>
    </row>
    <row r="11368" spans="1:15" ht="45.95" customHeight="1">
      <c r="F11368" s="133"/>
      <c r="G11368" s="25"/>
      <c r="H11368" s="25"/>
      <c r="I11368" s="132"/>
      <c r="J11368" s="23"/>
      <c r="K11368" s="24"/>
      <c r="L11368" s="23"/>
      <c r="N11368" s="121"/>
      <c r="O11368" s="96"/>
    </row>
    <row r="11369" spans="1:15" ht="45.95" customHeight="1">
      <c r="F11369" s="133"/>
      <c r="G11369" s="25"/>
      <c r="H11369" s="25"/>
      <c r="I11369" s="132"/>
      <c r="J11369" s="23"/>
      <c r="K11369" s="24"/>
      <c r="L11369" s="23"/>
      <c r="N11369" s="121"/>
      <c r="O11369" s="96"/>
    </row>
    <row r="11370" spans="1:15" ht="45.95" customHeight="1">
      <c r="A11370" s="110"/>
      <c r="B11370" s="149"/>
      <c r="C11370" s="127"/>
      <c r="D11370" s="96"/>
      <c r="F11370" s="18"/>
      <c r="G11370" s="130"/>
      <c r="H11370" s="130"/>
      <c r="I11370" s="120"/>
      <c r="J11370" s="16"/>
      <c r="K11370" s="17"/>
      <c r="L11370" s="16"/>
      <c r="N11370" s="131"/>
      <c r="O11370" s="96"/>
    </row>
    <row r="11371" spans="1:15" ht="45.95" customHeight="1">
      <c r="F11371" s="18"/>
      <c r="G11371" s="130"/>
      <c r="H11371" s="130"/>
      <c r="I11371" s="120"/>
      <c r="J11371" s="16"/>
      <c r="K11371" s="17"/>
      <c r="L11371" s="16"/>
      <c r="N11371" s="131"/>
    </row>
    <row r="11372" spans="1:15" ht="45.95" customHeight="1">
      <c r="F11372" s="18"/>
      <c r="G11372" s="130"/>
      <c r="H11372" s="130"/>
      <c r="I11372" s="120"/>
      <c r="J11372" s="16"/>
      <c r="K11372" s="17"/>
      <c r="L11372" s="16"/>
      <c r="N11372" s="131"/>
    </row>
    <row r="11373" spans="1:15" ht="45.95" customHeight="1">
      <c r="F11373" s="18"/>
      <c r="G11373" s="19"/>
      <c r="H11373" s="19"/>
      <c r="I11373" s="120"/>
      <c r="J11373" s="16"/>
      <c r="K11373" s="17"/>
      <c r="L11373" s="16"/>
      <c r="N11373" s="131"/>
    </row>
    <row r="11374" spans="1:15" ht="45.95" customHeight="1">
      <c r="F11374" s="18"/>
      <c r="G11374" s="19"/>
      <c r="H11374" s="19"/>
      <c r="I11374" s="120"/>
      <c r="J11374" s="16"/>
      <c r="K11374" s="17"/>
      <c r="L11374" s="16"/>
      <c r="N11374" s="131"/>
    </row>
    <row r="11375" spans="1:15" ht="45.95" customHeight="1">
      <c r="F11375" s="18"/>
      <c r="G11375" s="19"/>
      <c r="H11375" s="19"/>
      <c r="I11375" s="120"/>
      <c r="J11375" s="16"/>
      <c r="K11375" s="17"/>
      <c r="L11375" s="16"/>
      <c r="N11375" s="131"/>
    </row>
    <row r="11376" spans="1:15" ht="45.95" customHeight="1">
      <c r="F11376" s="18"/>
      <c r="G11376" s="19"/>
      <c r="H11376" s="19"/>
      <c r="I11376" s="120"/>
      <c r="J11376" s="16"/>
      <c r="K11376" s="17"/>
      <c r="L11376" s="16"/>
      <c r="N11376" s="131"/>
    </row>
    <row r="11377" spans="6:14" ht="45.95" customHeight="1">
      <c r="F11377" s="22"/>
      <c r="G11377" s="19"/>
      <c r="H11377" s="19"/>
      <c r="I11377" s="120"/>
      <c r="J11377" s="23"/>
      <c r="K11377" s="24"/>
      <c r="L11377" s="23"/>
      <c r="N11377" s="131"/>
    </row>
    <row r="11378" spans="6:14" ht="45.95" customHeight="1">
      <c r="F11378" s="25"/>
      <c r="G11378" s="25"/>
      <c r="H11378" s="25"/>
      <c r="I11378" s="132"/>
      <c r="J11378" s="23"/>
      <c r="K11378" s="24"/>
      <c r="L11378" s="23"/>
      <c r="N11378" s="131"/>
    </row>
    <row r="11379" spans="6:14" ht="45.95" customHeight="1">
      <c r="F11379" s="25"/>
      <c r="G11379" s="25"/>
      <c r="H11379" s="25"/>
      <c r="I11379" s="132"/>
      <c r="J11379" s="23"/>
      <c r="K11379" s="24"/>
      <c r="L11379" s="23"/>
      <c r="N11379" s="131"/>
    </row>
    <row r="11380" spans="6:14" ht="45.95" customHeight="1">
      <c r="F11380" s="133"/>
      <c r="G11380" s="25"/>
      <c r="H11380" s="25"/>
      <c r="I11380" s="132"/>
      <c r="J11380" s="23"/>
      <c r="K11380" s="24"/>
      <c r="L11380" s="23"/>
      <c r="N11380" s="131"/>
    </row>
    <row r="11381" spans="6:14" ht="45.95" customHeight="1">
      <c r="F11381" s="133"/>
      <c r="G11381" s="25"/>
      <c r="H11381" s="25"/>
      <c r="I11381" s="132"/>
      <c r="J11381" s="23"/>
      <c r="K11381" s="24"/>
      <c r="L11381" s="23"/>
      <c r="N11381" s="131"/>
    </row>
    <row r="11382" spans="6:14" ht="45.95" customHeight="1">
      <c r="F11382" s="18"/>
      <c r="G11382" s="19"/>
      <c r="H11382" s="19"/>
      <c r="I11382" s="137"/>
      <c r="J11382" s="16"/>
      <c r="K11382" s="17"/>
      <c r="L11382" s="16"/>
      <c r="N11382" s="121"/>
    </row>
    <row r="11383" spans="6:14" ht="45.95" customHeight="1">
      <c r="F11383" s="18"/>
      <c r="G11383" s="19"/>
      <c r="H11383" s="19"/>
      <c r="I11383" s="120"/>
      <c r="J11383" s="16"/>
      <c r="K11383" s="17"/>
      <c r="L11383" s="16"/>
      <c r="N11383" s="121"/>
    </row>
    <row r="11384" spans="6:14" ht="45.95" customHeight="1">
      <c r="F11384" s="18"/>
      <c r="G11384" s="19"/>
      <c r="H11384" s="19"/>
      <c r="I11384" s="120"/>
      <c r="J11384" s="16"/>
      <c r="K11384" s="17"/>
      <c r="L11384" s="16"/>
      <c r="N11384" s="121"/>
    </row>
    <row r="11385" spans="6:14" ht="45.95" customHeight="1">
      <c r="F11385" s="18"/>
      <c r="G11385" s="19"/>
      <c r="H11385" s="19"/>
      <c r="I11385" s="120"/>
      <c r="J11385" s="16"/>
      <c r="K11385" s="17"/>
      <c r="L11385" s="16"/>
      <c r="N11385" s="121"/>
    </row>
    <row r="11386" spans="6:14" ht="45.95" customHeight="1">
      <c r="F11386" s="18"/>
      <c r="G11386" s="19"/>
      <c r="H11386" s="19"/>
      <c r="I11386" s="120"/>
      <c r="J11386" s="16"/>
      <c r="K11386" s="17"/>
      <c r="L11386" s="16"/>
      <c r="N11386" s="121"/>
    </row>
    <row r="11387" spans="6:14" ht="45.95" customHeight="1">
      <c r="F11387" s="22"/>
      <c r="G11387" s="19"/>
      <c r="H11387" s="19"/>
      <c r="I11387" s="120"/>
      <c r="J11387" s="23"/>
      <c r="K11387" s="24"/>
      <c r="L11387" s="23"/>
      <c r="N11387" s="121"/>
    </row>
    <row r="11388" spans="6:14" ht="45.95" customHeight="1">
      <c r="F11388" s="22"/>
      <c r="G11388" s="19"/>
      <c r="H11388" s="19"/>
      <c r="I11388" s="120"/>
      <c r="J11388" s="23"/>
      <c r="K11388" s="24"/>
      <c r="L11388" s="23"/>
      <c r="N11388" s="121"/>
    </row>
    <row r="11389" spans="6:14" ht="45.95" customHeight="1">
      <c r="F11389" s="25"/>
      <c r="G11389" s="25"/>
      <c r="H11389" s="25"/>
      <c r="I11389" s="132"/>
      <c r="J11389" s="23"/>
      <c r="K11389" s="24"/>
      <c r="L11389" s="23"/>
      <c r="N11389" s="121"/>
    </row>
    <row r="11390" spans="6:14" ht="45.95" customHeight="1">
      <c r="F11390" s="25"/>
      <c r="G11390" s="25"/>
      <c r="H11390" s="25"/>
      <c r="I11390" s="132"/>
      <c r="J11390" s="23"/>
      <c r="K11390" s="24"/>
      <c r="L11390" s="23"/>
      <c r="N11390" s="121"/>
    </row>
    <row r="11391" spans="6:14" ht="45.95" customHeight="1">
      <c r="F11391" s="133"/>
      <c r="G11391" s="25"/>
      <c r="H11391" s="25"/>
      <c r="I11391" s="132"/>
      <c r="J11391" s="23"/>
      <c r="K11391" s="24"/>
      <c r="L11391" s="23"/>
      <c r="N11391" s="121"/>
    </row>
    <row r="11392" spans="6:14" ht="45.95" customHeight="1">
      <c r="F11392" s="133"/>
      <c r="G11392" s="25"/>
      <c r="H11392" s="25"/>
      <c r="I11392" s="132"/>
      <c r="J11392" s="23"/>
      <c r="K11392" s="24"/>
      <c r="L11392" s="23"/>
      <c r="N11392" s="121"/>
    </row>
    <row r="11393" spans="1:14" ht="45.95" customHeight="1">
      <c r="F11393" s="133"/>
      <c r="G11393" s="25"/>
      <c r="H11393" s="25"/>
      <c r="I11393" s="132"/>
      <c r="J11393" s="23"/>
      <c r="K11393" s="24"/>
      <c r="L11393" s="23"/>
      <c r="N11393" s="121"/>
    </row>
    <row r="11394" spans="1:14" ht="45.95" customHeight="1">
      <c r="F11394" s="133"/>
      <c r="G11394" s="25"/>
      <c r="H11394" s="25"/>
      <c r="I11394" s="132"/>
      <c r="J11394" s="23"/>
      <c r="K11394" s="24"/>
      <c r="L11394" s="23"/>
      <c r="N11394" s="121"/>
    </row>
    <row r="11395" spans="1:14" ht="45.95" customHeight="1">
      <c r="F11395" s="18"/>
      <c r="G11395" s="19"/>
      <c r="H11395" s="19"/>
      <c r="I11395" s="137"/>
      <c r="J11395" s="16"/>
      <c r="K11395" s="17"/>
      <c r="L11395" s="16"/>
      <c r="N11395" s="121"/>
    </row>
    <row r="11396" spans="1:14" ht="45.95" customHeight="1">
      <c r="F11396" s="18"/>
      <c r="G11396" s="19"/>
      <c r="H11396" s="19"/>
      <c r="I11396" s="120"/>
      <c r="J11396" s="16"/>
      <c r="K11396" s="17"/>
      <c r="L11396" s="16"/>
      <c r="N11396" s="121"/>
    </row>
    <row r="11397" spans="1:14" ht="45.95" customHeight="1">
      <c r="F11397" s="18"/>
      <c r="G11397" s="19"/>
      <c r="H11397" s="19"/>
      <c r="I11397" s="120"/>
      <c r="J11397" s="16"/>
      <c r="K11397" s="17"/>
      <c r="L11397" s="16"/>
      <c r="N11397" s="121"/>
    </row>
    <row r="11398" spans="1:14" ht="45.95" customHeight="1">
      <c r="F11398" s="18"/>
      <c r="G11398" s="19"/>
      <c r="H11398" s="19"/>
      <c r="I11398" s="120"/>
      <c r="J11398" s="16"/>
      <c r="K11398" s="17"/>
      <c r="L11398" s="16"/>
      <c r="N11398" s="121"/>
    </row>
    <row r="11399" spans="1:14" ht="45.95" customHeight="1">
      <c r="F11399" s="22"/>
      <c r="G11399" s="19"/>
      <c r="H11399" s="19"/>
      <c r="I11399" s="120"/>
      <c r="J11399" s="23"/>
      <c r="K11399" s="24"/>
      <c r="L11399" s="23"/>
      <c r="N11399" s="121"/>
    </row>
    <row r="11400" spans="1:14" ht="45.95" customHeight="1">
      <c r="F11400" s="22"/>
      <c r="G11400" s="19"/>
      <c r="H11400" s="19"/>
      <c r="I11400" s="120"/>
      <c r="J11400" s="23"/>
      <c r="K11400" s="24"/>
      <c r="L11400" s="23"/>
      <c r="N11400" s="121"/>
    </row>
    <row r="11401" spans="1:14" ht="45.95" customHeight="1">
      <c r="F11401" s="25"/>
      <c r="G11401" s="25"/>
      <c r="H11401" s="25"/>
      <c r="I11401" s="132"/>
      <c r="J11401" s="23"/>
      <c r="K11401" s="24"/>
      <c r="L11401" s="23"/>
      <c r="N11401" s="121"/>
    </row>
    <row r="11402" spans="1:14" ht="45.95" customHeight="1">
      <c r="F11402" s="25"/>
      <c r="G11402" s="25"/>
      <c r="H11402" s="25"/>
      <c r="I11402" s="132"/>
      <c r="J11402" s="23"/>
      <c r="K11402" s="24"/>
      <c r="L11402" s="23"/>
      <c r="N11402" s="121"/>
    </row>
    <row r="11403" spans="1:14" ht="45.95" customHeight="1">
      <c r="F11403" s="133"/>
      <c r="G11403" s="25"/>
      <c r="H11403" s="25"/>
      <c r="I11403" s="132"/>
      <c r="J11403" s="23"/>
      <c r="K11403" s="24"/>
      <c r="L11403" s="23"/>
      <c r="N11403" s="121"/>
    </row>
    <row r="11404" spans="1:14" ht="45.95" customHeight="1">
      <c r="F11404" s="133"/>
      <c r="G11404" s="25"/>
      <c r="H11404" s="25"/>
      <c r="I11404" s="132"/>
      <c r="J11404" s="23"/>
      <c r="K11404" s="24"/>
      <c r="L11404" s="23"/>
      <c r="N11404" s="121"/>
    </row>
    <row r="11405" spans="1:14" ht="45.95" customHeight="1">
      <c r="A11405" s="110"/>
      <c r="B11405" s="149"/>
      <c r="C11405" s="127"/>
      <c r="D11405" s="96"/>
      <c r="F11405" s="18"/>
      <c r="G11405" s="130"/>
      <c r="J11405" s="157"/>
      <c r="K11405" s="100"/>
      <c r="L11405" s="16"/>
      <c r="N11405" s="131"/>
    </row>
    <row r="11406" spans="1:14" ht="45.95" customHeight="1">
      <c r="A11406" s="110"/>
      <c r="C11406" s="127"/>
      <c r="F11406" s="18"/>
      <c r="G11406" s="130"/>
      <c r="J11406" s="157"/>
      <c r="K11406" s="100"/>
      <c r="L11406" s="16"/>
      <c r="N11406" s="131"/>
    </row>
    <row r="11407" spans="1:14" ht="45.95" customHeight="1">
      <c r="A11407" s="110"/>
      <c r="C11407" s="127"/>
      <c r="J11407" s="157"/>
      <c r="K11407" s="100"/>
      <c r="L11407" s="16"/>
      <c r="N11407" s="131"/>
    </row>
    <row r="11408" spans="1:14" ht="45.95" customHeight="1">
      <c r="J11408" s="157"/>
      <c r="K11408" s="100"/>
      <c r="L11408" s="16"/>
      <c r="N11408" s="131"/>
    </row>
    <row r="11409" spans="6:15" ht="45.95" customHeight="1">
      <c r="F11409" s="130"/>
      <c r="G11409" s="130"/>
      <c r="H11409" s="130"/>
      <c r="I11409" s="120"/>
      <c r="J11409" s="16"/>
      <c r="K11409" s="17"/>
      <c r="L11409" s="16"/>
      <c r="N11409" s="131"/>
      <c r="O11409" s="96"/>
    </row>
    <row r="11410" spans="6:15" ht="45.95" customHeight="1">
      <c r="F11410" s="18"/>
      <c r="G11410" s="19"/>
      <c r="H11410" s="19"/>
      <c r="I11410" s="137"/>
      <c r="J11410" s="16"/>
      <c r="K11410" s="17"/>
      <c r="L11410" s="16"/>
      <c r="N11410" s="121"/>
      <c r="O11410" s="96"/>
    </row>
    <row r="11411" spans="6:15" ht="45.95" customHeight="1">
      <c r="F11411" s="18"/>
      <c r="G11411" s="19"/>
      <c r="H11411" s="19"/>
      <c r="I11411" s="120"/>
      <c r="J11411" s="16"/>
      <c r="K11411" s="17"/>
      <c r="L11411" s="16"/>
      <c r="N11411" s="121"/>
      <c r="O11411" s="96"/>
    </row>
    <row r="11412" spans="6:15" ht="45.95" customHeight="1">
      <c r="F11412" s="18"/>
      <c r="G11412" s="19"/>
      <c r="H11412" s="19"/>
      <c r="I11412" s="120"/>
      <c r="J11412" s="16"/>
      <c r="K11412" s="17"/>
      <c r="L11412" s="16"/>
      <c r="N11412" s="121"/>
      <c r="O11412" s="96"/>
    </row>
    <row r="11413" spans="6:15" ht="45.95" customHeight="1">
      <c r="F11413" s="18"/>
      <c r="G11413" s="19"/>
      <c r="H11413" s="19"/>
      <c r="I11413" s="120"/>
      <c r="J11413" s="16"/>
      <c r="K11413" s="17"/>
      <c r="L11413" s="16"/>
      <c r="N11413" s="121"/>
      <c r="O11413" s="96"/>
    </row>
    <row r="11414" spans="6:15" ht="45.95" customHeight="1">
      <c r="F11414" s="18"/>
      <c r="G11414" s="19"/>
      <c r="H11414" s="19"/>
      <c r="I11414" s="120"/>
      <c r="J11414" s="16"/>
      <c r="K11414" s="17"/>
      <c r="L11414" s="16"/>
      <c r="N11414" s="121"/>
      <c r="O11414" s="96"/>
    </row>
    <row r="11415" spans="6:15" ht="45.95" customHeight="1">
      <c r="F11415" s="22"/>
      <c r="G11415" s="19"/>
      <c r="H11415" s="19"/>
      <c r="I11415" s="120"/>
      <c r="J11415" s="23"/>
      <c r="K11415" s="24"/>
      <c r="L11415" s="23"/>
      <c r="N11415" s="121"/>
      <c r="O11415" s="96"/>
    </row>
    <row r="11416" spans="6:15" ht="45.95" customHeight="1">
      <c r="F11416" s="22"/>
      <c r="G11416" s="19"/>
      <c r="H11416" s="19"/>
      <c r="I11416" s="120"/>
      <c r="J11416" s="23"/>
      <c r="K11416" s="24"/>
      <c r="L11416" s="23"/>
      <c r="N11416" s="121"/>
      <c r="O11416" s="96"/>
    </row>
    <row r="11417" spans="6:15" ht="45.95" customHeight="1">
      <c r="F11417" s="22"/>
      <c r="G11417" s="19"/>
      <c r="H11417" s="19"/>
      <c r="I11417" s="120"/>
      <c r="J11417" s="23"/>
      <c r="K11417" s="24"/>
      <c r="L11417" s="23"/>
      <c r="N11417" s="121"/>
      <c r="O11417" s="96"/>
    </row>
    <row r="11418" spans="6:15" ht="45.95" customHeight="1">
      <c r="F11418" s="25"/>
      <c r="G11418" s="25"/>
      <c r="H11418" s="25"/>
      <c r="I11418" s="132"/>
      <c r="J11418" s="23"/>
      <c r="K11418" s="24"/>
      <c r="L11418" s="23"/>
      <c r="N11418" s="121"/>
      <c r="O11418" s="96"/>
    </row>
    <row r="11419" spans="6:15" ht="45.95" customHeight="1">
      <c r="F11419" s="133"/>
      <c r="G11419" s="25"/>
      <c r="H11419" s="25"/>
      <c r="I11419" s="132"/>
      <c r="J11419" s="23"/>
      <c r="K11419" s="24"/>
      <c r="L11419" s="23"/>
      <c r="N11419" s="121"/>
      <c r="O11419" s="96"/>
    </row>
    <row r="11420" spans="6:15" ht="45.95" customHeight="1">
      <c r="F11420" s="133"/>
      <c r="G11420" s="25"/>
      <c r="H11420" s="25"/>
      <c r="I11420" s="132"/>
      <c r="J11420" s="23"/>
      <c r="K11420" s="24"/>
      <c r="L11420" s="23"/>
      <c r="N11420" s="121"/>
      <c r="O11420" s="96"/>
    </row>
    <row r="11421" spans="6:15" ht="45.95" customHeight="1">
      <c r="F11421" s="133"/>
      <c r="G11421" s="25"/>
      <c r="H11421" s="25"/>
      <c r="I11421" s="132"/>
      <c r="J11421" s="23"/>
      <c r="K11421" s="24"/>
      <c r="L11421" s="23"/>
      <c r="N11421" s="121"/>
      <c r="O11421" s="96"/>
    </row>
    <row r="11422" spans="6:15" ht="45.95" customHeight="1">
      <c r="F11422" s="133"/>
      <c r="G11422" s="25"/>
      <c r="H11422" s="25"/>
      <c r="I11422" s="132"/>
      <c r="J11422" s="23"/>
      <c r="K11422" s="24"/>
      <c r="L11422" s="23"/>
      <c r="N11422" s="121"/>
      <c r="O11422" s="96"/>
    </row>
    <row r="11423" spans="6:15" ht="45.95" customHeight="1">
      <c r="F11423" s="18"/>
      <c r="G11423" s="19"/>
      <c r="H11423" s="19"/>
      <c r="I11423" s="137"/>
      <c r="J11423" s="16"/>
      <c r="K11423" s="17"/>
      <c r="L11423" s="16"/>
      <c r="N11423" s="121"/>
      <c r="O11423" s="96"/>
    </row>
    <row r="11424" spans="6:15" ht="45.95" customHeight="1">
      <c r="F11424" s="18"/>
      <c r="G11424" s="19"/>
      <c r="H11424" s="19"/>
      <c r="I11424" s="120"/>
      <c r="J11424" s="16"/>
      <c r="K11424" s="17"/>
      <c r="L11424" s="16"/>
      <c r="N11424" s="121"/>
      <c r="O11424" s="96"/>
    </row>
    <row r="11425" spans="6:15" ht="45.95" customHeight="1">
      <c r="F11425" s="22"/>
      <c r="G11425" s="19"/>
      <c r="H11425" s="19"/>
      <c r="I11425" s="120"/>
      <c r="J11425" s="23"/>
      <c r="K11425" s="24"/>
      <c r="L11425" s="23"/>
      <c r="N11425" s="121"/>
      <c r="O11425" s="96"/>
    </row>
    <row r="11426" spans="6:15" ht="45.95" customHeight="1">
      <c r="F11426" s="22"/>
      <c r="G11426" s="19"/>
      <c r="H11426" s="19"/>
      <c r="I11426" s="120"/>
      <c r="J11426" s="23"/>
      <c r="K11426" s="24"/>
      <c r="L11426" s="23"/>
      <c r="N11426" s="121"/>
      <c r="O11426" s="96"/>
    </row>
    <row r="11427" spans="6:15" ht="45.95" customHeight="1">
      <c r="F11427" s="25"/>
      <c r="G11427" s="25"/>
      <c r="H11427" s="25"/>
      <c r="I11427" s="120"/>
      <c r="J11427" s="23"/>
      <c r="K11427" s="24"/>
      <c r="L11427" s="23"/>
      <c r="N11427" s="121"/>
      <c r="O11427" s="96"/>
    </row>
    <row r="11428" spans="6:15" ht="45.95" customHeight="1">
      <c r="F11428" s="133"/>
      <c r="G11428" s="25"/>
      <c r="H11428" s="25"/>
      <c r="I11428" s="120"/>
      <c r="J11428" s="23"/>
      <c r="K11428" s="24"/>
      <c r="L11428" s="23"/>
      <c r="N11428" s="121"/>
      <c r="O11428" s="96"/>
    </row>
    <row r="11429" spans="6:15" ht="45.95" customHeight="1">
      <c r="F11429" s="133"/>
      <c r="G11429" s="25"/>
      <c r="H11429" s="25"/>
      <c r="I11429" s="132"/>
      <c r="J11429" s="23"/>
      <c r="K11429" s="24"/>
      <c r="L11429" s="23"/>
      <c r="N11429" s="121"/>
      <c r="O11429" s="96"/>
    </row>
    <row r="11430" spans="6:15" ht="45.95" customHeight="1">
      <c r="F11430" s="133"/>
      <c r="G11430" s="25"/>
      <c r="H11430" s="25"/>
      <c r="I11430" s="132"/>
      <c r="J11430" s="23"/>
      <c r="K11430" s="24"/>
      <c r="L11430" s="23"/>
      <c r="N11430" s="121"/>
      <c r="O11430" s="96"/>
    </row>
    <row r="11431" spans="6:15" ht="45.95" customHeight="1">
      <c r="F11431" s="133"/>
      <c r="G11431" s="25"/>
      <c r="H11431" s="25"/>
      <c r="I11431" s="132"/>
      <c r="J11431" s="23"/>
      <c r="K11431" s="24"/>
      <c r="L11431" s="23"/>
      <c r="N11431" s="121"/>
      <c r="O11431" s="96"/>
    </row>
    <row r="11432" spans="6:15" ht="45.95" customHeight="1">
      <c r="F11432" s="18"/>
      <c r="G11432" s="19"/>
      <c r="H11432" s="19"/>
      <c r="I11432" s="137"/>
      <c r="J11432" s="16"/>
      <c r="K11432" s="17"/>
      <c r="L11432" s="16"/>
      <c r="N11432" s="121"/>
      <c r="O11432" s="96"/>
    </row>
    <row r="11433" spans="6:15" ht="45.95" customHeight="1">
      <c r="F11433" s="18"/>
      <c r="G11433" s="19"/>
      <c r="H11433" s="19"/>
      <c r="I11433" s="120"/>
      <c r="J11433" s="16"/>
      <c r="K11433" s="17"/>
      <c r="L11433" s="16"/>
      <c r="N11433" s="121"/>
      <c r="O11433" s="96"/>
    </row>
    <row r="11434" spans="6:15" ht="45.95" customHeight="1">
      <c r="F11434" s="18"/>
      <c r="G11434" s="19"/>
      <c r="H11434" s="19"/>
      <c r="I11434" s="120"/>
      <c r="J11434" s="16"/>
      <c r="K11434" s="17"/>
      <c r="L11434" s="16"/>
      <c r="N11434" s="121"/>
      <c r="O11434" s="96"/>
    </row>
    <row r="11435" spans="6:15" ht="45.95" customHeight="1">
      <c r="F11435" s="18"/>
      <c r="G11435" s="19"/>
      <c r="H11435" s="19"/>
      <c r="I11435" s="120"/>
      <c r="J11435" s="16"/>
      <c r="K11435" s="17"/>
      <c r="L11435" s="16"/>
      <c r="N11435" s="121"/>
      <c r="O11435" s="96"/>
    </row>
    <row r="11436" spans="6:15" ht="45.95" customHeight="1">
      <c r="F11436" s="18"/>
      <c r="G11436" s="19"/>
      <c r="H11436" s="19"/>
      <c r="I11436" s="120"/>
      <c r="J11436" s="16"/>
      <c r="K11436" s="17"/>
      <c r="L11436" s="16"/>
      <c r="N11436" s="121"/>
      <c r="O11436" s="96"/>
    </row>
    <row r="11437" spans="6:15" ht="45.95" customHeight="1">
      <c r="F11437" s="18"/>
      <c r="G11437" s="19"/>
      <c r="H11437" s="19"/>
      <c r="I11437" s="120"/>
      <c r="J11437" s="16"/>
      <c r="K11437" s="17"/>
      <c r="L11437" s="16"/>
      <c r="N11437" s="121"/>
      <c r="O11437" s="96"/>
    </row>
    <row r="11438" spans="6:15" ht="45.95" customHeight="1">
      <c r="F11438" s="18"/>
      <c r="G11438" s="19"/>
      <c r="H11438" s="19"/>
      <c r="I11438" s="120"/>
      <c r="J11438" s="16"/>
      <c r="K11438" s="17"/>
      <c r="L11438" s="16"/>
      <c r="N11438" s="121"/>
      <c r="O11438" s="96"/>
    </row>
    <row r="11439" spans="6:15" ht="45.95" customHeight="1">
      <c r="F11439" s="18"/>
      <c r="G11439" s="19"/>
      <c r="H11439" s="19"/>
      <c r="I11439" s="120"/>
      <c r="J11439" s="16"/>
      <c r="K11439" s="17"/>
      <c r="L11439" s="16"/>
      <c r="N11439" s="121"/>
      <c r="O11439" s="96"/>
    </row>
    <row r="11440" spans="6:15" ht="45.95" customHeight="1">
      <c r="F11440" s="22"/>
      <c r="G11440" s="19"/>
      <c r="H11440" s="19"/>
      <c r="I11440" s="120"/>
      <c r="J11440" s="23"/>
      <c r="K11440" s="24"/>
      <c r="L11440" s="23"/>
      <c r="N11440" s="121"/>
      <c r="O11440" s="96"/>
    </row>
    <row r="11441" spans="6:15" ht="45.95" customHeight="1">
      <c r="F11441" s="25"/>
      <c r="G11441" s="25"/>
      <c r="H11441" s="25"/>
      <c r="I11441" s="132"/>
      <c r="J11441" s="23"/>
      <c r="K11441" s="24"/>
      <c r="L11441" s="23"/>
      <c r="N11441" s="121"/>
      <c r="O11441" s="96"/>
    </row>
    <row r="11442" spans="6:15" ht="45.95" customHeight="1">
      <c r="F11442" s="25"/>
      <c r="G11442" s="25"/>
      <c r="H11442" s="25"/>
      <c r="I11442" s="132"/>
      <c r="J11442" s="23"/>
      <c r="K11442" s="24"/>
      <c r="L11442" s="23"/>
      <c r="N11442" s="121"/>
      <c r="O11442" s="96"/>
    </row>
    <row r="11443" spans="6:15" ht="45.95" customHeight="1">
      <c r="F11443" s="133"/>
      <c r="G11443" s="25"/>
      <c r="H11443" s="25"/>
      <c r="I11443" s="132"/>
      <c r="J11443" s="23"/>
      <c r="K11443" s="24"/>
      <c r="L11443" s="23"/>
      <c r="N11443" s="121"/>
      <c r="O11443" s="96"/>
    </row>
    <row r="11444" spans="6:15" ht="45.95" customHeight="1">
      <c r="F11444" s="133"/>
      <c r="G11444" s="25"/>
      <c r="H11444" s="25"/>
      <c r="I11444" s="132"/>
      <c r="J11444" s="23"/>
      <c r="K11444" s="24"/>
      <c r="L11444" s="23"/>
      <c r="N11444" s="121"/>
      <c r="O11444" s="96"/>
    </row>
    <row r="11445" spans="6:15" ht="45.95" customHeight="1">
      <c r="F11445" s="133"/>
      <c r="G11445" s="25"/>
      <c r="H11445" s="25"/>
      <c r="I11445" s="132"/>
      <c r="J11445" s="23"/>
      <c r="K11445" s="24"/>
      <c r="L11445" s="23"/>
      <c r="N11445" s="121"/>
      <c r="O11445" s="96"/>
    </row>
    <row r="11446" spans="6:15" ht="45.95" customHeight="1">
      <c r="F11446" s="18"/>
      <c r="G11446" s="19"/>
      <c r="H11446" s="19"/>
      <c r="I11446" s="120"/>
      <c r="J11446" s="16"/>
      <c r="K11446" s="17"/>
      <c r="L11446" s="16"/>
      <c r="N11446" s="121"/>
      <c r="O11446" s="96"/>
    </row>
    <row r="11447" spans="6:15" ht="45.95" customHeight="1">
      <c r="F11447" s="18"/>
      <c r="G11447" s="19"/>
      <c r="H11447" s="19"/>
      <c r="I11447" s="120"/>
      <c r="J11447" s="16"/>
      <c r="K11447" s="17"/>
      <c r="L11447" s="16"/>
      <c r="N11447" s="121"/>
      <c r="O11447" s="96"/>
    </row>
    <row r="11448" spans="6:15" ht="45.95" customHeight="1">
      <c r="F11448" s="18"/>
      <c r="G11448" s="19"/>
      <c r="H11448" s="19"/>
      <c r="I11448" s="120"/>
      <c r="J11448" s="16"/>
      <c r="K11448" s="17"/>
      <c r="L11448" s="16"/>
      <c r="N11448" s="121"/>
      <c r="O11448" s="96"/>
    </row>
    <row r="11449" spans="6:15" ht="45.95" customHeight="1">
      <c r="F11449" s="18"/>
      <c r="G11449" s="19"/>
      <c r="H11449" s="19"/>
      <c r="I11449" s="120"/>
      <c r="J11449" s="16"/>
      <c r="K11449" s="17"/>
      <c r="L11449" s="16"/>
      <c r="N11449" s="121"/>
      <c r="O11449" s="96"/>
    </row>
    <row r="11450" spans="6:15" ht="45.95" customHeight="1">
      <c r="F11450" s="22"/>
      <c r="G11450" s="19"/>
      <c r="H11450" s="19"/>
      <c r="I11450" s="120"/>
      <c r="J11450" s="23"/>
      <c r="K11450" s="24"/>
      <c r="L11450" s="23"/>
      <c r="N11450" s="121"/>
      <c r="O11450" s="96"/>
    </row>
    <row r="11451" spans="6:15" ht="45.95" customHeight="1">
      <c r="F11451" s="25"/>
      <c r="G11451" s="25"/>
      <c r="H11451" s="25"/>
      <c r="I11451" s="132"/>
      <c r="J11451" s="23"/>
      <c r="K11451" s="24"/>
      <c r="L11451" s="23"/>
      <c r="N11451" s="121"/>
      <c r="O11451" s="96"/>
    </row>
    <row r="11452" spans="6:15" ht="45.95" customHeight="1">
      <c r="F11452" s="133"/>
      <c r="G11452" s="25"/>
      <c r="H11452" s="25"/>
      <c r="I11452" s="132"/>
      <c r="J11452" s="23"/>
      <c r="K11452" s="24"/>
      <c r="L11452" s="23"/>
      <c r="N11452" s="121"/>
      <c r="O11452" s="96"/>
    </row>
    <row r="11453" spans="6:15" ht="45.95" customHeight="1">
      <c r="F11453" s="133"/>
      <c r="G11453" s="25"/>
      <c r="H11453" s="25"/>
      <c r="I11453" s="132"/>
      <c r="J11453" s="23"/>
      <c r="K11453" s="24"/>
      <c r="L11453" s="23"/>
      <c r="N11453" s="121"/>
      <c r="O11453" s="96"/>
    </row>
    <row r="11454" spans="6:15" ht="45.95" customHeight="1">
      <c r="F11454" s="133"/>
      <c r="G11454" s="25"/>
      <c r="H11454" s="25"/>
      <c r="I11454" s="132"/>
      <c r="J11454" s="23"/>
      <c r="K11454" s="24"/>
      <c r="L11454" s="23"/>
      <c r="N11454" s="121"/>
      <c r="O11454" s="96"/>
    </row>
    <row r="11455" spans="6:15" ht="45.95" customHeight="1">
      <c r="F11455" s="18"/>
      <c r="G11455" s="19"/>
      <c r="H11455" s="19"/>
      <c r="I11455" s="120"/>
      <c r="J11455" s="16"/>
      <c r="K11455" s="17"/>
      <c r="L11455" s="16"/>
      <c r="N11455" s="121"/>
      <c r="O11455" s="96"/>
    </row>
    <row r="11456" spans="6:15" ht="45.95" customHeight="1">
      <c r="F11456" s="133"/>
      <c r="G11456" s="25"/>
      <c r="H11456" s="25"/>
      <c r="I11456" s="120"/>
      <c r="J11456" s="23"/>
      <c r="K11456" s="24"/>
      <c r="L11456" s="23"/>
      <c r="N11456" s="121"/>
      <c r="O11456" s="96"/>
    </row>
    <row r="11457" spans="1:15" ht="45.95" customHeight="1">
      <c r="F11457" s="133"/>
      <c r="G11457" s="25"/>
      <c r="H11457" s="25"/>
      <c r="I11457" s="120"/>
      <c r="J11457" s="23"/>
      <c r="K11457" s="24"/>
      <c r="L11457" s="23"/>
      <c r="N11457" s="121"/>
      <c r="O11457" s="96"/>
    </row>
    <row r="11458" spans="1:15" ht="45.95" customHeight="1">
      <c r="A11458" s="110"/>
      <c r="B11458" s="149"/>
      <c r="C11458" s="127"/>
      <c r="D11458" s="96"/>
      <c r="F11458" s="18"/>
      <c r="G11458" s="130"/>
      <c r="H11458" s="130"/>
      <c r="I11458" s="120"/>
      <c r="J11458" s="16"/>
      <c r="K11458" s="17"/>
      <c r="L11458" s="16"/>
      <c r="N11458" s="131"/>
      <c r="O11458" s="96"/>
    </row>
    <row r="11459" spans="1:15" ht="45.95" customHeight="1">
      <c r="F11459" s="18"/>
      <c r="G11459" s="130"/>
      <c r="H11459" s="130"/>
      <c r="I11459" s="120"/>
      <c r="J11459" s="16"/>
      <c r="K11459" s="17"/>
      <c r="L11459" s="16"/>
      <c r="N11459" s="131"/>
      <c r="O11459" s="96"/>
    </row>
    <row r="11460" spans="1:15" ht="45.95" customHeight="1">
      <c r="F11460" s="18"/>
      <c r="G11460" s="19"/>
      <c r="H11460" s="19"/>
      <c r="I11460" s="137"/>
      <c r="J11460" s="16"/>
      <c r="K11460" s="17"/>
      <c r="L11460" s="16"/>
      <c r="N11460" s="121"/>
      <c r="O11460" s="96"/>
    </row>
    <row r="11461" spans="1:15" ht="45.95" customHeight="1">
      <c r="F11461" s="18"/>
      <c r="G11461" s="19"/>
      <c r="H11461" s="19"/>
      <c r="I11461" s="120"/>
      <c r="J11461" s="16"/>
      <c r="K11461" s="17"/>
      <c r="L11461" s="16"/>
      <c r="N11461" s="121"/>
      <c r="O11461" s="96"/>
    </row>
    <row r="11462" spans="1:15" ht="45.95" customHeight="1">
      <c r="F11462" s="18"/>
      <c r="G11462" s="19"/>
      <c r="H11462" s="19"/>
      <c r="I11462" s="120"/>
      <c r="J11462" s="16"/>
      <c r="K11462" s="17"/>
      <c r="L11462" s="16"/>
      <c r="N11462" s="121"/>
      <c r="O11462" s="96"/>
    </row>
    <row r="11463" spans="1:15" ht="45.95" customHeight="1">
      <c r="F11463" s="18"/>
      <c r="G11463" s="19"/>
      <c r="H11463" s="19"/>
      <c r="I11463" s="120"/>
      <c r="J11463" s="16"/>
      <c r="K11463" s="17"/>
      <c r="L11463" s="16"/>
      <c r="N11463" s="121"/>
      <c r="O11463" s="96"/>
    </row>
    <row r="11464" spans="1:15" ht="45.95" customHeight="1">
      <c r="F11464" s="18"/>
      <c r="G11464" s="19"/>
      <c r="H11464" s="19"/>
      <c r="I11464" s="120"/>
      <c r="J11464" s="16"/>
      <c r="K11464" s="17"/>
      <c r="L11464" s="16"/>
      <c r="N11464" s="121"/>
      <c r="O11464" s="96"/>
    </row>
    <row r="11465" spans="1:15" ht="45.95" customHeight="1">
      <c r="F11465" s="22"/>
      <c r="G11465" s="19"/>
      <c r="H11465" s="19"/>
      <c r="I11465" s="120"/>
      <c r="J11465" s="23"/>
      <c r="K11465" s="24"/>
      <c r="L11465" s="23"/>
      <c r="N11465" s="121"/>
      <c r="O11465" s="96"/>
    </row>
    <row r="11466" spans="1:15" ht="45.95" customHeight="1">
      <c r="F11466" s="22"/>
      <c r="G11466" s="19"/>
      <c r="H11466" s="19"/>
      <c r="I11466" s="120"/>
      <c r="J11466" s="23"/>
      <c r="K11466" s="24"/>
      <c r="L11466" s="23"/>
      <c r="N11466" s="121"/>
      <c r="O11466" s="96"/>
    </row>
    <row r="11467" spans="1:15" ht="45.95" customHeight="1">
      <c r="F11467" s="25"/>
      <c r="G11467" s="25"/>
      <c r="H11467" s="25"/>
      <c r="I11467" s="132"/>
      <c r="J11467" s="23"/>
      <c r="K11467" s="24"/>
      <c r="L11467" s="23"/>
      <c r="N11467" s="121"/>
      <c r="O11467" s="96"/>
    </row>
    <row r="11468" spans="1:15" ht="45.95" customHeight="1">
      <c r="F11468" s="25"/>
      <c r="G11468" s="25"/>
      <c r="H11468" s="25"/>
      <c r="I11468" s="132"/>
      <c r="J11468" s="23"/>
      <c r="K11468" s="24"/>
      <c r="L11468" s="23"/>
      <c r="N11468" s="121"/>
      <c r="O11468" s="96"/>
    </row>
    <row r="11469" spans="1:15" ht="45.95" customHeight="1">
      <c r="F11469" s="133"/>
      <c r="G11469" s="25"/>
      <c r="H11469" s="25"/>
      <c r="I11469" s="132"/>
      <c r="J11469" s="23"/>
      <c r="K11469" s="24"/>
      <c r="L11469" s="23"/>
      <c r="N11469" s="121"/>
      <c r="O11469" s="96"/>
    </row>
    <row r="11470" spans="1:15" ht="45.95" customHeight="1">
      <c r="F11470" s="133"/>
      <c r="G11470" s="25"/>
      <c r="H11470" s="25"/>
      <c r="I11470" s="132"/>
      <c r="J11470" s="23"/>
      <c r="K11470" s="24"/>
      <c r="L11470" s="23"/>
      <c r="N11470" s="121"/>
      <c r="O11470" s="96"/>
    </row>
    <row r="11471" spans="1:15" ht="45.95" customHeight="1">
      <c r="F11471" s="133"/>
      <c r="G11471" s="25"/>
      <c r="H11471" s="25"/>
      <c r="I11471" s="132"/>
      <c r="J11471" s="23"/>
      <c r="K11471" s="24"/>
      <c r="L11471" s="23"/>
      <c r="N11471" s="121"/>
      <c r="O11471" s="96"/>
    </row>
    <row r="11472" spans="1:15" ht="45.95" customHeight="1">
      <c r="F11472" s="133"/>
      <c r="G11472" s="25"/>
      <c r="H11472" s="25"/>
      <c r="I11472" s="132"/>
      <c r="J11472" s="23"/>
      <c r="K11472" s="24"/>
      <c r="L11472" s="23"/>
      <c r="N11472" s="121"/>
      <c r="O11472" s="96"/>
    </row>
    <row r="11473" spans="1:15" ht="45.95" customHeight="1">
      <c r="F11473" s="18"/>
      <c r="G11473" s="19"/>
      <c r="H11473" s="19"/>
      <c r="I11473" s="137"/>
      <c r="J11473" s="16"/>
      <c r="K11473" s="17"/>
      <c r="L11473" s="16"/>
      <c r="N11473" s="121"/>
      <c r="O11473" s="96"/>
    </row>
    <row r="11474" spans="1:15" ht="45.95" customHeight="1">
      <c r="F11474" s="18"/>
      <c r="G11474" s="19"/>
      <c r="H11474" s="19"/>
      <c r="I11474" s="120"/>
      <c r="J11474" s="16"/>
      <c r="K11474" s="17"/>
      <c r="L11474" s="16"/>
      <c r="N11474" s="121"/>
      <c r="O11474" s="96"/>
    </row>
    <row r="11475" spans="1:15" ht="45.95" customHeight="1">
      <c r="F11475" s="22"/>
      <c r="G11475" s="19"/>
      <c r="H11475" s="19"/>
      <c r="I11475" s="120"/>
      <c r="J11475" s="23"/>
      <c r="K11475" s="24"/>
      <c r="L11475" s="23"/>
      <c r="N11475" s="121"/>
      <c r="O11475" s="96"/>
    </row>
    <row r="11476" spans="1:15" ht="45.95" customHeight="1">
      <c r="F11476" s="22"/>
      <c r="G11476" s="19"/>
      <c r="H11476" s="19"/>
      <c r="I11476" s="120"/>
      <c r="J11476" s="23"/>
      <c r="K11476" s="24"/>
      <c r="L11476" s="23"/>
      <c r="N11476" s="121"/>
      <c r="O11476" s="96"/>
    </row>
    <row r="11477" spans="1:15" ht="45.95" customHeight="1">
      <c r="F11477" s="25"/>
      <c r="G11477" s="25"/>
      <c r="H11477" s="25"/>
      <c r="I11477" s="120"/>
      <c r="J11477" s="23"/>
      <c r="K11477" s="24"/>
      <c r="L11477" s="23"/>
      <c r="N11477" s="121"/>
      <c r="O11477" s="96"/>
    </row>
    <row r="11478" spans="1:15" ht="45.95" customHeight="1">
      <c r="F11478" s="25"/>
      <c r="G11478" s="25"/>
      <c r="H11478" s="25"/>
      <c r="I11478" s="120"/>
      <c r="J11478" s="23"/>
      <c r="K11478" s="24"/>
      <c r="L11478" s="23"/>
      <c r="N11478" s="121"/>
      <c r="O11478" s="96"/>
    </row>
    <row r="11479" spans="1:15" ht="45.95" customHeight="1">
      <c r="F11479" s="133"/>
      <c r="G11479" s="25"/>
      <c r="H11479" s="25"/>
      <c r="I11479" s="132"/>
      <c r="J11479" s="23"/>
      <c r="K11479" s="24"/>
      <c r="L11479" s="23"/>
      <c r="N11479" s="121"/>
      <c r="O11479" s="96"/>
    </row>
    <row r="11480" spans="1:15" ht="45.95" customHeight="1">
      <c r="F11480" s="133"/>
      <c r="G11480" s="25"/>
      <c r="H11480" s="25"/>
      <c r="I11480" s="132"/>
      <c r="J11480" s="23"/>
      <c r="K11480" s="24"/>
      <c r="L11480" s="23"/>
      <c r="N11480" s="121"/>
      <c r="O11480" s="96"/>
    </row>
    <row r="11481" spans="1:15" ht="45.95" customHeight="1">
      <c r="F11481" s="133"/>
      <c r="G11481" s="25"/>
      <c r="H11481" s="25"/>
      <c r="I11481" s="132"/>
      <c r="J11481" s="23"/>
      <c r="K11481" s="24"/>
      <c r="L11481" s="23"/>
      <c r="N11481" s="121"/>
      <c r="O11481" s="96"/>
    </row>
    <row r="11482" spans="1:15" ht="45.95" customHeight="1">
      <c r="A11482" s="110"/>
      <c r="B11482" s="149"/>
      <c r="C11482" s="127"/>
      <c r="D11482" s="96"/>
      <c r="F11482" s="18"/>
      <c r="G11482" s="130"/>
      <c r="H11482" s="130"/>
      <c r="I11482" s="120"/>
      <c r="J11482" s="16"/>
      <c r="K11482" s="17"/>
      <c r="L11482" s="16"/>
      <c r="N11482" s="131"/>
    </row>
    <row r="11483" spans="1:15" ht="45.95" customHeight="1">
      <c r="F11483" s="18"/>
      <c r="G11483" s="130"/>
      <c r="H11483" s="130"/>
      <c r="I11483" s="120"/>
      <c r="J11483" s="16"/>
      <c r="K11483" s="17"/>
      <c r="L11483" s="16"/>
      <c r="N11483" s="131"/>
    </row>
    <row r="11484" spans="1:15" ht="45.95" customHeight="1">
      <c r="A11484" s="110"/>
      <c r="B11484" s="149"/>
      <c r="D11484" s="150"/>
      <c r="E11484" s="150"/>
      <c r="F11484" s="130"/>
      <c r="G11484" s="96"/>
      <c r="H11484" s="130"/>
      <c r="I11484" s="120"/>
      <c r="J11484" s="16"/>
      <c r="K11484" s="17"/>
      <c r="L11484" s="16"/>
      <c r="N11484" s="131"/>
    </row>
    <row r="11485" spans="1:15" ht="45.95" customHeight="1">
      <c r="F11485" s="130"/>
      <c r="G11485" s="96"/>
      <c r="H11485" s="130"/>
      <c r="I11485" s="120"/>
      <c r="J11485" s="16"/>
      <c r="K11485" s="17"/>
      <c r="L11485" s="16"/>
      <c r="N11485" s="131"/>
    </row>
    <row r="11486" spans="1:15" ht="45.95" customHeight="1">
      <c r="F11486" s="18"/>
      <c r="G11486" s="19"/>
      <c r="H11486" s="19"/>
      <c r="I11486" s="120"/>
      <c r="J11486" s="16"/>
      <c r="K11486" s="17"/>
      <c r="L11486" s="16"/>
      <c r="N11486" s="121"/>
    </row>
    <row r="11487" spans="1:15" ht="45.95" customHeight="1">
      <c r="F11487" s="18"/>
      <c r="G11487" s="19"/>
      <c r="H11487" s="19"/>
      <c r="I11487" s="120"/>
      <c r="J11487" s="16"/>
      <c r="K11487" s="17"/>
      <c r="L11487" s="16"/>
      <c r="N11487" s="121"/>
    </row>
    <row r="11488" spans="1:15" ht="45.95" customHeight="1">
      <c r="F11488" s="18"/>
      <c r="G11488" s="19"/>
      <c r="H11488" s="19"/>
      <c r="I11488" s="120"/>
      <c r="J11488" s="16"/>
      <c r="K11488" s="17"/>
      <c r="L11488" s="16"/>
      <c r="N11488" s="121"/>
    </row>
    <row r="11489" spans="6:15" ht="45.95" customHeight="1">
      <c r="F11489" s="18"/>
      <c r="G11489" s="19"/>
      <c r="H11489" s="19"/>
      <c r="I11489" s="120"/>
      <c r="J11489" s="16"/>
      <c r="K11489" s="17"/>
      <c r="L11489" s="16"/>
      <c r="N11489" s="121"/>
    </row>
    <row r="11490" spans="6:15" ht="45.95" customHeight="1">
      <c r="F11490" s="18"/>
      <c r="G11490" s="19"/>
      <c r="H11490" s="19"/>
      <c r="I11490" s="120"/>
      <c r="J11490" s="16"/>
      <c r="K11490" s="17"/>
      <c r="L11490" s="16"/>
      <c r="N11490" s="121"/>
    </row>
    <row r="11491" spans="6:15" ht="45.95" customHeight="1">
      <c r="F11491" s="18"/>
      <c r="G11491" s="19"/>
      <c r="H11491" s="19"/>
      <c r="I11491" s="120"/>
      <c r="J11491" s="16"/>
      <c r="K11491" s="17"/>
      <c r="L11491" s="16"/>
      <c r="N11491" s="121"/>
    </row>
    <row r="11492" spans="6:15" ht="45.95" customHeight="1">
      <c r="F11492" s="18"/>
      <c r="G11492" s="19"/>
      <c r="H11492" s="19"/>
      <c r="I11492" s="120"/>
      <c r="J11492" s="16"/>
      <c r="K11492" s="17"/>
      <c r="L11492" s="16"/>
      <c r="N11492" s="121"/>
    </row>
    <row r="11493" spans="6:15" ht="45.95" customHeight="1">
      <c r="F11493" s="18"/>
      <c r="G11493" s="19"/>
      <c r="H11493" s="19"/>
      <c r="I11493" s="120"/>
      <c r="J11493" s="16"/>
      <c r="K11493" s="17"/>
      <c r="L11493" s="16"/>
      <c r="N11493" s="121"/>
    </row>
    <row r="11494" spans="6:15" ht="45.95" customHeight="1">
      <c r="F11494" s="18"/>
      <c r="G11494" s="19"/>
      <c r="H11494" s="19"/>
      <c r="I11494" s="120"/>
      <c r="J11494" s="16"/>
      <c r="K11494" s="17"/>
      <c r="L11494" s="16"/>
      <c r="N11494" s="121"/>
    </row>
    <row r="11495" spans="6:15" ht="45.95" customHeight="1">
      <c r="F11495" s="22"/>
      <c r="G11495" s="19"/>
      <c r="H11495" s="19"/>
      <c r="I11495" s="120"/>
      <c r="J11495" s="23"/>
      <c r="K11495" s="24"/>
      <c r="L11495" s="23"/>
      <c r="N11495" s="121"/>
    </row>
    <row r="11496" spans="6:15" ht="45.95" customHeight="1">
      <c r="F11496" s="25"/>
      <c r="G11496" s="25"/>
      <c r="H11496" s="25"/>
      <c r="I11496" s="132"/>
      <c r="J11496" s="23"/>
      <c r="K11496" s="24"/>
      <c r="L11496" s="23"/>
      <c r="N11496" s="121"/>
    </row>
    <row r="11497" spans="6:15" ht="45.95" customHeight="1">
      <c r="F11497" s="133"/>
      <c r="G11497" s="25"/>
      <c r="H11497" s="25"/>
      <c r="I11497" s="132"/>
      <c r="J11497" s="23"/>
      <c r="K11497" s="24"/>
      <c r="L11497" s="23"/>
      <c r="N11497" s="121"/>
    </row>
    <row r="11498" spans="6:15" ht="45.95" customHeight="1">
      <c r="F11498" s="133"/>
      <c r="G11498" s="25"/>
      <c r="H11498" s="25"/>
      <c r="I11498" s="132"/>
      <c r="J11498" s="23"/>
      <c r="K11498" s="24"/>
      <c r="L11498" s="23"/>
      <c r="N11498" s="121"/>
    </row>
    <row r="11499" spans="6:15" ht="45.95" customHeight="1">
      <c r="F11499" s="18"/>
      <c r="G11499" s="19"/>
      <c r="H11499" s="19"/>
      <c r="I11499" s="120"/>
      <c r="J11499" s="16"/>
      <c r="K11499" s="17"/>
      <c r="L11499" s="16"/>
      <c r="N11499" s="121"/>
      <c r="O11499" s="96"/>
    </row>
    <row r="11500" spans="6:15" ht="45.95" customHeight="1">
      <c r="F11500" s="18"/>
      <c r="G11500" s="19"/>
      <c r="H11500" s="19"/>
      <c r="I11500" s="120"/>
      <c r="J11500" s="16"/>
      <c r="K11500" s="17"/>
      <c r="L11500" s="16"/>
      <c r="N11500" s="121"/>
      <c r="O11500" s="96"/>
    </row>
    <row r="11501" spans="6:15" ht="45.95" customHeight="1">
      <c r="F11501" s="133"/>
      <c r="G11501" s="25"/>
      <c r="H11501" s="25"/>
      <c r="I11501" s="120"/>
      <c r="J11501" s="23"/>
      <c r="K11501" s="24"/>
      <c r="L11501" s="23"/>
      <c r="N11501" s="121"/>
    </row>
    <row r="11502" spans="6:15" ht="45.95" customHeight="1">
      <c r="F11502" s="133"/>
      <c r="G11502" s="25"/>
      <c r="H11502" s="25"/>
      <c r="I11502" s="120"/>
      <c r="J11502" s="23"/>
      <c r="K11502" s="24"/>
      <c r="L11502" s="23"/>
      <c r="N11502" s="121"/>
    </row>
    <row r="11503" spans="6:15" ht="45.95" customHeight="1">
      <c r="F11503" s="133"/>
      <c r="G11503" s="25"/>
      <c r="H11503" s="25"/>
      <c r="I11503" s="120"/>
      <c r="J11503" s="23"/>
      <c r="K11503" s="24"/>
      <c r="L11503" s="23"/>
      <c r="N11503" s="121"/>
    </row>
    <row r="11504" spans="6:15" ht="45.95" customHeight="1">
      <c r="F11504" s="18"/>
      <c r="G11504" s="19"/>
      <c r="H11504" s="19"/>
      <c r="I11504" s="137"/>
      <c r="J11504" s="16"/>
      <c r="K11504" s="17"/>
      <c r="L11504" s="16"/>
      <c r="N11504" s="121"/>
    </row>
    <row r="11505" spans="6:14" ht="45.95" customHeight="1">
      <c r="F11505" s="18"/>
      <c r="G11505" s="19"/>
      <c r="H11505" s="19"/>
      <c r="I11505" s="120"/>
      <c r="J11505" s="16"/>
      <c r="K11505" s="17"/>
      <c r="L11505" s="16"/>
      <c r="N11505" s="121"/>
    </row>
    <row r="11506" spans="6:14" ht="45.95" customHeight="1">
      <c r="F11506" s="18"/>
      <c r="G11506" s="19"/>
      <c r="H11506" s="19"/>
      <c r="I11506" s="120"/>
      <c r="J11506" s="16"/>
      <c r="K11506" s="17"/>
      <c r="L11506" s="16"/>
      <c r="N11506" s="121"/>
    </row>
    <row r="11507" spans="6:14" ht="45.95" customHeight="1">
      <c r="F11507" s="22"/>
      <c r="G11507" s="19"/>
      <c r="H11507" s="19"/>
      <c r="I11507" s="120"/>
      <c r="J11507" s="23"/>
      <c r="K11507" s="24"/>
      <c r="L11507" s="23"/>
      <c r="N11507" s="121"/>
    </row>
    <row r="11508" spans="6:14" ht="45.95" customHeight="1">
      <c r="F11508" s="22"/>
      <c r="G11508" s="19"/>
      <c r="H11508" s="19"/>
      <c r="I11508" s="120"/>
      <c r="J11508" s="23"/>
      <c r="K11508" s="24"/>
      <c r="L11508" s="23"/>
      <c r="N11508" s="121"/>
    </row>
    <row r="11509" spans="6:14" ht="45.95" customHeight="1">
      <c r="F11509" s="25"/>
      <c r="G11509" s="25"/>
      <c r="H11509" s="25"/>
      <c r="I11509" s="120"/>
      <c r="J11509" s="23"/>
      <c r="K11509" s="24"/>
      <c r="L11509" s="23"/>
      <c r="N11509" s="121"/>
    </row>
    <row r="11510" spans="6:14" ht="45.95" customHeight="1">
      <c r="F11510" s="25"/>
      <c r="G11510" s="25"/>
      <c r="H11510" s="25"/>
      <c r="I11510" s="132"/>
      <c r="J11510" s="23"/>
      <c r="K11510" s="24"/>
      <c r="L11510" s="23"/>
      <c r="N11510" s="121"/>
    </row>
    <row r="11511" spans="6:14" ht="45.95" customHeight="1">
      <c r="F11511" s="133"/>
      <c r="G11511" s="25"/>
      <c r="H11511" s="25"/>
      <c r="I11511" s="132"/>
      <c r="J11511" s="23"/>
      <c r="K11511" s="24"/>
      <c r="L11511" s="23"/>
      <c r="N11511" s="121"/>
    </row>
    <row r="11512" spans="6:14" ht="45.95" customHeight="1">
      <c r="F11512" s="133"/>
      <c r="G11512" s="25"/>
      <c r="H11512" s="25"/>
      <c r="I11512" s="132"/>
      <c r="J11512" s="23"/>
      <c r="K11512" s="24"/>
      <c r="L11512" s="23"/>
      <c r="N11512" s="121"/>
    </row>
    <row r="11513" spans="6:14" ht="45.95" customHeight="1">
      <c r="F11513" s="133"/>
      <c r="G11513" s="25"/>
      <c r="H11513" s="25"/>
      <c r="I11513" s="132"/>
      <c r="J11513" s="23"/>
      <c r="K11513" s="24"/>
      <c r="L11513" s="23"/>
      <c r="N11513" s="121"/>
    </row>
    <row r="11514" spans="6:14" ht="45.95" customHeight="1">
      <c r="F11514" s="18"/>
      <c r="G11514" s="19"/>
      <c r="H11514" s="19"/>
      <c r="I11514" s="120"/>
      <c r="J11514" s="16"/>
      <c r="K11514" s="17"/>
      <c r="L11514" s="16"/>
      <c r="N11514" s="121"/>
    </row>
    <row r="11515" spans="6:14" ht="45.95" customHeight="1">
      <c r="F11515" s="18"/>
      <c r="G11515" s="19"/>
      <c r="H11515" s="19"/>
      <c r="I11515" s="120"/>
      <c r="J11515" s="16"/>
      <c r="K11515" s="17"/>
      <c r="L11515" s="16"/>
      <c r="N11515" s="121"/>
    </row>
    <row r="11516" spans="6:14" ht="45.95" customHeight="1">
      <c r="F11516" s="22"/>
      <c r="G11516" s="19"/>
      <c r="H11516" s="19"/>
      <c r="I11516" s="120"/>
      <c r="J11516" s="23"/>
      <c r="K11516" s="24"/>
      <c r="L11516" s="23"/>
      <c r="N11516" s="121"/>
    </row>
    <row r="11517" spans="6:14" ht="45.95" customHeight="1">
      <c r="F11517" s="22"/>
      <c r="G11517" s="19"/>
      <c r="H11517" s="19"/>
      <c r="I11517" s="120"/>
      <c r="J11517" s="23"/>
      <c r="K11517" s="24"/>
      <c r="L11517" s="23"/>
      <c r="N11517" s="121"/>
    </row>
    <row r="11518" spans="6:14" ht="45.95" customHeight="1">
      <c r="F11518" s="25"/>
      <c r="G11518" s="25"/>
      <c r="H11518" s="25"/>
      <c r="I11518" s="120"/>
      <c r="J11518" s="23"/>
      <c r="K11518" s="24"/>
      <c r="L11518" s="23"/>
      <c r="N11518" s="121"/>
    </row>
    <row r="11519" spans="6:14" ht="45.95" customHeight="1">
      <c r="F11519" s="133"/>
      <c r="G11519" s="25"/>
      <c r="H11519" s="25"/>
      <c r="I11519" s="120"/>
      <c r="J11519" s="23"/>
      <c r="K11519" s="24"/>
      <c r="L11519" s="23"/>
      <c r="N11519" s="121"/>
    </row>
    <row r="11520" spans="6:14" ht="45.95" customHeight="1">
      <c r="F11520" s="133"/>
      <c r="G11520" s="25"/>
      <c r="H11520" s="25"/>
      <c r="I11520" s="132"/>
      <c r="J11520" s="23"/>
      <c r="K11520" s="24"/>
      <c r="L11520" s="23"/>
      <c r="N11520" s="121"/>
    </row>
    <row r="11521" spans="1:14" ht="45.95" customHeight="1">
      <c r="A11521" s="110"/>
      <c r="B11521" s="149"/>
      <c r="C11521" s="127"/>
      <c r="D11521" s="96"/>
      <c r="F11521" s="18"/>
      <c r="G11521" s="130"/>
      <c r="H11521" s="130"/>
      <c r="I11521" s="120"/>
      <c r="J11521" s="16"/>
      <c r="K11521" s="17"/>
      <c r="L11521" s="16"/>
      <c r="N11521" s="131"/>
    </row>
    <row r="11522" spans="1:14" ht="45.95" customHeight="1">
      <c r="F11522" s="18"/>
      <c r="G11522" s="130"/>
      <c r="H11522" s="130"/>
      <c r="I11522" s="120"/>
      <c r="J11522" s="16"/>
      <c r="K11522" s="17"/>
      <c r="L11522" s="16"/>
      <c r="N11522" s="131"/>
    </row>
    <row r="11523" spans="1:14" ht="45.95" customHeight="1">
      <c r="F11523" s="18"/>
      <c r="G11523" s="19"/>
      <c r="H11523" s="19"/>
      <c r="I11523" s="137"/>
      <c r="J11523" s="16"/>
      <c r="K11523" s="17"/>
      <c r="L11523" s="16"/>
      <c r="N11523" s="121"/>
    </row>
    <row r="11524" spans="1:14" ht="45.95" customHeight="1">
      <c r="F11524" s="18"/>
      <c r="G11524" s="19"/>
      <c r="H11524" s="19"/>
      <c r="I11524" s="120"/>
      <c r="J11524" s="16"/>
      <c r="K11524" s="17"/>
      <c r="L11524" s="16"/>
      <c r="N11524" s="121"/>
    </row>
    <row r="11525" spans="1:14" ht="45.95" customHeight="1">
      <c r="F11525" s="18"/>
      <c r="G11525" s="19"/>
      <c r="H11525" s="19"/>
      <c r="I11525" s="120"/>
      <c r="J11525" s="16"/>
      <c r="K11525" s="17"/>
      <c r="L11525" s="16"/>
      <c r="N11525" s="121"/>
    </row>
    <row r="11526" spans="1:14" ht="45.95" customHeight="1">
      <c r="F11526" s="18"/>
      <c r="G11526" s="19"/>
      <c r="H11526" s="19"/>
      <c r="I11526" s="120"/>
      <c r="J11526" s="16"/>
      <c r="K11526" s="17"/>
      <c r="L11526" s="16"/>
      <c r="N11526" s="121"/>
    </row>
    <row r="11527" spans="1:14" ht="45.95" customHeight="1">
      <c r="F11527" s="18"/>
      <c r="G11527" s="19"/>
      <c r="H11527" s="19"/>
      <c r="I11527" s="120"/>
      <c r="J11527" s="16"/>
      <c r="K11527" s="17"/>
      <c r="L11527" s="16"/>
      <c r="N11527" s="121"/>
    </row>
    <row r="11528" spans="1:14" ht="45.95" customHeight="1">
      <c r="F11528" s="22"/>
      <c r="G11528" s="19"/>
      <c r="H11528" s="19"/>
      <c r="I11528" s="120"/>
      <c r="J11528" s="23"/>
      <c r="K11528" s="24"/>
      <c r="L11528" s="23"/>
      <c r="N11528" s="121"/>
    </row>
    <row r="11529" spans="1:14" ht="45.95" customHeight="1">
      <c r="F11529" s="22"/>
      <c r="G11529" s="19"/>
      <c r="H11529" s="19"/>
      <c r="I11529" s="120"/>
      <c r="J11529" s="23"/>
      <c r="K11529" s="24"/>
      <c r="L11529" s="23"/>
      <c r="N11529" s="121"/>
    </row>
    <row r="11530" spans="1:14" ht="45.95" customHeight="1">
      <c r="F11530" s="25"/>
      <c r="G11530" s="25"/>
      <c r="H11530" s="25"/>
      <c r="I11530" s="132"/>
      <c r="J11530" s="23"/>
      <c r="K11530" s="24"/>
      <c r="L11530" s="23"/>
      <c r="N11530" s="121"/>
    </row>
    <row r="11531" spans="1:14" ht="45.95" customHeight="1">
      <c r="F11531" s="25"/>
      <c r="G11531" s="25"/>
      <c r="H11531" s="25"/>
      <c r="I11531" s="132"/>
      <c r="J11531" s="23"/>
      <c r="K11531" s="24"/>
      <c r="L11531" s="23"/>
      <c r="N11531" s="121"/>
    </row>
    <row r="11532" spans="1:14" ht="45.95" customHeight="1">
      <c r="F11532" s="133"/>
      <c r="G11532" s="25"/>
      <c r="H11532" s="25"/>
      <c r="I11532" s="132"/>
      <c r="J11532" s="23"/>
      <c r="K11532" s="24"/>
      <c r="L11532" s="23"/>
      <c r="N11532" s="121"/>
    </row>
    <row r="11533" spans="1:14" ht="45.95" customHeight="1">
      <c r="F11533" s="133"/>
      <c r="G11533" s="25"/>
      <c r="H11533" s="25"/>
      <c r="I11533" s="132"/>
      <c r="J11533" s="23"/>
      <c r="K11533" s="24"/>
      <c r="L11533" s="23"/>
      <c r="N11533" s="121"/>
    </row>
    <row r="11534" spans="1:14" ht="45.95" customHeight="1">
      <c r="F11534" s="133"/>
      <c r="G11534" s="25"/>
      <c r="H11534" s="25"/>
      <c r="I11534" s="132"/>
      <c r="J11534" s="23"/>
      <c r="K11534" s="24"/>
      <c r="L11534" s="23"/>
      <c r="N11534" s="121"/>
    </row>
    <row r="11535" spans="1:14" ht="45.95" customHeight="1">
      <c r="F11535" s="133"/>
      <c r="G11535" s="25"/>
      <c r="H11535" s="25"/>
      <c r="I11535" s="132"/>
      <c r="J11535" s="23"/>
      <c r="K11535" s="24"/>
      <c r="L11535" s="23"/>
      <c r="N11535" s="121"/>
    </row>
    <row r="11536" spans="1:14" ht="45.95" customHeight="1">
      <c r="F11536" s="18"/>
      <c r="G11536" s="19"/>
      <c r="H11536" s="19"/>
      <c r="I11536" s="137"/>
      <c r="J11536" s="16"/>
      <c r="K11536" s="17"/>
      <c r="L11536" s="16"/>
      <c r="N11536" s="121"/>
    </row>
    <row r="11537" spans="1:14" ht="45.95" customHeight="1">
      <c r="F11537" s="18"/>
      <c r="G11537" s="19"/>
      <c r="H11537" s="19"/>
      <c r="I11537" s="120"/>
      <c r="J11537" s="16"/>
      <c r="K11537" s="17"/>
      <c r="L11537" s="16"/>
      <c r="N11537" s="121"/>
    </row>
    <row r="11538" spans="1:14" ht="45.95" customHeight="1">
      <c r="F11538" s="18"/>
      <c r="G11538" s="19"/>
      <c r="H11538" s="19"/>
      <c r="I11538" s="120"/>
      <c r="J11538" s="16"/>
      <c r="K11538" s="17"/>
      <c r="L11538" s="16"/>
      <c r="N11538" s="121"/>
    </row>
    <row r="11539" spans="1:14" ht="45.95" customHeight="1">
      <c r="F11539" s="22"/>
      <c r="G11539" s="19"/>
      <c r="H11539" s="19"/>
      <c r="I11539" s="120"/>
      <c r="J11539" s="23"/>
      <c r="K11539" s="24"/>
      <c r="L11539" s="23"/>
      <c r="N11539" s="121"/>
    </row>
    <row r="11540" spans="1:14" ht="45.95" customHeight="1">
      <c r="F11540" s="22"/>
      <c r="G11540" s="19"/>
      <c r="H11540" s="19"/>
      <c r="I11540" s="120"/>
      <c r="J11540" s="23"/>
      <c r="K11540" s="24"/>
      <c r="L11540" s="23"/>
      <c r="N11540" s="121"/>
    </row>
    <row r="11541" spans="1:14" ht="45.95" customHeight="1">
      <c r="F11541" s="25"/>
      <c r="G11541" s="25"/>
      <c r="H11541" s="25"/>
      <c r="I11541" s="120"/>
      <c r="J11541" s="23"/>
      <c r="K11541" s="24"/>
      <c r="L11541" s="23"/>
      <c r="N11541" s="121"/>
    </row>
    <row r="11542" spans="1:14" ht="45.95" customHeight="1">
      <c r="F11542" s="25"/>
      <c r="G11542" s="25"/>
      <c r="H11542" s="25"/>
      <c r="I11542" s="132"/>
      <c r="J11542" s="23"/>
      <c r="K11542" s="24"/>
      <c r="L11542" s="23"/>
      <c r="N11542" s="121"/>
    </row>
    <row r="11543" spans="1:14" ht="45.95" customHeight="1">
      <c r="F11543" s="133"/>
      <c r="G11543" s="25"/>
      <c r="H11543" s="25"/>
      <c r="I11543" s="132"/>
      <c r="J11543" s="23"/>
      <c r="K11543" s="24"/>
      <c r="L11543" s="23"/>
      <c r="N11543" s="121"/>
    </row>
    <row r="11544" spans="1:14" ht="45.95" customHeight="1">
      <c r="F11544" s="133"/>
      <c r="G11544" s="25"/>
      <c r="H11544" s="25"/>
      <c r="I11544" s="132"/>
      <c r="J11544" s="23"/>
      <c r="K11544" s="24"/>
      <c r="L11544" s="23"/>
      <c r="N11544" s="121"/>
    </row>
    <row r="11545" spans="1:14" ht="45.95" customHeight="1">
      <c r="F11545" s="133"/>
      <c r="G11545" s="25"/>
      <c r="H11545" s="25"/>
      <c r="I11545" s="132"/>
      <c r="J11545" s="23"/>
      <c r="K11545" s="24"/>
      <c r="L11545" s="23"/>
      <c r="N11545" s="121"/>
    </row>
    <row r="11546" spans="1:14" ht="45.95" customHeight="1">
      <c r="A11546" s="110"/>
      <c r="B11546" s="149"/>
      <c r="C11546" s="127"/>
      <c r="D11546" s="96"/>
      <c r="F11546" s="18"/>
      <c r="G11546" s="130"/>
      <c r="H11546" s="130"/>
      <c r="I11546" s="120"/>
      <c r="J11546" s="16"/>
      <c r="K11546" s="17"/>
      <c r="L11546" s="16"/>
      <c r="N11546" s="131"/>
    </row>
    <row r="11547" spans="1:14" ht="45.95" customHeight="1">
      <c r="F11547" s="18"/>
      <c r="G11547" s="130"/>
      <c r="H11547" s="130"/>
      <c r="I11547" s="120"/>
      <c r="J11547" s="16"/>
      <c r="K11547" s="17"/>
      <c r="L11547" s="16"/>
      <c r="N11547" s="131"/>
    </row>
    <row r="11548" spans="1:14" ht="45.95" customHeight="1">
      <c r="F11548" s="18"/>
      <c r="G11548" s="130"/>
      <c r="H11548" s="130"/>
      <c r="I11548" s="120"/>
      <c r="J11548" s="16"/>
      <c r="K11548" s="17"/>
      <c r="L11548" s="16"/>
      <c r="N11548" s="131"/>
    </row>
    <row r="11549" spans="1:14" ht="45.95" customHeight="1">
      <c r="F11549" s="18"/>
      <c r="G11549" s="130"/>
      <c r="H11549" s="130"/>
      <c r="I11549" s="120"/>
      <c r="J11549" s="16"/>
      <c r="K11549" s="17"/>
      <c r="L11549" s="16"/>
      <c r="N11549" s="131"/>
    </row>
    <row r="11550" spans="1:14" ht="45.95" customHeight="1">
      <c r="F11550" s="18"/>
      <c r="G11550" s="19"/>
      <c r="H11550" s="19"/>
      <c r="I11550" s="137"/>
      <c r="J11550" s="16"/>
      <c r="K11550" s="17"/>
      <c r="L11550" s="16"/>
      <c r="N11550" s="121"/>
    </row>
    <row r="11551" spans="1:14" ht="45.95" customHeight="1">
      <c r="F11551" s="18"/>
      <c r="G11551" s="19"/>
      <c r="H11551" s="19"/>
      <c r="I11551" s="120"/>
      <c r="J11551" s="16"/>
      <c r="K11551" s="17"/>
      <c r="L11551" s="16"/>
      <c r="N11551" s="121"/>
    </row>
    <row r="11552" spans="1:14" ht="45.95" customHeight="1">
      <c r="F11552" s="18"/>
      <c r="G11552" s="19"/>
      <c r="H11552" s="19"/>
      <c r="I11552" s="120"/>
      <c r="J11552" s="16"/>
      <c r="K11552" s="17"/>
      <c r="L11552" s="16"/>
      <c r="N11552" s="121"/>
    </row>
    <row r="11553" spans="1:15" ht="45.95" customHeight="1">
      <c r="E11553" s="17"/>
      <c r="F11553" s="18"/>
      <c r="G11553" s="19"/>
      <c r="H11553" s="19"/>
      <c r="I11553" s="120"/>
      <c r="J11553" s="16"/>
      <c r="K11553" s="17"/>
      <c r="L11553" s="16"/>
      <c r="N11553" s="121"/>
    </row>
    <row r="11554" spans="1:15" ht="45.95" customHeight="1">
      <c r="E11554" s="17"/>
      <c r="F11554" s="22"/>
      <c r="G11554" s="19"/>
      <c r="H11554" s="19"/>
      <c r="I11554" s="120"/>
      <c r="J11554" s="23"/>
      <c r="K11554" s="24"/>
      <c r="L11554" s="23"/>
      <c r="N11554" s="121"/>
    </row>
    <row r="11555" spans="1:15" ht="45.95" customHeight="1">
      <c r="F11555" s="22"/>
      <c r="G11555" s="19"/>
      <c r="H11555" s="19"/>
      <c r="I11555" s="120"/>
      <c r="J11555" s="23"/>
      <c r="K11555" s="24"/>
      <c r="L11555" s="23"/>
      <c r="N11555" s="121"/>
    </row>
    <row r="11556" spans="1:15" ht="45.95" customHeight="1">
      <c r="F11556" s="25"/>
      <c r="G11556" s="25"/>
      <c r="H11556" s="25"/>
      <c r="I11556" s="132"/>
      <c r="J11556" s="23"/>
      <c r="K11556" s="24"/>
      <c r="L11556" s="23"/>
      <c r="N11556" s="121"/>
      <c r="O11556" s="96"/>
    </row>
    <row r="11557" spans="1:15" ht="45.95" customHeight="1">
      <c r="F11557" s="25"/>
      <c r="G11557" s="25"/>
      <c r="H11557" s="25"/>
      <c r="I11557" s="132"/>
      <c r="J11557" s="23"/>
      <c r="K11557" s="24"/>
      <c r="L11557" s="23"/>
      <c r="N11557" s="121"/>
    </row>
    <row r="11558" spans="1:15" ht="45.95" customHeight="1">
      <c r="F11558" s="133"/>
      <c r="G11558" s="25"/>
      <c r="H11558" s="25"/>
      <c r="I11558" s="132"/>
      <c r="J11558" s="23"/>
      <c r="K11558" s="24"/>
      <c r="L11558" s="23"/>
      <c r="N11558" s="121"/>
    </row>
    <row r="11559" spans="1:15" ht="45.95" customHeight="1">
      <c r="F11559" s="133"/>
      <c r="G11559" s="25"/>
      <c r="H11559" s="25"/>
      <c r="I11559" s="132"/>
      <c r="J11559" s="23"/>
      <c r="K11559" s="24"/>
      <c r="L11559" s="23"/>
      <c r="N11559" s="121"/>
      <c r="O11559" s="96"/>
    </row>
    <row r="11560" spans="1:15" ht="45.95" customHeight="1">
      <c r="F11560" s="133"/>
      <c r="G11560" s="25"/>
      <c r="H11560" s="25"/>
      <c r="I11560" s="132"/>
      <c r="J11560" s="23"/>
      <c r="K11560" s="24"/>
      <c r="L11560" s="23"/>
      <c r="N11560" s="121"/>
      <c r="O11560" s="96"/>
    </row>
    <row r="11561" spans="1:15" ht="45.95" customHeight="1">
      <c r="F11561" s="18"/>
      <c r="G11561" s="19"/>
      <c r="H11561" s="19"/>
      <c r="I11561" s="120"/>
      <c r="J11561" s="16"/>
      <c r="K11561" s="17"/>
      <c r="L11561" s="16"/>
      <c r="N11561" s="121"/>
      <c r="O11561" s="96"/>
    </row>
    <row r="11562" spans="1:15" ht="45.95" customHeight="1">
      <c r="A11562" s="110"/>
      <c r="B11562" s="149"/>
      <c r="C11562" s="127"/>
      <c r="D11562" s="150"/>
      <c r="E11562" s="150"/>
      <c r="F11562" s="18"/>
      <c r="G11562" s="19"/>
      <c r="H11562" s="19"/>
      <c r="I11562" s="120"/>
      <c r="J11562" s="16"/>
      <c r="K11562" s="17"/>
      <c r="L11562" s="16"/>
      <c r="N11562" s="121"/>
      <c r="O11562" s="96"/>
    </row>
    <row r="11563" spans="1:15" ht="45.95" customHeight="1">
      <c r="A11563" s="110"/>
      <c r="C11563" s="127"/>
      <c r="D11563" s="150"/>
      <c r="E11563" s="150"/>
      <c r="F11563" s="22"/>
      <c r="G11563" s="19"/>
      <c r="H11563" s="19"/>
      <c r="I11563" s="120"/>
      <c r="J11563" s="23"/>
      <c r="K11563" s="24"/>
      <c r="L11563" s="23"/>
      <c r="N11563" s="121"/>
      <c r="O11563" s="96"/>
    </row>
    <row r="11564" spans="1:15" ht="45.95" customHeight="1">
      <c r="A11564" s="110"/>
      <c r="C11564" s="127"/>
      <c r="D11564" s="150"/>
      <c r="E11564" s="150"/>
      <c r="F11564" s="22"/>
      <c r="G11564" s="19"/>
      <c r="H11564" s="19"/>
      <c r="I11564" s="120"/>
      <c r="J11564" s="23"/>
      <c r="K11564" s="24"/>
      <c r="L11564" s="23"/>
      <c r="N11564" s="121"/>
      <c r="O11564" s="96"/>
    </row>
    <row r="11565" spans="1:15" ht="45.95" customHeight="1">
      <c r="A11565" s="110"/>
      <c r="C11565" s="127"/>
      <c r="D11565" s="150"/>
      <c r="E11565" s="150"/>
      <c r="F11565" s="133"/>
      <c r="G11565" s="25"/>
      <c r="H11565" s="25"/>
      <c r="I11565" s="120"/>
      <c r="J11565" s="23"/>
      <c r="K11565" s="24"/>
      <c r="L11565" s="23"/>
      <c r="N11565" s="121"/>
      <c r="O11565" s="96"/>
    </row>
    <row r="11566" spans="1:15" ht="45.95" customHeight="1">
      <c r="A11566" s="110"/>
      <c r="C11566" s="127"/>
      <c r="D11566" s="150"/>
      <c r="E11566" s="150"/>
      <c r="F11566" s="133"/>
      <c r="G11566" s="25"/>
      <c r="H11566" s="25"/>
      <c r="I11566" s="132"/>
      <c r="J11566" s="23"/>
      <c r="K11566" s="24"/>
      <c r="L11566" s="23"/>
      <c r="N11566" s="121"/>
    </row>
    <row r="11567" spans="1:15" ht="45.95" customHeight="1">
      <c r="A11567" s="110"/>
      <c r="C11567" s="127"/>
      <c r="D11567" s="150"/>
      <c r="E11567" s="150"/>
      <c r="F11567" s="133"/>
      <c r="G11567" s="25"/>
      <c r="H11567" s="25"/>
      <c r="I11567" s="132"/>
      <c r="J11567" s="23"/>
      <c r="K11567" s="24"/>
      <c r="L11567" s="23"/>
      <c r="N11567" s="121"/>
    </row>
    <row r="11568" spans="1:15" ht="45.95" customHeight="1">
      <c r="A11568" s="110"/>
      <c r="C11568" s="127"/>
      <c r="D11568" s="150"/>
      <c r="E11568" s="150"/>
      <c r="F11568" s="18"/>
      <c r="G11568" s="19"/>
      <c r="H11568" s="19"/>
      <c r="I11568" s="120"/>
      <c r="J11568" s="16"/>
      <c r="K11568" s="17"/>
      <c r="L11568" s="16"/>
      <c r="N11568" s="121"/>
    </row>
    <row r="11569" spans="1:15" ht="45.95" customHeight="1">
      <c r="A11569" s="110"/>
      <c r="B11569" s="149"/>
      <c r="C11569" s="127"/>
      <c r="D11569" s="150"/>
      <c r="E11569" s="150"/>
      <c r="F11569" s="18"/>
      <c r="G11569" s="19"/>
      <c r="H11569" s="19"/>
      <c r="I11569" s="120"/>
      <c r="J11569" s="16"/>
      <c r="K11569" s="17"/>
      <c r="L11569" s="16"/>
      <c r="N11569" s="131"/>
    </row>
    <row r="11570" spans="1:15" ht="45.95" customHeight="1">
      <c r="F11570" s="22"/>
      <c r="G11570" s="19"/>
      <c r="H11570" s="19"/>
      <c r="I11570" s="120"/>
      <c r="J11570" s="23"/>
      <c r="K11570" s="24"/>
      <c r="L11570" s="23"/>
      <c r="M11570" s="135"/>
      <c r="N11570" s="121"/>
    </row>
    <row r="11571" spans="1:15" ht="45.95" customHeight="1">
      <c r="F11571" s="22"/>
      <c r="G11571" s="19"/>
      <c r="H11571" s="19"/>
      <c r="I11571" s="120"/>
      <c r="J11571" s="23"/>
      <c r="K11571" s="24"/>
      <c r="L11571" s="23"/>
      <c r="M11571" s="135"/>
      <c r="N11571" s="121"/>
    </row>
    <row r="11572" spans="1:15" ht="45.95" customHeight="1">
      <c r="F11572" s="133"/>
      <c r="G11572" s="25"/>
      <c r="H11572" s="25"/>
      <c r="I11572" s="132"/>
      <c r="J11572" s="23"/>
      <c r="K11572" s="24"/>
      <c r="L11572" s="23"/>
      <c r="M11572" s="135"/>
      <c r="N11572" s="121"/>
    </row>
    <row r="11573" spans="1:15" ht="45.95" customHeight="1">
      <c r="F11573" s="133"/>
      <c r="G11573" s="25"/>
      <c r="H11573" s="25"/>
      <c r="I11573" s="132"/>
      <c r="J11573" s="23"/>
      <c r="K11573" s="24"/>
      <c r="L11573" s="23"/>
      <c r="M11573" s="135"/>
      <c r="N11573" s="121"/>
    </row>
    <row r="11574" spans="1:15" ht="45.95" customHeight="1">
      <c r="A11574" s="110"/>
      <c r="B11574" s="111"/>
      <c r="C11574" s="127"/>
      <c r="D11574" s="150"/>
      <c r="E11574" s="150"/>
      <c r="F11574" s="18"/>
      <c r="G11574" s="19"/>
      <c r="H11574" s="19"/>
      <c r="I11574" s="120"/>
      <c r="J11574" s="16"/>
      <c r="K11574" s="17"/>
      <c r="L11574" s="16"/>
      <c r="N11574" s="121"/>
    </row>
    <row r="11575" spans="1:15" ht="45.95" customHeight="1">
      <c r="F11575" s="18"/>
      <c r="G11575" s="19"/>
      <c r="H11575" s="19"/>
      <c r="I11575" s="120"/>
      <c r="J11575" s="16"/>
      <c r="K11575" s="17"/>
      <c r="L11575" s="16"/>
      <c r="M11575" s="135"/>
      <c r="N11575" s="121"/>
    </row>
    <row r="11576" spans="1:15" ht="45.95" customHeight="1">
      <c r="F11576" s="18"/>
      <c r="G11576" s="19"/>
      <c r="H11576" s="19"/>
      <c r="I11576" s="120"/>
      <c r="J11576" s="16"/>
      <c r="K11576" s="17"/>
      <c r="L11576" s="16"/>
      <c r="M11576" s="135"/>
      <c r="N11576" s="121"/>
    </row>
    <row r="11577" spans="1:15" ht="45.95" customHeight="1">
      <c r="F11577" s="18"/>
      <c r="G11577" s="19"/>
      <c r="H11577" s="19"/>
      <c r="I11577" s="120"/>
      <c r="J11577" s="16"/>
      <c r="K11577" s="17"/>
      <c r="L11577" s="16"/>
      <c r="M11577" s="135"/>
      <c r="N11577" s="121"/>
    </row>
    <row r="11578" spans="1:15" ht="45.95" customHeight="1">
      <c r="F11578" s="22"/>
      <c r="G11578" s="19"/>
      <c r="H11578" s="19"/>
      <c r="I11578" s="120"/>
      <c r="J11578" s="23"/>
      <c r="K11578" s="24"/>
      <c r="L11578" s="23"/>
      <c r="M11578" s="135"/>
      <c r="N11578" s="121"/>
    </row>
    <row r="11579" spans="1:15" ht="45.95" customHeight="1">
      <c r="F11579" s="25"/>
      <c r="G11579" s="25"/>
      <c r="H11579" s="25"/>
      <c r="I11579" s="132"/>
      <c r="J11579" s="23"/>
      <c r="K11579" s="24"/>
      <c r="L11579" s="23"/>
      <c r="M11579" s="135"/>
      <c r="N11579" s="121"/>
    </row>
    <row r="11580" spans="1:15" ht="45.95" customHeight="1">
      <c r="F11580" s="133"/>
      <c r="G11580" s="25"/>
      <c r="H11580" s="25"/>
      <c r="I11580" s="132"/>
      <c r="J11580" s="23"/>
      <c r="K11580" s="24"/>
      <c r="L11580" s="23"/>
      <c r="M11580" s="135"/>
      <c r="N11580" s="121"/>
    </row>
    <row r="11581" spans="1:15" ht="45.95" customHeight="1">
      <c r="F11581" s="133"/>
      <c r="G11581" s="25"/>
      <c r="H11581" s="25"/>
      <c r="I11581" s="132"/>
      <c r="J11581" s="23"/>
      <c r="K11581" s="24"/>
      <c r="L11581" s="23"/>
      <c r="M11581" s="135"/>
      <c r="N11581" s="121"/>
      <c r="O11581" s="96"/>
    </row>
    <row r="11582" spans="1:15" ht="45.95" customHeight="1">
      <c r="F11582" s="133"/>
      <c r="G11582" s="25"/>
      <c r="H11582" s="25"/>
      <c r="I11582" s="132"/>
      <c r="J11582" s="23"/>
      <c r="K11582" s="24"/>
      <c r="L11582" s="23"/>
      <c r="M11582" s="135"/>
      <c r="N11582" s="121"/>
      <c r="O11582" s="96"/>
    </row>
    <row r="11583" spans="1:15" ht="45.95" customHeight="1">
      <c r="A11583" s="110"/>
      <c r="B11583" s="149"/>
      <c r="C11583" s="127"/>
      <c r="D11583" s="96"/>
      <c r="F11583" s="18"/>
      <c r="G11583" s="130"/>
      <c r="H11583" s="130"/>
      <c r="I11583" s="120"/>
      <c r="J11583" s="16"/>
      <c r="K11583" s="17"/>
      <c r="L11583" s="16"/>
      <c r="M11583" s="135"/>
      <c r="N11583" s="131"/>
      <c r="O11583" s="96"/>
    </row>
    <row r="11584" spans="1:15" ht="45.95" customHeight="1">
      <c r="G11584" s="130"/>
      <c r="H11584" s="130"/>
      <c r="I11584" s="120"/>
      <c r="J11584" s="16"/>
      <c r="K11584" s="17"/>
      <c r="L11584" s="16"/>
      <c r="M11584" s="135"/>
      <c r="N11584" s="131"/>
    </row>
    <row r="11585" spans="1:14" ht="45.95" customHeight="1">
      <c r="F11585" s="18"/>
      <c r="G11585" s="19"/>
      <c r="H11585" s="19"/>
      <c r="I11585" s="137"/>
      <c r="J11585" s="16"/>
      <c r="K11585" s="17"/>
      <c r="L11585" s="16"/>
      <c r="M11585" s="135"/>
      <c r="N11585" s="121"/>
    </row>
    <row r="11586" spans="1:14" ht="45.95" customHeight="1">
      <c r="F11586" s="18"/>
      <c r="G11586" s="19"/>
      <c r="H11586" s="19"/>
      <c r="I11586" s="120"/>
      <c r="J11586" s="16"/>
      <c r="K11586" s="17"/>
      <c r="L11586" s="16"/>
      <c r="M11586" s="135"/>
      <c r="N11586" s="121"/>
    </row>
    <row r="11587" spans="1:14" ht="45.95" customHeight="1">
      <c r="F11587" s="18"/>
      <c r="G11587" s="19"/>
      <c r="H11587" s="19"/>
      <c r="I11587" s="120"/>
      <c r="J11587" s="16"/>
      <c r="K11587" s="17"/>
      <c r="L11587" s="16"/>
      <c r="M11587" s="135"/>
      <c r="N11587" s="121"/>
    </row>
    <row r="11588" spans="1:14" ht="45.95" customHeight="1">
      <c r="F11588" s="22"/>
      <c r="G11588" s="19"/>
      <c r="H11588" s="19"/>
      <c r="I11588" s="120"/>
      <c r="J11588" s="23"/>
      <c r="K11588" s="24"/>
      <c r="L11588" s="23"/>
      <c r="M11588" s="135"/>
      <c r="N11588" s="121"/>
    </row>
    <row r="11589" spans="1:14" ht="45.95" customHeight="1">
      <c r="F11589" s="25"/>
      <c r="G11589" s="25"/>
      <c r="H11589" s="25"/>
      <c r="I11589" s="120"/>
      <c r="J11589" s="23"/>
      <c r="K11589" s="24"/>
      <c r="L11589" s="23"/>
      <c r="M11589" s="135"/>
      <c r="N11589" s="121"/>
    </row>
    <row r="11590" spans="1:14" ht="45.95" customHeight="1">
      <c r="F11590" s="133"/>
      <c r="G11590" s="25"/>
      <c r="H11590" s="25"/>
      <c r="I11590" s="120"/>
      <c r="J11590" s="23"/>
      <c r="K11590" s="24"/>
      <c r="L11590" s="23"/>
      <c r="M11590" s="135"/>
      <c r="N11590" s="121"/>
    </row>
    <row r="11591" spans="1:14" ht="45.95" customHeight="1">
      <c r="F11591" s="133"/>
      <c r="G11591" s="25"/>
      <c r="H11591" s="25"/>
      <c r="I11591" s="132"/>
      <c r="J11591" s="23"/>
      <c r="K11591" s="24"/>
      <c r="L11591" s="23"/>
      <c r="M11591" s="135"/>
      <c r="N11591" s="121"/>
    </row>
    <row r="11592" spans="1:14" ht="45.95" customHeight="1">
      <c r="F11592" s="18"/>
      <c r="G11592" s="19"/>
      <c r="H11592" s="19"/>
      <c r="I11592" s="137"/>
      <c r="J11592" s="16"/>
      <c r="K11592" s="17"/>
      <c r="L11592" s="16"/>
      <c r="M11592" s="135"/>
      <c r="N11592" s="121"/>
    </row>
    <row r="11593" spans="1:14" ht="45.95" customHeight="1">
      <c r="F11593" s="18"/>
      <c r="G11593" s="19"/>
      <c r="H11593" s="19"/>
      <c r="I11593" s="120"/>
      <c r="J11593" s="16"/>
      <c r="K11593" s="17"/>
      <c r="L11593" s="16"/>
      <c r="M11593" s="135"/>
      <c r="N11593" s="121"/>
    </row>
    <row r="11594" spans="1:14" ht="45.95" customHeight="1">
      <c r="F11594" s="22"/>
      <c r="G11594" s="19"/>
      <c r="H11594" s="19"/>
      <c r="I11594" s="120"/>
      <c r="J11594" s="23"/>
      <c r="K11594" s="24"/>
      <c r="L11594" s="23"/>
      <c r="M11594" s="135"/>
      <c r="N11594" s="121"/>
    </row>
    <row r="11595" spans="1:14" ht="45.95" customHeight="1">
      <c r="F11595" s="22"/>
      <c r="G11595" s="19"/>
      <c r="H11595" s="19"/>
      <c r="I11595" s="120"/>
      <c r="J11595" s="23"/>
      <c r="K11595" s="24"/>
      <c r="L11595" s="23"/>
      <c r="M11595" s="135"/>
      <c r="N11595" s="121"/>
    </row>
    <row r="11596" spans="1:14" ht="45.95" customHeight="1">
      <c r="F11596" s="25"/>
      <c r="G11596" s="25"/>
      <c r="H11596" s="25"/>
      <c r="I11596" s="120"/>
      <c r="J11596" s="23"/>
      <c r="K11596" s="24"/>
      <c r="L11596" s="23"/>
      <c r="M11596" s="135"/>
      <c r="N11596" s="121"/>
    </row>
    <row r="11597" spans="1:14" ht="45.95" customHeight="1">
      <c r="F11597" s="133"/>
      <c r="G11597" s="25"/>
      <c r="H11597" s="25"/>
      <c r="I11597" s="120"/>
      <c r="J11597" s="23"/>
      <c r="K11597" s="24"/>
      <c r="L11597" s="23"/>
      <c r="M11597" s="135"/>
      <c r="N11597" s="121"/>
    </row>
    <row r="11598" spans="1:14" ht="45.95" customHeight="1">
      <c r="F11598" s="133"/>
      <c r="G11598" s="25"/>
      <c r="H11598" s="25"/>
      <c r="I11598" s="120"/>
      <c r="J11598" s="23"/>
      <c r="K11598" s="24"/>
      <c r="L11598" s="23"/>
      <c r="M11598" s="135"/>
      <c r="N11598" s="121"/>
    </row>
    <row r="11599" spans="1:14" ht="45.95" customHeight="1">
      <c r="A11599" s="110"/>
      <c r="B11599" s="149"/>
      <c r="C11599" s="127"/>
      <c r="D11599" s="96"/>
      <c r="F11599" s="18"/>
      <c r="G11599" s="130"/>
      <c r="H11599" s="130"/>
      <c r="I11599" s="120"/>
      <c r="J11599" s="16"/>
      <c r="K11599" s="17"/>
      <c r="L11599" s="16"/>
      <c r="M11599" s="135"/>
      <c r="N11599" s="131"/>
    </row>
    <row r="11600" spans="1:14" ht="45.95" customHeight="1">
      <c r="G11600" s="130"/>
      <c r="H11600" s="130"/>
      <c r="I11600" s="120"/>
      <c r="J11600" s="16"/>
      <c r="K11600" s="17"/>
      <c r="L11600" s="16"/>
      <c r="M11600" s="135"/>
      <c r="N11600" s="131"/>
    </row>
    <row r="11601" spans="6:14" ht="45.95" customHeight="1">
      <c r="F11601" s="18"/>
      <c r="G11601" s="130"/>
      <c r="H11601" s="130"/>
      <c r="I11601" s="120"/>
      <c r="J11601" s="16"/>
      <c r="K11601" s="17"/>
      <c r="L11601" s="16"/>
      <c r="M11601" s="135"/>
      <c r="N11601" s="131"/>
    </row>
    <row r="11602" spans="6:14" ht="45.95" customHeight="1">
      <c r="F11602" s="18"/>
      <c r="G11602" s="130"/>
      <c r="H11602" s="130"/>
      <c r="I11602" s="120"/>
      <c r="J11602" s="16"/>
      <c r="K11602" s="17"/>
      <c r="L11602" s="16"/>
      <c r="M11602" s="135"/>
      <c r="N11602" s="131"/>
    </row>
    <row r="11603" spans="6:14" ht="45.95" customHeight="1">
      <c r="F11603" s="18"/>
      <c r="G11603" s="19"/>
      <c r="H11603" s="19"/>
      <c r="I11603" s="137"/>
      <c r="J11603" s="16"/>
      <c r="K11603" s="17"/>
      <c r="L11603" s="16"/>
      <c r="M11603" s="135"/>
      <c r="N11603" s="121"/>
    </row>
    <row r="11604" spans="6:14" ht="45.95" customHeight="1">
      <c r="F11604" s="18"/>
      <c r="G11604" s="19"/>
      <c r="H11604" s="19"/>
      <c r="I11604" s="120"/>
      <c r="J11604" s="16"/>
      <c r="K11604" s="17"/>
      <c r="L11604" s="16"/>
      <c r="M11604" s="135"/>
      <c r="N11604" s="121"/>
    </row>
    <row r="11605" spans="6:14" ht="45.95" customHeight="1">
      <c r="F11605" s="18"/>
      <c r="G11605" s="19"/>
      <c r="H11605" s="19"/>
      <c r="I11605" s="120"/>
      <c r="J11605" s="16"/>
      <c r="K11605" s="17"/>
      <c r="L11605" s="16"/>
      <c r="M11605" s="135"/>
      <c r="N11605" s="121"/>
    </row>
    <row r="11606" spans="6:14" ht="45.95" customHeight="1">
      <c r="F11606" s="18"/>
      <c r="G11606" s="19"/>
      <c r="H11606" s="19"/>
      <c r="I11606" s="120"/>
      <c r="J11606" s="16"/>
      <c r="K11606" s="17"/>
      <c r="L11606" s="16"/>
      <c r="M11606" s="135"/>
      <c r="N11606" s="121"/>
    </row>
    <row r="11607" spans="6:14" ht="45.95" customHeight="1">
      <c r="F11607" s="18"/>
      <c r="G11607" s="19"/>
      <c r="H11607" s="19"/>
      <c r="I11607" s="120"/>
      <c r="J11607" s="16"/>
      <c r="K11607" s="17"/>
      <c r="L11607" s="16"/>
      <c r="M11607" s="135"/>
      <c r="N11607" s="121"/>
    </row>
    <row r="11608" spans="6:14" ht="45.95" customHeight="1">
      <c r="F11608" s="18"/>
      <c r="G11608" s="19"/>
      <c r="H11608" s="19"/>
      <c r="I11608" s="120"/>
      <c r="J11608" s="16"/>
      <c r="K11608" s="17"/>
      <c r="L11608" s="16"/>
      <c r="M11608" s="135"/>
      <c r="N11608" s="121"/>
    </row>
    <row r="11609" spans="6:14" ht="45.95" customHeight="1">
      <c r="F11609" s="22"/>
      <c r="G11609" s="19"/>
      <c r="H11609" s="19"/>
      <c r="I11609" s="120"/>
      <c r="J11609" s="23"/>
      <c r="K11609" s="24"/>
      <c r="L11609" s="23"/>
      <c r="M11609" s="135"/>
      <c r="N11609" s="121"/>
    </row>
    <row r="11610" spans="6:14" ht="45.95" customHeight="1">
      <c r="F11610" s="22"/>
      <c r="G11610" s="19"/>
      <c r="H11610" s="19"/>
      <c r="I11610" s="120"/>
      <c r="J11610" s="23"/>
      <c r="K11610" s="24"/>
      <c r="L11610" s="23"/>
      <c r="M11610" s="135"/>
      <c r="N11610" s="121"/>
    </row>
    <row r="11611" spans="6:14" ht="45.95" customHeight="1">
      <c r="F11611" s="25"/>
      <c r="G11611" s="25"/>
      <c r="H11611" s="25"/>
      <c r="I11611" s="132"/>
      <c r="J11611" s="23"/>
      <c r="K11611" s="24"/>
      <c r="L11611" s="23"/>
      <c r="M11611" s="135"/>
      <c r="N11611" s="121"/>
    </row>
    <row r="11612" spans="6:14" ht="45.95" customHeight="1">
      <c r="F11612" s="25"/>
      <c r="G11612" s="25"/>
      <c r="H11612" s="25"/>
      <c r="I11612" s="132"/>
      <c r="J11612" s="23"/>
      <c r="K11612" s="24"/>
      <c r="L11612" s="23"/>
      <c r="M11612" s="135"/>
      <c r="N11612" s="121"/>
    </row>
    <row r="11613" spans="6:14" ht="45.95" customHeight="1">
      <c r="F11613" s="133"/>
      <c r="G11613" s="25"/>
      <c r="H11613" s="25"/>
      <c r="I11613" s="132"/>
      <c r="J11613" s="23"/>
      <c r="K11613" s="24"/>
      <c r="L11613" s="23"/>
      <c r="M11613" s="135"/>
      <c r="N11613" s="121"/>
    </row>
    <row r="11614" spans="6:14" ht="45.95" customHeight="1">
      <c r="F11614" s="133"/>
      <c r="G11614" s="25"/>
      <c r="H11614" s="25"/>
      <c r="I11614" s="132"/>
      <c r="J11614" s="23"/>
      <c r="K11614" s="24"/>
      <c r="L11614" s="23"/>
      <c r="M11614" s="135"/>
      <c r="N11614" s="121"/>
    </row>
    <row r="11615" spans="6:14" ht="45.95" customHeight="1">
      <c r="F11615" s="133"/>
      <c r="G11615" s="25"/>
      <c r="H11615" s="25"/>
      <c r="I11615" s="132"/>
      <c r="J11615" s="23"/>
      <c r="K11615" s="24"/>
      <c r="L11615" s="23"/>
      <c r="M11615" s="135"/>
      <c r="N11615" s="121"/>
    </row>
    <row r="11616" spans="6:14" ht="45.95" customHeight="1">
      <c r="F11616" s="18"/>
      <c r="G11616" s="19"/>
      <c r="H11616" s="19"/>
      <c r="I11616" s="137"/>
      <c r="J11616" s="16"/>
      <c r="K11616" s="17"/>
      <c r="L11616" s="16"/>
      <c r="M11616" s="135"/>
      <c r="N11616" s="121"/>
    </row>
    <row r="11617" spans="6:14" ht="45.95" customHeight="1">
      <c r="F11617" s="18"/>
      <c r="G11617" s="19"/>
      <c r="H11617" s="19"/>
      <c r="I11617" s="120"/>
      <c r="J11617" s="16"/>
      <c r="K11617" s="17"/>
      <c r="L11617" s="16"/>
      <c r="M11617" s="135"/>
      <c r="N11617" s="121"/>
    </row>
    <row r="11618" spans="6:14" ht="45.95" customHeight="1">
      <c r="F11618" s="22"/>
      <c r="G11618" s="19"/>
      <c r="H11618" s="19"/>
      <c r="I11618" s="120"/>
      <c r="J11618" s="23"/>
      <c r="K11618" s="24"/>
      <c r="L11618" s="23"/>
      <c r="M11618" s="135"/>
      <c r="N11618" s="121"/>
    </row>
    <row r="11619" spans="6:14" ht="45.95" customHeight="1">
      <c r="F11619" s="22"/>
      <c r="G11619" s="19"/>
      <c r="H11619" s="19"/>
      <c r="I11619" s="120"/>
      <c r="J11619" s="23"/>
      <c r="K11619" s="24"/>
      <c r="L11619" s="23"/>
      <c r="M11619" s="135"/>
      <c r="N11619" s="121"/>
    </row>
    <row r="11620" spans="6:14" ht="45.95" customHeight="1">
      <c r="F11620" s="25"/>
      <c r="G11620" s="25"/>
      <c r="H11620" s="25"/>
      <c r="I11620" s="120"/>
      <c r="J11620" s="23"/>
      <c r="K11620" s="24"/>
      <c r="L11620" s="23"/>
      <c r="M11620" s="135"/>
      <c r="N11620" s="121"/>
    </row>
    <row r="11621" spans="6:14" ht="45.95" customHeight="1">
      <c r="F11621" s="133"/>
      <c r="G11621" s="25"/>
      <c r="H11621" s="25"/>
      <c r="I11621" s="120"/>
      <c r="J11621" s="23"/>
      <c r="K11621" s="24"/>
      <c r="L11621" s="23"/>
      <c r="M11621" s="135"/>
      <c r="N11621" s="121"/>
    </row>
    <row r="11622" spans="6:14" ht="45.95" customHeight="1">
      <c r="F11622" s="133"/>
      <c r="G11622" s="25"/>
      <c r="H11622" s="25"/>
      <c r="I11622" s="132"/>
      <c r="J11622" s="23"/>
      <c r="K11622" s="24"/>
      <c r="L11622" s="23"/>
      <c r="M11622" s="135"/>
      <c r="N11622" s="121"/>
    </row>
    <row r="11623" spans="6:14" ht="45.95" customHeight="1">
      <c r="F11623" s="133"/>
      <c r="G11623" s="25"/>
      <c r="H11623" s="25"/>
      <c r="I11623" s="132"/>
      <c r="J11623" s="23"/>
      <c r="K11623" s="24"/>
      <c r="L11623" s="23"/>
      <c r="M11623" s="135"/>
      <c r="N11623" s="121"/>
    </row>
    <row r="11624" spans="6:14" ht="45.95" customHeight="1">
      <c r="F11624" s="18"/>
      <c r="G11624" s="19"/>
      <c r="H11624" s="19"/>
      <c r="I11624" s="120"/>
      <c r="J11624" s="16"/>
      <c r="K11624" s="17"/>
      <c r="L11624" s="16"/>
      <c r="M11624" s="135"/>
      <c r="N11624" s="121"/>
    </row>
    <row r="11625" spans="6:14" ht="45.95" customHeight="1">
      <c r="F11625" s="18"/>
      <c r="G11625" s="19"/>
      <c r="H11625" s="19"/>
      <c r="I11625" s="120"/>
      <c r="J11625" s="16"/>
      <c r="K11625" s="17"/>
      <c r="L11625" s="16"/>
      <c r="M11625" s="135"/>
      <c r="N11625" s="121"/>
    </row>
    <row r="11626" spans="6:14" ht="45.95" customHeight="1">
      <c r="F11626" s="22"/>
      <c r="G11626" s="19"/>
      <c r="H11626" s="19"/>
      <c r="I11626" s="120"/>
      <c r="J11626" s="23"/>
      <c r="K11626" s="24"/>
      <c r="L11626" s="23"/>
      <c r="M11626" s="135"/>
      <c r="N11626" s="121"/>
    </row>
    <row r="11627" spans="6:14" ht="45.95" customHeight="1">
      <c r="F11627" s="25"/>
      <c r="G11627" s="25"/>
      <c r="H11627" s="25"/>
      <c r="I11627" s="120"/>
      <c r="J11627" s="23"/>
      <c r="K11627" s="24"/>
      <c r="L11627" s="23"/>
      <c r="M11627" s="135"/>
      <c r="N11627" s="121"/>
    </row>
    <row r="11628" spans="6:14" ht="45.95" customHeight="1">
      <c r="F11628" s="25"/>
      <c r="G11628" s="25"/>
      <c r="H11628" s="25"/>
      <c r="I11628" s="120"/>
      <c r="J11628" s="23"/>
      <c r="K11628" s="24"/>
      <c r="L11628" s="23"/>
      <c r="M11628" s="135"/>
      <c r="N11628" s="121"/>
    </row>
    <row r="11629" spans="6:14" ht="45.95" customHeight="1">
      <c r="F11629" s="133"/>
      <c r="G11629" s="25"/>
      <c r="H11629" s="25"/>
      <c r="I11629" s="132"/>
      <c r="J11629" s="23"/>
      <c r="K11629" s="24"/>
      <c r="L11629" s="23"/>
      <c r="M11629" s="135"/>
      <c r="N11629" s="121"/>
    </row>
    <row r="11630" spans="6:14" ht="45.95" customHeight="1">
      <c r="F11630" s="133"/>
      <c r="G11630" s="25"/>
      <c r="H11630" s="25"/>
      <c r="I11630" s="132"/>
      <c r="J11630" s="23"/>
      <c r="K11630" s="24"/>
      <c r="L11630" s="23"/>
      <c r="M11630" s="135"/>
      <c r="N11630" s="121"/>
    </row>
    <row r="11631" spans="6:14" ht="45.95" customHeight="1">
      <c r="F11631" s="133"/>
      <c r="G11631" s="25"/>
      <c r="H11631" s="25"/>
      <c r="I11631" s="132"/>
      <c r="J11631" s="23"/>
      <c r="K11631" s="24"/>
      <c r="L11631" s="23"/>
      <c r="M11631" s="135"/>
      <c r="N11631" s="121"/>
    </row>
    <row r="11632" spans="6:14" ht="45.95" customHeight="1">
      <c r="F11632" s="18"/>
      <c r="G11632" s="19"/>
      <c r="H11632" s="19"/>
      <c r="I11632" s="120"/>
      <c r="J11632" s="16"/>
      <c r="K11632" s="17"/>
      <c r="L11632" s="16"/>
      <c r="M11632" s="135"/>
      <c r="N11632" s="121"/>
    </row>
    <row r="11633" spans="1:15" ht="45.95" customHeight="1">
      <c r="F11633" s="18"/>
      <c r="G11633" s="19"/>
      <c r="H11633" s="19"/>
      <c r="I11633" s="120"/>
      <c r="J11633" s="16"/>
      <c r="K11633" s="17"/>
      <c r="L11633" s="16"/>
      <c r="M11633" s="135"/>
      <c r="N11633" s="121"/>
    </row>
    <row r="11634" spans="1:15" ht="45.95" customHeight="1">
      <c r="F11634" s="18"/>
      <c r="G11634" s="19"/>
      <c r="H11634" s="19"/>
      <c r="I11634" s="120"/>
      <c r="J11634" s="16"/>
      <c r="K11634" s="17"/>
      <c r="L11634" s="16"/>
      <c r="M11634" s="135"/>
      <c r="N11634" s="121"/>
    </row>
    <row r="11635" spans="1:15" ht="45.95" customHeight="1">
      <c r="F11635" s="18"/>
      <c r="G11635" s="19"/>
      <c r="H11635" s="19"/>
      <c r="I11635" s="120"/>
      <c r="J11635" s="16"/>
      <c r="K11635" s="17"/>
      <c r="L11635" s="16"/>
      <c r="M11635" s="135"/>
      <c r="N11635" s="121"/>
    </row>
    <row r="11636" spans="1:15" ht="45.95" customHeight="1">
      <c r="F11636" s="18"/>
      <c r="G11636" s="19"/>
      <c r="H11636" s="19"/>
      <c r="I11636" s="120"/>
      <c r="J11636" s="16"/>
      <c r="K11636" s="17"/>
      <c r="L11636" s="16"/>
      <c r="M11636" s="135"/>
      <c r="N11636" s="121"/>
    </row>
    <row r="11637" spans="1:15" ht="45.95" customHeight="1">
      <c r="F11637" s="22"/>
      <c r="G11637" s="19"/>
      <c r="H11637" s="19"/>
      <c r="I11637" s="120"/>
      <c r="J11637" s="23"/>
      <c r="K11637" s="24"/>
      <c r="L11637" s="23"/>
      <c r="M11637" s="135"/>
      <c r="N11637" s="121"/>
    </row>
    <row r="11638" spans="1:15" ht="45.95" customHeight="1">
      <c r="F11638" s="25"/>
      <c r="G11638" s="25"/>
      <c r="H11638" s="25"/>
      <c r="I11638" s="132"/>
      <c r="J11638" s="23"/>
      <c r="K11638" s="24"/>
      <c r="L11638" s="23"/>
      <c r="M11638" s="135"/>
      <c r="N11638" s="121"/>
    </row>
    <row r="11639" spans="1:15" ht="45.95" customHeight="1">
      <c r="F11639" s="25"/>
      <c r="G11639" s="25"/>
      <c r="H11639" s="25"/>
      <c r="I11639" s="132"/>
      <c r="J11639" s="23"/>
      <c r="K11639" s="24"/>
      <c r="L11639" s="23"/>
      <c r="M11639" s="135"/>
      <c r="N11639" s="121"/>
    </row>
    <row r="11640" spans="1:15" ht="45.95" customHeight="1">
      <c r="F11640" s="133"/>
      <c r="G11640" s="25"/>
      <c r="H11640" s="25"/>
      <c r="I11640" s="132"/>
      <c r="J11640" s="23"/>
      <c r="K11640" s="24"/>
      <c r="L11640" s="23"/>
      <c r="M11640" s="135"/>
      <c r="N11640" s="121"/>
    </row>
    <row r="11641" spans="1:15" ht="45.95" customHeight="1">
      <c r="F11641" s="133"/>
      <c r="G11641" s="25"/>
      <c r="H11641" s="25"/>
      <c r="I11641" s="132"/>
      <c r="J11641" s="23"/>
      <c r="K11641" s="24"/>
      <c r="L11641" s="23"/>
      <c r="M11641" s="135"/>
      <c r="N11641" s="121"/>
    </row>
    <row r="11642" spans="1:15" ht="45.95" customHeight="1">
      <c r="A11642" s="110"/>
      <c r="B11642" s="111"/>
      <c r="C11642" s="127"/>
      <c r="D11642" s="96"/>
      <c r="F11642" s="18"/>
      <c r="G11642" s="130"/>
      <c r="H11642" s="130"/>
      <c r="I11642" s="120"/>
      <c r="J11642" s="16"/>
      <c r="K11642" s="17"/>
      <c r="L11642" s="16"/>
      <c r="N11642" s="131"/>
    </row>
    <row r="11643" spans="1:15" ht="45.95" customHeight="1">
      <c r="G11643" s="130"/>
      <c r="H11643" s="130"/>
      <c r="I11643" s="120"/>
      <c r="J11643" s="16"/>
      <c r="K11643" s="17"/>
      <c r="L11643" s="16"/>
      <c r="N11643" s="131"/>
    </row>
    <row r="11644" spans="1:15" ht="45.95" customHeight="1">
      <c r="F11644" s="18"/>
      <c r="G11644" s="130"/>
      <c r="H11644" s="130"/>
      <c r="I11644" s="120"/>
      <c r="J11644" s="16"/>
      <c r="K11644" s="17"/>
      <c r="L11644" s="16"/>
      <c r="N11644" s="131"/>
      <c r="O11644" s="96"/>
    </row>
    <row r="11645" spans="1:15" ht="45.95" customHeight="1">
      <c r="F11645" s="18"/>
      <c r="G11645" s="130"/>
      <c r="H11645" s="130"/>
      <c r="I11645" s="120"/>
      <c r="J11645" s="16"/>
      <c r="K11645" s="17"/>
      <c r="L11645" s="16"/>
      <c r="N11645" s="131"/>
      <c r="O11645" s="96"/>
    </row>
    <row r="11646" spans="1:15" ht="45.95" customHeight="1">
      <c r="F11646" s="18"/>
      <c r="G11646" s="130"/>
      <c r="H11646" s="130"/>
      <c r="I11646" s="120"/>
      <c r="J11646" s="16"/>
      <c r="K11646" s="17"/>
      <c r="L11646" s="16"/>
      <c r="N11646" s="131"/>
      <c r="O11646" s="96"/>
    </row>
    <row r="11647" spans="1:15" ht="45.95" customHeight="1">
      <c r="F11647" s="18"/>
      <c r="G11647" s="19"/>
      <c r="H11647" s="19"/>
      <c r="I11647" s="120"/>
      <c r="J11647" s="16"/>
      <c r="K11647" s="17"/>
      <c r="L11647" s="16"/>
      <c r="N11647" s="119"/>
      <c r="O11647" s="96"/>
    </row>
    <row r="11648" spans="1:15" ht="45.95" customHeight="1">
      <c r="F11648" s="22"/>
      <c r="G11648" s="19"/>
      <c r="H11648" s="19"/>
      <c r="I11648" s="120"/>
      <c r="J11648" s="23"/>
      <c r="K11648" s="24"/>
      <c r="L11648" s="23"/>
      <c r="N11648" s="119"/>
      <c r="O11648" s="96"/>
    </row>
    <row r="11649" spans="6:15" ht="45.95" customHeight="1">
      <c r="F11649" s="22"/>
      <c r="G11649" s="19"/>
      <c r="H11649" s="19"/>
      <c r="I11649" s="120"/>
      <c r="J11649" s="23"/>
      <c r="K11649" s="24"/>
      <c r="L11649" s="23"/>
      <c r="N11649" s="119"/>
      <c r="O11649" s="96"/>
    </row>
    <row r="11650" spans="6:15" ht="45.95" customHeight="1">
      <c r="F11650" s="25"/>
      <c r="G11650" s="25"/>
      <c r="H11650" s="25"/>
      <c r="I11650" s="120"/>
      <c r="J11650" s="23"/>
      <c r="K11650" s="24"/>
      <c r="L11650" s="23"/>
      <c r="N11650" s="119"/>
      <c r="O11650" s="96"/>
    </row>
    <row r="11651" spans="6:15" ht="45.95" customHeight="1">
      <c r="F11651" s="133"/>
      <c r="G11651" s="25"/>
      <c r="H11651" s="25"/>
      <c r="I11651" s="120"/>
      <c r="J11651" s="23"/>
      <c r="K11651" s="24"/>
      <c r="L11651" s="23"/>
      <c r="N11651" s="119"/>
      <c r="O11651" s="96"/>
    </row>
    <row r="11652" spans="6:15" ht="45.95" customHeight="1">
      <c r="F11652" s="133"/>
      <c r="G11652" s="25"/>
      <c r="H11652" s="25"/>
      <c r="I11652" s="132"/>
      <c r="J11652" s="23"/>
      <c r="K11652" s="24"/>
      <c r="L11652" s="23"/>
      <c r="N11652" s="119"/>
      <c r="O11652" s="96"/>
    </row>
    <row r="11653" spans="6:15" ht="45.95" customHeight="1">
      <c r="F11653" s="133"/>
      <c r="G11653" s="25"/>
      <c r="H11653" s="25"/>
      <c r="I11653" s="132"/>
      <c r="J11653" s="23"/>
      <c r="K11653" s="24"/>
      <c r="L11653" s="23"/>
      <c r="N11653" s="119"/>
      <c r="O11653" s="96"/>
    </row>
    <row r="11654" spans="6:15" ht="45.95" customHeight="1">
      <c r="F11654" s="18"/>
      <c r="G11654" s="19"/>
      <c r="H11654" s="19"/>
      <c r="I11654" s="120"/>
      <c r="J11654" s="16"/>
      <c r="K11654" s="17"/>
      <c r="L11654" s="16"/>
      <c r="N11654" s="119"/>
      <c r="O11654" s="96"/>
    </row>
    <row r="11655" spans="6:15" ht="45.95" customHeight="1">
      <c r="F11655" s="18"/>
      <c r="G11655" s="19"/>
      <c r="H11655" s="19"/>
      <c r="I11655" s="120"/>
      <c r="J11655" s="16"/>
      <c r="K11655" s="17"/>
      <c r="L11655" s="16"/>
      <c r="N11655" s="119"/>
      <c r="O11655" s="96"/>
    </row>
    <row r="11656" spans="6:15" ht="45.95" customHeight="1">
      <c r="F11656" s="18"/>
      <c r="G11656" s="19"/>
      <c r="H11656" s="19"/>
      <c r="I11656" s="120"/>
      <c r="J11656" s="16"/>
      <c r="K11656" s="17"/>
      <c r="L11656" s="16"/>
      <c r="N11656" s="119"/>
      <c r="O11656" s="96"/>
    </row>
    <row r="11657" spans="6:15" ht="45.95" customHeight="1">
      <c r="F11657" s="22"/>
      <c r="G11657" s="19"/>
      <c r="H11657" s="19"/>
      <c r="I11657" s="120"/>
      <c r="J11657" s="23"/>
      <c r="K11657" s="24"/>
      <c r="L11657" s="23"/>
      <c r="N11657" s="119"/>
      <c r="O11657" s="96"/>
    </row>
    <row r="11658" spans="6:15" ht="45.95" customHeight="1">
      <c r="F11658" s="22"/>
      <c r="G11658" s="19"/>
      <c r="H11658" s="19"/>
      <c r="I11658" s="120"/>
      <c r="J11658" s="23"/>
      <c r="K11658" s="24"/>
      <c r="L11658" s="23"/>
      <c r="N11658" s="119"/>
      <c r="O11658" s="96"/>
    </row>
    <row r="11659" spans="6:15" ht="45.95" customHeight="1">
      <c r="F11659" s="25"/>
      <c r="G11659" s="25"/>
      <c r="H11659" s="25"/>
      <c r="I11659" s="132"/>
      <c r="J11659" s="23"/>
      <c r="K11659" s="24"/>
      <c r="L11659" s="23"/>
      <c r="N11659" s="119"/>
      <c r="O11659" s="96"/>
    </row>
    <row r="11660" spans="6:15" ht="45.95" customHeight="1">
      <c r="F11660" s="25"/>
      <c r="G11660" s="25"/>
      <c r="H11660" s="25"/>
      <c r="I11660" s="132"/>
      <c r="J11660" s="23"/>
      <c r="K11660" s="24"/>
      <c r="L11660" s="23"/>
      <c r="N11660" s="119"/>
      <c r="O11660" s="96"/>
    </row>
    <row r="11661" spans="6:15" ht="45.95" customHeight="1">
      <c r="F11661" s="133"/>
      <c r="G11661" s="25"/>
      <c r="H11661" s="25"/>
      <c r="I11661" s="132"/>
      <c r="J11661" s="23"/>
      <c r="K11661" s="24"/>
      <c r="L11661" s="23"/>
      <c r="N11661" s="119"/>
      <c r="O11661" s="96"/>
    </row>
    <row r="11662" spans="6:15" ht="45.95" customHeight="1">
      <c r="F11662" s="133"/>
      <c r="G11662" s="25"/>
      <c r="H11662" s="25"/>
      <c r="I11662" s="132"/>
      <c r="J11662" s="23"/>
      <c r="K11662" s="24"/>
      <c r="L11662" s="23"/>
      <c r="N11662" s="119"/>
      <c r="O11662" s="96"/>
    </row>
    <row r="11663" spans="6:15" ht="45.95" customHeight="1">
      <c r="F11663" s="133"/>
      <c r="G11663" s="25"/>
      <c r="H11663" s="25"/>
      <c r="I11663" s="132"/>
      <c r="J11663" s="23"/>
      <c r="K11663" s="24"/>
      <c r="L11663" s="23"/>
      <c r="N11663" s="119"/>
      <c r="O11663" s="96"/>
    </row>
    <row r="11664" spans="6:15" ht="45.95" customHeight="1">
      <c r="F11664" s="18"/>
      <c r="G11664" s="19"/>
      <c r="H11664" s="19"/>
      <c r="I11664" s="120"/>
      <c r="J11664" s="16"/>
      <c r="K11664" s="17"/>
      <c r="L11664" s="16"/>
      <c r="N11664" s="119"/>
      <c r="O11664" s="96"/>
    </row>
    <row r="11665" spans="6:15" ht="45.95" customHeight="1">
      <c r="F11665" s="18"/>
      <c r="G11665" s="19"/>
      <c r="H11665" s="19"/>
      <c r="I11665" s="120"/>
      <c r="J11665" s="16"/>
      <c r="K11665" s="17"/>
      <c r="L11665" s="16"/>
      <c r="N11665" s="119"/>
      <c r="O11665" s="96"/>
    </row>
    <row r="11666" spans="6:15" ht="45.95" customHeight="1">
      <c r="F11666" s="18"/>
      <c r="G11666" s="19"/>
      <c r="H11666" s="19"/>
      <c r="I11666" s="120"/>
      <c r="J11666" s="16"/>
      <c r="K11666" s="17"/>
      <c r="L11666" s="16"/>
      <c r="N11666" s="119"/>
      <c r="O11666" s="96"/>
    </row>
    <row r="11667" spans="6:15" ht="45.95" customHeight="1">
      <c r="F11667" s="22"/>
      <c r="G11667" s="19"/>
      <c r="H11667" s="19"/>
      <c r="I11667" s="120"/>
      <c r="J11667" s="23"/>
      <c r="K11667" s="24"/>
      <c r="L11667" s="23"/>
      <c r="N11667" s="119"/>
      <c r="O11667" s="96"/>
    </row>
    <row r="11668" spans="6:15" ht="45.95" customHeight="1">
      <c r="F11668" s="25"/>
      <c r="G11668" s="25"/>
      <c r="H11668" s="25"/>
      <c r="I11668" s="120"/>
      <c r="J11668" s="23"/>
      <c r="K11668" s="24"/>
      <c r="L11668" s="23"/>
      <c r="N11668" s="119"/>
      <c r="O11668" s="96"/>
    </row>
    <row r="11669" spans="6:15" ht="45.95" customHeight="1">
      <c r="F11669" s="133"/>
      <c r="G11669" s="25"/>
      <c r="H11669" s="25"/>
      <c r="I11669" s="132"/>
      <c r="J11669" s="23"/>
      <c r="K11669" s="24"/>
      <c r="L11669" s="23"/>
      <c r="N11669" s="119"/>
      <c r="O11669" s="96"/>
    </row>
    <row r="11670" spans="6:15" ht="45.95" customHeight="1">
      <c r="F11670" s="133"/>
      <c r="G11670" s="25"/>
      <c r="H11670" s="25"/>
      <c r="I11670" s="132"/>
      <c r="J11670" s="23"/>
      <c r="K11670" s="24"/>
      <c r="L11670" s="23"/>
      <c r="N11670" s="119"/>
      <c r="O11670" s="96"/>
    </row>
    <row r="11671" spans="6:15" ht="45.95" customHeight="1">
      <c r="F11671" s="18"/>
      <c r="G11671" s="19"/>
      <c r="H11671" s="19"/>
      <c r="I11671" s="120"/>
      <c r="J11671" s="16"/>
      <c r="K11671" s="17"/>
      <c r="L11671" s="16"/>
      <c r="N11671" s="119"/>
      <c r="O11671" s="96"/>
    </row>
    <row r="11672" spans="6:15" ht="45.95" customHeight="1">
      <c r="F11672" s="18"/>
      <c r="G11672" s="19"/>
      <c r="H11672" s="19"/>
      <c r="I11672" s="120"/>
      <c r="J11672" s="16"/>
      <c r="K11672" s="17"/>
      <c r="L11672" s="16"/>
      <c r="N11672" s="119"/>
      <c r="O11672" s="96"/>
    </row>
    <row r="11673" spans="6:15" ht="45.95" customHeight="1">
      <c r="F11673" s="18"/>
      <c r="G11673" s="19"/>
      <c r="H11673" s="19"/>
      <c r="I11673" s="120"/>
      <c r="J11673" s="16"/>
      <c r="K11673" s="17"/>
      <c r="L11673" s="16"/>
      <c r="N11673" s="119"/>
      <c r="O11673" s="96"/>
    </row>
    <row r="11674" spans="6:15" ht="45.95" customHeight="1">
      <c r="F11674" s="22"/>
      <c r="G11674" s="19"/>
      <c r="H11674" s="19"/>
      <c r="I11674" s="120"/>
      <c r="J11674" s="23"/>
      <c r="K11674" s="24"/>
      <c r="L11674" s="23"/>
      <c r="N11674" s="119"/>
      <c r="O11674" s="96"/>
    </row>
    <row r="11675" spans="6:15" ht="45.95" customHeight="1">
      <c r="F11675" s="25"/>
      <c r="G11675" s="25"/>
      <c r="H11675" s="25"/>
      <c r="I11675" s="120"/>
      <c r="J11675" s="23"/>
      <c r="K11675" s="24"/>
      <c r="L11675" s="23"/>
      <c r="N11675" s="119"/>
      <c r="O11675" s="96"/>
    </row>
    <row r="11676" spans="6:15" ht="45.95" customHeight="1">
      <c r="F11676" s="25"/>
      <c r="G11676" s="25"/>
      <c r="H11676" s="25"/>
      <c r="I11676" s="132"/>
      <c r="J11676" s="23"/>
      <c r="K11676" s="24"/>
      <c r="L11676" s="23"/>
      <c r="N11676" s="119"/>
      <c r="O11676" s="96"/>
    </row>
    <row r="11677" spans="6:15" ht="45.95" customHeight="1">
      <c r="F11677" s="133"/>
      <c r="G11677" s="25"/>
      <c r="H11677" s="25"/>
      <c r="I11677" s="132"/>
      <c r="J11677" s="23"/>
      <c r="K11677" s="24"/>
      <c r="L11677" s="23"/>
      <c r="N11677" s="119"/>
      <c r="O11677" s="96"/>
    </row>
    <row r="11678" spans="6:15" ht="45.95" customHeight="1">
      <c r="F11678" s="133"/>
      <c r="G11678" s="25"/>
      <c r="H11678" s="25"/>
      <c r="I11678" s="132"/>
      <c r="J11678" s="23"/>
      <c r="K11678" s="24"/>
      <c r="L11678" s="23"/>
      <c r="N11678" s="119"/>
      <c r="O11678" s="96"/>
    </row>
    <row r="11679" spans="6:15" ht="45.95" customHeight="1">
      <c r="F11679" s="133"/>
      <c r="G11679" s="25"/>
      <c r="H11679" s="25"/>
      <c r="I11679" s="132"/>
      <c r="J11679" s="23"/>
      <c r="K11679" s="24"/>
      <c r="L11679" s="23"/>
      <c r="N11679" s="119"/>
      <c r="O11679" s="96"/>
    </row>
    <row r="11680" spans="6:15" ht="45.95" customHeight="1">
      <c r="F11680" s="18"/>
      <c r="G11680" s="19"/>
      <c r="H11680" s="19"/>
      <c r="I11680" s="137"/>
      <c r="J11680" s="16"/>
      <c r="K11680" s="17"/>
      <c r="L11680" s="16"/>
      <c r="N11680" s="119"/>
      <c r="O11680" s="96"/>
    </row>
    <row r="11681" spans="1:15" ht="45.95" customHeight="1">
      <c r="F11681" s="18"/>
      <c r="G11681" s="19"/>
      <c r="H11681" s="19"/>
      <c r="I11681" s="120"/>
      <c r="J11681" s="16"/>
      <c r="K11681" s="17"/>
      <c r="L11681" s="16"/>
      <c r="N11681" s="119"/>
      <c r="O11681" s="96"/>
    </row>
    <row r="11682" spans="1:15" ht="45.95" customHeight="1">
      <c r="F11682" s="18"/>
      <c r="G11682" s="19"/>
      <c r="H11682" s="19"/>
      <c r="I11682" s="120"/>
      <c r="J11682" s="16"/>
      <c r="K11682" s="17"/>
      <c r="L11682" s="16"/>
      <c r="N11682" s="119"/>
      <c r="O11682" s="96"/>
    </row>
    <row r="11683" spans="1:15" ht="45.95" customHeight="1">
      <c r="F11683" s="18"/>
      <c r="G11683" s="19"/>
      <c r="H11683" s="19"/>
      <c r="I11683" s="120"/>
      <c r="J11683" s="16"/>
      <c r="K11683" s="17"/>
      <c r="L11683" s="16"/>
      <c r="N11683" s="119"/>
      <c r="O11683" s="96"/>
    </row>
    <row r="11684" spans="1:15" ht="45.95" customHeight="1">
      <c r="F11684" s="22"/>
      <c r="G11684" s="19"/>
      <c r="H11684" s="19"/>
      <c r="I11684" s="120"/>
      <c r="J11684" s="23"/>
      <c r="K11684" s="24"/>
      <c r="L11684" s="23"/>
      <c r="N11684" s="119"/>
      <c r="O11684" s="96"/>
    </row>
    <row r="11685" spans="1:15" ht="45.95" customHeight="1">
      <c r="F11685" s="22"/>
      <c r="G11685" s="19"/>
      <c r="H11685" s="19"/>
      <c r="I11685" s="120"/>
      <c r="J11685" s="23"/>
      <c r="K11685" s="24"/>
      <c r="L11685" s="23"/>
      <c r="N11685" s="119"/>
      <c r="O11685" s="96"/>
    </row>
    <row r="11686" spans="1:15" ht="45.95" customHeight="1">
      <c r="F11686" s="25"/>
      <c r="G11686" s="25"/>
      <c r="H11686" s="25"/>
      <c r="I11686" s="132"/>
      <c r="J11686" s="23"/>
      <c r="K11686" s="24"/>
      <c r="L11686" s="23"/>
      <c r="N11686" s="119"/>
      <c r="O11686" s="96"/>
    </row>
    <row r="11687" spans="1:15" ht="45.95" customHeight="1">
      <c r="F11687" s="133"/>
      <c r="G11687" s="25"/>
      <c r="H11687" s="25"/>
      <c r="I11687" s="132"/>
      <c r="J11687" s="23"/>
      <c r="K11687" s="24"/>
      <c r="L11687" s="23"/>
      <c r="N11687" s="119"/>
      <c r="O11687" s="96"/>
    </row>
    <row r="11688" spans="1:15" ht="45.95" customHeight="1">
      <c r="F11688" s="133"/>
      <c r="G11688" s="25"/>
      <c r="H11688" s="25"/>
      <c r="I11688" s="132"/>
      <c r="J11688" s="23"/>
      <c r="K11688" s="24"/>
      <c r="L11688" s="23"/>
      <c r="N11688" s="119"/>
      <c r="O11688" s="96"/>
    </row>
    <row r="11689" spans="1:15" ht="45.95" customHeight="1">
      <c r="F11689" s="133"/>
      <c r="G11689" s="25"/>
      <c r="H11689" s="25"/>
      <c r="I11689" s="132"/>
      <c r="J11689" s="23"/>
      <c r="K11689" s="24"/>
      <c r="L11689" s="23"/>
      <c r="N11689" s="119"/>
      <c r="O11689" s="96"/>
    </row>
    <row r="11690" spans="1:15" ht="45.95" customHeight="1">
      <c r="A11690" s="110"/>
      <c r="B11690" s="149"/>
      <c r="C11690" s="127"/>
      <c r="D11690" s="96"/>
      <c r="F11690" s="18"/>
      <c r="G11690" s="130"/>
      <c r="H11690" s="130"/>
      <c r="I11690" s="120"/>
      <c r="J11690" s="16"/>
      <c r="K11690" s="17"/>
      <c r="L11690" s="16"/>
      <c r="N11690" s="131"/>
      <c r="O11690" s="96"/>
    </row>
    <row r="11691" spans="1:15" ht="45.95" customHeight="1">
      <c r="G11691" s="130"/>
      <c r="H11691" s="130"/>
      <c r="I11691" s="120"/>
      <c r="J11691" s="16"/>
      <c r="K11691" s="17"/>
      <c r="L11691" s="16"/>
      <c r="N11691" s="131"/>
      <c r="O11691" s="96"/>
    </row>
    <row r="11692" spans="1:15" ht="45.95" customHeight="1">
      <c r="F11692" s="18"/>
      <c r="G11692" s="19"/>
      <c r="H11692" s="19"/>
      <c r="I11692" s="137"/>
      <c r="J11692" s="16"/>
      <c r="K11692" s="17"/>
      <c r="L11692" s="16"/>
      <c r="N11692" s="119"/>
      <c r="O11692" s="96"/>
    </row>
    <row r="11693" spans="1:15" ht="45.95" customHeight="1">
      <c r="F11693" s="18"/>
      <c r="G11693" s="19"/>
      <c r="H11693" s="19"/>
      <c r="I11693" s="120"/>
      <c r="J11693" s="16"/>
      <c r="K11693" s="17"/>
      <c r="L11693" s="16"/>
      <c r="N11693" s="119"/>
      <c r="O11693" s="96"/>
    </row>
    <row r="11694" spans="1:15" ht="45.95" customHeight="1">
      <c r="F11694" s="22"/>
      <c r="G11694" s="19"/>
      <c r="H11694" s="19"/>
      <c r="I11694" s="120"/>
      <c r="J11694" s="23"/>
      <c r="K11694" s="24"/>
      <c r="L11694" s="23"/>
      <c r="N11694" s="119"/>
      <c r="O11694" s="96"/>
    </row>
    <row r="11695" spans="1:15" ht="45.95" customHeight="1">
      <c r="F11695" s="22"/>
      <c r="G11695" s="19"/>
      <c r="H11695" s="19"/>
      <c r="I11695" s="120"/>
      <c r="J11695" s="23"/>
      <c r="K11695" s="24"/>
      <c r="L11695" s="23"/>
      <c r="N11695" s="119"/>
      <c r="O11695" s="96"/>
    </row>
    <row r="11696" spans="1:15" ht="45.95" customHeight="1">
      <c r="F11696" s="25"/>
      <c r="G11696" s="25"/>
      <c r="H11696" s="25"/>
      <c r="I11696" s="120"/>
      <c r="J11696" s="23"/>
      <c r="K11696" s="24"/>
      <c r="L11696" s="23"/>
      <c r="N11696" s="119"/>
      <c r="O11696" s="96"/>
    </row>
    <row r="11697" spans="1:15" ht="45.95" customHeight="1">
      <c r="F11697" s="25"/>
      <c r="G11697" s="25"/>
      <c r="H11697" s="25"/>
      <c r="I11697" s="120"/>
      <c r="J11697" s="23"/>
      <c r="K11697" s="24"/>
      <c r="L11697" s="23"/>
      <c r="N11697" s="119"/>
      <c r="O11697" s="96"/>
    </row>
    <row r="11698" spans="1:15" ht="45.95" customHeight="1">
      <c r="F11698" s="133"/>
      <c r="G11698" s="25"/>
      <c r="H11698" s="25"/>
      <c r="I11698" s="132"/>
      <c r="J11698" s="23"/>
      <c r="K11698" s="24"/>
      <c r="L11698" s="23"/>
      <c r="N11698" s="119"/>
      <c r="O11698" s="96"/>
    </row>
    <row r="11699" spans="1:15" ht="45.95" customHeight="1">
      <c r="F11699" s="133"/>
      <c r="G11699" s="25"/>
      <c r="H11699" s="25"/>
      <c r="I11699" s="132"/>
      <c r="J11699" s="23"/>
      <c r="K11699" s="24"/>
      <c r="L11699" s="23"/>
      <c r="N11699" s="119"/>
      <c r="O11699" s="96"/>
    </row>
    <row r="11700" spans="1:15" ht="45.95" customHeight="1">
      <c r="F11700" s="133"/>
      <c r="G11700" s="25"/>
      <c r="H11700" s="25"/>
      <c r="I11700" s="132"/>
      <c r="J11700" s="23"/>
      <c r="K11700" s="24"/>
      <c r="L11700" s="23"/>
      <c r="N11700" s="119"/>
      <c r="O11700" s="96"/>
    </row>
    <row r="11701" spans="1:15" ht="45.95" customHeight="1">
      <c r="F11701" s="18"/>
      <c r="G11701" s="19"/>
      <c r="H11701" s="19"/>
      <c r="I11701" s="120"/>
      <c r="J11701" s="16"/>
      <c r="K11701" s="17"/>
      <c r="L11701" s="16"/>
      <c r="N11701" s="119"/>
      <c r="O11701" s="96"/>
    </row>
    <row r="11702" spans="1:15" ht="45.95" customHeight="1">
      <c r="F11702" s="18"/>
      <c r="G11702" s="19"/>
      <c r="H11702" s="19"/>
      <c r="I11702" s="120"/>
      <c r="J11702" s="16"/>
      <c r="K11702" s="17"/>
      <c r="L11702" s="16"/>
      <c r="N11702" s="119"/>
      <c r="O11702" s="96"/>
    </row>
    <row r="11703" spans="1:15" ht="45.95" customHeight="1">
      <c r="F11703" s="18"/>
      <c r="G11703" s="19"/>
      <c r="H11703" s="19"/>
      <c r="I11703" s="120"/>
      <c r="J11703" s="16"/>
      <c r="K11703" s="17"/>
      <c r="L11703" s="16"/>
      <c r="N11703" s="119"/>
      <c r="O11703" s="96"/>
    </row>
    <row r="11704" spans="1:15" ht="45.95" customHeight="1">
      <c r="F11704" s="22"/>
      <c r="G11704" s="19"/>
      <c r="H11704" s="19"/>
      <c r="I11704" s="120"/>
      <c r="J11704" s="23"/>
      <c r="K11704" s="24"/>
      <c r="L11704" s="23"/>
      <c r="N11704" s="119"/>
      <c r="O11704" s="96"/>
    </row>
    <row r="11705" spans="1:15" ht="45.95" customHeight="1">
      <c r="F11705" s="22"/>
      <c r="G11705" s="19"/>
      <c r="H11705" s="19"/>
      <c r="I11705" s="120"/>
      <c r="J11705" s="23"/>
      <c r="K11705" s="24"/>
      <c r="L11705" s="23"/>
      <c r="N11705" s="119"/>
      <c r="O11705" s="96"/>
    </row>
    <row r="11706" spans="1:15" ht="45.95" customHeight="1">
      <c r="F11706" s="25"/>
      <c r="G11706" s="25"/>
      <c r="H11706" s="25"/>
      <c r="I11706" s="132"/>
      <c r="J11706" s="23"/>
      <c r="K11706" s="24"/>
      <c r="L11706" s="23"/>
      <c r="N11706" s="119"/>
      <c r="O11706" s="96"/>
    </row>
    <row r="11707" spans="1:15" ht="45.95" customHeight="1">
      <c r="F11707" s="25"/>
      <c r="G11707" s="25"/>
      <c r="H11707" s="25"/>
      <c r="I11707" s="132"/>
      <c r="J11707" s="23"/>
      <c r="K11707" s="24"/>
      <c r="L11707" s="23"/>
      <c r="N11707" s="119"/>
      <c r="O11707" s="96"/>
    </row>
    <row r="11708" spans="1:15" ht="45.95" customHeight="1">
      <c r="F11708" s="133"/>
      <c r="G11708" s="25"/>
      <c r="H11708" s="25"/>
      <c r="I11708" s="132"/>
      <c r="J11708" s="23"/>
      <c r="K11708" s="24"/>
      <c r="L11708" s="23"/>
      <c r="N11708" s="119"/>
      <c r="O11708" s="96"/>
    </row>
    <row r="11709" spans="1:15" ht="45.95" customHeight="1">
      <c r="F11709" s="133"/>
      <c r="G11709" s="25"/>
      <c r="H11709" s="25"/>
      <c r="I11709" s="132"/>
      <c r="J11709" s="23"/>
      <c r="K11709" s="24"/>
      <c r="L11709" s="23"/>
      <c r="N11709" s="119"/>
      <c r="O11709" s="96"/>
    </row>
    <row r="11710" spans="1:15" ht="45.95" customHeight="1">
      <c r="F11710" s="133"/>
      <c r="G11710" s="25"/>
      <c r="H11710" s="25"/>
      <c r="I11710" s="132"/>
      <c r="J11710" s="23"/>
      <c r="K11710" s="24"/>
      <c r="L11710" s="23"/>
      <c r="N11710" s="119"/>
      <c r="O11710" s="96"/>
    </row>
    <row r="11711" spans="1:15" ht="45.95" customHeight="1">
      <c r="F11711" s="133"/>
      <c r="G11711" s="25"/>
      <c r="H11711" s="25"/>
      <c r="I11711" s="132"/>
      <c r="J11711" s="23"/>
      <c r="K11711" s="24"/>
      <c r="L11711" s="23"/>
      <c r="N11711" s="119"/>
      <c r="O11711" s="96"/>
    </row>
    <row r="11712" spans="1:15" ht="45.95" customHeight="1">
      <c r="A11712" s="110"/>
      <c r="B11712" s="149"/>
      <c r="C11712" s="127"/>
      <c r="D11712" s="96"/>
      <c r="F11712" s="18"/>
      <c r="G11712" s="130"/>
      <c r="H11712" s="130"/>
      <c r="I11712" s="120"/>
      <c r="J11712" s="16"/>
      <c r="K11712" s="17"/>
      <c r="L11712" s="16"/>
      <c r="N11712" s="131"/>
      <c r="O11712" s="96"/>
    </row>
    <row r="11713" spans="6:15" ht="45.95" customHeight="1">
      <c r="G11713" s="130"/>
      <c r="H11713" s="130"/>
      <c r="I11713" s="120"/>
      <c r="J11713" s="16"/>
      <c r="K11713" s="17"/>
      <c r="L11713" s="16"/>
      <c r="N11713" s="131"/>
      <c r="O11713" s="96"/>
    </row>
    <row r="11714" spans="6:15" ht="45.95" customHeight="1">
      <c r="F11714" s="18"/>
      <c r="G11714" s="19"/>
      <c r="H11714" s="19"/>
      <c r="I11714" s="120"/>
      <c r="J11714" s="16"/>
      <c r="K11714" s="17"/>
      <c r="L11714" s="16"/>
      <c r="N11714" s="121"/>
      <c r="O11714" s="96"/>
    </row>
    <row r="11715" spans="6:15" ht="45.95" customHeight="1">
      <c r="F11715" s="18"/>
      <c r="G11715" s="19"/>
      <c r="H11715" s="19"/>
      <c r="I11715" s="120"/>
      <c r="J11715" s="16"/>
      <c r="K11715" s="17"/>
      <c r="L11715" s="16"/>
      <c r="N11715" s="121"/>
      <c r="O11715" s="96"/>
    </row>
    <row r="11716" spans="6:15" ht="45.95" customHeight="1">
      <c r="F11716" s="22"/>
      <c r="G11716" s="19"/>
      <c r="H11716" s="19"/>
      <c r="I11716" s="120"/>
      <c r="J11716" s="23"/>
      <c r="K11716" s="24"/>
      <c r="L11716" s="23"/>
      <c r="N11716" s="121"/>
      <c r="O11716" s="96"/>
    </row>
    <row r="11717" spans="6:15" ht="45.95" customHeight="1">
      <c r="F11717" s="22"/>
      <c r="G11717" s="19"/>
      <c r="H11717" s="19"/>
      <c r="I11717" s="120"/>
      <c r="J11717" s="23"/>
      <c r="K11717" s="24"/>
      <c r="L11717" s="23"/>
      <c r="N11717" s="121"/>
      <c r="O11717" s="96"/>
    </row>
    <row r="11718" spans="6:15" ht="45.95" customHeight="1">
      <c r="F11718" s="25"/>
      <c r="G11718" s="25"/>
      <c r="H11718" s="25"/>
      <c r="I11718" s="120"/>
      <c r="J11718" s="23"/>
      <c r="K11718" s="24"/>
      <c r="L11718" s="23"/>
      <c r="N11718" s="121"/>
      <c r="O11718" s="96"/>
    </row>
    <row r="11719" spans="6:15" ht="45.95" customHeight="1">
      <c r="F11719" s="25"/>
      <c r="G11719" s="25"/>
      <c r="H11719" s="25"/>
      <c r="I11719" s="132"/>
      <c r="J11719" s="23"/>
      <c r="K11719" s="24"/>
      <c r="L11719" s="23"/>
      <c r="N11719" s="121"/>
      <c r="O11719" s="96"/>
    </row>
    <row r="11720" spans="6:15" ht="45.95" customHeight="1">
      <c r="F11720" s="133"/>
      <c r="G11720" s="25"/>
      <c r="H11720" s="25"/>
      <c r="I11720" s="132"/>
      <c r="J11720" s="23"/>
      <c r="K11720" s="24"/>
      <c r="L11720" s="23"/>
      <c r="N11720" s="121"/>
      <c r="O11720" s="96"/>
    </row>
    <row r="11721" spans="6:15" ht="45.95" customHeight="1">
      <c r="F11721" s="133"/>
      <c r="G11721" s="25"/>
      <c r="H11721" s="25"/>
      <c r="I11721" s="132"/>
      <c r="J11721" s="23"/>
      <c r="K11721" s="24"/>
      <c r="L11721" s="23"/>
      <c r="N11721" s="121"/>
      <c r="O11721" s="96"/>
    </row>
    <row r="11722" spans="6:15" ht="45.95" customHeight="1">
      <c r="F11722" s="133"/>
      <c r="G11722" s="25"/>
      <c r="H11722" s="25"/>
      <c r="I11722" s="132"/>
      <c r="J11722" s="23"/>
      <c r="K11722" s="24"/>
      <c r="L11722" s="23"/>
      <c r="N11722" s="121"/>
      <c r="O11722" s="96"/>
    </row>
    <row r="11723" spans="6:15" ht="45.95" customHeight="1">
      <c r="F11723" s="18"/>
      <c r="G11723" s="19"/>
      <c r="H11723" s="19"/>
      <c r="I11723" s="137"/>
      <c r="J11723" s="16"/>
      <c r="K11723" s="17"/>
      <c r="L11723" s="16"/>
      <c r="N11723" s="121"/>
      <c r="O11723" s="96"/>
    </row>
    <row r="11724" spans="6:15" ht="45.95" customHeight="1">
      <c r="F11724" s="18"/>
      <c r="G11724" s="19"/>
      <c r="H11724" s="19"/>
      <c r="I11724" s="120"/>
      <c r="J11724" s="16"/>
      <c r="K11724" s="17"/>
      <c r="L11724" s="16"/>
      <c r="N11724" s="121"/>
      <c r="O11724" s="96"/>
    </row>
    <row r="11725" spans="6:15" ht="45.95" customHeight="1">
      <c r="F11725" s="18"/>
      <c r="G11725" s="19"/>
      <c r="H11725" s="19"/>
      <c r="I11725" s="120"/>
      <c r="J11725" s="16"/>
      <c r="K11725" s="17"/>
      <c r="L11725" s="16"/>
      <c r="N11725" s="121"/>
      <c r="O11725" s="96"/>
    </row>
    <row r="11726" spans="6:15" ht="45.95" customHeight="1">
      <c r="F11726" s="22"/>
      <c r="G11726" s="19"/>
      <c r="H11726" s="19"/>
      <c r="I11726" s="120"/>
      <c r="J11726" s="23"/>
      <c r="K11726" s="24"/>
      <c r="L11726" s="23"/>
      <c r="N11726" s="121"/>
      <c r="O11726" s="96"/>
    </row>
    <row r="11727" spans="6:15" ht="45.95" customHeight="1">
      <c r="F11727" s="22"/>
      <c r="G11727" s="19"/>
      <c r="H11727" s="19"/>
      <c r="I11727" s="120"/>
      <c r="J11727" s="23"/>
      <c r="K11727" s="24"/>
      <c r="L11727" s="23"/>
      <c r="N11727" s="121"/>
      <c r="O11727" s="96"/>
    </row>
    <row r="11728" spans="6:15" ht="45.95" customHeight="1">
      <c r="F11728" s="25"/>
      <c r="G11728" s="25"/>
      <c r="H11728" s="25"/>
      <c r="I11728" s="120"/>
      <c r="J11728" s="23"/>
      <c r="K11728" s="24"/>
      <c r="L11728" s="23"/>
      <c r="N11728" s="121"/>
      <c r="O11728" s="96"/>
    </row>
    <row r="11729" spans="1:15" ht="45.95" customHeight="1">
      <c r="F11729" s="25"/>
      <c r="G11729" s="25"/>
      <c r="H11729" s="25"/>
      <c r="I11729" s="132"/>
      <c r="J11729" s="23"/>
      <c r="K11729" s="24"/>
      <c r="L11729" s="23"/>
      <c r="N11729" s="121"/>
      <c r="O11729" s="96"/>
    </row>
    <row r="11730" spans="1:15" ht="45.95" customHeight="1">
      <c r="F11730" s="133"/>
      <c r="G11730" s="25"/>
      <c r="H11730" s="25"/>
      <c r="I11730" s="132"/>
      <c r="J11730" s="23"/>
      <c r="K11730" s="24"/>
      <c r="L11730" s="23"/>
      <c r="N11730" s="121"/>
      <c r="O11730" s="96"/>
    </row>
    <row r="11731" spans="1:15" ht="45.95" customHeight="1">
      <c r="F11731" s="133"/>
      <c r="G11731" s="25"/>
      <c r="H11731" s="25"/>
      <c r="I11731" s="132"/>
      <c r="J11731" s="23"/>
      <c r="K11731" s="24"/>
      <c r="L11731" s="23"/>
      <c r="N11731" s="121"/>
      <c r="O11731" s="96"/>
    </row>
    <row r="11732" spans="1:15" ht="45.95" customHeight="1">
      <c r="F11732" s="133"/>
      <c r="G11732" s="25"/>
      <c r="H11732" s="25"/>
      <c r="I11732" s="132"/>
      <c r="J11732" s="23"/>
      <c r="K11732" s="24"/>
      <c r="L11732" s="23"/>
      <c r="N11732" s="121"/>
      <c r="O11732" s="96"/>
    </row>
    <row r="11733" spans="1:15" ht="45.95" customHeight="1">
      <c r="A11733" s="110"/>
      <c r="B11733" s="149"/>
      <c r="C11733" s="127"/>
      <c r="D11733" s="96"/>
      <c r="F11733" s="18"/>
      <c r="G11733" s="130"/>
      <c r="H11733" s="130"/>
      <c r="I11733" s="120"/>
      <c r="J11733" s="16"/>
      <c r="K11733" s="17"/>
      <c r="L11733" s="16"/>
      <c r="N11733" s="131"/>
      <c r="O11733" s="96"/>
    </row>
    <row r="11734" spans="1:15" ht="45.95" customHeight="1">
      <c r="G11734" s="130"/>
      <c r="H11734" s="130"/>
      <c r="I11734" s="120"/>
      <c r="J11734" s="16"/>
      <c r="K11734" s="17"/>
      <c r="L11734" s="16"/>
      <c r="N11734" s="131"/>
      <c r="O11734" s="96"/>
    </row>
    <row r="11735" spans="1:15" ht="45.95" customHeight="1">
      <c r="F11735" s="18"/>
      <c r="G11735" s="130"/>
      <c r="H11735" s="130"/>
      <c r="I11735" s="120"/>
      <c r="J11735" s="16"/>
      <c r="K11735" s="17"/>
      <c r="L11735" s="16"/>
      <c r="N11735" s="131"/>
      <c r="O11735" s="96"/>
    </row>
    <row r="11736" spans="1:15" ht="45.95" customHeight="1">
      <c r="F11736" s="18"/>
      <c r="G11736" s="19"/>
      <c r="H11736" s="19"/>
      <c r="I11736" s="137"/>
      <c r="J11736" s="16"/>
      <c r="K11736" s="17"/>
      <c r="L11736" s="16"/>
      <c r="N11736" s="119"/>
      <c r="O11736" s="96"/>
    </row>
    <row r="11737" spans="1:15" ht="45.95" customHeight="1">
      <c r="F11737" s="18"/>
      <c r="G11737" s="19"/>
      <c r="H11737" s="19"/>
      <c r="I11737" s="120"/>
      <c r="J11737" s="16"/>
      <c r="K11737" s="17"/>
      <c r="L11737" s="16"/>
      <c r="N11737" s="119"/>
      <c r="O11737" s="96"/>
    </row>
    <row r="11738" spans="1:15" ht="45.95" customHeight="1">
      <c r="F11738" s="18"/>
      <c r="G11738" s="19"/>
      <c r="H11738" s="19"/>
      <c r="I11738" s="120"/>
      <c r="J11738" s="16"/>
      <c r="K11738" s="17"/>
      <c r="L11738" s="16"/>
      <c r="N11738" s="119"/>
      <c r="O11738" s="96"/>
    </row>
    <row r="11739" spans="1:15" ht="45.95" customHeight="1">
      <c r="F11739" s="22"/>
      <c r="G11739" s="19"/>
      <c r="H11739" s="19"/>
      <c r="I11739" s="120"/>
      <c r="J11739" s="23"/>
      <c r="K11739" s="24"/>
      <c r="L11739" s="23"/>
      <c r="N11739" s="119"/>
      <c r="O11739" s="96"/>
    </row>
    <row r="11740" spans="1:15" ht="45.95" customHeight="1">
      <c r="F11740" s="22"/>
      <c r="G11740" s="19"/>
      <c r="H11740" s="19"/>
      <c r="I11740" s="120"/>
      <c r="J11740" s="23"/>
      <c r="K11740" s="24"/>
      <c r="L11740" s="23"/>
      <c r="N11740" s="119"/>
      <c r="O11740" s="96"/>
    </row>
    <row r="11741" spans="1:15" ht="45.95" customHeight="1">
      <c r="F11741" s="25"/>
      <c r="G11741" s="25"/>
      <c r="H11741" s="25"/>
      <c r="I11741" s="120"/>
      <c r="J11741" s="23"/>
      <c r="K11741" s="24"/>
      <c r="L11741" s="23"/>
      <c r="N11741" s="119"/>
      <c r="O11741" s="96"/>
    </row>
    <row r="11742" spans="1:15" ht="45.95" customHeight="1">
      <c r="F11742" s="25"/>
      <c r="G11742" s="25"/>
      <c r="H11742" s="25"/>
      <c r="I11742" s="132"/>
      <c r="J11742" s="23"/>
      <c r="K11742" s="24"/>
      <c r="L11742" s="23"/>
      <c r="N11742" s="119"/>
      <c r="O11742" s="96"/>
    </row>
    <row r="11743" spans="1:15" ht="45.95" customHeight="1">
      <c r="F11743" s="133"/>
      <c r="G11743" s="25"/>
      <c r="H11743" s="25"/>
      <c r="I11743" s="132"/>
      <c r="J11743" s="23"/>
      <c r="K11743" s="24"/>
      <c r="L11743" s="23"/>
      <c r="N11743" s="119"/>
      <c r="O11743" s="96"/>
    </row>
    <row r="11744" spans="1:15" ht="45.95" customHeight="1">
      <c r="F11744" s="133"/>
      <c r="G11744" s="25"/>
      <c r="H11744" s="25"/>
      <c r="I11744" s="132"/>
      <c r="J11744" s="23"/>
      <c r="K11744" s="24"/>
      <c r="L11744" s="23"/>
      <c r="N11744" s="119"/>
      <c r="O11744" s="96"/>
    </row>
    <row r="11745" spans="6:15" ht="45.95" customHeight="1">
      <c r="F11745" s="133"/>
      <c r="G11745" s="25"/>
      <c r="H11745" s="25"/>
      <c r="I11745" s="132"/>
      <c r="J11745" s="23"/>
      <c r="K11745" s="24"/>
      <c r="L11745" s="23"/>
      <c r="N11745" s="119"/>
      <c r="O11745" s="96"/>
    </row>
    <row r="11746" spans="6:15" ht="45.95" customHeight="1">
      <c r="F11746" s="18"/>
      <c r="G11746" s="19"/>
      <c r="H11746" s="19"/>
      <c r="I11746" s="120"/>
      <c r="J11746" s="16"/>
      <c r="K11746" s="17"/>
      <c r="L11746" s="16"/>
      <c r="N11746" s="119"/>
      <c r="O11746" s="96"/>
    </row>
    <row r="11747" spans="6:15" ht="45.95" customHeight="1">
      <c r="F11747" s="22"/>
      <c r="G11747" s="19"/>
      <c r="H11747" s="19"/>
      <c r="I11747" s="120"/>
      <c r="J11747" s="23"/>
      <c r="K11747" s="24"/>
      <c r="L11747" s="23"/>
      <c r="N11747" s="119"/>
      <c r="O11747" s="96"/>
    </row>
    <row r="11748" spans="6:15" ht="45.95" customHeight="1">
      <c r="F11748" s="22"/>
      <c r="G11748" s="19"/>
      <c r="H11748" s="19"/>
      <c r="I11748" s="120"/>
      <c r="J11748" s="23"/>
      <c r="K11748" s="24"/>
      <c r="L11748" s="23"/>
      <c r="N11748" s="119"/>
      <c r="O11748" s="96"/>
    </row>
    <row r="11749" spans="6:15" ht="45.95" customHeight="1">
      <c r="F11749" s="25"/>
      <c r="G11749" s="25"/>
      <c r="H11749" s="25"/>
      <c r="I11749" s="120"/>
      <c r="J11749" s="23"/>
      <c r="K11749" s="24"/>
      <c r="L11749" s="23"/>
      <c r="N11749" s="119"/>
      <c r="O11749" s="96"/>
    </row>
    <row r="11750" spans="6:15" ht="45.95" customHeight="1">
      <c r="F11750" s="133"/>
      <c r="G11750" s="25"/>
      <c r="H11750" s="25"/>
      <c r="I11750" s="120"/>
      <c r="J11750" s="23"/>
      <c r="K11750" s="24"/>
      <c r="L11750" s="23"/>
      <c r="N11750" s="119"/>
      <c r="O11750" s="96"/>
    </row>
    <row r="11751" spans="6:15" ht="45.95" customHeight="1">
      <c r="F11751" s="133"/>
      <c r="G11751" s="25"/>
      <c r="H11751" s="25"/>
      <c r="I11751" s="132"/>
      <c r="J11751" s="23"/>
      <c r="K11751" s="24"/>
      <c r="L11751" s="23"/>
      <c r="N11751" s="119"/>
      <c r="O11751" s="96"/>
    </row>
    <row r="11752" spans="6:15" ht="45.95" customHeight="1">
      <c r="F11752" s="133"/>
      <c r="G11752" s="25"/>
      <c r="H11752" s="25"/>
      <c r="I11752" s="132"/>
      <c r="J11752" s="23"/>
      <c r="K11752" s="24"/>
      <c r="L11752" s="23"/>
      <c r="N11752" s="119"/>
      <c r="O11752" s="96"/>
    </row>
    <row r="11753" spans="6:15" ht="45.95" customHeight="1">
      <c r="F11753" s="18"/>
      <c r="G11753" s="19"/>
      <c r="H11753" s="19"/>
      <c r="I11753" s="120"/>
      <c r="J11753" s="16"/>
      <c r="K11753" s="17"/>
      <c r="L11753" s="16"/>
      <c r="N11753" s="119"/>
      <c r="O11753" s="96"/>
    </row>
    <row r="11754" spans="6:15" ht="45.95" customHeight="1">
      <c r="F11754" s="18"/>
      <c r="G11754" s="19"/>
      <c r="H11754" s="19"/>
      <c r="I11754" s="120"/>
      <c r="J11754" s="16"/>
      <c r="K11754" s="17"/>
      <c r="L11754" s="16"/>
      <c r="N11754" s="119"/>
      <c r="O11754" s="96"/>
    </row>
    <row r="11755" spans="6:15" ht="45.95" customHeight="1">
      <c r="F11755" s="18"/>
      <c r="G11755" s="19"/>
      <c r="H11755" s="19"/>
      <c r="I11755" s="120"/>
      <c r="J11755" s="16"/>
      <c r="K11755" s="17"/>
      <c r="L11755" s="16"/>
      <c r="N11755" s="119"/>
      <c r="O11755" s="96"/>
    </row>
    <row r="11756" spans="6:15" ht="45.95" customHeight="1">
      <c r="F11756" s="18"/>
      <c r="G11756" s="19"/>
      <c r="H11756" s="19"/>
      <c r="I11756" s="120"/>
      <c r="J11756" s="16"/>
      <c r="K11756" s="17"/>
      <c r="L11756" s="16"/>
      <c r="N11756" s="119"/>
      <c r="O11756" s="96"/>
    </row>
    <row r="11757" spans="6:15" ht="45.95" customHeight="1">
      <c r="F11757" s="22"/>
      <c r="G11757" s="19"/>
      <c r="H11757" s="19"/>
      <c r="I11757" s="120"/>
      <c r="J11757" s="23"/>
      <c r="K11757" s="24"/>
      <c r="L11757" s="23"/>
      <c r="N11757" s="119"/>
      <c r="O11757" s="96"/>
    </row>
    <row r="11758" spans="6:15" ht="45.95" customHeight="1">
      <c r="F11758" s="22"/>
      <c r="G11758" s="19"/>
      <c r="H11758" s="19"/>
      <c r="I11758" s="120"/>
      <c r="J11758" s="23"/>
      <c r="K11758" s="24"/>
      <c r="L11758" s="23"/>
      <c r="N11758" s="119"/>
      <c r="O11758" s="96"/>
    </row>
    <row r="11759" spans="6:15" ht="45.95" customHeight="1">
      <c r="F11759" s="25"/>
      <c r="G11759" s="25"/>
      <c r="H11759" s="25"/>
      <c r="I11759" s="132"/>
      <c r="J11759" s="23"/>
      <c r="K11759" s="24"/>
      <c r="L11759" s="23"/>
      <c r="N11759" s="119"/>
      <c r="O11759" s="96"/>
    </row>
    <row r="11760" spans="6:15" ht="45.95" customHeight="1">
      <c r="F11760" s="25"/>
      <c r="G11760" s="25"/>
      <c r="H11760" s="25"/>
      <c r="I11760" s="132"/>
      <c r="J11760" s="23"/>
      <c r="K11760" s="24"/>
      <c r="L11760" s="23"/>
      <c r="N11760" s="119"/>
      <c r="O11760" s="96"/>
    </row>
    <row r="11761" spans="1:15" ht="45.95" customHeight="1">
      <c r="F11761" s="133"/>
      <c r="G11761" s="25"/>
      <c r="H11761" s="25"/>
      <c r="I11761" s="132"/>
      <c r="J11761" s="23"/>
      <c r="K11761" s="24"/>
      <c r="L11761" s="23"/>
      <c r="N11761" s="119"/>
      <c r="O11761" s="96"/>
    </row>
    <row r="11762" spans="1:15" ht="45.95" customHeight="1">
      <c r="F11762" s="133"/>
      <c r="G11762" s="25"/>
      <c r="H11762" s="25"/>
      <c r="I11762" s="132"/>
      <c r="J11762" s="23"/>
      <c r="K11762" s="24"/>
      <c r="L11762" s="23"/>
      <c r="N11762" s="119"/>
      <c r="O11762" s="96"/>
    </row>
    <row r="11763" spans="1:15" ht="45.95" customHeight="1">
      <c r="F11763" s="133"/>
      <c r="G11763" s="25"/>
      <c r="H11763" s="25"/>
      <c r="I11763" s="132"/>
      <c r="J11763" s="23"/>
      <c r="K11763" s="24"/>
      <c r="L11763" s="23"/>
      <c r="N11763" s="119"/>
      <c r="O11763" s="96"/>
    </row>
    <row r="11764" spans="1:15" ht="45.95" customHeight="1">
      <c r="A11764" s="110"/>
      <c r="B11764" s="149"/>
      <c r="C11764" s="127"/>
      <c r="D11764" s="96"/>
      <c r="F11764" s="18"/>
      <c r="G11764" s="130"/>
      <c r="H11764" s="130"/>
      <c r="I11764" s="120"/>
      <c r="J11764" s="16"/>
      <c r="K11764" s="17"/>
      <c r="L11764" s="16"/>
      <c r="N11764" s="131"/>
      <c r="O11764" s="96"/>
    </row>
    <row r="11765" spans="1:15" ht="45.95" customHeight="1">
      <c r="A11765" s="110"/>
      <c r="C11765" s="127"/>
      <c r="D11765" s="96"/>
      <c r="F11765" s="18"/>
      <c r="G11765" s="19"/>
      <c r="H11765" s="19"/>
      <c r="I11765" s="137"/>
      <c r="J11765" s="16"/>
      <c r="K11765" s="17"/>
      <c r="L11765" s="16"/>
      <c r="N11765" s="121"/>
      <c r="O11765" s="96"/>
    </row>
    <row r="11766" spans="1:15" ht="45.95" customHeight="1">
      <c r="A11766" s="110"/>
      <c r="C11766" s="127"/>
      <c r="D11766" s="96"/>
      <c r="F11766" s="18"/>
      <c r="G11766" s="19"/>
      <c r="H11766" s="19"/>
      <c r="I11766" s="120"/>
      <c r="J11766" s="16"/>
      <c r="K11766" s="17"/>
      <c r="L11766" s="16"/>
      <c r="N11766" s="121"/>
      <c r="O11766" s="96"/>
    </row>
    <row r="11767" spans="1:15" ht="45.95" customHeight="1">
      <c r="A11767" s="110"/>
      <c r="C11767" s="127"/>
      <c r="D11767" s="96"/>
      <c r="F11767" s="18"/>
      <c r="G11767" s="19"/>
      <c r="H11767" s="19"/>
      <c r="I11767" s="120"/>
      <c r="J11767" s="16"/>
      <c r="K11767" s="17"/>
      <c r="L11767" s="16"/>
      <c r="N11767" s="121"/>
      <c r="O11767" s="96"/>
    </row>
    <row r="11768" spans="1:15" ht="45.95" customHeight="1">
      <c r="A11768" s="110"/>
      <c r="C11768" s="127"/>
      <c r="D11768" s="96"/>
      <c r="F11768" s="22"/>
      <c r="G11768" s="19"/>
      <c r="H11768" s="19"/>
      <c r="I11768" s="120"/>
      <c r="J11768" s="23"/>
      <c r="K11768" s="24"/>
      <c r="L11768" s="23"/>
      <c r="N11768" s="121"/>
      <c r="O11768" s="96"/>
    </row>
    <row r="11769" spans="1:15" ht="45.95" customHeight="1">
      <c r="A11769" s="110"/>
      <c r="C11769" s="127"/>
      <c r="D11769" s="96"/>
      <c r="F11769" s="22"/>
      <c r="G11769" s="19"/>
      <c r="H11769" s="19"/>
      <c r="I11769" s="120"/>
      <c r="J11769" s="23"/>
      <c r="K11769" s="24"/>
      <c r="L11769" s="23"/>
      <c r="N11769" s="121"/>
      <c r="O11769" s="96"/>
    </row>
    <row r="11770" spans="1:15" ht="45.95" customHeight="1">
      <c r="A11770" s="110"/>
      <c r="C11770" s="127"/>
      <c r="D11770" s="96"/>
      <c r="F11770" s="25"/>
      <c r="G11770" s="25"/>
      <c r="H11770" s="25"/>
      <c r="I11770" s="120"/>
      <c r="J11770" s="23"/>
      <c r="K11770" s="24"/>
      <c r="L11770" s="23"/>
      <c r="N11770" s="121"/>
      <c r="O11770" s="96"/>
    </row>
    <row r="11771" spans="1:15" ht="45.95" customHeight="1">
      <c r="A11771" s="110"/>
      <c r="C11771" s="127"/>
      <c r="D11771" s="96"/>
      <c r="F11771" s="25"/>
      <c r="G11771" s="25"/>
      <c r="H11771" s="25"/>
      <c r="I11771" s="132"/>
      <c r="J11771" s="23"/>
      <c r="K11771" s="24"/>
      <c r="L11771" s="23"/>
      <c r="N11771" s="121"/>
      <c r="O11771" s="96"/>
    </row>
    <row r="11772" spans="1:15" ht="45.95" customHeight="1">
      <c r="A11772" s="110"/>
      <c r="C11772" s="127"/>
      <c r="D11772" s="96"/>
      <c r="F11772" s="133"/>
      <c r="G11772" s="25"/>
      <c r="H11772" s="25"/>
      <c r="I11772" s="132"/>
      <c r="J11772" s="23"/>
      <c r="K11772" s="24"/>
      <c r="L11772" s="23"/>
      <c r="N11772" s="121"/>
      <c r="O11772" s="96"/>
    </row>
    <row r="11773" spans="1:15" ht="45.95" customHeight="1">
      <c r="A11773" s="110"/>
      <c r="C11773" s="127"/>
      <c r="D11773" s="96"/>
      <c r="F11773" s="133"/>
      <c r="G11773" s="25"/>
      <c r="H11773" s="25"/>
      <c r="I11773" s="132"/>
      <c r="J11773" s="23"/>
      <c r="K11773" s="24"/>
      <c r="L11773" s="23"/>
      <c r="N11773" s="121"/>
      <c r="O11773" s="96"/>
    </row>
    <row r="11774" spans="1:15" ht="45.95" customHeight="1">
      <c r="A11774" s="110"/>
      <c r="C11774" s="127"/>
      <c r="D11774" s="96"/>
      <c r="F11774" s="133"/>
      <c r="G11774" s="25"/>
      <c r="H11774" s="25"/>
      <c r="I11774" s="132"/>
      <c r="J11774" s="23"/>
      <c r="K11774" s="24"/>
      <c r="L11774" s="23"/>
      <c r="N11774" s="121"/>
      <c r="O11774" s="96"/>
    </row>
    <row r="11775" spans="1:15" ht="45.95" customHeight="1">
      <c r="A11775" s="110"/>
      <c r="B11775" s="149"/>
      <c r="C11775" s="127"/>
      <c r="D11775" s="96"/>
      <c r="F11775" s="18"/>
      <c r="G11775" s="130"/>
      <c r="H11775" s="130"/>
      <c r="I11775" s="120"/>
      <c r="J11775" s="16"/>
      <c r="K11775" s="17"/>
      <c r="L11775" s="16"/>
      <c r="N11775" s="131"/>
      <c r="O11775" s="96"/>
    </row>
    <row r="11776" spans="1:15" ht="45.95" customHeight="1">
      <c r="G11776" s="130"/>
      <c r="H11776" s="130"/>
      <c r="I11776" s="120"/>
      <c r="J11776" s="16"/>
      <c r="K11776" s="17"/>
      <c r="L11776" s="16"/>
      <c r="N11776" s="131"/>
      <c r="O11776" s="96"/>
    </row>
    <row r="11777" spans="6:15" ht="45.95" customHeight="1">
      <c r="F11777" s="130"/>
      <c r="G11777" s="130"/>
      <c r="H11777" s="130"/>
      <c r="I11777" s="120"/>
      <c r="J11777" s="16"/>
      <c r="K11777" s="17"/>
      <c r="L11777" s="16"/>
      <c r="N11777" s="131"/>
      <c r="O11777" s="96"/>
    </row>
    <row r="11778" spans="6:15" ht="45.95" customHeight="1">
      <c r="F11778" s="18"/>
      <c r="G11778" s="19"/>
      <c r="H11778" s="19"/>
      <c r="I11778" s="137"/>
      <c r="J11778" s="16"/>
      <c r="K11778" s="17"/>
      <c r="L11778" s="16"/>
      <c r="N11778" s="119"/>
      <c r="O11778" s="96"/>
    </row>
    <row r="11779" spans="6:15" ht="45.95" customHeight="1">
      <c r="F11779" s="18"/>
      <c r="G11779" s="19"/>
      <c r="H11779" s="19"/>
      <c r="I11779" s="120"/>
      <c r="J11779" s="16"/>
      <c r="K11779" s="17"/>
      <c r="L11779" s="16"/>
      <c r="N11779" s="119"/>
      <c r="O11779" s="96"/>
    </row>
    <row r="11780" spans="6:15" ht="45.95" customHeight="1">
      <c r="F11780" s="18"/>
      <c r="G11780" s="19"/>
      <c r="H11780" s="19"/>
      <c r="I11780" s="120"/>
      <c r="J11780" s="16"/>
      <c r="K11780" s="17"/>
      <c r="L11780" s="16"/>
      <c r="N11780" s="119"/>
      <c r="O11780" s="96"/>
    </row>
    <row r="11781" spans="6:15" ht="45.95" customHeight="1">
      <c r="F11781" s="18"/>
      <c r="G11781" s="19"/>
      <c r="H11781" s="19"/>
      <c r="I11781" s="120"/>
      <c r="J11781" s="16"/>
      <c r="K11781" s="17"/>
      <c r="L11781" s="16"/>
      <c r="N11781" s="119"/>
      <c r="O11781" s="96"/>
    </row>
    <row r="11782" spans="6:15" ht="45.95" customHeight="1">
      <c r="F11782" s="18"/>
      <c r="G11782" s="19"/>
      <c r="H11782" s="19"/>
      <c r="I11782" s="120"/>
      <c r="J11782" s="16"/>
      <c r="K11782" s="17"/>
      <c r="L11782" s="16"/>
      <c r="N11782" s="119"/>
      <c r="O11782" s="96"/>
    </row>
    <row r="11783" spans="6:15" ht="45.95" customHeight="1">
      <c r="F11783" s="22"/>
      <c r="G11783" s="19"/>
      <c r="H11783" s="19"/>
      <c r="I11783" s="120"/>
      <c r="J11783" s="23"/>
      <c r="K11783" s="24"/>
      <c r="L11783" s="23"/>
      <c r="N11783" s="119"/>
      <c r="O11783" s="96"/>
    </row>
    <row r="11784" spans="6:15" ht="45.95" customHeight="1">
      <c r="F11784" s="22"/>
      <c r="G11784" s="19"/>
      <c r="H11784" s="19"/>
      <c r="I11784" s="120"/>
      <c r="J11784" s="23"/>
      <c r="K11784" s="24"/>
      <c r="L11784" s="23"/>
      <c r="N11784" s="119"/>
      <c r="O11784" s="96"/>
    </row>
    <row r="11785" spans="6:15" ht="45.95" customHeight="1">
      <c r="F11785" s="25"/>
      <c r="G11785" s="25"/>
      <c r="H11785" s="25"/>
      <c r="I11785" s="132"/>
      <c r="J11785" s="23"/>
      <c r="K11785" s="24"/>
      <c r="L11785" s="23"/>
      <c r="N11785" s="119"/>
      <c r="O11785" s="96"/>
    </row>
    <row r="11786" spans="6:15" ht="45.95" customHeight="1">
      <c r="F11786" s="25"/>
      <c r="G11786" s="25"/>
      <c r="H11786" s="25"/>
      <c r="I11786" s="132"/>
      <c r="J11786" s="23"/>
      <c r="K11786" s="24"/>
      <c r="L11786" s="23"/>
      <c r="N11786" s="119"/>
      <c r="O11786" s="96"/>
    </row>
    <row r="11787" spans="6:15" ht="45.95" customHeight="1">
      <c r="F11787" s="133"/>
      <c r="G11787" s="25"/>
      <c r="H11787" s="25"/>
      <c r="I11787" s="132"/>
      <c r="J11787" s="23"/>
      <c r="K11787" s="24"/>
      <c r="L11787" s="23"/>
      <c r="N11787" s="119"/>
      <c r="O11787" s="96"/>
    </row>
    <row r="11788" spans="6:15" ht="45.95" customHeight="1">
      <c r="F11788" s="133"/>
      <c r="G11788" s="25"/>
      <c r="H11788" s="25"/>
      <c r="I11788" s="132"/>
      <c r="J11788" s="23"/>
      <c r="K11788" s="24"/>
      <c r="L11788" s="23"/>
      <c r="N11788" s="119"/>
      <c r="O11788" s="96"/>
    </row>
    <row r="11789" spans="6:15" ht="45.95" customHeight="1">
      <c r="F11789" s="18"/>
      <c r="G11789" s="19"/>
      <c r="H11789" s="19"/>
      <c r="I11789" s="120"/>
      <c r="J11789" s="16"/>
      <c r="K11789" s="17"/>
      <c r="L11789" s="16"/>
      <c r="N11789" s="119"/>
      <c r="O11789" s="96"/>
    </row>
    <row r="11790" spans="6:15" ht="45.95" customHeight="1">
      <c r="F11790" s="18"/>
      <c r="G11790" s="19"/>
      <c r="H11790" s="19"/>
      <c r="I11790" s="120"/>
      <c r="J11790" s="16"/>
      <c r="K11790" s="17"/>
      <c r="L11790" s="16"/>
      <c r="N11790" s="119"/>
      <c r="O11790" s="96"/>
    </row>
    <row r="11791" spans="6:15" ht="45.95" customHeight="1">
      <c r="F11791" s="18"/>
      <c r="G11791" s="19"/>
      <c r="H11791" s="19"/>
      <c r="I11791" s="120"/>
      <c r="J11791" s="16"/>
      <c r="K11791" s="17"/>
      <c r="L11791" s="16"/>
      <c r="N11791" s="119"/>
      <c r="O11791" s="96"/>
    </row>
    <row r="11792" spans="6:15" ht="45.95" customHeight="1">
      <c r="F11792" s="18"/>
      <c r="G11792" s="19"/>
      <c r="H11792" s="19"/>
      <c r="I11792" s="120"/>
      <c r="J11792" s="16"/>
      <c r="K11792" s="17"/>
      <c r="L11792" s="16"/>
      <c r="N11792" s="119"/>
      <c r="O11792" s="96"/>
    </row>
    <row r="11793" spans="1:15" ht="45.95" customHeight="1">
      <c r="F11793" s="22"/>
      <c r="G11793" s="19"/>
      <c r="H11793" s="19"/>
      <c r="I11793" s="120"/>
      <c r="J11793" s="23"/>
      <c r="K11793" s="24"/>
      <c r="L11793" s="23"/>
      <c r="N11793" s="119"/>
      <c r="O11793" s="96"/>
    </row>
    <row r="11794" spans="1:15" ht="45.95" customHeight="1">
      <c r="F11794" s="22"/>
      <c r="G11794" s="19"/>
      <c r="H11794" s="19"/>
      <c r="I11794" s="120"/>
      <c r="J11794" s="23"/>
      <c r="K11794" s="24"/>
      <c r="L11794" s="23"/>
      <c r="N11794" s="119"/>
      <c r="O11794" s="96"/>
    </row>
    <row r="11795" spans="1:15" ht="45.95" customHeight="1">
      <c r="F11795" s="25"/>
      <c r="G11795" s="25"/>
      <c r="H11795" s="25"/>
      <c r="I11795" s="132"/>
      <c r="J11795" s="23"/>
      <c r="K11795" s="24"/>
      <c r="L11795" s="23"/>
      <c r="N11795" s="119"/>
      <c r="O11795" s="96"/>
    </row>
    <row r="11796" spans="1:15" ht="45.95" customHeight="1">
      <c r="F11796" s="25"/>
      <c r="G11796" s="25"/>
      <c r="H11796" s="25"/>
      <c r="I11796" s="132"/>
      <c r="J11796" s="23"/>
      <c r="K11796" s="24"/>
      <c r="L11796" s="23"/>
      <c r="N11796" s="119"/>
      <c r="O11796" s="96"/>
    </row>
    <row r="11797" spans="1:15" ht="45.95" customHeight="1">
      <c r="F11797" s="133"/>
      <c r="G11797" s="25"/>
      <c r="H11797" s="25"/>
      <c r="I11797" s="132"/>
      <c r="J11797" s="23"/>
      <c r="K11797" s="24"/>
      <c r="L11797" s="23"/>
      <c r="N11797" s="119"/>
      <c r="O11797" s="96"/>
    </row>
    <row r="11798" spans="1:15" ht="45.95" customHeight="1">
      <c r="F11798" s="133"/>
      <c r="G11798" s="25"/>
      <c r="H11798" s="25"/>
      <c r="I11798" s="132"/>
      <c r="J11798" s="23"/>
      <c r="K11798" s="24"/>
      <c r="L11798" s="23"/>
      <c r="N11798" s="119"/>
      <c r="O11798" s="96"/>
    </row>
    <row r="11799" spans="1:15" ht="45.95" customHeight="1">
      <c r="F11799" s="18"/>
      <c r="G11799" s="19"/>
      <c r="H11799" s="19"/>
      <c r="I11799" s="120"/>
      <c r="J11799" s="16"/>
      <c r="K11799" s="17"/>
      <c r="L11799" s="16"/>
      <c r="N11799" s="119"/>
      <c r="O11799" s="96"/>
    </row>
    <row r="11800" spans="1:15" ht="45.95" customHeight="1">
      <c r="F11800" s="18"/>
      <c r="G11800" s="19"/>
      <c r="H11800" s="19"/>
      <c r="I11800" s="120"/>
      <c r="J11800" s="16"/>
      <c r="K11800" s="17"/>
      <c r="L11800" s="16"/>
      <c r="N11800" s="119"/>
      <c r="O11800" s="96"/>
    </row>
    <row r="11801" spans="1:15" ht="45.95" customHeight="1">
      <c r="F11801" s="18"/>
      <c r="G11801" s="19"/>
      <c r="H11801" s="19"/>
      <c r="I11801" s="120"/>
      <c r="J11801" s="16"/>
      <c r="K11801" s="17"/>
      <c r="L11801" s="16"/>
      <c r="N11801" s="119"/>
      <c r="O11801" s="96"/>
    </row>
    <row r="11802" spans="1:15" ht="45.95" customHeight="1">
      <c r="F11802" s="22"/>
      <c r="G11802" s="19"/>
      <c r="H11802" s="19"/>
      <c r="I11802" s="120"/>
      <c r="J11802" s="23"/>
      <c r="K11802" s="24"/>
      <c r="L11802" s="23"/>
      <c r="N11802" s="119"/>
      <c r="O11802" s="96"/>
    </row>
    <row r="11803" spans="1:15" ht="45.95" customHeight="1">
      <c r="F11803" s="25"/>
      <c r="G11803" s="25"/>
      <c r="H11803" s="25"/>
      <c r="I11803" s="132"/>
      <c r="J11803" s="23"/>
      <c r="K11803" s="24"/>
      <c r="L11803" s="23"/>
      <c r="N11803" s="119"/>
      <c r="O11803" s="96"/>
    </row>
    <row r="11804" spans="1:15" ht="45.95" customHeight="1">
      <c r="F11804" s="25"/>
      <c r="G11804" s="25"/>
      <c r="H11804" s="25"/>
      <c r="I11804" s="132"/>
      <c r="J11804" s="23"/>
      <c r="K11804" s="24"/>
      <c r="L11804" s="23"/>
      <c r="N11804" s="119"/>
      <c r="O11804" s="96"/>
    </row>
    <row r="11805" spans="1:15" ht="45.95" customHeight="1">
      <c r="F11805" s="133"/>
      <c r="G11805" s="25"/>
      <c r="H11805" s="25"/>
      <c r="I11805" s="132"/>
      <c r="J11805" s="23"/>
      <c r="K11805" s="24"/>
      <c r="L11805" s="23"/>
      <c r="N11805" s="119"/>
      <c r="O11805" s="96"/>
    </row>
    <row r="11806" spans="1:15" ht="45.95" customHeight="1">
      <c r="F11806" s="133"/>
      <c r="G11806" s="25"/>
      <c r="H11806" s="25"/>
      <c r="I11806" s="132"/>
      <c r="J11806" s="23"/>
      <c r="K11806" s="24"/>
      <c r="L11806" s="23"/>
      <c r="N11806" s="119"/>
      <c r="O11806" s="96"/>
    </row>
    <row r="11807" spans="1:15" ht="45.95" customHeight="1">
      <c r="A11807" s="110"/>
      <c r="B11807" s="149"/>
      <c r="C11807" s="127"/>
      <c r="D11807" s="96"/>
      <c r="F11807" s="18"/>
      <c r="G11807" s="130"/>
      <c r="H11807" s="130"/>
      <c r="I11807" s="120"/>
      <c r="J11807" s="16"/>
      <c r="K11807" s="17"/>
      <c r="L11807" s="16"/>
      <c r="N11807" s="131"/>
      <c r="O11807" s="96"/>
    </row>
    <row r="11808" spans="1:15" ht="45.95" customHeight="1">
      <c r="G11808" s="130"/>
      <c r="H11808" s="130"/>
      <c r="I11808" s="120"/>
      <c r="J11808" s="16"/>
      <c r="K11808" s="17"/>
      <c r="L11808" s="16"/>
      <c r="N11808" s="131"/>
      <c r="O11808" s="96"/>
    </row>
    <row r="11809" spans="6:15" ht="45.95" customHeight="1">
      <c r="F11809" s="18"/>
      <c r="G11809" s="130"/>
      <c r="H11809" s="130"/>
      <c r="I11809" s="120"/>
      <c r="J11809" s="16"/>
      <c r="K11809" s="17"/>
      <c r="L11809" s="16"/>
      <c r="N11809" s="131"/>
      <c r="O11809" s="96"/>
    </row>
    <row r="11810" spans="6:15" ht="45.95" customHeight="1">
      <c r="F11810" s="18"/>
      <c r="G11810" s="130"/>
      <c r="H11810" s="130"/>
      <c r="I11810" s="120"/>
      <c r="J11810" s="16"/>
      <c r="K11810" s="17"/>
      <c r="L11810" s="16"/>
      <c r="N11810" s="131"/>
      <c r="O11810" s="96"/>
    </row>
    <row r="11811" spans="6:15" ht="45.95" customHeight="1">
      <c r="F11811" s="18"/>
      <c r="G11811" s="130"/>
      <c r="H11811" s="130"/>
      <c r="I11811" s="120"/>
      <c r="J11811" s="16"/>
      <c r="K11811" s="17"/>
      <c r="L11811" s="16"/>
      <c r="N11811" s="131"/>
      <c r="O11811" s="96"/>
    </row>
    <row r="11812" spans="6:15" ht="45.95" customHeight="1">
      <c r="F11812" s="18"/>
      <c r="G11812" s="19"/>
      <c r="H11812" s="19"/>
      <c r="I11812" s="120"/>
      <c r="J11812" s="16"/>
      <c r="K11812" s="17"/>
      <c r="L11812" s="16"/>
      <c r="N11812" s="131"/>
      <c r="O11812" s="96"/>
    </row>
    <row r="11813" spans="6:15" ht="45.95" customHeight="1">
      <c r="F11813" s="18"/>
      <c r="G11813" s="19"/>
      <c r="H11813" s="19"/>
      <c r="I11813" s="120"/>
      <c r="J11813" s="16"/>
      <c r="K11813" s="17"/>
      <c r="L11813" s="16"/>
      <c r="N11813" s="131"/>
      <c r="O11813" s="96"/>
    </row>
    <row r="11814" spans="6:15" ht="45.95" customHeight="1">
      <c r="F11814" s="18"/>
      <c r="G11814" s="19"/>
      <c r="H11814" s="19"/>
      <c r="I11814" s="120"/>
      <c r="J11814" s="16"/>
      <c r="K11814" s="17"/>
      <c r="L11814" s="16"/>
      <c r="N11814" s="131"/>
      <c r="O11814" s="96"/>
    </row>
    <row r="11815" spans="6:15" ht="45.95" customHeight="1">
      <c r="F11815" s="18"/>
      <c r="G11815" s="19"/>
      <c r="H11815" s="19"/>
      <c r="I11815" s="120"/>
      <c r="J11815" s="16"/>
      <c r="K11815" s="17"/>
      <c r="L11815" s="16"/>
      <c r="N11815" s="131"/>
      <c r="O11815" s="96"/>
    </row>
    <row r="11816" spans="6:15" ht="45.95" customHeight="1">
      <c r="F11816" s="22"/>
      <c r="G11816" s="19"/>
      <c r="H11816" s="19"/>
      <c r="I11816" s="120"/>
      <c r="J11816" s="23"/>
      <c r="K11816" s="24"/>
      <c r="L11816" s="23"/>
      <c r="N11816" s="131"/>
      <c r="O11816" s="96"/>
    </row>
    <row r="11817" spans="6:15" ht="45.95" customHeight="1">
      <c r="F11817" s="25"/>
      <c r="G11817" s="25"/>
      <c r="H11817" s="25"/>
      <c r="I11817" s="132"/>
      <c r="J11817" s="23"/>
      <c r="K11817" s="24"/>
      <c r="L11817" s="23"/>
      <c r="N11817" s="131"/>
      <c r="O11817" s="96"/>
    </row>
    <row r="11818" spans="6:15" ht="45.95" customHeight="1">
      <c r="F11818" s="133"/>
      <c r="G11818" s="25"/>
      <c r="H11818" s="25"/>
      <c r="I11818" s="132"/>
      <c r="J11818" s="23"/>
      <c r="K11818" s="24"/>
      <c r="L11818" s="23"/>
      <c r="N11818" s="131"/>
      <c r="O11818" s="96"/>
    </row>
    <row r="11819" spans="6:15" ht="45.95" customHeight="1">
      <c r="F11819" s="18"/>
      <c r="G11819" s="19"/>
      <c r="H11819" s="19"/>
      <c r="I11819" s="137"/>
      <c r="J11819" s="16"/>
      <c r="K11819" s="17"/>
      <c r="L11819" s="16"/>
      <c r="N11819" s="121"/>
      <c r="O11819" s="96"/>
    </row>
    <row r="11820" spans="6:15" ht="45.95" customHeight="1">
      <c r="F11820" s="18"/>
      <c r="G11820" s="19"/>
      <c r="H11820" s="19"/>
      <c r="I11820" s="120"/>
      <c r="J11820" s="16"/>
      <c r="K11820" s="17"/>
      <c r="L11820" s="16"/>
      <c r="N11820" s="121"/>
      <c r="O11820" s="96"/>
    </row>
    <row r="11821" spans="6:15" ht="45.95" customHeight="1">
      <c r="F11821" s="18"/>
      <c r="G11821" s="19"/>
      <c r="H11821" s="19"/>
      <c r="I11821" s="120"/>
      <c r="J11821" s="16"/>
      <c r="K11821" s="17"/>
      <c r="L11821" s="16"/>
      <c r="N11821" s="121"/>
      <c r="O11821" s="96"/>
    </row>
    <row r="11822" spans="6:15" ht="45.95" customHeight="1">
      <c r="F11822" s="18"/>
      <c r="G11822" s="19"/>
      <c r="H11822" s="19"/>
      <c r="I11822" s="120"/>
      <c r="J11822" s="16"/>
      <c r="K11822" s="17"/>
      <c r="L11822" s="16"/>
      <c r="N11822" s="121"/>
      <c r="O11822" s="96"/>
    </row>
    <row r="11823" spans="6:15" ht="45.95" customHeight="1">
      <c r="F11823" s="18"/>
      <c r="G11823" s="19"/>
      <c r="H11823" s="19"/>
      <c r="I11823" s="120"/>
      <c r="J11823" s="16"/>
      <c r="K11823" s="17"/>
      <c r="L11823" s="16"/>
      <c r="N11823" s="121"/>
      <c r="O11823" s="96"/>
    </row>
    <row r="11824" spans="6:15" ht="45.95" customHeight="1">
      <c r="F11824" s="22"/>
      <c r="G11824" s="19"/>
      <c r="H11824" s="19"/>
      <c r="I11824" s="120"/>
      <c r="J11824" s="23"/>
      <c r="K11824" s="24"/>
      <c r="L11824" s="23"/>
      <c r="N11824" s="121"/>
      <c r="O11824" s="96"/>
    </row>
    <row r="11825" spans="6:15" ht="45.95" customHeight="1">
      <c r="F11825" s="25"/>
      <c r="G11825" s="25"/>
      <c r="H11825" s="25"/>
      <c r="I11825" s="132"/>
      <c r="J11825" s="23"/>
      <c r="K11825" s="24"/>
      <c r="L11825" s="23"/>
      <c r="N11825" s="121"/>
      <c r="O11825" s="96"/>
    </row>
    <row r="11826" spans="6:15" ht="45.95" customHeight="1">
      <c r="F11826" s="25"/>
      <c r="G11826" s="25"/>
      <c r="H11826" s="25"/>
      <c r="I11826" s="132"/>
      <c r="J11826" s="23"/>
      <c r="K11826" s="24"/>
      <c r="L11826" s="23"/>
      <c r="N11826" s="121"/>
      <c r="O11826" s="96"/>
    </row>
    <row r="11827" spans="6:15" ht="45.95" customHeight="1">
      <c r="F11827" s="133"/>
      <c r="G11827" s="25"/>
      <c r="H11827" s="25"/>
      <c r="I11827" s="132"/>
      <c r="J11827" s="23"/>
      <c r="K11827" s="24"/>
      <c r="L11827" s="23"/>
      <c r="N11827" s="121"/>
      <c r="O11827" s="96"/>
    </row>
    <row r="11828" spans="6:15" ht="45.95" customHeight="1">
      <c r="F11828" s="133"/>
      <c r="G11828" s="25"/>
      <c r="H11828" s="25"/>
      <c r="I11828" s="132"/>
      <c r="J11828" s="23"/>
      <c r="K11828" s="24"/>
      <c r="L11828" s="23"/>
      <c r="N11828" s="121"/>
      <c r="O11828" s="96"/>
    </row>
    <row r="11829" spans="6:15" ht="45.95" customHeight="1">
      <c r="F11829" s="18"/>
      <c r="G11829" s="19"/>
      <c r="H11829" s="19"/>
      <c r="I11829" s="120"/>
      <c r="J11829" s="16"/>
      <c r="K11829" s="17"/>
      <c r="L11829" s="16"/>
      <c r="N11829" s="121"/>
      <c r="O11829" s="96"/>
    </row>
    <row r="11830" spans="6:15" ht="45.95" customHeight="1">
      <c r="F11830" s="18"/>
      <c r="G11830" s="19"/>
      <c r="H11830" s="19"/>
      <c r="I11830" s="120"/>
      <c r="J11830" s="16"/>
      <c r="K11830" s="17"/>
      <c r="L11830" s="16"/>
      <c r="N11830" s="121"/>
      <c r="O11830" s="96"/>
    </row>
    <row r="11831" spans="6:15" ht="45.95" customHeight="1">
      <c r="F11831" s="18"/>
      <c r="G11831" s="19"/>
      <c r="H11831" s="19"/>
      <c r="I11831" s="120"/>
      <c r="J11831" s="16"/>
      <c r="K11831" s="17"/>
      <c r="L11831" s="16"/>
      <c r="N11831" s="121"/>
      <c r="O11831" s="96"/>
    </row>
    <row r="11832" spans="6:15" ht="45.95" customHeight="1">
      <c r="F11832" s="18"/>
      <c r="G11832" s="19"/>
      <c r="H11832" s="19"/>
      <c r="I11832" s="120"/>
      <c r="J11832" s="16"/>
      <c r="K11832" s="17"/>
      <c r="L11832" s="16"/>
      <c r="N11832" s="121"/>
      <c r="O11832" s="96"/>
    </row>
    <row r="11833" spans="6:15" ht="45.95" customHeight="1">
      <c r="F11833" s="18"/>
      <c r="G11833" s="19"/>
      <c r="H11833" s="19"/>
      <c r="I11833" s="120"/>
      <c r="J11833" s="16"/>
      <c r="K11833" s="17"/>
      <c r="L11833" s="16"/>
      <c r="N11833" s="121"/>
      <c r="O11833" s="96"/>
    </row>
    <row r="11834" spans="6:15" ht="45.95" customHeight="1">
      <c r="F11834" s="22"/>
      <c r="G11834" s="19"/>
      <c r="H11834" s="19"/>
      <c r="I11834" s="120"/>
      <c r="J11834" s="23"/>
      <c r="K11834" s="24"/>
      <c r="L11834" s="23"/>
      <c r="N11834" s="121"/>
      <c r="O11834" s="96"/>
    </row>
    <row r="11835" spans="6:15" ht="45.95" customHeight="1">
      <c r="F11835" s="25"/>
      <c r="G11835" s="25"/>
      <c r="H11835" s="25"/>
      <c r="I11835" s="132"/>
      <c r="J11835" s="23"/>
      <c r="K11835" s="24"/>
      <c r="L11835" s="23"/>
      <c r="N11835" s="121"/>
      <c r="O11835" s="96"/>
    </row>
    <row r="11836" spans="6:15" ht="45.95" customHeight="1">
      <c r="F11836" s="25"/>
      <c r="G11836" s="25"/>
      <c r="H11836" s="25"/>
      <c r="I11836" s="132"/>
      <c r="J11836" s="23"/>
      <c r="K11836" s="24"/>
      <c r="L11836" s="23"/>
      <c r="N11836" s="121"/>
      <c r="O11836" s="96"/>
    </row>
    <row r="11837" spans="6:15" ht="45.95" customHeight="1">
      <c r="F11837" s="133"/>
      <c r="G11837" s="25"/>
      <c r="H11837" s="25"/>
      <c r="I11837" s="132"/>
      <c r="J11837" s="23"/>
      <c r="K11837" s="24"/>
      <c r="L11837" s="23"/>
      <c r="N11837" s="121"/>
      <c r="O11837" s="96"/>
    </row>
    <row r="11838" spans="6:15" ht="45.95" customHeight="1">
      <c r="F11838" s="133"/>
      <c r="G11838" s="25"/>
      <c r="H11838" s="25"/>
      <c r="I11838" s="132"/>
      <c r="J11838" s="23"/>
      <c r="K11838" s="24"/>
      <c r="L11838" s="23"/>
      <c r="N11838" s="121"/>
      <c r="O11838" s="96"/>
    </row>
    <row r="11839" spans="6:15" ht="45.95" customHeight="1">
      <c r="F11839" s="18"/>
      <c r="G11839" s="19"/>
      <c r="H11839" s="19"/>
      <c r="I11839" s="120"/>
      <c r="J11839" s="16"/>
      <c r="K11839" s="17"/>
      <c r="L11839" s="16"/>
      <c r="N11839" s="121"/>
      <c r="O11839" s="96"/>
    </row>
    <row r="11840" spans="6:15" ht="45.95" customHeight="1">
      <c r="F11840" s="22"/>
      <c r="G11840" s="19"/>
      <c r="H11840" s="19"/>
      <c r="I11840" s="120"/>
      <c r="J11840" s="23"/>
      <c r="K11840" s="24"/>
      <c r="L11840" s="23"/>
      <c r="N11840" s="121"/>
      <c r="O11840" s="96"/>
    </row>
    <row r="11841" spans="1:15" ht="45.95" customHeight="1">
      <c r="F11841" s="22"/>
      <c r="G11841" s="19"/>
      <c r="H11841" s="19"/>
      <c r="I11841" s="120"/>
      <c r="J11841" s="23"/>
      <c r="K11841" s="24"/>
      <c r="L11841" s="23"/>
      <c r="N11841" s="121"/>
      <c r="O11841" s="96"/>
    </row>
    <row r="11842" spans="1:15" ht="45.95" customHeight="1">
      <c r="F11842" s="25"/>
      <c r="G11842" s="25"/>
      <c r="H11842" s="25"/>
      <c r="I11842" s="120"/>
      <c r="J11842" s="23"/>
      <c r="K11842" s="24"/>
      <c r="L11842" s="23"/>
      <c r="N11842" s="121"/>
      <c r="O11842" s="96"/>
    </row>
    <row r="11843" spans="1:15" ht="45.95" customHeight="1">
      <c r="F11843" s="133"/>
      <c r="G11843" s="25"/>
      <c r="H11843" s="25"/>
      <c r="I11843" s="120"/>
      <c r="J11843" s="23"/>
      <c r="K11843" s="24"/>
      <c r="L11843" s="23"/>
      <c r="N11843" s="121"/>
      <c r="O11843" s="96"/>
    </row>
    <row r="11844" spans="1:15" ht="45.95" customHeight="1">
      <c r="F11844" s="133"/>
      <c r="G11844" s="25"/>
      <c r="H11844" s="25"/>
      <c r="I11844" s="132"/>
      <c r="J11844" s="23"/>
      <c r="K11844" s="24"/>
      <c r="L11844" s="23"/>
      <c r="N11844" s="121"/>
      <c r="O11844" s="96"/>
    </row>
    <row r="11845" spans="1:15" ht="45.95" customHeight="1">
      <c r="F11845" s="18"/>
      <c r="G11845" s="19"/>
      <c r="H11845" s="19"/>
      <c r="I11845" s="137"/>
      <c r="J11845" s="16"/>
      <c r="K11845" s="17"/>
      <c r="L11845" s="16"/>
      <c r="N11845" s="121"/>
      <c r="O11845" s="96"/>
    </row>
    <row r="11846" spans="1:15" ht="45.95" customHeight="1">
      <c r="F11846" s="18"/>
      <c r="G11846" s="19"/>
      <c r="H11846" s="19"/>
      <c r="I11846" s="120"/>
      <c r="J11846" s="16"/>
      <c r="K11846" s="17"/>
      <c r="L11846" s="16"/>
      <c r="N11846" s="121"/>
      <c r="O11846" s="96"/>
    </row>
    <row r="11847" spans="1:15" ht="45.95" customHeight="1">
      <c r="F11847" s="18"/>
      <c r="G11847" s="19"/>
      <c r="H11847" s="19"/>
      <c r="I11847" s="120"/>
      <c r="J11847" s="16"/>
      <c r="K11847" s="17"/>
      <c r="L11847" s="16"/>
      <c r="N11847" s="121"/>
      <c r="O11847" s="96"/>
    </row>
    <row r="11848" spans="1:15" ht="45.95" customHeight="1">
      <c r="F11848" s="22"/>
      <c r="G11848" s="19"/>
      <c r="H11848" s="19"/>
      <c r="I11848" s="120"/>
      <c r="J11848" s="23"/>
      <c r="K11848" s="24"/>
      <c r="L11848" s="23"/>
      <c r="N11848" s="121"/>
      <c r="O11848" s="96"/>
    </row>
    <row r="11849" spans="1:15" ht="45.95" customHeight="1">
      <c r="F11849" s="25"/>
      <c r="G11849" s="25"/>
      <c r="H11849" s="25"/>
      <c r="I11849" s="120"/>
      <c r="J11849" s="23"/>
      <c r="K11849" s="24"/>
      <c r="L11849" s="23"/>
      <c r="N11849" s="121"/>
      <c r="O11849" s="96"/>
    </row>
    <row r="11850" spans="1:15" ht="45.95" customHeight="1">
      <c r="F11850" s="133"/>
      <c r="G11850" s="25"/>
      <c r="H11850" s="25"/>
      <c r="I11850" s="120"/>
      <c r="J11850" s="23"/>
      <c r="K11850" s="24"/>
      <c r="L11850" s="23"/>
      <c r="N11850" s="121"/>
      <c r="O11850" s="96"/>
    </row>
    <row r="11851" spans="1:15" ht="45.95" customHeight="1">
      <c r="F11851" s="133"/>
      <c r="G11851" s="25"/>
      <c r="H11851" s="25"/>
      <c r="I11851" s="132"/>
      <c r="J11851" s="23"/>
      <c r="K11851" s="24"/>
      <c r="L11851" s="23"/>
      <c r="N11851" s="121"/>
      <c r="O11851" s="96"/>
    </row>
    <row r="11852" spans="1:15" ht="45.95" customHeight="1">
      <c r="A11852" s="110"/>
      <c r="B11852" s="149"/>
      <c r="C11852" s="127"/>
      <c r="D11852" s="96"/>
      <c r="F11852" s="18"/>
      <c r="G11852" s="130"/>
      <c r="H11852" s="130"/>
      <c r="I11852" s="120"/>
      <c r="J11852" s="16"/>
      <c r="K11852" s="17"/>
      <c r="L11852" s="16"/>
      <c r="N11852" s="131"/>
      <c r="O11852" s="96"/>
    </row>
    <row r="11853" spans="1:15" ht="45.95" customHeight="1">
      <c r="G11853" s="130"/>
      <c r="H11853" s="130"/>
      <c r="I11853" s="120"/>
      <c r="J11853" s="16"/>
      <c r="K11853" s="17"/>
      <c r="L11853" s="16"/>
      <c r="N11853" s="131"/>
      <c r="O11853" s="96"/>
    </row>
    <row r="11854" spans="1:15" ht="45.95" customHeight="1">
      <c r="F11854" s="18"/>
      <c r="G11854" s="130"/>
      <c r="H11854" s="130"/>
      <c r="I11854" s="120"/>
      <c r="J11854" s="16"/>
      <c r="K11854" s="17"/>
      <c r="L11854" s="16"/>
      <c r="N11854" s="131"/>
      <c r="O11854" s="96"/>
    </row>
    <row r="11855" spans="1:15" ht="45.95" customHeight="1">
      <c r="F11855" s="18"/>
      <c r="G11855" s="130"/>
      <c r="H11855" s="130"/>
      <c r="I11855" s="120"/>
      <c r="J11855" s="16"/>
      <c r="K11855" s="17"/>
      <c r="L11855" s="16"/>
      <c r="N11855" s="131"/>
      <c r="O11855" s="96"/>
    </row>
    <row r="11856" spans="1:15" ht="45.95" customHeight="1">
      <c r="F11856" s="18"/>
      <c r="G11856" s="19"/>
      <c r="H11856" s="19"/>
      <c r="I11856" s="120"/>
      <c r="J11856" s="16"/>
      <c r="K11856" s="17"/>
      <c r="L11856" s="16"/>
      <c r="N11856" s="119"/>
      <c r="O11856" s="96"/>
    </row>
    <row r="11857" spans="6:15" ht="45.95" customHeight="1">
      <c r="F11857" s="18"/>
      <c r="G11857" s="19"/>
      <c r="H11857" s="19"/>
      <c r="I11857" s="120"/>
      <c r="J11857" s="16"/>
      <c r="K11857" s="17"/>
      <c r="L11857" s="16"/>
      <c r="N11857" s="119"/>
      <c r="O11857" s="96"/>
    </row>
    <row r="11858" spans="6:15" ht="45.95" customHeight="1">
      <c r="F11858" s="18"/>
      <c r="G11858" s="19"/>
      <c r="H11858" s="19"/>
      <c r="I11858" s="120"/>
      <c r="J11858" s="16"/>
      <c r="K11858" s="17"/>
      <c r="L11858" s="16"/>
      <c r="N11858" s="119"/>
      <c r="O11858" s="96"/>
    </row>
    <row r="11859" spans="6:15" ht="45.95" customHeight="1">
      <c r="F11859" s="18"/>
      <c r="G11859" s="19"/>
      <c r="H11859" s="19"/>
      <c r="I11859" s="120"/>
      <c r="J11859" s="16"/>
      <c r="K11859" s="17"/>
      <c r="L11859" s="16"/>
      <c r="N11859" s="119"/>
      <c r="O11859" s="96"/>
    </row>
    <row r="11860" spans="6:15" ht="45.95" customHeight="1">
      <c r="F11860" s="22"/>
      <c r="G11860" s="19"/>
      <c r="H11860" s="19"/>
      <c r="I11860" s="120"/>
      <c r="J11860" s="23"/>
      <c r="K11860" s="24"/>
      <c r="L11860" s="23"/>
      <c r="N11860" s="119"/>
      <c r="O11860" s="96"/>
    </row>
    <row r="11861" spans="6:15" ht="45.95" customHeight="1">
      <c r="F11861" s="22"/>
      <c r="G11861" s="19"/>
      <c r="H11861" s="19"/>
      <c r="I11861" s="120"/>
      <c r="J11861" s="23"/>
      <c r="K11861" s="24"/>
      <c r="L11861" s="23"/>
      <c r="N11861" s="119"/>
      <c r="O11861" s="96"/>
    </row>
    <row r="11862" spans="6:15" ht="45.95" customHeight="1">
      <c r="F11862" s="25"/>
      <c r="G11862" s="25"/>
      <c r="H11862" s="25"/>
      <c r="I11862" s="132"/>
      <c r="J11862" s="23"/>
      <c r="K11862" s="24"/>
      <c r="L11862" s="23"/>
      <c r="N11862" s="119"/>
      <c r="O11862" s="96"/>
    </row>
    <row r="11863" spans="6:15" ht="45.95" customHeight="1">
      <c r="F11863" s="25"/>
      <c r="G11863" s="25"/>
      <c r="H11863" s="25"/>
      <c r="I11863" s="132"/>
      <c r="J11863" s="23"/>
      <c r="K11863" s="24"/>
      <c r="L11863" s="23"/>
      <c r="N11863" s="119"/>
      <c r="O11863" s="96"/>
    </row>
    <row r="11864" spans="6:15" ht="45.95" customHeight="1">
      <c r="F11864" s="133"/>
      <c r="G11864" s="25"/>
      <c r="H11864" s="25"/>
      <c r="I11864" s="132"/>
      <c r="J11864" s="23"/>
      <c r="K11864" s="24"/>
      <c r="L11864" s="23"/>
      <c r="N11864" s="119"/>
      <c r="O11864" s="96"/>
    </row>
    <row r="11865" spans="6:15" ht="45.95" customHeight="1">
      <c r="F11865" s="133"/>
      <c r="G11865" s="25"/>
      <c r="H11865" s="25"/>
      <c r="I11865" s="132"/>
      <c r="J11865" s="23"/>
      <c r="K11865" s="24"/>
      <c r="L11865" s="23"/>
      <c r="N11865" s="119"/>
      <c r="O11865" s="96"/>
    </row>
    <row r="11866" spans="6:15" ht="45.95" customHeight="1">
      <c r="F11866" s="133"/>
      <c r="G11866" s="25"/>
      <c r="H11866" s="25"/>
      <c r="I11866" s="132"/>
      <c r="J11866" s="23"/>
      <c r="K11866" s="24"/>
      <c r="L11866" s="23"/>
      <c r="N11866" s="119"/>
      <c r="O11866" s="96"/>
    </row>
    <row r="11867" spans="6:15" ht="45.95" customHeight="1">
      <c r="F11867" s="18"/>
      <c r="G11867" s="19"/>
      <c r="H11867" s="19"/>
      <c r="I11867" s="120"/>
      <c r="J11867" s="16"/>
      <c r="K11867" s="17"/>
      <c r="L11867" s="16"/>
      <c r="N11867" s="119"/>
      <c r="O11867" s="96"/>
    </row>
    <row r="11868" spans="6:15" ht="45.95" customHeight="1">
      <c r="F11868" s="18"/>
      <c r="G11868" s="19"/>
      <c r="H11868" s="19"/>
      <c r="I11868" s="120"/>
      <c r="J11868" s="16"/>
      <c r="K11868" s="17"/>
      <c r="L11868" s="16"/>
      <c r="N11868" s="119"/>
      <c r="O11868" s="96"/>
    </row>
    <row r="11869" spans="6:15" ht="45.95" customHeight="1">
      <c r="F11869" s="22"/>
      <c r="G11869" s="19"/>
      <c r="H11869" s="19"/>
      <c r="I11869" s="120"/>
      <c r="J11869" s="23"/>
      <c r="K11869" s="24"/>
      <c r="L11869" s="23"/>
      <c r="N11869" s="119"/>
      <c r="O11869" s="96"/>
    </row>
    <row r="11870" spans="6:15" ht="45.95" customHeight="1">
      <c r="F11870" s="25"/>
      <c r="G11870" s="25"/>
      <c r="H11870" s="25"/>
      <c r="I11870" s="120"/>
      <c r="J11870" s="23"/>
      <c r="K11870" s="24"/>
      <c r="L11870" s="23"/>
      <c r="N11870" s="119"/>
      <c r="O11870" s="96"/>
    </row>
    <row r="11871" spans="6:15" ht="45.95" customHeight="1">
      <c r="F11871" s="133"/>
      <c r="G11871" s="25"/>
      <c r="H11871" s="25"/>
      <c r="I11871" s="120"/>
      <c r="J11871" s="23"/>
      <c r="K11871" s="24"/>
      <c r="L11871" s="23"/>
      <c r="N11871" s="119"/>
      <c r="O11871" s="96"/>
    </row>
    <row r="11872" spans="6:15" ht="45.95" customHeight="1">
      <c r="F11872" s="18"/>
      <c r="G11872" s="19"/>
      <c r="H11872" s="19"/>
      <c r="I11872" s="137"/>
      <c r="J11872" s="16"/>
      <c r="K11872" s="17"/>
      <c r="L11872" s="16"/>
      <c r="N11872" s="119"/>
      <c r="O11872" s="96"/>
    </row>
    <row r="11873" spans="1:15" ht="45.95" customHeight="1">
      <c r="F11873" s="18"/>
      <c r="G11873" s="19"/>
      <c r="H11873" s="19"/>
      <c r="I11873" s="120"/>
      <c r="J11873" s="16"/>
      <c r="K11873" s="17"/>
      <c r="L11873" s="16"/>
      <c r="N11873" s="119"/>
      <c r="O11873" s="96"/>
    </row>
    <row r="11874" spans="1:15" ht="45.95" customHeight="1">
      <c r="F11874" s="18"/>
      <c r="G11874" s="19"/>
      <c r="H11874" s="19"/>
      <c r="I11874" s="120"/>
      <c r="J11874" s="16"/>
      <c r="K11874" s="17"/>
      <c r="L11874" s="16"/>
      <c r="N11874" s="119"/>
      <c r="O11874" s="96"/>
    </row>
    <row r="11875" spans="1:15" ht="45.95" customHeight="1">
      <c r="F11875" s="22"/>
      <c r="G11875" s="19"/>
      <c r="H11875" s="19"/>
      <c r="I11875" s="120"/>
      <c r="J11875" s="23"/>
      <c r="K11875" s="24"/>
      <c r="L11875" s="23"/>
      <c r="N11875" s="119"/>
      <c r="O11875" s="96"/>
    </row>
    <row r="11876" spans="1:15" ht="45.95" customHeight="1">
      <c r="F11876" s="22"/>
      <c r="G11876" s="19"/>
      <c r="H11876" s="19"/>
      <c r="I11876" s="120"/>
      <c r="J11876" s="23"/>
      <c r="K11876" s="24"/>
      <c r="L11876" s="23"/>
      <c r="N11876" s="119"/>
      <c r="O11876" s="96"/>
    </row>
    <row r="11877" spans="1:15" ht="45.95" customHeight="1">
      <c r="F11877" s="25"/>
      <c r="G11877" s="25"/>
      <c r="H11877" s="25"/>
      <c r="I11877" s="120"/>
      <c r="J11877" s="23"/>
      <c r="K11877" s="24"/>
      <c r="L11877" s="23"/>
      <c r="N11877" s="119"/>
      <c r="O11877" s="96"/>
    </row>
    <row r="11878" spans="1:15" ht="45.95" customHeight="1">
      <c r="F11878" s="133"/>
      <c r="G11878" s="25"/>
      <c r="H11878" s="25"/>
      <c r="I11878" s="132"/>
      <c r="J11878" s="23"/>
      <c r="K11878" s="24"/>
      <c r="L11878" s="23"/>
      <c r="N11878" s="119"/>
      <c r="O11878" s="96"/>
    </row>
    <row r="11879" spans="1:15" ht="45.95" customHeight="1">
      <c r="F11879" s="133"/>
      <c r="G11879" s="25"/>
      <c r="H11879" s="25"/>
      <c r="I11879" s="132"/>
      <c r="J11879" s="23"/>
      <c r="K11879" s="24"/>
      <c r="L11879" s="23"/>
      <c r="N11879" s="119"/>
      <c r="O11879" s="96"/>
    </row>
    <row r="11880" spans="1:15" ht="45.95" customHeight="1">
      <c r="F11880" s="18"/>
      <c r="G11880" s="19"/>
      <c r="H11880" s="19"/>
      <c r="I11880" s="120"/>
      <c r="J11880" s="16"/>
      <c r="K11880" s="17"/>
      <c r="L11880" s="16"/>
      <c r="N11880" s="119"/>
      <c r="O11880" s="96"/>
    </row>
    <row r="11881" spans="1:15" ht="45.95" customHeight="1">
      <c r="F11881" s="18"/>
      <c r="G11881" s="19"/>
      <c r="H11881" s="19"/>
      <c r="I11881" s="120"/>
      <c r="J11881" s="16"/>
      <c r="K11881" s="17"/>
      <c r="L11881" s="16"/>
      <c r="N11881" s="119"/>
      <c r="O11881" s="96"/>
    </row>
    <row r="11882" spans="1:15" ht="45.95" customHeight="1">
      <c r="F11882" s="18"/>
      <c r="G11882" s="19"/>
      <c r="H11882" s="19"/>
      <c r="I11882" s="120"/>
      <c r="J11882" s="16"/>
      <c r="K11882" s="17"/>
      <c r="L11882" s="16"/>
      <c r="N11882" s="119"/>
      <c r="O11882" s="96"/>
    </row>
    <row r="11883" spans="1:15" ht="45.95" customHeight="1">
      <c r="F11883" s="18"/>
      <c r="G11883" s="19"/>
      <c r="H11883" s="19"/>
      <c r="I11883" s="120"/>
      <c r="J11883" s="16"/>
      <c r="K11883" s="17"/>
      <c r="L11883" s="16"/>
      <c r="N11883" s="119"/>
      <c r="O11883" s="96"/>
    </row>
    <row r="11884" spans="1:15" ht="45.95" customHeight="1">
      <c r="F11884" s="22"/>
      <c r="G11884" s="19"/>
      <c r="H11884" s="19"/>
      <c r="I11884" s="120"/>
      <c r="J11884" s="23"/>
      <c r="K11884" s="24"/>
      <c r="L11884" s="23"/>
      <c r="N11884" s="119"/>
      <c r="O11884" s="96"/>
    </row>
    <row r="11885" spans="1:15" ht="45.95" customHeight="1">
      <c r="F11885" s="25"/>
      <c r="G11885" s="25"/>
      <c r="H11885" s="25"/>
      <c r="I11885" s="120"/>
      <c r="J11885" s="23"/>
      <c r="K11885" s="24"/>
      <c r="L11885" s="23"/>
      <c r="N11885" s="119"/>
      <c r="O11885" s="96"/>
    </row>
    <row r="11886" spans="1:15" ht="45.95" customHeight="1">
      <c r="F11886" s="133"/>
      <c r="G11886" s="25"/>
      <c r="H11886" s="25"/>
      <c r="I11886" s="132"/>
      <c r="J11886" s="23"/>
      <c r="K11886" s="24"/>
      <c r="L11886" s="23"/>
      <c r="N11886" s="119"/>
      <c r="O11886" s="96"/>
    </row>
    <row r="11887" spans="1:15" ht="45.95" customHeight="1">
      <c r="A11887" s="110"/>
      <c r="B11887" s="149"/>
      <c r="C11887" s="127"/>
      <c r="D11887" s="96"/>
      <c r="F11887" s="18"/>
      <c r="G11887" s="130"/>
      <c r="H11887" s="130"/>
      <c r="I11887" s="120"/>
      <c r="J11887" s="16"/>
      <c r="K11887" s="17"/>
      <c r="L11887" s="16"/>
      <c r="N11887" s="131"/>
      <c r="O11887" s="96"/>
    </row>
    <row r="11888" spans="1:15" ht="45.95" customHeight="1">
      <c r="G11888" s="130"/>
      <c r="H11888" s="130"/>
      <c r="I11888" s="120"/>
      <c r="J11888" s="16"/>
      <c r="K11888" s="17"/>
      <c r="L11888" s="16"/>
      <c r="N11888" s="131"/>
      <c r="O11888" s="96"/>
    </row>
    <row r="11889" spans="6:15" ht="45.95" customHeight="1">
      <c r="F11889" s="18"/>
      <c r="G11889" s="130"/>
      <c r="H11889" s="130"/>
      <c r="I11889" s="120"/>
      <c r="J11889" s="16"/>
      <c r="K11889" s="17"/>
      <c r="L11889" s="16"/>
      <c r="N11889" s="131"/>
      <c r="O11889" s="96"/>
    </row>
    <row r="11890" spans="6:15" ht="45.95" customHeight="1">
      <c r="F11890" s="18"/>
      <c r="G11890" s="19"/>
      <c r="H11890" s="19"/>
      <c r="I11890" s="137"/>
      <c r="J11890" s="16"/>
      <c r="K11890" s="17"/>
      <c r="L11890" s="16"/>
      <c r="N11890" s="119"/>
      <c r="O11890" s="96"/>
    </row>
    <row r="11891" spans="6:15" ht="45.95" customHeight="1">
      <c r="F11891" s="18"/>
      <c r="G11891" s="19"/>
      <c r="H11891" s="19"/>
      <c r="I11891" s="120"/>
      <c r="J11891" s="16"/>
      <c r="K11891" s="17"/>
      <c r="L11891" s="16"/>
      <c r="N11891" s="119"/>
      <c r="O11891" s="96"/>
    </row>
    <row r="11892" spans="6:15" ht="45.95" customHeight="1">
      <c r="F11892" s="18"/>
      <c r="G11892" s="19"/>
      <c r="H11892" s="19"/>
      <c r="I11892" s="120"/>
      <c r="J11892" s="16"/>
      <c r="K11892" s="17"/>
      <c r="L11892" s="16"/>
      <c r="N11892" s="119"/>
      <c r="O11892" s="96"/>
    </row>
    <row r="11893" spans="6:15" ht="45.95" customHeight="1">
      <c r="F11893" s="18"/>
      <c r="G11893" s="19"/>
      <c r="H11893" s="19"/>
      <c r="I11893" s="120"/>
      <c r="J11893" s="16"/>
      <c r="K11893" s="17"/>
      <c r="L11893" s="16"/>
      <c r="N11893" s="119"/>
      <c r="O11893" s="96"/>
    </row>
    <row r="11894" spans="6:15" ht="45.95" customHeight="1">
      <c r="F11894" s="18"/>
      <c r="G11894" s="19"/>
      <c r="H11894" s="19"/>
      <c r="I11894" s="120"/>
      <c r="J11894" s="16"/>
      <c r="K11894" s="17"/>
      <c r="L11894" s="16"/>
      <c r="N11894" s="119"/>
      <c r="O11894" s="96"/>
    </row>
    <row r="11895" spans="6:15" ht="45.95" customHeight="1">
      <c r="F11895" s="22"/>
      <c r="G11895" s="19"/>
      <c r="H11895" s="19"/>
      <c r="I11895" s="120"/>
      <c r="J11895" s="23"/>
      <c r="K11895" s="24"/>
      <c r="L11895" s="23"/>
      <c r="N11895" s="119"/>
      <c r="O11895" s="96"/>
    </row>
    <row r="11896" spans="6:15" ht="45.95" customHeight="1">
      <c r="F11896" s="25"/>
      <c r="G11896" s="25"/>
      <c r="H11896" s="25"/>
      <c r="I11896" s="132"/>
      <c r="J11896" s="23"/>
      <c r="K11896" s="24"/>
      <c r="L11896" s="23"/>
      <c r="N11896" s="119"/>
      <c r="O11896" s="96"/>
    </row>
    <row r="11897" spans="6:15" ht="45.95" customHeight="1">
      <c r="F11897" s="25"/>
      <c r="G11897" s="25"/>
      <c r="H11897" s="25"/>
      <c r="I11897" s="132"/>
      <c r="J11897" s="23"/>
      <c r="K11897" s="24"/>
      <c r="L11897" s="23"/>
      <c r="N11897" s="119"/>
      <c r="O11897" s="96"/>
    </row>
    <row r="11898" spans="6:15" ht="45.95" customHeight="1">
      <c r="F11898" s="133"/>
      <c r="G11898" s="25"/>
      <c r="H11898" s="25"/>
      <c r="I11898" s="132"/>
      <c r="J11898" s="23"/>
      <c r="K11898" s="24"/>
      <c r="L11898" s="23"/>
      <c r="N11898" s="119"/>
      <c r="O11898" s="96"/>
    </row>
    <row r="11899" spans="6:15" ht="45.95" customHeight="1">
      <c r="F11899" s="133"/>
      <c r="G11899" s="25"/>
      <c r="H11899" s="25"/>
      <c r="I11899" s="132"/>
      <c r="J11899" s="23"/>
      <c r="K11899" s="24"/>
      <c r="L11899" s="23"/>
      <c r="N11899" s="119"/>
      <c r="O11899" s="96"/>
    </row>
    <row r="11900" spans="6:15" ht="45.95" customHeight="1">
      <c r="F11900" s="133"/>
      <c r="G11900" s="25"/>
      <c r="H11900" s="25"/>
      <c r="I11900" s="132"/>
      <c r="J11900" s="23"/>
      <c r="K11900" s="24"/>
      <c r="L11900" s="23"/>
      <c r="N11900" s="119"/>
      <c r="O11900" s="96"/>
    </row>
    <row r="11901" spans="6:15" ht="45.95" customHeight="1">
      <c r="F11901" s="18"/>
      <c r="G11901" s="19"/>
      <c r="H11901" s="19"/>
      <c r="I11901" s="120"/>
      <c r="J11901" s="16"/>
      <c r="K11901" s="17"/>
      <c r="L11901" s="16"/>
      <c r="N11901" s="119"/>
      <c r="O11901" s="96"/>
    </row>
    <row r="11902" spans="6:15" ht="45.95" customHeight="1">
      <c r="F11902" s="18"/>
      <c r="G11902" s="19"/>
      <c r="H11902" s="19"/>
      <c r="I11902" s="120"/>
      <c r="J11902" s="16"/>
      <c r="K11902" s="17"/>
      <c r="L11902" s="16"/>
      <c r="N11902" s="119"/>
      <c r="O11902" s="96"/>
    </row>
    <row r="11903" spans="6:15" ht="45.95" customHeight="1">
      <c r="F11903" s="22"/>
      <c r="G11903" s="19"/>
      <c r="H11903" s="19"/>
      <c r="I11903" s="120"/>
      <c r="J11903" s="23"/>
      <c r="K11903" s="24"/>
      <c r="L11903" s="23"/>
      <c r="N11903" s="119"/>
      <c r="O11903" s="96"/>
    </row>
    <row r="11904" spans="6:15" ht="45.95" customHeight="1">
      <c r="F11904" s="22"/>
      <c r="G11904" s="19"/>
      <c r="H11904" s="19"/>
      <c r="I11904" s="120"/>
      <c r="J11904" s="23"/>
      <c r="K11904" s="24"/>
      <c r="L11904" s="23"/>
      <c r="N11904" s="119"/>
      <c r="O11904" s="96"/>
    </row>
    <row r="11905" spans="1:15" ht="45.95" customHeight="1">
      <c r="F11905" s="25"/>
      <c r="G11905" s="25"/>
      <c r="H11905" s="25"/>
      <c r="I11905" s="120"/>
      <c r="J11905" s="23"/>
      <c r="K11905" s="24"/>
      <c r="L11905" s="23"/>
      <c r="N11905" s="119"/>
      <c r="O11905" s="96"/>
    </row>
    <row r="11906" spans="1:15" ht="45.95" customHeight="1">
      <c r="F11906" s="133"/>
      <c r="G11906" s="25"/>
      <c r="H11906" s="25"/>
      <c r="I11906" s="132"/>
      <c r="J11906" s="23"/>
      <c r="K11906" s="24"/>
      <c r="L11906" s="23"/>
      <c r="N11906" s="119"/>
      <c r="O11906" s="96"/>
    </row>
    <row r="11907" spans="1:15" ht="45.95" customHeight="1">
      <c r="F11907" s="133"/>
      <c r="G11907" s="25"/>
      <c r="H11907" s="25"/>
      <c r="I11907" s="132"/>
      <c r="J11907" s="23"/>
      <c r="K11907" s="24"/>
      <c r="L11907" s="23"/>
      <c r="N11907" s="119"/>
      <c r="O11907" s="96"/>
    </row>
    <row r="11908" spans="1:15" ht="45.95" customHeight="1">
      <c r="F11908" s="18"/>
      <c r="G11908" s="19"/>
      <c r="H11908" s="19"/>
      <c r="I11908" s="137"/>
      <c r="J11908" s="16"/>
      <c r="K11908" s="17"/>
      <c r="L11908" s="16"/>
      <c r="N11908" s="119"/>
      <c r="O11908" s="96"/>
    </row>
    <row r="11909" spans="1:15" ht="45.95" customHeight="1">
      <c r="F11909" s="18"/>
      <c r="G11909" s="19"/>
      <c r="H11909" s="19"/>
      <c r="I11909" s="120"/>
      <c r="J11909" s="16"/>
      <c r="K11909" s="17"/>
      <c r="L11909" s="16"/>
      <c r="N11909" s="119"/>
      <c r="O11909" s="96"/>
    </row>
    <row r="11910" spans="1:15" ht="45.95" customHeight="1">
      <c r="F11910" s="18"/>
      <c r="G11910" s="19"/>
      <c r="H11910" s="19"/>
      <c r="I11910" s="120"/>
      <c r="J11910" s="16"/>
      <c r="K11910" s="17"/>
      <c r="L11910" s="16"/>
      <c r="N11910" s="119"/>
      <c r="O11910" s="96"/>
    </row>
    <row r="11911" spans="1:15" ht="45.95" customHeight="1">
      <c r="F11911" s="18"/>
      <c r="G11911" s="19"/>
      <c r="H11911" s="19"/>
      <c r="I11911" s="120"/>
      <c r="J11911" s="16"/>
      <c r="K11911" s="17"/>
      <c r="L11911" s="16"/>
      <c r="N11911" s="119"/>
      <c r="O11911" s="96"/>
    </row>
    <row r="11912" spans="1:15" ht="45.95" customHeight="1">
      <c r="F11912" s="18"/>
      <c r="G11912" s="19"/>
      <c r="H11912" s="19"/>
      <c r="I11912" s="120"/>
      <c r="J11912" s="16"/>
      <c r="K11912" s="17"/>
      <c r="L11912" s="16"/>
      <c r="N11912" s="119"/>
      <c r="O11912" s="96"/>
    </row>
    <row r="11913" spans="1:15" ht="45.95" customHeight="1">
      <c r="F11913" s="22"/>
      <c r="G11913" s="19"/>
      <c r="H11913" s="19"/>
      <c r="I11913" s="120"/>
      <c r="J11913" s="23"/>
      <c r="K11913" s="24"/>
      <c r="L11913" s="23"/>
      <c r="N11913" s="119"/>
      <c r="O11913" s="96"/>
    </row>
    <row r="11914" spans="1:15" ht="45.95" customHeight="1">
      <c r="F11914" s="25"/>
      <c r="G11914" s="25"/>
      <c r="H11914" s="25"/>
      <c r="I11914" s="120"/>
      <c r="J11914" s="23"/>
      <c r="K11914" s="24"/>
      <c r="L11914" s="23"/>
      <c r="N11914" s="119"/>
      <c r="O11914" s="96"/>
    </row>
    <row r="11915" spans="1:15" ht="45.95" customHeight="1">
      <c r="F11915" s="133"/>
      <c r="G11915" s="25"/>
      <c r="H11915" s="25"/>
      <c r="I11915" s="132"/>
      <c r="J11915" s="23"/>
      <c r="K11915" s="24"/>
      <c r="L11915" s="23"/>
      <c r="N11915" s="119"/>
      <c r="O11915" s="96"/>
    </row>
    <row r="11916" spans="1:15" ht="45.95" customHeight="1">
      <c r="F11916" s="133"/>
      <c r="G11916" s="25"/>
      <c r="H11916" s="25"/>
      <c r="I11916" s="132"/>
      <c r="J11916" s="23"/>
      <c r="K11916" s="24"/>
      <c r="L11916" s="23"/>
      <c r="N11916" s="119"/>
      <c r="O11916" s="96"/>
    </row>
    <row r="11917" spans="1:15" ht="45.95" customHeight="1">
      <c r="A11917" s="110"/>
      <c r="B11917" s="149"/>
      <c r="C11917" s="127"/>
      <c r="D11917" s="96"/>
      <c r="F11917" s="18"/>
      <c r="G11917" s="130"/>
      <c r="H11917" s="130"/>
      <c r="I11917" s="120"/>
      <c r="J11917" s="16"/>
      <c r="K11917" s="17"/>
      <c r="L11917" s="16"/>
      <c r="N11917" s="131"/>
      <c r="O11917" s="96"/>
    </row>
    <row r="11918" spans="1:15" ht="45.95" customHeight="1">
      <c r="G11918" s="130"/>
      <c r="H11918" s="130"/>
      <c r="I11918" s="120"/>
      <c r="J11918" s="16"/>
      <c r="K11918" s="17"/>
      <c r="L11918" s="16"/>
      <c r="N11918" s="131"/>
      <c r="O11918" s="96"/>
    </row>
    <row r="11919" spans="1:15" ht="45.95" customHeight="1">
      <c r="F11919" s="130"/>
      <c r="G11919" s="130"/>
      <c r="H11919" s="130"/>
      <c r="I11919" s="120"/>
      <c r="J11919" s="16"/>
      <c r="K11919" s="17"/>
      <c r="L11919" s="16"/>
      <c r="N11919" s="131"/>
      <c r="O11919" s="96"/>
    </row>
    <row r="11920" spans="1:15" ht="45.95" customHeight="1">
      <c r="F11920" s="18"/>
      <c r="G11920" s="130"/>
      <c r="H11920" s="130"/>
      <c r="I11920" s="120"/>
      <c r="J11920" s="16"/>
      <c r="K11920" s="17"/>
      <c r="L11920" s="16"/>
      <c r="N11920" s="131"/>
      <c r="O11920" s="96"/>
    </row>
    <row r="11921" spans="6:15" ht="45.95" customHeight="1">
      <c r="F11921" s="18"/>
      <c r="G11921" s="19"/>
      <c r="H11921" s="19"/>
      <c r="I11921" s="137"/>
      <c r="J11921" s="16"/>
      <c r="K11921" s="17"/>
      <c r="L11921" s="16"/>
      <c r="N11921" s="119"/>
      <c r="O11921" s="96"/>
    </row>
    <row r="11922" spans="6:15" ht="45.95" customHeight="1">
      <c r="F11922" s="18"/>
      <c r="G11922" s="19"/>
      <c r="H11922" s="19"/>
      <c r="I11922" s="120"/>
      <c r="J11922" s="16"/>
      <c r="K11922" s="17"/>
      <c r="L11922" s="16"/>
      <c r="N11922" s="119"/>
      <c r="O11922" s="96"/>
    </row>
    <row r="11923" spans="6:15" ht="45.95" customHeight="1">
      <c r="F11923" s="18"/>
      <c r="G11923" s="19"/>
      <c r="H11923" s="19"/>
      <c r="I11923" s="120"/>
      <c r="J11923" s="16"/>
      <c r="K11923" s="17"/>
      <c r="L11923" s="16"/>
      <c r="N11923" s="119"/>
      <c r="O11923" s="96"/>
    </row>
    <row r="11924" spans="6:15" ht="45.95" customHeight="1">
      <c r="F11924" s="22"/>
      <c r="G11924" s="19"/>
      <c r="H11924" s="19"/>
      <c r="I11924" s="120"/>
      <c r="J11924" s="23"/>
      <c r="K11924" s="24"/>
      <c r="L11924" s="23"/>
      <c r="N11924" s="119"/>
      <c r="O11924" s="96"/>
    </row>
    <row r="11925" spans="6:15" ht="45.95" customHeight="1">
      <c r="F11925" s="22"/>
      <c r="G11925" s="19"/>
      <c r="H11925" s="19"/>
      <c r="I11925" s="120"/>
      <c r="J11925" s="23"/>
      <c r="K11925" s="24"/>
      <c r="L11925" s="23"/>
      <c r="N11925" s="119"/>
      <c r="O11925" s="96"/>
    </row>
    <row r="11926" spans="6:15" ht="45.95" customHeight="1">
      <c r="F11926" s="25"/>
      <c r="G11926" s="25"/>
      <c r="H11926" s="25"/>
      <c r="I11926" s="120"/>
      <c r="J11926" s="23"/>
      <c r="K11926" s="24"/>
      <c r="L11926" s="23"/>
      <c r="N11926" s="119"/>
      <c r="O11926" s="96"/>
    </row>
    <row r="11927" spans="6:15" ht="45.95" customHeight="1">
      <c r="F11927" s="133"/>
      <c r="G11927" s="25"/>
      <c r="H11927" s="25"/>
      <c r="I11927" s="132"/>
      <c r="J11927" s="23"/>
      <c r="K11927" s="24"/>
      <c r="L11927" s="23"/>
      <c r="N11927" s="119"/>
      <c r="O11927" s="96"/>
    </row>
    <row r="11928" spans="6:15" ht="45.95" customHeight="1">
      <c r="F11928" s="133"/>
      <c r="G11928" s="25"/>
      <c r="H11928" s="25"/>
      <c r="I11928" s="132"/>
      <c r="J11928" s="23"/>
      <c r="K11928" s="24"/>
      <c r="L11928" s="23"/>
      <c r="N11928" s="119"/>
      <c r="O11928" s="96"/>
    </row>
    <row r="11929" spans="6:15" ht="45.95" customHeight="1">
      <c r="F11929" s="133"/>
      <c r="G11929" s="25"/>
      <c r="H11929" s="25"/>
      <c r="I11929" s="132"/>
      <c r="J11929" s="23"/>
      <c r="K11929" s="24"/>
      <c r="L11929" s="23"/>
      <c r="N11929" s="119"/>
      <c r="O11929" s="96"/>
    </row>
    <row r="11930" spans="6:15" ht="45.95" customHeight="1">
      <c r="F11930" s="18"/>
      <c r="G11930" s="19"/>
      <c r="H11930" s="19"/>
      <c r="I11930" s="137"/>
      <c r="J11930" s="16"/>
      <c r="K11930" s="17"/>
      <c r="L11930" s="16"/>
      <c r="N11930" s="119"/>
      <c r="O11930" s="96"/>
    </row>
    <row r="11931" spans="6:15" ht="45.95" customHeight="1">
      <c r="F11931" s="18"/>
      <c r="G11931" s="19"/>
      <c r="H11931" s="19"/>
      <c r="I11931" s="120"/>
      <c r="J11931" s="16"/>
      <c r="K11931" s="17"/>
      <c r="L11931" s="16"/>
      <c r="N11931" s="119"/>
      <c r="O11931" s="96"/>
    </row>
    <row r="11932" spans="6:15" ht="45.95" customHeight="1">
      <c r="F11932" s="18"/>
      <c r="G11932" s="19"/>
      <c r="H11932" s="19"/>
      <c r="I11932" s="120"/>
      <c r="J11932" s="16"/>
      <c r="K11932" s="17"/>
      <c r="L11932" s="16"/>
      <c r="N11932" s="119"/>
      <c r="O11932" s="96"/>
    </row>
    <row r="11933" spans="6:15" ht="45.95" customHeight="1">
      <c r="F11933" s="18"/>
      <c r="G11933" s="19"/>
      <c r="H11933" s="19"/>
      <c r="I11933" s="120"/>
      <c r="J11933" s="16"/>
      <c r="K11933" s="17"/>
      <c r="L11933" s="16"/>
      <c r="N11933" s="119"/>
      <c r="O11933" s="96"/>
    </row>
    <row r="11934" spans="6:15" ht="45.95" customHeight="1">
      <c r="F11934" s="22"/>
      <c r="G11934" s="19"/>
      <c r="H11934" s="19"/>
      <c r="I11934" s="120"/>
      <c r="J11934" s="23"/>
      <c r="K11934" s="24"/>
      <c r="L11934" s="23"/>
      <c r="N11934" s="119"/>
      <c r="O11934" s="96"/>
    </row>
    <row r="11935" spans="6:15" ht="45.95" customHeight="1">
      <c r="F11935" s="25"/>
      <c r="G11935" s="25"/>
      <c r="H11935" s="25"/>
      <c r="I11935" s="120"/>
      <c r="J11935" s="23"/>
      <c r="K11935" s="24"/>
      <c r="L11935" s="23"/>
      <c r="N11935" s="119"/>
      <c r="O11935" s="96"/>
    </row>
    <row r="11936" spans="6:15" ht="45.95" customHeight="1">
      <c r="F11936" s="133"/>
      <c r="G11936" s="25"/>
      <c r="H11936" s="25"/>
      <c r="I11936" s="132"/>
      <c r="J11936" s="23"/>
      <c r="K11936" s="24"/>
      <c r="L11936" s="23"/>
      <c r="N11936" s="119"/>
      <c r="O11936" s="96"/>
    </row>
    <row r="11937" spans="1:15" ht="45.95" customHeight="1">
      <c r="F11937" s="133"/>
      <c r="G11937" s="25"/>
      <c r="H11937" s="25"/>
      <c r="I11937" s="132"/>
      <c r="J11937" s="23"/>
      <c r="K11937" s="24"/>
      <c r="L11937" s="23"/>
      <c r="N11937" s="119"/>
      <c r="O11937" s="96"/>
    </row>
    <row r="11938" spans="1:15" ht="45.95" customHeight="1">
      <c r="F11938" s="18"/>
      <c r="G11938" s="19"/>
      <c r="H11938" s="19"/>
      <c r="I11938" s="120"/>
      <c r="J11938" s="16"/>
      <c r="K11938" s="17"/>
      <c r="L11938" s="16"/>
      <c r="N11938" s="119"/>
      <c r="O11938" s="96"/>
    </row>
    <row r="11939" spans="1:15" ht="45.95" customHeight="1">
      <c r="F11939" s="18"/>
      <c r="G11939" s="19"/>
      <c r="H11939" s="19"/>
      <c r="I11939" s="120"/>
      <c r="J11939" s="16"/>
      <c r="K11939" s="17"/>
      <c r="L11939" s="16"/>
      <c r="N11939" s="119"/>
      <c r="O11939" s="96"/>
    </row>
    <row r="11940" spans="1:15" ht="45.95" customHeight="1">
      <c r="F11940" s="22"/>
      <c r="G11940" s="19"/>
      <c r="H11940" s="19"/>
      <c r="I11940" s="120"/>
      <c r="J11940" s="23"/>
      <c r="K11940" s="24"/>
      <c r="L11940" s="23"/>
      <c r="N11940" s="119"/>
      <c r="O11940" s="96"/>
    </row>
    <row r="11941" spans="1:15" ht="45.95" customHeight="1">
      <c r="F11941" s="133"/>
      <c r="G11941" s="25"/>
      <c r="H11941" s="25"/>
      <c r="I11941" s="120"/>
      <c r="J11941" s="23"/>
      <c r="K11941" s="24"/>
      <c r="L11941" s="23"/>
      <c r="N11941" s="119"/>
      <c r="O11941" s="96"/>
    </row>
    <row r="11942" spans="1:15" ht="45.95" customHeight="1">
      <c r="F11942" s="133"/>
      <c r="G11942" s="25"/>
      <c r="H11942" s="25"/>
      <c r="I11942" s="120"/>
      <c r="J11942" s="23"/>
      <c r="K11942" s="24"/>
      <c r="L11942" s="23"/>
      <c r="N11942" s="119"/>
      <c r="O11942" s="96"/>
    </row>
    <row r="11943" spans="1:15" ht="45.95" customHeight="1">
      <c r="F11943" s="18"/>
      <c r="G11943" s="19"/>
      <c r="H11943" s="19"/>
      <c r="I11943" s="120"/>
      <c r="J11943" s="16"/>
      <c r="K11943" s="17"/>
      <c r="L11943" s="16"/>
      <c r="N11943" s="119"/>
      <c r="O11943" s="96"/>
    </row>
    <row r="11944" spans="1:15" ht="45.95" customHeight="1">
      <c r="F11944" s="18"/>
      <c r="G11944" s="19"/>
      <c r="H11944" s="19"/>
      <c r="I11944" s="120"/>
      <c r="J11944" s="16"/>
      <c r="K11944" s="17"/>
      <c r="L11944" s="16"/>
      <c r="N11944" s="119"/>
      <c r="O11944" s="96"/>
    </row>
    <row r="11945" spans="1:15" ht="45.95" customHeight="1">
      <c r="F11945" s="18"/>
      <c r="G11945" s="19"/>
      <c r="H11945" s="19"/>
      <c r="I11945" s="120"/>
      <c r="J11945" s="16"/>
      <c r="K11945" s="17"/>
      <c r="L11945" s="16"/>
      <c r="N11945" s="119"/>
      <c r="O11945" s="96"/>
    </row>
    <row r="11946" spans="1:15" ht="45.95" customHeight="1">
      <c r="F11946" s="18"/>
      <c r="G11946" s="19"/>
      <c r="H11946" s="19"/>
      <c r="I11946" s="120"/>
      <c r="J11946" s="16"/>
      <c r="K11946" s="17"/>
      <c r="L11946" s="16"/>
      <c r="N11946" s="119"/>
      <c r="O11946" s="96"/>
    </row>
    <row r="11947" spans="1:15" ht="45.95" customHeight="1">
      <c r="F11947" s="22"/>
      <c r="G11947" s="19"/>
      <c r="H11947" s="19"/>
      <c r="I11947" s="120"/>
      <c r="J11947" s="23"/>
      <c r="K11947" s="24"/>
      <c r="L11947" s="23"/>
      <c r="N11947" s="119"/>
      <c r="O11947" s="96"/>
    </row>
    <row r="11948" spans="1:15" ht="45.95" customHeight="1">
      <c r="F11948" s="25"/>
      <c r="G11948" s="25"/>
      <c r="H11948" s="25"/>
      <c r="I11948" s="120"/>
      <c r="J11948" s="23"/>
      <c r="K11948" s="24"/>
      <c r="L11948" s="23"/>
      <c r="N11948" s="119"/>
      <c r="O11948" s="96"/>
    </row>
    <row r="11949" spans="1:15" ht="45.95" customHeight="1">
      <c r="F11949" s="133"/>
      <c r="G11949" s="25"/>
      <c r="H11949" s="25"/>
      <c r="I11949" s="132"/>
      <c r="J11949" s="23"/>
      <c r="K11949" s="24"/>
      <c r="L11949" s="23"/>
      <c r="N11949" s="119"/>
      <c r="O11949" s="96"/>
    </row>
    <row r="11950" spans="1:15" ht="45.95" customHeight="1">
      <c r="F11950" s="133"/>
      <c r="G11950" s="25"/>
      <c r="H11950" s="25"/>
      <c r="I11950" s="132"/>
      <c r="J11950" s="23"/>
      <c r="K11950" s="24"/>
      <c r="L11950" s="23"/>
      <c r="N11950" s="119"/>
      <c r="O11950" s="96"/>
    </row>
    <row r="11951" spans="1:15" ht="45.95" customHeight="1">
      <c r="A11951" s="110"/>
      <c r="B11951" s="149"/>
      <c r="C11951" s="127"/>
      <c r="D11951" s="96"/>
      <c r="F11951" s="18"/>
      <c r="G11951" s="130"/>
      <c r="H11951" s="130"/>
      <c r="I11951" s="120"/>
      <c r="J11951" s="16"/>
      <c r="K11951" s="17"/>
      <c r="L11951" s="16"/>
      <c r="N11951" s="131"/>
      <c r="O11951" s="96"/>
    </row>
    <row r="11952" spans="1:15" ht="45.95" customHeight="1">
      <c r="A11952" s="110"/>
      <c r="C11952" s="127"/>
      <c r="D11952" s="96"/>
      <c r="F11952" s="18"/>
      <c r="G11952" s="19"/>
      <c r="H11952" s="19"/>
      <c r="I11952" s="137"/>
      <c r="J11952" s="16"/>
      <c r="K11952" s="17"/>
      <c r="L11952" s="16"/>
      <c r="N11952" s="121"/>
      <c r="O11952" s="96"/>
    </row>
    <row r="11953" spans="1:15" ht="45.95" customHeight="1">
      <c r="A11953" s="110"/>
      <c r="C11953" s="127"/>
      <c r="D11953" s="96"/>
      <c r="F11953" s="18"/>
      <c r="G11953" s="19"/>
      <c r="H11953" s="19"/>
      <c r="I11953" s="120"/>
      <c r="J11953" s="16"/>
      <c r="K11953" s="17"/>
      <c r="L11953" s="16"/>
      <c r="N11953" s="121"/>
      <c r="O11953" s="96"/>
    </row>
    <row r="11954" spans="1:15" ht="45.95" customHeight="1">
      <c r="A11954" s="110"/>
      <c r="C11954" s="127"/>
      <c r="D11954" s="96"/>
      <c r="F11954" s="18"/>
      <c r="G11954" s="19"/>
      <c r="H11954" s="19"/>
      <c r="I11954" s="120"/>
      <c r="J11954" s="16"/>
      <c r="K11954" s="17"/>
      <c r="L11954" s="16"/>
      <c r="N11954" s="121"/>
      <c r="O11954" s="96"/>
    </row>
    <row r="11955" spans="1:15" ht="45.95" customHeight="1">
      <c r="A11955" s="110"/>
      <c r="C11955" s="127"/>
      <c r="D11955" s="96"/>
      <c r="F11955" s="18"/>
      <c r="G11955" s="19"/>
      <c r="H11955" s="19"/>
      <c r="I11955" s="120"/>
      <c r="J11955" s="16"/>
      <c r="K11955" s="17"/>
      <c r="L11955" s="16"/>
      <c r="N11955" s="121"/>
      <c r="O11955" s="96"/>
    </row>
    <row r="11956" spans="1:15" ht="45.95" customHeight="1">
      <c r="A11956" s="110"/>
      <c r="C11956" s="127"/>
      <c r="D11956" s="96"/>
      <c r="F11956" s="22"/>
      <c r="G11956" s="19"/>
      <c r="H11956" s="19"/>
      <c r="I11956" s="120"/>
      <c r="J11956" s="23"/>
      <c r="K11956" s="24"/>
      <c r="L11956" s="23"/>
      <c r="N11956" s="121"/>
      <c r="O11956" s="96"/>
    </row>
    <row r="11957" spans="1:15" ht="45.95" customHeight="1">
      <c r="A11957" s="110"/>
      <c r="C11957" s="127"/>
      <c r="D11957" s="96"/>
      <c r="F11957" s="25"/>
      <c r="G11957" s="25"/>
      <c r="H11957" s="25"/>
      <c r="I11957" s="120"/>
      <c r="J11957" s="23"/>
      <c r="K11957" s="24"/>
      <c r="L11957" s="23"/>
      <c r="N11957" s="121"/>
      <c r="O11957" s="96"/>
    </row>
    <row r="11958" spans="1:15" ht="45.95" customHeight="1">
      <c r="A11958" s="110"/>
      <c r="C11958" s="127"/>
      <c r="D11958" s="96"/>
      <c r="F11958" s="133"/>
      <c r="G11958" s="25"/>
      <c r="H11958" s="25"/>
      <c r="I11958" s="132"/>
      <c r="J11958" s="23"/>
      <c r="K11958" s="24"/>
      <c r="L11958" s="23"/>
      <c r="N11958" s="121"/>
      <c r="O11958" s="96"/>
    </row>
    <row r="11959" spans="1:15" ht="45.95" customHeight="1">
      <c r="A11959" s="110"/>
      <c r="C11959" s="127"/>
      <c r="D11959" s="96"/>
      <c r="F11959" s="133"/>
      <c r="G11959" s="25"/>
      <c r="H11959" s="25"/>
      <c r="I11959" s="132"/>
      <c r="J11959" s="23"/>
      <c r="K11959" s="24"/>
      <c r="L11959" s="23"/>
      <c r="N11959" s="121"/>
      <c r="O11959" s="96"/>
    </row>
    <row r="11960" spans="1:15" ht="45.95" customHeight="1">
      <c r="A11960" s="110"/>
      <c r="B11960" s="149"/>
      <c r="C11960" s="127"/>
      <c r="D11960" s="96"/>
      <c r="F11960" s="18"/>
      <c r="G11960" s="130"/>
      <c r="H11960" s="130"/>
      <c r="I11960" s="120"/>
      <c r="J11960" s="16"/>
      <c r="K11960" s="17"/>
      <c r="L11960" s="16"/>
      <c r="N11960" s="131"/>
      <c r="O11960" s="96"/>
    </row>
    <row r="11961" spans="1:15" ht="45.95" customHeight="1">
      <c r="A11961" s="110"/>
      <c r="D11961" s="150"/>
      <c r="E11961" s="150"/>
      <c r="G11961" s="130"/>
      <c r="H11961" s="130"/>
      <c r="I11961" s="120"/>
      <c r="J11961" s="16"/>
      <c r="K11961" s="17"/>
      <c r="L11961" s="16"/>
      <c r="N11961" s="131"/>
      <c r="O11961" s="96"/>
    </row>
    <row r="11962" spans="1:15" ht="45.95" customHeight="1">
      <c r="A11962" s="110"/>
      <c r="D11962" s="150"/>
      <c r="E11962" s="150"/>
      <c r="F11962" s="18"/>
      <c r="G11962" s="19"/>
      <c r="H11962" s="19"/>
      <c r="I11962" s="137"/>
      <c r="J11962" s="16"/>
      <c r="K11962" s="17"/>
      <c r="L11962" s="16"/>
      <c r="N11962" s="121"/>
      <c r="O11962" s="96"/>
    </row>
    <row r="11963" spans="1:15" ht="45.95" customHeight="1">
      <c r="A11963" s="110"/>
      <c r="D11963" s="150"/>
      <c r="E11963" s="150"/>
      <c r="F11963" s="18"/>
      <c r="G11963" s="19"/>
      <c r="H11963" s="19"/>
      <c r="I11963" s="120"/>
      <c r="J11963" s="16"/>
      <c r="K11963" s="17"/>
      <c r="L11963" s="16"/>
      <c r="N11963" s="121"/>
      <c r="O11963" s="96"/>
    </row>
    <row r="11964" spans="1:15" ht="45.95" customHeight="1">
      <c r="A11964" s="110"/>
      <c r="D11964" s="150"/>
      <c r="E11964" s="150"/>
      <c r="F11964" s="18"/>
      <c r="G11964" s="19"/>
      <c r="H11964" s="19"/>
      <c r="I11964" s="120"/>
      <c r="J11964" s="16"/>
      <c r="K11964" s="17"/>
      <c r="L11964" s="16"/>
      <c r="N11964" s="121"/>
      <c r="O11964" s="96"/>
    </row>
    <row r="11965" spans="1:15" ht="45.95" customHeight="1">
      <c r="A11965" s="110"/>
      <c r="D11965" s="150"/>
      <c r="E11965" s="150"/>
      <c r="F11965" s="18"/>
      <c r="G11965" s="19"/>
      <c r="H11965" s="19"/>
      <c r="I11965" s="120"/>
      <c r="J11965" s="16"/>
      <c r="K11965" s="17"/>
      <c r="L11965" s="16"/>
      <c r="N11965" s="121"/>
      <c r="O11965" s="96"/>
    </row>
    <row r="11966" spans="1:15" ht="45.95" customHeight="1">
      <c r="A11966" s="110"/>
      <c r="D11966" s="150"/>
      <c r="E11966" s="150"/>
      <c r="F11966" s="18"/>
      <c r="G11966" s="19"/>
      <c r="H11966" s="19"/>
      <c r="I11966" s="120"/>
      <c r="J11966" s="16"/>
      <c r="K11966" s="17"/>
      <c r="L11966" s="16"/>
      <c r="N11966" s="121"/>
      <c r="O11966" s="96"/>
    </row>
    <row r="11967" spans="1:15" ht="45.95" customHeight="1">
      <c r="A11967" s="110"/>
      <c r="D11967" s="150"/>
      <c r="E11967" s="150"/>
      <c r="F11967" s="22"/>
      <c r="G11967" s="19"/>
      <c r="H11967" s="19"/>
      <c r="I11967" s="120"/>
      <c r="J11967" s="23"/>
      <c r="K11967" s="24"/>
      <c r="L11967" s="23"/>
      <c r="N11967" s="121"/>
      <c r="O11967" s="96"/>
    </row>
    <row r="11968" spans="1:15" ht="45.95" customHeight="1">
      <c r="A11968" s="110"/>
      <c r="D11968" s="150"/>
      <c r="E11968" s="150"/>
      <c r="F11968" s="22"/>
      <c r="G11968" s="19"/>
      <c r="H11968" s="19"/>
      <c r="I11968" s="120"/>
      <c r="J11968" s="23"/>
      <c r="K11968" s="24"/>
      <c r="L11968" s="23"/>
      <c r="N11968" s="121"/>
      <c r="O11968" s="96"/>
    </row>
    <row r="11969" spans="1:15" ht="45.95" customHeight="1">
      <c r="A11969" s="110"/>
      <c r="D11969" s="150"/>
      <c r="E11969" s="150"/>
      <c r="F11969" s="25"/>
      <c r="G11969" s="25"/>
      <c r="H11969" s="25"/>
      <c r="I11969" s="132"/>
      <c r="J11969" s="23"/>
      <c r="K11969" s="24"/>
      <c r="L11969" s="23"/>
      <c r="N11969" s="121"/>
      <c r="O11969" s="96"/>
    </row>
    <row r="11970" spans="1:15" ht="45.95" customHeight="1">
      <c r="A11970" s="110"/>
      <c r="D11970" s="150"/>
      <c r="E11970" s="150"/>
      <c r="F11970" s="25"/>
      <c r="G11970" s="25"/>
      <c r="H11970" s="25"/>
      <c r="I11970" s="132"/>
      <c r="J11970" s="23"/>
      <c r="K11970" s="24"/>
      <c r="L11970" s="23"/>
      <c r="N11970" s="121"/>
      <c r="O11970" s="96"/>
    </row>
    <row r="11971" spans="1:15" ht="45.95" customHeight="1">
      <c r="A11971" s="110"/>
      <c r="D11971" s="150"/>
      <c r="E11971" s="150"/>
      <c r="F11971" s="133"/>
      <c r="G11971" s="25"/>
      <c r="H11971" s="25"/>
      <c r="I11971" s="132"/>
      <c r="J11971" s="23"/>
      <c r="K11971" s="24"/>
      <c r="L11971" s="23"/>
      <c r="N11971" s="121"/>
      <c r="O11971" s="96"/>
    </row>
    <row r="11972" spans="1:15" ht="45.95" customHeight="1">
      <c r="A11972" s="110"/>
      <c r="D11972" s="150"/>
      <c r="E11972" s="150"/>
      <c r="F11972" s="133"/>
      <c r="G11972" s="25"/>
      <c r="H11972" s="25"/>
      <c r="I11972" s="132"/>
      <c r="J11972" s="23"/>
      <c r="K11972" s="24"/>
      <c r="L11972" s="23"/>
      <c r="N11972" s="121"/>
      <c r="O11972" s="96"/>
    </row>
    <row r="11973" spans="1:15" ht="45.95" customHeight="1">
      <c r="A11973" s="110"/>
      <c r="D11973" s="150"/>
      <c r="E11973" s="150"/>
      <c r="F11973" s="133"/>
      <c r="G11973" s="25"/>
      <c r="H11973" s="25"/>
      <c r="I11973" s="132"/>
      <c r="J11973" s="23"/>
      <c r="K11973" s="24"/>
      <c r="L11973" s="23"/>
      <c r="N11973" s="121"/>
      <c r="O11973" s="96"/>
    </row>
    <row r="11974" spans="1:15" ht="45.95" customHeight="1">
      <c r="A11974" s="110"/>
      <c r="D11974" s="150"/>
      <c r="E11974" s="150"/>
      <c r="F11974" s="133"/>
      <c r="G11974" s="25"/>
      <c r="H11974" s="25"/>
      <c r="I11974" s="132"/>
      <c r="J11974" s="23"/>
      <c r="K11974" s="24"/>
      <c r="L11974" s="23"/>
      <c r="N11974" s="121"/>
      <c r="O11974" s="96"/>
    </row>
    <row r="11975" spans="1:15" ht="45.95" customHeight="1">
      <c r="A11975" s="110"/>
      <c r="D11975" s="150"/>
      <c r="E11975" s="150"/>
      <c r="F11975" s="18"/>
      <c r="G11975" s="19"/>
      <c r="H11975" s="19"/>
      <c r="I11975" s="120"/>
      <c r="J11975" s="16"/>
      <c r="K11975" s="17"/>
      <c r="L11975" s="16"/>
      <c r="N11975" s="121"/>
      <c r="O11975" s="96"/>
    </row>
    <row r="11976" spans="1:15" ht="45.95" customHeight="1">
      <c r="A11976" s="110"/>
      <c r="D11976" s="150"/>
      <c r="E11976" s="150"/>
      <c r="F11976" s="22"/>
      <c r="G11976" s="19"/>
      <c r="H11976" s="19"/>
      <c r="I11976" s="120"/>
      <c r="J11976" s="23"/>
      <c r="K11976" s="24"/>
      <c r="L11976" s="23"/>
      <c r="N11976" s="121"/>
      <c r="O11976" s="96"/>
    </row>
    <row r="11977" spans="1:15" ht="45.95" customHeight="1">
      <c r="A11977" s="110"/>
      <c r="D11977" s="150"/>
      <c r="E11977" s="150"/>
      <c r="F11977" s="22"/>
      <c r="G11977" s="19"/>
      <c r="H11977" s="19"/>
      <c r="I11977" s="120"/>
      <c r="J11977" s="23"/>
      <c r="K11977" s="24"/>
      <c r="L11977" s="23"/>
      <c r="N11977" s="121"/>
      <c r="O11977" s="96"/>
    </row>
    <row r="11978" spans="1:15" ht="45.95" customHeight="1">
      <c r="A11978" s="110"/>
      <c r="D11978" s="150"/>
      <c r="E11978" s="150"/>
      <c r="F11978" s="25"/>
      <c r="G11978" s="25"/>
      <c r="H11978" s="25"/>
      <c r="I11978" s="120"/>
      <c r="J11978" s="23"/>
      <c r="K11978" s="24"/>
      <c r="L11978" s="23"/>
      <c r="N11978" s="121"/>
      <c r="O11978" s="96"/>
    </row>
    <row r="11979" spans="1:15" ht="45.95" customHeight="1">
      <c r="A11979" s="110"/>
      <c r="D11979" s="150"/>
      <c r="E11979" s="150"/>
      <c r="F11979" s="25"/>
      <c r="G11979" s="25"/>
      <c r="H11979" s="25"/>
      <c r="I11979" s="120"/>
      <c r="J11979" s="23"/>
      <c r="K11979" s="24"/>
      <c r="L11979" s="23"/>
      <c r="N11979" s="121"/>
      <c r="O11979" s="96"/>
    </row>
    <row r="11980" spans="1:15" ht="45.95" customHeight="1">
      <c r="A11980" s="110"/>
      <c r="D11980" s="150"/>
      <c r="E11980" s="150"/>
      <c r="F11980" s="133"/>
      <c r="G11980" s="25"/>
      <c r="H11980" s="25"/>
      <c r="I11980" s="132"/>
      <c r="J11980" s="23"/>
      <c r="K11980" s="24"/>
      <c r="L11980" s="23"/>
      <c r="N11980" s="121"/>
      <c r="O11980" s="96"/>
    </row>
    <row r="11981" spans="1:15" ht="45.95" customHeight="1">
      <c r="A11981" s="110"/>
      <c r="D11981" s="150"/>
      <c r="E11981" s="150"/>
      <c r="F11981" s="133"/>
      <c r="G11981" s="25"/>
      <c r="H11981" s="25"/>
      <c r="I11981" s="132"/>
      <c r="J11981" s="23"/>
      <c r="K11981" s="24"/>
      <c r="L11981" s="23"/>
      <c r="N11981" s="121"/>
      <c r="O11981" s="96"/>
    </row>
    <row r="11982" spans="1:15" ht="45.95" customHeight="1">
      <c r="A11982" s="110"/>
      <c r="D11982" s="150"/>
      <c r="E11982" s="150"/>
      <c r="F11982" s="133"/>
      <c r="G11982" s="25"/>
      <c r="H11982" s="25"/>
      <c r="I11982" s="132"/>
      <c r="J11982" s="23"/>
      <c r="K11982" s="24"/>
      <c r="L11982" s="23"/>
      <c r="N11982" s="121"/>
      <c r="O11982" s="96"/>
    </row>
    <row r="11983" spans="1:15" ht="45.95" customHeight="1">
      <c r="A11983" s="110"/>
      <c r="B11983" s="149"/>
      <c r="C11983" s="127"/>
      <c r="D11983" s="96"/>
      <c r="F11983" s="18"/>
      <c r="G11983" s="130"/>
      <c r="H11983" s="130"/>
      <c r="I11983" s="120"/>
      <c r="J11983" s="16"/>
      <c r="K11983" s="17"/>
      <c r="L11983" s="16"/>
      <c r="N11983" s="131"/>
      <c r="O11983" s="96"/>
    </row>
    <row r="11984" spans="1:15" ht="45.95" customHeight="1">
      <c r="G11984" s="130"/>
      <c r="H11984" s="130"/>
      <c r="I11984" s="120"/>
      <c r="J11984" s="16"/>
      <c r="K11984" s="17"/>
      <c r="L11984" s="16"/>
      <c r="N11984" s="131"/>
      <c r="O11984" s="96"/>
    </row>
    <row r="11985" spans="1:15" ht="45.95" customHeight="1">
      <c r="F11985" s="18"/>
      <c r="G11985" s="19"/>
      <c r="H11985" s="19"/>
      <c r="I11985" s="137"/>
      <c r="J11985" s="16"/>
      <c r="K11985" s="17"/>
      <c r="L11985" s="16"/>
      <c r="N11985" s="121"/>
      <c r="O11985" s="96"/>
    </row>
    <row r="11986" spans="1:15" ht="45.95" customHeight="1">
      <c r="A11986" s="110"/>
      <c r="C11986" s="127"/>
      <c r="D11986" s="150"/>
      <c r="E11986" s="150"/>
      <c r="F11986" s="18"/>
      <c r="G11986" s="19"/>
      <c r="H11986" s="19"/>
      <c r="I11986" s="120"/>
      <c r="J11986" s="16"/>
      <c r="K11986" s="17"/>
      <c r="L11986" s="16"/>
      <c r="N11986" s="121"/>
      <c r="O11986" s="96"/>
    </row>
    <row r="11987" spans="1:15" ht="45.95" customHeight="1">
      <c r="A11987" s="110"/>
      <c r="C11987" s="127"/>
      <c r="D11987" s="150"/>
      <c r="E11987" s="150"/>
      <c r="F11987" s="18"/>
      <c r="G11987" s="19"/>
      <c r="H11987" s="19"/>
      <c r="I11987" s="120"/>
      <c r="J11987" s="16"/>
      <c r="K11987" s="17"/>
      <c r="L11987" s="16"/>
      <c r="N11987" s="121"/>
      <c r="O11987" s="96"/>
    </row>
    <row r="11988" spans="1:15" ht="45.95" customHeight="1">
      <c r="F11988" s="18"/>
      <c r="G11988" s="19"/>
      <c r="H11988" s="19"/>
      <c r="I11988" s="120"/>
      <c r="J11988" s="16"/>
      <c r="K11988" s="17"/>
      <c r="L11988" s="16"/>
      <c r="N11988" s="121"/>
      <c r="O11988" s="96"/>
    </row>
    <row r="11989" spans="1:15" ht="45.95" customHeight="1">
      <c r="F11989" s="18"/>
      <c r="G11989" s="19"/>
      <c r="H11989" s="19"/>
      <c r="I11989" s="120"/>
      <c r="J11989" s="16"/>
      <c r="K11989" s="17"/>
      <c r="L11989" s="16"/>
      <c r="N11989" s="121"/>
      <c r="O11989" s="96"/>
    </row>
    <row r="11990" spans="1:15" ht="45.95" customHeight="1">
      <c r="F11990" s="22"/>
      <c r="G11990" s="19"/>
      <c r="H11990" s="19"/>
      <c r="I11990" s="120"/>
      <c r="J11990" s="23"/>
      <c r="K11990" s="24"/>
      <c r="L11990" s="23"/>
      <c r="N11990" s="121"/>
      <c r="O11990" s="96"/>
    </row>
    <row r="11991" spans="1:15" ht="45.95" customHeight="1">
      <c r="F11991" s="25"/>
      <c r="G11991" s="25"/>
      <c r="H11991" s="25"/>
      <c r="I11991" s="132"/>
      <c r="J11991" s="23"/>
      <c r="K11991" s="24"/>
      <c r="L11991" s="23"/>
      <c r="N11991" s="121"/>
      <c r="O11991" s="96"/>
    </row>
    <row r="11992" spans="1:15" ht="45.95" customHeight="1">
      <c r="F11992" s="25"/>
      <c r="G11992" s="25"/>
      <c r="H11992" s="25"/>
      <c r="I11992" s="132"/>
      <c r="J11992" s="23"/>
      <c r="K11992" s="24"/>
      <c r="L11992" s="23"/>
      <c r="N11992" s="121"/>
      <c r="O11992" s="96"/>
    </row>
    <row r="11993" spans="1:15" ht="45.95" customHeight="1">
      <c r="F11993" s="133"/>
      <c r="G11993" s="25"/>
      <c r="H11993" s="25"/>
      <c r="I11993" s="132"/>
      <c r="J11993" s="23"/>
      <c r="K11993" s="24"/>
      <c r="L11993" s="23"/>
      <c r="N11993" s="121"/>
    </row>
    <row r="11994" spans="1:15" ht="45.95" customHeight="1">
      <c r="F11994" s="133"/>
      <c r="G11994" s="25"/>
      <c r="H11994" s="25"/>
      <c r="I11994" s="132"/>
      <c r="J11994" s="23"/>
      <c r="K11994" s="24"/>
      <c r="L11994" s="23"/>
      <c r="N11994" s="121"/>
    </row>
    <row r="11995" spans="1:15" ht="45.95" customHeight="1">
      <c r="F11995" s="18"/>
      <c r="G11995" s="19"/>
      <c r="H11995" s="19"/>
      <c r="I11995" s="120"/>
      <c r="J11995" s="16"/>
      <c r="K11995" s="17"/>
      <c r="L11995" s="16"/>
      <c r="N11995" s="119"/>
      <c r="O11995" s="96"/>
    </row>
    <row r="11996" spans="1:15" ht="45.95" customHeight="1">
      <c r="F11996" s="18"/>
      <c r="G11996" s="19"/>
      <c r="H11996" s="19"/>
      <c r="I11996" s="120"/>
      <c r="J11996" s="16"/>
      <c r="K11996" s="17"/>
      <c r="L11996" s="16"/>
      <c r="N11996" s="119"/>
      <c r="O11996" s="96"/>
    </row>
    <row r="11997" spans="1:15" ht="45.95" customHeight="1">
      <c r="F11997" s="22"/>
      <c r="G11997" s="19"/>
      <c r="H11997" s="19"/>
      <c r="I11997" s="120"/>
      <c r="J11997" s="23"/>
      <c r="K11997" s="24"/>
      <c r="L11997" s="23"/>
      <c r="N11997" s="119"/>
      <c r="O11997" s="96"/>
    </row>
    <row r="11998" spans="1:15" ht="45.95" customHeight="1">
      <c r="F11998" s="22"/>
      <c r="G11998" s="19"/>
      <c r="H11998" s="19"/>
      <c r="I11998" s="120"/>
      <c r="J11998" s="23"/>
      <c r="K11998" s="24"/>
      <c r="L11998" s="23"/>
      <c r="N11998" s="119"/>
      <c r="O11998" s="96"/>
    </row>
    <row r="11999" spans="1:15" ht="45.95" customHeight="1">
      <c r="F11999" s="25"/>
      <c r="G11999" s="25"/>
      <c r="H11999" s="25"/>
      <c r="I11999" s="120"/>
      <c r="J11999" s="23"/>
      <c r="K11999" s="24"/>
      <c r="L11999" s="23"/>
      <c r="N11999" s="119"/>
    </row>
    <row r="12000" spans="1:15" ht="45.95" customHeight="1">
      <c r="F12000" s="25"/>
      <c r="G12000" s="25"/>
      <c r="H12000" s="25"/>
      <c r="I12000" s="132"/>
      <c r="J12000" s="23"/>
      <c r="K12000" s="24"/>
      <c r="L12000" s="23"/>
      <c r="N12000" s="119"/>
    </row>
    <row r="12001" spans="1:15" ht="45.95" customHeight="1">
      <c r="F12001" s="133"/>
      <c r="G12001" s="25"/>
      <c r="H12001" s="25"/>
      <c r="I12001" s="132"/>
      <c r="J12001" s="23"/>
      <c r="K12001" s="24"/>
      <c r="L12001" s="23"/>
      <c r="N12001" s="119"/>
    </row>
    <row r="12002" spans="1:15" ht="45.95" customHeight="1">
      <c r="F12002" s="133"/>
      <c r="G12002" s="25"/>
      <c r="H12002" s="25"/>
      <c r="I12002" s="132"/>
      <c r="J12002" s="23"/>
      <c r="K12002" s="24"/>
      <c r="L12002" s="23"/>
      <c r="N12002" s="119"/>
    </row>
    <row r="12003" spans="1:15" ht="45.95" customHeight="1">
      <c r="A12003" s="110"/>
      <c r="B12003" s="149"/>
      <c r="C12003" s="127"/>
      <c r="D12003" s="96"/>
      <c r="F12003" s="18"/>
      <c r="G12003" s="130"/>
      <c r="H12003" s="130"/>
      <c r="I12003" s="120"/>
      <c r="J12003" s="16"/>
      <c r="K12003" s="17"/>
      <c r="L12003" s="16"/>
      <c r="N12003" s="131"/>
    </row>
    <row r="12004" spans="1:15" ht="45.95" customHeight="1">
      <c r="A12004" s="110"/>
      <c r="D12004" s="150"/>
      <c r="E12004" s="150"/>
      <c r="G12004" s="130"/>
      <c r="H12004" s="130"/>
      <c r="I12004" s="120"/>
      <c r="J12004" s="16"/>
      <c r="K12004" s="17"/>
      <c r="L12004" s="16"/>
      <c r="N12004" s="131"/>
    </row>
    <row r="12005" spans="1:15" ht="45.95" customHeight="1">
      <c r="D12005" s="150"/>
      <c r="F12005" s="18"/>
      <c r="G12005" s="130"/>
      <c r="H12005" s="130"/>
      <c r="I12005" s="120"/>
      <c r="J12005" s="16"/>
      <c r="K12005" s="17"/>
      <c r="L12005" s="16"/>
      <c r="N12005" s="131"/>
    </row>
    <row r="12006" spans="1:15" ht="45.95" customHeight="1">
      <c r="F12006" s="18"/>
      <c r="G12006" s="130"/>
      <c r="H12006" s="130"/>
      <c r="I12006" s="120"/>
      <c r="J12006" s="16"/>
      <c r="K12006" s="17"/>
      <c r="L12006" s="16"/>
      <c r="N12006" s="131"/>
      <c r="O12006" s="96"/>
    </row>
    <row r="12007" spans="1:15" ht="45.95" customHeight="1">
      <c r="F12007" s="18"/>
      <c r="G12007" s="130"/>
      <c r="H12007" s="130"/>
      <c r="I12007" s="120"/>
      <c r="J12007" s="16"/>
      <c r="K12007" s="17"/>
      <c r="L12007" s="16"/>
      <c r="N12007" s="131"/>
      <c r="O12007" s="96"/>
    </row>
    <row r="12008" spans="1:15" ht="45.95" customHeight="1">
      <c r="F12008" s="18"/>
      <c r="G12008" s="19"/>
      <c r="H12008" s="19"/>
      <c r="I12008" s="120"/>
      <c r="J12008" s="16"/>
      <c r="K12008" s="17"/>
      <c r="L12008" s="16"/>
      <c r="N12008" s="119"/>
      <c r="O12008" s="96"/>
    </row>
    <row r="12009" spans="1:15" ht="45.95" customHeight="1">
      <c r="F12009" s="18"/>
      <c r="G12009" s="19"/>
      <c r="H12009" s="19"/>
      <c r="I12009" s="120"/>
      <c r="J12009" s="16"/>
      <c r="K12009" s="17"/>
      <c r="L12009" s="16"/>
      <c r="N12009" s="119"/>
      <c r="O12009" s="96"/>
    </row>
    <row r="12010" spans="1:15" ht="45.95" customHeight="1">
      <c r="F12010" s="18"/>
      <c r="G12010" s="19"/>
      <c r="H12010" s="19"/>
      <c r="I12010" s="120"/>
      <c r="J12010" s="16"/>
      <c r="K12010" s="17"/>
      <c r="L12010" s="16"/>
      <c r="N12010" s="119"/>
      <c r="O12010" s="96"/>
    </row>
    <row r="12011" spans="1:15" ht="45.95" customHeight="1">
      <c r="F12011" s="22"/>
      <c r="G12011" s="19"/>
      <c r="H12011" s="19"/>
      <c r="I12011" s="120"/>
      <c r="J12011" s="23"/>
      <c r="K12011" s="24"/>
      <c r="L12011" s="23"/>
      <c r="N12011" s="119"/>
      <c r="O12011" s="96"/>
    </row>
    <row r="12012" spans="1:15" ht="45.95" customHeight="1">
      <c r="F12012" s="25"/>
      <c r="G12012" s="25"/>
      <c r="H12012" s="25"/>
      <c r="I12012" s="120"/>
      <c r="J12012" s="23"/>
      <c r="K12012" s="24"/>
      <c r="L12012" s="23"/>
      <c r="N12012" s="119"/>
      <c r="O12012" s="96"/>
    </row>
    <row r="12013" spans="1:15" ht="45.95" customHeight="1">
      <c r="F12013" s="25"/>
      <c r="G12013" s="25"/>
      <c r="H12013" s="25"/>
      <c r="I12013" s="120"/>
      <c r="J12013" s="23"/>
      <c r="K12013" s="24"/>
      <c r="L12013" s="23"/>
      <c r="N12013" s="119"/>
      <c r="O12013" s="96"/>
    </row>
    <row r="12014" spans="1:15" ht="45.95" customHeight="1">
      <c r="F12014" s="133"/>
      <c r="G12014" s="25"/>
      <c r="H12014" s="25"/>
      <c r="I12014" s="132"/>
      <c r="J12014" s="23"/>
      <c r="K12014" s="24"/>
      <c r="L12014" s="23"/>
      <c r="N12014" s="119"/>
      <c r="O12014" s="96"/>
    </row>
    <row r="12015" spans="1:15" ht="45.95" customHeight="1">
      <c r="F12015" s="133"/>
      <c r="G12015" s="25"/>
      <c r="H12015" s="25"/>
      <c r="I12015" s="132"/>
      <c r="J12015" s="23"/>
      <c r="K12015" s="24"/>
      <c r="L12015" s="23"/>
      <c r="N12015" s="119"/>
      <c r="O12015" s="96"/>
    </row>
    <row r="12016" spans="1:15" ht="45.95" customHeight="1">
      <c r="F12016" s="18"/>
      <c r="G12016" s="19"/>
      <c r="H12016" s="19"/>
      <c r="I12016" s="120"/>
      <c r="J12016" s="16"/>
      <c r="K12016" s="17"/>
      <c r="L12016" s="16"/>
      <c r="N12016" s="119"/>
      <c r="O12016" s="96"/>
    </row>
    <row r="12017" spans="6:15" ht="45.95" customHeight="1">
      <c r="F12017" s="18"/>
      <c r="G12017" s="19"/>
      <c r="H12017" s="19"/>
      <c r="I12017" s="120"/>
      <c r="J12017" s="16"/>
      <c r="K12017" s="17"/>
      <c r="L12017" s="16"/>
      <c r="N12017" s="119"/>
      <c r="O12017" s="96"/>
    </row>
    <row r="12018" spans="6:15" ht="45.95" customHeight="1">
      <c r="F12018" s="18"/>
      <c r="G12018" s="19"/>
      <c r="H12018" s="19"/>
      <c r="I12018" s="120"/>
      <c r="J12018" s="16"/>
      <c r="K12018" s="17"/>
      <c r="L12018" s="16"/>
      <c r="N12018" s="119"/>
      <c r="O12018" s="96"/>
    </row>
    <row r="12019" spans="6:15" ht="45.95" customHeight="1">
      <c r="F12019" s="18"/>
      <c r="G12019" s="19"/>
      <c r="H12019" s="19"/>
      <c r="I12019" s="120"/>
      <c r="J12019" s="16"/>
      <c r="K12019" s="17"/>
      <c r="L12019" s="16"/>
      <c r="N12019" s="119"/>
      <c r="O12019" s="96"/>
    </row>
    <row r="12020" spans="6:15" ht="45.95" customHeight="1">
      <c r="F12020" s="22"/>
      <c r="G12020" s="19"/>
      <c r="H12020" s="19"/>
      <c r="I12020" s="120"/>
      <c r="J12020" s="23"/>
      <c r="K12020" s="24"/>
      <c r="L12020" s="23"/>
      <c r="N12020" s="119"/>
      <c r="O12020" s="96"/>
    </row>
    <row r="12021" spans="6:15" ht="45.95" customHeight="1">
      <c r="F12021" s="25"/>
      <c r="G12021" s="25"/>
      <c r="H12021" s="25"/>
      <c r="I12021" s="132"/>
      <c r="J12021" s="23"/>
      <c r="K12021" s="24"/>
      <c r="L12021" s="23"/>
      <c r="N12021" s="119"/>
      <c r="O12021" s="96"/>
    </row>
    <row r="12022" spans="6:15" ht="45.95" customHeight="1">
      <c r="F12022" s="133"/>
      <c r="G12022" s="25"/>
      <c r="H12022" s="25"/>
      <c r="I12022" s="132"/>
      <c r="J12022" s="23"/>
      <c r="K12022" s="24"/>
      <c r="L12022" s="23"/>
      <c r="N12022" s="119"/>
      <c r="O12022" s="96"/>
    </row>
    <row r="12023" spans="6:15" ht="45.95" customHeight="1">
      <c r="F12023" s="133"/>
      <c r="G12023" s="25"/>
      <c r="H12023" s="25"/>
      <c r="I12023" s="132"/>
      <c r="J12023" s="23"/>
      <c r="K12023" s="24"/>
      <c r="L12023" s="23"/>
      <c r="N12023" s="119"/>
      <c r="O12023" s="96"/>
    </row>
    <row r="12024" spans="6:15" ht="45.95" customHeight="1">
      <c r="F12024" s="18"/>
      <c r="G12024" s="19"/>
      <c r="H12024" s="19"/>
      <c r="I12024" s="120"/>
      <c r="J12024" s="16"/>
      <c r="K12024" s="17"/>
      <c r="L12024" s="16"/>
      <c r="N12024" s="119"/>
      <c r="O12024" s="96"/>
    </row>
    <row r="12025" spans="6:15" ht="45.95" customHeight="1">
      <c r="F12025" s="18"/>
      <c r="G12025" s="19"/>
      <c r="H12025" s="19"/>
      <c r="I12025" s="120"/>
      <c r="J12025" s="16"/>
      <c r="K12025" s="17"/>
      <c r="L12025" s="16"/>
      <c r="N12025" s="119"/>
      <c r="O12025" s="96"/>
    </row>
    <row r="12026" spans="6:15" ht="45.95" customHeight="1">
      <c r="F12026" s="18"/>
      <c r="G12026" s="19"/>
      <c r="H12026" s="19"/>
      <c r="I12026" s="120"/>
      <c r="J12026" s="16"/>
      <c r="K12026" s="17"/>
      <c r="L12026" s="16"/>
      <c r="N12026" s="119"/>
      <c r="O12026" s="96"/>
    </row>
    <row r="12027" spans="6:15" ht="45.95" customHeight="1">
      <c r="F12027" s="22"/>
      <c r="G12027" s="19"/>
      <c r="H12027" s="19"/>
      <c r="I12027" s="120"/>
      <c r="J12027" s="23"/>
      <c r="K12027" s="24"/>
      <c r="L12027" s="23"/>
      <c r="N12027" s="119"/>
      <c r="O12027" s="96"/>
    </row>
    <row r="12028" spans="6:15" ht="45.95" customHeight="1">
      <c r="F12028" s="22"/>
      <c r="G12028" s="19"/>
      <c r="H12028" s="19"/>
      <c r="I12028" s="120"/>
      <c r="J12028" s="23"/>
      <c r="K12028" s="24"/>
      <c r="L12028" s="23"/>
      <c r="N12028" s="119"/>
      <c r="O12028" s="96"/>
    </row>
    <row r="12029" spans="6:15" ht="45.95" customHeight="1">
      <c r="F12029" s="25"/>
      <c r="G12029" s="25"/>
      <c r="H12029" s="25"/>
      <c r="I12029" s="132"/>
      <c r="J12029" s="23"/>
      <c r="K12029" s="24"/>
      <c r="L12029" s="23"/>
      <c r="N12029" s="119"/>
      <c r="O12029" s="96"/>
    </row>
    <row r="12030" spans="6:15" ht="45.95" customHeight="1">
      <c r="F12030" s="133"/>
      <c r="G12030" s="25"/>
      <c r="H12030" s="25"/>
      <c r="I12030" s="132"/>
      <c r="J12030" s="23"/>
      <c r="K12030" s="24"/>
      <c r="L12030" s="23"/>
      <c r="N12030" s="119"/>
      <c r="O12030" s="96"/>
    </row>
    <row r="12031" spans="6:15" ht="45.95" customHeight="1">
      <c r="F12031" s="133"/>
      <c r="G12031" s="25"/>
      <c r="H12031" s="25"/>
      <c r="I12031" s="132"/>
      <c r="J12031" s="23"/>
      <c r="K12031" s="24"/>
      <c r="L12031" s="23"/>
      <c r="N12031" s="119"/>
      <c r="O12031" s="96"/>
    </row>
    <row r="12032" spans="6:15" ht="45.95" customHeight="1">
      <c r="F12032" s="18"/>
      <c r="G12032" s="19"/>
      <c r="H12032" s="19"/>
      <c r="I12032" s="120"/>
      <c r="J12032" s="16"/>
      <c r="K12032" s="17"/>
      <c r="L12032" s="16"/>
      <c r="N12032" s="119"/>
      <c r="O12032" s="96"/>
    </row>
    <row r="12033" spans="6:15" ht="45.95" customHeight="1">
      <c r="F12033" s="18"/>
      <c r="G12033" s="19"/>
      <c r="H12033" s="19"/>
      <c r="I12033" s="120"/>
      <c r="J12033" s="16"/>
      <c r="K12033" s="17"/>
      <c r="L12033" s="16"/>
      <c r="N12033" s="119"/>
      <c r="O12033" s="96"/>
    </row>
    <row r="12034" spans="6:15" ht="45.95" customHeight="1">
      <c r="F12034" s="22"/>
      <c r="G12034" s="19"/>
      <c r="H12034" s="19"/>
      <c r="I12034" s="120"/>
      <c r="J12034" s="23"/>
      <c r="K12034" s="24"/>
      <c r="L12034" s="23"/>
      <c r="N12034" s="119"/>
      <c r="O12034" s="96"/>
    </row>
    <row r="12035" spans="6:15" ht="45.95" customHeight="1">
      <c r="F12035" s="22"/>
      <c r="G12035" s="19"/>
      <c r="H12035" s="19"/>
      <c r="I12035" s="120"/>
      <c r="J12035" s="23"/>
      <c r="K12035" s="24"/>
      <c r="L12035" s="23"/>
      <c r="N12035" s="119"/>
      <c r="O12035" s="96"/>
    </row>
    <row r="12036" spans="6:15" ht="45.95" customHeight="1">
      <c r="F12036" s="25"/>
      <c r="G12036" s="25"/>
      <c r="H12036" s="25"/>
      <c r="I12036" s="120"/>
      <c r="J12036" s="23"/>
      <c r="K12036" s="24"/>
      <c r="L12036" s="23"/>
      <c r="N12036" s="119"/>
      <c r="O12036" s="96"/>
    </row>
    <row r="12037" spans="6:15" ht="45.95" customHeight="1">
      <c r="F12037" s="25"/>
      <c r="G12037" s="25"/>
      <c r="H12037" s="25"/>
      <c r="I12037" s="132"/>
      <c r="J12037" s="23"/>
      <c r="K12037" s="24"/>
      <c r="L12037" s="23"/>
      <c r="N12037" s="119"/>
      <c r="O12037" s="96"/>
    </row>
    <row r="12038" spans="6:15" ht="45.95" customHeight="1">
      <c r="F12038" s="133"/>
      <c r="G12038" s="25"/>
      <c r="H12038" s="25"/>
      <c r="I12038" s="132"/>
      <c r="J12038" s="23"/>
      <c r="K12038" s="24"/>
      <c r="L12038" s="23"/>
      <c r="N12038" s="119"/>
      <c r="O12038" s="96"/>
    </row>
    <row r="12039" spans="6:15" ht="45.95" customHeight="1">
      <c r="F12039" s="133"/>
      <c r="G12039" s="25"/>
      <c r="H12039" s="25"/>
      <c r="I12039" s="132"/>
      <c r="J12039" s="23"/>
      <c r="K12039" s="24"/>
      <c r="L12039" s="23"/>
      <c r="N12039" s="119"/>
      <c r="O12039" s="96"/>
    </row>
    <row r="12040" spans="6:15" ht="45.95" customHeight="1">
      <c r="F12040" s="133"/>
      <c r="G12040" s="25"/>
      <c r="H12040" s="25"/>
      <c r="I12040" s="132"/>
      <c r="J12040" s="23"/>
      <c r="K12040" s="24"/>
      <c r="L12040" s="23"/>
      <c r="N12040" s="119"/>
      <c r="O12040" s="96"/>
    </row>
    <row r="12041" spans="6:15" ht="45.95" customHeight="1">
      <c r="F12041" s="18"/>
      <c r="G12041" s="19"/>
      <c r="H12041" s="19"/>
      <c r="I12041" s="137"/>
      <c r="J12041" s="16"/>
      <c r="K12041" s="17"/>
      <c r="L12041" s="16"/>
      <c r="N12041" s="119"/>
      <c r="O12041" s="96"/>
    </row>
    <row r="12042" spans="6:15" ht="45.95" customHeight="1">
      <c r="F12042" s="18"/>
      <c r="G12042" s="19"/>
      <c r="H12042" s="19"/>
      <c r="I12042" s="120"/>
      <c r="J12042" s="16"/>
      <c r="K12042" s="17"/>
      <c r="L12042" s="16"/>
      <c r="N12042" s="119"/>
      <c r="O12042" s="96"/>
    </row>
    <row r="12043" spans="6:15" ht="45.95" customHeight="1">
      <c r="F12043" s="18"/>
      <c r="G12043" s="19"/>
      <c r="H12043" s="19"/>
      <c r="I12043" s="120"/>
      <c r="J12043" s="16"/>
      <c r="K12043" s="17"/>
      <c r="L12043" s="16"/>
      <c r="N12043" s="119"/>
      <c r="O12043" s="96"/>
    </row>
    <row r="12044" spans="6:15" ht="45.95" customHeight="1">
      <c r="F12044" s="22"/>
      <c r="G12044" s="19"/>
      <c r="H12044" s="19"/>
      <c r="I12044" s="120"/>
      <c r="J12044" s="23"/>
      <c r="K12044" s="24"/>
      <c r="L12044" s="23"/>
      <c r="N12044" s="119"/>
      <c r="O12044" s="96"/>
    </row>
    <row r="12045" spans="6:15" ht="45.95" customHeight="1">
      <c r="F12045" s="25"/>
      <c r="G12045" s="25"/>
      <c r="H12045" s="25"/>
      <c r="I12045" s="120"/>
      <c r="J12045" s="23"/>
      <c r="K12045" s="24"/>
      <c r="L12045" s="23"/>
      <c r="N12045" s="119"/>
      <c r="O12045" s="96"/>
    </row>
    <row r="12046" spans="6:15" ht="45.95" customHeight="1">
      <c r="F12046" s="25"/>
      <c r="G12046" s="25"/>
      <c r="H12046" s="25"/>
      <c r="I12046" s="120"/>
      <c r="J12046" s="23"/>
      <c r="K12046" s="24"/>
      <c r="L12046" s="23"/>
      <c r="N12046" s="119"/>
      <c r="O12046" s="96"/>
    </row>
    <row r="12047" spans="6:15" ht="45.95" customHeight="1">
      <c r="F12047" s="133"/>
      <c r="G12047" s="25"/>
      <c r="H12047" s="25"/>
      <c r="I12047" s="132"/>
      <c r="J12047" s="23"/>
      <c r="K12047" s="24"/>
      <c r="L12047" s="23"/>
      <c r="N12047" s="119"/>
      <c r="O12047" s="96"/>
    </row>
    <row r="12048" spans="6:15" ht="45.95" customHeight="1">
      <c r="F12048" s="133"/>
      <c r="G12048" s="25"/>
      <c r="H12048" s="25"/>
      <c r="I12048" s="132"/>
      <c r="J12048" s="23"/>
      <c r="K12048" s="24"/>
      <c r="L12048" s="23"/>
      <c r="N12048" s="119"/>
      <c r="O12048" s="96"/>
    </row>
    <row r="12049" spans="1:15" ht="45.95" customHeight="1">
      <c r="A12049" s="110"/>
      <c r="B12049" s="149"/>
      <c r="C12049" s="127"/>
      <c r="D12049" s="96"/>
      <c r="F12049" s="18"/>
      <c r="G12049" s="130"/>
      <c r="H12049" s="130"/>
      <c r="I12049" s="120"/>
      <c r="J12049" s="16"/>
      <c r="K12049" s="17"/>
      <c r="L12049" s="16"/>
      <c r="N12049" s="131"/>
      <c r="O12049" s="96"/>
    </row>
    <row r="12050" spans="1:15" ht="45.95" customHeight="1">
      <c r="G12050" s="130"/>
      <c r="H12050" s="130"/>
      <c r="I12050" s="120"/>
      <c r="J12050" s="16"/>
      <c r="K12050" s="17"/>
      <c r="L12050" s="16"/>
      <c r="N12050" s="131"/>
      <c r="O12050" s="96"/>
    </row>
    <row r="12051" spans="1:15" ht="45.95" customHeight="1">
      <c r="F12051" s="18"/>
      <c r="G12051" s="19"/>
      <c r="H12051" s="19"/>
      <c r="I12051" s="120"/>
      <c r="J12051" s="16"/>
      <c r="K12051" s="17"/>
      <c r="L12051" s="16"/>
      <c r="N12051" s="121"/>
      <c r="O12051" s="96"/>
    </row>
    <row r="12052" spans="1:15" ht="45.95" customHeight="1">
      <c r="F12052" s="22"/>
      <c r="G12052" s="19"/>
      <c r="H12052" s="19"/>
      <c r="I12052" s="120"/>
      <c r="J12052" s="23"/>
      <c r="K12052" s="24"/>
      <c r="L12052" s="23"/>
      <c r="N12052" s="121"/>
      <c r="O12052" s="96"/>
    </row>
    <row r="12053" spans="1:15" ht="45.95" customHeight="1">
      <c r="F12053" s="22"/>
      <c r="G12053" s="19"/>
      <c r="H12053" s="19"/>
      <c r="I12053" s="120"/>
      <c r="J12053" s="23"/>
      <c r="K12053" s="24"/>
      <c r="L12053" s="23"/>
      <c r="N12053" s="121"/>
      <c r="O12053" s="96"/>
    </row>
    <row r="12054" spans="1:15" ht="45.95" customHeight="1">
      <c r="F12054" s="25"/>
      <c r="G12054" s="25"/>
      <c r="H12054" s="25"/>
      <c r="I12054" s="120"/>
      <c r="J12054" s="23"/>
      <c r="K12054" s="24"/>
      <c r="L12054" s="23"/>
      <c r="N12054" s="121"/>
      <c r="O12054" s="96"/>
    </row>
    <row r="12055" spans="1:15" ht="45.95" customHeight="1">
      <c r="F12055" s="133"/>
      <c r="G12055" s="25"/>
      <c r="H12055" s="25"/>
      <c r="I12055" s="120"/>
      <c r="J12055" s="23"/>
      <c r="K12055" s="24"/>
      <c r="L12055" s="23"/>
      <c r="N12055" s="121"/>
      <c r="O12055" s="96"/>
    </row>
    <row r="12056" spans="1:15" ht="45.95" customHeight="1">
      <c r="F12056" s="133"/>
      <c r="G12056" s="25"/>
      <c r="H12056" s="25"/>
      <c r="I12056" s="132"/>
      <c r="J12056" s="23"/>
      <c r="K12056" s="24"/>
      <c r="L12056" s="23"/>
      <c r="N12056" s="121"/>
      <c r="O12056" s="96"/>
    </row>
    <row r="12057" spans="1:15" ht="45.95" customHeight="1">
      <c r="F12057" s="133"/>
      <c r="G12057" s="25"/>
      <c r="H12057" s="25"/>
      <c r="I12057" s="132"/>
      <c r="J12057" s="23"/>
      <c r="K12057" s="24"/>
      <c r="L12057" s="23"/>
      <c r="N12057" s="121"/>
      <c r="O12057" s="96"/>
    </row>
    <row r="12058" spans="1:15" ht="45.95" customHeight="1">
      <c r="F12058" s="18"/>
      <c r="G12058" s="19"/>
      <c r="H12058" s="19"/>
      <c r="I12058" s="137"/>
      <c r="J12058" s="16"/>
      <c r="K12058" s="17"/>
      <c r="L12058" s="16"/>
      <c r="N12058" s="121"/>
      <c r="O12058" s="96"/>
    </row>
    <row r="12059" spans="1:15" ht="45.95" customHeight="1">
      <c r="F12059" s="18"/>
      <c r="G12059" s="19"/>
      <c r="H12059" s="19"/>
      <c r="I12059" s="120"/>
      <c r="J12059" s="16"/>
      <c r="K12059" s="17"/>
      <c r="L12059" s="16"/>
      <c r="N12059" s="121"/>
      <c r="O12059" s="96"/>
    </row>
    <row r="12060" spans="1:15" ht="45.95" customHeight="1">
      <c r="F12060" s="18"/>
      <c r="G12060" s="19"/>
      <c r="H12060" s="19"/>
      <c r="I12060" s="120"/>
      <c r="J12060" s="16"/>
      <c r="K12060" s="17"/>
      <c r="L12060" s="16"/>
      <c r="N12060" s="121"/>
      <c r="O12060" s="96"/>
    </row>
    <row r="12061" spans="1:15" ht="45.95" customHeight="1">
      <c r="F12061" s="18"/>
      <c r="G12061" s="19"/>
      <c r="H12061" s="19"/>
      <c r="I12061" s="120"/>
      <c r="J12061" s="16"/>
      <c r="K12061" s="17"/>
      <c r="L12061" s="16"/>
      <c r="N12061" s="121"/>
      <c r="O12061" s="96"/>
    </row>
    <row r="12062" spans="1:15" ht="45.95" customHeight="1">
      <c r="F12062" s="18"/>
      <c r="G12062" s="19"/>
      <c r="H12062" s="19"/>
      <c r="I12062" s="120"/>
      <c r="J12062" s="16"/>
      <c r="K12062" s="17"/>
      <c r="L12062" s="16"/>
      <c r="N12062" s="121"/>
      <c r="O12062" s="96"/>
    </row>
    <row r="12063" spans="1:15" ht="45.95" customHeight="1">
      <c r="F12063" s="18"/>
      <c r="G12063" s="19"/>
      <c r="H12063" s="19"/>
      <c r="I12063" s="120"/>
      <c r="J12063" s="16"/>
      <c r="K12063" s="17"/>
      <c r="L12063" s="16"/>
      <c r="N12063" s="121"/>
      <c r="O12063" s="96"/>
    </row>
    <row r="12064" spans="1:15" ht="45.95" customHeight="1">
      <c r="F12064" s="22"/>
      <c r="G12064" s="19"/>
      <c r="H12064" s="19"/>
      <c r="I12064" s="120"/>
      <c r="J12064" s="23"/>
      <c r="K12064" s="24"/>
      <c r="L12064" s="23"/>
      <c r="N12064" s="121"/>
      <c r="O12064" s="96"/>
    </row>
    <row r="12065" spans="1:15" ht="45.95" customHeight="1">
      <c r="F12065" s="22"/>
      <c r="G12065" s="19"/>
      <c r="H12065" s="19"/>
      <c r="I12065" s="120"/>
      <c r="J12065" s="23"/>
      <c r="K12065" s="24"/>
      <c r="L12065" s="23"/>
      <c r="N12065" s="121"/>
      <c r="O12065" s="96"/>
    </row>
    <row r="12066" spans="1:15" ht="45.95" customHeight="1">
      <c r="F12066" s="25"/>
      <c r="G12066" s="25"/>
      <c r="H12066" s="25"/>
      <c r="I12066" s="132"/>
      <c r="J12066" s="23"/>
      <c r="K12066" s="24"/>
      <c r="L12066" s="23"/>
      <c r="N12066" s="121"/>
      <c r="O12066" s="96"/>
    </row>
    <row r="12067" spans="1:15" ht="45.95" customHeight="1">
      <c r="F12067" s="25"/>
      <c r="G12067" s="25"/>
      <c r="H12067" s="25"/>
      <c r="I12067" s="132"/>
      <c r="J12067" s="23"/>
      <c r="K12067" s="24"/>
      <c r="L12067" s="23"/>
      <c r="N12067" s="121"/>
      <c r="O12067" s="96"/>
    </row>
    <row r="12068" spans="1:15" ht="45.95" customHeight="1">
      <c r="F12068" s="133"/>
      <c r="G12068" s="25"/>
      <c r="H12068" s="25"/>
      <c r="I12068" s="132"/>
      <c r="J12068" s="23"/>
      <c r="K12068" s="24"/>
      <c r="L12068" s="23"/>
      <c r="N12068" s="121"/>
      <c r="O12068" s="96"/>
    </row>
    <row r="12069" spans="1:15" ht="45.95" customHeight="1">
      <c r="F12069" s="133"/>
      <c r="G12069" s="25"/>
      <c r="H12069" s="25"/>
      <c r="I12069" s="132"/>
      <c r="J12069" s="23"/>
      <c r="K12069" s="24"/>
      <c r="L12069" s="23"/>
      <c r="N12069" s="121"/>
      <c r="O12069" s="96"/>
    </row>
    <row r="12070" spans="1:15" ht="45.95" customHeight="1">
      <c r="F12070" s="133"/>
      <c r="G12070" s="25"/>
      <c r="H12070" s="25"/>
      <c r="I12070" s="132"/>
      <c r="J12070" s="23"/>
      <c r="K12070" s="24"/>
      <c r="L12070" s="23"/>
      <c r="N12070" s="121"/>
      <c r="O12070" s="96"/>
    </row>
    <row r="12071" spans="1:15" ht="45.95" customHeight="1">
      <c r="F12071" s="133"/>
      <c r="G12071" s="25"/>
      <c r="H12071" s="25"/>
      <c r="I12071" s="132"/>
      <c r="J12071" s="23"/>
      <c r="K12071" s="24"/>
      <c r="L12071" s="23"/>
      <c r="N12071" s="121"/>
      <c r="O12071" s="96"/>
    </row>
    <row r="12072" spans="1:15" ht="45.95" customHeight="1">
      <c r="A12072" s="110"/>
      <c r="B12072" s="149"/>
      <c r="C12072" s="127"/>
      <c r="D12072" s="96"/>
      <c r="F12072" s="18"/>
      <c r="G12072" s="130"/>
      <c r="H12072" s="130"/>
      <c r="I12072" s="120"/>
      <c r="J12072" s="16"/>
      <c r="K12072" s="17"/>
      <c r="L12072" s="16"/>
      <c r="N12072" s="131"/>
      <c r="O12072" s="96"/>
    </row>
    <row r="12073" spans="1:15" ht="45.95" customHeight="1">
      <c r="G12073" s="130"/>
      <c r="H12073" s="130"/>
      <c r="I12073" s="120"/>
      <c r="J12073" s="16"/>
      <c r="K12073" s="17"/>
      <c r="L12073" s="16"/>
      <c r="N12073" s="131"/>
    </row>
    <row r="12074" spans="1:15" ht="45.95" customHeight="1">
      <c r="F12074" s="18"/>
      <c r="G12074" s="130"/>
      <c r="H12074" s="130"/>
      <c r="I12074" s="120"/>
      <c r="J12074" s="16"/>
      <c r="K12074" s="17"/>
      <c r="L12074" s="16"/>
      <c r="N12074" s="131"/>
    </row>
    <row r="12075" spans="1:15" ht="45.95" customHeight="1">
      <c r="F12075" s="18"/>
      <c r="G12075" s="130"/>
      <c r="H12075" s="130"/>
      <c r="I12075" s="120"/>
      <c r="J12075" s="16"/>
      <c r="K12075" s="17"/>
      <c r="L12075" s="16"/>
      <c r="N12075" s="131"/>
    </row>
    <row r="12076" spans="1:15" ht="45.95" customHeight="1">
      <c r="F12076" s="18"/>
      <c r="G12076" s="130"/>
      <c r="H12076" s="130"/>
      <c r="I12076" s="120"/>
      <c r="J12076" s="16"/>
      <c r="K12076" s="17"/>
      <c r="L12076" s="16"/>
      <c r="N12076" s="131"/>
      <c r="O12076" s="96"/>
    </row>
    <row r="12077" spans="1:15" ht="45.95" customHeight="1">
      <c r="F12077" s="18"/>
      <c r="G12077" s="130"/>
      <c r="H12077" s="130"/>
      <c r="I12077" s="120"/>
      <c r="J12077" s="16"/>
      <c r="K12077" s="17"/>
      <c r="L12077" s="16"/>
      <c r="N12077" s="131"/>
      <c r="O12077" s="96"/>
    </row>
    <row r="12078" spans="1:15" ht="45.95" customHeight="1">
      <c r="F12078" s="18"/>
      <c r="G12078" s="19"/>
      <c r="H12078" s="19"/>
      <c r="I12078" s="137"/>
      <c r="J12078" s="16"/>
      <c r="K12078" s="17"/>
      <c r="L12078" s="16"/>
      <c r="N12078" s="119"/>
      <c r="O12078" s="96"/>
    </row>
    <row r="12079" spans="1:15" ht="45.95" customHeight="1">
      <c r="F12079" s="18"/>
      <c r="G12079" s="19"/>
      <c r="H12079" s="19"/>
      <c r="I12079" s="120"/>
      <c r="J12079" s="16"/>
      <c r="K12079" s="17"/>
      <c r="L12079" s="16"/>
      <c r="N12079" s="119"/>
      <c r="O12079" s="96"/>
    </row>
    <row r="12080" spans="1:15" ht="45.95" customHeight="1">
      <c r="F12080" s="18"/>
      <c r="G12080" s="19"/>
      <c r="H12080" s="19"/>
      <c r="I12080" s="120"/>
      <c r="J12080" s="16"/>
      <c r="K12080" s="17"/>
      <c r="L12080" s="16"/>
      <c r="N12080" s="119"/>
      <c r="O12080" s="96"/>
    </row>
    <row r="12081" spans="6:15" ht="45.95" customHeight="1">
      <c r="F12081" s="18"/>
      <c r="G12081" s="19"/>
      <c r="H12081" s="19"/>
      <c r="I12081" s="120"/>
      <c r="J12081" s="16"/>
      <c r="K12081" s="17"/>
      <c r="L12081" s="16"/>
      <c r="N12081" s="119"/>
      <c r="O12081" s="96"/>
    </row>
    <row r="12082" spans="6:15" ht="45.95" customHeight="1">
      <c r="F12082" s="22"/>
      <c r="G12082" s="19"/>
      <c r="H12082" s="19"/>
      <c r="I12082" s="120"/>
      <c r="J12082" s="23"/>
      <c r="K12082" s="24"/>
      <c r="L12082" s="23"/>
      <c r="N12082" s="119"/>
      <c r="O12082" s="96"/>
    </row>
    <row r="12083" spans="6:15" ht="45.95" customHeight="1">
      <c r="F12083" s="22"/>
      <c r="G12083" s="19"/>
      <c r="H12083" s="19"/>
      <c r="I12083" s="120"/>
      <c r="J12083" s="23"/>
      <c r="K12083" s="24"/>
      <c r="L12083" s="23"/>
      <c r="N12083" s="119"/>
      <c r="O12083" s="96"/>
    </row>
    <row r="12084" spans="6:15" ht="45.95" customHeight="1">
      <c r="F12084" s="25"/>
      <c r="G12084" s="25"/>
      <c r="H12084" s="25"/>
      <c r="I12084" s="132"/>
      <c r="J12084" s="23"/>
      <c r="K12084" s="24"/>
      <c r="L12084" s="23"/>
      <c r="N12084" s="119"/>
      <c r="O12084" s="96"/>
    </row>
    <row r="12085" spans="6:15" ht="45.95" customHeight="1">
      <c r="F12085" s="133"/>
      <c r="G12085" s="25"/>
      <c r="H12085" s="25"/>
      <c r="I12085" s="132"/>
      <c r="J12085" s="23"/>
      <c r="K12085" s="24"/>
      <c r="L12085" s="23"/>
      <c r="N12085" s="119"/>
      <c r="O12085" s="96"/>
    </row>
    <row r="12086" spans="6:15" ht="45.95" customHeight="1">
      <c r="F12086" s="133"/>
      <c r="G12086" s="25"/>
      <c r="H12086" s="25"/>
      <c r="I12086" s="132"/>
      <c r="J12086" s="23"/>
      <c r="K12086" s="24"/>
      <c r="L12086" s="23"/>
      <c r="N12086" s="119"/>
      <c r="O12086" s="96"/>
    </row>
    <row r="12087" spans="6:15" ht="45.95" customHeight="1">
      <c r="F12087" s="133"/>
      <c r="G12087" s="25"/>
      <c r="H12087" s="25"/>
      <c r="I12087" s="132"/>
      <c r="J12087" s="23"/>
      <c r="K12087" s="24"/>
      <c r="L12087" s="23"/>
      <c r="N12087" s="119"/>
      <c r="O12087" s="96"/>
    </row>
    <row r="12088" spans="6:15" ht="45.95" customHeight="1">
      <c r="F12088" s="18"/>
      <c r="G12088" s="19"/>
      <c r="H12088" s="19"/>
      <c r="I12088" s="137"/>
      <c r="J12088" s="16"/>
      <c r="K12088" s="17"/>
      <c r="L12088" s="16"/>
      <c r="N12088" s="119"/>
      <c r="O12088" s="96"/>
    </row>
    <row r="12089" spans="6:15" ht="45.95" customHeight="1">
      <c r="F12089" s="18"/>
      <c r="G12089" s="19"/>
      <c r="H12089" s="19"/>
      <c r="I12089" s="120"/>
      <c r="J12089" s="16"/>
      <c r="K12089" s="17"/>
      <c r="L12089" s="16"/>
      <c r="N12089" s="119"/>
      <c r="O12089" s="96"/>
    </row>
    <row r="12090" spans="6:15" ht="45.95" customHeight="1">
      <c r="F12090" s="22"/>
      <c r="G12090" s="19"/>
      <c r="H12090" s="19"/>
      <c r="I12090" s="120"/>
      <c r="J12090" s="23"/>
      <c r="K12090" s="24"/>
      <c r="L12090" s="23"/>
      <c r="N12090" s="119"/>
      <c r="O12090" s="96"/>
    </row>
    <row r="12091" spans="6:15" ht="45.95" customHeight="1">
      <c r="F12091" s="22"/>
      <c r="G12091" s="19"/>
      <c r="H12091" s="19"/>
      <c r="I12091" s="120"/>
      <c r="J12091" s="23"/>
      <c r="K12091" s="24"/>
      <c r="L12091" s="23"/>
      <c r="N12091" s="119"/>
      <c r="O12091" s="96"/>
    </row>
    <row r="12092" spans="6:15" ht="45.95" customHeight="1">
      <c r="F12092" s="25"/>
      <c r="G12092" s="25"/>
      <c r="H12092" s="25"/>
      <c r="I12092" s="120"/>
      <c r="J12092" s="23"/>
      <c r="K12092" s="24"/>
      <c r="L12092" s="23"/>
      <c r="N12092" s="119"/>
      <c r="O12092" s="96"/>
    </row>
    <row r="12093" spans="6:15" ht="45.95" customHeight="1">
      <c r="F12093" s="133"/>
      <c r="G12093" s="25"/>
      <c r="H12093" s="25"/>
      <c r="I12093" s="120"/>
      <c r="J12093" s="23"/>
      <c r="K12093" s="24"/>
      <c r="L12093" s="23"/>
      <c r="N12093" s="119"/>
      <c r="O12093" s="96"/>
    </row>
    <row r="12094" spans="6:15" ht="45.95" customHeight="1">
      <c r="F12094" s="133"/>
      <c r="G12094" s="25"/>
      <c r="H12094" s="25"/>
      <c r="I12094" s="132"/>
      <c r="J12094" s="23"/>
      <c r="K12094" s="24"/>
      <c r="L12094" s="23"/>
      <c r="N12094" s="119"/>
      <c r="O12094" s="96"/>
    </row>
    <row r="12095" spans="6:15" ht="45.95" customHeight="1">
      <c r="F12095" s="18"/>
      <c r="G12095" s="19"/>
      <c r="H12095" s="19"/>
      <c r="I12095" s="120"/>
      <c r="J12095" s="16"/>
      <c r="K12095" s="100"/>
      <c r="L12095" s="16"/>
      <c r="N12095" s="119"/>
      <c r="O12095" s="96"/>
    </row>
    <row r="12096" spans="6:15" ht="45.95" customHeight="1">
      <c r="F12096" s="18"/>
      <c r="G12096" s="19"/>
      <c r="H12096" s="19"/>
      <c r="I12096" s="120"/>
      <c r="J12096" s="16"/>
      <c r="K12096" s="100"/>
      <c r="L12096" s="16"/>
      <c r="N12096" s="119"/>
      <c r="O12096" s="96"/>
    </row>
    <row r="12097" spans="6:15" ht="45.95" customHeight="1">
      <c r="F12097" s="18"/>
      <c r="G12097" s="19"/>
      <c r="H12097" s="19"/>
      <c r="I12097" s="120"/>
      <c r="J12097" s="16"/>
      <c r="K12097" s="100"/>
      <c r="L12097" s="16"/>
      <c r="N12097" s="119"/>
      <c r="O12097" s="96"/>
    </row>
    <row r="12098" spans="6:15" ht="45.95" customHeight="1">
      <c r="F12098" s="22"/>
      <c r="G12098" s="19"/>
      <c r="H12098" s="19"/>
      <c r="I12098" s="120"/>
      <c r="J12098" s="23"/>
      <c r="K12098" s="100"/>
      <c r="L12098" s="23"/>
      <c r="N12098" s="119"/>
      <c r="O12098" s="96"/>
    </row>
    <row r="12099" spans="6:15" ht="45.95" customHeight="1">
      <c r="F12099" s="25"/>
      <c r="G12099" s="25"/>
      <c r="H12099" s="25"/>
      <c r="I12099" s="132"/>
      <c r="J12099" s="23"/>
      <c r="K12099" s="100"/>
      <c r="L12099" s="23"/>
      <c r="N12099" s="119"/>
      <c r="O12099" s="96"/>
    </row>
    <row r="12100" spans="6:15" ht="45.95" customHeight="1">
      <c r="F12100" s="133"/>
      <c r="G12100" s="25"/>
      <c r="H12100" s="25"/>
      <c r="I12100" s="132"/>
      <c r="J12100" s="23"/>
      <c r="K12100" s="100"/>
      <c r="L12100" s="23"/>
      <c r="N12100" s="119"/>
      <c r="O12100" s="96"/>
    </row>
    <row r="12101" spans="6:15" ht="45.95" customHeight="1">
      <c r="F12101" s="133"/>
      <c r="G12101" s="25"/>
      <c r="H12101" s="25"/>
      <c r="I12101" s="132"/>
      <c r="J12101" s="23"/>
      <c r="K12101" s="100"/>
      <c r="L12101" s="23"/>
      <c r="N12101" s="119"/>
      <c r="O12101" s="96"/>
    </row>
    <row r="12102" spans="6:15" ht="45.95" customHeight="1">
      <c r="F12102" s="133"/>
      <c r="G12102" s="25"/>
      <c r="H12102" s="25"/>
      <c r="I12102" s="132"/>
      <c r="J12102" s="23"/>
      <c r="K12102" s="100"/>
      <c r="L12102" s="23"/>
      <c r="N12102" s="119"/>
      <c r="O12102" s="96"/>
    </row>
    <row r="12103" spans="6:15" ht="45.95" customHeight="1">
      <c r="F12103" s="18"/>
      <c r="G12103" s="19"/>
      <c r="H12103" s="19"/>
      <c r="I12103" s="120"/>
      <c r="J12103" s="16"/>
      <c r="K12103" s="17"/>
      <c r="L12103" s="16"/>
      <c r="N12103" s="119"/>
      <c r="O12103" s="96"/>
    </row>
    <row r="12104" spans="6:15" ht="45.95" customHeight="1">
      <c r="F12104" s="18"/>
      <c r="G12104" s="19"/>
      <c r="H12104" s="19"/>
      <c r="I12104" s="120"/>
      <c r="J12104" s="16"/>
      <c r="K12104" s="17"/>
      <c r="L12104" s="16"/>
      <c r="N12104" s="119"/>
      <c r="O12104" s="96"/>
    </row>
    <row r="12105" spans="6:15" ht="45.95" customHeight="1">
      <c r="F12105" s="18"/>
      <c r="G12105" s="19"/>
      <c r="H12105" s="19"/>
      <c r="I12105" s="120"/>
      <c r="J12105" s="16"/>
      <c r="K12105" s="17"/>
      <c r="L12105" s="16"/>
      <c r="N12105" s="119"/>
      <c r="O12105" s="96"/>
    </row>
    <row r="12106" spans="6:15" ht="45.95" customHeight="1">
      <c r="F12106" s="22"/>
      <c r="G12106" s="19"/>
      <c r="H12106" s="19"/>
      <c r="I12106" s="120"/>
      <c r="J12106" s="23"/>
      <c r="K12106" s="24"/>
      <c r="L12106" s="23"/>
      <c r="N12106" s="119"/>
      <c r="O12106" s="96"/>
    </row>
    <row r="12107" spans="6:15" ht="45.95" customHeight="1">
      <c r="F12107" s="25"/>
      <c r="G12107" s="25"/>
      <c r="H12107" s="25"/>
      <c r="I12107" s="120"/>
      <c r="J12107" s="23"/>
      <c r="K12107" s="24"/>
      <c r="L12107" s="23"/>
      <c r="N12107" s="119"/>
      <c r="O12107" s="96"/>
    </row>
    <row r="12108" spans="6:15" ht="45.95" customHeight="1">
      <c r="F12108" s="133"/>
      <c r="G12108" s="25"/>
      <c r="H12108" s="25"/>
      <c r="I12108" s="132"/>
      <c r="J12108" s="23"/>
      <c r="K12108" s="24"/>
      <c r="L12108" s="23"/>
      <c r="N12108" s="119"/>
      <c r="O12108" s="96"/>
    </row>
    <row r="12109" spans="6:15" ht="45.95" customHeight="1">
      <c r="F12109" s="133"/>
      <c r="G12109" s="25"/>
      <c r="H12109" s="25"/>
      <c r="I12109" s="132"/>
      <c r="J12109" s="23"/>
      <c r="K12109" s="24"/>
      <c r="L12109" s="23"/>
      <c r="N12109" s="119"/>
      <c r="O12109" s="96"/>
    </row>
    <row r="12110" spans="6:15" ht="45.95" customHeight="1">
      <c r="F12110" s="18"/>
      <c r="G12110" s="19"/>
      <c r="H12110" s="19"/>
      <c r="I12110" s="120"/>
      <c r="J12110" s="16"/>
      <c r="K12110" s="17"/>
      <c r="L12110" s="16"/>
      <c r="N12110" s="119"/>
      <c r="O12110" s="96"/>
    </row>
    <row r="12111" spans="6:15" ht="45.95" customHeight="1">
      <c r="F12111" s="18"/>
      <c r="G12111" s="19"/>
      <c r="H12111" s="19"/>
      <c r="I12111" s="120"/>
      <c r="J12111" s="16"/>
      <c r="K12111" s="17"/>
      <c r="L12111" s="16"/>
      <c r="N12111" s="119"/>
      <c r="O12111" s="96"/>
    </row>
    <row r="12112" spans="6:15" ht="45.95" customHeight="1">
      <c r="F12112" s="18"/>
      <c r="G12112" s="19"/>
      <c r="H12112" s="19"/>
      <c r="I12112" s="120"/>
      <c r="J12112" s="16"/>
      <c r="K12112" s="17"/>
      <c r="L12112" s="16"/>
      <c r="N12112" s="119"/>
      <c r="O12112" s="96"/>
    </row>
    <row r="12113" spans="1:15" ht="45.95" customHeight="1">
      <c r="F12113" s="22"/>
      <c r="G12113" s="19"/>
      <c r="H12113" s="19"/>
      <c r="I12113" s="120"/>
      <c r="J12113" s="23"/>
      <c r="K12113" s="24"/>
      <c r="L12113" s="23"/>
      <c r="N12113" s="119"/>
      <c r="O12113" s="96"/>
    </row>
    <row r="12114" spans="1:15" ht="45.95" customHeight="1">
      <c r="F12114" s="25"/>
      <c r="G12114" s="25"/>
      <c r="H12114" s="25"/>
      <c r="I12114" s="132"/>
      <c r="J12114" s="23"/>
      <c r="K12114" s="24"/>
      <c r="L12114" s="23"/>
      <c r="N12114" s="119"/>
      <c r="O12114" s="96"/>
    </row>
    <row r="12115" spans="1:15" ht="45.95" customHeight="1">
      <c r="F12115" s="133"/>
      <c r="G12115" s="25"/>
      <c r="H12115" s="25"/>
      <c r="I12115" s="132"/>
      <c r="J12115" s="23"/>
      <c r="K12115" s="24"/>
      <c r="L12115" s="23"/>
      <c r="N12115" s="119"/>
      <c r="O12115" s="96"/>
    </row>
    <row r="12116" spans="1:15" ht="45.95" customHeight="1">
      <c r="F12116" s="133"/>
      <c r="G12116" s="25"/>
      <c r="H12116" s="25"/>
      <c r="I12116" s="132"/>
      <c r="J12116" s="23"/>
      <c r="K12116" s="24"/>
      <c r="L12116" s="23"/>
      <c r="N12116" s="119"/>
      <c r="O12116" s="96"/>
    </row>
    <row r="12117" spans="1:15" ht="45.95" customHeight="1">
      <c r="F12117" s="133"/>
      <c r="G12117" s="25"/>
      <c r="H12117" s="25"/>
      <c r="I12117" s="132"/>
      <c r="J12117" s="23"/>
      <c r="K12117" s="24"/>
      <c r="L12117" s="23"/>
      <c r="N12117" s="119"/>
      <c r="O12117" s="96"/>
    </row>
    <row r="12118" spans="1:15" ht="45.95" customHeight="1">
      <c r="F12118" s="18"/>
      <c r="G12118" s="19"/>
      <c r="H12118" s="19"/>
      <c r="I12118" s="120"/>
      <c r="J12118" s="16"/>
      <c r="K12118" s="17"/>
      <c r="L12118" s="16"/>
      <c r="N12118" s="119"/>
      <c r="O12118" s="96"/>
    </row>
    <row r="12119" spans="1:15" ht="45.95" customHeight="1">
      <c r="F12119" s="18"/>
      <c r="G12119" s="19"/>
      <c r="H12119" s="19"/>
      <c r="I12119" s="120"/>
      <c r="J12119" s="16"/>
      <c r="K12119" s="17"/>
      <c r="L12119" s="16"/>
      <c r="N12119" s="119"/>
      <c r="O12119" s="96"/>
    </row>
    <row r="12120" spans="1:15" ht="45.95" customHeight="1">
      <c r="F12120" s="18"/>
      <c r="G12120" s="19"/>
      <c r="H12120" s="19"/>
      <c r="I12120" s="120"/>
      <c r="J12120" s="16"/>
      <c r="K12120" s="17"/>
      <c r="L12120" s="16"/>
      <c r="N12120" s="119"/>
      <c r="O12120" s="96"/>
    </row>
    <row r="12121" spans="1:15" ht="45.95" customHeight="1">
      <c r="F12121" s="22"/>
      <c r="G12121" s="19"/>
      <c r="H12121" s="19"/>
      <c r="I12121" s="120"/>
      <c r="J12121" s="23"/>
      <c r="K12121" s="24"/>
      <c r="L12121" s="23"/>
      <c r="N12121" s="119"/>
      <c r="O12121" s="96"/>
    </row>
    <row r="12122" spans="1:15" ht="45.95" customHeight="1">
      <c r="F12122" s="22"/>
      <c r="G12122" s="19"/>
      <c r="H12122" s="19"/>
      <c r="I12122" s="120"/>
      <c r="J12122" s="23"/>
      <c r="K12122" s="24"/>
      <c r="L12122" s="23"/>
      <c r="N12122" s="119"/>
      <c r="O12122" s="96"/>
    </row>
    <row r="12123" spans="1:15" ht="45.95" customHeight="1">
      <c r="F12123" s="25"/>
      <c r="G12123" s="25"/>
      <c r="H12123" s="25"/>
      <c r="I12123" s="132"/>
      <c r="J12123" s="23"/>
      <c r="K12123" s="24"/>
      <c r="L12123" s="23"/>
      <c r="N12123" s="119"/>
      <c r="O12123" s="96"/>
    </row>
    <row r="12124" spans="1:15" ht="45.95" customHeight="1">
      <c r="F12124" s="25"/>
      <c r="G12124" s="25"/>
      <c r="H12124" s="25"/>
      <c r="I12124" s="132"/>
      <c r="J12124" s="23"/>
      <c r="K12124" s="24"/>
      <c r="L12124" s="23"/>
      <c r="N12124" s="119"/>
      <c r="O12124" s="96"/>
    </row>
    <row r="12125" spans="1:15" ht="45.95" customHeight="1">
      <c r="F12125" s="133"/>
      <c r="G12125" s="25"/>
      <c r="H12125" s="25"/>
      <c r="I12125" s="132"/>
      <c r="J12125" s="23"/>
      <c r="K12125" s="24"/>
      <c r="L12125" s="23"/>
      <c r="N12125" s="119"/>
      <c r="O12125" s="96"/>
    </row>
    <row r="12126" spans="1:15" ht="45.95" customHeight="1">
      <c r="F12126" s="133"/>
      <c r="G12126" s="25"/>
      <c r="H12126" s="25"/>
      <c r="I12126" s="132"/>
      <c r="J12126" s="23"/>
      <c r="K12126" s="24"/>
      <c r="L12126" s="23"/>
      <c r="N12126" s="119"/>
      <c r="O12126" s="96"/>
    </row>
    <row r="12127" spans="1:15" ht="45.95" customHeight="1">
      <c r="A12127" s="110"/>
      <c r="B12127" s="149"/>
      <c r="C12127" s="127"/>
      <c r="D12127" s="96"/>
      <c r="F12127" s="18"/>
      <c r="G12127" s="130"/>
      <c r="H12127" s="130"/>
      <c r="I12127" s="120"/>
      <c r="J12127" s="16"/>
      <c r="K12127" s="17"/>
      <c r="L12127" s="16"/>
      <c r="N12127" s="131"/>
      <c r="O12127" s="96"/>
    </row>
    <row r="12128" spans="1:15" ht="45.95" customHeight="1">
      <c r="G12128" s="130"/>
      <c r="H12128" s="130"/>
      <c r="I12128" s="120"/>
      <c r="J12128" s="16"/>
      <c r="K12128" s="17"/>
      <c r="L12128" s="16"/>
      <c r="N12128" s="131"/>
    </row>
    <row r="12129" spans="6:14" ht="45.95" customHeight="1">
      <c r="F12129" s="18"/>
      <c r="G12129" s="130"/>
      <c r="H12129" s="130"/>
      <c r="I12129" s="120"/>
      <c r="J12129" s="16"/>
      <c r="K12129" s="17"/>
      <c r="L12129" s="16"/>
      <c r="N12129" s="131"/>
    </row>
    <row r="12130" spans="6:14" ht="45.95" customHeight="1">
      <c r="F12130" s="18"/>
      <c r="G12130" s="19"/>
      <c r="H12130" s="19"/>
      <c r="I12130" s="120"/>
      <c r="J12130" s="16"/>
      <c r="K12130" s="17"/>
      <c r="L12130" s="16"/>
      <c r="N12130" s="121"/>
    </row>
    <row r="12131" spans="6:14" ht="45.95" customHeight="1">
      <c r="F12131" s="18"/>
      <c r="G12131" s="19"/>
      <c r="H12131" s="19"/>
      <c r="I12131" s="120"/>
      <c r="J12131" s="16"/>
      <c r="K12131" s="17"/>
      <c r="L12131" s="16"/>
      <c r="N12131" s="121"/>
    </row>
    <row r="12132" spans="6:14" ht="45.95" customHeight="1">
      <c r="F12132" s="18"/>
      <c r="G12132" s="19"/>
      <c r="H12132" s="19"/>
      <c r="I12132" s="120"/>
      <c r="J12132" s="16"/>
      <c r="K12132" s="17"/>
      <c r="L12132" s="16"/>
      <c r="N12132" s="121"/>
    </row>
    <row r="12133" spans="6:14" ht="45.95" customHeight="1">
      <c r="F12133" s="22"/>
      <c r="G12133" s="19"/>
      <c r="H12133" s="19"/>
      <c r="I12133" s="120"/>
      <c r="J12133" s="23"/>
      <c r="K12133" s="24"/>
      <c r="L12133" s="23"/>
      <c r="N12133" s="121"/>
    </row>
    <row r="12134" spans="6:14" ht="45.95" customHeight="1">
      <c r="F12134" s="25"/>
      <c r="G12134" s="25"/>
      <c r="H12134" s="25"/>
      <c r="I12134" s="120"/>
      <c r="J12134" s="23"/>
      <c r="K12134" s="24"/>
      <c r="L12134" s="23"/>
      <c r="N12134" s="121"/>
    </row>
    <row r="12135" spans="6:14" ht="45.95" customHeight="1">
      <c r="F12135" s="25"/>
      <c r="G12135" s="25"/>
      <c r="H12135" s="25"/>
      <c r="I12135" s="132"/>
      <c r="J12135" s="23"/>
      <c r="K12135" s="24"/>
      <c r="L12135" s="23"/>
      <c r="N12135" s="121"/>
    </row>
    <row r="12136" spans="6:14" ht="45.95" customHeight="1">
      <c r="F12136" s="133"/>
      <c r="G12136" s="25"/>
      <c r="H12136" s="25"/>
      <c r="I12136" s="132"/>
      <c r="J12136" s="23"/>
      <c r="K12136" s="24"/>
      <c r="L12136" s="23"/>
      <c r="N12136" s="121"/>
    </row>
    <row r="12137" spans="6:14" ht="45.95" customHeight="1">
      <c r="F12137" s="133"/>
      <c r="G12137" s="25"/>
      <c r="H12137" s="25"/>
      <c r="I12137" s="132"/>
      <c r="J12137" s="23"/>
      <c r="K12137" s="24"/>
      <c r="L12137" s="23"/>
      <c r="N12137" s="121"/>
    </row>
    <row r="12138" spans="6:14" ht="45.95" customHeight="1">
      <c r="F12138" s="133"/>
      <c r="G12138" s="25"/>
      <c r="H12138" s="25"/>
      <c r="I12138" s="132"/>
      <c r="J12138" s="23"/>
      <c r="K12138" s="24"/>
      <c r="L12138" s="23"/>
      <c r="N12138" s="121"/>
    </row>
    <row r="12139" spans="6:14" ht="45.95" customHeight="1">
      <c r="F12139" s="18"/>
      <c r="G12139" s="19"/>
      <c r="H12139" s="19"/>
      <c r="I12139" s="120"/>
      <c r="J12139" s="16"/>
      <c r="K12139" s="17"/>
      <c r="L12139" s="16"/>
      <c r="N12139" s="121"/>
    </row>
    <row r="12140" spans="6:14" ht="45.95" customHeight="1">
      <c r="F12140" s="18"/>
      <c r="G12140" s="19"/>
      <c r="H12140" s="19"/>
      <c r="I12140" s="120"/>
      <c r="J12140" s="16"/>
      <c r="K12140" s="17"/>
      <c r="L12140" s="16"/>
      <c r="N12140" s="121"/>
    </row>
    <row r="12141" spans="6:14" ht="45.95" customHeight="1">
      <c r="F12141" s="22"/>
      <c r="G12141" s="19"/>
      <c r="H12141" s="19"/>
      <c r="I12141" s="120"/>
      <c r="J12141" s="23"/>
      <c r="K12141" s="24"/>
      <c r="L12141" s="23"/>
      <c r="N12141" s="121"/>
    </row>
    <row r="12142" spans="6:14" ht="45.95" customHeight="1">
      <c r="F12142" s="22"/>
      <c r="G12142" s="19"/>
      <c r="H12142" s="19"/>
      <c r="I12142" s="120"/>
      <c r="J12142" s="23"/>
      <c r="K12142" s="24"/>
      <c r="L12142" s="23"/>
      <c r="N12142" s="121"/>
    </row>
    <row r="12143" spans="6:14" ht="45.95" customHeight="1">
      <c r="F12143" s="25"/>
      <c r="G12143" s="25"/>
      <c r="H12143" s="25"/>
      <c r="I12143" s="120"/>
      <c r="J12143" s="23"/>
      <c r="K12143" s="24"/>
      <c r="L12143" s="23"/>
      <c r="N12143" s="121"/>
    </row>
    <row r="12144" spans="6:14" ht="45.95" customHeight="1">
      <c r="F12144" s="25"/>
      <c r="G12144" s="25"/>
      <c r="H12144" s="25"/>
      <c r="I12144" s="132"/>
      <c r="J12144" s="23"/>
      <c r="K12144" s="24"/>
      <c r="L12144" s="23"/>
      <c r="N12144" s="121"/>
    </row>
    <row r="12145" spans="1:14" ht="45.95" customHeight="1">
      <c r="F12145" s="133"/>
      <c r="G12145" s="25"/>
      <c r="H12145" s="25"/>
      <c r="I12145" s="132"/>
      <c r="J12145" s="23"/>
      <c r="K12145" s="24"/>
      <c r="L12145" s="23"/>
      <c r="N12145" s="121"/>
    </row>
    <row r="12146" spans="1:14" ht="45.95" customHeight="1">
      <c r="F12146" s="133"/>
      <c r="G12146" s="25"/>
      <c r="H12146" s="25"/>
      <c r="I12146" s="132"/>
      <c r="J12146" s="23"/>
      <c r="K12146" s="24"/>
      <c r="L12146" s="23"/>
      <c r="N12146" s="121"/>
    </row>
    <row r="12147" spans="1:14" ht="45.95" customHeight="1">
      <c r="F12147" s="18"/>
      <c r="G12147" s="19"/>
      <c r="H12147" s="19"/>
      <c r="I12147" s="137"/>
      <c r="J12147" s="16"/>
      <c r="K12147" s="17"/>
      <c r="L12147" s="16"/>
      <c r="N12147" s="121"/>
    </row>
    <row r="12148" spans="1:14" ht="45.95" customHeight="1">
      <c r="F12148" s="18"/>
      <c r="G12148" s="19"/>
      <c r="H12148" s="19"/>
      <c r="I12148" s="120"/>
      <c r="J12148" s="16"/>
      <c r="K12148" s="17"/>
      <c r="L12148" s="16"/>
      <c r="N12148" s="121"/>
    </row>
    <row r="12149" spans="1:14" ht="45.95" customHeight="1">
      <c r="F12149" s="18"/>
      <c r="G12149" s="19"/>
      <c r="H12149" s="19"/>
      <c r="I12149" s="120"/>
      <c r="J12149" s="16"/>
      <c r="K12149" s="17"/>
      <c r="L12149" s="16"/>
      <c r="N12149" s="121"/>
    </row>
    <row r="12150" spans="1:14" ht="45.95" customHeight="1">
      <c r="F12150" s="18"/>
      <c r="G12150" s="19"/>
      <c r="H12150" s="19"/>
      <c r="I12150" s="120"/>
      <c r="J12150" s="16"/>
      <c r="K12150" s="17"/>
      <c r="L12150" s="16"/>
      <c r="N12150" s="121"/>
    </row>
    <row r="12151" spans="1:14" ht="45.95" customHeight="1">
      <c r="F12151" s="18"/>
      <c r="G12151" s="19"/>
      <c r="H12151" s="19"/>
      <c r="I12151" s="120"/>
      <c r="J12151" s="16"/>
      <c r="K12151" s="17"/>
      <c r="L12151" s="16"/>
      <c r="N12151" s="121"/>
    </row>
    <row r="12152" spans="1:14" ht="45.95" customHeight="1">
      <c r="F12152" s="22"/>
      <c r="G12152" s="19"/>
      <c r="H12152" s="19"/>
      <c r="I12152" s="120"/>
      <c r="J12152" s="23"/>
      <c r="K12152" s="24"/>
      <c r="L12152" s="23"/>
      <c r="N12152" s="121"/>
    </row>
    <row r="12153" spans="1:14" ht="45.95" customHeight="1">
      <c r="F12153" s="25"/>
      <c r="G12153" s="25"/>
      <c r="H12153" s="25"/>
      <c r="I12153" s="132"/>
      <c r="J12153" s="23"/>
      <c r="K12153" s="24"/>
      <c r="L12153" s="23"/>
      <c r="N12153" s="121"/>
    </row>
    <row r="12154" spans="1:14" ht="45.95" customHeight="1">
      <c r="F12154" s="25"/>
      <c r="G12154" s="25"/>
      <c r="H12154" s="25"/>
      <c r="I12154" s="132"/>
      <c r="J12154" s="23"/>
      <c r="K12154" s="24"/>
      <c r="L12154" s="23"/>
      <c r="N12154" s="121"/>
    </row>
    <row r="12155" spans="1:14" ht="45.95" customHeight="1">
      <c r="F12155" s="133"/>
      <c r="G12155" s="25"/>
      <c r="H12155" s="25"/>
      <c r="I12155" s="132"/>
      <c r="J12155" s="23"/>
      <c r="K12155" s="24"/>
      <c r="L12155" s="23"/>
      <c r="N12155" s="121"/>
    </row>
    <row r="12156" spans="1:14" ht="45.95" customHeight="1">
      <c r="F12156" s="133"/>
      <c r="G12156" s="25"/>
      <c r="H12156" s="25"/>
      <c r="I12156" s="132"/>
      <c r="J12156" s="23"/>
      <c r="K12156" s="24"/>
      <c r="L12156" s="23"/>
      <c r="N12156" s="121"/>
    </row>
    <row r="12157" spans="1:14" ht="45.95" customHeight="1">
      <c r="A12157" s="110"/>
      <c r="B12157" s="149"/>
      <c r="C12157" s="127"/>
      <c r="D12157" s="96"/>
      <c r="F12157" s="18"/>
      <c r="G12157" s="130"/>
      <c r="H12157" s="130"/>
      <c r="I12157" s="120"/>
      <c r="J12157" s="16"/>
      <c r="K12157" s="17"/>
      <c r="L12157" s="16"/>
      <c r="N12157" s="131"/>
    </row>
    <row r="12158" spans="1:14" ht="45.95" customHeight="1">
      <c r="G12158" s="130"/>
      <c r="H12158" s="130"/>
      <c r="I12158" s="120"/>
      <c r="J12158" s="16"/>
      <c r="K12158" s="17"/>
      <c r="L12158" s="16"/>
      <c r="N12158" s="131"/>
    </row>
    <row r="12159" spans="1:14" ht="45.95" customHeight="1">
      <c r="F12159" s="18"/>
      <c r="G12159" s="130"/>
      <c r="H12159" s="130"/>
      <c r="I12159" s="120"/>
      <c r="J12159" s="16"/>
      <c r="K12159" s="17"/>
      <c r="L12159" s="16"/>
      <c r="N12159" s="131"/>
    </row>
    <row r="12160" spans="1:14" ht="45.95" customHeight="1">
      <c r="F12160" s="18"/>
      <c r="G12160" s="130"/>
      <c r="H12160" s="130"/>
      <c r="I12160" s="120"/>
      <c r="J12160" s="16"/>
      <c r="K12160" s="17"/>
      <c r="L12160" s="16"/>
      <c r="N12160" s="131"/>
    </row>
    <row r="12161" spans="6:14" ht="45.95" customHeight="1">
      <c r="F12161" s="18"/>
      <c r="G12161" s="130"/>
      <c r="H12161" s="130"/>
      <c r="I12161" s="120"/>
      <c r="J12161" s="16"/>
      <c r="K12161" s="17"/>
      <c r="L12161" s="16"/>
      <c r="N12161" s="131"/>
    </row>
    <row r="12162" spans="6:14" ht="45.95" customHeight="1">
      <c r="F12162" s="18"/>
      <c r="G12162" s="19"/>
      <c r="H12162" s="19"/>
      <c r="I12162" s="120"/>
      <c r="J12162" s="16"/>
      <c r="K12162" s="17"/>
      <c r="L12162" s="16"/>
      <c r="N12162" s="119"/>
    </row>
    <row r="12163" spans="6:14" ht="45.95" customHeight="1">
      <c r="F12163" s="18"/>
      <c r="G12163" s="19"/>
      <c r="H12163" s="19"/>
      <c r="I12163" s="120"/>
      <c r="J12163" s="16"/>
      <c r="K12163" s="17"/>
      <c r="L12163" s="16"/>
      <c r="N12163" s="119"/>
    </row>
    <row r="12164" spans="6:14" ht="45.95" customHeight="1">
      <c r="F12164" s="18"/>
      <c r="G12164" s="19"/>
      <c r="H12164" s="19"/>
      <c r="I12164" s="120"/>
      <c r="J12164" s="16"/>
      <c r="K12164" s="17"/>
      <c r="L12164" s="16"/>
      <c r="N12164" s="119"/>
    </row>
    <row r="12165" spans="6:14" ht="45.95" customHeight="1">
      <c r="F12165" s="18"/>
      <c r="G12165" s="19"/>
      <c r="H12165" s="19"/>
      <c r="I12165" s="120"/>
      <c r="J12165" s="16"/>
      <c r="K12165" s="17"/>
      <c r="L12165" s="16"/>
      <c r="N12165" s="119"/>
    </row>
    <row r="12166" spans="6:14" ht="45.95" customHeight="1">
      <c r="F12166" s="22"/>
      <c r="G12166" s="19"/>
      <c r="H12166" s="19"/>
      <c r="I12166" s="120"/>
      <c r="J12166" s="23"/>
      <c r="K12166" s="24"/>
      <c r="L12166" s="23"/>
      <c r="N12166" s="119"/>
    </row>
    <row r="12167" spans="6:14" ht="45.95" customHeight="1">
      <c r="F12167" s="25"/>
      <c r="G12167" s="25"/>
      <c r="H12167" s="25"/>
      <c r="I12167" s="132"/>
      <c r="J12167" s="23"/>
      <c r="K12167" s="24"/>
      <c r="L12167" s="23"/>
      <c r="N12167" s="119"/>
    </row>
    <row r="12168" spans="6:14" ht="45.95" customHeight="1">
      <c r="F12168" s="133"/>
      <c r="G12168" s="25"/>
      <c r="H12168" s="25"/>
      <c r="I12168" s="132"/>
      <c r="J12168" s="23"/>
      <c r="K12168" s="24"/>
      <c r="L12168" s="23"/>
      <c r="N12168" s="119"/>
    </row>
    <row r="12169" spans="6:14" ht="45.95" customHeight="1">
      <c r="F12169" s="133"/>
      <c r="G12169" s="25"/>
      <c r="H12169" s="25"/>
      <c r="I12169" s="132"/>
      <c r="J12169" s="23"/>
      <c r="K12169" s="24"/>
      <c r="L12169" s="23"/>
      <c r="N12169" s="119"/>
    </row>
    <row r="12170" spans="6:14" ht="45.95" customHeight="1">
      <c r="F12170" s="18"/>
      <c r="G12170" s="19"/>
      <c r="H12170" s="19"/>
      <c r="I12170" s="120"/>
      <c r="J12170" s="16"/>
      <c r="K12170" s="17"/>
      <c r="L12170" s="16"/>
      <c r="N12170" s="119"/>
    </row>
    <row r="12171" spans="6:14" ht="45.95" customHeight="1">
      <c r="F12171" s="25"/>
      <c r="G12171" s="25"/>
      <c r="H12171" s="25"/>
      <c r="I12171" s="120"/>
      <c r="J12171" s="23"/>
      <c r="K12171" s="24"/>
      <c r="L12171" s="23"/>
      <c r="N12171" s="119"/>
    </row>
    <row r="12172" spans="6:14" ht="45.95" customHeight="1">
      <c r="F12172" s="133"/>
      <c r="G12172" s="25"/>
      <c r="H12172" s="25"/>
      <c r="I12172" s="120"/>
      <c r="J12172" s="23"/>
      <c r="K12172" s="24"/>
      <c r="L12172" s="23"/>
      <c r="N12172" s="119"/>
    </row>
    <row r="12173" spans="6:14" ht="45.95" customHeight="1">
      <c r="F12173" s="133"/>
      <c r="G12173" s="25"/>
      <c r="H12173" s="25"/>
      <c r="I12173" s="120"/>
      <c r="J12173" s="23"/>
      <c r="K12173" s="24"/>
      <c r="L12173" s="23"/>
      <c r="N12173" s="119"/>
    </row>
    <row r="12174" spans="6:14" ht="45.95" customHeight="1">
      <c r="F12174" s="133"/>
      <c r="G12174" s="25"/>
      <c r="H12174" s="25"/>
      <c r="I12174" s="120"/>
      <c r="J12174" s="23"/>
      <c r="K12174" s="24"/>
      <c r="L12174" s="23"/>
      <c r="N12174" s="119"/>
    </row>
    <row r="12175" spans="6:14" ht="45.95" customHeight="1">
      <c r="F12175" s="18"/>
      <c r="G12175" s="19"/>
      <c r="H12175" s="19"/>
      <c r="I12175" s="137"/>
      <c r="J12175" s="16"/>
      <c r="K12175" s="17"/>
      <c r="L12175" s="16"/>
      <c r="N12175" s="119"/>
    </row>
    <row r="12176" spans="6:14" ht="45.95" customHeight="1">
      <c r="F12176" s="18"/>
      <c r="G12176" s="19"/>
      <c r="H12176" s="19"/>
      <c r="I12176" s="120"/>
      <c r="J12176" s="16"/>
      <c r="K12176" s="17"/>
      <c r="L12176" s="16"/>
      <c r="N12176" s="119"/>
    </row>
    <row r="12177" spans="6:14" ht="45.95" customHeight="1">
      <c r="F12177" s="22"/>
      <c r="G12177" s="19"/>
      <c r="H12177" s="19"/>
      <c r="I12177" s="120"/>
      <c r="J12177" s="23"/>
      <c r="K12177" s="24"/>
      <c r="L12177" s="23"/>
      <c r="N12177" s="119"/>
    </row>
    <row r="12178" spans="6:14" ht="45.95" customHeight="1">
      <c r="F12178" s="25"/>
      <c r="G12178" s="25"/>
      <c r="H12178" s="25"/>
      <c r="I12178" s="120"/>
      <c r="J12178" s="23"/>
      <c r="K12178" s="24"/>
      <c r="L12178" s="23"/>
      <c r="N12178" s="119"/>
    </row>
    <row r="12179" spans="6:14" ht="45.95" customHeight="1">
      <c r="F12179" s="133"/>
      <c r="G12179" s="25"/>
      <c r="H12179" s="25"/>
      <c r="I12179" s="120"/>
      <c r="J12179" s="23"/>
      <c r="K12179" s="24"/>
      <c r="L12179" s="23"/>
      <c r="N12179" s="119"/>
    </row>
    <row r="12180" spans="6:14" ht="45.95" customHeight="1">
      <c r="F12180" s="133"/>
      <c r="G12180" s="25"/>
      <c r="H12180" s="25"/>
      <c r="I12180" s="120"/>
      <c r="J12180" s="23"/>
      <c r="K12180" s="24"/>
      <c r="L12180" s="23"/>
      <c r="N12180" s="119"/>
    </row>
    <row r="12181" spans="6:14" ht="45.95" customHeight="1">
      <c r="F12181" s="133"/>
      <c r="G12181" s="25"/>
      <c r="H12181" s="25"/>
      <c r="I12181" s="132"/>
      <c r="J12181" s="23"/>
      <c r="K12181" s="24"/>
      <c r="L12181" s="23"/>
      <c r="N12181" s="119"/>
    </row>
    <row r="12182" spans="6:14" ht="45.95" customHeight="1">
      <c r="F12182" s="18"/>
      <c r="G12182" s="19"/>
      <c r="H12182" s="19"/>
      <c r="I12182" s="120"/>
      <c r="J12182" s="16"/>
      <c r="K12182" s="17"/>
      <c r="L12182" s="16"/>
      <c r="N12182" s="119"/>
    </row>
    <row r="12183" spans="6:14" ht="45.95" customHeight="1">
      <c r="F12183" s="18"/>
      <c r="G12183" s="19"/>
      <c r="H12183" s="19"/>
      <c r="I12183" s="120"/>
      <c r="J12183" s="16"/>
      <c r="K12183" s="17"/>
      <c r="L12183" s="16"/>
      <c r="N12183" s="119"/>
    </row>
    <row r="12184" spans="6:14" ht="45.95" customHeight="1">
      <c r="F12184" s="18"/>
      <c r="G12184" s="19"/>
      <c r="H12184" s="19"/>
      <c r="I12184" s="120"/>
      <c r="J12184" s="16"/>
      <c r="K12184" s="17"/>
      <c r="L12184" s="16"/>
      <c r="N12184" s="119"/>
    </row>
    <row r="12185" spans="6:14" ht="45.95" customHeight="1">
      <c r="F12185" s="22"/>
      <c r="G12185" s="19"/>
      <c r="H12185" s="19"/>
      <c r="I12185" s="120"/>
      <c r="J12185" s="23"/>
      <c r="K12185" s="24"/>
      <c r="L12185" s="23"/>
      <c r="N12185" s="119"/>
    </row>
    <row r="12186" spans="6:14" ht="45.95" customHeight="1">
      <c r="F12186" s="25"/>
      <c r="G12186" s="25"/>
      <c r="H12186" s="25"/>
      <c r="I12186" s="132"/>
      <c r="J12186" s="23"/>
      <c r="K12186" s="24"/>
      <c r="L12186" s="23"/>
      <c r="N12186" s="119"/>
    </row>
    <row r="12187" spans="6:14" ht="45.95" customHeight="1">
      <c r="F12187" s="133"/>
      <c r="G12187" s="25"/>
      <c r="H12187" s="25"/>
      <c r="I12187" s="132"/>
      <c r="J12187" s="23"/>
      <c r="K12187" s="24"/>
      <c r="L12187" s="23"/>
      <c r="N12187" s="119"/>
    </row>
    <row r="12188" spans="6:14" ht="45.95" customHeight="1">
      <c r="F12188" s="133"/>
      <c r="G12188" s="25"/>
      <c r="H12188" s="25"/>
      <c r="I12188" s="132"/>
      <c r="J12188" s="23"/>
      <c r="K12188" s="24"/>
      <c r="L12188" s="23"/>
      <c r="N12188" s="119"/>
    </row>
    <row r="12189" spans="6:14" ht="45.95" customHeight="1">
      <c r="F12189" s="18"/>
      <c r="G12189" s="19"/>
      <c r="H12189" s="19"/>
      <c r="I12189" s="137"/>
      <c r="J12189" s="16"/>
      <c r="K12189" s="17"/>
      <c r="L12189" s="16"/>
      <c r="N12189" s="119"/>
    </row>
    <row r="12190" spans="6:14" ht="45.95" customHeight="1">
      <c r="F12190" s="18"/>
      <c r="G12190" s="19"/>
      <c r="H12190" s="19"/>
      <c r="I12190" s="120"/>
      <c r="J12190" s="16"/>
      <c r="K12190" s="17"/>
      <c r="L12190" s="16"/>
      <c r="N12190" s="119"/>
    </row>
    <row r="12191" spans="6:14" ht="45.95" customHeight="1">
      <c r="F12191" s="22"/>
      <c r="G12191" s="19"/>
      <c r="H12191" s="19"/>
      <c r="I12191" s="120"/>
      <c r="J12191" s="23"/>
      <c r="K12191" s="24"/>
      <c r="L12191" s="23"/>
      <c r="N12191" s="119"/>
    </row>
    <row r="12192" spans="6:14" ht="45.95" customHeight="1">
      <c r="F12192" s="22"/>
      <c r="G12192" s="19"/>
      <c r="H12192" s="19"/>
      <c r="I12192" s="120"/>
      <c r="J12192" s="23"/>
      <c r="K12192" s="24"/>
      <c r="L12192" s="23"/>
      <c r="N12192" s="119"/>
    </row>
    <row r="12193" spans="1:14" ht="45.95" customHeight="1">
      <c r="F12193" s="25"/>
      <c r="G12193" s="25"/>
      <c r="H12193" s="25"/>
      <c r="I12193" s="120"/>
      <c r="J12193" s="23"/>
      <c r="K12193" s="24"/>
      <c r="L12193" s="23"/>
      <c r="N12193" s="119"/>
    </row>
    <row r="12194" spans="1:14" ht="45.95" customHeight="1">
      <c r="F12194" s="133"/>
      <c r="G12194" s="25"/>
      <c r="H12194" s="25"/>
      <c r="I12194" s="120"/>
      <c r="J12194" s="23"/>
      <c r="K12194" s="24"/>
      <c r="L12194" s="23"/>
      <c r="N12194" s="119"/>
    </row>
    <row r="12195" spans="1:14" ht="45.95" customHeight="1">
      <c r="F12195" s="133"/>
      <c r="G12195" s="25"/>
      <c r="H12195" s="25"/>
      <c r="I12195" s="132"/>
      <c r="J12195" s="23"/>
      <c r="K12195" s="24"/>
      <c r="L12195" s="23"/>
      <c r="N12195" s="119"/>
    </row>
    <row r="12196" spans="1:14" ht="45.95" customHeight="1">
      <c r="A12196" s="110"/>
      <c r="B12196" s="149"/>
      <c r="C12196" s="127"/>
      <c r="D12196" s="96"/>
      <c r="F12196" s="18"/>
      <c r="G12196" s="130"/>
      <c r="H12196" s="130"/>
      <c r="I12196" s="120"/>
      <c r="J12196" s="16"/>
      <c r="K12196" s="17"/>
      <c r="L12196" s="16"/>
      <c r="N12196" s="131"/>
    </row>
    <row r="12197" spans="1:14" ht="45.95" customHeight="1">
      <c r="G12197" s="130"/>
      <c r="H12197" s="130"/>
      <c r="I12197" s="120"/>
      <c r="J12197" s="16"/>
      <c r="K12197" s="17"/>
      <c r="L12197" s="16"/>
      <c r="N12197" s="131"/>
    </row>
    <row r="12198" spans="1:14" ht="45.95" customHeight="1">
      <c r="F12198" s="18"/>
      <c r="G12198" s="130"/>
      <c r="H12198" s="130"/>
      <c r="I12198" s="120"/>
      <c r="J12198" s="16"/>
      <c r="K12198" s="17"/>
      <c r="L12198" s="16"/>
      <c r="N12198" s="131"/>
    </row>
    <row r="12199" spans="1:14" ht="45.95" customHeight="1">
      <c r="F12199" s="18"/>
      <c r="G12199" s="130"/>
      <c r="H12199" s="130"/>
      <c r="I12199" s="120"/>
      <c r="J12199" s="16"/>
      <c r="K12199" s="17"/>
      <c r="L12199" s="16"/>
      <c r="N12199" s="131"/>
    </row>
    <row r="12200" spans="1:14" ht="45.95" customHeight="1">
      <c r="F12200" s="18"/>
      <c r="G12200" s="19"/>
      <c r="H12200" s="19"/>
      <c r="I12200" s="137"/>
      <c r="J12200" s="16"/>
      <c r="K12200" s="17"/>
      <c r="L12200" s="16"/>
      <c r="N12200" s="119"/>
    </row>
    <row r="12201" spans="1:14" ht="45.95" customHeight="1">
      <c r="F12201" s="18"/>
      <c r="G12201" s="19"/>
      <c r="H12201" s="19"/>
      <c r="I12201" s="120"/>
      <c r="J12201" s="16"/>
      <c r="K12201" s="17"/>
      <c r="L12201" s="16"/>
      <c r="N12201" s="119"/>
    </row>
    <row r="12202" spans="1:14" ht="45.95" customHeight="1">
      <c r="F12202" s="18"/>
      <c r="G12202" s="19"/>
      <c r="H12202" s="19"/>
      <c r="I12202" s="120"/>
      <c r="J12202" s="16"/>
      <c r="K12202" s="17"/>
      <c r="L12202" s="16"/>
      <c r="N12202" s="119"/>
    </row>
    <row r="12203" spans="1:14" ht="45.95" customHeight="1">
      <c r="F12203" s="22"/>
      <c r="G12203" s="19"/>
      <c r="H12203" s="19"/>
      <c r="I12203" s="120"/>
      <c r="J12203" s="23"/>
      <c r="K12203" s="24"/>
      <c r="L12203" s="23"/>
      <c r="N12203" s="119"/>
    </row>
    <row r="12204" spans="1:14" ht="45.95" customHeight="1">
      <c r="F12204" s="25"/>
      <c r="G12204" s="25"/>
      <c r="H12204" s="25"/>
      <c r="I12204" s="120"/>
      <c r="J12204" s="23"/>
      <c r="K12204" s="24"/>
      <c r="L12204" s="23"/>
      <c r="N12204" s="119"/>
    </row>
    <row r="12205" spans="1:14" ht="45.95" customHeight="1">
      <c r="F12205" s="133"/>
      <c r="G12205" s="25"/>
      <c r="H12205" s="25"/>
      <c r="I12205" s="120"/>
      <c r="J12205" s="23"/>
      <c r="K12205" s="24"/>
      <c r="L12205" s="23"/>
      <c r="N12205" s="119"/>
    </row>
    <row r="12206" spans="1:14" ht="45.95" customHeight="1">
      <c r="F12206" s="133"/>
      <c r="G12206" s="25"/>
      <c r="H12206" s="25"/>
      <c r="I12206" s="132"/>
      <c r="J12206" s="23"/>
      <c r="K12206" s="24"/>
      <c r="L12206" s="23"/>
      <c r="N12206" s="119"/>
    </row>
    <row r="12207" spans="1:14" ht="45.95" customHeight="1">
      <c r="F12207" s="18"/>
      <c r="G12207" s="19"/>
      <c r="H12207" s="19"/>
      <c r="I12207" s="137"/>
      <c r="J12207" s="16"/>
      <c r="K12207" s="17"/>
      <c r="L12207" s="16"/>
      <c r="N12207" s="119"/>
    </row>
    <row r="12208" spans="1:14" ht="45.95" customHeight="1">
      <c r="F12208" s="18"/>
      <c r="G12208" s="19"/>
      <c r="H12208" s="19"/>
      <c r="I12208" s="120"/>
      <c r="J12208" s="16"/>
      <c r="K12208" s="17"/>
      <c r="L12208" s="16"/>
      <c r="N12208" s="119"/>
    </row>
    <row r="12209" spans="6:14" ht="45.95" customHeight="1">
      <c r="F12209" s="18"/>
      <c r="G12209" s="19"/>
      <c r="H12209" s="19"/>
      <c r="I12209" s="120"/>
      <c r="J12209" s="16"/>
      <c r="K12209" s="17"/>
      <c r="L12209" s="16"/>
      <c r="N12209" s="119"/>
    </row>
    <row r="12210" spans="6:14" ht="45.95" customHeight="1">
      <c r="F12210" s="18"/>
      <c r="G12210" s="19"/>
      <c r="H12210" s="19"/>
      <c r="I12210" s="120"/>
      <c r="J12210" s="16"/>
      <c r="K12210" s="17"/>
      <c r="L12210" s="16"/>
      <c r="N12210" s="119"/>
    </row>
    <row r="12211" spans="6:14" ht="45.95" customHeight="1">
      <c r="F12211" s="22"/>
      <c r="G12211" s="19"/>
      <c r="H12211" s="19"/>
      <c r="I12211" s="120"/>
      <c r="J12211" s="23"/>
      <c r="K12211" s="24"/>
      <c r="L12211" s="23"/>
      <c r="N12211" s="119"/>
    </row>
    <row r="12212" spans="6:14" ht="45.95" customHeight="1">
      <c r="F12212" s="25"/>
      <c r="G12212" s="25"/>
      <c r="H12212" s="25"/>
      <c r="I12212" s="120"/>
      <c r="J12212" s="23"/>
      <c r="K12212" s="24"/>
      <c r="L12212" s="23"/>
      <c r="N12212" s="119"/>
    </row>
    <row r="12213" spans="6:14" ht="45.95" customHeight="1">
      <c r="F12213" s="25"/>
      <c r="G12213" s="25"/>
      <c r="H12213" s="25"/>
      <c r="I12213" s="132"/>
      <c r="J12213" s="23"/>
      <c r="K12213" s="24"/>
      <c r="L12213" s="23"/>
      <c r="N12213" s="119"/>
    </row>
    <row r="12214" spans="6:14" ht="45.95" customHeight="1">
      <c r="F12214" s="133"/>
      <c r="G12214" s="25"/>
      <c r="H12214" s="25"/>
      <c r="I12214" s="132"/>
      <c r="J12214" s="23"/>
      <c r="K12214" s="24"/>
      <c r="L12214" s="23"/>
      <c r="N12214" s="119"/>
    </row>
    <row r="12215" spans="6:14" ht="45.95" customHeight="1">
      <c r="F12215" s="133"/>
      <c r="G12215" s="25"/>
      <c r="H12215" s="25"/>
      <c r="I12215" s="132"/>
      <c r="J12215" s="23"/>
      <c r="K12215" s="24"/>
      <c r="L12215" s="23"/>
      <c r="N12215" s="119"/>
    </row>
    <row r="12216" spans="6:14" ht="45.95" customHeight="1">
      <c r="F12216" s="18"/>
      <c r="G12216" s="19"/>
      <c r="H12216" s="19"/>
      <c r="I12216" s="137"/>
      <c r="J12216" s="16"/>
      <c r="K12216" s="17"/>
      <c r="L12216" s="16"/>
      <c r="N12216" s="119"/>
    </row>
    <row r="12217" spans="6:14" ht="45.95" customHeight="1">
      <c r="F12217" s="18"/>
      <c r="G12217" s="19"/>
      <c r="H12217" s="19"/>
      <c r="I12217" s="120"/>
      <c r="J12217" s="16"/>
      <c r="K12217" s="17"/>
      <c r="L12217" s="16"/>
      <c r="N12217" s="119"/>
    </row>
    <row r="12218" spans="6:14" ht="45.95" customHeight="1">
      <c r="F12218" s="18"/>
      <c r="G12218" s="19"/>
      <c r="H12218" s="19"/>
      <c r="I12218" s="120"/>
      <c r="J12218" s="16"/>
      <c r="K12218" s="17"/>
      <c r="L12218" s="16"/>
      <c r="N12218" s="119"/>
    </row>
    <row r="12219" spans="6:14" ht="45.95" customHeight="1">
      <c r="F12219" s="18"/>
      <c r="G12219" s="19"/>
      <c r="H12219" s="19"/>
      <c r="I12219" s="120"/>
      <c r="J12219" s="16"/>
      <c r="K12219" s="17"/>
      <c r="L12219" s="16"/>
      <c r="N12219" s="119"/>
    </row>
    <row r="12220" spans="6:14" ht="45.95" customHeight="1">
      <c r="F12220" s="18"/>
      <c r="G12220" s="19"/>
      <c r="H12220" s="19"/>
      <c r="I12220" s="120"/>
      <c r="J12220" s="16"/>
      <c r="K12220" s="17"/>
      <c r="L12220" s="16"/>
      <c r="N12220" s="119"/>
    </row>
    <row r="12221" spans="6:14" ht="45.95" customHeight="1">
      <c r="F12221" s="18"/>
      <c r="G12221" s="19"/>
      <c r="H12221" s="19"/>
      <c r="I12221" s="120"/>
      <c r="J12221" s="16"/>
      <c r="K12221" s="17"/>
      <c r="L12221" s="16"/>
      <c r="N12221" s="119"/>
    </row>
    <row r="12222" spans="6:14" ht="45.95" customHeight="1">
      <c r="F12222" s="22"/>
      <c r="G12222" s="19"/>
      <c r="H12222" s="19"/>
      <c r="I12222" s="120"/>
      <c r="J12222" s="23"/>
      <c r="K12222" s="24"/>
      <c r="L12222" s="23"/>
      <c r="N12222" s="119"/>
    </row>
    <row r="12223" spans="6:14" ht="45.95" customHeight="1">
      <c r="F12223" s="25"/>
      <c r="G12223" s="25"/>
      <c r="H12223" s="25"/>
      <c r="I12223" s="132"/>
      <c r="J12223" s="23"/>
      <c r="K12223" s="24"/>
      <c r="L12223" s="23"/>
      <c r="N12223" s="119"/>
    </row>
    <row r="12224" spans="6:14" ht="45.95" customHeight="1">
      <c r="F12224" s="25"/>
      <c r="G12224" s="25"/>
      <c r="H12224" s="25"/>
      <c r="I12224" s="132"/>
      <c r="J12224" s="23"/>
      <c r="K12224" s="24"/>
      <c r="L12224" s="23"/>
      <c r="N12224" s="119"/>
    </row>
    <row r="12225" spans="1:14" ht="45.95" customHeight="1">
      <c r="F12225" s="133"/>
      <c r="G12225" s="25"/>
      <c r="H12225" s="25"/>
      <c r="I12225" s="132"/>
      <c r="J12225" s="23"/>
      <c r="K12225" s="24"/>
      <c r="L12225" s="23"/>
      <c r="N12225" s="119"/>
    </row>
    <row r="12226" spans="1:14" ht="45.95" customHeight="1">
      <c r="F12226" s="133"/>
      <c r="G12226" s="25"/>
      <c r="H12226" s="25"/>
      <c r="I12226" s="132"/>
      <c r="J12226" s="23"/>
      <c r="K12226" s="24"/>
      <c r="L12226" s="23"/>
      <c r="N12226" s="119"/>
    </row>
    <row r="12227" spans="1:14" ht="45.95" customHeight="1">
      <c r="F12227" s="133"/>
      <c r="G12227" s="25"/>
      <c r="H12227" s="25"/>
      <c r="I12227" s="132"/>
      <c r="J12227" s="23"/>
      <c r="K12227" s="24"/>
      <c r="L12227" s="23"/>
      <c r="N12227" s="119"/>
    </row>
    <row r="12228" spans="1:14" ht="45.95" customHeight="1">
      <c r="F12228" s="18"/>
      <c r="G12228" s="19"/>
      <c r="H12228" s="19"/>
      <c r="I12228" s="137"/>
      <c r="J12228" s="16"/>
      <c r="K12228" s="17"/>
      <c r="L12228" s="16"/>
      <c r="N12228" s="119"/>
    </row>
    <row r="12229" spans="1:14" ht="45.95" customHeight="1">
      <c r="F12229" s="18"/>
      <c r="G12229" s="19"/>
      <c r="H12229" s="19"/>
      <c r="I12229" s="120"/>
      <c r="J12229" s="16"/>
      <c r="K12229" s="17"/>
      <c r="L12229" s="16"/>
      <c r="N12229" s="119"/>
    </row>
    <row r="12230" spans="1:14" ht="45.95" customHeight="1">
      <c r="F12230" s="18"/>
      <c r="G12230" s="19"/>
      <c r="H12230" s="19"/>
      <c r="I12230" s="120"/>
      <c r="J12230" s="16"/>
      <c r="K12230" s="17"/>
      <c r="L12230" s="16"/>
      <c r="N12230" s="119"/>
    </row>
    <row r="12231" spans="1:14" ht="45.95" customHeight="1">
      <c r="F12231" s="18"/>
      <c r="G12231" s="19"/>
      <c r="H12231" s="19"/>
      <c r="I12231" s="120"/>
      <c r="J12231" s="16"/>
      <c r="K12231" s="17"/>
      <c r="L12231" s="16"/>
      <c r="N12231" s="119"/>
    </row>
    <row r="12232" spans="1:14" ht="45.95" customHeight="1">
      <c r="F12232" s="22"/>
      <c r="G12232" s="19"/>
      <c r="H12232" s="19"/>
      <c r="I12232" s="120"/>
      <c r="J12232" s="23"/>
      <c r="K12232" s="24"/>
      <c r="L12232" s="23"/>
      <c r="N12232" s="119"/>
    </row>
    <row r="12233" spans="1:14" ht="45.95" customHeight="1">
      <c r="F12233" s="22"/>
      <c r="G12233" s="19"/>
      <c r="H12233" s="19"/>
      <c r="I12233" s="120"/>
      <c r="J12233" s="23"/>
      <c r="K12233" s="24"/>
      <c r="L12233" s="23"/>
      <c r="N12233" s="119"/>
    </row>
    <row r="12234" spans="1:14" ht="45.95" customHeight="1">
      <c r="F12234" s="25"/>
      <c r="G12234" s="25"/>
      <c r="H12234" s="25"/>
      <c r="I12234" s="132"/>
      <c r="J12234" s="23"/>
      <c r="K12234" s="24"/>
      <c r="L12234" s="23"/>
      <c r="N12234" s="119"/>
    </row>
    <row r="12235" spans="1:14" ht="45.95" customHeight="1">
      <c r="F12235" s="25"/>
      <c r="G12235" s="25"/>
      <c r="H12235" s="25"/>
      <c r="I12235" s="132"/>
      <c r="J12235" s="23"/>
      <c r="K12235" s="24"/>
      <c r="L12235" s="23"/>
      <c r="N12235" s="119"/>
    </row>
    <row r="12236" spans="1:14" ht="45.95" customHeight="1">
      <c r="F12236" s="133"/>
      <c r="G12236" s="25"/>
      <c r="H12236" s="25"/>
      <c r="I12236" s="132"/>
      <c r="J12236" s="23"/>
      <c r="K12236" s="24"/>
      <c r="L12236" s="23"/>
      <c r="N12236" s="119"/>
    </row>
    <row r="12237" spans="1:14" ht="45.95" customHeight="1">
      <c r="F12237" s="133"/>
      <c r="G12237" s="25"/>
      <c r="H12237" s="25"/>
      <c r="I12237" s="132"/>
      <c r="J12237" s="23"/>
      <c r="K12237" s="24"/>
      <c r="L12237" s="23"/>
      <c r="N12237" s="119"/>
    </row>
    <row r="12238" spans="1:14" ht="45.95" customHeight="1">
      <c r="A12238" s="110"/>
      <c r="B12238" s="149"/>
      <c r="C12238" s="127"/>
      <c r="D12238" s="96"/>
      <c r="F12238" s="18"/>
      <c r="G12238" s="130"/>
      <c r="H12238" s="130"/>
      <c r="I12238" s="120"/>
      <c r="J12238" s="16"/>
      <c r="K12238" s="17"/>
      <c r="L12238" s="16"/>
      <c r="N12238" s="131"/>
    </row>
    <row r="12239" spans="1:14" ht="45.95" customHeight="1">
      <c r="A12239" s="110"/>
      <c r="C12239" s="127"/>
      <c r="D12239" s="96"/>
      <c r="F12239" s="18"/>
      <c r="G12239" s="19"/>
      <c r="H12239" s="19"/>
      <c r="I12239" s="137"/>
      <c r="J12239" s="16"/>
      <c r="K12239" s="17"/>
      <c r="L12239" s="16"/>
      <c r="N12239" s="121"/>
    </row>
    <row r="12240" spans="1:14" ht="45.95" customHeight="1">
      <c r="A12240" s="110"/>
      <c r="C12240" s="127"/>
      <c r="D12240" s="96"/>
      <c r="F12240" s="18"/>
      <c r="G12240" s="19"/>
      <c r="H12240" s="19"/>
      <c r="I12240" s="120"/>
      <c r="J12240" s="16"/>
      <c r="K12240" s="17"/>
      <c r="L12240" s="16"/>
      <c r="N12240" s="121"/>
    </row>
    <row r="12241" spans="1:14" ht="45.95" customHeight="1">
      <c r="A12241" s="110"/>
      <c r="C12241" s="127"/>
      <c r="D12241" s="96"/>
      <c r="F12241" s="18"/>
      <c r="G12241" s="19"/>
      <c r="H12241" s="19"/>
      <c r="I12241" s="120"/>
      <c r="J12241" s="16"/>
      <c r="K12241" s="17"/>
      <c r="L12241" s="16"/>
      <c r="N12241" s="121"/>
    </row>
    <row r="12242" spans="1:14" ht="45.95" customHeight="1">
      <c r="A12242" s="110"/>
      <c r="C12242" s="127"/>
      <c r="D12242" s="96"/>
      <c r="F12242" s="18"/>
      <c r="G12242" s="19"/>
      <c r="H12242" s="19"/>
      <c r="I12242" s="120"/>
      <c r="J12242" s="16"/>
      <c r="K12242" s="17"/>
      <c r="L12242" s="16"/>
      <c r="N12242" s="121"/>
    </row>
    <row r="12243" spans="1:14" ht="45.95" customHeight="1">
      <c r="A12243" s="110"/>
      <c r="C12243" s="127"/>
      <c r="D12243" s="96"/>
      <c r="F12243" s="18"/>
      <c r="G12243" s="19"/>
      <c r="H12243" s="19"/>
      <c r="I12243" s="120"/>
      <c r="J12243" s="16"/>
      <c r="K12243" s="17"/>
      <c r="L12243" s="16"/>
      <c r="N12243" s="121"/>
    </row>
    <row r="12244" spans="1:14" ht="45.95" customHeight="1">
      <c r="A12244" s="110"/>
      <c r="C12244" s="127"/>
      <c r="D12244" s="96"/>
      <c r="F12244" s="18"/>
      <c r="G12244" s="19"/>
      <c r="H12244" s="19"/>
      <c r="I12244" s="120"/>
      <c r="J12244" s="16"/>
      <c r="K12244" s="17"/>
      <c r="L12244" s="16"/>
      <c r="N12244" s="121"/>
    </row>
    <row r="12245" spans="1:14" ht="45.95" customHeight="1">
      <c r="A12245" s="110"/>
      <c r="C12245" s="127"/>
      <c r="D12245" s="96"/>
      <c r="F12245" s="18"/>
      <c r="G12245" s="19"/>
      <c r="H12245" s="19"/>
      <c r="I12245" s="120"/>
      <c r="J12245" s="16"/>
      <c r="K12245" s="17"/>
      <c r="L12245" s="16"/>
      <c r="N12245" s="121"/>
    </row>
    <row r="12246" spans="1:14" ht="45.95" customHeight="1">
      <c r="A12246" s="110"/>
      <c r="C12246" s="127"/>
      <c r="D12246" s="96"/>
      <c r="F12246" s="22"/>
      <c r="G12246" s="19"/>
      <c r="H12246" s="19"/>
      <c r="I12246" s="120"/>
      <c r="J12246" s="23"/>
      <c r="K12246" s="24"/>
      <c r="L12246" s="23"/>
      <c r="N12246" s="121"/>
    </row>
    <row r="12247" spans="1:14" ht="45.95" customHeight="1">
      <c r="A12247" s="110"/>
      <c r="C12247" s="127"/>
      <c r="D12247" s="96"/>
      <c r="F12247" s="22"/>
      <c r="G12247" s="19"/>
      <c r="H12247" s="19"/>
      <c r="I12247" s="120"/>
      <c r="J12247" s="23"/>
      <c r="K12247" s="24"/>
      <c r="L12247" s="23"/>
      <c r="N12247" s="121"/>
    </row>
    <row r="12248" spans="1:14" ht="45.95" customHeight="1">
      <c r="A12248" s="110"/>
      <c r="C12248" s="127"/>
      <c r="D12248" s="96"/>
      <c r="F12248" s="25"/>
      <c r="G12248" s="25"/>
      <c r="H12248" s="25"/>
      <c r="I12248" s="132"/>
      <c r="J12248" s="23"/>
      <c r="K12248" s="24"/>
      <c r="L12248" s="23"/>
      <c r="N12248" s="121"/>
    </row>
    <row r="12249" spans="1:14" ht="45.95" customHeight="1">
      <c r="A12249" s="110"/>
      <c r="C12249" s="127"/>
      <c r="D12249" s="96"/>
      <c r="F12249" s="25"/>
      <c r="G12249" s="25"/>
      <c r="H12249" s="25"/>
      <c r="I12249" s="132"/>
      <c r="J12249" s="23"/>
      <c r="K12249" s="24"/>
      <c r="L12249" s="23"/>
      <c r="N12249" s="121"/>
    </row>
    <row r="12250" spans="1:14" ht="45.95" customHeight="1">
      <c r="A12250" s="110"/>
      <c r="C12250" s="127"/>
      <c r="D12250" s="96"/>
      <c r="F12250" s="133"/>
      <c r="G12250" s="25"/>
      <c r="H12250" s="25"/>
      <c r="I12250" s="132"/>
      <c r="J12250" s="23"/>
      <c r="K12250" s="24"/>
      <c r="L12250" s="23"/>
      <c r="N12250" s="121"/>
    </row>
    <row r="12251" spans="1:14" ht="45.95" customHeight="1">
      <c r="A12251" s="110"/>
      <c r="C12251" s="127"/>
      <c r="D12251" s="96"/>
      <c r="F12251" s="133"/>
      <c r="G12251" s="25"/>
      <c r="H12251" s="25"/>
      <c r="I12251" s="132"/>
      <c r="J12251" s="23"/>
      <c r="K12251" s="24"/>
      <c r="L12251" s="23"/>
      <c r="N12251" s="121"/>
    </row>
    <row r="12252" spans="1:14" ht="45.95" customHeight="1">
      <c r="A12252" s="110"/>
      <c r="C12252" s="127"/>
      <c r="D12252" s="96"/>
      <c r="F12252" s="133"/>
      <c r="G12252" s="25"/>
      <c r="H12252" s="25"/>
      <c r="I12252" s="132"/>
      <c r="J12252" s="23"/>
      <c r="K12252" s="24"/>
      <c r="L12252" s="23"/>
      <c r="N12252" s="121"/>
    </row>
    <row r="12253" spans="1:14" ht="45.95" customHeight="1">
      <c r="A12253" s="110"/>
      <c r="B12253" s="149"/>
      <c r="C12253" s="127"/>
      <c r="D12253" s="96"/>
      <c r="F12253" s="18"/>
      <c r="G12253" s="130"/>
      <c r="H12253" s="130"/>
      <c r="I12253" s="120"/>
      <c r="J12253" s="16"/>
      <c r="K12253" s="17"/>
      <c r="L12253" s="16"/>
      <c r="N12253" s="131"/>
    </row>
    <row r="12254" spans="1:14" ht="45.95" customHeight="1">
      <c r="G12254" s="130"/>
      <c r="H12254" s="130"/>
      <c r="I12254" s="120"/>
      <c r="J12254" s="16"/>
      <c r="K12254" s="17"/>
      <c r="L12254" s="16"/>
      <c r="N12254" s="131"/>
    </row>
    <row r="12255" spans="1:14" ht="45.95" customHeight="1">
      <c r="F12255" s="18"/>
      <c r="G12255" s="19"/>
      <c r="H12255" s="19"/>
      <c r="I12255" s="137"/>
      <c r="J12255" s="16"/>
      <c r="K12255" s="17"/>
      <c r="L12255" s="16"/>
      <c r="N12255" s="119"/>
    </row>
    <row r="12256" spans="1:14" ht="45.95" customHeight="1">
      <c r="F12256" s="18"/>
      <c r="G12256" s="19"/>
      <c r="H12256" s="19"/>
      <c r="I12256" s="120"/>
      <c r="J12256" s="16"/>
      <c r="K12256" s="17"/>
      <c r="L12256" s="16"/>
      <c r="N12256" s="119"/>
    </row>
    <row r="12257" spans="6:14" ht="45.95" customHeight="1">
      <c r="F12257" s="18"/>
      <c r="G12257" s="19"/>
      <c r="H12257" s="19"/>
      <c r="I12257" s="120"/>
      <c r="J12257" s="16"/>
      <c r="K12257" s="17"/>
      <c r="L12257" s="16"/>
      <c r="N12257" s="119"/>
    </row>
    <row r="12258" spans="6:14" ht="45.95" customHeight="1">
      <c r="F12258" s="18"/>
      <c r="G12258" s="19"/>
      <c r="H12258" s="19"/>
      <c r="I12258" s="120"/>
      <c r="J12258" s="16"/>
      <c r="K12258" s="17"/>
      <c r="L12258" s="16"/>
      <c r="N12258" s="119"/>
    </row>
    <row r="12259" spans="6:14" ht="45.95" customHeight="1">
      <c r="F12259" s="22"/>
      <c r="G12259" s="19"/>
      <c r="H12259" s="19"/>
      <c r="I12259" s="120"/>
      <c r="J12259" s="23"/>
      <c r="K12259" s="24"/>
      <c r="L12259" s="23"/>
      <c r="N12259" s="119"/>
    </row>
    <row r="12260" spans="6:14" ht="45.95" customHeight="1">
      <c r="F12260" s="22"/>
      <c r="G12260" s="19"/>
      <c r="H12260" s="19"/>
      <c r="I12260" s="120"/>
      <c r="J12260" s="23"/>
      <c r="K12260" s="24"/>
      <c r="L12260" s="23"/>
      <c r="N12260" s="119"/>
    </row>
    <row r="12261" spans="6:14" ht="45.95" customHeight="1">
      <c r="F12261" s="25"/>
      <c r="G12261" s="25"/>
      <c r="H12261" s="25"/>
      <c r="I12261" s="132"/>
      <c r="J12261" s="23"/>
      <c r="K12261" s="24"/>
      <c r="L12261" s="23"/>
      <c r="N12261" s="119"/>
    </row>
    <row r="12262" spans="6:14" ht="45.95" customHeight="1">
      <c r="F12262" s="25"/>
      <c r="G12262" s="25"/>
      <c r="H12262" s="25"/>
      <c r="I12262" s="132"/>
      <c r="J12262" s="23"/>
      <c r="K12262" s="24"/>
      <c r="L12262" s="23"/>
      <c r="N12262" s="119"/>
    </row>
    <row r="12263" spans="6:14" ht="45.95" customHeight="1">
      <c r="F12263" s="133"/>
      <c r="G12263" s="25"/>
      <c r="H12263" s="25"/>
      <c r="I12263" s="132"/>
      <c r="J12263" s="23"/>
      <c r="K12263" s="24"/>
      <c r="L12263" s="23"/>
      <c r="N12263" s="119"/>
    </row>
    <row r="12264" spans="6:14" ht="45.95" customHeight="1">
      <c r="F12264" s="133"/>
      <c r="G12264" s="25"/>
      <c r="H12264" s="25"/>
      <c r="I12264" s="132"/>
      <c r="J12264" s="23"/>
      <c r="K12264" s="24"/>
      <c r="L12264" s="23"/>
      <c r="N12264" s="119"/>
    </row>
    <row r="12265" spans="6:14" ht="45.95" customHeight="1">
      <c r="F12265" s="18"/>
      <c r="G12265" s="19"/>
      <c r="H12265" s="19"/>
      <c r="I12265" s="120"/>
      <c r="J12265" s="16"/>
      <c r="K12265" s="17"/>
      <c r="L12265" s="16"/>
      <c r="N12265" s="119"/>
    </row>
    <row r="12266" spans="6:14" ht="45.95" customHeight="1">
      <c r="F12266" s="22"/>
      <c r="G12266" s="19"/>
      <c r="H12266" s="19"/>
      <c r="I12266" s="120"/>
      <c r="J12266" s="23"/>
      <c r="K12266" s="24"/>
      <c r="L12266" s="23"/>
      <c r="N12266" s="119"/>
    </row>
    <row r="12267" spans="6:14" ht="45.95" customHeight="1">
      <c r="F12267" s="22"/>
      <c r="G12267" s="19"/>
      <c r="H12267" s="19"/>
      <c r="I12267" s="120"/>
      <c r="J12267" s="23"/>
      <c r="K12267" s="24"/>
      <c r="L12267" s="23"/>
      <c r="N12267" s="119"/>
    </row>
    <row r="12268" spans="6:14" ht="45.95" customHeight="1">
      <c r="F12268" s="25"/>
      <c r="G12268" s="25"/>
      <c r="H12268" s="25"/>
      <c r="I12268" s="120"/>
      <c r="J12268" s="23"/>
      <c r="K12268" s="24"/>
      <c r="L12268" s="23"/>
      <c r="N12268" s="119"/>
    </row>
    <row r="12269" spans="6:14" ht="45.95" customHeight="1">
      <c r="F12269" s="25"/>
      <c r="G12269" s="25"/>
      <c r="H12269" s="25"/>
      <c r="I12269" s="120"/>
      <c r="J12269" s="23"/>
      <c r="K12269" s="24"/>
      <c r="L12269" s="23"/>
      <c r="N12269" s="119"/>
    </row>
    <row r="12270" spans="6:14" ht="45.95" customHeight="1">
      <c r="F12270" s="133"/>
      <c r="G12270" s="25"/>
      <c r="H12270" s="25"/>
      <c r="I12270" s="132"/>
      <c r="J12270" s="23"/>
      <c r="K12270" s="24"/>
      <c r="L12270" s="23"/>
      <c r="N12270" s="119"/>
    </row>
    <row r="12271" spans="6:14" ht="45.95" customHeight="1">
      <c r="F12271" s="133"/>
      <c r="G12271" s="25"/>
      <c r="H12271" s="25"/>
      <c r="I12271" s="132"/>
      <c r="J12271" s="23"/>
      <c r="K12271" s="24"/>
      <c r="L12271" s="23"/>
      <c r="N12271" s="119"/>
    </row>
    <row r="12272" spans="6:14" ht="45.95" customHeight="1">
      <c r="F12272" s="133"/>
      <c r="G12272" s="25"/>
      <c r="H12272" s="25"/>
      <c r="I12272" s="132"/>
      <c r="J12272" s="23"/>
      <c r="K12272" s="24"/>
      <c r="L12272" s="23"/>
      <c r="N12272" s="119"/>
    </row>
    <row r="12273" spans="1:14" ht="45.95" customHeight="1">
      <c r="A12273" s="110"/>
      <c r="B12273" s="149"/>
      <c r="C12273" s="127"/>
      <c r="D12273" s="96"/>
      <c r="F12273" s="18"/>
      <c r="G12273" s="130"/>
      <c r="H12273" s="130"/>
      <c r="I12273" s="120"/>
      <c r="J12273" s="16"/>
      <c r="K12273" s="17"/>
      <c r="L12273" s="16"/>
      <c r="N12273" s="131"/>
    </row>
    <row r="12274" spans="1:14" ht="45.95" customHeight="1">
      <c r="G12274" s="130"/>
      <c r="H12274" s="130"/>
      <c r="I12274" s="120"/>
      <c r="J12274" s="16"/>
      <c r="K12274" s="17"/>
      <c r="L12274" s="16"/>
      <c r="N12274" s="131"/>
    </row>
    <row r="12275" spans="1:14" ht="45.95" customHeight="1">
      <c r="F12275" s="18"/>
      <c r="G12275" s="19"/>
      <c r="H12275" s="19"/>
      <c r="I12275" s="137"/>
      <c r="J12275" s="16"/>
      <c r="K12275" s="17"/>
      <c r="L12275" s="16"/>
      <c r="N12275" s="121"/>
    </row>
    <row r="12276" spans="1:14" ht="45.95" customHeight="1">
      <c r="F12276" s="18"/>
      <c r="G12276" s="19"/>
      <c r="H12276" s="19"/>
      <c r="I12276" s="120"/>
      <c r="J12276" s="16"/>
      <c r="K12276" s="17"/>
      <c r="L12276" s="16"/>
      <c r="N12276" s="121"/>
    </row>
    <row r="12277" spans="1:14" ht="45.95" customHeight="1">
      <c r="F12277" s="18"/>
      <c r="G12277" s="19"/>
      <c r="H12277" s="19"/>
      <c r="I12277" s="120"/>
      <c r="J12277" s="16"/>
      <c r="K12277" s="17"/>
      <c r="L12277" s="16"/>
      <c r="N12277" s="121"/>
    </row>
    <row r="12278" spans="1:14" ht="45.95" customHeight="1">
      <c r="F12278" s="18"/>
      <c r="G12278" s="19"/>
      <c r="H12278" s="19"/>
      <c r="I12278" s="120"/>
      <c r="J12278" s="16"/>
      <c r="K12278" s="17"/>
      <c r="L12278" s="16"/>
      <c r="N12278" s="121"/>
    </row>
    <row r="12279" spans="1:14" ht="45.95" customHeight="1">
      <c r="F12279" s="22"/>
      <c r="G12279" s="19"/>
      <c r="H12279" s="19"/>
      <c r="I12279" s="120"/>
      <c r="J12279" s="23"/>
      <c r="K12279" s="24"/>
      <c r="L12279" s="23"/>
      <c r="N12279" s="121"/>
    </row>
    <row r="12280" spans="1:14" ht="45.95" customHeight="1">
      <c r="F12280" s="22"/>
      <c r="G12280" s="19"/>
      <c r="H12280" s="19"/>
      <c r="I12280" s="120"/>
      <c r="J12280" s="23"/>
      <c r="K12280" s="24"/>
      <c r="L12280" s="23"/>
      <c r="N12280" s="121"/>
    </row>
    <row r="12281" spans="1:14" ht="45.95" customHeight="1">
      <c r="F12281" s="25"/>
      <c r="G12281" s="25"/>
      <c r="H12281" s="25"/>
      <c r="I12281" s="132"/>
      <c r="J12281" s="23"/>
      <c r="K12281" s="24"/>
      <c r="L12281" s="23"/>
      <c r="N12281" s="121"/>
    </row>
    <row r="12282" spans="1:14" ht="45.95" customHeight="1">
      <c r="F12282" s="25"/>
      <c r="G12282" s="25"/>
      <c r="H12282" s="25"/>
      <c r="I12282" s="132"/>
      <c r="J12282" s="23"/>
      <c r="K12282" s="24"/>
      <c r="L12282" s="23"/>
      <c r="N12282" s="121"/>
    </row>
    <row r="12283" spans="1:14" ht="45.95" customHeight="1">
      <c r="F12283" s="133"/>
      <c r="G12283" s="25"/>
      <c r="H12283" s="25"/>
      <c r="I12283" s="132"/>
      <c r="J12283" s="23"/>
      <c r="K12283" s="24"/>
      <c r="L12283" s="23"/>
      <c r="N12283" s="121"/>
    </row>
    <row r="12284" spans="1:14" ht="45.95" customHeight="1">
      <c r="F12284" s="133"/>
      <c r="G12284" s="25"/>
      <c r="H12284" s="25"/>
      <c r="I12284" s="132"/>
      <c r="J12284" s="23"/>
      <c r="K12284" s="24"/>
      <c r="L12284" s="23"/>
      <c r="N12284" s="121"/>
    </row>
    <row r="12285" spans="1:14" ht="45.95" customHeight="1">
      <c r="F12285" s="133"/>
      <c r="G12285" s="25"/>
      <c r="H12285" s="25"/>
      <c r="I12285" s="132"/>
      <c r="J12285" s="23"/>
      <c r="K12285" s="24"/>
      <c r="L12285" s="23"/>
      <c r="N12285" s="121"/>
    </row>
    <row r="12286" spans="1:14" ht="45.95" customHeight="1">
      <c r="F12286" s="18"/>
      <c r="G12286" s="19"/>
      <c r="H12286" s="19"/>
      <c r="I12286" s="137"/>
      <c r="J12286" s="16"/>
      <c r="K12286" s="17"/>
      <c r="L12286" s="16"/>
      <c r="N12286" s="121"/>
    </row>
    <row r="12287" spans="1:14" ht="45.95" customHeight="1">
      <c r="F12287" s="18"/>
      <c r="G12287" s="19"/>
      <c r="H12287" s="19"/>
      <c r="I12287" s="120"/>
      <c r="J12287" s="16"/>
      <c r="K12287" s="17"/>
      <c r="L12287" s="16"/>
      <c r="N12287" s="121"/>
    </row>
    <row r="12288" spans="1:14" ht="45.95" customHeight="1">
      <c r="F12288" s="18"/>
      <c r="G12288" s="19"/>
      <c r="H12288" s="19"/>
      <c r="I12288" s="120"/>
      <c r="J12288" s="16"/>
      <c r="K12288" s="17"/>
      <c r="L12288" s="16"/>
      <c r="N12288" s="121"/>
    </row>
    <row r="12289" spans="1:14" ht="45.95" customHeight="1">
      <c r="F12289" s="18"/>
      <c r="G12289" s="19"/>
      <c r="H12289" s="19"/>
      <c r="I12289" s="120"/>
      <c r="J12289" s="16"/>
      <c r="K12289" s="17"/>
      <c r="L12289" s="16"/>
      <c r="N12289" s="121"/>
    </row>
    <row r="12290" spans="1:14" ht="45.95" customHeight="1">
      <c r="F12290" s="22"/>
      <c r="G12290" s="19"/>
      <c r="H12290" s="19"/>
      <c r="I12290" s="120"/>
      <c r="J12290" s="23"/>
      <c r="K12290" s="24"/>
      <c r="L12290" s="23"/>
      <c r="N12290" s="121"/>
    </row>
    <row r="12291" spans="1:14" ht="45.95" customHeight="1">
      <c r="F12291" s="22"/>
      <c r="G12291" s="19"/>
      <c r="H12291" s="19"/>
      <c r="I12291" s="120"/>
      <c r="J12291" s="23"/>
      <c r="K12291" s="24"/>
      <c r="L12291" s="23"/>
      <c r="N12291" s="121"/>
    </row>
    <row r="12292" spans="1:14" ht="45.95" customHeight="1">
      <c r="F12292" s="25"/>
      <c r="G12292" s="25"/>
      <c r="H12292" s="25"/>
      <c r="I12292" s="132"/>
      <c r="J12292" s="23"/>
      <c r="K12292" s="24"/>
      <c r="L12292" s="23"/>
      <c r="N12292" s="121"/>
    </row>
    <row r="12293" spans="1:14" ht="45.95" customHeight="1">
      <c r="F12293" s="25"/>
      <c r="G12293" s="25"/>
      <c r="H12293" s="25"/>
      <c r="I12293" s="132"/>
      <c r="J12293" s="23"/>
      <c r="K12293" s="24"/>
      <c r="L12293" s="23"/>
      <c r="N12293" s="121"/>
    </row>
    <row r="12294" spans="1:14" ht="45.95" customHeight="1">
      <c r="F12294" s="133"/>
      <c r="G12294" s="25"/>
      <c r="H12294" s="25"/>
      <c r="I12294" s="132"/>
      <c r="J12294" s="23"/>
      <c r="K12294" s="24"/>
      <c r="L12294" s="23"/>
      <c r="N12294" s="121"/>
    </row>
    <row r="12295" spans="1:14" ht="45.95" customHeight="1">
      <c r="F12295" s="133"/>
      <c r="G12295" s="25"/>
      <c r="H12295" s="25"/>
      <c r="I12295" s="132"/>
      <c r="J12295" s="23"/>
      <c r="K12295" s="24"/>
      <c r="L12295" s="23"/>
      <c r="N12295" s="121"/>
    </row>
    <row r="12296" spans="1:14" ht="45.95" customHeight="1">
      <c r="F12296" s="133"/>
      <c r="G12296" s="25"/>
      <c r="H12296" s="25"/>
      <c r="I12296" s="132"/>
      <c r="J12296" s="23"/>
      <c r="K12296" s="24"/>
      <c r="L12296" s="23"/>
      <c r="N12296" s="121"/>
    </row>
    <row r="12297" spans="1:14" ht="45.95" customHeight="1">
      <c r="A12297" s="110"/>
      <c r="B12297" s="111"/>
      <c r="C12297" s="127"/>
      <c r="D12297" s="96"/>
      <c r="F12297" s="18"/>
      <c r="G12297" s="130"/>
      <c r="H12297" s="130"/>
      <c r="I12297" s="120"/>
      <c r="J12297" s="16"/>
      <c r="K12297" s="17"/>
      <c r="L12297" s="16"/>
      <c r="N12297" s="131"/>
    </row>
    <row r="12298" spans="1:14" ht="45.95" customHeight="1">
      <c r="G12298" s="130"/>
      <c r="H12298" s="19"/>
      <c r="I12298" s="120"/>
      <c r="J12298" s="16"/>
      <c r="K12298" s="17"/>
      <c r="L12298" s="16"/>
      <c r="N12298" s="131"/>
    </row>
    <row r="12299" spans="1:14" ht="45.95" customHeight="1">
      <c r="F12299" s="18"/>
      <c r="G12299" s="19"/>
      <c r="H12299" s="19"/>
      <c r="I12299" s="137"/>
      <c r="J12299" s="16"/>
      <c r="K12299" s="17"/>
      <c r="L12299" s="16"/>
      <c r="N12299" s="121"/>
    </row>
    <row r="12300" spans="1:14" ht="45.95" customHeight="1">
      <c r="F12300" s="18"/>
      <c r="G12300" s="19"/>
      <c r="H12300" s="19"/>
      <c r="I12300" s="120"/>
      <c r="J12300" s="16"/>
      <c r="K12300" s="17"/>
      <c r="L12300" s="16"/>
      <c r="N12300" s="121"/>
    </row>
    <row r="12301" spans="1:14" ht="45.95" customHeight="1">
      <c r="F12301" s="18"/>
      <c r="G12301" s="19"/>
      <c r="H12301" s="19"/>
      <c r="I12301" s="120"/>
      <c r="J12301" s="16"/>
      <c r="K12301" s="17"/>
      <c r="L12301" s="16"/>
      <c r="N12301" s="121"/>
    </row>
    <row r="12302" spans="1:14" ht="45.95" customHeight="1">
      <c r="F12302" s="22"/>
      <c r="G12302" s="19"/>
      <c r="H12302" s="19"/>
      <c r="I12302" s="120"/>
      <c r="J12302" s="23"/>
      <c r="K12302" s="24"/>
      <c r="L12302" s="23"/>
      <c r="N12302" s="121"/>
    </row>
    <row r="12303" spans="1:14" ht="45.95" customHeight="1">
      <c r="F12303" s="22"/>
      <c r="G12303" s="19"/>
      <c r="H12303" s="19"/>
      <c r="I12303" s="120"/>
      <c r="J12303" s="23"/>
      <c r="K12303" s="24"/>
      <c r="L12303" s="23"/>
      <c r="N12303" s="121"/>
    </row>
    <row r="12304" spans="1:14" ht="45.95" customHeight="1">
      <c r="F12304" s="25"/>
      <c r="G12304" s="25"/>
      <c r="H12304" s="25"/>
      <c r="I12304" s="120"/>
      <c r="J12304" s="23"/>
      <c r="K12304" s="24"/>
      <c r="L12304" s="23"/>
      <c r="N12304" s="121"/>
    </row>
    <row r="12305" spans="1:14" ht="45.95" customHeight="1">
      <c r="F12305" s="25"/>
      <c r="G12305" s="25"/>
      <c r="H12305" s="25"/>
      <c r="I12305" s="132"/>
      <c r="J12305" s="23"/>
      <c r="K12305" s="24"/>
      <c r="L12305" s="23"/>
      <c r="N12305" s="121"/>
    </row>
    <row r="12306" spans="1:14" ht="45.95" customHeight="1">
      <c r="F12306" s="133"/>
      <c r="G12306" s="25"/>
      <c r="H12306" s="25"/>
      <c r="I12306" s="132"/>
      <c r="J12306" s="23"/>
      <c r="K12306" s="24"/>
      <c r="L12306" s="23"/>
      <c r="N12306" s="121"/>
    </row>
    <row r="12307" spans="1:14" ht="45.95" customHeight="1">
      <c r="F12307" s="133"/>
      <c r="G12307" s="25"/>
      <c r="H12307" s="25"/>
      <c r="I12307" s="132"/>
      <c r="J12307" s="23"/>
      <c r="K12307" s="24"/>
      <c r="L12307" s="23"/>
      <c r="N12307" s="121"/>
    </row>
    <row r="12308" spans="1:14" ht="45.95" customHeight="1">
      <c r="F12308" s="18"/>
      <c r="G12308" s="19"/>
      <c r="H12308" s="19"/>
      <c r="I12308" s="137"/>
      <c r="J12308" s="16"/>
      <c r="K12308" s="17"/>
      <c r="L12308" s="16"/>
      <c r="N12308" s="121"/>
    </row>
    <row r="12309" spans="1:14" ht="45.95" customHeight="1">
      <c r="F12309" s="18"/>
      <c r="G12309" s="19"/>
      <c r="H12309" s="19"/>
      <c r="I12309" s="120"/>
      <c r="J12309" s="16"/>
      <c r="K12309" s="17"/>
      <c r="L12309" s="16"/>
      <c r="N12309" s="121"/>
    </row>
    <row r="12310" spans="1:14" ht="45.95" customHeight="1">
      <c r="F12310" s="18"/>
      <c r="G12310" s="19"/>
      <c r="H12310" s="19"/>
      <c r="I12310" s="120"/>
      <c r="J12310" s="16"/>
      <c r="K12310" s="17"/>
      <c r="L12310" s="16"/>
      <c r="N12310" s="121"/>
    </row>
    <row r="12311" spans="1:14" ht="45.95" customHeight="1">
      <c r="F12311" s="18"/>
      <c r="G12311" s="19"/>
      <c r="H12311" s="19"/>
      <c r="I12311" s="120"/>
      <c r="J12311" s="16"/>
      <c r="K12311" s="17"/>
      <c r="L12311" s="16"/>
      <c r="N12311" s="121"/>
    </row>
    <row r="12312" spans="1:14" ht="45.95" customHeight="1">
      <c r="F12312" s="18"/>
      <c r="G12312" s="19"/>
      <c r="H12312" s="19"/>
      <c r="I12312" s="120"/>
      <c r="J12312" s="16"/>
      <c r="K12312" s="17"/>
      <c r="L12312" s="16"/>
      <c r="N12312" s="121"/>
    </row>
    <row r="12313" spans="1:14" ht="45.95" customHeight="1">
      <c r="F12313" s="22"/>
      <c r="G12313" s="19"/>
      <c r="H12313" s="19"/>
      <c r="I12313" s="120"/>
      <c r="J12313" s="23"/>
      <c r="K12313" s="24"/>
      <c r="L12313" s="23"/>
      <c r="N12313" s="121"/>
    </row>
    <row r="12314" spans="1:14" ht="45.95" customHeight="1">
      <c r="F12314" s="22"/>
      <c r="G12314" s="19"/>
      <c r="H12314" s="19"/>
      <c r="I12314" s="120"/>
      <c r="J12314" s="23"/>
      <c r="K12314" s="24"/>
      <c r="L12314" s="23"/>
      <c r="N12314" s="121"/>
    </row>
    <row r="12315" spans="1:14" ht="45.95" customHeight="1">
      <c r="F12315" s="25"/>
      <c r="G12315" s="25"/>
      <c r="H12315" s="25"/>
      <c r="I12315" s="132"/>
      <c r="J12315" s="23"/>
      <c r="K12315" s="24"/>
      <c r="L12315" s="23"/>
      <c r="N12315" s="121"/>
    </row>
    <row r="12316" spans="1:14" ht="45.95" customHeight="1">
      <c r="F12316" s="25"/>
      <c r="G12316" s="25"/>
      <c r="H12316" s="25"/>
      <c r="I12316" s="132"/>
      <c r="J12316" s="23"/>
      <c r="K12316" s="24"/>
      <c r="L12316" s="23"/>
      <c r="N12316" s="121"/>
    </row>
    <row r="12317" spans="1:14" ht="45.95" customHeight="1">
      <c r="F12317" s="133"/>
      <c r="G12317" s="25"/>
      <c r="H12317" s="25"/>
      <c r="I12317" s="132"/>
      <c r="J12317" s="23"/>
      <c r="K12317" s="24"/>
      <c r="L12317" s="23"/>
      <c r="N12317" s="121"/>
    </row>
    <row r="12318" spans="1:14" ht="45.95" customHeight="1">
      <c r="F12318" s="133"/>
      <c r="G12318" s="25"/>
      <c r="H12318" s="25"/>
      <c r="I12318" s="132"/>
      <c r="J12318" s="23"/>
      <c r="K12318" s="24"/>
      <c r="L12318" s="23"/>
      <c r="N12318" s="121"/>
    </row>
    <row r="12319" spans="1:14" ht="45.95" customHeight="1">
      <c r="F12319" s="133"/>
      <c r="G12319" s="25"/>
      <c r="H12319" s="25"/>
      <c r="I12319" s="132"/>
      <c r="J12319" s="23"/>
      <c r="K12319" s="24"/>
      <c r="L12319" s="23"/>
      <c r="N12319" s="121"/>
    </row>
    <row r="12320" spans="1:14" ht="45.95" customHeight="1">
      <c r="A12320" s="110"/>
      <c r="B12320" s="149"/>
      <c r="C12320" s="127"/>
      <c r="D12320" s="96"/>
      <c r="F12320" s="18"/>
      <c r="G12320" s="130"/>
      <c r="H12320" s="130"/>
      <c r="I12320" s="120"/>
      <c r="J12320" s="16"/>
      <c r="K12320" s="17"/>
      <c r="L12320" s="16"/>
      <c r="N12320" s="131"/>
    </row>
    <row r="12321" spans="3:17" ht="45.95" customHeight="1">
      <c r="C12321" s="127"/>
      <c r="G12321" s="130"/>
      <c r="H12321" s="130"/>
      <c r="I12321" s="120"/>
      <c r="J12321" s="16"/>
      <c r="K12321" s="17"/>
      <c r="L12321" s="16"/>
      <c r="N12321" s="131"/>
      <c r="O12321" s="131"/>
      <c r="P12321" s="131"/>
      <c r="Q12321" s="131"/>
    </row>
    <row r="12322" spans="3:17" ht="45.95" customHeight="1">
      <c r="C12322" s="127"/>
      <c r="F12322" s="130"/>
      <c r="G12322" s="130"/>
      <c r="H12322" s="130"/>
      <c r="I12322" s="120"/>
      <c r="J12322" s="16"/>
      <c r="K12322" s="17"/>
      <c r="L12322" s="16"/>
      <c r="N12322" s="131"/>
    </row>
    <row r="12323" spans="3:17" ht="45.95" customHeight="1">
      <c r="F12323" s="130"/>
      <c r="G12323" s="130"/>
      <c r="H12323" s="130"/>
      <c r="I12323" s="120"/>
      <c r="J12323" s="16"/>
      <c r="K12323" s="17"/>
      <c r="L12323" s="16"/>
      <c r="N12323" s="131"/>
      <c r="O12323" s="96"/>
    </row>
    <row r="12324" spans="3:17" ht="45.95" customHeight="1">
      <c r="F12324" s="18"/>
      <c r="G12324" s="130"/>
      <c r="H12324" s="130"/>
      <c r="I12324" s="120"/>
      <c r="J12324" s="16"/>
      <c r="K12324" s="17"/>
      <c r="L12324" s="16"/>
      <c r="N12324" s="131"/>
      <c r="O12324" s="96"/>
    </row>
    <row r="12325" spans="3:17" ht="45.95" customHeight="1">
      <c r="F12325" s="18"/>
      <c r="G12325" s="130"/>
      <c r="H12325" s="130"/>
      <c r="I12325" s="120"/>
      <c r="J12325" s="16"/>
      <c r="K12325" s="17"/>
      <c r="L12325" s="16"/>
      <c r="N12325" s="131"/>
      <c r="O12325" s="96"/>
    </row>
    <row r="12326" spans="3:17" ht="45.95" customHeight="1">
      <c r="F12326" s="18"/>
      <c r="G12326" s="19"/>
      <c r="H12326" s="19"/>
      <c r="I12326" s="137"/>
      <c r="J12326" s="16"/>
      <c r="K12326" s="17"/>
      <c r="L12326" s="16"/>
      <c r="N12326" s="119"/>
      <c r="O12326" s="96"/>
    </row>
    <row r="12327" spans="3:17" ht="45.95" customHeight="1">
      <c r="F12327" s="18"/>
      <c r="G12327" s="19"/>
      <c r="H12327" s="19"/>
      <c r="I12327" s="120"/>
      <c r="J12327" s="16"/>
      <c r="K12327" s="17"/>
      <c r="L12327" s="16"/>
      <c r="N12327" s="119"/>
      <c r="O12327" s="96"/>
    </row>
    <row r="12328" spans="3:17" ht="45.95" customHeight="1">
      <c r="F12328" s="18"/>
      <c r="G12328" s="19"/>
      <c r="H12328" s="19"/>
      <c r="I12328" s="120"/>
      <c r="J12328" s="16"/>
      <c r="K12328" s="17"/>
      <c r="L12328" s="16"/>
      <c r="N12328" s="119"/>
      <c r="O12328" s="96"/>
    </row>
    <row r="12329" spans="3:17" ht="45.95" customHeight="1">
      <c r="F12329" s="18"/>
      <c r="G12329" s="19"/>
      <c r="H12329" s="19"/>
      <c r="I12329" s="120"/>
      <c r="J12329" s="16"/>
      <c r="K12329" s="17"/>
      <c r="L12329" s="16"/>
      <c r="N12329" s="119"/>
      <c r="O12329" s="96"/>
    </row>
    <row r="12330" spans="3:17" ht="45.95" customHeight="1">
      <c r="F12330" s="18"/>
      <c r="G12330" s="19"/>
      <c r="H12330" s="19"/>
      <c r="I12330" s="120"/>
      <c r="J12330" s="16"/>
      <c r="K12330" s="17"/>
      <c r="L12330" s="16"/>
      <c r="N12330" s="119"/>
      <c r="O12330" s="96"/>
    </row>
    <row r="12331" spans="3:17" ht="45.95" customHeight="1">
      <c r="F12331" s="18"/>
      <c r="G12331" s="19"/>
      <c r="H12331" s="19"/>
      <c r="I12331" s="120"/>
      <c r="J12331" s="16"/>
      <c r="K12331" s="17"/>
      <c r="L12331" s="16"/>
      <c r="N12331" s="119"/>
      <c r="O12331" s="96"/>
    </row>
    <row r="12332" spans="3:17" ht="45.95" customHeight="1">
      <c r="F12332" s="22"/>
      <c r="G12332" s="19"/>
      <c r="H12332" s="19"/>
      <c r="I12332" s="120"/>
      <c r="J12332" s="23"/>
      <c r="K12332" s="24"/>
      <c r="L12332" s="23"/>
      <c r="N12332" s="119"/>
      <c r="O12332" s="96"/>
    </row>
    <row r="12333" spans="3:17" ht="45.95" customHeight="1">
      <c r="F12333" s="22"/>
      <c r="G12333" s="19"/>
      <c r="H12333" s="19"/>
      <c r="I12333" s="120"/>
      <c r="J12333" s="23"/>
      <c r="K12333" s="24"/>
      <c r="L12333" s="23"/>
      <c r="N12333" s="119"/>
      <c r="O12333" s="96"/>
    </row>
    <row r="12334" spans="3:17" ht="45.95" customHeight="1">
      <c r="F12334" s="25"/>
      <c r="G12334" s="25"/>
      <c r="H12334" s="25"/>
      <c r="I12334" s="132"/>
      <c r="J12334" s="23"/>
      <c r="K12334" s="24"/>
      <c r="L12334" s="23"/>
      <c r="N12334" s="119"/>
      <c r="O12334" s="96"/>
    </row>
    <row r="12335" spans="3:17" ht="45.95" customHeight="1">
      <c r="F12335" s="25"/>
      <c r="G12335" s="25"/>
      <c r="H12335" s="25"/>
      <c r="I12335" s="132"/>
      <c r="J12335" s="23"/>
      <c r="K12335" s="24"/>
      <c r="L12335" s="23"/>
      <c r="N12335" s="119"/>
      <c r="O12335" s="96"/>
    </row>
    <row r="12336" spans="3:17" ht="45.95" customHeight="1">
      <c r="F12336" s="133"/>
      <c r="G12336" s="25"/>
      <c r="H12336" s="25"/>
      <c r="I12336" s="132"/>
      <c r="J12336" s="23"/>
      <c r="K12336" s="24"/>
      <c r="L12336" s="23"/>
      <c r="N12336" s="119"/>
      <c r="O12336" s="96"/>
    </row>
    <row r="12337" spans="6:15" ht="45.95" customHeight="1">
      <c r="F12337" s="133"/>
      <c r="G12337" s="25"/>
      <c r="H12337" s="25"/>
      <c r="I12337" s="132"/>
      <c r="J12337" s="23"/>
      <c r="K12337" s="24"/>
      <c r="L12337" s="23"/>
      <c r="N12337" s="119"/>
      <c r="O12337" s="96"/>
    </row>
    <row r="12338" spans="6:15" ht="45.95" customHeight="1">
      <c r="F12338" s="133"/>
      <c r="G12338" s="25"/>
      <c r="H12338" s="25"/>
      <c r="I12338" s="132"/>
      <c r="J12338" s="23"/>
      <c r="K12338" s="24"/>
      <c r="L12338" s="23"/>
      <c r="N12338" s="119"/>
      <c r="O12338" s="96"/>
    </row>
    <row r="12339" spans="6:15" ht="45.95" customHeight="1">
      <c r="F12339" s="18"/>
      <c r="G12339" s="19"/>
      <c r="H12339" s="19"/>
      <c r="I12339" s="120"/>
      <c r="J12339" s="16"/>
      <c r="K12339" s="17"/>
      <c r="L12339" s="16"/>
      <c r="N12339" s="119"/>
      <c r="O12339" s="96"/>
    </row>
    <row r="12340" spans="6:15" ht="45.95" customHeight="1">
      <c r="F12340" s="18"/>
      <c r="G12340" s="19"/>
      <c r="H12340" s="19"/>
      <c r="I12340" s="120"/>
      <c r="J12340" s="16"/>
      <c r="K12340" s="17"/>
      <c r="L12340" s="16"/>
      <c r="N12340" s="119"/>
      <c r="O12340" s="96"/>
    </row>
    <row r="12341" spans="6:15" ht="45.95" customHeight="1">
      <c r="F12341" s="18"/>
      <c r="G12341" s="19"/>
      <c r="H12341" s="19"/>
      <c r="I12341" s="120"/>
      <c r="J12341" s="16"/>
      <c r="K12341" s="17"/>
      <c r="L12341" s="16"/>
      <c r="N12341" s="119"/>
      <c r="O12341" s="96"/>
    </row>
    <row r="12342" spans="6:15" ht="45.95" customHeight="1">
      <c r="F12342" s="18"/>
      <c r="G12342" s="19"/>
      <c r="H12342" s="19"/>
      <c r="I12342" s="120"/>
      <c r="J12342" s="16"/>
      <c r="K12342" s="17"/>
      <c r="L12342" s="16"/>
      <c r="N12342" s="119"/>
      <c r="O12342" s="96"/>
    </row>
    <row r="12343" spans="6:15" ht="45.95" customHeight="1">
      <c r="F12343" s="133"/>
      <c r="G12343" s="25"/>
      <c r="H12343" s="25"/>
      <c r="I12343" s="120"/>
      <c r="J12343" s="23"/>
      <c r="K12343" s="24"/>
      <c r="L12343" s="23"/>
      <c r="N12343" s="119"/>
      <c r="O12343" s="96"/>
    </row>
    <row r="12344" spans="6:15" ht="45.95" customHeight="1">
      <c r="F12344" s="18"/>
      <c r="G12344" s="19"/>
      <c r="H12344" s="19"/>
      <c r="I12344" s="120"/>
      <c r="J12344" s="16"/>
      <c r="K12344" s="17"/>
      <c r="L12344" s="16"/>
      <c r="N12344" s="119"/>
      <c r="O12344" s="96"/>
    </row>
    <row r="12345" spans="6:15" ht="45.95" customHeight="1">
      <c r="F12345" s="18"/>
      <c r="G12345" s="19"/>
      <c r="H12345" s="19"/>
      <c r="I12345" s="120"/>
      <c r="J12345" s="16"/>
      <c r="K12345" s="17"/>
      <c r="L12345" s="16"/>
      <c r="N12345" s="119"/>
      <c r="O12345" s="96"/>
    </row>
    <row r="12346" spans="6:15" ht="45.95" customHeight="1">
      <c r="F12346" s="18"/>
      <c r="G12346" s="19"/>
      <c r="H12346" s="19"/>
      <c r="I12346" s="120"/>
      <c r="J12346" s="16"/>
      <c r="K12346" s="17"/>
      <c r="L12346" s="16"/>
      <c r="N12346" s="119"/>
      <c r="O12346" s="96"/>
    </row>
    <row r="12347" spans="6:15" ht="45.95" customHeight="1">
      <c r="F12347" s="18"/>
      <c r="G12347" s="19"/>
      <c r="H12347" s="19"/>
      <c r="I12347" s="120"/>
      <c r="J12347" s="16"/>
      <c r="K12347" s="17"/>
      <c r="L12347" s="16"/>
      <c r="N12347" s="119"/>
      <c r="O12347" s="96"/>
    </row>
    <row r="12348" spans="6:15" ht="45.95" customHeight="1">
      <c r="F12348" s="18"/>
      <c r="G12348" s="19"/>
      <c r="H12348" s="19"/>
      <c r="I12348" s="120"/>
      <c r="J12348" s="16"/>
      <c r="K12348" s="17"/>
      <c r="L12348" s="16"/>
      <c r="N12348" s="119"/>
      <c r="O12348" s="96"/>
    </row>
    <row r="12349" spans="6:15" ht="45.95" customHeight="1">
      <c r="F12349" s="22"/>
      <c r="G12349" s="19"/>
      <c r="H12349" s="19"/>
      <c r="I12349" s="120"/>
      <c r="J12349" s="23"/>
      <c r="K12349" s="24"/>
      <c r="L12349" s="23"/>
      <c r="N12349" s="119"/>
      <c r="O12349" s="96"/>
    </row>
    <row r="12350" spans="6:15" ht="45.95" customHeight="1">
      <c r="F12350" s="25"/>
      <c r="G12350" s="25"/>
      <c r="H12350" s="25"/>
      <c r="I12350" s="132"/>
      <c r="J12350" s="23"/>
      <c r="K12350" s="24"/>
      <c r="L12350" s="23"/>
      <c r="N12350" s="119"/>
      <c r="O12350" s="96"/>
    </row>
    <row r="12351" spans="6:15" ht="45.95" customHeight="1">
      <c r="F12351" s="25"/>
      <c r="G12351" s="25"/>
      <c r="H12351" s="25"/>
      <c r="I12351" s="132"/>
      <c r="J12351" s="23"/>
      <c r="K12351" s="24"/>
      <c r="L12351" s="23"/>
      <c r="N12351" s="119"/>
      <c r="O12351" s="96"/>
    </row>
    <row r="12352" spans="6:15" ht="45.95" customHeight="1">
      <c r="F12352" s="133"/>
      <c r="G12352" s="25"/>
      <c r="H12352" s="25"/>
      <c r="I12352" s="132"/>
      <c r="J12352" s="23"/>
      <c r="K12352" s="24"/>
      <c r="L12352" s="23"/>
      <c r="N12352" s="119"/>
      <c r="O12352" s="96"/>
    </row>
    <row r="12353" spans="6:15" ht="45.95" customHeight="1">
      <c r="F12353" s="133"/>
      <c r="G12353" s="25"/>
      <c r="H12353" s="25"/>
      <c r="I12353" s="132"/>
      <c r="J12353" s="23"/>
      <c r="K12353" s="24"/>
      <c r="L12353" s="23"/>
      <c r="N12353" s="119"/>
      <c r="O12353" s="96"/>
    </row>
    <row r="12354" spans="6:15" ht="45.95" customHeight="1">
      <c r="F12354" s="133"/>
      <c r="G12354" s="25"/>
      <c r="H12354" s="25"/>
      <c r="I12354" s="132"/>
      <c r="J12354" s="23"/>
      <c r="K12354" s="24"/>
      <c r="L12354" s="23"/>
      <c r="N12354" s="119"/>
      <c r="O12354" s="96"/>
    </row>
    <row r="12355" spans="6:15" ht="45.95" customHeight="1">
      <c r="F12355" s="133"/>
      <c r="G12355" s="25"/>
      <c r="H12355" s="25"/>
      <c r="I12355" s="132"/>
      <c r="J12355" s="23"/>
      <c r="K12355" s="24"/>
      <c r="L12355" s="23"/>
      <c r="N12355" s="119"/>
      <c r="O12355" s="96"/>
    </row>
    <row r="12356" spans="6:15" ht="45.95" customHeight="1">
      <c r="F12356" s="18"/>
      <c r="G12356" s="19"/>
      <c r="H12356" s="19"/>
      <c r="I12356" s="120"/>
      <c r="J12356" s="16"/>
      <c r="K12356" s="17"/>
      <c r="L12356" s="16"/>
      <c r="N12356" s="119"/>
      <c r="O12356" s="96"/>
    </row>
    <row r="12357" spans="6:15" ht="45.95" customHeight="1">
      <c r="F12357" s="18"/>
      <c r="G12357" s="19"/>
      <c r="H12357" s="19"/>
      <c r="I12357" s="120"/>
      <c r="J12357" s="16"/>
      <c r="K12357" s="17"/>
      <c r="L12357" s="16"/>
      <c r="N12357" s="119"/>
      <c r="O12357" s="96"/>
    </row>
    <row r="12358" spans="6:15" ht="45.95" customHeight="1">
      <c r="F12358" s="18"/>
      <c r="G12358" s="19"/>
      <c r="H12358" s="19"/>
      <c r="I12358" s="120"/>
      <c r="J12358" s="16"/>
      <c r="K12358" s="17"/>
      <c r="L12358" s="16"/>
      <c r="N12358" s="119"/>
      <c r="O12358" s="96"/>
    </row>
    <row r="12359" spans="6:15" ht="45.95" customHeight="1">
      <c r="F12359" s="22"/>
      <c r="G12359" s="19"/>
      <c r="H12359" s="19"/>
      <c r="I12359" s="120"/>
      <c r="J12359" s="23"/>
      <c r="K12359" s="24"/>
      <c r="L12359" s="23"/>
      <c r="N12359" s="119"/>
      <c r="O12359" s="96"/>
    </row>
    <row r="12360" spans="6:15" ht="45.95" customHeight="1">
      <c r="F12360" s="25"/>
      <c r="G12360" s="25"/>
      <c r="H12360" s="25"/>
      <c r="I12360" s="120"/>
      <c r="J12360" s="23"/>
      <c r="K12360" s="24"/>
      <c r="L12360" s="23"/>
      <c r="N12360" s="119"/>
      <c r="O12360" s="96"/>
    </row>
    <row r="12361" spans="6:15" ht="45.95" customHeight="1">
      <c r="F12361" s="133"/>
      <c r="G12361" s="25"/>
      <c r="H12361" s="25"/>
      <c r="I12361" s="132"/>
      <c r="J12361" s="23"/>
      <c r="K12361" s="24"/>
      <c r="L12361" s="23"/>
      <c r="N12361" s="119"/>
      <c r="O12361" s="96"/>
    </row>
    <row r="12362" spans="6:15" ht="45.95" customHeight="1">
      <c r="F12362" s="133"/>
      <c r="G12362" s="25"/>
      <c r="H12362" s="25"/>
      <c r="I12362" s="132"/>
      <c r="J12362" s="23"/>
      <c r="K12362" s="24"/>
      <c r="L12362" s="23"/>
      <c r="N12362" s="119"/>
      <c r="O12362" s="96"/>
    </row>
    <row r="12363" spans="6:15" ht="45.95" customHeight="1">
      <c r="F12363" s="18"/>
      <c r="G12363" s="19"/>
      <c r="H12363" s="19"/>
      <c r="I12363" s="120"/>
      <c r="J12363" s="16"/>
      <c r="K12363" s="17"/>
      <c r="L12363" s="16"/>
      <c r="N12363" s="119"/>
      <c r="O12363" s="96"/>
    </row>
    <row r="12364" spans="6:15" ht="45.95" customHeight="1">
      <c r="F12364" s="18"/>
      <c r="G12364" s="19"/>
      <c r="H12364" s="19"/>
      <c r="I12364" s="120"/>
      <c r="J12364" s="16"/>
      <c r="K12364" s="17"/>
      <c r="L12364" s="16"/>
      <c r="N12364" s="119"/>
      <c r="O12364" s="96"/>
    </row>
    <row r="12365" spans="6:15" ht="45.95" customHeight="1">
      <c r="F12365" s="18"/>
      <c r="G12365" s="19"/>
      <c r="H12365" s="19"/>
      <c r="I12365" s="120"/>
      <c r="J12365" s="16"/>
      <c r="K12365" s="17"/>
      <c r="L12365" s="16"/>
      <c r="N12365" s="119"/>
      <c r="O12365" s="96"/>
    </row>
    <row r="12366" spans="6:15" ht="45.95" customHeight="1">
      <c r="F12366" s="22"/>
      <c r="G12366" s="19"/>
      <c r="H12366" s="19"/>
      <c r="I12366" s="120"/>
      <c r="J12366" s="23"/>
      <c r="K12366" s="24"/>
      <c r="L12366" s="23"/>
      <c r="N12366" s="119"/>
      <c r="O12366" s="96"/>
    </row>
    <row r="12367" spans="6:15" ht="45.95" customHeight="1">
      <c r="F12367" s="22"/>
      <c r="G12367" s="19"/>
      <c r="H12367" s="19"/>
      <c r="I12367" s="120"/>
      <c r="J12367" s="23"/>
      <c r="K12367" s="24"/>
      <c r="L12367" s="23"/>
      <c r="N12367" s="119"/>
      <c r="O12367" s="96"/>
    </row>
    <row r="12368" spans="6:15" ht="45.95" customHeight="1">
      <c r="F12368" s="25"/>
      <c r="G12368" s="25"/>
      <c r="H12368" s="25"/>
      <c r="I12368" s="132"/>
      <c r="J12368" s="23"/>
      <c r="K12368" s="24"/>
      <c r="L12368" s="23"/>
      <c r="N12368" s="119"/>
      <c r="O12368" s="96"/>
    </row>
    <row r="12369" spans="1:15" ht="45.95" customHeight="1">
      <c r="F12369" s="25"/>
      <c r="G12369" s="25"/>
      <c r="H12369" s="25"/>
      <c r="I12369" s="132"/>
      <c r="J12369" s="23"/>
      <c r="K12369" s="24"/>
      <c r="L12369" s="23"/>
      <c r="N12369" s="119"/>
      <c r="O12369" s="96"/>
    </row>
    <row r="12370" spans="1:15" ht="45.95" customHeight="1">
      <c r="F12370" s="133"/>
      <c r="G12370" s="25"/>
      <c r="H12370" s="25"/>
      <c r="I12370" s="132"/>
      <c r="J12370" s="23"/>
      <c r="K12370" s="24"/>
      <c r="L12370" s="23"/>
      <c r="N12370" s="119"/>
      <c r="O12370" s="96"/>
    </row>
    <row r="12371" spans="1:15" ht="45.95" customHeight="1">
      <c r="F12371" s="133"/>
      <c r="G12371" s="25"/>
      <c r="H12371" s="25"/>
      <c r="I12371" s="132"/>
      <c r="J12371" s="23"/>
      <c r="K12371" s="24"/>
      <c r="L12371" s="23"/>
      <c r="N12371" s="119"/>
      <c r="O12371" s="96"/>
    </row>
    <row r="12372" spans="1:15" ht="45.95" customHeight="1">
      <c r="F12372" s="18"/>
      <c r="G12372" s="19"/>
      <c r="H12372" s="19"/>
      <c r="I12372" s="137"/>
      <c r="J12372" s="16"/>
      <c r="K12372" s="17"/>
      <c r="L12372" s="16"/>
      <c r="N12372" s="119"/>
      <c r="O12372" s="96"/>
    </row>
    <row r="12373" spans="1:15" ht="45.95" customHeight="1">
      <c r="F12373" s="18"/>
      <c r="G12373" s="19"/>
      <c r="H12373" s="19"/>
      <c r="I12373" s="120"/>
      <c r="J12373" s="16"/>
      <c r="K12373" s="17"/>
      <c r="L12373" s="16"/>
      <c r="N12373" s="119"/>
      <c r="O12373" s="96"/>
    </row>
    <row r="12374" spans="1:15" ht="45.95" customHeight="1">
      <c r="F12374" s="18"/>
      <c r="G12374" s="19"/>
      <c r="H12374" s="19"/>
      <c r="I12374" s="120"/>
      <c r="J12374" s="16"/>
      <c r="K12374" s="17"/>
      <c r="L12374" s="16"/>
      <c r="N12374" s="119"/>
      <c r="O12374" s="96"/>
    </row>
    <row r="12375" spans="1:15" ht="45.95" customHeight="1">
      <c r="F12375" s="18"/>
      <c r="G12375" s="19"/>
      <c r="H12375" s="19"/>
      <c r="I12375" s="120"/>
      <c r="J12375" s="16"/>
      <c r="K12375" s="17"/>
      <c r="L12375" s="16"/>
      <c r="N12375" s="119"/>
      <c r="O12375" s="96"/>
    </row>
    <row r="12376" spans="1:15" ht="45.95" customHeight="1">
      <c r="F12376" s="22"/>
      <c r="G12376" s="19"/>
      <c r="H12376" s="19"/>
      <c r="I12376" s="120"/>
      <c r="J12376" s="23"/>
      <c r="K12376" s="24"/>
      <c r="L12376" s="23"/>
      <c r="N12376" s="119"/>
      <c r="O12376" s="96"/>
    </row>
    <row r="12377" spans="1:15" ht="45.95" customHeight="1">
      <c r="F12377" s="25"/>
      <c r="G12377" s="25"/>
      <c r="H12377" s="25"/>
      <c r="I12377" s="120"/>
      <c r="J12377" s="23"/>
      <c r="K12377" s="24"/>
      <c r="L12377" s="23"/>
      <c r="N12377" s="119"/>
      <c r="O12377" s="96"/>
    </row>
    <row r="12378" spans="1:15" ht="45.95" customHeight="1">
      <c r="F12378" s="25"/>
      <c r="G12378" s="25"/>
      <c r="H12378" s="25"/>
      <c r="I12378" s="132"/>
      <c r="J12378" s="23"/>
      <c r="K12378" s="24"/>
      <c r="L12378" s="23"/>
      <c r="N12378" s="119"/>
      <c r="O12378" s="96"/>
    </row>
    <row r="12379" spans="1:15" ht="45.95" customHeight="1">
      <c r="F12379" s="133"/>
      <c r="G12379" s="25"/>
      <c r="H12379" s="25"/>
      <c r="I12379" s="132"/>
      <c r="J12379" s="23"/>
      <c r="K12379" s="24"/>
      <c r="L12379" s="23"/>
      <c r="N12379" s="119"/>
      <c r="O12379" s="96"/>
    </row>
    <row r="12380" spans="1:15" ht="45.95" customHeight="1">
      <c r="F12380" s="133"/>
      <c r="G12380" s="25"/>
      <c r="H12380" s="25"/>
      <c r="I12380" s="132"/>
      <c r="J12380" s="23"/>
      <c r="K12380" s="24"/>
      <c r="L12380" s="23"/>
      <c r="N12380" s="119"/>
      <c r="O12380" s="96"/>
    </row>
    <row r="12381" spans="1:15" ht="45.95" customHeight="1">
      <c r="F12381" s="133"/>
      <c r="G12381" s="25"/>
      <c r="H12381" s="25"/>
      <c r="I12381" s="132"/>
      <c r="J12381" s="23"/>
      <c r="K12381" s="24"/>
      <c r="L12381" s="23"/>
      <c r="N12381" s="119"/>
      <c r="O12381" s="96"/>
    </row>
    <row r="12382" spans="1:15" ht="45.95" customHeight="1">
      <c r="A12382" s="110"/>
      <c r="B12382" s="149"/>
      <c r="C12382" s="127"/>
      <c r="D12382" s="96"/>
      <c r="F12382" s="18"/>
      <c r="G12382" s="130"/>
      <c r="H12382" s="130"/>
      <c r="I12382" s="120"/>
      <c r="J12382" s="16"/>
      <c r="K12382" s="17"/>
      <c r="L12382" s="16"/>
      <c r="N12382" s="131"/>
    </row>
    <row r="12383" spans="1:15" ht="45.95" customHeight="1">
      <c r="G12383" s="130"/>
      <c r="H12383" s="130"/>
      <c r="I12383" s="120"/>
      <c r="J12383" s="16"/>
      <c r="K12383" s="17"/>
      <c r="L12383" s="16"/>
      <c r="N12383" s="131"/>
    </row>
    <row r="12384" spans="1:15" ht="45.95" customHeight="1">
      <c r="F12384" s="130"/>
      <c r="G12384" s="130"/>
      <c r="H12384" s="130"/>
      <c r="I12384" s="120"/>
      <c r="J12384" s="16"/>
      <c r="K12384" s="17"/>
      <c r="L12384" s="16"/>
      <c r="N12384" s="131"/>
    </row>
    <row r="12385" spans="6:14" ht="45.95" customHeight="1">
      <c r="F12385" s="18"/>
      <c r="G12385" s="19"/>
      <c r="H12385" s="19"/>
      <c r="I12385" s="120"/>
      <c r="J12385" s="16"/>
      <c r="K12385" s="17"/>
      <c r="L12385" s="16"/>
      <c r="N12385" s="121"/>
    </row>
    <row r="12386" spans="6:14" ht="45.95" customHeight="1">
      <c r="F12386" s="18"/>
      <c r="G12386" s="19"/>
      <c r="H12386" s="19"/>
      <c r="I12386" s="120"/>
      <c r="J12386" s="16"/>
      <c r="K12386" s="17"/>
      <c r="L12386" s="16"/>
      <c r="N12386" s="121"/>
    </row>
    <row r="12387" spans="6:14" ht="45.95" customHeight="1">
      <c r="F12387" s="18"/>
      <c r="G12387" s="19"/>
      <c r="H12387" s="19"/>
      <c r="I12387" s="120"/>
      <c r="J12387" s="16"/>
      <c r="K12387" s="17"/>
      <c r="L12387" s="16"/>
      <c r="N12387" s="121"/>
    </row>
    <row r="12388" spans="6:14" ht="45.95" customHeight="1">
      <c r="F12388" s="18"/>
      <c r="G12388" s="19"/>
      <c r="H12388" s="19"/>
      <c r="I12388" s="120"/>
      <c r="J12388" s="16"/>
      <c r="K12388" s="17"/>
      <c r="L12388" s="16"/>
      <c r="N12388" s="121"/>
    </row>
    <row r="12389" spans="6:14" ht="45.95" customHeight="1">
      <c r="F12389" s="18"/>
      <c r="G12389" s="19"/>
      <c r="H12389" s="19"/>
      <c r="I12389" s="120"/>
      <c r="J12389" s="16"/>
      <c r="K12389" s="17"/>
      <c r="L12389" s="16"/>
      <c r="N12389" s="121"/>
    </row>
    <row r="12390" spans="6:14" ht="45.95" customHeight="1">
      <c r="F12390" s="18"/>
      <c r="G12390" s="19"/>
      <c r="H12390" s="19"/>
      <c r="I12390" s="120"/>
      <c r="J12390" s="16"/>
      <c r="K12390" s="17"/>
      <c r="L12390" s="16"/>
      <c r="N12390" s="121"/>
    </row>
    <row r="12391" spans="6:14" ht="45.95" customHeight="1">
      <c r="F12391" s="22"/>
      <c r="G12391" s="19"/>
      <c r="H12391" s="19"/>
      <c r="I12391" s="120"/>
      <c r="J12391" s="23"/>
      <c r="K12391" s="24"/>
      <c r="L12391" s="23"/>
      <c r="N12391" s="121"/>
    </row>
    <row r="12392" spans="6:14" ht="45.95" customHeight="1">
      <c r="F12392" s="25"/>
      <c r="G12392" s="25"/>
      <c r="H12392" s="25"/>
      <c r="I12392" s="132"/>
      <c r="J12392" s="23"/>
      <c r="K12392" s="24"/>
      <c r="L12392" s="23"/>
      <c r="N12392" s="121"/>
    </row>
    <row r="12393" spans="6:14" ht="45.95" customHeight="1">
      <c r="F12393" s="25"/>
      <c r="G12393" s="25"/>
      <c r="H12393" s="25"/>
      <c r="I12393" s="132"/>
      <c r="J12393" s="23"/>
      <c r="K12393" s="24"/>
      <c r="L12393" s="23"/>
      <c r="N12393" s="121"/>
    </row>
    <row r="12394" spans="6:14" ht="45.95" customHeight="1">
      <c r="F12394" s="133"/>
      <c r="G12394" s="25"/>
      <c r="H12394" s="25"/>
      <c r="I12394" s="132"/>
      <c r="J12394" s="23"/>
      <c r="K12394" s="24"/>
      <c r="L12394" s="23"/>
      <c r="N12394" s="121"/>
    </row>
    <row r="12395" spans="6:14" ht="45.95" customHeight="1">
      <c r="F12395" s="133"/>
      <c r="G12395" s="25"/>
      <c r="H12395" s="25"/>
      <c r="I12395" s="132"/>
      <c r="J12395" s="23"/>
      <c r="K12395" s="24"/>
      <c r="L12395" s="23"/>
      <c r="N12395" s="121"/>
    </row>
    <row r="12396" spans="6:14" ht="45.95" customHeight="1">
      <c r="F12396" s="133"/>
      <c r="G12396" s="25"/>
      <c r="H12396" s="25"/>
      <c r="I12396" s="132"/>
      <c r="J12396" s="23"/>
      <c r="K12396" s="24"/>
      <c r="L12396" s="23"/>
      <c r="N12396" s="121"/>
    </row>
    <row r="12397" spans="6:14" ht="45.95" customHeight="1">
      <c r="F12397" s="133"/>
      <c r="G12397" s="25"/>
      <c r="H12397" s="25"/>
      <c r="I12397" s="132"/>
      <c r="J12397" s="23"/>
      <c r="K12397" s="24"/>
      <c r="L12397" s="23"/>
      <c r="N12397" s="121"/>
    </row>
    <row r="12398" spans="6:14" ht="45.95" customHeight="1">
      <c r="F12398" s="18"/>
      <c r="G12398" s="19"/>
      <c r="H12398" s="19"/>
      <c r="I12398" s="120"/>
      <c r="J12398" s="16"/>
      <c r="K12398" s="17"/>
      <c r="L12398" s="16"/>
      <c r="N12398" s="121"/>
    </row>
    <row r="12399" spans="6:14" ht="45.95" customHeight="1">
      <c r="F12399" s="18"/>
      <c r="G12399" s="19"/>
      <c r="H12399" s="19"/>
      <c r="I12399" s="120"/>
      <c r="J12399" s="16"/>
      <c r="K12399" s="17"/>
      <c r="L12399" s="16"/>
      <c r="N12399" s="121"/>
    </row>
    <row r="12400" spans="6:14" ht="45.95" customHeight="1">
      <c r="F12400" s="22"/>
      <c r="G12400" s="19"/>
      <c r="H12400" s="19"/>
      <c r="I12400" s="120"/>
      <c r="J12400" s="23"/>
      <c r="K12400" s="24"/>
      <c r="L12400" s="23"/>
      <c r="N12400" s="121"/>
    </row>
    <row r="12401" spans="1:15" ht="45.95" customHeight="1">
      <c r="F12401" s="22"/>
      <c r="G12401" s="19"/>
      <c r="H12401" s="19"/>
      <c r="I12401" s="120"/>
      <c r="J12401" s="23"/>
      <c r="K12401" s="24"/>
      <c r="L12401" s="23"/>
      <c r="N12401" s="121"/>
    </row>
    <row r="12402" spans="1:15" ht="45.95" customHeight="1">
      <c r="F12402" s="25"/>
      <c r="G12402" s="25"/>
      <c r="H12402" s="25"/>
      <c r="I12402" s="120"/>
      <c r="J12402" s="23"/>
      <c r="K12402" s="24"/>
      <c r="L12402" s="23"/>
      <c r="N12402" s="121"/>
    </row>
    <row r="12403" spans="1:15" ht="45.95" customHeight="1">
      <c r="F12403" s="25"/>
      <c r="G12403" s="25"/>
      <c r="H12403" s="25"/>
      <c r="I12403" s="132"/>
      <c r="J12403" s="23"/>
      <c r="K12403" s="24"/>
      <c r="L12403" s="23"/>
      <c r="N12403" s="121"/>
    </row>
    <row r="12404" spans="1:15" ht="45.95" customHeight="1">
      <c r="F12404" s="133"/>
      <c r="G12404" s="25"/>
      <c r="H12404" s="25"/>
      <c r="I12404" s="132"/>
      <c r="J12404" s="23"/>
      <c r="K12404" s="24"/>
      <c r="L12404" s="23"/>
      <c r="N12404" s="121"/>
    </row>
    <row r="12405" spans="1:15" ht="45.95" customHeight="1">
      <c r="F12405" s="133"/>
      <c r="G12405" s="25"/>
      <c r="H12405" s="25"/>
      <c r="I12405" s="132"/>
      <c r="J12405" s="23"/>
      <c r="K12405" s="24"/>
      <c r="L12405" s="23"/>
      <c r="N12405" s="121"/>
    </row>
    <row r="12406" spans="1:15" ht="45.95" customHeight="1">
      <c r="F12406" s="133"/>
      <c r="G12406" s="25"/>
      <c r="H12406" s="25"/>
      <c r="I12406" s="132"/>
      <c r="J12406" s="23"/>
      <c r="K12406" s="24"/>
      <c r="L12406" s="23"/>
      <c r="N12406" s="121"/>
    </row>
    <row r="12407" spans="1:15" ht="45.95" customHeight="1">
      <c r="F12407" s="18"/>
      <c r="G12407" s="19"/>
      <c r="H12407" s="19"/>
      <c r="I12407" s="137"/>
      <c r="J12407" s="16"/>
      <c r="K12407" s="17"/>
      <c r="L12407" s="16"/>
      <c r="N12407" s="121"/>
      <c r="O12407" s="96"/>
    </row>
    <row r="12408" spans="1:15" ht="45.95" customHeight="1">
      <c r="F12408" s="18"/>
      <c r="G12408" s="19"/>
      <c r="H12408" s="19"/>
      <c r="I12408" s="120"/>
      <c r="J12408" s="16"/>
      <c r="K12408" s="17"/>
      <c r="L12408" s="16"/>
      <c r="N12408" s="121"/>
      <c r="O12408" s="96"/>
    </row>
    <row r="12409" spans="1:15" ht="45.95" customHeight="1">
      <c r="F12409" s="18"/>
      <c r="G12409" s="19"/>
      <c r="H12409" s="19"/>
      <c r="I12409" s="120"/>
      <c r="J12409" s="16"/>
      <c r="K12409" s="17"/>
      <c r="L12409" s="16"/>
      <c r="N12409" s="121"/>
      <c r="O12409" s="96"/>
    </row>
    <row r="12410" spans="1:15" ht="45.95" customHeight="1">
      <c r="F12410" s="18"/>
      <c r="G12410" s="19"/>
      <c r="H12410" s="19"/>
      <c r="I12410" s="120"/>
      <c r="J12410" s="16"/>
      <c r="K12410" s="17"/>
      <c r="L12410" s="16"/>
      <c r="N12410" s="121"/>
      <c r="O12410" s="96"/>
    </row>
    <row r="12411" spans="1:15" ht="45.95" customHeight="1">
      <c r="F12411" s="22"/>
      <c r="G12411" s="19"/>
      <c r="H12411" s="19"/>
      <c r="I12411" s="120"/>
      <c r="J12411" s="23"/>
      <c r="K12411" s="24"/>
      <c r="L12411" s="23"/>
      <c r="N12411" s="121"/>
      <c r="O12411" s="96"/>
    </row>
    <row r="12412" spans="1:15" ht="45.95" customHeight="1">
      <c r="F12412" s="25"/>
      <c r="G12412" s="25"/>
      <c r="H12412" s="25"/>
      <c r="I12412" s="120"/>
      <c r="J12412" s="23"/>
      <c r="K12412" s="24"/>
      <c r="L12412" s="23"/>
      <c r="N12412" s="121"/>
    </row>
    <row r="12413" spans="1:15" ht="45.95" customHeight="1">
      <c r="F12413" s="25"/>
      <c r="G12413" s="25"/>
      <c r="H12413" s="25"/>
      <c r="I12413" s="120"/>
      <c r="J12413" s="23"/>
      <c r="K12413" s="24"/>
      <c r="L12413" s="23"/>
      <c r="N12413" s="121"/>
    </row>
    <row r="12414" spans="1:15" ht="45.95" customHeight="1">
      <c r="F12414" s="133"/>
      <c r="G12414" s="25"/>
      <c r="H12414" s="25"/>
      <c r="I12414" s="132"/>
      <c r="J12414" s="23"/>
      <c r="K12414" s="24"/>
      <c r="L12414" s="23"/>
      <c r="N12414" s="121"/>
    </row>
    <row r="12415" spans="1:15" ht="45.95" customHeight="1">
      <c r="F12415" s="133"/>
      <c r="G12415" s="25"/>
      <c r="H12415" s="25"/>
      <c r="I12415" s="132"/>
      <c r="J12415" s="23"/>
      <c r="K12415" s="24"/>
      <c r="L12415" s="23"/>
      <c r="N12415" s="121"/>
    </row>
    <row r="12416" spans="1:15" ht="45.95" customHeight="1">
      <c r="A12416" s="110"/>
      <c r="B12416" s="149"/>
      <c r="C12416" s="127"/>
      <c r="D12416" s="96"/>
      <c r="F12416" s="18"/>
      <c r="G12416" s="130"/>
      <c r="H12416" s="130"/>
      <c r="I12416" s="120"/>
      <c r="J12416" s="16"/>
      <c r="K12416" s="17"/>
      <c r="L12416" s="16"/>
      <c r="N12416" s="131"/>
    </row>
    <row r="12417" spans="6:15" ht="45.95" customHeight="1">
      <c r="G12417" s="130"/>
      <c r="H12417" s="130"/>
      <c r="I12417" s="120"/>
      <c r="J12417" s="16"/>
      <c r="K12417" s="17"/>
      <c r="L12417" s="16"/>
      <c r="N12417" s="131"/>
      <c r="O12417" s="96"/>
    </row>
    <row r="12418" spans="6:15" ht="45.95" customHeight="1">
      <c r="F12418" s="130"/>
      <c r="G12418" s="130"/>
      <c r="H12418" s="130"/>
      <c r="I12418" s="120"/>
      <c r="J12418" s="16"/>
      <c r="K12418" s="17"/>
      <c r="L12418" s="16"/>
      <c r="N12418" s="131"/>
      <c r="O12418" s="96"/>
    </row>
    <row r="12419" spans="6:15" ht="45.95" customHeight="1">
      <c r="F12419" s="18"/>
      <c r="G12419" s="19"/>
      <c r="H12419" s="19"/>
      <c r="I12419" s="120"/>
      <c r="J12419" s="16"/>
      <c r="K12419" s="17"/>
      <c r="L12419" s="16"/>
      <c r="N12419" s="121"/>
      <c r="O12419" s="96"/>
    </row>
    <row r="12420" spans="6:15" ht="45.95" customHeight="1">
      <c r="F12420" s="18"/>
      <c r="G12420" s="19"/>
      <c r="H12420" s="19"/>
      <c r="I12420" s="120"/>
      <c r="J12420" s="16"/>
      <c r="K12420" s="17"/>
      <c r="L12420" s="16"/>
      <c r="N12420" s="121"/>
      <c r="O12420" s="96"/>
    </row>
    <row r="12421" spans="6:15" ht="45.95" customHeight="1">
      <c r="F12421" s="18"/>
      <c r="G12421" s="19"/>
      <c r="H12421" s="19"/>
      <c r="I12421" s="120"/>
      <c r="J12421" s="16"/>
      <c r="K12421" s="17"/>
      <c r="L12421" s="16"/>
      <c r="N12421" s="121"/>
      <c r="O12421" s="96"/>
    </row>
    <row r="12422" spans="6:15" ht="45.95" customHeight="1">
      <c r="F12422" s="18"/>
      <c r="G12422" s="19"/>
      <c r="H12422" s="19"/>
      <c r="I12422" s="120"/>
      <c r="J12422" s="16"/>
      <c r="K12422" s="17"/>
      <c r="L12422" s="16"/>
      <c r="N12422" s="121"/>
      <c r="O12422" s="96"/>
    </row>
    <row r="12423" spans="6:15" ht="45.95" customHeight="1">
      <c r="F12423" s="18"/>
      <c r="G12423" s="19"/>
      <c r="H12423" s="19"/>
      <c r="I12423" s="120"/>
      <c r="J12423" s="16"/>
      <c r="K12423" s="17"/>
      <c r="L12423" s="16"/>
      <c r="N12423" s="121"/>
      <c r="O12423" s="96"/>
    </row>
    <row r="12424" spans="6:15" ht="45.95" customHeight="1">
      <c r="F12424" s="18"/>
      <c r="G12424" s="19"/>
      <c r="H12424" s="19"/>
      <c r="I12424" s="120"/>
      <c r="J12424" s="16"/>
      <c r="K12424" s="17"/>
      <c r="L12424" s="16"/>
      <c r="N12424" s="121"/>
      <c r="O12424" s="96"/>
    </row>
    <row r="12425" spans="6:15" ht="45.95" customHeight="1">
      <c r="F12425" s="22"/>
      <c r="G12425" s="19"/>
      <c r="H12425" s="19"/>
      <c r="I12425" s="120"/>
      <c r="J12425" s="23"/>
      <c r="K12425" s="24"/>
      <c r="L12425" s="23"/>
      <c r="N12425" s="121"/>
      <c r="O12425" s="96"/>
    </row>
    <row r="12426" spans="6:15" ht="45.95" customHeight="1">
      <c r="F12426" s="25"/>
      <c r="G12426" s="25"/>
      <c r="H12426" s="25"/>
      <c r="I12426" s="132"/>
      <c r="J12426" s="23"/>
      <c r="K12426" s="24"/>
      <c r="L12426" s="23"/>
      <c r="N12426" s="121"/>
      <c r="O12426" s="96"/>
    </row>
    <row r="12427" spans="6:15" ht="45.95" customHeight="1">
      <c r="F12427" s="25"/>
      <c r="G12427" s="25"/>
      <c r="H12427" s="25"/>
      <c r="I12427" s="132"/>
      <c r="J12427" s="23"/>
      <c r="K12427" s="24"/>
      <c r="L12427" s="23"/>
      <c r="N12427" s="121"/>
      <c r="O12427" s="96"/>
    </row>
    <row r="12428" spans="6:15" ht="45.95" customHeight="1">
      <c r="F12428" s="133"/>
      <c r="G12428" s="25"/>
      <c r="H12428" s="25"/>
      <c r="I12428" s="132"/>
      <c r="J12428" s="23"/>
      <c r="K12428" s="24"/>
      <c r="L12428" s="23"/>
      <c r="N12428" s="121"/>
      <c r="O12428" s="96"/>
    </row>
    <row r="12429" spans="6:15" ht="45.95" customHeight="1">
      <c r="F12429" s="133"/>
      <c r="G12429" s="25"/>
      <c r="H12429" s="25"/>
      <c r="I12429" s="132"/>
      <c r="J12429" s="23"/>
      <c r="K12429" s="24"/>
      <c r="L12429" s="23"/>
      <c r="N12429" s="121"/>
      <c r="O12429" s="96"/>
    </row>
    <row r="12430" spans="6:15" ht="45.95" customHeight="1">
      <c r="F12430" s="133"/>
      <c r="G12430" s="25"/>
      <c r="H12430" s="25"/>
      <c r="I12430" s="132"/>
      <c r="J12430" s="23"/>
      <c r="K12430" s="24"/>
      <c r="L12430" s="23"/>
      <c r="N12430" s="121"/>
      <c r="O12430" s="96"/>
    </row>
    <row r="12431" spans="6:15" ht="45.95" customHeight="1">
      <c r="F12431" s="18"/>
      <c r="G12431" s="19"/>
      <c r="H12431" s="19"/>
      <c r="I12431" s="120"/>
      <c r="J12431" s="16"/>
      <c r="K12431" s="17"/>
      <c r="L12431" s="16"/>
      <c r="N12431" s="121"/>
      <c r="O12431" s="96"/>
    </row>
    <row r="12432" spans="6:15" ht="45.95" customHeight="1">
      <c r="F12432" s="18"/>
      <c r="G12432" s="19"/>
      <c r="H12432" s="19"/>
      <c r="I12432" s="120"/>
      <c r="J12432" s="16"/>
      <c r="K12432" s="17"/>
      <c r="L12432" s="16"/>
      <c r="N12432" s="121"/>
      <c r="O12432" s="96"/>
    </row>
    <row r="12433" spans="6:15" ht="45.95" customHeight="1">
      <c r="F12433" s="22"/>
      <c r="G12433" s="19"/>
      <c r="H12433" s="19"/>
      <c r="I12433" s="120"/>
      <c r="J12433" s="23"/>
      <c r="K12433" s="24"/>
      <c r="L12433" s="23"/>
      <c r="N12433" s="121"/>
      <c r="O12433" s="96"/>
    </row>
    <row r="12434" spans="6:15" ht="45.95" customHeight="1">
      <c r="F12434" s="22"/>
      <c r="G12434" s="19"/>
      <c r="H12434" s="19"/>
      <c r="I12434" s="120"/>
      <c r="J12434" s="23"/>
      <c r="K12434" s="24"/>
      <c r="L12434" s="23"/>
      <c r="N12434" s="121"/>
      <c r="O12434" s="96"/>
    </row>
    <row r="12435" spans="6:15" ht="45.95" customHeight="1">
      <c r="F12435" s="25"/>
      <c r="G12435" s="25"/>
      <c r="H12435" s="25"/>
      <c r="I12435" s="120"/>
      <c r="J12435" s="23"/>
      <c r="K12435" s="24"/>
      <c r="L12435" s="23"/>
      <c r="N12435" s="121"/>
      <c r="O12435" s="96"/>
    </row>
    <row r="12436" spans="6:15" ht="45.95" customHeight="1">
      <c r="F12436" s="133"/>
      <c r="G12436" s="25"/>
      <c r="H12436" s="25"/>
      <c r="I12436" s="132"/>
      <c r="J12436" s="23"/>
      <c r="K12436" s="24"/>
      <c r="L12436" s="23"/>
      <c r="N12436" s="121"/>
      <c r="O12436" s="96"/>
    </row>
    <row r="12437" spans="6:15" ht="45.95" customHeight="1">
      <c r="F12437" s="133"/>
      <c r="G12437" s="25"/>
      <c r="H12437" s="25"/>
      <c r="I12437" s="132"/>
      <c r="J12437" s="23"/>
      <c r="K12437" s="24"/>
      <c r="L12437" s="23"/>
      <c r="N12437" s="121"/>
      <c r="O12437" s="96"/>
    </row>
    <row r="12438" spans="6:15" ht="45.95" customHeight="1">
      <c r="F12438" s="133"/>
      <c r="G12438" s="25"/>
      <c r="H12438" s="25"/>
      <c r="I12438" s="132"/>
      <c r="J12438" s="23"/>
      <c r="K12438" s="24"/>
      <c r="L12438" s="23"/>
      <c r="N12438" s="121"/>
      <c r="O12438" s="96"/>
    </row>
    <row r="12439" spans="6:15" ht="45.95" customHeight="1">
      <c r="F12439" s="18"/>
      <c r="G12439" s="19"/>
      <c r="H12439" s="19"/>
      <c r="I12439" s="137"/>
      <c r="J12439" s="16"/>
      <c r="K12439" s="17"/>
      <c r="L12439" s="16"/>
      <c r="N12439" s="121"/>
      <c r="O12439" s="96"/>
    </row>
    <row r="12440" spans="6:15" ht="45.95" customHeight="1">
      <c r="F12440" s="18"/>
      <c r="G12440" s="19"/>
      <c r="H12440" s="19"/>
      <c r="I12440" s="120"/>
      <c r="J12440" s="16"/>
      <c r="K12440" s="17"/>
      <c r="L12440" s="16"/>
      <c r="N12440" s="121"/>
      <c r="O12440" s="96"/>
    </row>
    <row r="12441" spans="6:15" ht="45.95" customHeight="1">
      <c r="F12441" s="18"/>
      <c r="G12441" s="19"/>
      <c r="H12441" s="19"/>
      <c r="I12441" s="120"/>
      <c r="J12441" s="16"/>
      <c r="K12441" s="17"/>
      <c r="L12441" s="16"/>
      <c r="N12441" s="121"/>
      <c r="O12441" s="96"/>
    </row>
    <row r="12442" spans="6:15" ht="45.95" customHeight="1">
      <c r="F12442" s="18"/>
      <c r="G12442" s="19"/>
      <c r="H12442" s="19"/>
      <c r="I12442" s="120"/>
      <c r="J12442" s="16"/>
      <c r="K12442" s="17"/>
      <c r="L12442" s="16"/>
      <c r="N12442" s="121"/>
      <c r="O12442" s="96"/>
    </row>
    <row r="12443" spans="6:15" ht="45.95" customHeight="1">
      <c r="F12443" s="18"/>
      <c r="G12443" s="19"/>
      <c r="H12443" s="19"/>
      <c r="I12443" s="120"/>
      <c r="J12443" s="16"/>
      <c r="K12443" s="17"/>
      <c r="L12443" s="16"/>
      <c r="N12443" s="121"/>
      <c r="O12443" s="96"/>
    </row>
    <row r="12444" spans="6:15" ht="45.95" customHeight="1">
      <c r="F12444" s="22"/>
      <c r="G12444" s="19"/>
      <c r="H12444" s="19"/>
      <c r="I12444" s="120"/>
      <c r="J12444" s="23"/>
      <c r="K12444" s="24"/>
      <c r="L12444" s="23"/>
      <c r="N12444" s="121"/>
      <c r="O12444" s="96"/>
    </row>
    <row r="12445" spans="6:15" ht="45.95" customHeight="1">
      <c r="F12445" s="22"/>
      <c r="G12445" s="19"/>
      <c r="H12445" s="19"/>
      <c r="I12445" s="120"/>
      <c r="J12445" s="23"/>
      <c r="K12445" s="24"/>
      <c r="L12445" s="23"/>
      <c r="N12445" s="121"/>
      <c r="O12445" s="96"/>
    </row>
    <row r="12446" spans="6:15" ht="45.95" customHeight="1">
      <c r="F12446" s="25"/>
      <c r="G12446" s="25"/>
      <c r="H12446" s="25"/>
      <c r="I12446" s="132"/>
      <c r="J12446" s="23"/>
      <c r="K12446" s="24"/>
      <c r="L12446" s="23"/>
      <c r="N12446" s="121"/>
      <c r="O12446" s="96"/>
    </row>
    <row r="12447" spans="6:15" ht="45.95" customHeight="1">
      <c r="F12447" s="25"/>
      <c r="G12447" s="25"/>
      <c r="H12447" s="25"/>
      <c r="I12447" s="132"/>
      <c r="J12447" s="23"/>
      <c r="K12447" s="24"/>
      <c r="L12447" s="23"/>
      <c r="N12447" s="121"/>
      <c r="O12447" s="96"/>
    </row>
    <row r="12448" spans="6:15" ht="45.95" customHeight="1">
      <c r="F12448" s="133"/>
      <c r="G12448" s="25"/>
      <c r="H12448" s="25"/>
      <c r="I12448" s="132"/>
      <c r="J12448" s="23"/>
      <c r="K12448" s="24"/>
      <c r="L12448" s="23"/>
      <c r="N12448" s="121"/>
      <c r="O12448" s="96"/>
    </row>
    <row r="12449" spans="1:15" ht="45.95" customHeight="1">
      <c r="F12449" s="133"/>
      <c r="G12449" s="25"/>
      <c r="H12449" s="25"/>
      <c r="I12449" s="132"/>
      <c r="J12449" s="23"/>
      <c r="K12449" s="24"/>
      <c r="L12449" s="23"/>
      <c r="N12449" s="121"/>
      <c r="O12449" s="96"/>
    </row>
    <row r="12450" spans="1:15" ht="45.95" customHeight="1">
      <c r="F12450" s="133"/>
      <c r="G12450" s="25"/>
      <c r="H12450" s="25"/>
      <c r="I12450" s="132"/>
      <c r="J12450" s="23"/>
      <c r="K12450" s="24"/>
      <c r="L12450" s="23"/>
      <c r="N12450" s="121"/>
      <c r="O12450" s="96"/>
    </row>
    <row r="12451" spans="1:15" ht="45.95" customHeight="1">
      <c r="F12451" s="133"/>
      <c r="G12451" s="25"/>
      <c r="H12451" s="25"/>
      <c r="I12451" s="132"/>
      <c r="J12451" s="23"/>
      <c r="K12451" s="24"/>
      <c r="L12451" s="23"/>
      <c r="N12451" s="121"/>
      <c r="O12451" s="96"/>
    </row>
    <row r="12452" spans="1:15" ht="45.95" customHeight="1">
      <c r="A12452" s="110"/>
      <c r="B12452" s="149"/>
      <c r="C12452" s="127"/>
      <c r="D12452" s="96"/>
      <c r="F12452" s="18"/>
      <c r="G12452" s="130"/>
      <c r="H12452" s="130"/>
      <c r="I12452" s="120"/>
      <c r="J12452" s="16"/>
      <c r="K12452" s="17"/>
      <c r="L12452" s="16"/>
      <c r="N12452" s="131"/>
      <c r="O12452" s="96"/>
    </row>
    <row r="12453" spans="1:15" ht="45.95" customHeight="1">
      <c r="G12453" s="130"/>
      <c r="H12453" s="130"/>
      <c r="I12453" s="120"/>
      <c r="J12453" s="16"/>
      <c r="K12453" s="17"/>
      <c r="L12453" s="16"/>
      <c r="N12453" s="131"/>
    </row>
    <row r="12454" spans="1:15" ht="45.95" customHeight="1">
      <c r="F12454" s="18"/>
      <c r="G12454" s="19"/>
      <c r="H12454" s="19"/>
      <c r="I12454" s="137"/>
      <c r="J12454" s="16"/>
      <c r="K12454" s="17"/>
      <c r="L12454" s="16"/>
      <c r="N12454" s="119"/>
    </row>
    <row r="12455" spans="1:15" ht="45.95" customHeight="1">
      <c r="F12455" s="18"/>
      <c r="G12455" s="19"/>
      <c r="H12455" s="19"/>
      <c r="I12455" s="120"/>
      <c r="J12455" s="16"/>
      <c r="K12455" s="17"/>
      <c r="L12455" s="16"/>
      <c r="N12455" s="119"/>
    </row>
    <row r="12456" spans="1:15" ht="45.95" customHeight="1">
      <c r="F12456" s="18"/>
      <c r="G12456" s="19"/>
      <c r="H12456" s="19"/>
      <c r="I12456" s="120"/>
      <c r="J12456" s="16"/>
      <c r="K12456" s="17"/>
      <c r="L12456" s="16"/>
      <c r="N12456" s="119"/>
    </row>
    <row r="12457" spans="1:15" ht="45.95" customHeight="1">
      <c r="F12457" s="22"/>
      <c r="G12457" s="19"/>
      <c r="H12457" s="19"/>
      <c r="I12457" s="120"/>
      <c r="J12457" s="23"/>
      <c r="K12457" s="24"/>
      <c r="L12457" s="23"/>
      <c r="N12457" s="119"/>
    </row>
    <row r="12458" spans="1:15" ht="45.95" customHeight="1">
      <c r="F12458" s="25"/>
      <c r="G12458" s="25"/>
      <c r="H12458" s="25"/>
      <c r="I12458" s="120"/>
      <c r="J12458" s="23"/>
      <c r="K12458" s="24"/>
      <c r="L12458" s="23"/>
      <c r="N12458" s="119"/>
    </row>
    <row r="12459" spans="1:15" ht="45.95" customHeight="1">
      <c r="F12459" s="133"/>
      <c r="G12459" s="25"/>
      <c r="H12459" s="25"/>
      <c r="I12459" s="120"/>
      <c r="J12459" s="23"/>
      <c r="K12459" s="24"/>
      <c r="L12459" s="23"/>
      <c r="N12459" s="119"/>
    </row>
    <row r="12460" spans="1:15" ht="45.95" customHeight="1">
      <c r="F12460" s="133"/>
      <c r="G12460" s="25"/>
      <c r="H12460" s="25"/>
      <c r="I12460" s="132"/>
      <c r="J12460" s="23"/>
      <c r="K12460" s="24"/>
      <c r="L12460" s="23"/>
      <c r="N12460" s="119"/>
    </row>
    <row r="12461" spans="1:15" ht="45.95" customHeight="1">
      <c r="F12461" s="133"/>
      <c r="G12461" s="25"/>
      <c r="H12461" s="25"/>
      <c r="I12461" s="132"/>
      <c r="J12461" s="23"/>
      <c r="K12461" s="24"/>
      <c r="L12461" s="23"/>
      <c r="N12461" s="119"/>
    </row>
    <row r="12462" spans="1:15" ht="45.95" customHeight="1">
      <c r="F12462" s="18"/>
      <c r="G12462" s="19"/>
      <c r="H12462" s="19"/>
      <c r="I12462" s="120"/>
      <c r="J12462" s="16"/>
      <c r="K12462" s="17"/>
      <c r="L12462" s="16"/>
      <c r="N12462" s="119"/>
      <c r="O12462" s="96"/>
    </row>
    <row r="12463" spans="1:15" ht="45.95" customHeight="1">
      <c r="F12463" s="18"/>
      <c r="G12463" s="19"/>
      <c r="H12463" s="19"/>
      <c r="I12463" s="120"/>
      <c r="J12463" s="16"/>
      <c r="K12463" s="17"/>
      <c r="L12463" s="16"/>
      <c r="N12463" s="119"/>
      <c r="O12463" s="96"/>
    </row>
    <row r="12464" spans="1:15" ht="45.95" customHeight="1">
      <c r="F12464" s="18"/>
      <c r="G12464" s="19"/>
      <c r="H12464" s="19"/>
      <c r="I12464" s="120"/>
      <c r="J12464" s="16"/>
      <c r="K12464" s="17"/>
      <c r="L12464" s="16"/>
      <c r="N12464" s="119"/>
      <c r="O12464" s="96"/>
    </row>
    <row r="12465" spans="1:15" ht="45.95" customHeight="1">
      <c r="F12465" s="22"/>
      <c r="G12465" s="19"/>
      <c r="H12465" s="19"/>
      <c r="I12465" s="120"/>
      <c r="J12465" s="23"/>
      <c r="K12465" s="24"/>
      <c r="L12465" s="23"/>
      <c r="N12465" s="119"/>
      <c r="O12465" s="96"/>
    </row>
    <row r="12466" spans="1:15" ht="45.95" customHeight="1">
      <c r="F12466" s="22"/>
      <c r="G12466" s="19"/>
      <c r="H12466" s="19"/>
      <c r="I12466" s="120"/>
      <c r="J12466" s="23"/>
      <c r="K12466" s="24"/>
      <c r="L12466" s="23"/>
      <c r="N12466" s="119"/>
      <c r="O12466" s="96"/>
    </row>
    <row r="12467" spans="1:15" ht="45.95" customHeight="1">
      <c r="F12467" s="25"/>
      <c r="G12467" s="25"/>
      <c r="H12467" s="25"/>
      <c r="I12467" s="132"/>
      <c r="J12467" s="23"/>
      <c r="K12467" s="24"/>
      <c r="L12467" s="23"/>
      <c r="N12467" s="119"/>
    </row>
    <row r="12468" spans="1:15" ht="45.95" customHeight="1">
      <c r="F12468" s="25"/>
      <c r="G12468" s="25"/>
      <c r="H12468" s="25"/>
      <c r="I12468" s="132"/>
      <c r="J12468" s="23"/>
      <c r="K12468" s="24"/>
      <c r="L12468" s="23"/>
      <c r="N12468" s="119"/>
    </row>
    <row r="12469" spans="1:15" ht="45.95" customHeight="1">
      <c r="F12469" s="133"/>
      <c r="G12469" s="25"/>
      <c r="H12469" s="25"/>
      <c r="I12469" s="132"/>
      <c r="J12469" s="23"/>
      <c r="K12469" s="24"/>
      <c r="L12469" s="23"/>
      <c r="N12469" s="119"/>
    </row>
    <row r="12470" spans="1:15" ht="45.95" customHeight="1">
      <c r="F12470" s="133"/>
      <c r="G12470" s="25"/>
      <c r="H12470" s="25"/>
      <c r="I12470" s="132"/>
      <c r="J12470" s="23"/>
      <c r="K12470" s="24"/>
      <c r="L12470" s="23"/>
      <c r="N12470" s="119"/>
    </row>
    <row r="12471" spans="1:15" ht="45.95" customHeight="1">
      <c r="A12471" s="110"/>
      <c r="B12471" s="149"/>
      <c r="C12471" s="127"/>
      <c r="D12471" s="96"/>
      <c r="F12471" s="18"/>
      <c r="G12471" s="130"/>
      <c r="H12471" s="130"/>
      <c r="I12471" s="120"/>
      <c r="J12471" s="16"/>
      <c r="K12471" s="17"/>
      <c r="L12471" s="16"/>
      <c r="N12471" s="131"/>
    </row>
    <row r="12472" spans="1:15" ht="45.95" customHeight="1">
      <c r="G12472" s="130"/>
      <c r="H12472" s="130"/>
      <c r="I12472" s="120"/>
      <c r="J12472" s="16"/>
      <c r="K12472" s="17"/>
      <c r="L12472" s="16"/>
      <c r="N12472" s="131"/>
    </row>
    <row r="12473" spans="1:15" ht="45.95" customHeight="1">
      <c r="F12473" s="18"/>
      <c r="G12473" s="130"/>
      <c r="H12473" s="130"/>
      <c r="I12473" s="120"/>
      <c r="J12473" s="16"/>
      <c r="K12473" s="17"/>
      <c r="L12473" s="16"/>
      <c r="N12473" s="131"/>
      <c r="O12473" s="96"/>
    </row>
    <row r="12474" spans="1:15" ht="45.95" customHeight="1">
      <c r="F12474" s="18"/>
      <c r="G12474" s="130"/>
      <c r="H12474" s="130"/>
      <c r="I12474" s="120"/>
      <c r="J12474" s="16"/>
      <c r="K12474" s="17"/>
      <c r="L12474" s="16"/>
      <c r="N12474" s="131"/>
      <c r="O12474" s="96"/>
    </row>
    <row r="12475" spans="1:15" ht="45.95" customHeight="1">
      <c r="F12475" s="18"/>
      <c r="G12475" s="19"/>
      <c r="H12475" s="19"/>
      <c r="I12475" s="120"/>
      <c r="J12475" s="16"/>
      <c r="K12475" s="17"/>
      <c r="L12475" s="16"/>
      <c r="N12475" s="119"/>
      <c r="O12475" s="96"/>
    </row>
    <row r="12476" spans="1:15" ht="45.95" customHeight="1">
      <c r="F12476" s="18"/>
      <c r="G12476" s="19"/>
      <c r="H12476" s="19"/>
      <c r="I12476" s="120"/>
      <c r="J12476" s="16"/>
      <c r="K12476" s="17"/>
      <c r="L12476" s="16"/>
      <c r="N12476" s="119"/>
      <c r="O12476" s="96"/>
    </row>
    <row r="12477" spans="1:15" ht="45.95" customHeight="1">
      <c r="F12477" s="18"/>
      <c r="G12477" s="19"/>
      <c r="H12477" s="19"/>
      <c r="I12477" s="120"/>
      <c r="J12477" s="16"/>
      <c r="K12477" s="17"/>
      <c r="L12477" s="16"/>
      <c r="N12477" s="119"/>
      <c r="O12477" s="96"/>
    </row>
    <row r="12478" spans="1:15" ht="45.95" customHeight="1">
      <c r="F12478" s="22"/>
      <c r="G12478" s="19"/>
      <c r="H12478" s="19"/>
      <c r="I12478" s="120"/>
      <c r="J12478" s="23"/>
      <c r="K12478" s="24"/>
      <c r="L12478" s="23"/>
      <c r="N12478" s="119"/>
      <c r="O12478" s="96"/>
    </row>
    <row r="12479" spans="1:15" ht="45.95" customHeight="1">
      <c r="F12479" s="22"/>
      <c r="G12479" s="19"/>
      <c r="H12479" s="19"/>
      <c r="I12479" s="120"/>
      <c r="J12479" s="23"/>
      <c r="K12479" s="24"/>
      <c r="L12479" s="23"/>
      <c r="N12479" s="119"/>
      <c r="O12479" s="96"/>
    </row>
    <row r="12480" spans="1:15" ht="45.95" customHeight="1">
      <c r="F12480" s="25"/>
      <c r="G12480" s="25"/>
      <c r="H12480" s="25"/>
      <c r="I12480" s="132"/>
      <c r="J12480" s="23"/>
      <c r="K12480" s="24"/>
      <c r="L12480" s="23"/>
      <c r="N12480" s="119"/>
      <c r="O12480" s="96"/>
    </row>
    <row r="12481" spans="6:15" ht="45.95" customHeight="1">
      <c r="F12481" s="25"/>
      <c r="G12481" s="25"/>
      <c r="H12481" s="25"/>
      <c r="I12481" s="132"/>
      <c r="J12481" s="23"/>
      <c r="K12481" s="24"/>
      <c r="L12481" s="23"/>
      <c r="N12481" s="119"/>
      <c r="O12481" s="96"/>
    </row>
    <row r="12482" spans="6:15" ht="45.95" customHeight="1">
      <c r="F12482" s="133"/>
      <c r="G12482" s="25"/>
      <c r="H12482" s="25"/>
      <c r="I12482" s="132"/>
      <c r="J12482" s="23"/>
      <c r="K12482" s="24"/>
      <c r="L12482" s="23"/>
      <c r="N12482" s="119"/>
      <c r="O12482" s="96"/>
    </row>
    <row r="12483" spans="6:15" ht="45.95" customHeight="1">
      <c r="F12483" s="133"/>
      <c r="G12483" s="25"/>
      <c r="H12483" s="25"/>
      <c r="I12483" s="132"/>
      <c r="J12483" s="23"/>
      <c r="K12483" s="24"/>
      <c r="L12483" s="23"/>
      <c r="N12483" s="119"/>
      <c r="O12483" s="96"/>
    </row>
    <row r="12484" spans="6:15" ht="45.95" customHeight="1">
      <c r="F12484" s="18"/>
      <c r="G12484" s="19"/>
      <c r="H12484" s="19"/>
      <c r="I12484" s="137"/>
      <c r="J12484" s="16"/>
      <c r="K12484" s="17"/>
      <c r="L12484" s="16"/>
      <c r="N12484" s="119"/>
      <c r="O12484" s="96"/>
    </row>
    <row r="12485" spans="6:15" ht="45.95" customHeight="1">
      <c r="F12485" s="18"/>
      <c r="G12485" s="19"/>
      <c r="H12485" s="19"/>
      <c r="I12485" s="120"/>
      <c r="J12485" s="16"/>
      <c r="K12485" s="17"/>
      <c r="L12485" s="16"/>
      <c r="N12485" s="119"/>
      <c r="O12485" s="96"/>
    </row>
    <row r="12486" spans="6:15" ht="45.95" customHeight="1">
      <c r="F12486" s="18"/>
      <c r="G12486" s="19"/>
      <c r="H12486" s="19"/>
      <c r="I12486" s="120"/>
      <c r="J12486" s="16"/>
      <c r="K12486" s="17"/>
      <c r="L12486" s="16"/>
      <c r="N12486" s="119"/>
      <c r="O12486" s="96"/>
    </row>
    <row r="12487" spans="6:15" ht="45.95" customHeight="1">
      <c r="F12487" s="18"/>
      <c r="G12487" s="19"/>
      <c r="H12487" s="19"/>
      <c r="I12487" s="120"/>
      <c r="J12487" s="16"/>
      <c r="K12487" s="17"/>
      <c r="L12487" s="16"/>
      <c r="N12487" s="119"/>
      <c r="O12487" s="96"/>
    </row>
    <row r="12488" spans="6:15" ht="45.95" customHeight="1">
      <c r="F12488" s="22"/>
      <c r="G12488" s="19"/>
      <c r="H12488" s="19"/>
      <c r="I12488" s="120"/>
      <c r="J12488" s="23"/>
      <c r="K12488" s="24"/>
      <c r="L12488" s="23"/>
      <c r="N12488" s="119"/>
      <c r="O12488" s="96"/>
    </row>
    <row r="12489" spans="6:15" ht="45.95" customHeight="1">
      <c r="F12489" s="22"/>
      <c r="G12489" s="19"/>
      <c r="H12489" s="19"/>
      <c r="I12489" s="120"/>
      <c r="J12489" s="23"/>
      <c r="K12489" s="24"/>
      <c r="L12489" s="23"/>
      <c r="N12489" s="119"/>
      <c r="O12489" s="96"/>
    </row>
    <row r="12490" spans="6:15" ht="45.95" customHeight="1">
      <c r="F12490" s="25"/>
      <c r="G12490" s="25"/>
      <c r="H12490" s="25"/>
      <c r="I12490" s="132"/>
      <c r="J12490" s="23"/>
      <c r="K12490" s="24"/>
      <c r="L12490" s="23"/>
      <c r="N12490" s="119"/>
      <c r="O12490" s="96"/>
    </row>
    <row r="12491" spans="6:15" ht="45.95" customHeight="1">
      <c r="F12491" s="133"/>
      <c r="G12491" s="25"/>
      <c r="H12491" s="25"/>
      <c r="I12491" s="132"/>
      <c r="J12491" s="23"/>
      <c r="K12491" s="24"/>
      <c r="L12491" s="23"/>
      <c r="N12491" s="119"/>
      <c r="O12491" s="96"/>
    </row>
    <row r="12492" spans="6:15" ht="45.95" customHeight="1">
      <c r="F12492" s="133"/>
      <c r="G12492" s="25"/>
      <c r="H12492" s="25"/>
      <c r="I12492" s="132"/>
      <c r="J12492" s="23"/>
      <c r="K12492" s="24"/>
      <c r="L12492" s="23"/>
      <c r="N12492" s="119"/>
      <c r="O12492" s="96"/>
    </row>
    <row r="12493" spans="6:15" ht="45.95" customHeight="1">
      <c r="F12493" s="18"/>
      <c r="G12493" s="19"/>
      <c r="H12493" s="19"/>
      <c r="I12493" s="120"/>
      <c r="J12493" s="16"/>
      <c r="K12493" s="17"/>
      <c r="L12493" s="16"/>
      <c r="N12493" s="119"/>
      <c r="O12493" s="96"/>
    </row>
    <row r="12494" spans="6:15" ht="45.95" customHeight="1">
      <c r="F12494" s="18"/>
      <c r="G12494" s="19"/>
      <c r="H12494" s="19"/>
      <c r="I12494" s="120"/>
      <c r="J12494" s="16"/>
      <c r="K12494" s="17"/>
      <c r="L12494" s="16"/>
      <c r="N12494" s="119"/>
      <c r="O12494" s="96"/>
    </row>
    <row r="12495" spans="6:15" ht="45.95" customHeight="1">
      <c r="F12495" s="18"/>
      <c r="G12495" s="19"/>
      <c r="H12495" s="19"/>
      <c r="I12495" s="120"/>
      <c r="J12495" s="16"/>
      <c r="K12495" s="17"/>
      <c r="L12495" s="16"/>
      <c r="N12495" s="119"/>
      <c r="O12495" s="96"/>
    </row>
    <row r="12496" spans="6:15" ht="45.95" customHeight="1">
      <c r="F12496" s="22"/>
      <c r="G12496" s="19"/>
      <c r="H12496" s="19"/>
      <c r="I12496" s="120"/>
      <c r="J12496" s="23"/>
      <c r="K12496" s="24"/>
      <c r="L12496" s="23"/>
      <c r="N12496" s="119"/>
      <c r="O12496" s="96"/>
    </row>
    <row r="12497" spans="1:15" ht="45.95" customHeight="1">
      <c r="F12497" s="22"/>
      <c r="G12497" s="19"/>
      <c r="H12497" s="19"/>
      <c r="I12497" s="120"/>
      <c r="J12497" s="23"/>
      <c r="K12497" s="24"/>
      <c r="L12497" s="23"/>
      <c r="N12497" s="119"/>
      <c r="O12497" s="96"/>
    </row>
    <row r="12498" spans="1:15" ht="45.95" customHeight="1">
      <c r="F12498" s="25"/>
      <c r="G12498" s="25"/>
      <c r="H12498" s="25"/>
      <c r="I12498" s="132"/>
      <c r="J12498" s="23"/>
      <c r="K12498" s="24"/>
      <c r="L12498" s="23"/>
      <c r="N12498" s="119"/>
      <c r="O12498" s="96"/>
    </row>
    <row r="12499" spans="1:15" ht="45.95" customHeight="1">
      <c r="F12499" s="133"/>
      <c r="G12499" s="25"/>
      <c r="H12499" s="25"/>
      <c r="I12499" s="132"/>
      <c r="J12499" s="23"/>
      <c r="K12499" s="24"/>
      <c r="L12499" s="23"/>
      <c r="N12499" s="119"/>
      <c r="O12499" s="96"/>
    </row>
    <row r="12500" spans="1:15" ht="45.95" customHeight="1">
      <c r="F12500" s="133"/>
      <c r="G12500" s="25"/>
      <c r="H12500" s="25"/>
      <c r="I12500" s="132"/>
      <c r="J12500" s="23"/>
      <c r="K12500" s="24"/>
      <c r="L12500" s="23"/>
      <c r="N12500" s="119"/>
      <c r="O12500" s="96"/>
    </row>
    <row r="12501" spans="1:15" ht="45.95" customHeight="1">
      <c r="F12501" s="18"/>
      <c r="G12501" s="19"/>
      <c r="H12501" s="19"/>
      <c r="I12501" s="120"/>
      <c r="J12501" s="16"/>
      <c r="K12501" s="17"/>
      <c r="L12501" s="16"/>
      <c r="N12501" s="119"/>
      <c r="O12501" s="96"/>
    </row>
    <row r="12502" spans="1:15" ht="45.95" customHeight="1">
      <c r="F12502" s="18"/>
      <c r="G12502" s="19"/>
      <c r="H12502" s="19"/>
      <c r="I12502" s="120"/>
      <c r="J12502" s="16"/>
      <c r="K12502" s="17"/>
      <c r="L12502" s="16"/>
      <c r="N12502" s="119"/>
      <c r="O12502" s="96"/>
    </row>
    <row r="12503" spans="1:15" ht="45.95" customHeight="1">
      <c r="F12503" s="22"/>
      <c r="G12503" s="19"/>
      <c r="H12503" s="19"/>
      <c r="I12503" s="120"/>
      <c r="J12503" s="23"/>
      <c r="K12503" s="24"/>
      <c r="L12503" s="23"/>
      <c r="N12503" s="119"/>
      <c r="O12503" s="96"/>
    </row>
    <row r="12504" spans="1:15" ht="45.95" customHeight="1">
      <c r="F12504" s="25"/>
      <c r="G12504" s="25"/>
      <c r="H12504" s="25"/>
      <c r="I12504" s="132"/>
      <c r="J12504" s="23"/>
      <c r="K12504" s="24"/>
      <c r="L12504" s="23"/>
      <c r="N12504" s="119"/>
      <c r="O12504" s="96"/>
    </row>
    <row r="12505" spans="1:15" ht="45.95" customHeight="1">
      <c r="F12505" s="133"/>
      <c r="G12505" s="25"/>
      <c r="H12505" s="25"/>
      <c r="I12505" s="132"/>
      <c r="J12505" s="23"/>
      <c r="K12505" s="24"/>
      <c r="L12505" s="23"/>
      <c r="N12505" s="119"/>
      <c r="O12505" s="96"/>
    </row>
    <row r="12506" spans="1:15" ht="45.95" customHeight="1">
      <c r="F12506" s="133"/>
      <c r="G12506" s="25"/>
      <c r="H12506" s="25"/>
      <c r="I12506" s="132"/>
      <c r="J12506" s="23"/>
      <c r="K12506" s="24"/>
      <c r="L12506" s="23"/>
      <c r="N12506" s="119"/>
      <c r="O12506" s="96"/>
    </row>
    <row r="12507" spans="1:15" ht="45.95" customHeight="1">
      <c r="A12507" s="110"/>
      <c r="B12507" s="149"/>
      <c r="C12507" s="127"/>
      <c r="D12507" s="96"/>
      <c r="F12507" s="18"/>
      <c r="G12507" s="130"/>
      <c r="H12507" s="130"/>
      <c r="I12507" s="120"/>
      <c r="J12507" s="16"/>
      <c r="K12507" s="17"/>
      <c r="L12507" s="16"/>
      <c r="N12507" s="131"/>
      <c r="O12507" s="96"/>
    </row>
    <row r="12508" spans="1:15" ht="45.95" customHeight="1">
      <c r="G12508" s="130"/>
      <c r="H12508" s="130"/>
      <c r="I12508" s="120"/>
      <c r="J12508" s="16"/>
      <c r="K12508" s="17"/>
      <c r="L12508" s="16"/>
      <c r="N12508" s="131"/>
      <c r="O12508" s="96"/>
    </row>
    <row r="12509" spans="1:15" ht="45.95" customHeight="1">
      <c r="F12509" s="130"/>
      <c r="G12509" s="130"/>
      <c r="H12509" s="130"/>
      <c r="I12509" s="120"/>
      <c r="J12509" s="16"/>
      <c r="K12509" s="17"/>
      <c r="L12509" s="16"/>
      <c r="N12509" s="131"/>
    </row>
    <row r="12510" spans="1:15" ht="45.95" customHeight="1">
      <c r="F12510" s="18"/>
      <c r="G12510" s="19"/>
      <c r="H12510" s="19"/>
      <c r="I12510" s="137"/>
      <c r="J12510" s="16"/>
      <c r="K12510" s="17"/>
      <c r="L12510" s="16"/>
      <c r="N12510" s="121"/>
    </row>
    <row r="12511" spans="1:15" ht="45.95" customHeight="1">
      <c r="F12511" s="18"/>
      <c r="G12511" s="19"/>
      <c r="H12511" s="19"/>
      <c r="I12511" s="120"/>
      <c r="J12511" s="16"/>
      <c r="K12511" s="17"/>
      <c r="L12511" s="16"/>
      <c r="N12511" s="121"/>
    </row>
    <row r="12512" spans="1:15" ht="45.95" customHeight="1">
      <c r="F12512" s="18"/>
      <c r="G12512" s="19"/>
      <c r="H12512" s="19"/>
      <c r="I12512" s="120"/>
      <c r="J12512" s="16"/>
      <c r="K12512" s="17"/>
      <c r="L12512" s="16"/>
      <c r="N12512" s="121"/>
    </row>
    <row r="12513" spans="6:15" ht="45.95" customHeight="1">
      <c r="F12513" s="18"/>
      <c r="G12513" s="19"/>
      <c r="H12513" s="19"/>
      <c r="I12513" s="120"/>
      <c r="J12513" s="16"/>
      <c r="K12513" s="17"/>
      <c r="L12513" s="16"/>
      <c r="N12513" s="121"/>
    </row>
    <row r="12514" spans="6:15" ht="45.95" customHeight="1">
      <c r="F12514" s="18"/>
      <c r="G12514" s="19"/>
      <c r="H12514" s="19"/>
      <c r="I12514" s="120"/>
      <c r="J12514" s="16"/>
      <c r="K12514" s="17"/>
      <c r="L12514" s="16"/>
      <c r="N12514" s="121"/>
    </row>
    <row r="12515" spans="6:15" ht="45.95" customHeight="1">
      <c r="F12515" s="18"/>
      <c r="G12515" s="19"/>
      <c r="H12515" s="19"/>
      <c r="I12515" s="120"/>
      <c r="J12515" s="16"/>
      <c r="K12515" s="17"/>
      <c r="L12515" s="16"/>
      <c r="N12515" s="121"/>
    </row>
    <row r="12516" spans="6:15" ht="45.95" customHeight="1">
      <c r="F12516" s="18"/>
      <c r="G12516" s="19"/>
      <c r="H12516" s="19"/>
      <c r="I12516" s="120"/>
      <c r="J12516" s="16"/>
      <c r="K12516" s="17"/>
      <c r="L12516" s="16"/>
      <c r="N12516" s="121"/>
    </row>
    <row r="12517" spans="6:15" ht="45.95" customHeight="1">
      <c r="F12517" s="18"/>
      <c r="G12517" s="19"/>
      <c r="H12517" s="19"/>
      <c r="I12517" s="120"/>
      <c r="J12517" s="16"/>
      <c r="K12517" s="17"/>
      <c r="L12517" s="16"/>
      <c r="N12517" s="121"/>
    </row>
    <row r="12518" spans="6:15" ht="45.95" customHeight="1">
      <c r="F12518" s="18"/>
      <c r="G12518" s="19"/>
      <c r="H12518" s="19"/>
      <c r="I12518" s="120"/>
      <c r="J12518" s="16"/>
      <c r="K12518" s="17"/>
      <c r="L12518" s="16"/>
      <c r="N12518" s="121"/>
    </row>
    <row r="12519" spans="6:15" ht="45.95" customHeight="1">
      <c r="F12519" s="22"/>
      <c r="G12519" s="19"/>
      <c r="H12519" s="19"/>
      <c r="I12519" s="120"/>
      <c r="J12519" s="23"/>
      <c r="K12519" s="24"/>
      <c r="L12519" s="23"/>
      <c r="N12519" s="121"/>
    </row>
    <row r="12520" spans="6:15" ht="45.95" customHeight="1">
      <c r="F12520" s="25"/>
      <c r="G12520" s="25"/>
      <c r="H12520" s="25"/>
      <c r="I12520" s="132"/>
      <c r="J12520" s="23"/>
      <c r="K12520" s="24"/>
      <c r="L12520" s="23"/>
      <c r="N12520" s="121"/>
    </row>
    <row r="12521" spans="6:15" ht="45.95" customHeight="1">
      <c r="F12521" s="25"/>
      <c r="G12521" s="25"/>
      <c r="H12521" s="25"/>
      <c r="I12521" s="132"/>
      <c r="J12521" s="23"/>
      <c r="K12521" s="24"/>
      <c r="L12521" s="23"/>
      <c r="N12521" s="121"/>
    </row>
    <row r="12522" spans="6:15" ht="45.95" customHeight="1">
      <c r="F12522" s="133"/>
      <c r="G12522" s="25"/>
      <c r="H12522" s="25"/>
      <c r="I12522" s="132"/>
      <c r="J12522" s="23"/>
      <c r="K12522" s="24"/>
      <c r="L12522" s="23"/>
      <c r="N12522" s="121"/>
    </row>
    <row r="12523" spans="6:15" ht="45.95" customHeight="1">
      <c r="F12523" s="133"/>
      <c r="G12523" s="25"/>
      <c r="H12523" s="25"/>
      <c r="I12523" s="132"/>
      <c r="J12523" s="23"/>
      <c r="K12523" s="24"/>
      <c r="L12523" s="23"/>
      <c r="N12523" s="121"/>
    </row>
    <row r="12524" spans="6:15" ht="45.95" customHeight="1">
      <c r="F12524" s="18"/>
      <c r="G12524" s="19"/>
      <c r="H12524" s="19"/>
      <c r="I12524" s="137"/>
      <c r="J12524" s="16"/>
      <c r="K12524" s="17"/>
      <c r="L12524" s="16"/>
      <c r="N12524" s="121"/>
      <c r="O12524" s="96"/>
    </row>
    <row r="12525" spans="6:15" ht="45.95" customHeight="1">
      <c r="F12525" s="18"/>
      <c r="G12525" s="19"/>
      <c r="H12525" s="19"/>
      <c r="I12525" s="120"/>
      <c r="J12525" s="16"/>
      <c r="K12525" s="17"/>
      <c r="L12525" s="16"/>
      <c r="N12525" s="121"/>
      <c r="O12525" s="96"/>
    </row>
    <row r="12526" spans="6:15" ht="45.95" customHeight="1">
      <c r="F12526" s="18"/>
      <c r="G12526" s="19"/>
      <c r="H12526" s="19"/>
      <c r="I12526" s="120"/>
      <c r="J12526" s="16"/>
      <c r="K12526" s="17"/>
      <c r="L12526" s="16"/>
      <c r="N12526" s="121"/>
      <c r="O12526" s="96"/>
    </row>
    <row r="12527" spans="6:15" ht="45.95" customHeight="1">
      <c r="F12527" s="22"/>
      <c r="G12527" s="19"/>
      <c r="H12527" s="19"/>
      <c r="I12527" s="120"/>
      <c r="J12527" s="23"/>
      <c r="K12527" s="24"/>
      <c r="L12527" s="23"/>
      <c r="N12527" s="121"/>
      <c r="O12527" s="96"/>
    </row>
    <row r="12528" spans="6:15" ht="45.95" customHeight="1">
      <c r="F12528" s="22"/>
      <c r="G12528" s="19"/>
      <c r="H12528" s="19"/>
      <c r="I12528" s="120"/>
      <c r="J12528" s="23"/>
      <c r="K12528" s="24"/>
      <c r="L12528" s="23"/>
      <c r="N12528" s="121"/>
      <c r="O12528" s="96"/>
    </row>
    <row r="12529" spans="6:14" ht="45.95" customHeight="1">
      <c r="F12529" s="25"/>
      <c r="G12529" s="25"/>
      <c r="H12529" s="25"/>
      <c r="I12529" s="120"/>
      <c r="J12529" s="23"/>
      <c r="K12529" s="24"/>
      <c r="L12529" s="23"/>
      <c r="N12529" s="121"/>
    </row>
    <row r="12530" spans="6:14" ht="45.95" customHeight="1">
      <c r="F12530" s="25"/>
      <c r="G12530" s="25"/>
      <c r="H12530" s="25"/>
      <c r="I12530" s="120"/>
      <c r="J12530" s="23"/>
      <c r="K12530" s="24"/>
      <c r="L12530" s="23"/>
      <c r="N12530" s="121"/>
    </row>
    <row r="12531" spans="6:14" ht="45.95" customHeight="1">
      <c r="F12531" s="133"/>
      <c r="G12531" s="25"/>
      <c r="H12531" s="25"/>
      <c r="I12531" s="132"/>
      <c r="J12531" s="23"/>
      <c r="K12531" s="24"/>
      <c r="L12531" s="23"/>
      <c r="N12531" s="121"/>
    </row>
    <row r="12532" spans="6:14" ht="45.95" customHeight="1">
      <c r="F12532" s="133"/>
      <c r="G12532" s="25"/>
      <c r="H12532" s="25"/>
      <c r="I12532" s="132"/>
      <c r="J12532" s="23"/>
      <c r="K12532" s="24"/>
      <c r="L12532" s="23"/>
      <c r="N12532" s="121"/>
    </row>
    <row r="12533" spans="6:14" ht="45.95" customHeight="1">
      <c r="F12533" s="133"/>
      <c r="G12533" s="25"/>
      <c r="H12533" s="25"/>
      <c r="I12533" s="132"/>
      <c r="J12533" s="23"/>
      <c r="K12533" s="24"/>
      <c r="L12533" s="23"/>
      <c r="N12533" s="121"/>
    </row>
    <row r="12534" spans="6:14" ht="45.95" customHeight="1">
      <c r="F12534" s="18"/>
      <c r="G12534" s="19"/>
      <c r="H12534" s="19"/>
      <c r="I12534" s="137"/>
      <c r="J12534" s="16"/>
      <c r="K12534" s="17"/>
      <c r="L12534" s="16"/>
      <c r="N12534" s="121"/>
    </row>
    <row r="12535" spans="6:14" ht="45.95" customHeight="1">
      <c r="F12535" s="18"/>
      <c r="G12535" s="19"/>
      <c r="H12535" s="19"/>
      <c r="I12535" s="120"/>
      <c r="J12535" s="16"/>
      <c r="K12535" s="17"/>
      <c r="L12535" s="16"/>
      <c r="N12535" s="121"/>
    </row>
    <row r="12536" spans="6:14" ht="45.95" customHeight="1">
      <c r="F12536" s="18"/>
      <c r="G12536" s="19"/>
      <c r="H12536" s="19"/>
      <c r="I12536" s="120"/>
      <c r="J12536" s="16"/>
      <c r="K12536" s="17"/>
      <c r="L12536" s="16"/>
      <c r="N12536" s="121"/>
    </row>
    <row r="12537" spans="6:14" ht="45.95" customHeight="1">
      <c r="F12537" s="18"/>
      <c r="G12537" s="19"/>
      <c r="H12537" s="19"/>
      <c r="I12537" s="120"/>
      <c r="J12537" s="16"/>
      <c r="K12537" s="17"/>
      <c r="L12537" s="16"/>
      <c r="N12537" s="121"/>
    </row>
    <row r="12538" spans="6:14" ht="45.95" customHeight="1">
      <c r="F12538" s="22"/>
      <c r="G12538" s="19"/>
      <c r="H12538" s="19"/>
      <c r="I12538" s="120"/>
      <c r="J12538" s="23"/>
      <c r="K12538" s="24"/>
      <c r="L12538" s="23"/>
      <c r="N12538" s="121"/>
    </row>
    <row r="12539" spans="6:14" ht="45.95" customHeight="1">
      <c r="F12539" s="22"/>
      <c r="G12539" s="19"/>
      <c r="H12539" s="19"/>
      <c r="I12539" s="120"/>
      <c r="J12539" s="23"/>
      <c r="K12539" s="24"/>
      <c r="L12539" s="23"/>
      <c r="N12539" s="121"/>
    </row>
    <row r="12540" spans="6:14" ht="45.95" customHeight="1">
      <c r="F12540" s="25"/>
      <c r="G12540" s="25"/>
      <c r="H12540" s="25"/>
      <c r="I12540" s="132"/>
      <c r="J12540" s="23"/>
      <c r="K12540" s="24"/>
      <c r="L12540" s="23"/>
      <c r="N12540" s="121"/>
    </row>
    <row r="12541" spans="6:14" ht="45.95" customHeight="1">
      <c r="F12541" s="25"/>
      <c r="G12541" s="25"/>
      <c r="H12541" s="25"/>
      <c r="I12541" s="132"/>
      <c r="J12541" s="23"/>
      <c r="K12541" s="24"/>
      <c r="L12541" s="23"/>
      <c r="N12541" s="121"/>
    </row>
    <row r="12542" spans="6:14" ht="45.95" customHeight="1">
      <c r="F12542" s="133"/>
      <c r="G12542" s="25"/>
      <c r="H12542" s="25"/>
      <c r="I12542" s="132"/>
      <c r="J12542" s="23"/>
      <c r="K12542" s="24"/>
      <c r="L12542" s="23"/>
      <c r="N12542" s="121"/>
    </row>
    <row r="12543" spans="6:14" ht="45.95" customHeight="1">
      <c r="F12543" s="133"/>
      <c r="G12543" s="25"/>
      <c r="H12543" s="25"/>
      <c r="I12543" s="132"/>
      <c r="J12543" s="23"/>
      <c r="K12543" s="24"/>
      <c r="L12543" s="23"/>
      <c r="N12543" s="121"/>
    </row>
    <row r="12544" spans="6:14" ht="45.95" customHeight="1">
      <c r="F12544" s="133"/>
      <c r="G12544" s="25"/>
      <c r="H12544" s="25"/>
      <c r="I12544" s="132"/>
      <c r="J12544" s="23"/>
      <c r="K12544" s="24"/>
      <c r="L12544" s="23"/>
      <c r="N12544" s="121"/>
    </row>
    <row r="12545" spans="1:15" ht="45.95" customHeight="1">
      <c r="F12545" s="133"/>
      <c r="G12545" s="25"/>
      <c r="H12545" s="25"/>
      <c r="I12545" s="132"/>
      <c r="J12545" s="23"/>
      <c r="K12545" s="24"/>
      <c r="L12545" s="23"/>
      <c r="N12545" s="121"/>
    </row>
    <row r="12546" spans="1:15" ht="45.95" customHeight="1">
      <c r="A12546" s="110"/>
      <c r="B12546" s="149"/>
      <c r="C12546" s="127"/>
      <c r="D12546" s="96"/>
      <c r="F12546" s="18"/>
      <c r="G12546" s="130"/>
      <c r="H12546" s="130"/>
      <c r="I12546" s="120"/>
      <c r="J12546" s="16"/>
      <c r="K12546" s="17"/>
      <c r="L12546" s="16"/>
      <c r="N12546" s="131"/>
    </row>
    <row r="12547" spans="1:15" ht="45.95" customHeight="1">
      <c r="G12547" s="130"/>
      <c r="H12547" s="130"/>
      <c r="I12547" s="120"/>
      <c r="J12547" s="16"/>
      <c r="K12547" s="17"/>
      <c r="L12547" s="16"/>
      <c r="N12547" s="131"/>
    </row>
    <row r="12548" spans="1:15" ht="45.95" customHeight="1">
      <c r="F12548" s="18"/>
      <c r="G12548" s="19"/>
      <c r="H12548" s="19"/>
      <c r="I12548" s="137"/>
      <c r="J12548" s="16"/>
      <c r="K12548" s="17"/>
      <c r="L12548" s="16"/>
      <c r="N12548" s="119"/>
    </row>
    <row r="12549" spans="1:15" ht="45.95" customHeight="1">
      <c r="F12549" s="18"/>
      <c r="G12549" s="19"/>
      <c r="H12549" s="19"/>
      <c r="I12549" s="120"/>
      <c r="J12549" s="16"/>
      <c r="K12549" s="17"/>
      <c r="L12549" s="16"/>
      <c r="N12549" s="119"/>
    </row>
    <row r="12550" spans="1:15" ht="45.95" customHeight="1">
      <c r="F12550" s="18"/>
      <c r="G12550" s="19"/>
      <c r="H12550" s="19"/>
      <c r="I12550" s="120"/>
      <c r="J12550" s="16"/>
      <c r="K12550" s="17"/>
      <c r="L12550" s="16"/>
      <c r="N12550" s="119"/>
    </row>
    <row r="12551" spans="1:15" ht="45.95" customHeight="1">
      <c r="F12551" s="18"/>
      <c r="G12551" s="19"/>
      <c r="H12551" s="19"/>
      <c r="I12551" s="120"/>
      <c r="J12551" s="16"/>
      <c r="K12551" s="17"/>
      <c r="L12551" s="16"/>
      <c r="N12551" s="119"/>
    </row>
    <row r="12552" spans="1:15" ht="45.95" customHeight="1">
      <c r="F12552" s="22"/>
      <c r="G12552" s="19"/>
      <c r="H12552" s="19"/>
      <c r="I12552" s="120"/>
      <c r="J12552" s="23"/>
      <c r="K12552" s="24"/>
      <c r="L12552" s="23"/>
      <c r="N12552" s="119"/>
    </row>
    <row r="12553" spans="1:15" ht="45.95" customHeight="1">
      <c r="F12553" s="22"/>
      <c r="G12553" s="19"/>
      <c r="H12553" s="19"/>
      <c r="I12553" s="120"/>
      <c r="J12553" s="23"/>
      <c r="K12553" s="24"/>
      <c r="L12553" s="23"/>
      <c r="N12553" s="119"/>
    </row>
    <row r="12554" spans="1:15" ht="45.95" customHeight="1">
      <c r="F12554" s="25"/>
      <c r="G12554" s="25"/>
      <c r="H12554" s="25"/>
      <c r="I12554" s="132"/>
      <c r="J12554" s="23"/>
      <c r="K12554" s="24"/>
      <c r="L12554" s="23"/>
      <c r="N12554" s="119"/>
    </row>
    <row r="12555" spans="1:15" ht="45.95" customHeight="1">
      <c r="F12555" s="25"/>
      <c r="G12555" s="25"/>
      <c r="H12555" s="25"/>
      <c r="I12555" s="132"/>
      <c r="J12555" s="23"/>
      <c r="K12555" s="24"/>
      <c r="L12555" s="23"/>
      <c r="N12555" s="119"/>
    </row>
    <row r="12556" spans="1:15" ht="45.95" customHeight="1">
      <c r="F12556" s="133"/>
      <c r="G12556" s="25"/>
      <c r="H12556" s="25"/>
      <c r="I12556" s="132"/>
      <c r="J12556" s="23"/>
      <c r="K12556" s="24"/>
      <c r="L12556" s="23"/>
      <c r="N12556" s="119"/>
    </row>
    <row r="12557" spans="1:15" ht="45.95" customHeight="1">
      <c r="F12557" s="133"/>
      <c r="G12557" s="25"/>
      <c r="H12557" s="25"/>
      <c r="I12557" s="132"/>
      <c r="J12557" s="23"/>
      <c r="K12557" s="24"/>
      <c r="L12557" s="23"/>
      <c r="N12557" s="119"/>
    </row>
    <row r="12558" spans="1:15" ht="45.95" customHeight="1">
      <c r="F12558" s="133"/>
      <c r="G12558" s="25"/>
      <c r="H12558" s="25"/>
      <c r="I12558" s="132"/>
      <c r="J12558" s="23"/>
      <c r="K12558" s="24"/>
      <c r="L12558" s="23"/>
      <c r="N12558" s="119"/>
      <c r="O12558" s="96"/>
    </row>
    <row r="12559" spans="1:15" ht="45.95" customHeight="1">
      <c r="F12559" s="18"/>
      <c r="G12559" s="19"/>
      <c r="H12559" s="19"/>
      <c r="I12559" s="137"/>
      <c r="J12559" s="16"/>
      <c r="K12559" s="17"/>
      <c r="L12559" s="16"/>
      <c r="N12559" s="119"/>
      <c r="O12559" s="96"/>
    </row>
    <row r="12560" spans="1:15" ht="45.95" customHeight="1">
      <c r="F12560" s="18"/>
      <c r="G12560" s="19"/>
      <c r="H12560" s="19"/>
      <c r="I12560" s="120"/>
      <c r="J12560" s="16"/>
      <c r="K12560" s="17"/>
      <c r="L12560" s="16"/>
      <c r="N12560" s="119"/>
      <c r="O12560" s="96"/>
    </row>
    <row r="12561" spans="1:15" ht="45.95" customHeight="1">
      <c r="F12561" s="18"/>
      <c r="G12561" s="19"/>
      <c r="H12561" s="19"/>
      <c r="I12561" s="120"/>
      <c r="J12561" s="16"/>
      <c r="K12561" s="17"/>
      <c r="L12561" s="16"/>
      <c r="N12561" s="119"/>
      <c r="O12561" s="96"/>
    </row>
    <row r="12562" spans="1:15" ht="45.95" customHeight="1">
      <c r="F12562" s="22"/>
      <c r="G12562" s="19"/>
      <c r="H12562" s="19"/>
      <c r="I12562" s="120"/>
      <c r="J12562" s="23"/>
      <c r="K12562" s="24"/>
      <c r="L12562" s="23"/>
      <c r="N12562" s="119"/>
      <c r="O12562" s="96"/>
    </row>
    <row r="12563" spans="1:15" ht="45.95" customHeight="1">
      <c r="F12563" s="22"/>
      <c r="G12563" s="19"/>
      <c r="H12563" s="19"/>
      <c r="I12563" s="120"/>
      <c r="J12563" s="23"/>
      <c r="K12563" s="24"/>
      <c r="L12563" s="23"/>
      <c r="N12563" s="119"/>
      <c r="O12563" s="96"/>
    </row>
    <row r="12564" spans="1:15" ht="45.95" customHeight="1">
      <c r="F12564" s="25"/>
      <c r="G12564" s="25"/>
      <c r="H12564" s="25"/>
      <c r="I12564" s="120"/>
      <c r="J12564" s="23"/>
      <c r="K12564" s="24"/>
      <c r="L12564" s="23"/>
      <c r="N12564" s="119"/>
      <c r="O12564" s="96"/>
    </row>
    <row r="12565" spans="1:15" ht="45.95" customHeight="1">
      <c r="F12565" s="25"/>
      <c r="G12565" s="25"/>
      <c r="H12565" s="25"/>
      <c r="I12565" s="132"/>
      <c r="J12565" s="23"/>
      <c r="K12565" s="24"/>
      <c r="L12565" s="23"/>
      <c r="N12565" s="119"/>
      <c r="O12565" s="96"/>
    </row>
    <row r="12566" spans="1:15" ht="45.95" customHeight="1">
      <c r="F12566" s="133"/>
      <c r="G12566" s="25"/>
      <c r="H12566" s="25"/>
      <c r="I12566" s="132"/>
      <c r="J12566" s="23"/>
      <c r="K12566" s="24"/>
      <c r="L12566" s="23"/>
      <c r="N12566" s="119"/>
      <c r="O12566" s="96"/>
    </row>
    <row r="12567" spans="1:15" ht="45.95" customHeight="1">
      <c r="F12567" s="133"/>
      <c r="G12567" s="25"/>
      <c r="H12567" s="25"/>
      <c r="I12567" s="132"/>
      <c r="J12567" s="23"/>
      <c r="K12567" s="24"/>
      <c r="L12567" s="23"/>
      <c r="N12567" s="119"/>
    </row>
    <row r="12568" spans="1:15" ht="45.95" customHeight="1">
      <c r="F12568" s="133"/>
      <c r="G12568" s="25"/>
      <c r="H12568" s="25"/>
      <c r="I12568" s="132"/>
      <c r="J12568" s="23"/>
      <c r="K12568" s="24"/>
      <c r="L12568" s="23"/>
      <c r="N12568" s="119"/>
    </row>
    <row r="12569" spans="1:15" ht="45.95" customHeight="1">
      <c r="A12569" s="110"/>
      <c r="B12569" s="149"/>
      <c r="C12569" s="127"/>
      <c r="D12569" s="96"/>
      <c r="F12569" s="18"/>
      <c r="G12569" s="130"/>
      <c r="H12569" s="130"/>
      <c r="I12569" s="120"/>
      <c r="J12569" s="16"/>
      <c r="K12569" s="17"/>
      <c r="L12569" s="16"/>
      <c r="N12569" s="131"/>
    </row>
    <row r="12570" spans="1:15" ht="45.95" customHeight="1">
      <c r="F12570" s="18"/>
      <c r="G12570" s="130"/>
      <c r="H12570" s="130"/>
      <c r="I12570" s="120"/>
      <c r="J12570" s="16"/>
      <c r="K12570" s="17"/>
      <c r="L12570" s="16"/>
      <c r="N12570" s="131"/>
    </row>
    <row r="12571" spans="1:15" ht="45.95" customHeight="1">
      <c r="F12571" s="18"/>
      <c r="G12571" s="130"/>
      <c r="H12571" s="130"/>
      <c r="I12571" s="120"/>
      <c r="J12571" s="16"/>
      <c r="K12571" s="17"/>
      <c r="L12571" s="16"/>
      <c r="N12571" s="131"/>
    </row>
    <row r="12572" spans="1:15" ht="45.95" customHeight="1">
      <c r="F12572" s="18"/>
      <c r="G12572" s="19"/>
      <c r="H12572" s="19"/>
      <c r="I12572" s="137"/>
      <c r="J12572" s="16"/>
      <c r="K12572" s="17"/>
      <c r="L12572" s="16"/>
      <c r="N12572" s="119"/>
      <c r="O12572" s="96"/>
    </row>
    <row r="12573" spans="1:15" ht="45.95" customHeight="1">
      <c r="F12573" s="18"/>
      <c r="G12573" s="19"/>
      <c r="H12573" s="19"/>
      <c r="I12573" s="120"/>
      <c r="J12573" s="16"/>
      <c r="K12573" s="17"/>
      <c r="L12573" s="16"/>
      <c r="N12573" s="119"/>
      <c r="O12573" s="96"/>
    </row>
    <row r="12574" spans="1:15" ht="45.95" customHeight="1">
      <c r="F12574" s="22"/>
      <c r="G12574" s="19"/>
      <c r="H12574" s="19"/>
      <c r="I12574" s="120"/>
      <c r="J12574" s="23"/>
      <c r="K12574" s="24"/>
      <c r="L12574" s="23"/>
      <c r="N12574" s="119"/>
      <c r="O12574" s="96"/>
    </row>
    <row r="12575" spans="1:15" ht="45.95" customHeight="1">
      <c r="F12575" s="25"/>
      <c r="G12575" s="25"/>
      <c r="H12575" s="25"/>
      <c r="I12575" s="120"/>
      <c r="J12575" s="23"/>
      <c r="K12575" s="24"/>
      <c r="L12575" s="23"/>
      <c r="N12575" s="119"/>
    </row>
    <row r="12576" spans="1:15" ht="45.95" customHeight="1">
      <c r="F12576" s="133"/>
      <c r="G12576" s="25"/>
      <c r="H12576" s="25"/>
      <c r="I12576" s="120"/>
      <c r="J12576" s="23"/>
      <c r="K12576" s="24"/>
      <c r="L12576" s="23"/>
      <c r="N12576" s="119"/>
    </row>
    <row r="12577" spans="6:15" ht="45.95" customHeight="1">
      <c r="F12577" s="133"/>
      <c r="G12577" s="25"/>
      <c r="H12577" s="25"/>
      <c r="I12577" s="120"/>
      <c r="J12577" s="23"/>
      <c r="K12577" s="24"/>
      <c r="L12577" s="23"/>
      <c r="N12577" s="119"/>
    </row>
    <row r="12578" spans="6:15" ht="45.95" customHeight="1">
      <c r="F12578" s="18"/>
      <c r="G12578" s="19"/>
      <c r="H12578" s="19"/>
      <c r="I12578" s="120"/>
      <c r="J12578" s="16"/>
      <c r="K12578" s="17"/>
      <c r="L12578" s="16"/>
      <c r="N12578" s="119"/>
      <c r="O12578" s="96"/>
    </row>
    <row r="12579" spans="6:15" ht="45.95" customHeight="1">
      <c r="F12579" s="18"/>
      <c r="G12579" s="19"/>
      <c r="H12579" s="19"/>
      <c r="I12579" s="120"/>
      <c r="J12579" s="16"/>
      <c r="K12579" s="17"/>
      <c r="L12579" s="16"/>
      <c r="N12579" s="119"/>
      <c r="O12579" s="96"/>
    </row>
    <row r="12580" spans="6:15" ht="45.95" customHeight="1">
      <c r="F12580" s="22"/>
      <c r="G12580" s="19"/>
      <c r="H12580" s="19"/>
      <c r="I12580" s="120"/>
      <c r="J12580" s="23"/>
      <c r="K12580" s="24"/>
      <c r="L12580" s="23"/>
      <c r="N12580" s="119"/>
      <c r="O12580" s="96"/>
    </row>
    <row r="12581" spans="6:15" ht="45.95" customHeight="1">
      <c r="F12581" s="22"/>
      <c r="G12581" s="19"/>
      <c r="H12581" s="19"/>
      <c r="I12581" s="120"/>
      <c r="J12581" s="23"/>
      <c r="K12581" s="24"/>
      <c r="L12581" s="23"/>
      <c r="N12581" s="119"/>
      <c r="O12581" s="96"/>
    </row>
    <row r="12582" spans="6:15" ht="45.95" customHeight="1">
      <c r="F12582" s="25"/>
      <c r="G12582" s="25"/>
      <c r="H12582" s="25"/>
      <c r="I12582" s="120"/>
      <c r="J12582" s="23"/>
      <c r="K12582" s="24"/>
      <c r="L12582" s="23"/>
      <c r="N12582" s="119"/>
    </row>
    <row r="12583" spans="6:15" ht="45.95" customHeight="1">
      <c r="F12583" s="25"/>
      <c r="G12583" s="25"/>
      <c r="H12583" s="25"/>
      <c r="I12583" s="132"/>
      <c r="J12583" s="23"/>
      <c r="K12583" s="24"/>
      <c r="L12583" s="23"/>
      <c r="N12583" s="119"/>
    </row>
    <row r="12584" spans="6:15" ht="45.95" customHeight="1">
      <c r="F12584" s="133"/>
      <c r="G12584" s="25"/>
      <c r="H12584" s="25"/>
      <c r="I12584" s="132"/>
      <c r="J12584" s="23"/>
      <c r="K12584" s="24"/>
      <c r="L12584" s="23"/>
      <c r="N12584" s="119"/>
    </row>
    <row r="12585" spans="6:15" ht="45.95" customHeight="1">
      <c r="F12585" s="133"/>
      <c r="G12585" s="25"/>
      <c r="H12585" s="25"/>
      <c r="I12585" s="132"/>
      <c r="J12585" s="23"/>
      <c r="K12585" s="24"/>
      <c r="L12585" s="23"/>
      <c r="N12585" s="119"/>
    </row>
    <row r="12586" spans="6:15" ht="45.95" customHeight="1">
      <c r="F12586" s="133"/>
      <c r="G12586" s="25"/>
      <c r="H12586" s="25"/>
      <c r="I12586" s="132"/>
      <c r="J12586" s="23"/>
      <c r="K12586" s="24"/>
      <c r="L12586" s="23"/>
      <c r="N12586" s="119"/>
    </row>
    <row r="12587" spans="6:15" ht="45.95" customHeight="1">
      <c r="F12587" s="18"/>
      <c r="G12587" s="19"/>
      <c r="H12587" s="19"/>
      <c r="I12587" s="120"/>
      <c r="J12587" s="16"/>
      <c r="K12587" s="17"/>
      <c r="L12587" s="16"/>
      <c r="N12587" s="119"/>
      <c r="O12587" s="96"/>
    </row>
    <row r="12588" spans="6:15" ht="45.95" customHeight="1">
      <c r="F12588" s="18"/>
      <c r="G12588" s="19"/>
      <c r="H12588" s="19"/>
      <c r="I12588" s="120"/>
      <c r="J12588" s="16"/>
      <c r="K12588" s="17"/>
      <c r="L12588" s="16"/>
      <c r="N12588" s="119"/>
      <c r="O12588" s="96"/>
    </row>
    <row r="12589" spans="6:15" ht="45.95" customHeight="1">
      <c r="F12589" s="18"/>
      <c r="G12589" s="19"/>
      <c r="H12589" s="19"/>
      <c r="I12589" s="120"/>
      <c r="J12589" s="16"/>
      <c r="K12589" s="17"/>
      <c r="L12589" s="16"/>
      <c r="N12589" s="119"/>
      <c r="O12589" s="96"/>
    </row>
    <row r="12590" spans="6:15" ht="45.95" customHeight="1">
      <c r="F12590" s="22"/>
      <c r="G12590" s="19"/>
      <c r="H12590" s="19"/>
      <c r="I12590" s="120"/>
      <c r="J12590" s="23"/>
      <c r="K12590" s="24"/>
      <c r="L12590" s="23"/>
      <c r="N12590" s="119"/>
      <c r="O12590" s="96"/>
    </row>
    <row r="12591" spans="6:15" ht="45.95" customHeight="1">
      <c r="F12591" s="22"/>
      <c r="G12591" s="19"/>
      <c r="H12591" s="19"/>
      <c r="I12591" s="120"/>
      <c r="J12591" s="23"/>
      <c r="K12591" s="24"/>
      <c r="L12591" s="23"/>
      <c r="N12591" s="119"/>
      <c r="O12591" s="96"/>
    </row>
    <row r="12592" spans="6:15" ht="45.95" customHeight="1">
      <c r="F12592" s="25"/>
      <c r="G12592" s="25"/>
      <c r="H12592" s="25"/>
      <c r="I12592" s="132"/>
      <c r="J12592" s="23"/>
      <c r="K12592" s="24"/>
      <c r="L12592" s="23"/>
      <c r="N12592" s="119"/>
    </row>
    <row r="12593" spans="1:14" ht="45.95" customHeight="1">
      <c r="F12593" s="25"/>
      <c r="G12593" s="25"/>
      <c r="H12593" s="25"/>
      <c r="I12593" s="132"/>
      <c r="J12593" s="23"/>
      <c r="K12593" s="24"/>
      <c r="L12593" s="23"/>
      <c r="N12593" s="119"/>
    </row>
    <row r="12594" spans="1:14" ht="45.95" customHeight="1">
      <c r="F12594" s="133"/>
      <c r="G12594" s="25"/>
      <c r="H12594" s="25"/>
      <c r="I12594" s="132"/>
      <c r="J12594" s="23"/>
      <c r="K12594" s="24"/>
      <c r="L12594" s="23"/>
      <c r="N12594" s="119"/>
    </row>
    <row r="12595" spans="1:14" ht="45.95" customHeight="1">
      <c r="F12595" s="133"/>
      <c r="G12595" s="25"/>
      <c r="H12595" s="25"/>
      <c r="I12595" s="132"/>
      <c r="J12595" s="23"/>
      <c r="K12595" s="24"/>
      <c r="L12595" s="23"/>
      <c r="N12595" s="119"/>
    </row>
    <row r="12596" spans="1:14" ht="45.95" customHeight="1">
      <c r="F12596" s="133"/>
      <c r="G12596" s="25"/>
      <c r="H12596" s="25"/>
      <c r="I12596" s="132"/>
      <c r="J12596" s="23"/>
      <c r="K12596" s="24"/>
      <c r="L12596" s="23"/>
      <c r="N12596" s="119"/>
    </row>
    <row r="12597" spans="1:14" ht="45.95" customHeight="1">
      <c r="A12597" s="110"/>
      <c r="B12597" s="149"/>
      <c r="C12597" s="127"/>
      <c r="D12597" s="96"/>
      <c r="F12597" s="18"/>
      <c r="G12597" s="130"/>
      <c r="H12597" s="130"/>
      <c r="I12597" s="120"/>
      <c r="J12597" s="16"/>
      <c r="K12597" s="17"/>
      <c r="L12597" s="16"/>
      <c r="N12597" s="131"/>
    </row>
    <row r="12598" spans="1:14" ht="45.95" customHeight="1">
      <c r="F12598" s="18"/>
      <c r="G12598" s="130"/>
      <c r="H12598" s="130"/>
      <c r="I12598" s="120"/>
      <c r="J12598" s="16"/>
      <c r="K12598" s="17"/>
      <c r="L12598" s="16"/>
      <c r="N12598" s="131"/>
    </row>
    <row r="12599" spans="1:14" ht="45.95" customHeight="1">
      <c r="F12599" s="130"/>
      <c r="G12599" s="130"/>
      <c r="H12599" s="130"/>
      <c r="I12599" s="120"/>
      <c r="J12599" s="16"/>
      <c r="K12599" s="17"/>
      <c r="L12599" s="16"/>
      <c r="N12599" s="131"/>
    </row>
    <row r="12600" spans="1:14" ht="45.95" customHeight="1">
      <c r="F12600" s="18"/>
      <c r="G12600" s="19"/>
      <c r="H12600" s="19"/>
      <c r="I12600" s="120"/>
      <c r="J12600" s="16"/>
      <c r="K12600" s="17"/>
      <c r="L12600" s="16"/>
      <c r="N12600" s="131"/>
    </row>
    <row r="12601" spans="1:14" ht="45.95" customHeight="1">
      <c r="F12601" s="18"/>
      <c r="G12601" s="19"/>
      <c r="H12601" s="19"/>
      <c r="I12601" s="120"/>
      <c r="J12601" s="16"/>
      <c r="K12601" s="17"/>
      <c r="L12601" s="16"/>
      <c r="N12601" s="131"/>
    </row>
    <row r="12602" spans="1:14" ht="45.95" customHeight="1">
      <c r="F12602" s="18"/>
      <c r="G12602" s="19"/>
      <c r="H12602" s="19"/>
      <c r="I12602" s="120"/>
      <c r="J12602" s="16"/>
      <c r="K12602" s="17"/>
      <c r="L12602" s="16"/>
      <c r="N12602" s="131"/>
    </row>
    <row r="12603" spans="1:14" ht="45.95" customHeight="1">
      <c r="F12603" s="22"/>
      <c r="G12603" s="19"/>
      <c r="H12603" s="19"/>
      <c r="I12603" s="120"/>
      <c r="J12603" s="23"/>
      <c r="K12603" s="24"/>
      <c r="L12603" s="23"/>
      <c r="N12603" s="131"/>
    </row>
    <row r="12604" spans="1:14" ht="45.95" customHeight="1">
      <c r="F12604" s="22"/>
      <c r="G12604" s="19"/>
      <c r="H12604" s="19"/>
      <c r="I12604" s="120"/>
      <c r="J12604" s="23"/>
      <c r="K12604" s="24"/>
      <c r="L12604" s="23"/>
      <c r="N12604" s="131"/>
    </row>
    <row r="12605" spans="1:14" ht="45.95" customHeight="1">
      <c r="F12605" s="25"/>
      <c r="G12605" s="25"/>
      <c r="H12605" s="25"/>
      <c r="I12605" s="132"/>
      <c r="J12605" s="23"/>
      <c r="K12605" s="24"/>
      <c r="L12605" s="23"/>
      <c r="N12605" s="131"/>
    </row>
    <row r="12606" spans="1:14" ht="45.95" customHeight="1">
      <c r="F12606" s="133"/>
      <c r="G12606" s="25"/>
      <c r="H12606" s="25"/>
      <c r="I12606" s="132"/>
      <c r="J12606" s="23"/>
      <c r="K12606" s="24"/>
      <c r="L12606" s="23"/>
      <c r="N12606" s="131"/>
    </row>
    <row r="12607" spans="1:14" ht="45.95" customHeight="1">
      <c r="F12607" s="133"/>
      <c r="G12607" s="25"/>
      <c r="H12607" s="25"/>
      <c r="I12607" s="132"/>
      <c r="J12607" s="23"/>
      <c r="K12607" s="24"/>
      <c r="L12607" s="23"/>
      <c r="N12607" s="131"/>
    </row>
    <row r="12608" spans="1:14" ht="45.95" customHeight="1">
      <c r="F12608" s="133"/>
      <c r="G12608" s="25"/>
      <c r="H12608" s="25"/>
      <c r="I12608" s="132"/>
      <c r="J12608" s="23"/>
      <c r="K12608" s="24"/>
      <c r="L12608" s="23"/>
      <c r="N12608" s="131"/>
    </row>
    <row r="12609" spans="6:15" ht="45.95" customHeight="1">
      <c r="F12609" s="18"/>
      <c r="G12609" s="19"/>
      <c r="H12609" s="19"/>
      <c r="I12609" s="120"/>
      <c r="J12609" s="16"/>
      <c r="K12609" s="17"/>
      <c r="L12609" s="16"/>
      <c r="N12609" s="121"/>
      <c r="O12609" s="96"/>
    </row>
    <row r="12610" spans="6:15" ht="45.95" customHeight="1">
      <c r="F12610" s="22"/>
      <c r="G12610" s="19"/>
      <c r="H12610" s="19"/>
      <c r="I12610" s="120"/>
      <c r="J12610" s="23"/>
      <c r="K12610" s="24"/>
      <c r="L12610" s="23"/>
      <c r="N12610" s="121"/>
      <c r="O12610" s="96"/>
    </row>
    <row r="12611" spans="6:15" ht="45.95" customHeight="1">
      <c r="F12611" s="22"/>
      <c r="G12611" s="19"/>
      <c r="H12611" s="19"/>
      <c r="I12611" s="120"/>
      <c r="J12611" s="23"/>
      <c r="K12611" s="24"/>
      <c r="L12611" s="23"/>
      <c r="N12611" s="121"/>
      <c r="O12611" s="96"/>
    </row>
    <row r="12612" spans="6:15" ht="45.95" customHeight="1">
      <c r="F12612" s="25"/>
      <c r="G12612" s="25"/>
      <c r="H12612" s="25"/>
      <c r="I12612" s="120"/>
      <c r="J12612" s="23"/>
      <c r="K12612" s="24"/>
      <c r="L12612" s="23"/>
      <c r="N12612" s="121"/>
    </row>
    <row r="12613" spans="6:15" ht="45.95" customHeight="1">
      <c r="F12613" s="133"/>
      <c r="G12613" s="25"/>
      <c r="H12613" s="25"/>
      <c r="I12613" s="120"/>
      <c r="J12613" s="23"/>
      <c r="K12613" s="24"/>
      <c r="L12613" s="23"/>
      <c r="N12613" s="121"/>
    </row>
    <row r="12614" spans="6:15" ht="45.95" customHeight="1">
      <c r="F12614" s="133"/>
      <c r="G12614" s="25"/>
      <c r="H12614" s="25"/>
      <c r="I12614" s="132"/>
      <c r="J12614" s="23"/>
      <c r="K12614" s="24"/>
      <c r="L12614" s="23"/>
      <c r="N12614" s="121"/>
    </row>
    <row r="12615" spans="6:15" ht="45.95" customHeight="1">
      <c r="F12615" s="18"/>
      <c r="G12615" s="19"/>
      <c r="H12615" s="19"/>
      <c r="I12615" s="137"/>
      <c r="J12615" s="16"/>
      <c r="K12615" s="17"/>
      <c r="L12615" s="16"/>
      <c r="N12615" s="121"/>
      <c r="O12615" s="96"/>
    </row>
    <row r="12616" spans="6:15" ht="45.95" customHeight="1">
      <c r="F12616" s="18"/>
      <c r="G12616" s="19"/>
      <c r="H12616" s="19"/>
      <c r="I12616" s="120"/>
      <c r="J12616" s="16"/>
      <c r="K12616" s="17"/>
      <c r="L12616" s="16"/>
      <c r="N12616" s="121"/>
      <c r="O12616" s="96"/>
    </row>
    <row r="12617" spans="6:15" ht="45.95" customHeight="1">
      <c r="F12617" s="18"/>
      <c r="G12617" s="19"/>
      <c r="H12617" s="19"/>
      <c r="I12617" s="120"/>
      <c r="J12617" s="16"/>
      <c r="K12617" s="17"/>
      <c r="L12617" s="16"/>
      <c r="N12617" s="121"/>
      <c r="O12617" s="96"/>
    </row>
    <row r="12618" spans="6:15" ht="45.95" customHeight="1">
      <c r="F12618" s="18"/>
      <c r="G12618" s="19"/>
      <c r="H12618" s="19"/>
      <c r="I12618" s="120"/>
      <c r="J12618" s="16"/>
      <c r="K12618" s="17"/>
      <c r="L12618" s="16"/>
      <c r="N12618" s="121"/>
      <c r="O12618" s="96"/>
    </row>
    <row r="12619" spans="6:15" ht="45.95" customHeight="1">
      <c r="F12619" s="18"/>
      <c r="G12619" s="19"/>
      <c r="H12619" s="19"/>
      <c r="I12619" s="120"/>
      <c r="J12619" s="16"/>
      <c r="K12619" s="17"/>
      <c r="L12619" s="16"/>
      <c r="N12619" s="121"/>
      <c r="O12619" s="96"/>
    </row>
    <row r="12620" spans="6:15" ht="45.95" customHeight="1">
      <c r="F12620" s="18"/>
      <c r="G12620" s="19"/>
      <c r="H12620" s="19"/>
      <c r="I12620" s="120"/>
      <c r="J12620" s="16"/>
      <c r="K12620" s="17"/>
      <c r="L12620" s="16"/>
      <c r="N12620" s="121"/>
      <c r="O12620" s="96"/>
    </row>
    <row r="12621" spans="6:15" ht="45.95" customHeight="1">
      <c r="F12621" s="22"/>
      <c r="G12621" s="19"/>
      <c r="H12621" s="19"/>
      <c r="I12621" s="120"/>
      <c r="J12621" s="23"/>
      <c r="K12621" s="24"/>
      <c r="L12621" s="23"/>
      <c r="N12621" s="121"/>
      <c r="O12621" s="96"/>
    </row>
    <row r="12622" spans="6:15" ht="45.95" customHeight="1">
      <c r="F12622" s="22"/>
      <c r="G12622" s="19"/>
      <c r="H12622" s="19"/>
      <c r="I12622" s="120"/>
      <c r="J12622" s="23"/>
      <c r="K12622" s="24"/>
      <c r="L12622" s="23"/>
      <c r="N12622" s="121"/>
      <c r="O12622" s="96"/>
    </row>
    <row r="12623" spans="6:15" ht="45.95" customHeight="1">
      <c r="F12623" s="25"/>
      <c r="G12623" s="25"/>
      <c r="H12623" s="25"/>
      <c r="I12623" s="132"/>
      <c r="J12623" s="23"/>
      <c r="K12623" s="24"/>
      <c r="L12623" s="23"/>
      <c r="N12623" s="121"/>
    </row>
    <row r="12624" spans="6:15" ht="45.95" customHeight="1">
      <c r="F12624" s="25"/>
      <c r="G12624" s="25"/>
      <c r="H12624" s="25"/>
      <c r="I12624" s="132"/>
      <c r="J12624" s="23"/>
      <c r="K12624" s="24"/>
      <c r="L12624" s="23"/>
      <c r="N12624" s="121"/>
    </row>
    <row r="12625" spans="1:14" ht="45.95" customHeight="1">
      <c r="F12625" s="133"/>
      <c r="G12625" s="25"/>
      <c r="H12625" s="25"/>
      <c r="I12625" s="132"/>
      <c r="J12625" s="23"/>
      <c r="K12625" s="24"/>
      <c r="L12625" s="23"/>
      <c r="N12625" s="121"/>
    </row>
    <row r="12626" spans="1:14" ht="45.95" customHeight="1">
      <c r="F12626" s="133"/>
      <c r="G12626" s="25"/>
      <c r="H12626" s="25"/>
      <c r="I12626" s="132"/>
      <c r="J12626" s="23"/>
      <c r="K12626" s="24"/>
      <c r="L12626" s="23"/>
      <c r="N12626" s="121"/>
    </row>
    <row r="12627" spans="1:14" ht="45.95" customHeight="1">
      <c r="A12627" s="110"/>
      <c r="B12627" s="149"/>
      <c r="C12627" s="127"/>
      <c r="D12627" s="96"/>
      <c r="F12627" s="18"/>
      <c r="G12627" s="130"/>
      <c r="H12627" s="130"/>
      <c r="I12627" s="120"/>
      <c r="J12627" s="16"/>
      <c r="K12627" s="17"/>
      <c r="L12627" s="16"/>
      <c r="N12627" s="131"/>
    </row>
    <row r="12628" spans="1:14" ht="45.95" customHeight="1">
      <c r="F12628" s="18"/>
      <c r="G12628" s="130"/>
      <c r="H12628" s="130"/>
      <c r="I12628" s="120"/>
      <c r="J12628" s="16"/>
      <c r="K12628" s="17"/>
      <c r="L12628" s="16"/>
      <c r="N12628" s="131"/>
    </row>
    <row r="12629" spans="1:14" ht="45.95" customHeight="1">
      <c r="F12629" s="18"/>
      <c r="G12629" s="19"/>
      <c r="H12629" s="19"/>
      <c r="I12629" s="137"/>
      <c r="J12629" s="16"/>
      <c r="K12629" s="17"/>
      <c r="L12629" s="16"/>
      <c r="N12629" s="158"/>
    </row>
    <row r="12630" spans="1:14" ht="45.95" customHeight="1">
      <c r="F12630" s="18"/>
      <c r="G12630" s="19"/>
      <c r="H12630" s="19"/>
      <c r="I12630" s="120"/>
      <c r="J12630" s="16"/>
      <c r="K12630" s="17"/>
      <c r="L12630" s="16"/>
      <c r="N12630" s="158"/>
    </row>
    <row r="12631" spans="1:14" ht="45.95" customHeight="1">
      <c r="F12631" s="18"/>
      <c r="G12631" s="19"/>
      <c r="H12631" s="19"/>
      <c r="I12631" s="120"/>
      <c r="J12631" s="16"/>
      <c r="K12631" s="17"/>
      <c r="L12631" s="16"/>
      <c r="N12631" s="158"/>
    </row>
    <row r="12632" spans="1:14" ht="45.95" customHeight="1">
      <c r="F12632" s="22"/>
      <c r="G12632" s="19"/>
      <c r="H12632" s="19"/>
      <c r="I12632" s="120"/>
      <c r="J12632" s="23"/>
      <c r="K12632" s="24"/>
      <c r="L12632" s="23"/>
      <c r="N12632" s="158"/>
    </row>
    <row r="12633" spans="1:14" ht="45.95" customHeight="1">
      <c r="F12633" s="22"/>
      <c r="G12633" s="19"/>
      <c r="H12633" s="19"/>
      <c r="I12633" s="120"/>
      <c r="J12633" s="23"/>
      <c r="K12633" s="24"/>
      <c r="L12633" s="23"/>
      <c r="N12633" s="158"/>
    </row>
    <row r="12634" spans="1:14" ht="45.95" customHeight="1">
      <c r="F12634" s="25"/>
      <c r="G12634" s="25"/>
      <c r="H12634" s="25"/>
      <c r="I12634" s="120"/>
      <c r="J12634" s="23"/>
      <c r="K12634" s="24"/>
      <c r="L12634" s="23"/>
      <c r="N12634" s="158"/>
    </row>
    <row r="12635" spans="1:14" ht="45.95" customHeight="1">
      <c r="F12635" s="25"/>
      <c r="G12635" s="25"/>
      <c r="H12635" s="25"/>
      <c r="I12635" s="132"/>
      <c r="J12635" s="23"/>
      <c r="K12635" s="24"/>
      <c r="L12635" s="23"/>
      <c r="N12635" s="158"/>
    </row>
    <row r="12636" spans="1:14" ht="45.95" customHeight="1">
      <c r="F12636" s="133"/>
      <c r="G12636" s="25"/>
      <c r="H12636" s="25"/>
      <c r="I12636" s="132"/>
      <c r="J12636" s="23"/>
      <c r="K12636" s="24"/>
      <c r="L12636" s="23"/>
      <c r="N12636" s="158"/>
    </row>
    <row r="12637" spans="1:14" ht="45.95" customHeight="1">
      <c r="F12637" s="133"/>
      <c r="G12637" s="25"/>
      <c r="H12637" s="25"/>
      <c r="I12637" s="132"/>
      <c r="J12637" s="23"/>
      <c r="K12637" s="24"/>
      <c r="L12637" s="23"/>
      <c r="N12637" s="158"/>
    </row>
    <row r="12638" spans="1:14" ht="45.95" customHeight="1">
      <c r="F12638" s="133"/>
      <c r="G12638" s="25"/>
      <c r="H12638" s="25"/>
      <c r="I12638" s="132"/>
      <c r="J12638" s="23"/>
      <c r="K12638" s="24"/>
      <c r="L12638" s="23"/>
      <c r="N12638" s="158"/>
    </row>
    <row r="12639" spans="1:14" ht="45.95" customHeight="1">
      <c r="F12639" s="18"/>
      <c r="G12639" s="19"/>
      <c r="H12639" s="19"/>
      <c r="I12639" s="120"/>
      <c r="J12639" s="16"/>
      <c r="K12639" s="17"/>
      <c r="L12639" s="16"/>
      <c r="N12639" s="119"/>
    </row>
    <row r="12640" spans="1:14" ht="45.95" customHeight="1">
      <c r="F12640" s="18"/>
      <c r="G12640" s="19"/>
      <c r="H12640" s="19"/>
      <c r="I12640" s="120"/>
      <c r="J12640" s="16"/>
      <c r="K12640" s="17"/>
      <c r="L12640" s="16"/>
      <c r="N12640" s="119"/>
    </row>
    <row r="12641" spans="1:14" ht="45.95" customHeight="1">
      <c r="F12641" s="22"/>
      <c r="G12641" s="19"/>
      <c r="H12641" s="19"/>
      <c r="I12641" s="120"/>
      <c r="J12641" s="23"/>
      <c r="K12641" s="24"/>
      <c r="L12641" s="23"/>
      <c r="N12641" s="119"/>
    </row>
    <row r="12642" spans="1:14" ht="45.95" customHeight="1">
      <c r="F12642" s="22"/>
      <c r="G12642" s="19"/>
      <c r="H12642" s="19"/>
      <c r="I12642" s="120"/>
      <c r="J12642" s="23"/>
      <c r="K12642" s="24"/>
      <c r="L12642" s="23"/>
      <c r="N12642" s="119"/>
    </row>
    <row r="12643" spans="1:14" ht="45.95" customHeight="1">
      <c r="F12643" s="25"/>
      <c r="G12643" s="25"/>
      <c r="H12643" s="25"/>
      <c r="I12643" s="120"/>
      <c r="J12643" s="23"/>
      <c r="K12643" s="24"/>
      <c r="L12643" s="23"/>
      <c r="N12643" s="119"/>
    </row>
    <row r="12644" spans="1:14" ht="45.95" customHeight="1">
      <c r="F12644" s="25"/>
      <c r="G12644" s="25"/>
      <c r="H12644" s="25"/>
      <c r="I12644" s="132"/>
      <c r="J12644" s="23"/>
      <c r="K12644" s="24"/>
      <c r="L12644" s="23"/>
      <c r="N12644" s="119"/>
    </row>
    <row r="12645" spans="1:14" ht="45.95" customHeight="1">
      <c r="F12645" s="133"/>
      <c r="G12645" s="25"/>
      <c r="H12645" s="25"/>
      <c r="I12645" s="132"/>
      <c r="J12645" s="23"/>
      <c r="K12645" s="24"/>
      <c r="L12645" s="23"/>
      <c r="N12645" s="119"/>
    </row>
    <row r="12646" spans="1:14" ht="45.95" customHeight="1">
      <c r="F12646" s="133"/>
      <c r="G12646" s="25"/>
      <c r="H12646" s="25"/>
      <c r="I12646" s="132"/>
      <c r="J12646" s="23"/>
      <c r="K12646" s="24"/>
      <c r="L12646" s="23"/>
      <c r="N12646" s="119"/>
    </row>
    <row r="12647" spans="1:14" ht="45.95" customHeight="1">
      <c r="F12647" s="133"/>
      <c r="G12647" s="25"/>
      <c r="H12647" s="25"/>
      <c r="I12647" s="132"/>
      <c r="J12647" s="23"/>
      <c r="K12647" s="24"/>
      <c r="L12647" s="23"/>
      <c r="N12647" s="119"/>
    </row>
    <row r="12648" spans="1:14" ht="45.95" customHeight="1">
      <c r="A12648" s="110"/>
      <c r="B12648" s="149"/>
      <c r="C12648" s="127"/>
      <c r="D12648" s="96"/>
      <c r="F12648" s="18"/>
      <c r="G12648" s="130"/>
      <c r="H12648" s="130"/>
      <c r="I12648" s="120"/>
      <c r="J12648" s="16"/>
      <c r="K12648" s="17"/>
      <c r="L12648" s="16"/>
      <c r="N12648" s="131"/>
    </row>
    <row r="12649" spans="1:14" ht="45.95" customHeight="1">
      <c r="F12649" s="18"/>
      <c r="G12649" s="130"/>
      <c r="H12649" s="130"/>
      <c r="I12649" s="120"/>
      <c r="J12649" s="16"/>
      <c r="K12649" s="17"/>
      <c r="L12649" s="16"/>
      <c r="N12649" s="131"/>
    </row>
    <row r="12650" spans="1:14" ht="45.95" customHeight="1">
      <c r="F12650" s="18"/>
      <c r="G12650" s="130"/>
      <c r="H12650" s="130"/>
      <c r="I12650" s="120"/>
      <c r="J12650" s="16"/>
      <c r="K12650" s="17"/>
      <c r="L12650" s="16"/>
      <c r="N12650" s="131"/>
    </row>
    <row r="12651" spans="1:14" ht="45.95" customHeight="1">
      <c r="F12651" s="18"/>
      <c r="G12651" s="130"/>
      <c r="H12651" s="130"/>
      <c r="I12651" s="120"/>
      <c r="J12651" s="16"/>
      <c r="K12651" s="17"/>
      <c r="L12651" s="16"/>
      <c r="N12651" s="131"/>
    </row>
    <row r="12652" spans="1:14" ht="45.95" customHeight="1">
      <c r="F12652" s="18"/>
      <c r="G12652" s="130"/>
      <c r="H12652" s="130"/>
      <c r="I12652" s="120"/>
      <c r="J12652" s="16"/>
      <c r="K12652" s="17"/>
      <c r="L12652" s="16"/>
      <c r="N12652" s="131"/>
    </row>
    <row r="12653" spans="1:14" ht="45.95" customHeight="1">
      <c r="F12653" s="18"/>
      <c r="G12653" s="19"/>
      <c r="H12653" s="19"/>
      <c r="I12653" s="137"/>
      <c r="J12653" s="16"/>
      <c r="K12653" s="17"/>
      <c r="L12653" s="16"/>
      <c r="N12653" s="119"/>
    </row>
    <row r="12654" spans="1:14" ht="45.95" customHeight="1">
      <c r="F12654" s="18"/>
      <c r="G12654" s="19"/>
      <c r="H12654" s="19"/>
      <c r="I12654" s="120"/>
      <c r="J12654" s="16"/>
      <c r="K12654" s="17"/>
      <c r="L12654" s="16"/>
      <c r="N12654" s="119"/>
    </row>
    <row r="12655" spans="1:14" ht="45.95" customHeight="1">
      <c r="F12655" s="18"/>
      <c r="G12655" s="19"/>
      <c r="H12655" s="19"/>
      <c r="I12655" s="120"/>
      <c r="J12655" s="16"/>
      <c r="K12655" s="17"/>
      <c r="L12655" s="16"/>
      <c r="N12655" s="119"/>
    </row>
    <row r="12656" spans="1:14" ht="45.95" customHeight="1">
      <c r="F12656" s="18"/>
      <c r="G12656" s="19"/>
      <c r="H12656" s="19"/>
      <c r="I12656" s="120"/>
      <c r="J12656" s="16"/>
      <c r="K12656" s="17"/>
      <c r="L12656" s="16"/>
      <c r="N12656" s="119"/>
    </row>
    <row r="12657" spans="6:14" ht="45.95" customHeight="1">
      <c r="F12657" s="18"/>
      <c r="G12657" s="19"/>
      <c r="H12657" s="19"/>
      <c r="I12657" s="120"/>
      <c r="J12657" s="16"/>
      <c r="K12657" s="17"/>
      <c r="L12657" s="16"/>
      <c r="N12657" s="119"/>
    </row>
    <row r="12658" spans="6:14" ht="45.95" customHeight="1">
      <c r="F12658" s="18"/>
      <c r="G12658" s="19"/>
      <c r="H12658" s="19"/>
      <c r="I12658" s="120"/>
      <c r="J12658" s="16"/>
      <c r="K12658" s="17"/>
      <c r="L12658" s="16"/>
      <c r="N12658" s="119"/>
    </row>
    <row r="12659" spans="6:14" ht="45.95" customHeight="1">
      <c r="F12659" s="22"/>
      <c r="G12659" s="19"/>
      <c r="H12659" s="19"/>
      <c r="I12659" s="120"/>
      <c r="J12659" s="23"/>
      <c r="K12659" s="24"/>
      <c r="L12659" s="23"/>
      <c r="N12659" s="119"/>
    </row>
    <row r="12660" spans="6:14" ht="45.95" customHeight="1">
      <c r="F12660" s="25"/>
      <c r="G12660" s="25"/>
      <c r="H12660" s="25"/>
      <c r="I12660" s="132"/>
      <c r="J12660" s="23"/>
      <c r="K12660" s="24"/>
      <c r="L12660" s="23"/>
      <c r="N12660" s="119"/>
    </row>
    <row r="12661" spans="6:14" ht="45.95" customHeight="1">
      <c r="F12661" s="25"/>
      <c r="G12661" s="25"/>
      <c r="H12661" s="25"/>
      <c r="I12661" s="132"/>
      <c r="J12661" s="23"/>
      <c r="K12661" s="24"/>
      <c r="L12661" s="23"/>
      <c r="N12661" s="119"/>
    </row>
    <row r="12662" spans="6:14" ht="45.95" customHeight="1">
      <c r="F12662" s="133"/>
      <c r="G12662" s="25"/>
      <c r="H12662" s="25"/>
      <c r="I12662" s="132"/>
      <c r="J12662" s="23"/>
      <c r="K12662" s="24"/>
      <c r="L12662" s="23"/>
      <c r="N12662" s="119"/>
    </row>
    <row r="12663" spans="6:14" ht="45.95" customHeight="1">
      <c r="F12663" s="133"/>
      <c r="G12663" s="25"/>
      <c r="H12663" s="25"/>
      <c r="I12663" s="132"/>
      <c r="J12663" s="23"/>
      <c r="K12663" s="24"/>
      <c r="L12663" s="23"/>
      <c r="N12663" s="119"/>
    </row>
    <row r="12664" spans="6:14" ht="45.95" customHeight="1">
      <c r="F12664" s="18"/>
      <c r="G12664" s="19"/>
      <c r="H12664" s="19"/>
      <c r="I12664" s="120"/>
      <c r="J12664" s="16"/>
      <c r="K12664" s="17"/>
      <c r="L12664" s="16"/>
      <c r="N12664" s="119"/>
    </row>
    <row r="12665" spans="6:14" ht="45.95" customHeight="1">
      <c r="F12665" s="18"/>
      <c r="G12665" s="19"/>
      <c r="H12665" s="19"/>
      <c r="I12665" s="120"/>
      <c r="J12665" s="16"/>
      <c r="K12665" s="17"/>
      <c r="L12665" s="16"/>
      <c r="N12665" s="119"/>
    </row>
    <row r="12666" spans="6:14" ht="45.95" customHeight="1">
      <c r="F12666" s="22"/>
      <c r="G12666" s="19"/>
      <c r="H12666" s="19"/>
      <c r="I12666" s="120"/>
      <c r="J12666" s="23"/>
      <c r="K12666" s="24"/>
      <c r="L12666" s="23"/>
      <c r="N12666" s="119"/>
    </row>
    <row r="12667" spans="6:14" ht="45.95" customHeight="1">
      <c r="F12667" s="22"/>
      <c r="G12667" s="19"/>
      <c r="H12667" s="19"/>
      <c r="I12667" s="120"/>
      <c r="J12667" s="23"/>
      <c r="K12667" s="24"/>
      <c r="L12667" s="23"/>
      <c r="N12667" s="119"/>
    </row>
    <row r="12668" spans="6:14" ht="45.95" customHeight="1">
      <c r="F12668" s="25"/>
      <c r="G12668" s="25"/>
      <c r="H12668" s="25"/>
      <c r="I12668" s="120"/>
      <c r="J12668" s="23"/>
      <c r="K12668" s="24"/>
      <c r="L12668" s="23"/>
      <c r="N12668" s="119"/>
    </row>
    <row r="12669" spans="6:14" ht="45.95" customHeight="1">
      <c r="F12669" s="25"/>
      <c r="G12669" s="25"/>
      <c r="H12669" s="25"/>
      <c r="I12669" s="132"/>
      <c r="J12669" s="23"/>
      <c r="K12669" s="24"/>
      <c r="L12669" s="23"/>
      <c r="N12669" s="119"/>
    </row>
    <row r="12670" spans="6:14" ht="45.95" customHeight="1">
      <c r="F12670" s="133"/>
      <c r="G12670" s="25"/>
      <c r="H12670" s="25"/>
      <c r="I12670" s="132"/>
      <c r="J12670" s="23"/>
      <c r="K12670" s="24"/>
      <c r="L12670" s="23"/>
      <c r="N12670" s="119"/>
    </row>
    <row r="12671" spans="6:14" ht="45.95" customHeight="1">
      <c r="F12671" s="133"/>
      <c r="G12671" s="25"/>
      <c r="H12671" s="25"/>
      <c r="I12671" s="132"/>
      <c r="J12671" s="23"/>
      <c r="K12671" s="24"/>
      <c r="L12671" s="23"/>
      <c r="N12671" s="119"/>
    </row>
    <row r="12672" spans="6:14" ht="45.95" customHeight="1">
      <c r="F12672" s="133"/>
      <c r="G12672" s="25"/>
      <c r="H12672" s="25"/>
      <c r="I12672" s="132"/>
      <c r="J12672" s="23"/>
      <c r="K12672" s="24"/>
      <c r="L12672" s="23"/>
      <c r="N12672" s="119"/>
    </row>
    <row r="12673" spans="6:15" ht="45.95" customHeight="1">
      <c r="F12673" s="18"/>
      <c r="G12673" s="19"/>
      <c r="H12673" s="19"/>
      <c r="I12673" s="137"/>
      <c r="J12673" s="16"/>
      <c r="K12673" s="17"/>
      <c r="L12673" s="16"/>
      <c r="N12673" s="119"/>
      <c r="O12673" s="96"/>
    </row>
    <row r="12674" spans="6:15" ht="45.95" customHeight="1">
      <c r="F12674" s="18"/>
      <c r="G12674" s="19"/>
      <c r="H12674" s="19"/>
      <c r="I12674" s="120"/>
      <c r="J12674" s="16"/>
      <c r="K12674" s="17"/>
      <c r="L12674" s="16"/>
      <c r="N12674" s="119"/>
      <c r="O12674" s="96"/>
    </row>
    <row r="12675" spans="6:15" ht="45.95" customHeight="1">
      <c r="F12675" s="18"/>
      <c r="G12675" s="19"/>
      <c r="H12675" s="19"/>
      <c r="I12675" s="120"/>
      <c r="J12675" s="16"/>
      <c r="K12675" s="17"/>
      <c r="L12675" s="16"/>
      <c r="N12675" s="119"/>
      <c r="O12675" s="96"/>
    </row>
    <row r="12676" spans="6:15" ht="45.95" customHeight="1">
      <c r="F12676" s="18"/>
      <c r="G12676" s="19"/>
      <c r="H12676" s="19"/>
      <c r="I12676" s="120"/>
      <c r="J12676" s="16"/>
      <c r="K12676" s="17"/>
      <c r="L12676" s="16"/>
      <c r="N12676" s="119"/>
      <c r="O12676" s="96"/>
    </row>
    <row r="12677" spans="6:15" ht="45.95" customHeight="1">
      <c r="F12677" s="22"/>
      <c r="G12677" s="19"/>
      <c r="H12677" s="19"/>
      <c r="I12677" s="120"/>
      <c r="J12677" s="23"/>
      <c r="K12677" s="24"/>
      <c r="L12677" s="23"/>
      <c r="N12677" s="119"/>
      <c r="O12677" s="96"/>
    </row>
    <row r="12678" spans="6:15" ht="45.95" customHeight="1">
      <c r="F12678" s="25"/>
      <c r="G12678" s="25"/>
      <c r="H12678" s="25"/>
      <c r="I12678" s="120"/>
      <c r="J12678" s="23"/>
      <c r="K12678" s="24"/>
      <c r="L12678" s="23"/>
      <c r="N12678" s="119"/>
    </row>
    <row r="12679" spans="6:15" ht="45.95" customHeight="1">
      <c r="F12679" s="25"/>
      <c r="G12679" s="25"/>
      <c r="H12679" s="25"/>
      <c r="I12679" s="132"/>
      <c r="J12679" s="23"/>
      <c r="K12679" s="24"/>
      <c r="L12679" s="23"/>
      <c r="N12679" s="119"/>
    </row>
    <row r="12680" spans="6:15" ht="45.95" customHeight="1">
      <c r="F12680" s="133"/>
      <c r="G12680" s="25"/>
      <c r="H12680" s="25"/>
      <c r="I12680" s="132"/>
      <c r="J12680" s="23"/>
      <c r="K12680" s="24"/>
      <c r="L12680" s="23"/>
      <c r="N12680" s="119"/>
    </row>
    <row r="12681" spans="6:15" ht="45.95" customHeight="1">
      <c r="F12681" s="133"/>
      <c r="G12681" s="25"/>
      <c r="H12681" s="25"/>
      <c r="I12681" s="132"/>
      <c r="J12681" s="23"/>
      <c r="K12681" s="24"/>
      <c r="L12681" s="23"/>
      <c r="N12681" s="119"/>
    </row>
    <row r="12682" spans="6:15" ht="45.95" customHeight="1">
      <c r="F12682" s="18"/>
      <c r="G12682" s="19"/>
      <c r="H12682" s="19"/>
      <c r="I12682" s="120"/>
      <c r="J12682" s="16"/>
      <c r="K12682" s="17"/>
      <c r="L12682" s="16"/>
      <c r="N12682" s="119"/>
      <c r="O12682" s="96"/>
    </row>
    <row r="12683" spans="6:15" ht="45.95" customHeight="1">
      <c r="F12683" s="18"/>
      <c r="G12683" s="19"/>
      <c r="H12683" s="19"/>
      <c r="I12683" s="120"/>
      <c r="J12683" s="16"/>
      <c r="K12683" s="17"/>
      <c r="L12683" s="16"/>
      <c r="N12683" s="119"/>
      <c r="O12683" s="96"/>
    </row>
    <row r="12684" spans="6:15" ht="45.95" customHeight="1">
      <c r="F12684" s="18"/>
      <c r="G12684" s="19"/>
      <c r="H12684" s="19"/>
      <c r="I12684" s="120"/>
      <c r="J12684" s="16"/>
      <c r="K12684" s="17"/>
      <c r="L12684" s="16"/>
      <c r="N12684" s="119"/>
      <c r="O12684" s="96"/>
    </row>
    <row r="12685" spans="6:15" ht="45.95" customHeight="1">
      <c r="F12685" s="22"/>
      <c r="G12685" s="19"/>
      <c r="H12685" s="19"/>
      <c r="I12685" s="120"/>
      <c r="J12685" s="23"/>
      <c r="K12685" s="24"/>
      <c r="L12685" s="23"/>
      <c r="N12685" s="119"/>
      <c r="O12685" s="96"/>
    </row>
    <row r="12686" spans="6:15" ht="45.95" customHeight="1">
      <c r="F12686" s="133"/>
      <c r="G12686" s="25"/>
      <c r="H12686" s="25"/>
      <c r="I12686" s="120"/>
      <c r="J12686" s="23"/>
      <c r="K12686" s="24"/>
      <c r="L12686" s="23"/>
      <c r="N12686" s="119"/>
    </row>
    <row r="12687" spans="6:15" ht="45.95" customHeight="1">
      <c r="F12687" s="133"/>
      <c r="G12687" s="25"/>
      <c r="H12687" s="25"/>
      <c r="I12687" s="120"/>
      <c r="J12687" s="23"/>
      <c r="K12687" s="24"/>
      <c r="L12687" s="23"/>
      <c r="N12687" s="119"/>
    </row>
    <row r="12688" spans="6:15" ht="45.95" customHeight="1">
      <c r="F12688" s="18"/>
      <c r="G12688" s="19"/>
      <c r="H12688" s="19"/>
      <c r="I12688" s="137"/>
      <c r="J12688" s="16"/>
      <c r="K12688" s="17"/>
      <c r="L12688" s="16"/>
      <c r="N12688" s="119"/>
      <c r="O12688" s="96"/>
    </row>
    <row r="12689" spans="1:15" ht="45.95" customHeight="1">
      <c r="F12689" s="18"/>
      <c r="G12689" s="19"/>
      <c r="H12689" s="19"/>
      <c r="I12689" s="120"/>
      <c r="J12689" s="16"/>
      <c r="K12689" s="17"/>
      <c r="L12689" s="16"/>
      <c r="N12689" s="119"/>
      <c r="O12689" s="96"/>
    </row>
    <row r="12690" spans="1:15" ht="45.95" customHeight="1">
      <c r="F12690" s="18"/>
      <c r="G12690" s="19"/>
      <c r="H12690" s="19"/>
      <c r="I12690" s="120"/>
      <c r="J12690" s="16"/>
      <c r="K12690" s="17"/>
      <c r="L12690" s="16"/>
      <c r="N12690" s="119"/>
      <c r="O12690" s="96"/>
    </row>
    <row r="12691" spans="1:15" ht="45.95" customHeight="1">
      <c r="F12691" s="18"/>
      <c r="G12691" s="19"/>
      <c r="H12691" s="19"/>
      <c r="I12691" s="120"/>
      <c r="J12691" s="16"/>
      <c r="K12691" s="17"/>
      <c r="L12691" s="16"/>
      <c r="N12691" s="119"/>
      <c r="O12691" s="96"/>
    </row>
    <row r="12692" spans="1:15" ht="45.95" customHeight="1">
      <c r="F12692" s="25"/>
      <c r="G12692" s="25"/>
      <c r="H12692" s="25"/>
      <c r="I12692" s="120"/>
      <c r="J12692" s="23"/>
      <c r="K12692" s="24"/>
      <c r="L12692" s="23"/>
      <c r="N12692" s="119"/>
    </row>
    <row r="12693" spans="1:15" ht="45.95" customHeight="1">
      <c r="F12693" s="133"/>
      <c r="G12693" s="25"/>
      <c r="H12693" s="25"/>
      <c r="I12693" s="120"/>
      <c r="J12693" s="23"/>
      <c r="K12693" s="24"/>
      <c r="L12693" s="23"/>
      <c r="N12693" s="119"/>
    </row>
    <row r="12694" spans="1:15" ht="45.95" customHeight="1">
      <c r="F12694" s="133"/>
      <c r="G12694" s="25"/>
      <c r="H12694" s="25"/>
      <c r="I12694" s="132"/>
      <c r="J12694" s="23"/>
      <c r="K12694" s="24"/>
      <c r="L12694" s="23"/>
      <c r="N12694" s="119"/>
    </row>
    <row r="12695" spans="1:15" ht="45.95" customHeight="1">
      <c r="F12695" s="133"/>
      <c r="G12695" s="25"/>
      <c r="H12695" s="25"/>
      <c r="I12695" s="132"/>
      <c r="J12695" s="23"/>
      <c r="K12695" s="24"/>
      <c r="L12695" s="23"/>
      <c r="N12695" s="119"/>
    </row>
    <row r="12696" spans="1:15" ht="45.95" customHeight="1">
      <c r="A12696" s="110"/>
      <c r="B12696" s="149"/>
      <c r="C12696" s="127"/>
      <c r="D12696" s="96"/>
      <c r="F12696" s="18"/>
      <c r="G12696" s="130"/>
      <c r="H12696" s="130"/>
      <c r="I12696" s="120"/>
      <c r="J12696" s="16"/>
      <c r="K12696" s="17"/>
      <c r="L12696" s="16"/>
      <c r="N12696" s="131"/>
    </row>
    <row r="12697" spans="1:15" ht="45.95" customHeight="1">
      <c r="F12697" s="18"/>
      <c r="G12697" s="130"/>
      <c r="H12697" s="130"/>
      <c r="I12697" s="120"/>
      <c r="J12697" s="16"/>
      <c r="K12697" s="17"/>
      <c r="L12697" s="16"/>
      <c r="N12697" s="131"/>
    </row>
    <row r="12698" spans="1:15" ht="45.95" customHeight="1">
      <c r="F12698" s="18"/>
      <c r="G12698" s="19"/>
      <c r="H12698" s="19"/>
      <c r="I12698" s="137"/>
      <c r="J12698" s="16"/>
      <c r="K12698" s="17"/>
      <c r="L12698" s="16"/>
      <c r="N12698" s="119"/>
    </row>
    <row r="12699" spans="1:15" ht="45.95" customHeight="1">
      <c r="F12699" s="18"/>
      <c r="G12699" s="19"/>
      <c r="H12699" s="19"/>
      <c r="I12699" s="120"/>
      <c r="J12699" s="16"/>
      <c r="K12699" s="17"/>
      <c r="L12699" s="16"/>
      <c r="N12699" s="119"/>
    </row>
    <row r="12700" spans="1:15" ht="45.95" customHeight="1">
      <c r="F12700" s="18"/>
      <c r="G12700" s="19"/>
      <c r="H12700" s="19"/>
      <c r="I12700" s="120"/>
      <c r="J12700" s="16"/>
      <c r="K12700" s="17"/>
      <c r="L12700" s="16"/>
      <c r="N12700" s="119"/>
    </row>
    <row r="12701" spans="1:15" ht="45.95" customHeight="1">
      <c r="F12701" s="22"/>
      <c r="G12701" s="19"/>
      <c r="H12701" s="19"/>
      <c r="I12701" s="120"/>
      <c r="J12701" s="23"/>
      <c r="K12701" s="24"/>
      <c r="L12701" s="23"/>
      <c r="N12701" s="119"/>
    </row>
    <row r="12702" spans="1:15" ht="45.95" customHeight="1">
      <c r="F12702" s="25"/>
      <c r="G12702" s="25"/>
      <c r="H12702" s="25"/>
      <c r="I12702" s="120"/>
      <c r="J12702" s="23"/>
      <c r="K12702" s="24"/>
      <c r="L12702" s="23"/>
      <c r="N12702" s="119"/>
    </row>
    <row r="12703" spans="1:15" ht="45.95" customHeight="1">
      <c r="F12703" s="25"/>
      <c r="G12703" s="25"/>
      <c r="H12703" s="25"/>
      <c r="I12703" s="120"/>
      <c r="J12703" s="23"/>
      <c r="K12703" s="24"/>
      <c r="L12703" s="23"/>
      <c r="N12703" s="119"/>
    </row>
    <row r="12704" spans="1:15" ht="45.95" customHeight="1">
      <c r="F12704" s="133"/>
      <c r="G12704" s="25"/>
      <c r="H12704" s="25"/>
      <c r="I12704" s="132"/>
      <c r="J12704" s="23"/>
      <c r="K12704" s="24"/>
      <c r="L12704" s="23"/>
      <c r="N12704" s="119"/>
    </row>
    <row r="12705" spans="1:15" ht="45.95" customHeight="1">
      <c r="F12705" s="133"/>
      <c r="G12705" s="25"/>
      <c r="H12705" s="25"/>
      <c r="I12705" s="132"/>
      <c r="J12705" s="23"/>
      <c r="K12705" s="24"/>
      <c r="L12705" s="23"/>
      <c r="N12705" s="119"/>
    </row>
    <row r="12706" spans="1:15" ht="45.95" customHeight="1">
      <c r="F12706" s="18"/>
      <c r="G12706" s="19"/>
      <c r="H12706" s="19"/>
      <c r="I12706" s="137"/>
      <c r="J12706" s="16"/>
      <c r="K12706" s="17"/>
      <c r="L12706" s="16"/>
      <c r="N12706" s="119"/>
      <c r="O12706" s="96"/>
    </row>
    <row r="12707" spans="1:15" ht="45.95" customHeight="1">
      <c r="F12707" s="18"/>
      <c r="G12707" s="19"/>
      <c r="H12707" s="19"/>
      <c r="I12707" s="120"/>
      <c r="J12707" s="16"/>
      <c r="K12707" s="17"/>
      <c r="L12707" s="16"/>
      <c r="N12707" s="119"/>
      <c r="O12707" s="96"/>
    </row>
    <row r="12708" spans="1:15" ht="45.95" customHeight="1">
      <c r="F12708" s="22"/>
      <c r="G12708" s="19"/>
      <c r="H12708" s="19"/>
      <c r="I12708" s="120"/>
      <c r="J12708" s="23"/>
      <c r="K12708" s="24"/>
      <c r="L12708" s="23"/>
      <c r="N12708" s="119"/>
      <c r="O12708" s="96"/>
    </row>
    <row r="12709" spans="1:15" ht="45.95" customHeight="1">
      <c r="F12709" s="22"/>
      <c r="G12709" s="19"/>
      <c r="H12709" s="19"/>
      <c r="I12709" s="120"/>
      <c r="J12709" s="23"/>
      <c r="K12709" s="24"/>
      <c r="L12709" s="23"/>
      <c r="N12709" s="119"/>
      <c r="O12709" s="96"/>
    </row>
    <row r="12710" spans="1:15" ht="45.95" customHeight="1">
      <c r="F12710" s="25"/>
      <c r="G12710" s="25"/>
      <c r="H12710" s="25"/>
      <c r="I12710" s="120"/>
      <c r="J12710" s="23"/>
      <c r="K12710" s="24"/>
      <c r="L12710" s="23"/>
      <c r="N12710" s="119"/>
    </row>
    <row r="12711" spans="1:15" ht="45.95" customHeight="1">
      <c r="F12711" s="133"/>
      <c r="G12711" s="25"/>
      <c r="H12711" s="25"/>
      <c r="I12711" s="120"/>
      <c r="J12711" s="23"/>
      <c r="K12711" s="24"/>
      <c r="L12711" s="23"/>
      <c r="N12711" s="119"/>
    </row>
    <row r="12712" spans="1:15" ht="45.95" customHeight="1">
      <c r="F12712" s="133"/>
      <c r="G12712" s="25"/>
      <c r="H12712" s="25"/>
      <c r="I12712" s="132"/>
      <c r="J12712" s="23"/>
      <c r="K12712" s="24"/>
      <c r="L12712" s="23"/>
      <c r="N12712" s="119"/>
    </row>
    <row r="12713" spans="1:15" ht="45.95" customHeight="1">
      <c r="A12713" s="110"/>
      <c r="B12713" s="149"/>
      <c r="C12713" s="127"/>
      <c r="D12713" s="96"/>
      <c r="F12713" s="18"/>
      <c r="G12713" s="130"/>
      <c r="H12713" s="130"/>
      <c r="I12713" s="120"/>
      <c r="J12713" s="16"/>
      <c r="K12713" s="17"/>
      <c r="L12713" s="16"/>
      <c r="N12713" s="131"/>
    </row>
    <row r="12714" spans="1:15" ht="45.95" customHeight="1">
      <c r="A12714" s="110"/>
      <c r="B12714" s="111"/>
      <c r="D12714" s="150"/>
      <c r="E12714" s="150"/>
      <c r="F12714" s="18"/>
      <c r="G12714" s="130"/>
      <c r="H12714" s="130"/>
      <c r="I12714" s="120"/>
      <c r="J12714" s="16"/>
      <c r="K12714" s="17"/>
      <c r="L12714" s="16"/>
      <c r="N12714" s="131"/>
    </row>
    <row r="12715" spans="1:15" ht="45.95" customHeight="1">
      <c r="A12715" s="110"/>
      <c r="D12715" s="150"/>
      <c r="E12715" s="150"/>
      <c r="F12715" s="130"/>
      <c r="G12715" s="130"/>
      <c r="H12715" s="130"/>
      <c r="I12715" s="120"/>
      <c r="J12715" s="16"/>
      <c r="K12715" s="17"/>
      <c r="L12715" s="16"/>
      <c r="N12715" s="131"/>
      <c r="O12715" s="96"/>
    </row>
    <row r="12716" spans="1:15" ht="45.95" customHeight="1">
      <c r="A12716" s="110"/>
      <c r="C12716" s="127"/>
      <c r="D12716" s="150"/>
      <c r="E12716" s="150"/>
      <c r="F12716" s="130"/>
      <c r="G12716" s="130"/>
      <c r="H12716" s="130"/>
      <c r="I12716" s="120"/>
      <c r="J12716" s="16"/>
      <c r="K12716" s="17"/>
      <c r="L12716" s="16"/>
      <c r="N12716" s="131"/>
      <c r="O12716" s="96"/>
    </row>
    <row r="12717" spans="1:15" ht="45.95" customHeight="1">
      <c r="A12717" s="110"/>
      <c r="C12717" s="127"/>
      <c r="D12717" s="150"/>
      <c r="E12717" s="150"/>
      <c r="F12717" s="18"/>
      <c r="G12717" s="130"/>
      <c r="H12717" s="130"/>
      <c r="I12717" s="120"/>
      <c r="J12717" s="16"/>
      <c r="K12717" s="17"/>
      <c r="L12717" s="16"/>
      <c r="N12717" s="131"/>
      <c r="O12717" s="96"/>
    </row>
    <row r="12718" spans="1:15" ht="45.95" customHeight="1">
      <c r="A12718" s="110"/>
      <c r="C12718" s="127"/>
      <c r="D12718" s="150"/>
      <c r="E12718" s="150"/>
      <c r="F12718" s="18"/>
      <c r="G12718" s="19"/>
      <c r="H12718" s="19"/>
      <c r="I12718" s="120"/>
      <c r="J12718" s="16"/>
      <c r="K12718" s="17"/>
      <c r="L12718" s="16"/>
      <c r="N12718" s="119"/>
      <c r="O12718" s="96"/>
    </row>
    <row r="12719" spans="1:15" ht="45.95" customHeight="1">
      <c r="A12719" s="110"/>
      <c r="C12719" s="127"/>
      <c r="D12719" s="150"/>
      <c r="E12719" s="150"/>
      <c r="F12719" s="18"/>
      <c r="G12719" s="19"/>
      <c r="H12719" s="19"/>
      <c r="I12719" s="120"/>
      <c r="J12719" s="16"/>
      <c r="K12719" s="17"/>
      <c r="L12719" s="16"/>
      <c r="N12719" s="119"/>
      <c r="O12719" s="96"/>
    </row>
    <row r="12720" spans="1:15" ht="45.95" customHeight="1">
      <c r="A12720" s="110"/>
      <c r="C12720" s="127"/>
      <c r="D12720" s="150"/>
      <c r="E12720" s="150"/>
      <c r="F12720" s="18"/>
      <c r="G12720" s="19"/>
      <c r="H12720" s="19"/>
      <c r="I12720" s="120"/>
      <c r="J12720" s="16"/>
      <c r="K12720" s="17"/>
      <c r="L12720" s="16"/>
      <c r="N12720" s="119"/>
      <c r="O12720" s="96"/>
    </row>
    <row r="12721" spans="1:15" ht="45.95" customHeight="1">
      <c r="A12721" s="110"/>
      <c r="C12721" s="127"/>
      <c r="D12721" s="150"/>
      <c r="E12721" s="150"/>
      <c r="F12721" s="18"/>
      <c r="G12721" s="19"/>
      <c r="H12721" s="19"/>
      <c r="I12721" s="120"/>
      <c r="J12721" s="16"/>
      <c r="K12721" s="17"/>
      <c r="L12721" s="16"/>
      <c r="N12721" s="119"/>
      <c r="O12721" s="96"/>
    </row>
    <row r="12722" spans="1:15" ht="45.95" customHeight="1">
      <c r="A12722" s="110"/>
      <c r="C12722" s="127"/>
      <c r="D12722" s="150"/>
      <c r="E12722" s="150"/>
      <c r="F12722" s="18"/>
      <c r="G12722" s="19"/>
      <c r="H12722" s="19"/>
      <c r="I12722" s="120"/>
      <c r="J12722" s="16"/>
      <c r="K12722" s="17"/>
      <c r="L12722" s="16"/>
      <c r="N12722" s="119"/>
      <c r="O12722" s="96"/>
    </row>
    <row r="12723" spans="1:15" ht="45.95" customHeight="1">
      <c r="A12723" s="110"/>
      <c r="C12723" s="127"/>
      <c r="D12723" s="150"/>
      <c r="E12723" s="150"/>
      <c r="F12723" s="18"/>
      <c r="G12723" s="19"/>
      <c r="H12723" s="19"/>
      <c r="I12723" s="120"/>
      <c r="J12723" s="16"/>
      <c r="K12723" s="17"/>
      <c r="L12723" s="16"/>
      <c r="N12723" s="119"/>
      <c r="O12723" s="96"/>
    </row>
    <row r="12724" spans="1:15" ht="45.95" customHeight="1">
      <c r="A12724" s="110"/>
      <c r="C12724" s="127"/>
      <c r="D12724" s="150"/>
      <c r="E12724" s="150"/>
      <c r="F12724" s="22"/>
      <c r="G12724" s="19"/>
      <c r="H12724" s="19"/>
      <c r="I12724" s="120"/>
      <c r="J12724" s="23"/>
      <c r="K12724" s="24"/>
      <c r="L12724" s="23"/>
      <c r="N12724" s="119"/>
      <c r="O12724" s="96"/>
    </row>
    <row r="12725" spans="1:15" ht="45.95" customHeight="1">
      <c r="A12725" s="110"/>
      <c r="C12725" s="127"/>
      <c r="D12725" s="150"/>
      <c r="E12725" s="150"/>
      <c r="F12725" s="22"/>
      <c r="G12725" s="19"/>
      <c r="H12725" s="19"/>
      <c r="I12725" s="120"/>
      <c r="J12725" s="23"/>
      <c r="K12725" s="24"/>
      <c r="L12725" s="23"/>
      <c r="N12725" s="119"/>
      <c r="O12725" s="96"/>
    </row>
    <row r="12726" spans="1:15" ht="45.95" customHeight="1">
      <c r="A12726" s="110"/>
      <c r="C12726" s="127"/>
      <c r="D12726" s="150"/>
      <c r="E12726" s="150"/>
      <c r="F12726" s="25"/>
      <c r="G12726" s="25"/>
      <c r="H12726" s="25"/>
      <c r="I12726" s="132"/>
      <c r="J12726" s="23"/>
      <c r="K12726" s="24"/>
      <c r="L12726" s="23"/>
      <c r="N12726" s="119"/>
      <c r="O12726" s="96"/>
    </row>
    <row r="12727" spans="1:15" ht="45.95" customHeight="1">
      <c r="A12727" s="110"/>
      <c r="C12727" s="127"/>
      <c r="D12727" s="150"/>
      <c r="E12727" s="150"/>
      <c r="F12727" s="25"/>
      <c r="G12727" s="25"/>
      <c r="H12727" s="25"/>
      <c r="I12727" s="132"/>
      <c r="J12727" s="23"/>
      <c r="K12727" s="24"/>
      <c r="L12727" s="23"/>
      <c r="N12727" s="119"/>
      <c r="O12727" s="96"/>
    </row>
    <row r="12728" spans="1:15" ht="45.95" customHeight="1">
      <c r="A12728" s="110"/>
      <c r="C12728" s="127"/>
      <c r="D12728" s="150"/>
      <c r="E12728" s="150"/>
      <c r="F12728" s="133"/>
      <c r="G12728" s="25"/>
      <c r="H12728" s="25"/>
      <c r="I12728" s="132"/>
      <c r="J12728" s="23"/>
      <c r="K12728" s="24"/>
      <c r="L12728" s="23"/>
      <c r="N12728" s="119"/>
      <c r="O12728" s="96"/>
    </row>
    <row r="12729" spans="1:15" ht="45.95" customHeight="1">
      <c r="A12729" s="110"/>
      <c r="C12729" s="127"/>
      <c r="D12729" s="150"/>
      <c r="E12729" s="150"/>
      <c r="F12729" s="133"/>
      <c r="G12729" s="25"/>
      <c r="H12729" s="25"/>
      <c r="I12729" s="132"/>
      <c r="J12729" s="23"/>
      <c r="K12729" s="24"/>
      <c r="L12729" s="23"/>
      <c r="N12729" s="119"/>
      <c r="O12729" s="96"/>
    </row>
    <row r="12730" spans="1:15" ht="45.95" customHeight="1">
      <c r="A12730" s="110"/>
      <c r="C12730" s="127"/>
      <c r="D12730" s="150"/>
      <c r="E12730" s="150"/>
      <c r="F12730" s="18"/>
      <c r="G12730" s="19"/>
      <c r="H12730" s="19"/>
      <c r="I12730" s="120"/>
      <c r="J12730" s="16"/>
      <c r="K12730" s="17"/>
      <c r="L12730" s="16"/>
      <c r="N12730" s="119"/>
      <c r="O12730" s="96"/>
    </row>
    <row r="12731" spans="1:15" ht="45.95" customHeight="1">
      <c r="A12731" s="110"/>
      <c r="C12731" s="127"/>
      <c r="D12731" s="150"/>
      <c r="E12731" s="150"/>
      <c r="F12731" s="18"/>
      <c r="G12731" s="19"/>
      <c r="H12731" s="19"/>
      <c r="I12731" s="120"/>
      <c r="J12731" s="16"/>
      <c r="K12731" s="17"/>
      <c r="L12731" s="16"/>
      <c r="N12731" s="119"/>
      <c r="O12731" s="96"/>
    </row>
    <row r="12732" spans="1:15" ht="45.95" customHeight="1">
      <c r="A12732" s="110"/>
      <c r="C12732" s="127"/>
      <c r="D12732" s="150"/>
      <c r="E12732" s="150"/>
      <c r="F12732" s="18"/>
      <c r="G12732" s="19"/>
      <c r="H12732" s="19"/>
      <c r="I12732" s="120"/>
      <c r="J12732" s="16"/>
      <c r="K12732" s="17"/>
      <c r="L12732" s="16"/>
      <c r="N12732" s="119"/>
      <c r="O12732" s="96"/>
    </row>
    <row r="12733" spans="1:15" ht="45.95" customHeight="1">
      <c r="A12733" s="110"/>
      <c r="C12733" s="127"/>
      <c r="D12733" s="150"/>
      <c r="E12733" s="150"/>
      <c r="F12733" s="18"/>
      <c r="G12733" s="19"/>
      <c r="H12733" s="19"/>
      <c r="I12733" s="120"/>
      <c r="J12733" s="16"/>
      <c r="K12733" s="17"/>
      <c r="L12733" s="16"/>
      <c r="N12733" s="119"/>
      <c r="O12733" s="96"/>
    </row>
    <row r="12734" spans="1:15" ht="45.95" customHeight="1">
      <c r="A12734" s="110"/>
      <c r="C12734" s="127"/>
      <c r="D12734" s="150"/>
      <c r="E12734" s="150"/>
      <c r="F12734" s="22"/>
      <c r="G12734" s="19"/>
      <c r="H12734" s="19"/>
      <c r="I12734" s="120"/>
      <c r="J12734" s="23"/>
      <c r="K12734" s="24"/>
      <c r="L12734" s="23"/>
      <c r="N12734" s="119"/>
      <c r="O12734" s="96"/>
    </row>
    <row r="12735" spans="1:15" ht="45.95" customHeight="1">
      <c r="A12735" s="110"/>
      <c r="C12735" s="127"/>
      <c r="D12735" s="150"/>
      <c r="E12735" s="150"/>
      <c r="F12735" s="25"/>
      <c r="G12735" s="25"/>
      <c r="H12735" s="25"/>
      <c r="I12735" s="132"/>
      <c r="J12735" s="23"/>
      <c r="K12735" s="24"/>
      <c r="L12735" s="23"/>
      <c r="N12735" s="119"/>
      <c r="O12735" s="96"/>
    </row>
    <row r="12736" spans="1:15" ht="45.95" customHeight="1">
      <c r="A12736" s="110"/>
      <c r="C12736" s="127"/>
      <c r="D12736" s="150"/>
      <c r="E12736" s="150"/>
      <c r="F12736" s="25"/>
      <c r="G12736" s="25"/>
      <c r="H12736" s="25"/>
      <c r="I12736" s="132"/>
      <c r="J12736" s="23"/>
      <c r="K12736" s="24"/>
      <c r="L12736" s="23"/>
      <c r="N12736" s="119"/>
      <c r="O12736" s="96"/>
    </row>
    <row r="12737" spans="1:15" ht="45.95" customHeight="1">
      <c r="A12737" s="110"/>
      <c r="C12737" s="127"/>
      <c r="D12737" s="150"/>
      <c r="E12737" s="150"/>
      <c r="F12737" s="133"/>
      <c r="G12737" s="25"/>
      <c r="H12737" s="25"/>
      <c r="I12737" s="132"/>
      <c r="J12737" s="23"/>
      <c r="K12737" s="24"/>
      <c r="L12737" s="23"/>
      <c r="N12737" s="119"/>
      <c r="O12737" s="96"/>
    </row>
    <row r="12738" spans="1:15" ht="45.95" customHeight="1">
      <c r="A12738" s="110"/>
      <c r="C12738" s="127"/>
      <c r="D12738" s="150"/>
      <c r="E12738" s="150"/>
      <c r="F12738" s="133"/>
      <c r="G12738" s="25"/>
      <c r="H12738" s="25"/>
      <c r="I12738" s="132"/>
      <c r="J12738" s="23"/>
      <c r="K12738" s="24"/>
      <c r="L12738" s="23"/>
      <c r="N12738" s="119"/>
      <c r="O12738" s="96"/>
    </row>
    <row r="12739" spans="1:15" ht="45.95" customHeight="1">
      <c r="A12739" s="110"/>
      <c r="C12739" s="127"/>
      <c r="D12739" s="150"/>
      <c r="E12739" s="150"/>
      <c r="F12739" s="133"/>
      <c r="G12739" s="25"/>
      <c r="H12739" s="25"/>
      <c r="I12739" s="132"/>
      <c r="J12739" s="23"/>
      <c r="K12739" s="24"/>
      <c r="L12739" s="23"/>
      <c r="N12739" s="119"/>
      <c r="O12739" s="96"/>
    </row>
    <row r="12740" spans="1:15" ht="45.95" customHeight="1">
      <c r="A12740" s="110"/>
      <c r="C12740" s="127"/>
      <c r="D12740" s="150"/>
      <c r="E12740" s="150"/>
      <c r="F12740" s="18"/>
      <c r="G12740" s="19"/>
      <c r="H12740" s="19"/>
      <c r="I12740" s="120"/>
      <c r="J12740" s="16"/>
      <c r="K12740" s="17"/>
      <c r="L12740" s="16"/>
      <c r="N12740" s="119"/>
      <c r="O12740" s="96"/>
    </row>
    <row r="12741" spans="1:15" ht="45.95" customHeight="1">
      <c r="A12741" s="110"/>
      <c r="C12741" s="127"/>
      <c r="D12741" s="150"/>
      <c r="E12741" s="150"/>
      <c r="F12741" s="18"/>
      <c r="G12741" s="19"/>
      <c r="H12741" s="19"/>
      <c r="I12741" s="120"/>
      <c r="J12741" s="16"/>
      <c r="K12741" s="17"/>
      <c r="L12741" s="16"/>
      <c r="N12741" s="119"/>
      <c r="O12741" s="96"/>
    </row>
    <row r="12742" spans="1:15" ht="45.95" customHeight="1">
      <c r="A12742" s="110"/>
      <c r="C12742" s="127"/>
      <c r="D12742" s="150"/>
      <c r="E12742" s="150"/>
      <c r="F12742" s="18"/>
      <c r="G12742" s="19"/>
      <c r="H12742" s="19"/>
      <c r="I12742" s="120"/>
      <c r="J12742" s="16"/>
      <c r="K12742" s="17"/>
      <c r="L12742" s="16"/>
      <c r="N12742" s="119"/>
      <c r="O12742" s="96"/>
    </row>
    <row r="12743" spans="1:15" ht="45.95" customHeight="1">
      <c r="A12743" s="110"/>
      <c r="C12743" s="127"/>
      <c r="D12743" s="150"/>
      <c r="E12743" s="150"/>
      <c r="F12743" s="18"/>
      <c r="G12743" s="19"/>
      <c r="H12743" s="19"/>
      <c r="I12743" s="120"/>
      <c r="J12743" s="16"/>
      <c r="K12743" s="17"/>
      <c r="L12743" s="16"/>
      <c r="N12743" s="119"/>
      <c r="O12743" s="96"/>
    </row>
    <row r="12744" spans="1:15" ht="45.95" customHeight="1">
      <c r="A12744" s="110"/>
      <c r="C12744" s="127"/>
      <c r="D12744" s="150"/>
      <c r="E12744" s="150"/>
      <c r="F12744" s="18"/>
      <c r="G12744" s="19"/>
      <c r="H12744" s="19"/>
      <c r="I12744" s="120"/>
      <c r="J12744" s="16"/>
      <c r="K12744" s="17"/>
      <c r="L12744" s="16"/>
      <c r="N12744" s="119"/>
      <c r="O12744" s="96"/>
    </row>
    <row r="12745" spans="1:15" ht="45.95" customHeight="1">
      <c r="A12745" s="110"/>
      <c r="C12745" s="127"/>
      <c r="D12745" s="150"/>
      <c r="E12745" s="150"/>
      <c r="F12745" s="18"/>
      <c r="G12745" s="19"/>
      <c r="H12745" s="19"/>
      <c r="I12745" s="120"/>
      <c r="J12745" s="16"/>
      <c r="K12745" s="17"/>
      <c r="L12745" s="16"/>
      <c r="N12745" s="119"/>
      <c r="O12745" s="96"/>
    </row>
    <row r="12746" spans="1:15" ht="45.95" customHeight="1">
      <c r="A12746" s="110"/>
      <c r="C12746" s="127"/>
      <c r="D12746" s="150"/>
      <c r="E12746" s="150"/>
      <c r="F12746" s="22"/>
      <c r="G12746" s="19"/>
      <c r="H12746" s="19"/>
      <c r="I12746" s="120"/>
      <c r="J12746" s="23"/>
      <c r="K12746" s="24"/>
      <c r="L12746" s="23"/>
      <c r="N12746" s="119"/>
      <c r="O12746" s="96"/>
    </row>
    <row r="12747" spans="1:15" ht="45.95" customHeight="1">
      <c r="A12747" s="110"/>
      <c r="C12747" s="127"/>
      <c r="D12747" s="150"/>
      <c r="E12747" s="150"/>
      <c r="F12747" s="25"/>
      <c r="G12747" s="25"/>
      <c r="H12747" s="25"/>
      <c r="I12747" s="132"/>
      <c r="J12747" s="23"/>
      <c r="K12747" s="24"/>
      <c r="L12747" s="23"/>
      <c r="N12747" s="119"/>
      <c r="O12747" s="96"/>
    </row>
    <row r="12748" spans="1:15" ht="45.95" customHeight="1">
      <c r="A12748" s="110"/>
      <c r="C12748" s="127"/>
      <c r="D12748" s="150"/>
      <c r="E12748" s="150"/>
      <c r="F12748" s="25"/>
      <c r="G12748" s="25"/>
      <c r="H12748" s="25"/>
      <c r="I12748" s="132"/>
      <c r="J12748" s="23"/>
      <c r="K12748" s="24"/>
      <c r="L12748" s="23"/>
      <c r="N12748" s="119"/>
      <c r="O12748" s="96"/>
    </row>
    <row r="12749" spans="1:15" ht="45.95" customHeight="1">
      <c r="A12749" s="110"/>
      <c r="C12749" s="127"/>
      <c r="D12749" s="150"/>
      <c r="E12749" s="150"/>
      <c r="F12749" s="133"/>
      <c r="G12749" s="25"/>
      <c r="H12749" s="25"/>
      <c r="I12749" s="132"/>
      <c r="J12749" s="23"/>
      <c r="K12749" s="24"/>
      <c r="L12749" s="23"/>
      <c r="N12749" s="119"/>
      <c r="O12749" s="96"/>
    </row>
    <row r="12750" spans="1:15" ht="45.95" customHeight="1">
      <c r="A12750" s="110"/>
      <c r="C12750" s="127"/>
      <c r="D12750" s="150"/>
      <c r="E12750" s="150"/>
      <c r="F12750" s="133"/>
      <c r="G12750" s="25"/>
      <c r="H12750" s="25"/>
      <c r="I12750" s="132"/>
      <c r="J12750" s="23"/>
      <c r="K12750" s="24"/>
      <c r="L12750" s="23"/>
      <c r="N12750" s="119"/>
      <c r="O12750" s="96"/>
    </row>
    <row r="12751" spans="1:15" ht="45.95" customHeight="1">
      <c r="A12751" s="110"/>
      <c r="C12751" s="127"/>
      <c r="D12751" s="150"/>
      <c r="E12751" s="150"/>
      <c r="F12751" s="133"/>
      <c r="G12751" s="25"/>
      <c r="H12751" s="25"/>
      <c r="I12751" s="132"/>
      <c r="J12751" s="23"/>
      <c r="K12751" s="24"/>
      <c r="L12751" s="23"/>
      <c r="N12751" s="119"/>
      <c r="O12751" s="96"/>
    </row>
    <row r="12752" spans="1:15" ht="45.95" customHeight="1">
      <c r="A12752" s="110"/>
      <c r="C12752" s="127"/>
      <c r="D12752" s="150"/>
      <c r="E12752" s="150"/>
      <c r="F12752" s="18"/>
      <c r="G12752" s="19"/>
      <c r="H12752" s="19"/>
      <c r="I12752" s="137"/>
      <c r="J12752" s="16"/>
      <c r="K12752" s="17"/>
      <c r="L12752" s="16"/>
      <c r="N12752" s="119"/>
      <c r="O12752" s="96"/>
    </row>
    <row r="12753" spans="1:15" ht="45.95" customHeight="1">
      <c r="A12753" s="110"/>
      <c r="C12753" s="127"/>
      <c r="D12753" s="150"/>
      <c r="E12753" s="150"/>
      <c r="F12753" s="18"/>
      <c r="G12753" s="19"/>
      <c r="H12753" s="19"/>
      <c r="I12753" s="120"/>
      <c r="J12753" s="16"/>
      <c r="K12753" s="17"/>
      <c r="L12753" s="16"/>
      <c r="N12753" s="119"/>
      <c r="O12753" s="96"/>
    </row>
    <row r="12754" spans="1:15" ht="45.95" customHeight="1">
      <c r="A12754" s="110"/>
      <c r="C12754" s="127"/>
      <c r="D12754" s="150"/>
      <c r="E12754" s="150"/>
      <c r="F12754" s="18"/>
      <c r="G12754" s="19"/>
      <c r="H12754" s="19"/>
      <c r="I12754" s="120"/>
      <c r="J12754" s="16"/>
      <c r="K12754" s="17"/>
      <c r="L12754" s="16"/>
      <c r="N12754" s="119"/>
      <c r="O12754" s="96"/>
    </row>
    <row r="12755" spans="1:15" ht="45.95" customHeight="1">
      <c r="A12755" s="110"/>
      <c r="C12755" s="127"/>
      <c r="D12755" s="150"/>
      <c r="E12755" s="150"/>
      <c r="F12755" s="18"/>
      <c r="G12755" s="19"/>
      <c r="H12755" s="19"/>
      <c r="I12755" s="120"/>
      <c r="J12755" s="16"/>
      <c r="K12755" s="17"/>
      <c r="L12755" s="16"/>
      <c r="N12755" s="119"/>
      <c r="O12755" s="96"/>
    </row>
    <row r="12756" spans="1:15" ht="45.95" customHeight="1">
      <c r="A12756" s="110"/>
      <c r="C12756" s="127"/>
      <c r="D12756" s="150"/>
      <c r="E12756" s="150"/>
      <c r="F12756" s="18"/>
      <c r="G12756" s="19"/>
      <c r="H12756" s="19"/>
      <c r="I12756" s="120"/>
      <c r="J12756" s="16"/>
      <c r="K12756" s="17"/>
      <c r="L12756" s="16"/>
      <c r="N12756" s="119"/>
      <c r="O12756" s="96"/>
    </row>
    <row r="12757" spans="1:15" ht="45.95" customHeight="1">
      <c r="A12757" s="110"/>
      <c r="C12757" s="127"/>
      <c r="D12757" s="150"/>
      <c r="E12757" s="150"/>
      <c r="F12757" s="22"/>
      <c r="G12757" s="19"/>
      <c r="H12757" s="19"/>
      <c r="I12757" s="120"/>
      <c r="J12757" s="23"/>
      <c r="K12757" s="24"/>
      <c r="L12757" s="23"/>
      <c r="N12757" s="119"/>
      <c r="O12757" s="96"/>
    </row>
    <row r="12758" spans="1:15" ht="45.95" customHeight="1">
      <c r="A12758" s="110"/>
      <c r="C12758" s="127"/>
      <c r="D12758" s="150"/>
      <c r="E12758" s="150"/>
      <c r="F12758" s="25"/>
      <c r="G12758" s="25"/>
      <c r="H12758" s="25"/>
      <c r="I12758" s="132"/>
      <c r="J12758" s="23"/>
      <c r="K12758" s="24"/>
      <c r="L12758" s="23"/>
      <c r="N12758" s="119"/>
      <c r="O12758" s="96"/>
    </row>
    <row r="12759" spans="1:15" ht="45.95" customHeight="1">
      <c r="A12759" s="110"/>
      <c r="C12759" s="127"/>
      <c r="D12759" s="150"/>
      <c r="E12759" s="150"/>
      <c r="F12759" s="25"/>
      <c r="G12759" s="25"/>
      <c r="H12759" s="25"/>
      <c r="I12759" s="132"/>
      <c r="J12759" s="23"/>
      <c r="K12759" s="24"/>
      <c r="L12759" s="23"/>
      <c r="N12759" s="119"/>
      <c r="O12759" s="96"/>
    </row>
    <row r="12760" spans="1:15" ht="45.95" customHeight="1">
      <c r="A12760" s="110"/>
      <c r="C12760" s="127"/>
      <c r="D12760" s="150"/>
      <c r="E12760" s="150"/>
      <c r="F12760" s="133"/>
      <c r="G12760" s="25"/>
      <c r="H12760" s="25"/>
      <c r="I12760" s="132"/>
      <c r="J12760" s="23"/>
      <c r="K12760" s="24"/>
      <c r="L12760" s="23"/>
      <c r="N12760" s="119"/>
      <c r="O12760" s="96"/>
    </row>
    <row r="12761" spans="1:15" ht="45.95" customHeight="1">
      <c r="A12761" s="110"/>
      <c r="C12761" s="127"/>
      <c r="D12761" s="150"/>
      <c r="E12761" s="150"/>
      <c r="F12761" s="133"/>
      <c r="G12761" s="25"/>
      <c r="H12761" s="25"/>
      <c r="I12761" s="132"/>
      <c r="J12761" s="23"/>
      <c r="K12761" s="24"/>
      <c r="L12761" s="23"/>
      <c r="N12761" s="119"/>
      <c r="O12761" s="96"/>
    </row>
    <row r="12762" spans="1:15" ht="45.95" customHeight="1">
      <c r="A12762" s="110"/>
      <c r="C12762" s="127"/>
      <c r="D12762" s="150"/>
      <c r="E12762" s="150"/>
      <c r="F12762" s="133"/>
      <c r="G12762" s="25"/>
      <c r="H12762" s="25"/>
      <c r="I12762" s="132"/>
      <c r="J12762" s="23"/>
      <c r="K12762" s="24"/>
      <c r="L12762" s="23"/>
      <c r="N12762" s="119"/>
      <c r="O12762" s="96"/>
    </row>
    <row r="12763" spans="1:15" ht="45.95" customHeight="1">
      <c r="A12763" s="110"/>
      <c r="C12763" s="127"/>
      <c r="D12763" s="150"/>
      <c r="E12763" s="150"/>
      <c r="F12763" s="18"/>
      <c r="G12763" s="19"/>
      <c r="H12763" s="19"/>
      <c r="I12763" s="120"/>
      <c r="J12763" s="16"/>
      <c r="K12763" s="17"/>
      <c r="L12763" s="16"/>
      <c r="N12763" s="119"/>
      <c r="O12763" s="96"/>
    </row>
    <row r="12764" spans="1:15" ht="45.95" customHeight="1">
      <c r="A12764" s="110"/>
      <c r="C12764" s="127"/>
      <c r="D12764" s="150"/>
      <c r="E12764" s="150"/>
      <c r="F12764" s="22"/>
      <c r="G12764" s="19"/>
      <c r="H12764" s="19"/>
      <c r="I12764" s="120"/>
      <c r="J12764" s="23"/>
      <c r="K12764" s="24"/>
      <c r="L12764" s="23"/>
      <c r="N12764" s="119"/>
      <c r="O12764" s="96"/>
    </row>
    <row r="12765" spans="1:15" ht="45.95" customHeight="1">
      <c r="A12765" s="110"/>
      <c r="C12765" s="127"/>
      <c r="D12765" s="150"/>
      <c r="E12765" s="150"/>
      <c r="F12765" s="22"/>
      <c r="G12765" s="19"/>
      <c r="H12765" s="19"/>
      <c r="I12765" s="120"/>
      <c r="J12765" s="23"/>
      <c r="K12765" s="24"/>
      <c r="L12765" s="23"/>
      <c r="N12765" s="119"/>
      <c r="O12765" s="96"/>
    </row>
    <row r="12766" spans="1:15" ht="45.95" customHeight="1">
      <c r="A12766" s="110"/>
      <c r="C12766" s="127"/>
      <c r="D12766" s="150"/>
      <c r="E12766" s="150"/>
      <c r="F12766" s="25"/>
      <c r="G12766" s="25"/>
      <c r="H12766" s="25"/>
      <c r="I12766" s="120"/>
      <c r="J12766" s="23"/>
      <c r="K12766" s="24"/>
      <c r="L12766" s="23"/>
      <c r="N12766" s="119"/>
      <c r="O12766" s="96"/>
    </row>
    <row r="12767" spans="1:15" ht="45.95" customHeight="1">
      <c r="A12767" s="110"/>
      <c r="C12767" s="127"/>
      <c r="D12767" s="150"/>
      <c r="E12767" s="150"/>
      <c r="F12767" s="25"/>
      <c r="G12767" s="25"/>
      <c r="H12767" s="25"/>
      <c r="I12767" s="120"/>
      <c r="J12767" s="23"/>
      <c r="K12767" s="24"/>
      <c r="L12767" s="23"/>
      <c r="N12767" s="119"/>
      <c r="O12767" s="96"/>
    </row>
    <row r="12768" spans="1:15" ht="45.95" customHeight="1">
      <c r="A12768" s="110"/>
      <c r="C12768" s="127"/>
      <c r="D12768" s="150"/>
      <c r="E12768" s="150"/>
      <c r="F12768" s="133"/>
      <c r="G12768" s="25"/>
      <c r="H12768" s="25"/>
      <c r="I12768" s="132"/>
      <c r="J12768" s="23"/>
      <c r="K12768" s="24"/>
      <c r="L12768" s="23"/>
      <c r="N12768" s="119"/>
      <c r="O12768" s="96"/>
    </row>
    <row r="12769" spans="1:15" ht="45.95" customHeight="1">
      <c r="A12769" s="110"/>
      <c r="C12769" s="127"/>
      <c r="D12769" s="150"/>
      <c r="E12769" s="150"/>
      <c r="F12769" s="133"/>
      <c r="G12769" s="25"/>
      <c r="H12769" s="25"/>
      <c r="I12769" s="132"/>
      <c r="J12769" s="23"/>
      <c r="K12769" s="24"/>
      <c r="L12769" s="23"/>
      <c r="N12769" s="119"/>
      <c r="O12769" s="96"/>
    </row>
    <row r="12770" spans="1:15" ht="45.95" customHeight="1">
      <c r="A12770" s="110"/>
      <c r="C12770" s="127"/>
      <c r="D12770" s="150"/>
      <c r="E12770" s="150"/>
      <c r="F12770" s="133"/>
      <c r="G12770" s="25"/>
      <c r="H12770" s="25"/>
      <c r="I12770" s="132"/>
      <c r="J12770" s="23"/>
      <c r="K12770" s="24"/>
      <c r="L12770" s="23"/>
      <c r="N12770" s="119"/>
      <c r="O12770" s="96"/>
    </row>
    <row r="12771" spans="1:15" ht="45.95" customHeight="1">
      <c r="A12771" s="110"/>
      <c r="B12771" s="149"/>
      <c r="C12771" s="127"/>
      <c r="D12771" s="96"/>
      <c r="F12771" s="18"/>
      <c r="G12771" s="130"/>
      <c r="H12771" s="130"/>
      <c r="I12771" s="120"/>
      <c r="J12771" s="16"/>
      <c r="K12771" s="17"/>
      <c r="L12771" s="16"/>
      <c r="N12771" s="131"/>
      <c r="O12771" s="96"/>
    </row>
    <row r="12772" spans="1:15" ht="45.95" customHeight="1">
      <c r="A12772" s="110"/>
      <c r="D12772" s="150"/>
      <c r="E12772" s="150"/>
      <c r="F12772" s="18"/>
      <c r="G12772" s="130"/>
      <c r="H12772" s="130"/>
      <c r="I12772" s="120"/>
      <c r="J12772" s="16"/>
      <c r="K12772" s="17"/>
      <c r="L12772" s="16"/>
      <c r="N12772" s="131"/>
      <c r="O12772" s="96"/>
    </row>
    <row r="12773" spans="1:15" ht="45.95" customHeight="1">
      <c r="A12773" s="110"/>
      <c r="C12773" s="127"/>
      <c r="D12773" s="150"/>
      <c r="E12773" s="150"/>
      <c r="F12773" s="18"/>
      <c r="G12773" s="130"/>
      <c r="H12773" s="130"/>
      <c r="I12773" s="120"/>
      <c r="J12773" s="16"/>
      <c r="K12773" s="17"/>
      <c r="L12773" s="16"/>
      <c r="N12773" s="131"/>
      <c r="O12773" s="96"/>
    </row>
    <row r="12774" spans="1:15" ht="45.95" customHeight="1">
      <c r="A12774" s="110"/>
      <c r="C12774" s="127"/>
      <c r="D12774" s="150"/>
      <c r="E12774" s="150"/>
      <c r="F12774" s="18"/>
      <c r="G12774" s="130"/>
      <c r="H12774" s="130"/>
      <c r="I12774" s="120"/>
      <c r="J12774" s="16"/>
      <c r="K12774" s="17"/>
      <c r="L12774" s="16"/>
      <c r="N12774" s="131"/>
      <c r="O12774" s="96"/>
    </row>
    <row r="12775" spans="1:15" ht="45.95" customHeight="1">
      <c r="A12775" s="110"/>
      <c r="C12775" s="127"/>
      <c r="D12775" s="150"/>
      <c r="E12775" s="150"/>
      <c r="F12775" s="18"/>
      <c r="G12775" s="19"/>
      <c r="H12775" s="19"/>
      <c r="I12775" s="137"/>
      <c r="J12775" s="16"/>
      <c r="K12775" s="17"/>
      <c r="L12775" s="16"/>
      <c r="N12775" s="119"/>
      <c r="O12775" s="96"/>
    </row>
    <row r="12776" spans="1:15" ht="45.95" customHeight="1">
      <c r="A12776" s="110"/>
      <c r="C12776" s="127"/>
      <c r="D12776" s="150"/>
      <c r="E12776" s="150"/>
      <c r="F12776" s="18"/>
      <c r="G12776" s="19"/>
      <c r="H12776" s="19"/>
      <c r="I12776" s="120"/>
      <c r="J12776" s="16"/>
      <c r="K12776" s="17"/>
      <c r="L12776" s="16"/>
      <c r="N12776" s="119"/>
      <c r="O12776" s="96"/>
    </row>
    <row r="12777" spans="1:15" ht="45.95" customHeight="1">
      <c r="A12777" s="110"/>
      <c r="C12777" s="127"/>
      <c r="D12777" s="150"/>
      <c r="E12777" s="150"/>
      <c r="F12777" s="22"/>
      <c r="G12777" s="19"/>
      <c r="H12777" s="19"/>
      <c r="I12777" s="120"/>
      <c r="J12777" s="23"/>
      <c r="K12777" s="24"/>
      <c r="L12777" s="23"/>
      <c r="N12777" s="119"/>
      <c r="O12777" s="96"/>
    </row>
    <row r="12778" spans="1:15" ht="45.95" customHeight="1">
      <c r="A12778" s="110"/>
      <c r="C12778" s="127"/>
      <c r="D12778" s="150"/>
      <c r="E12778" s="150"/>
      <c r="F12778" s="22"/>
      <c r="G12778" s="19"/>
      <c r="H12778" s="19"/>
      <c r="I12778" s="120"/>
      <c r="J12778" s="23"/>
      <c r="K12778" s="24"/>
      <c r="L12778" s="23"/>
      <c r="N12778" s="119"/>
      <c r="O12778" s="96"/>
    </row>
    <row r="12779" spans="1:15" ht="45.95" customHeight="1">
      <c r="A12779" s="110"/>
      <c r="C12779" s="127"/>
      <c r="D12779" s="150"/>
      <c r="E12779" s="150"/>
      <c r="F12779" s="25"/>
      <c r="G12779" s="25"/>
      <c r="H12779" s="25"/>
      <c r="I12779" s="120"/>
      <c r="J12779" s="23"/>
      <c r="K12779" s="24"/>
      <c r="L12779" s="23"/>
      <c r="N12779" s="119"/>
      <c r="O12779" s="96"/>
    </row>
    <row r="12780" spans="1:15" ht="45.95" customHeight="1">
      <c r="A12780" s="110"/>
      <c r="C12780" s="127"/>
      <c r="D12780" s="150"/>
      <c r="E12780" s="150"/>
      <c r="F12780" s="133"/>
      <c r="G12780" s="25"/>
      <c r="H12780" s="25"/>
      <c r="I12780" s="120"/>
      <c r="J12780" s="23"/>
      <c r="K12780" s="24"/>
      <c r="L12780" s="23"/>
      <c r="N12780" s="119"/>
      <c r="O12780" s="96"/>
    </row>
    <row r="12781" spans="1:15" ht="45.95" customHeight="1">
      <c r="A12781" s="110"/>
      <c r="C12781" s="127"/>
      <c r="D12781" s="150"/>
      <c r="E12781" s="150"/>
      <c r="F12781" s="133"/>
      <c r="G12781" s="25"/>
      <c r="H12781" s="25"/>
      <c r="I12781" s="132"/>
      <c r="J12781" s="23"/>
      <c r="K12781" s="24"/>
      <c r="L12781" s="23"/>
      <c r="N12781" s="119"/>
      <c r="O12781" s="96"/>
    </row>
    <row r="12782" spans="1:15" ht="45.95" customHeight="1">
      <c r="A12782" s="110"/>
      <c r="C12782" s="127"/>
      <c r="D12782" s="150"/>
      <c r="E12782" s="150"/>
      <c r="F12782" s="18"/>
      <c r="G12782" s="19"/>
      <c r="H12782" s="19"/>
      <c r="I12782" s="120"/>
      <c r="J12782" s="16"/>
      <c r="K12782" s="17"/>
      <c r="L12782" s="16"/>
      <c r="N12782" s="119"/>
      <c r="O12782" s="96"/>
    </row>
    <row r="12783" spans="1:15" ht="45.95" customHeight="1">
      <c r="A12783" s="110"/>
      <c r="C12783" s="127"/>
      <c r="D12783" s="150"/>
      <c r="E12783" s="150"/>
      <c r="F12783" s="18"/>
      <c r="G12783" s="19"/>
      <c r="H12783" s="19"/>
      <c r="I12783" s="120"/>
      <c r="J12783" s="16"/>
      <c r="K12783" s="17"/>
      <c r="L12783" s="16"/>
      <c r="N12783" s="119"/>
      <c r="O12783" s="96"/>
    </row>
    <row r="12784" spans="1:15" ht="45.95" customHeight="1">
      <c r="A12784" s="110"/>
      <c r="C12784" s="127"/>
      <c r="D12784" s="150"/>
      <c r="E12784" s="150"/>
      <c r="F12784" s="18"/>
      <c r="G12784" s="19"/>
      <c r="H12784" s="19"/>
      <c r="I12784" s="120"/>
      <c r="J12784" s="16"/>
      <c r="K12784" s="17"/>
      <c r="L12784" s="16"/>
      <c r="N12784" s="119"/>
      <c r="O12784" s="96"/>
    </row>
    <row r="12785" spans="1:15" ht="45.95" customHeight="1">
      <c r="A12785" s="110"/>
      <c r="C12785" s="127"/>
      <c r="D12785" s="150"/>
      <c r="E12785" s="150"/>
      <c r="F12785" s="22"/>
      <c r="G12785" s="19"/>
      <c r="H12785" s="19"/>
      <c r="I12785" s="120"/>
      <c r="J12785" s="23"/>
      <c r="K12785" s="24"/>
      <c r="L12785" s="23"/>
      <c r="N12785" s="119"/>
      <c r="O12785" s="96"/>
    </row>
    <row r="12786" spans="1:15" ht="45.95" customHeight="1">
      <c r="A12786" s="110"/>
      <c r="C12786" s="127"/>
      <c r="D12786" s="150"/>
      <c r="E12786" s="150"/>
      <c r="F12786" s="25"/>
      <c r="G12786" s="25"/>
      <c r="H12786" s="25"/>
      <c r="I12786" s="132"/>
      <c r="J12786" s="23"/>
      <c r="K12786" s="24"/>
      <c r="L12786" s="23"/>
      <c r="N12786" s="119"/>
      <c r="O12786" s="96"/>
    </row>
    <row r="12787" spans="1:15" ht="45.95" customHeight="1">
      <c r="A12787" s="110"/>
      <c r="C12787" s="127"/>
      <c r="D12787" s="150"/>
      <c r="E12787" s="150"/>
      <c r="F12787" s="25"/>
      <c r="G12787" s="25"/>
      <c r="H12787" s="25"/>
      <c r="I12787" s="132"/>
      <c r="J12787" s="23"/>
      <c r="K12787" s="24"/>
      <c r="L12787" s="23"/>
      <c r="N12787" s="119"/>
      <c r="O12787" s="96"/>
    </row>
    <row r="12788" spans="1:15" ht="45.95" customHeight="1">
      <c r="A12788" s="110"/>
      <c r="C12788" s="127"/>
      <c r="D12788" s="150"/>
      <c r="E12788" s="150"/>
      <c r="F12788" s="133"/>
      <c r="G12788" s="25"/>
      <c r="H12788" s="25"/>
      <c r="I12788" s="132"/>
      <c r="J12788" s="23"/>
      <c r="K12788" s="24"/>
      <c r="L12788" s="23"/>
      <c r="N12788" s="119"/>
      <c r="O12788" s="96"/>
    </row>
    <row r="12789" spans="1:15" ht="45.95" customHeight="1">
      <c r="A12789" s="110"/>
      <c r="C12789" s="127"/>
      <c r="D12789" s="150"/>
      <c r="E12789" s="150"/>
      <c r="F12789" s="133"/>
      <c r="G12789" s="25"/>
      <c r="H12789" s="25"/>
      <c r="I12789" s="132"/>
      <c r="J12789" s="23"/>
      <c r="K12789" s="24"/>
      <c r="L12789" s="23"/>
      <c r="N12789" s="119"/>
      <c r="O12789" s="96"/>
    </row>
    <row r="12790" spans="1:15" ht="45.95" customHeight="1">
      <c r="A12790" s="110"/>
      <c r="C12790" s="127"/>
      <c r="D12790" s="150"/>
      <c r="E12790" s="150"/>
      <c r="F12790" s="133"/>
      <c r="G12790" s="25"/>
      <c r="H12790" s="25"/>
      <c r="I12790" s="132"/>
      <c r="J12790" s="23"/>
      <c r="K12790" s="24"/>
      <c r="L12790" s="23"/>
      <c r="N12790" s="119"/>
      <c r="O12790" s="96"/>
    </row>
    <row r="12791" spans="1:15" ht="45.95" customHeight="1">
      <c r="A12791" s="110"/>
      <c r="C12791" s="127"/>
      <c r="D12791" s="150"/>
      <c r="E12791" s="150"/>
      <c r="F12791" s="18"/>
      <c r="G12791" s="19"/>
      <c r="H12791" s="19"/>
      <c r="I12791" s="137"/>
      <c r="J12791" s="16"/>
      <c r="K12791" s="17"/>
      <c r="L12791" s="16"/>
      <c r="N12791" s="119"/>
      <c r="O12791" s="96"/>
    </row>
    <row r="12792" spans="1:15" ht="45.95" customHeight="1">
      <c r="A12792" s="110"/>
      <c r="C12792" s="127"/>
      <c r="D12792" s="150"/>
      <c r="E12792" s="150"/>
      <c r="F12792" s="18"/>
      <c r="G12792" s="19"/>
      <c r="H12792" s="19"/>
      <c r="I12792" s="120"/>
      <c r="J12792" s="16"/>
      <c r="K12792" s="17"/>
      <c r="L12792" s="16"/>
      <c r="N12792" s="119"/>
      <c r="O12792" s="96"/>
    </row>
    <row r="12793" spans="1:15" ht="45.95" customHeight="1">
      <c r="A12793" s="110"/>
      <c r="C12793" s="127"/>
      <c r="D12793" s="150"/>
      <c r="E12793" s="150"/>
      <c r="F12793" s="18"/>
      <c r="G12793" s="19"/>
      <c r="H12793" s="19"/>
      <c r="I12793" s="120"/>
      <c r="J12793" s="16"/>
      <c r="K12793" s="17"/>
      <c r="L12793" s="16"/>
      <c r="N12793" s="119"/>
      <c r="O12793" s="96"/>
    </row>
    <row r="12794" spans="1:15" ht="45.95" customHeight="1">
      <c r="A12794" s="110"/>
      <c r="C12794" s="127"/>
      <c r="D12794" s="150"/>
      <c r="E12794" s="150"/>
      <c r="F12794" s="18"/>
      <c r="G12794" s="19"/>
      <c r="H12794" s="19"/>
      <c r="I12794" s="120"/>
      <c r="J12794" s="16"/>
      <c r="K12794" s="17"/>
      <c r="L12794" s="16"/>
      <c r="N12794" s="119"/>
      <c r="O12794" s="96"/>
    </row>
    <row r="12795" spans="1:15" ht="45.95" customHeight="1">
      <c r="A12795" s="110"/>
      <c r="C12795" s="127"/>
      <c r="D12795" s="150"/>
      <c r="E12795" s="150"/>
      <c r="F12795" s="22"/>
      <c r="G12795" s="19"/>
      <c r="H12795" s="19"/>
      <c r="I12795" s="120"/>
      <c r="J12795" s="23"/>
      <c r="K12795" s="24"/>
      <c r="L12795" s="23"/>
      <c r="N12795" s="119"/>
      <c r="O12795" s="96"/>
    </row>
    <row r="12796" spans="1:15" ht="45.95" customHeight="1">
      <c r="A12796" s="110"/>
      <c r="C12796" s="127"/>
      <c r="D12796" s="150"/>
      <c r="E12796" s="150"/>
      <c r="F12796" s="22"/>
      <c r="G12796" s="19"/>
      <c r="H12796" s="19"/>
      <c r="I12796" s="120"/>
      <c r="J12796" s="23"/>
      <c r="K12796" s="24"/>
      <c r="L12796" s="23"/>
      <c r="N12796" s="119"/>
      <c r="O12796" s="96"/>
    </row>
    <row r="12797" spans="1:15" ht="45.95" customHeight="1">
      <c r="A12797" s="110"/>
      <c r="C12797" s="127"/>
      <c r="D12797" s="150"/>
      <c r="E12797" s="150"/>
      <c r="F12797" s="25"/>
      <c r="G12797" s="25"/>
      <c r="H12797" s="25"/>
      <c r="I12797" s="132"/>
      <c r="J12797" s="23"/>
      <c r="K12797" s="24"/>
      <c r="L12797" s="23"/>
      <c r="N12797" s="119"/>
      <c r="O12797" s="96"/>
    </row>
    <row r="12798" spans="1:15" ht="45.95" customHeight="1">
      <c r="A12798" s="110"/>
      <c r="C12798" s="127"/>
      <c r="D12798" s="150"/>
      <c r="E12798" s="150"/>
      <c r="F12798" s="25"/>
      <c r="G12798" s="25"/>
      <c r="H12798" s="25"/>
      <c r="I12798" s="132"/>
      <c r="J12798" s="23"/>
      <c r="K12798" s="24"/>
      <c r="L12798" s="23"/>
      <c r="N12798" s="119"/>
      <c r="O12798" s="96"/>
    </row>
    <row r="12799" spans="1:15" ht="45.95" customHeight="1">
      <c r="A12799" s="110"/>
      <c r="C12799" s="127"/>
      <c r="D12799" s="150"/>
      <c r="E12799" s="150"/>
      <c r="F12799" s="133"/>
      <c r="G12799" s="25"/>
      <c r="H12799" s="25"/>
      <c r="I12799" s="132"/>
      <c r="J12799" s="23"/>
      <c r="K12799" s="24"/>
      <c r="L12799" s="23"/>
      <c r="N12799" s="119"/>
      <c r="O12799" s="96"/>
    </row>
    <row r="12800" spans="1:15" ht="45.95" customHeight="1">
      <c r="A12800" s="110"/>
      <c r="C12800" s="127"/>
      <c r="D12800" s="150"/>
      <c r="E12800" s="150"/>
      <c r="F12800" s="133"/>
      <c r="G12800" s="25"/>
      <c r="H12800" s="25"/>
      <c r="I12800" s="132"/>
      <c r="J12800" s="23"/>
      <c r="K12800" s="24"/>
      <c r="L12800" s="23"/>
      <c r="N12800" s="119"/>
      <c r="O12800" s="96"/>
    </row>
    <row r="12801" spans="1:15" ht="45.95" customHeight="1">
      <c r="A12801" s="110"/>
      <c r="C12801" s="127"/>
      <c r="D12801" s="150"/>
      <c r="E12801" s="150"/>
      <c r="F12801" s="18"/>
      <c r="G12801" s="19"/>
      <c r="H12801" s="19"/>
      <c r="I12801" s="120"/>
      <c r="J12801" s="16"/>
      <c r="K12801" s="17"/>
      <c r="L12801" s="16"/>
      <c r="N12801" s="119"/>
      <c r="O12801" s="96"/>
    </row>
    <row r="12802" spans="1:15" ht="45.95" customHeight="1">
      <c r="A12802" s="110"/>
      <c r="C12802" s="127"/>
      <c r="D12802" s="150"/>
      <c r="E12802" s="150"/>
      <c r="F12802" s="18"/>
      <c r="G12802" s="19"/>
      <c r="H12802" s="19"/>
      <c r="I12802" s="120"/>
      <c r="J12802" s="16"/>
      <c r="K12802" s="17"/>
      <c r="L12802" s="16"/>
      <c r="N12802" s="119"/>
      <c r="O12802" s="96"/>
    </row>
    <row r="12803" spans="1:15" ht="45.95" customHeight="1">
      <c r="A12803" s="110"/>
      <c r="C12803" s="127"/>
      <c r="D12803" s="150"/>
      <c r="E12803" s="150"/>
      <c r="F12803" s="18"/>
      <c r="G12803" s="19"/>
      <c r="H12803" s="19"/>
      <c r="I12803" s="120"/>
      <c r="J12803" s="16"/>
      <c r="K12803" s="17"/>
      <c r="L12803" s="16"/>
      <c r="N12803" s="119"/>
      <c r="O12803" s="96"/>
    </row>
    <row r="12804" spans="1:15" ht="45.95" customHeight="1">
      <c r="A12804" s="110"/>
      <c r="C12804" s="127"/>
      <c r="D12804" s="150"/>
      <c r="E12804" s="150"/>
      <c r="F12804" s="22"/>
      <c r="G12804" s="19"/>
      <c r="H12804" s="19"/>
      <c r="I12804" s="120"/>
      <c r="J12804" s="23"/>
      <c r="K12804" s="24"/>
      <c r="L12804" s="23"/>
      <c r="N12804" s="119"/>
      <c r="O12804" s="96"/>
    </row>
    <row r="12805" spans="1:15" ht="45.95" customHeight="1">
      <c r="A12805" s="110"/>
      <c r="C12805" s="127"/>
      <c r="D12805" s="150"/>
      <c r="E12805" s="150"/>
      <c r="F12805" s="25"/>
      <c r="G12805" s="25"/>
      <c r="H12805" s="25"/>
      <c r="I12805" s="132"/>
      <c r="J12805" s="23"/>
      <c r="K12805" s="24"/>
      <c r="L12805" s="23"/>
      <c r="N12805" s="119"/>
      <c r="O12805" s="96"/>
    </row>
    <row r="12806" spans="1:15" ht="45.95" customHeight="1">
      <c r="A12806" s="110"/>
      <c r="C12806" s="127"/>
      <c r="D12806" s="150"/>
      <c r="E12806" s="150"/>
      <c r="F12806" s="25"/>
      <c r="G12806" s="25"/>
      <c r="H12806" s="25"/>
      <c r="I12806" s="132"/>
      <c r="J12806" s="23"/>
      <c r="K12806" s="24"/>
      <c r="L12806" s="23"/>
      <c r="N12806" s="119"/>
      <c r="O12806" s="96"/>
    </row>
    <row r="12807" spans="1:15" ht="45.95" customHeight="1">
      <c r="A12807" s="110"/>
      <c r="C12807" s="127"/>
      <c r="D12807" s="150"/>
      <c r="E12807" s="150"/>
      <c r="F12807" s="133"/>
      <c r="G12807" s="25"/>
      <c r="H12807" s="25"/>
      <c r="I12807" s="132"/>
      <c r="J12807" s="23"/>
      <c r="K12807" s="24"/>
      <c r="L12807" s="23"/>
      <c r="N12807" s="119"/>
      <c r="O12807" s="96"/>
    </row>
    <row r="12808" spans="1:15" ht="45.95" customHeight="1">
      <c r="A12808" s="110"/>
      <c r="C12808" s="127"/>
      <c r="D12808" s="150"/>
      <c r="E12808" s="150"/>
      <c r="F12808" s="133"/>
      <c r="G12808" s="25"/>
      <c r="H12808" s="25"/>
      <c r="I12808" s="132"/>
      <c r="J12808" s="23"/>
      <c r="K12808" s="24"/>
      <c r="L12808" s="23"/>
      <c r="N12808" s="119"/>
      <c r="O12808" s="96"/>
    </row>
    <row r="12809" spans="1:15" ht="45.95" customHeight="1">
      <c r="A12809" s="110"/>
      <c r="B12809" s="149"/>
      <c r="C12809" s="127"/>
      <c r="D12809" s="96"/>
      <c r="F12809" s="18"/>
      <c r="G12809" s="130"/>
      <c r="H12809" s="130"/>
      <c r="I12809" s="120"/>
      <c r="J12809" s="16"/>
      <c r="K12809" s="17"/>
      <c r="L12809" s="16"/>
      <c r="N12809" s="131"/>
    </row>
    <row r="12810" spans="1:15" ht="45.95" customHeight="1">
      <c r="A12810" s="110"/>
      <c r="D12810" s="150"/>
      <c r="E12810" s="150"/>
      <c r="F12810" s="18"/>
      <c r="G12810" s="130"/>
      <c r="H12810" s="130"/>
      <c r="I12810" s="120"/>
      <c r="J12810" s="16"/>
      <c r="K12810" s="17"/>
      <c r="L12810" s="16"/>
      <c r="N12810" s="131"/>
    </row>
    <row r="12811" spans="1:15" ht="45.95" customHeight="1">
      <c r="A12811" s="110"/>
      <c r="D12811" s="150"/>
      <c r="E12811" s="150"/>
      <c r="F12811" s="18"/>
      <c r="G12811" s="130"/>
      <c r="H12811" s="130"/>
      <c r="I12811" s="120"/>
      <c r="J12811" s="16"/>
      <c r="K12811" s="17"/>
      <c r="L12811" s="16"/>
      <c r="N12811" s="131"/>
    </row>
    <row r="12812" spans="1:15" ht="45.95" customHeight="1">
      <c r="A12812" s="110"/>
      <c r="D12812" s="150"/>
      <c r="E12812" s="150"/>
      <c r="F12812" s="18"/>
      <c r="G12812" s="19"/>
      <c r="H12812" s="19"/>
      <c r="I12812" s="120"/>
      <c r="J12812" s="16"/>
      <c r="K12812" s="17"/>
      <c r="L12812" s="16"/>
      <c r="N12812" s="119"/>
      <c r="O12812" s="96"/>
    </row>
    <row r="12813" spans="1:15" ht="45.95" customHeight="1">
      <c r="A12813" s="110"/>
      <c r="D12813" s="150"/>
      <c r="E12813" s="150"/>
      <c r="F12813" s="18"/>
      <c r="G12813" s="19"/>
      <c r="H12813" s="19"/>
      <c r="I12813" s="120"/>
      <c r="J12813" s="16"/>
      <c r="K12813" s="17"/>
      <c r="L12813" s="16"/>
      <c r="N12813" s="119"/>
      <c r="O12813" s="96"/>
    </row>
    <row r="12814" spans="1:15" ht="45.95" customHeight="1">
      <c r="A12814" s="110"/>
      <c r="D12814" s="150"/>
      <c r="E12814" s="150"/>
      <c r="F12814" s="22"/>
      <c r="G12814" s="19"/>
      <c r="H12814" s="19"/>
      <c r="I12814" s="120"/>
      <c r="J12814" s="23"/>
      <c r="K12814" s="24"/>
      <c r="L12814" s="23"/>
      <c r="N12814" s="119"/>
      <c r="O12814" s="96"/>
    </row>
    <row r="12815" spans="1:15" ht="45.95" customHeight="1">
      <c r="A12815" s="110"/>
      <c r="D12815" s="150"/>
      <c r="E12815" s="150"/>
      <c r="F12815" s="25"/>
      <c r="G12815" s="25"/>
      <c r="H12815" s="25"/>
      <c r="I12815" s="120"/>
      <c r="J12815" s="23"/>
      <c r="K12815" s="24"/>
      <c r="L12815" s="23"/>
      <c r="N12815" s="119"/>
    </row>
    <row r="12816" spans="1:15" ht="45.95" customHeight="1">
      <c r="A12816" s="110"/>
      <c r="D12816" s="150"/>
      <c r="E12816" s="150"/>
      <c r="F12816" s="133"/>
      <c r="G12816" s="25"/>
      <c r="H12816" s="25"/>
      <c r="I12816" s="120"/>
      <c r="J12816" s="23"/>
      <c r="K12816" s="24"/>
      <c r="L12816" s="23"/>
      <c r="N12816" s="119"/>
    </row>
    <row r="12817" spans="1:15" ht="45.95" customHeight="1">
      <c r="A12817" s="110"/>
      <c r="D12817" s="150"/>
      <c r="E12817" s="150"/>
      <c r="F12817" s="133"/>
      <c r="G12817" s="25"/>
      <c r="H12817" s="25"/>
      <c r="I12817" s="132"/>
      <c r="J12817" s="23"/>
      <c r="K12817" s="24"/>
      <c r="L12817" s="23"/>
      <c r="N12817" s="119"/>
    </row>
    <row r="12818" spans="1:15" ht="45.95" customHeight="1">
      <c r="A12818" s="110"/>
      <c r="D12818" s="150"/>
      <c r="E12818" s="150"/>
      <c r="F12818" s="18"/>
      <c r="G12818" s="19"/>
      <c r="H12818" s="19"/>
      <c r="I12818" s="137"/>
      <c r="J12818" s="16"/>
      <c r="K12818" s="17"/>
      <c r="L12818" s="16"/>
      <c r="N12818" s="119"/>
      <c r="O12818" s="96"/>
    </row>
    <row r="12819" spans="1:15" ht="45.95" customHeight="1">
      <c r="A12819" s="110"/>
      <c r="D12819" s="150"/>
      <c r="E12819" s="150"/>
      <c r="F12819" s="18"/>
      <c r="G12819" s="19"/>
      <c r="H12819" s="19"/>
      <c r="I12819" s="120"/>
      <c r="J12819" s="16"/>
      <c r="K12819" s="17"/>
      <c r="L12819" s="16"/>
      <c r="N12819" s="119"/>
      <c r="O12819" s="96"/>
    </row>
    <row r="12820" spans="1:15" ht="45.95" customHeight="1">
      <c r="A12820" s="110"/>
      <c r="D12820" s="150"/>
      <c r="E12820" s="150"/>
      <c r="F12820" s="18"/>
      <c r="G12820" s="19"/>
      <c r="H12820" s="19"/>
      <c r="I12820" s="120"/>
      <c r="J12820" s="16"/>
      <c r="K12820" s="17"/>
      <c r="L12820" s="16"/>
      <c r="N12820" s="119"/>
      <c r="O12820" s="96"/>
    </row>
    <row r="12821" spans="1:15" ht="45.95" customHeight="1">
      <c r="A12821" s="110"/>
      <c r="D12821" s="150"/>
      <c r="E12821" s="150"/>
      <c r="F12821" s="18"/>
      <c r="G12821" s="19"/>
      <c r="H12821" s="19"/>
      <c r="I12821" s="120"/>
      <c r="J12821" s="16"/>
      <c r="K12821" s="17"/>
      <c r="L12821" s="16"/>
      <c r="N12821" s="119"/>
      <c r="O12821" s="96"/>
    </row>
    <row r="12822" spans="1:15" ht="45.95" customHeight="1">
      <c r="A12822" s="110"/>
      <c r="D12822" s="150"/>
      <c r="E12822" s="150"/>
      <c r="F12822" s="18"/>
      <c r="G12822" s="19"/>
      <c r="H12822" s="19"/>
      <c r="I12822" s="120"/>
      <c r="J12822" s="16"/>
      <c r="K12822" s="17"/>
      <c r="L12822" s="16"/>
      <c r="N12822" s="119"/>
      <c r="O12822" s="96"/>
    </row>
    <row r="12823" spans="1:15" ht="45.95" customHeight="1">
      <c r="A12823" s="110"/>
      <c r="D12823" s="150"/>
      <c r="E12823" s="150"/>
      <c r="F12823" s="22"/>
      <c r="G12823" s="19"/>
      <c r="H12823" s="19"/>
      <c r="I12823" s="120"/>
      <c r="J12823" s="23"/>
      <c r="K12823" s="24"/>
      <c r="L12823" s="23"/>
      <c r="N12823" s="119"/>
      <c r="O12823" s="96"/>
    </row>
    <row r="12824" spans="1:15" ht="45.95" customHeight="1">
      <c r="A12824" s="110"/>
      <c r="D12824" s="150"/>
      <c r="E12824" s="150"/>
      <c r="F12824" s="22"/>
      <c r="G12824" s="19"/>
      <c r="H12824" s="19"/>
      <c r="I12824" s="120"/>
      <c r="J12824" s="23"/>
      <c r="K12824" s="24"/>
      <c r="L12824" s="23"/>
      <c r="N12824" s="119"/>
      <c r="O12824" s="96"/>
    </row>
    <row r="12825" spans="1:15" ht="45.95" customHeight="1">
      <c r="A12825" s="110"/>
      <c r="D12825" s="150"/>
      <c r="E12825" s="150"/>
      <c r="F12825" s="25"/>
      <c r="G12825" s="25"/>
      <c r="H12825" s="25"/>
      <c r="I12825" s="132"/>
      <c r="J12825" s="23"/>
      <c r="K12825" s="24"/>
      <c r="L12825" s="23"/>
      <c r="N12825" s="119"/>
    </row>
    <row r="12826" spans="1:15" ht="45.95" customHeight="1">
      <c r="A12826" s="110"/>
      <c r="D12826" s="150"/>
      <c r="E12826" s="150"/>
      <c r="F12826" s="25"/>
      <c r="G12826" s="25"/>
      <c r="H12826" s="25"/>
      <c r="I12826" s="132"/>
      <c r="J12826" s="23"/>
      <c r="K12826" s="24"/>
      <c r="L12826" s="23"/>
      <c r="N12826" s="119"/>
    </row>
    <row r="12827" spans="1:15" ht="45.95" customHeight="1">
      <c r="A12827" s="110"/>
      <c r="D12827" s="150"/>
      <c r="E12827" s="150"/>
      <c r="F12827" s="133"/>
      <c r="G12827" s="25"/>
      <c r="H12827" s="25"/>
      <c r="I12827" s="132"/>
      <c r="J12827" s="23"/>
      <c r="K12827" s="24"/>
      <c r="L12827" s="23"/>
      <c r="N12827" s="119"/>
    </row>
    <row r="12828" spans="1:15" ht="45.95" customHeight="1">
      <c r="A12828" s="110"/>
      <c r="D12828" s="150"/>
      <c r="E12828" s="150"/>
      <c r="F12828" s="18"/>
      <c r="G12828" s="19"/>
      <c r="H12828" s="19"/>
      <c r="I12828" s="137"/>
      <c r="J12828" s="16"/>
      <c r="K12828" s="17"/>
      <c r="L12828" s="16"/>
      <c r="N12828" s="119"/>
      <c r="O12828" s="96"/>
    </row>
    <row r="12829" spans="1:15" ht="45.95" customHeight="1">
      <c r="A12829" s="110"/>
      <c r="D12829" s="150"/>
      <c r="E12829" s="150"/>
      <c r="F12829" s="18"/>
      <c r="G12829" s="19"/>
      <c r="H12829" s="19"/>
      <c r="I12829" s="120"/>
      <c r="J12829" s="16"/>
      <c r="K12829" s="17"/>
      <c r="L12829" s="16"/>
      <c r="N12829" s="119"/>
      <c r="O12829" s="96"/>
    </row>
    <row r="12830" spans="1:15" ht="45.95" customHeight="1">
      <c r="A12830" s="110"/>
      <c r="D12830" s="150"/>
      <c r="E12830" s="150"/>
      <c r="F12830" s="18"/>
      <c r="G12830" s="19"/>
      <c r="H12830" s="19"/>
      <c r="I12830" s="120"/>
      <c r="J12830" s="16"/>
      <c r="K12830" s="17"/>
      <c r="L12830" s="16"/>
      <c r="N12830" s="119"/>
      <c r="O12830" s="96"/>
    </row>
    <row r="12831" spans="1:15" ht="45.95" customHeight="1">
      <c r="A12831" s="110"/>
      <c r="D12831" s="150"/>
      <c r="E12831" s="150"/>
      <c r="F12831" s="22"/>
      <c r="G12831" s="19"/>
      <c r="H12831" s="19"/>
      <c r="I12831" s="120"/>
      <c r="J12831" s="23"/>
      <c r="K12831" s="24"/>
      <c r="L12831" s="23"/>
      <c r="N12831" s="119"/>
      <c r="O12831" s="96"/>
    </row>
    <row r="12832" spans="1:15" ht="45.95" customHeight="1">
      <c r="A12832" s="110"/>
      <c r="D12832" s="150"/>
      <c r="E12832" s="150"/>
      <c r="F12832" s="25"/>
      <c r="G12832" s="25"/>
      <c r="H12832" s="25"/>
      <c r="I12832" s="120"/>
      <c r="J12832" s="23"/>
      <c r="K12832" s="24"/>
      <c r="L12832" s="23"/>
      <c r="N12832" s="119"/>
    </row>
    <row r="12833" spans="1:15" ht="45.95" customHeight="1">
      <c r="A12833" s="110"/>
      <c r="D12833" s="150"/>
      <c r="E12833" s="150"/>
      <c r="F12833" s="25"/>
      <c r="G12833" s="25"/>
      <c r="H12833" s="25"/>
      <c r="I12833" s="120"/>
      <c r="J12833" s="23"/>
      <c r="K12833" s="24"/>
      <c r="L12833" s="23"/>
      <c r="N12833" s="119"/>
    </row>
    <row r="12834" spans="1:15" ht="45.95" customHeight="1">
      <c r="A12834" s="110"/>
      <c r="D12834" s="150"/>
      <c r="E12834" s="150"/>
      <c r="F12834" s="133"/>
      <c r="G12834" s="25"/>
      <c r="H12834" s="25"/>
      <c r="I12834" s="132"/>
      <c r="J12834" s="23"/>
      <c r="K12834" s="24"/>
      <c r="L12834" s="23"/>
      <c r="N12834" s="119"/>
    </row>
    <row r="12835" spans="1:15" ht="45.95" customHeight="1">
      <c r="A12835" s="110"/>
      <c r="D12835" s="150"/>
      <c r="E12835" s="150"/>
      <c r="F12835" s="133"/>
      <c r="G12835" s="25"/>
      <c r="H12835" s="25"/>
      <c r="I12835" s="132"/>
      <c r="J12835" s="23"/>
      <c r="K12835" s="24"/>
      <c r="L12835" s="23"/>
      <c r="N12835" s="119"/>
    </row>
    <row r="12836" spans="1:15" ht="45.95" customHeight="1">
      <c r="A12836" s="110"/>
      <c r="B12836" s="149"/>
      <c r="C12836" s="127"/>
      <c r="D12836" s="96"/>
      <c r="F12836" s="18"/>
      <c r="G12836" s="130"/>
      <c r="H12836" s="130"/>
      <c r="I12836" s="120"/>
      <c r="J12836" s="16"/>
      <c r="K12836" s="17"/>
      <c r="L12836" s="16"/>
      <c r="N12836" s="131"/>
    </row>
    <row r="12837" spans="1:15" ht="45.95" customHeight="1">
      <c r="F12837" s="18"/>
      <c r="G12837" s="130"/>
      <c r="H12837" s="130"/>
      <c r="I12837" s="120"/>
      <c r="J12837" s="16"/>
      <c r="K12837" s="17"/>
      <c r="L12837" s="16"/>
      <c r="N12837" s="131"/>
    </row>
    <row r="12838" spans="1:15" ht="45.95" customHeight="1">
      <c r="F12838" s="18"/>
      <c r="G12838" s="130"/>
      <c r="H12838" s="130"/>
      <c r="I12838" s="120"/>
      <c r="J12838" s="16"/>
      <c r="K12838" s="17"/>
      <c r="L12838" s="16"/>
      <c r="N12838" s="131"/>
    </row>
    <row r="12839" spans="1:15" ht="45.95" customHeight="1">
      <c r="F12839" s="18"/>
      <c r="G12839" s="6"/>
      <c r="H12839" s="130"/>
      <c r="I12839" s="120"/>
      <c r="J12839" s="16"/>
      <c r="K12839" s="17"/>
      <c r="L12839" s="16"/>
      <c r="N12839" s="131"/>
    </row>
    <row r="12840" spans="1:15" ht="45.95" customHeight="1">
      <c r="F12840" s="18"/>
      <c r="G12840" s="19"/>
      <c r="H12840" s="19"/>
      <c r="I12840" s="120"/>
      <c r="J12840" s="16"/>
      <c r="K12840" s="17"/>
      <c r="L12840" s="16"/>
      <c r="N12840" s="119"/>
      <c r="O12840" s="96"/>
    </row>
    <row r="12841" spans="1:15" ht="45.95" customHeight="1">
      <c r="F12841" s="18"/>
      <c r="G12841" s="19"/>
      <c r="H12841" s="19"/>
      <c r="I12841" s="120"/>
      <c r="J12841" s="16"/>
      <c r="K12841" s="17"/>
      <c r="L12841" s="16"/>
      <c r="N12841" s="119"/>
    </row>
    <row r="12842" spans="1:15" ht="45.95" customHeight="1">
      <c r="F12842" s="22"/>
      <c r="G12842" s="19"/>
      <c r="H12842" s="19"/>
      <c r="I12842" s="120"/>
      <c r="J12842" s="23"/>
      <c r="K12842" s="24"/>
      <c r="L12842" s="23"/>
    </row>
    <row r="12843" spans="1:15" ht="45.95" customHeight="1">
      <c r="F12843" s="25"/>
      <c r="G12843" s="25"/>
      <c r="H12843" s="25"/>
      <c r="I12843" s="120"/>
      <c r="J12843" s="23"/>
      <c r="K12843" s="24"/>
      <c r="L12843" s="23"/>
      <c r="N12843" s="119"/>
    </row>
    <row r="12844" spans="1:15" ht="45.95" customHeight="1">
      <c r="F12844" s="133"/>
      <c r="G12844" s="25"/>
      <c r="H12844" s="25"/>
      <c r="I12844" s="132"/>
      <c r="J12844" s="23"/>
      <c r="K12844" s="24"/>
      <c r="L12844" s="23"/>
      <c r="N12844" s="119"/>
    </row>
    <row r="12845" spans="1:15" ht="45.95" customHeight="1">
      <c r="F12845" s="133"/>
      <c r="G12845" s="25"/>
      <c r="H12845" s="25"/>
      <c r="I12845" s="132"/>
      <c r="J12845" s="23"/>
      <c r="K12845" s="24"/>
      <c r="L12845" s="23"/>
    </row>
    <row r="12846" spans="1:15" ht="45.95" customHeight="1">
      <c r="F12846" s="133"/>
      <c r="G12846" s="25"/>
      <c r="H12846" s="25"/>
      <c r="I12846" s="132"/>
      <c r="J12846" s="23"/>
      <c r="K12846" s="24"/>
      <c r="L12846" s="23"/>
    </row>
    <row r="12847" spans="1:15" ht="45.95" customHeight="1">
      <c r="F12847" s="18"/>
      <c r="G12847" s="19"/>
      <c r="H12847" s="19"/>
      <c r="I12847" s="120"/>
      <c r="J12847" s="16"/>
      <c r="K12847" s="17"/>
      <c r="L12847" s="16"/>
      <c r="N12847" s="119"/>
      <c r="O12847" s="96"/>
    </row>
    <row r="12848" spans="1:15" ht="45.95" customHeight="1">
      <c r="F12848" s="18"/>
      <c r="G12848" s="19"/>
      <c r="H12848" s="19"/>
      <c r="I12848" s="120"/>
      <c r="J12848" s="16"/>
      <c r="K12848" s="17"/>
      <c r="L12848" s="16"/>
      <c r="N12848" s="119"/>
      <c r="O12848" s="96"/>
    </row>
    <row r="12849" spans="6:15" ht="45.95" customHeight="1">
      <c r="F12849" s="22"/>
      <c r="G12849" s="19"/>
      <c r="H12849" s="19"/>
      <c r="I12849" s="120"/>
      <c r="J12849" s="23"/>
      <c r="K12849" s="24"/>
      <c r="L12849" s="23"/>
      <c r="N12849" s="119"/>
      <c r="O12849" s="96"/>
    </row>
    <row r="12850" spans="6:15" ht="45.95" customHeight="1">
      <c r="F12850" s="25"/>
      <c r="G12850" s="25"/>
      <c r="H12850" s="25"/>
      <c r="I12850" s="120"/>
      <c r="J12850" s="23"/>
      <c r="K12850" s="24"/>
      <c r="L12850" s="23"/>
      <c r="N12850" s="119"/>
    </row>
    <row r="12851" spans="6:15" ht="45.95" customHeight="1">
      <c r="F12851" s="25"/>
      <c r="G12851" s="25"/>
      <c r="H12851" s="25"/>
      <c r="I12851" s="120"/>
      <c r="J12851" s="23"/>
      <c r="K12851" s="24"/>
      <c r="L12851" s="23"/>
      <c r="N12851" s="119"/>
    </row>
    <row r="12852" spans="6:15" ht="45.95" customHeight="1">
      <c r="F12852" s="133"/>
      <c r="G12852" s="25"/>
      <c r="H12852" s="25"/>
      <c r="I12852" s="132"/>
      <c r="J12852" s="23"/>
      <c r="K12852" s="24"/>
      <c r="L12852" s="23"/>
      <c r="N12852" s="119"/>
    </row>
    <row r="12853" spans="6:15" ht="45.95" customHeight="1">
      <c r="F12853" s="133"/>
      <c r="G12853" s="25"/>
      <c r="H12853" s="25"/>
      <c r="I12853" s="132"/>
      <c r="J12853" s="23"/>
      <c r="K12853" s="24"/>
      <c r="L12853" s="23"/>
      <c r="N12853" s="119"/>
    </row>
    <row r="12854" spans="6:15" ht="45.95" customHeight="1">
      <c r="F12854" s="18"/>
      <c r="G12854" s="19"/>
      <c r="H12854" s="19"/>
      <c r="I12854" s="137"/>
      <c r="J12854" s="16"/>
      <c r="K12854" s="17"/>
      <c r="L12854" s="16"/>
      <c r="N12854" s="119"/>
      <c r="O12854" s="96"/>
    </row>
    <row r="12855" spans="6:15" ht="45.95" customHeight="1">
      <c r="F12855" s="18"/>
      <c r="G12855" s="19"/>
      <c r="H12855" s="19"/>
      <c r="I12855" s="120"/>
      <c r="J12855" s="16"/>
      <c r="K12855" s="17"/>
      <c r="L12855" s="16"/>
      <c r="N12855" s="119"/>
      <c r="O12855" s="96"/>
    </row>
    <row r="12856" spans="6:15" ht="45.95" customHeight="1">
      <c r="F12856" s="18"/>
      <c r="G12856" s="19"/>
      <c r="H12856" s="19"/>
      <c r="I12856" s="120"/>
      <c r="J12856" s="16"/>
      <c r="K12856" s="17"/>
      <c r="L12856" s="16"/>
      <c r="N12856" s="119"/>
      <c r="O12856" s="96"/>
    </row>
    <row r="12857" spans="6:15" ht="45.95" customHeight="1">
      <c r="F12857" s="18"/>
      <c r="G12857" s="19"/>
      <c r="H12857" s="19"/>
      <c r="I12857" s="120"/>
      <c r="J12857" s="16"/>
      <c r="K12857" s="17"/>
      <c r="L12857" s="16"/>
      <c r="N12857" s="119"/>
      <c r="O12857" s="96"/>
    </row>
    <row r="12858" spans="6:15" ht="45.95" customHeight="1">
      <c r="F12858" s="22"/>
      <c r="G12858" s="19"/>
      <c r="H12858" s="19"/>
      <c r="I12858" s="120"/>
      <c r="J12858" s="23"/>
      <c r="K12858" s="24"/>
      <c r="L12858" s="23"/>
      <c r="N12858" s="119"/>
      <c r="O12858" s="96"/>
    </row>
    <row r="12859" spans="6:15" ht="45.95" customHeight="1">
      <c r="F12859" s="22"/>
      <c r="G12859" s="19"/>
      <c r="H12859" s="19"/>
      <c r="I12859" s="120"/>
      <c r="J12859" s="23"/>
      <c r="K12859" s="24"/>
      <c r="L12859" s="23"/>
      <c r="N12859" s="119"/>
      <c r="O12859" s="96"/>
    </row>
    <row r="12860" spans="6:15" ht="45.95" customHeight="1">
      <c r="F12860" s="25"/>
      <c r="G12860" s="25"/>
      <c r="H12860" s="25"/>
      <c r="I12860" s="132"/>
      <c r="J12860" s="23"/>
      <c r="K12860" s="24"/>
      <c r="L12860" s="23"/>
      <c r="N12860" s="119"/>
      <c r="O12860" s="96"/>
    </row>
    <row r="12861" spans="6:15" ht="45.95" customHeight="1">
      <c r="F12861" s="133"/>
      <c r="G12861" s="25"/>
      <c r="H12861" s="25"/>
      <c r="I12861" s="132"/>
      <c r="J12861" s="23"/>
      <c r="K12861" s="24"/>
      <c r="L12861" s="23"/>
      <c r="N12861" s="119"/>
    </row>
    <row r="12862" spans="6:15" ht="45.95" customHeight="1">
      <c r="F12862" s="133"/>
      <c r="G12862" s="25"/>
      <c r="H12862" s="25"/>
      <c r="I12862" s="132"/>
      <c r="J12862" s="23"/>
      <c r="K12862" s="24"/>
      <c r="L12862" s="23"/>
      <c r="N12862" s="119"/>
    </row>
    <row r="12863" spans="6:15" ht="45.95" customHeight="1">
      <c r="F12863" s="18"/>
      <c r="G12863" s="19"/>
      <c r="H12863" s="19"/>
      <c r="I12863" s="120"/>
      <c r="J12863" s="16"/>
      <c r="K12863" s="17"/>
      <c r="L12863" s="16"/>
      <c r="N12863" s="119"/>
      <c r="O12863" s="119"/>
    </row>
    <row r="12864" spans="6:15" ht="45.95" customHeight="1">
      <c r="F12864" s="22"/>
      <c r="G12864" s="19"/>
      <c r="H12864" s="19"/>
      <c r="I12864" s="120"/>
      <c r="J12864" s="23"/>
      <c r="K12864" s="24"/>
      <c r="L12864" s="23"/>
      <c r="N12864" s="119"/>
      <c r="O12864" s="119"/>
    </row>
    <row r="12865" spans="1:15" ht="45.95" customHeight="1">
      <c r="F12865" s="22"/>
      <c r="G12865" s="19"/>
      <c r="H12865" s="19"/>
      <c r="I12865" s="120"/>
      <c r="J12865" s="23"/>
      <c r="K12865" s="24"/>
      <c r="L12865" s="23"/>
      <c r="N12865" s="119"/>
      <c r="O12865" s="119"/>
    </row>
    <row r="12866" spans="1:15" ht="45.95" customHeight="1">
      <c r="F12866" s="25"/>
      <c r="G12866" s="25"/>
      <c r="H12866" s="25"/>
      <c r="I12866" s="120"/>
      <c r="J12866" s="23"/>
      <c r="K12866" s="24"/>
      <c r="L12866" s="23"/>
      <c r="N12866" s="119"/>
    </row>
    <row r="12867" spans="1:15" ht="45.95" customHeight="1">
      <c r="F12867" s="133"/>
      <c r="G12867" s="25"/>
      <c r="H12867" s="25"/>
      <c r="I12867" s="120"/>
      <c r="J12867" s="23"/>
      <c r="K12867" s="24"/>
      <c r="L12867" s="23"/>
      <c r="N12867" s="119"/>
      <c r="O12867" s="96"/>
    </row>
    <row r="12868" spans="1:15" ht="45.95" customHeight="1">
      <c r="F12868" s="133"/>
      <c r="G12868" s="25"/>
      <c r="H12868" s="25"/>
      <c r="I12868" s="132"/>
      <c r="J12868" s="23"/>
      <c r="K12868" s="24"/>
      <c r="L12868" s="23"/>
      <c r="N12868" s="119"/>
      <c r="O12868" s="96"/>
    </row>
    <row r="12869" spans="1:15" ht="45.95" customHeight="1">
      <c r="A12869" s="110"/>
      <c r="B12869" s="149"/>
      <c r="C12869" s="127"/>
      <c r="D12869" s="96"/>
      <c r="F12869" s="18"/>
      <c r="G12869" s="130"/>
      <c r="H12869" s="130"/>
      <c r="I12869" s="120"/>
      <c r="J12869" s="16"/>
      <c r="K12869" s="17"/>
      <c r="L12869" s="16"/>
      <c r="N12869" s="131"/>
      <c r="O12869" s="96"/>
    </row>
    <row r="12870" spans="1:15" ht="45.95" customHeight="1">
      <c r="A12870" s="110"/>
      <c r="D12870" s="150"/>
      <c r="E12870" s="150"/>
      <c r="F12870" s="18"/>
      <c r="G12870" s="130"/>
      <c r="H12870" s="130"/>
      <c r="I12870" s="120"/>
      <c r="J12870" s="16"/>
      <c r="K12870" s="17"/>
      <c r="L12870" s="16"/>
      <c r="N12870" s="131"/>
    </row>
    <row r="12871" spans="1:15" ht="45.95" customHeight="1">
      <c r="A12871" s="110"/>
      <c r="D12871" s="150"/>
      <c r="E12871" s="150"/>
      <c r="F12871" s="18"/>
      <c r="G12871" s="19"/>
      <c r="H12871" s="19"/>
      <c r="I12871" s="137"/>
      <c r="J12871" s="16"/>
      <c r="K12871" s="17"/>
      <c r="L12871" s="16"/>
      <c r="N12871" s="119"/>
      <c r="O12871" s="96"/>
    </row>
    <row r="12872" spans="1:15" ht="45.95" customHeight="1">
      <c r="A12872" s="110"/>
      <c r="D12872" s="150"/>
      <c r="E12872" s="150"/>
      <c r="F12872" s="18"/>
      <c r="G12872" s="19"/>
      <c r="H12872" s="19"/>
      <c r="I12872" s="120"/>
      <c r="J12872" s="16"/>
      <c r="K12872" s="17"/>
      <c r="L12872" s="16"/>
      <c r="N12872" s="119"/>
      <c r="O12872" s="96"/>
    </row>
    <row r="12873" spans="1:15" ht="45.95" customHeight="1">
      <c r="A12873" s="110"/>
      <c r="D12873" s="150"/>
      <c r="E12873" s="150"/>
      <c r="F12873" s="18"/>
      <c r="G12873" s="19"/>
      <c r="H12873" s="19"/>
      <c r="I12873" s="120"/>
      <c r="J12873" s="16"/>
      <c r="K12873" s="17"/>
      <c r="L12873" s="16"/>
      <c r="N12873" s="119"/>
      <c r="O12873" s="96"/>
    </row>
    <row r="12874" spans="1:15" ht="45.95" customHeight="1">
      <c r="A12874" s="110"/>
      <c r="D12874" s="150"/>
      <c r="E12874" s="150"/>
      <c r="F12874" s="18"/>
      <c r="G12874" s="19"/>
      <c r="H12874" s="19"/>
      <c r="I12874" s="120"/>
      <c r="J12874" s="16"/>
      <c r="K12874" s="17"/>
      <c r="L12874" s="16"/>
      <c r="N12874" s="119"/>
      <c r="O12874" s="96"/>
    </row>
    <row r="12875" spans="1:15" ht="45.95" customHeight="1">
      <c r="A12875" s="110"/>
      <c r="D12875" s="150"/>
      <c r="E12875" s="150"/>
      <c r="F12875" s="22"/>
      <c r="G12875" s="19"/>
      <c r="H12875" s="19"/>
      <c r="I12875" s="120"/>
      <c r="J12875" s="23"/>
      <c r="K12875" s="24"/>
      <c r="L12875" s="23"/>
      <c r="N12875" s="119"/>
      <c r="O12875" s="96"/>
    </row>
    <row r="12876" spans="1:15" ht="45.95" customHeight="1">
      <c r="A12876" s="110"/>
      <c r="D12876" s="150"/>
      <c r="E12876" s="150"/>
      <c r="F12876" s="22"/>
      <c r="G12876" s="19"/>
      <c r="H12876" s="19"/>
      <c r="I12876" s="120"/>
      <c r="J12876" s="23"/>
      <c r="K12876" s="24"/>
      <c r="L12876" s="23"/>
      <c r="N12876" s="119"/>
      <c r="O12876" s="96"/>
    </row>
    <row r="12877" spans="1:15" ht="45.95" customHeight="1">
      <c r="A12877" s="110"/>
      <c r="D12877" s="150"/>
      <c r="E12877" s="150"/>
      <c r="F12877" s="25"/>
      <c r="G12877" s="25"/>
      <c r="H12877" s="25"/>
      <c r="I12877" s="120"/>
      <c r="J12877" s="23"/>
      <c r="K12877" s="24"/>
      <c r="L12877" s="23"/>
      <c r="N12877" s="119"/>
    </row>
    <row r="12878" spans="1:15" ht="45.95" customHeight="1">
      <c r="A12878" s="110"/>
      <c r="D12878" s="150"/>
      <c r="E12878" s="150"/>
      <c r="F12878" s="133"/>
      <c r="G12878" s="25"/>
      <c r="H12878" s="25"/>
      <c r="I12878" s="132"/>
      <c r="J12878" s="23"/>
      <c r="K12878" s="24"/>
      <c r="L12878" s="23"/>
      <c r="N12878" s="119"/>
    </row>
    <row r="12879" spans="1:15" ht="45.95" customHeight="1">
      <c r="A12879" s="110"/>
      <c r="D12879" s="150"/>
      <c r="E12879" s="150"/>
      <c r="F12879" s="133"/>
      <c r="G12879" s="25"/>
      <c r="H12879" s="25"/>
      <c r="I12879" s="132"/>
      <c r="J12879" s="23"/>
      <c r="K12879" s="24"/>
      <c r="L12879" s="23"/>
      <c r="N12879" s="119"/>
    </row>
    <row r="12880" spans="1:15" ht="45.95" customHeight="1">
      <c r="A12880" s="110"/>
      <c r="D12880" s="150"/>
      <c r="E12880" s="150"/>
      <c r="F12880" s="133"/>
      <c r="G12880" s="25"/>
      <c r="H12880" s="25"/>
      <c r="I12880" s="132"/>
      <c r="J12880" s="23"/>
      <c r="K12880" s="24"/>
      <c r="L12880" s="23"/>
      <c r="N12880" s="119"/>
    </row>
    <row r="12881" spans="1:15" ht="45.95" customHeight="1">
      <c r="A12881" s="110"/>
      <c r="D12881" s="150"/>
      <c r="E12881" s="150"/>
      <c r="F12881" s="18"/>
      <c r="G12881" s="19"/>
      <c r="H12881" s="19"/>
      <c r="I12881" s="120"/>
      <c r="J12881" s="16"/>
      <c r="K12881" s="17"/>
      <c r="L12881" s="16"/>
      <c r="N12881" s="119"/>
      <c r="O12881" s="96"/>
    </row>
    <row r="12882" spans="1:15" ht="45.95" customHeight="1">
      <c r="A12882" s="110"/>
      <c r="D12882" s="150"/>
      <c r="E12882" s="150"/>
      <c r="F12882" s="22"/>
      <c r="G12882" s="19"/>
      <c r="H12882" s="19"/>
      <c r="I12882" s="120"/>
      <c r="J12882" s="23"/>
      <c r="K12882" s="24"/>
      <c r="L12882" s="23"/>
      <c r="N12882" s="119"/>
      <c r="O12882" s="96"/>
    </row>
    <row r="12883" spans="1:15" ht="45.95" customHeight="1">
      <c r="A12883" s="110"/>
      <c r="D12883" s="150"/>
      <c r="E12883" s="150"/>
      <c r="F12883" s="22"/>
      <c r="G12883" s="19"/>
      <c r="H12883" s="19"/>
      <c r="I12883" s="120"/>
      <c r="J12883" s="23"/>
      <c r="K12883" s="24"/>
      <c r="L12883" s="23"/>
      <c r="N12883" s="119"/>
      <c r="O12883" s="96"/>
    </row>
    <row r="12884" spans="1:15" ht="45.95" customHeight="1">
      <c r="A12884" s="110"/>
      <c r="D12884" s="150"/>
      <c r="E12884" s="150"/>
      <c r="F12884" s="25"/>
      <c r="G12884" s="25"/>
      <c r="H12884" s="25"/>
      <c r="I12884" s="120"/>
      <c r="J12884" s="23"/>
      <c r="K12884" s="24"/>
      <c r="L12884" s="23"/>
      <c r="N12884" s="119"/>
    </row>
    <row r="12885" spans="1:15" ht="45.95" customHeight="1">
      <c r="A12885" s="110"/>
      <c r="D12885" s="150"/>
      <c r="E12885" s="150"/>
      <c r="F12885" s="133"/>
      <c r="G12885" s="25"/>
      <c r="H12885" s="25"/>
      <c r="I12885" s="120"/>
      <c r="J12885" s="23"/>
      <c r="K12885" s="24"/>
      <c r="L12885" s="23"/>
      <c r="N12885" s="119"/>
    </row>
    <row r="12886" spans="1:15" ht="45.95" customHeight="1">
      <c r="A12886" s="110"/>
      <c r="D12886" s="150"/>
      <c r="E12886" s="150"/>
      <c r="F12886" s="133"/>
      <c r="G12886" s="25"/>
      <c r="H12886" s="25"/>
      <c r="I12886" s="132"/>
      <c r="J12886" s="23"/>
      <c r="K12886" s="24"/>
      <c r="L12886" s="23"/>
      <c r="N12886" s="119"/>
    </row>
    <row r="12887" spans="1:15" ht="45.95" customHeight="1">
      <c r="A12887" s="110"/>
      <c r="B12887" s="111"/>
      <c r="C12887" s="127"/>
      <c r="D12887" s="96"/>
      <c r="F12887" s="18"/>
      <c r="G12887" s="130"/>
      <c r="H12887" s="130"/>
      <c r="I12887" s="120"/>
      <c r="J12887" s="16"/>
      <c r="K12887" s="17"/>
      <c r="L12887" s="16"/>
      <c r="N12887" s="131"/>
    </row>
    <row r="12888" spans="1:15" ht="45.95" customHeight="1">
      <c r="F12888" s="18"/>
      <c r="G12888" s="130"/>
      <c r="H12888" s="130"/>
      <c r="I12888" s="120"/>
      <c r="J12888" s="16"/>
      <c r="K12888" s="17"/>
      <c r="L12888" s="16"/>
      <c r="N12888" s="131"/>
    </row>
    <row r="12889" spans="1:15" ht="45.95" customHeight="1">
      <c r="F12889" s="18"/>
      <c r="G12889" s="130"/>
      <c r="H12889" s="130"/>
      <c r="I12889" s="120"/>
      <c r="J12889" s="16"/>
      <c r="K12889" s="17"/>
      <c r="L12889" s="16"/>
      <c r="N12889" s="131"/>
    </row>
    <row r="12890" spans="1:15" ht="45.95" customHeight="1">
      <c r="F12890" s="18"/>
      <c r="G12890" s="19"/>
      <c r="H12890" s="19"/>
      <c r="I12890" s="137"/>
      <c r="J12890" s="16"/>
      <c r="K12890" s="17"/>
      <c r="L12890" s="16"/>
      <c r="N12890" s="119"/>
      <c r="O12890" s="96"/>
    </row>
    <row r="12891" spans="1:15" ht="45.95" customHeight="1">
      <c r="F12891" s="18"/>
      <c r="G12891" s="19"/>
      <c r="H12891" s="19"/>
      <c r="I12891" s="120"/>
      <c r="J12891" s="16"/>
      <c r="K12891" s="17"/>
      <c r="L12891" s="16"/>
      <c r="N12891" s="119"/>
      <c r="O12891" s="96"/>
    </row>
    <row r="12892" spans="1:15" ht="45.95" customHeight="1">
      <c r="F12892" s="18"/>
      <c r="G12892" s="19"/>
      <c r="H12892" s="19"/>
      <c r="I12892" s="120"/>
      <c r="J12892" s="16"/>
      <c r="K12892" s="17"/>
      <c r="L12892" s="16"/>
      <c r="N12892" s="119"/>
      <c r="O12892" s="96"/>
    </row>
    <row r="12893" spans="1:15" ht="45.95" customHeight="1">
      <c r="F12893" s="18"/>
      <c r="G12893" s="19"/>
      <c r="H12893" s="19"/>
      <c r="I12893" s="120"/>
      <c r="J12893" s="16"/>
      <c r="K12893" s="17"/>
      <c r="L12893" s="16"/>
      <c r="N12893" s="119"/>
      <c r="O12893" s="96"/>
    </row>
    <row r="12894" spans="1:15" ht="45.95" customHeight="1">
      <c r="F12894" s="18"/>
      <c r="G12894" s="19"/>
      <c r="H12894" s="19"/>
      <c r="I12894" s="120"/>
      <c r="J12894" s="16"/>
      <c r="K12894" s="17"/>
      <c r="L12894" s="16"/>
      <c r="N12894" s="119"/>
      <c r="O12894" s="96"/>
    </row>
    <row r="12895" spans="1:15" ht="45.95" customHeight="1">
      <c r="F12895" s="22"/>
      <c r="G12895" s="19"/>
      <c r="H12895" s="19"/>
      <c r="I12895" s="120"/>
      <c r="J12895" s="23"/>
      <c r="K12895" s="24"/>
      <c r="L12895" s="23"/>
      <c r="N12895" s="119"/>
      <c r="O12895" s="96"/>
    </row>
    <row r="12896" spans="1:15" ht="45.95" customHeight="1">
      <c r="F12896" s="22"/>
      <c r="G12896" s="19"/>
      <c r="H12896" s="19"/>
      <c r="I12896" s="120"/>
      <c r="J12896" s="23"/>
      <c r="K12896" s="24"/>
      <c r="L12896" s="23"/>
      <c r="N12896" s="119"/>
      <c r="O12896" s="96"/>
    </row>
    <row r="12897" spans="6:15" ht="45.95" customHeight="1">
      <c r="F12897" s="25"/>
      <c r="G12897" s="25"/>
      <c r="H12897" s="25"/>
      <c r="I12897" s="132"/>
      <c r="J12897" s="23"/>
      <c r="K12897" s="24"/>
      <c r="L12897" s="23"/>
      <c r="N12897" s="119"/>
    </row>
    <row r="12898" spans="6:15" ht="45.95" customHeight="1">
      <c r="F12898" s="25"/>
      <c r="G12898" s="25"/>
      <c r="H12898" s="25"/>
      <c r="I12898" s="132"/>
      <c r="J12898" s="23"/>
      <c r="K12898" s="24"/>
      <c r="L12898" s="23"/>
      <c r="N12898" s="119"/>
    </row>
    <row r="12899" spans="6:15" ht="45.95" customHeight="1">
      <c r="F12899" s="133"/>
      <c r="G12899" s="25"/>
      <c r="H12899" s="25"/>
      <c r="I12899" s="132"/>
      <c r="J12899" s="23"/>
      <c r="K12899" s="24"/>
      <c r="L12899" s="23"/>
      <c r="N12899" s="119"/>
    </row>
    <row r="12900" spans="6:15" ht="45.95" customHeight="1">
      <c r="F12900" s="133"/>
      <c r="G12900" s="25"/>
      <c r="H12900" s="25"/>
      <c r="I12900" s="132"/>
      <c r="J12900" s="23"/>
      <c r="K12900" s="24"/>
      <c r="L12900" s="23"/>
      <c r="N12900" s="119"/>
    </row>
    <row r="12901" spans="6:15" ht="45.95" customHeight="1">
      <c r="F12901" s="133"/>
      <c r="G12901" s="25"/>
      <c r="H12901" s="25"/>
      <c r="I12901" s="132"/>
      <c r="J12901" s="23"/>
      <c r="K12901" s="24"/>
      <c r="L12901" s="23"/>
      <c r="N12901" s="119"/>
    </row>
    <row r="12902" spans="6:15" ht="45.95" customHeight="1">
      <c r="F12902" s="133"/>
      <c r="G12902" s="25"/>
      <c r="H12902" s="25"/>
      <c r="I12902" s="132"/>
      <c r="J12902" s="23"/>
      <c r="K12902" s="24"/>
      <c r="L12902" s="23"/>
      <c r="N12902" s="119"/>
    </row>
    <row r="12903" spans="6:15" ht="45.95" customHeight="1">
      <c r="F12903" s="18"/>
      <c r="G12903" s="19"/>
      <c r="H12903" s="19"/>
      <c r="I12903" s="120"/>
      <c r="J12903" s="16"/>
      <c r="K12903" s="17"/>
      <c r="L12903" s="16"/>
      <c r="N12903" s="119"/>
      <c r="O12903" s="96"/>
    </row>
    <row r="12904" spans="6:15" ht="45.95" customHeight="1">
      <c r="F12904" s="18"/>
      <c r="G12904" s="19"/>
      <c r="H12904" s="19"/>
      <c r="I12904" s="120"/>
      <c r="J12904" s="16"/>
      <c r="K12904" s="17"/>
      <c r="L12904" s="16"/>
      <c r="N12904" s="119"/>
      <c r="O12904" s="96"/>
    </row>
    <row r="12905" spans="6:15" ht="45.95" customHeight="1">
      <c r="F12905" s="18"/>
      <c r="G12905" s="19"/>
      <c r="H12905" s="19"/>
      <c r="I12905" s="120"/>
      <c r="J12905" s="16"/>
      <c r="K12905" s="17"/>
      <c r="L12905" s="16"/>
      <c r="N12905" s="119"/>
      <c r="O12905" s="96"/>
    </row>
    <row r="12906" spans="6:15" ht="45.95" customHeight="1">
      <c r="F12906" s="18"/>
      <c r="G12906" s="19"/>
      <c r="H12906" s="19"/>
      <c r="I12906" s="120"/>
      <c r="J12906" s="16"/>
      <c r="K12906" s="17"/>
      <c r="L12906" s="16"/>
      <c r="N12906" s="119"/>
      <c r="O12906" s="96"/>
    </row>
    <row r="12907" spans="6:15" ht="45.95" customHeight="1">
      <c r="F12907" s="22"/>
      <c r="G12907" s="19"/>
      <c r="H12907" s="19"/>
      <c r="I12907" s="120"/>
      <c r="J12907" s="23"/>
      <c r="K12907" s="24"/>
      <c r="L12907" s="23"/>
      <c r="N12907" s="119"/>
      <c r="O12907" s="96"/>
    </row>
    <row r="12908" spans="6:15" ht="45.95" customHeight="1">
      <c r="F12908" s="25"/>
      <c r="G12908" s="25"/>
      <c r="H12908" s="25"/>
      <c r="I12908" s="132"/>
      <c r="J12908" s="23"/>
      <c r="K12908" s="24"/>
      <c r="L12908" s="23"/>
      <c r="N12908" s="119"/>
    </row>
    <row r="12909" spans="6:15" ht="45.95" customHeight="1">
      <c r="F12909" s="25"/>
      <c r="G12909" s="25"/>
      <c r="H12909" s="25"/>
      <c r="I12909" s="132"/>
      <c r="J12909" s="23"/>
      <c r="K12909" s="24"/>
      <c r="L12909" s="23"/>
      <c r="N12909" s="119"/>
    </row>
    <row r="12910" spans="6:15" ht="45.95" customHeight="1">
      <c r="F12910" s="133"/>
      <c r="G12910" s="25"/>
      <c r="H12910" s="25"/>
      <c r="I12910" s="132"/>
      <c r="J12910" s="23"/>
      <c r="K12910" s="24"/>
      <c r="L12910" s="23"/>
      <c r="N12910" s="119"/>
    </row>
    <row r="12911" spans="6:15" ht="45.95" customHeight="1">
      <c r="F12911" s="133"/>
      <c r="G12911" s="25"/>
      <c r="H12911" s="25"/>
      <c r="I12911" s="132"/>
      <c r="J12911" s="23"/>
      <c r="K12911" s="24"/>
      <c r="L12911" s="23"/>
      <c r="N12911" s="119"/>
    </row>
    <row r="12912" spans="6:15" ht="45.95" customHeight="1">
      <c r="F12912" s="133"/>
      <c r="G12912" s="25"/>
      <c r="H12912" s="25"/>
      <c r="I12912" s="132"/>
      <c r="J12912" s="23"/>
      <c r="K12912" s="24"/>
      <c r="L12912" s="23"/>
      <c r="N12912" s="119"/>
    </row>
    <row r="12913" spans="1:15" ht="45.95" customHeight="1">
      <c r="F12913" s="18"/>
      <c r="G12913" s="19"/>
      <c r="H12913" s="19"/>
      <c r="I12913" s="120"/>
      <c r="J12913" s="16"/>
      <c r="K12913" s="17"/>
      <c r="L12913" s="16"/>
      <c r="N12913" s="119"/>
      <c r="O12913" s="96"/>
    </row>
    <row r="12914" spans="1:15" ht="45.95" customHeight="1">
      <c r="F12914" s="18"/>
      <c r="G12914" s="19"/>
      <c r="H12914" s="19"/>
      <c r="I12914" s="120"/>
      <c r="J12914" s="16"/>
      <c r="K12914" s="17"/>
      <c r="L12914" s="16"/>
      <c r="N12914" s="119"/>
      <c r="O12914" s="96"/>
    </row>
    <row r="12915" spans="1:15" ht="45.95" customHeight="1">
      <c r="F12915" s="18"/>
      <c r="G12915" s="19"/>
      <c r="H12915" s="19"/>
      <c r="I12915" s="120"/>
      <c r="J12915" s="16"/>
      <c r="K12915" s="17"/>
      <c r="L12915" s="16"/>
      <c r="N12915" s="119"/>
      <c r="O12915" s="96"/>
    </row>
    <row r="12916" spans="1:15" ht="45.95" customHeight="1">
      <c r="F12916" s="22"/>
      <c r="G12916" s="19"/>
      <c r="H12916" s="19"/>
      <c r="I12916" s="120"/>
      <c r="J12916" s="23"/>
      <c r="K12916" s="24"/>
      <c r="L12916" s="23"/>
      <c r="N12916" s="119"/>
      <c r="O12916" s="96"/>
    </row>
    <row r="12917" spans="1:15" ht="45.95" customHeight="1">
      <c r="F12917" s="25"/>
      <c r="G12917" s="25"/>
      <c r="H12917" s="25"/>
      <c r="I12917" s="120"/>
      <c r="J12917" s="23"/>
      <c r="K12917" s="24"/>
      <c r="L12917" s="23"/>
      <c r="N12917" s="119"/>
    </row>
    <row r="12918" spans="1:15" ht="45.95" customHeight="1">
      <c r="F12918" s="25"/>
      <c r="G12918" s="25"/>
      <c r="H12918" s="25"/>
      <c r="I12918" s="132"/>
      <c r="J12918" s="23"/>
      <c r="K12918" s="24"/>
      <c r="L12918" s="23"/>
      <c r="N12918" s="119"/>
    </row>
    <row r="12919" spans="1:15" ht="45.95" customHeight="1">
      <c r="F12919" s="133"/>
      <c r="G12919" s="25"/>
      <c r="H12919" s="25"/>
      <c r="I12919" s="132"/>
      <c r="J12919" s="23"/>
      <c r="K12919" s="24"/>
      <c r="L12919" s="23"/>
      <c r="N12919" s="119"/>
    </row>
    <row r="12920" spans="1:15" ht="45.95" customHeight="1">
      <c r="F12920" s="133"/>
      <c r="G12920" s="25"/>
      <c r="H12920" s="25"/>
      <c r="I12920" s="132"/>
      <c r="J12920" s="23"/>
      <c r="K12920" s="24"/>
      <c r="L12920" s="23"/>
      <c r="N12920" s="119"/>
    </row>
    <row r="12921" spans="1:15" ht="45.95" customHeight="1">
      <c r="A12921" s="110"/>
      <c r="B12921" s="149"/>
      <c r="C12921" s="127"/>
      <c r="D12921" s="96"/>
      <c r="F12921" s="18"/>
      <c r="G12921" s="130"/>
      <c r="H12921" s="130"/>
      <c r="I12921" s="120"/>
      <c r="J12921" s="16"/>
      <c r="K12921" s="17"/>
      <c r="L12921" s="16"/>
      <c r="N12921" s="131"/>
      <c r="O12921" s="96"/>
    </row>
    <row r="12922" spans="1:15" ht="45.95" customHeight="1">
      <c r="F12922" s="18"/>
      <c r="G12922" s="130"/>
      <c r="H12922" s="130"/>
      <c r="I12922" s="120"/>
      <c r="J12922" s="16"/>
      <c r="K12922" s="17"/>
      <c r="L12922" s="16"/>
      <c r="N12922" s="131"/>
      <c r="O12922" s="96"/>
    </row>
    <row r="12923" spans="1:15" ht="45.95" customHeight="1">
      <c r="F12923" s="130"/>
      <c r="G12923" s="130"/>
      <c r="H12923" s="130"/>
      <c r="I12923" s="120"/>
      <c r="J12923" s="16"/>
      <c r="K12923" s="17"/>
      <c r="L12923" s="16"/>
      <c r="N12923" s="131"/>
      <c r="O12923" s="96"/>
    </row>
    <row r="12924" spans="1:15" ht="45.95" customHeight="1">
      <c r="F12924" s="130"/>
      <c r="G12924" s="130"/>
      <c r="H12924" s="130"/>
      <c r="I12924" s="120"/>
      <c r="J12924" s="16"/>
      <c r="K12924" s="17"/>
      <c r="L12924" s="16"/>
      <c r="N12924" s="131"/>
      <c r="O12924" s="96"/>
    </row>
    <row r="12925" spans="1:15" ht="45.95" customHeight="1">
      <c r="F12925" s="18"/>
      <c r="G12925" s="19"/>
      <c r="H12925" s="19"/>
      <c r="I12925" s="137"/>
      <c r="J12925" s="16"/>
      <c r="K12925" s="17"/>
      <c r="L12925" s="16"/>
      <c r="N12925" s="119"/>
      <c r="O12925" s="96"/>
    </row>
    <row r="12926" spans="1:15" ht="45.95" customHeight="1">
      <c r="F12926" s="18"/>
      <c r="G12926" s="19"/>
      <c r="H12926" s="19"/>
      <c r="I12926" s="120"/>
      <c r="J12926" s="16"/>
      <c r="K12926" s="17"/>
      <c r="L12926" s="16"/>
      <c r="N12926" s="119"/>
      <c r="O12926" s="96"/>
    </row>
    <row r="12927" spans="1:15" ht="45.95" customHeight="1">
      <c r="F12927" s="18"/>
      <c r="G12927" s="19"/>
      <c r="H12927" s="19"/>
      <c r="I12927" s="120"/>
      <c r="J12927" s="16"/>
      <c r="K12927" s="17"/>
      <c r="L12927" s="16"/>
      <c r="N12927" s="119"/>
      <c r="O12927" s="96"/>
    </row>
    <row r="12928" spans="1:15" ht="45.95" customHeight="1">
      <c r="F12928" s="18"/>
      <c r="G12928" s="19"/>
      <c r="H12928" s="19"/>
      <c r="I12928" s="120"/>
      <c r="J12928" s="16"/>
      <c r="K12928" s="17"/>
      <c r="L12928" s="16"/>
      <c r="N12928" s="119"/>
      <c r="O12928" s="96"/>
    </row>
    <row r="12929" spans="6:15" ht="45.95" customHeight="1">
      <c r="F12929" s="22"/>
      <c r="G12929" s="19"/>
      <c r="H12929" s="19"/>
      <c r="I12929" s="120"/>
      <c r="J12929" s="23"/>
      <c r="K12929" s="24"/>
      <c r="L12929" s="23"/>
      <c r="N12929" s="119"/>
      <c r="O12929" s="96"/>
    </row>
    <row r="12930" spans="6:15" ht="45.95" customHeight="1">
      <c r="F12930" s="22"/>
      <c r="G12930" s="19"/>
      <c r="H12930" s="19"/>
      <c r="I12930" s="120"/>
      <c r="J12930" s="23"/>
      <c r="K12930" s="24"/>
      <c r="L12930" s="23"/>
      <c r="N12930" s="119"/>
      <c r="O12930" s="96"/>
    </row>
    <row r="12931" spans="6:15" ht="45.95" customHeight="1">
      <c r="F12931" s="25"/>
      <c r="G12931" s="25"/>
      <c r="H12931" s="25"/>
      <c r="I12931" s="132"/>
      <c r="J12931" s="23"/>
      <c r="K12931" s="24"/>
      <c r="L12931" s="23"/>
      <c r="N12931" s="119"/>
      <c r="O12931" s="96"/>
    </row>
    <row r="12932" spans="6:15" ht="45.95" customHeight="1">
      <c r="F12932" s="25"/>
      <c r="G12932" s="25"/>
      <c r="H12932" s="25"/>
      <c r="I12932" s="132"/>
      <c r="J12932" s="23"/>
      <c r="K12932" s="24"/>
      <c r="L12932" s="23"/>
      <c r="N12932" s="119"/>
      <c r="O12932" s="96"/>
    </row>
    <row r="12933" spans="6:15" ht="45.95" customHeight="1">
      <c r="F12933" s="133"/>
      <c r="G12933" s="25"/>
      <c r="H12933" s="25"/>
      <c r="I12933" s="132"/>
      <c r="J12933" s="23"/>
      <c r="K12933" s="24"/>
      <c r="L12933" s="23"/>
      <c r="N12933" s="119"/>
      <c r="O12933" s="96"/>
    </row>
    <row r="12934" spans="6:15" ht="45.95" customHeight="1">
      <c r="F12934" s="133"/>
      <c r="G12934" s="25"/>
      <c r="H12934" s="25"/>
      <c r="I12934" s="132"/>
      <c r="J12934" s="23"/>
      <c r="K12934" s="24"/>
      <c r="L12934" s="23"/>
      <c r="N12934" s="119"/>
      <c r="O12934" s="96"/>
    </row>
    <row r="12935" spans="6:15" ht="45.95" customHeight="1">
      <c r="F12935" s="133"/>
      <c r="G12935" s="25"/>
      <c r="H12935" s="25"/>
      <c r="I12935" s="132"/>
      <c r="J12935" s="23"/>
      <c r="K12935" s="24"/>
      <c r="L12935" s="23"/>
      <c r="N12935" s="119"/>
      <c r="O12935" s="96"/>
    </row>
    <row r="12936" spans="6:15" ht="45.95" customHeight="1">
      <c r="F12936" s="133"/>
      <c r="G12936" s="25"/>
      <c r="H12936" s="25"/>
      <c r="I12936" s="132"/>
      <c r="J12936" s="23"/>
      <c r="K12936" s="24"/>
      <c r="L12936" s="23"/>
      <c r="N12936" s="119"/>
      <c r="O12936" s="96"/>
    </row>
    <row r="12937" spans="6:15" ht="45.95" customHeight="1">
      <c r="F12937" s="18"/>
      <c r="G12937" s="19"/>
      <c r="H12937" s="19"/>
      <c r="I12937" s="137"/>
      <c r="J12937" s="16"/>
      <c r="K12937" s="17"/>
      <c r="L12937" s="16"/>
      <c r="N12937" s="119"/>
      <c r="O12937" s="96"/>
    </row>
    <row r="12938" spans="6:15" ht="45.95" customHeight="1">
      <c r="F12938" s="18"/>
      <c r="G12938" s="19"/>
      <c r="H12938" s="19"/>
      <c r="I12938" s="120"/>
      <c r="J12938" s="16"/>
      <c r="K12938" s="17"/>
      <c r="L12938" s="16"/>
      <c r="N12938" s="119"/>
      <c r="O12938" s="96"/>
    </row>
    <row r="12939" spans="6:15" ht="45.95" customHeight="1">
      <c r="F12939" s="18"/>
      <c r="G12939" s="19"/>
      <c r="H12939" s="19"/>
      <c r="I12939" s="120"/>
      <c r="J12939" s="16"/>
      <c r="K12939" s="17"/>
      <c r="L12939" s="16"/>
      <c r="N12939" s="119"/>
      <c r="O12939" s="96"/>
    </row>
    <row r="12940" spans="6:15" ht="45.95" customHeight="1">
      <c r="F12940" s="18"/>
      <c r="G12940" s="19"/>
      <c r="H12940" s="19"/>
      <c r="I12940" s="120"/>
      <c r="J12940" s="16"/>
      <c r="K12940" s="17"/>
      <c r="L12940" s="16"/>
      <c r="N12940" s="119"/>
      <c r="O12940" s="96"/>
    </row>
    <row r="12941" spans="6:15" ht="45.95" customHeight="1">
      <c r="F12941" s="18"/>
      <c r="G12941" s="19"/>
      <c r="H12941" s="19"/>
      <c r="I12941" s="120"/>
      <c r="J12941" s="16"/>
      <c r="K12941" s="17"/>
      <c r="L12941" s="16"/>
      <c r="N12941" s="119"/>
      <c r="O12941" s="96"/>
    </row>
    <row r="12942" spans="6:15" ht="45.95" customHeight="1">
      <c r="F12942" s="18"/>
      <c r="G12942" s="19"/>
      <c r="H12942" s="19"/>
      <c r="I12942" s="120"/>
      <c r="J12942" s="16"/>
      <c r="K12942" s="17"/>
      <c r="L12942" s="16"/>
      <c r="N12942" s="119"/>
      <c r="O12942" s="96"/>
    </row>
    <row r="12943" spans="6:15" ht="45.95" customHeight="1">
      <c r="F12943" s="22"/>
      <c r="G12943" s="19"/>
      <c r="H12943" s="19"/>
      <c r="I12943" s="120"/>
      <c r="J12943" s="23"/>
      <c r="K12943" s="24"/>
      <c r="L12943" s="23"/>
      <c r="N12943" s="119"/>
      <c r="O12943" s="96"/>
    </row>
    <row r="12944" spans="6:15" ht="45.95" customHeight="1">
      <c r="F12944" s="22"/>
      <c r="G12944" s="19"/>
      <c r="H12944" s="19"/>
      <c r="I12944" s="120"/>
      <c r="J12944" s="23"/>
      <c r="K12944" s="24"/>
      <c r="L12944" s="23"/>
      <c r="N12944" s="119"/>
      <c r="O12944" s="96"/>
    </row>
    <row r="12945" spans="6:15" ht="45.95" customHeight="1">
      <c r="F12945" s="25"/>
      <c r="G12945" s="25"/>
      <c r="H12945" s="25"/>
      <c r="I12945" s="132"/>
      <c r="J12945" s="23"/>
      <c r="K12945" s="24"/>
      <c r="L12945" s="23"/>
      <c r="N12945" s="119"/>
      <c r="O12945" s="96"/>
    </row>
    <row r="12946" spans="6:15" ht="45.95" customHeight="1">
      <c r="F12946" s="25"/>
      <c r="G12946" s="25"/>
      <c r="H12946" s="25"/>
      <c r="I12946" s="132"/>
      <c r="J12946" s="23"/>
      <c r="K12946" s="24"/>
      <c r="L12946" s="23"/>
      <c r="N12946" s="119"/>
      <c r="O12946" s="96"/>
    </row>
    <row r="12947" spans="6:15" ht="45.95" customHeight="1">
      <c r="F12947" s="133"/>
      <c r="G12947" s="25"/>
      <c r="H12947" s="25"/>
      <c r="I12947" s="132"/>
      <c r="J12947" s="23"/>
      <c r="K12947" s="24"/>
      <c r="L12947" s="23"/>
      <c r="N12947" s="119"/>
      <c r="O12947" s="96"/>
    </row>
    <row r="12948" spans="6:15" ht="45.95" customHeight="1">
      <c r="F12948" s="133"/>
      <c r="G12948" s="25"/>
      <c r="H12948" s="25"/>
      <c r="I12948" s="132"/>
      <c r="J12948" s="23"/>
      <c r="K12948" s="24"/>
      <c r="L12948" s="23"/>
      <c r="N12948" s="119"/>
      <c r="O12948" s="96"/>
    </row>
    <row r="12949" spans="6:15" ht="45.95" customHeight="1">
      <c r="F12949" s="133"/>
      <c r="G12949" s="25"/>
      <c r="H12949" s="25"/>
      <c r="I12949" s="132"/>
      <c r="J12949" s="23"/>
      <c r="K12949" s="24"/>
      <c r="L12949" s="23"/>
      <c r="N12949" s="119"/>
      <c r="O12949" s="96"/>
    </row>
    <row r="12950" spans="6:15" ht="45.95" customHeight="1">
      <c r="F12950" s="18"/>
      <c r="G12950" s="19"/>
      <c r="H12950" s="19"/>
      <c r="I12950" s="120"/>
      <c r="J12950" s="16"/>
      <c r="K12950" s="17"/>
      <c r="L12950" s="16"/>
      <c r="N12950" s="119"/>
      <c r="O12950" s="96"/>
    </row>
    <row r="12951" spans="6:15" ht="45.95" customHeight="1">
      <c r="F12951" s="18"/>
      <c r="G12951" s="19"/>
      <c r="H12951" s="19"/>
      <c r="I12951" s="120"/>
      <c r="J12951" s="16"/>
      <c r="K12951" s="17"/>
      <c r="L12951" s="16"/>
      <c r="N12951" s="119"/>
      <c r="O12951" s="96"/>
    </row>
    <row r="12952" spans="6:15" ht="45.95" customHeight="1">
      <c r="F12952" s="22"/>
      <c r="G12952" s="19"/>
      <c r="H12952" s="19"/>
      <c r="I12952" s="120"/>
      <c r="J12952" s="23"/>
      <c r="K12952" s="24"/>
      <c r="L12952" s="23"/>
      <c r="N12952" s="119"/>
      <c r="O12952" s="96"/>
    </row>
    <row r="12953" spans="6:15" ht="45.95" customHeight="1">
      <c r="F12953" s="22"/>
      <c r="G12953" s="19"/>
      <c r="H12953" s="19"/>
      <c r="I12953" s="120"/>
      <c r="J12953" s="23"/>
      <c r="K12953" s="24"/>
      <c r="L12953" s="23"/>
      <c r="N12953" s="119"/>
      <c r="O12953" s="96"/>
    </row>
    <row r="12954" spans="6:15" ht="45.95" customHeight="1">
      <c r="F12954" s="25"/>
      <c r="G12954" s="25"/>
      <c r="H12954" s="25"/>
      <c r="I12954" s="120"/>
      <c r="J12954" s="23"/>
      <c r="K12954" s="24"/>
      <c r="L12954" s="23"/>
      <c r="N12954" s="119"/>
      <c r="O12954" s="96"/>
    </row>
    <row r="12955" spans="6:15" ht="45.95" customHeight="1">
      <c r="F12955" s="25"/>
      <c r="G12955" s="25"/>
      <c r="H12955" s="25"/>
      <c r="I12955" s="132"/>
      <c r="J12955" s="23"/>
      <c r="K12955" s="24"/>
      <c r="L12955" s="23"/>
      <c r="N12955" s="119"/>
      <c r="O12955" s="96"/>
    </row>
    <row r="12956" spans="6:15" ht="45.95" customHeight="1">
      <c r="F12956" s="133"/>
      <c r="G12956" s="25"/>
      <c r="H12956" s="25"/>
      <c r="I12956" s="132"/>
      <c r="J12956" s="23"/>
      <c r="K12956" s="24"/>
      <c r="L12956" s="23"/>
      <c r="N12956" s="119"/>
      <c r="O12956" s="96"/>
    </row>
    <row r="12957" spans="6:15" ht="45.95" customHeight="1">
      <c r="F12957" s="133"/>
      <c r="G12957" s="25"/>
      <c r="H12957" s="25"/>
      <c r="I12957" s="132"/>
      <c r="J12957" s="23"/>
      <c r="K12957" s="24"/>
      <c r="L12957" s="23"/>
      <c r="N12957" s="119"/>
      <c r="O12957" s="96"/>
    </row>
    <row r="12958" spans="6:15" ht="45.95" customHeight="1">
      <c r="F12958" s="18"/>
      <c r="G12958" s="19"/>
      <c r="H12958" s="19"/>
      <c r="I12958" s="120"/>
      <c r="J12958" s="16"/>
      <c r="K12958" s="17"/>
      <c r="L12958" s="16"/>
      <c r="N12958" s="119"/>
      <c r="O12958" s="96"/>
    </row>
    <row r="12959" spans="6:15" ht="45.95" customHeight="1">
      <c r="F12959" s="18"/>
      <c r="G12959" s="19"/>
      <c r="H12959" s="19"/>
      <c r="I12959" s="120"/>
      <c r="J12959" s="16"/>
      <c r="K12959" s="17"/>
      <c r="L12959" s="16"/>
      <c r="N12959" s="119"/>
      <c r="O12959" s="96"/>
    </row>
    <row r="12960" spans="6:15" ht="45.95" customHeight="1">
      <c r="F12960" s="18"/>
      <c r="G12960" s="19"/>
      <c r="H12960" s="19"/>
      <c r="I12960" s="120"/>
      <c r="J12960" s="16"/>
      <c r="K12960" s="17"/>
      <c r="L12960" s="16"/>
      <c r="N12960" s="119"/>
      <c r="O12960" s="96"/>
    </row>
    <row r="12961" spans="1:15" ht="45.95" customHeight="1">
      <c r="F12961" s="18"/>
      <c r="G12961" s="19"/>
      <c r="H12961" s="19"/>
      <c r="I12961" s="120"/>
      <c r="J12961" s="16"/>
      <c r="K12961" s="17"/>
      <c r="L12961" s="16"/>
      <c r="N12961" s="119"/>
      <c r="O12961" s="96"/>
    </row>
    <row r="12962" spans="1:15" ht="45.95" customHeight="1">
      <c r="F12962" s="18"/>
      <c r="G12962" s="19"/>
      <c r="H12962" s="19"/>
      <c r="I12962" s="120"/>
      <c r="J12962" s="16"/>
      <c r="K12962" s="17"/>
      <c r="L12962" s="16"/>
      <c r="N12962" s="119"/>
      <c r="O12962" s="96"/>
    </row>
    <row r="12963" spans="1:15" ht="45.95" customHeight="1">
      <c r="F12963" s="22"/>
      <c r="G12963" s="19"/>
      <c r="H12963" s="19"/>
      <c r="I12963" s="120"/>
      <c r="J12963" s="23"/>
      <c r="K12963" s="24"/>
      <c r="L12963" s="23"/>
      <c r="N12963" s="119"/>
      <c r="O12963" s="96"/>
    </row>
    <row r="12964" spans="1:15" ht="45.95" customHeight="1">
      <c r="F12964" s="25"/>
      <c r="G12964" s="25"/>
      <c r="H12964" s="25"/>
      <c r="I12964" s="132"/>
      <c r="J12964" s="23"/>
      <c r="K12964" s="24"/>
      <c r="L12964" s="23"/>
      <c r="N12964" s="119"/>
      <c r="O12964" s="96"/>
    </row>
    <row r="12965" spans="1:15" ht="45.95" customHeight="1">
      <c r="F12965" s="25"/>
      <c r="G12965" s="25"/>
      <c r="H12965" s="25"/>
      <c r="I12965" s="132"/>
      <c r="J12965" s="23"/>
      <c r="K12965" s="24"/>
      <c r="L12965" s="23"/>
      <c r="N12965" s="119"/>
      <c r="O12965" s="96"/>
    </row>
    <row r="12966" spans="1:15" ht="45.95" customHeight="1">
      <c r="F12966" s="133"/>
      <c r="G12966" s="25"/>
      <c r="H12966" s="25"/>
      <c r="I12966" s="132"/>
      <c r="J12966" s="23"/>
      <c r="K12966" s="24"/>
      <c r="L12966" s="23"/>
      <c r="N12966" s="119"/>
      <c r="O12966" s="96"/>
    </row>
    <row r="12967" spans="1:15" ht="45.95" customHeight="1">
      <c r="F12967" s="133"/>
      <c r="G12967" s="25"/>
      <c r="H12967" s="25"/>
      <c r="I12967" s="132"/>
      <c r="J12967" s="23"/>
      <c r="K12967" s="24"/>
      <c r="L12967" s="23"/>
      <c r="N12967" s="119"/>
      <c r="O12967" s="96"/>
    </row>
    <row r="12968" spans="1:15" ht="45.95" customHeight="1">
      <c r="F12968" s="133"/>
      <c r="G12968" s="25"/>
      <c r="H12968" s="25"/>
      <c r="I12968" s="132"/>
      <c r="J12968" s="23"/>
      <c r="K12968" s="24"/>
      <c r="L12968" s="23"/>
      <c r="N12968" s="119"/>
      <c r="O12968" s="96"/>
    </row>
    <row r="12969" spans="1:15" ht="45.95" customHeight="1">
      <c r="A12969" s="110"/>
      <c r="B12969" s="149"/>
      <c r="C12969" s="127"/>
      <c r="D12969" s="96"/>
      <c r="F12969" s="18"/>
      <c r="G12969" s="130"/>
      <c r="H12969" s="130"/>
      <c r="I12969" s="120"/>
      <c r="J12969" s="16"/>
      <c r="K12969" s="17"/>
      <c r="L12969" s="16"/>
      <c r="N12969" s="131"/>
      <c r="O12969" s="96"/>
    </row>
    <row r="12970" spans="1:15" ht="45.95" customHeight="1">
      <c r="F12970" s="130"/>
      <c r="G12970" s="130"/>
      <c r="H12970" s="130"/>
      <c r="I12970" s="120"/>
      <c r="J12970" s="16"/>
      <c r="K12970" s="17"/>
      <c r="L12970" s="16"/>
      <c r="N12970" s="131"/>
    </row>
    <row r="12971" spans="1:15" ht="45.95" customHeight="1">
      <c r="F12971" s="18"/>
      <c r="G12971" s="130"/>
      <c r="H12971" s="130"/>
      <c r="I12971" s="120"/>
      <c r="J12971" s="16"/>
      <c r="K12971" s="17"/>
      <c r="L12971" s="16"/>
      <c r="N12971" s="131"/>
    </row>
    <row r="12972" spans="1:15" ht="45.95" customHeight="1">
      <c r="F12972" s="18"/>
      <c r="G12972" s="130"/>
      <c r="H12972" s="130"/>
      <c r="I12972" s="120"/>
      <c r="J12972" s="16"/>
      <c r="K12972" s="17"/>
      <c r="L12972" s="16"/>
      <c r="N12972" s="131"/>
    </row>
    <row r="12973" spans="1:15" ht="45.95" customHeight="1">
      <c r="F12973" s="18"/>
      <c r="G12973" s="130"/>
      <c r="H12973" s="130"/>
      <c r="I12973" s="120"/>
      <c r="J12973" s="16"/>
      <c r="K12973" s="17"/>
      <c r="L12973" s="16"/>
      <c r="N12973" s="131"/>
    </row>
    <row r="12974" spans="1:15" ht="45.95" customHeight="1">
      <c r="F12974" s="18"/>
      <c r="G12974" s="19"/>
      <c r="H12974" s="19"/>
      <c r="I12974" s="120"/>
      <c r="J12974" s="16"/>
      <c r="K12974" s="17"/>
      <c r="L12974" s="16"/>
      <c r="N12974" s="119"/>
    </row>
    <row r="12975" spans="1:15" ht="45.95" customHeight="1">
      <c r="F12975" s="18"/>
      <c r="G12975" s="19"/>
      <c r="H12975" s="19"/>
      <c r="I12975" s="120"/>
      <c r="J12975" s="16"/>
      <c r="K12975" s="17"/>
      <c r="L12975" s="16"/>
      <c r="N12975" s="119"/>
    </row>
    <row r="12976" spans="1:15" ht="45.95" customHeight="1">
      <c r="F12976" s="18"/>
      <c r="G12976" s="19"/>
      <c r="H12976" s="19"/>
      <c r="I12976" s="120"/>
      <c r="J12976" s="16"/>
      <c r="K12976" s="17"/>
      <c r="L12976" s="16"/>
      <c r="N12976" s="119"/>
    </row>
    <row r="12977" spans="6:15" ht="45.95" customHeight="1">
      <c r="F12977" s="22"/>
      <c r="G12977" s="19"/>
      <c r="H12977" s="19"/>
      <c r="I12977" s="120"/>
      <c r="J12977" s="23"/>
      <c r="K12977" s="24"/>
      <c r="L12977" s="23"/>
      <c r="N12977" s="119"/>
    </row>
    <row r="12978" spans="6:15" ht="45.95" customHeight="1">
      <c r="F12978" s="133"/>
      <c r="G12978" s="25"/>
      <c r="H12978" s="25"/>
      <c r="I12978" s="120"/>
      <c r="J12978" s="23"/>
      <c r="K12978" s="24"/>
      <c r="L12978" s="23"/>
      <c r="N12978" s="119"/>
    </row>
    <row r="12979" spans="6:15" ht="45.95" customHeight="1">
      <c r="F12979" s="133"/>
      <c r="G12979" s="25"/>
      <c r="H12979" s="25"/>
      <c r="I12979" s="132"/>
      <c r="J12979" s="23"/>
      <c r="K12979" s="24"/>
      <c r="L12979" s="23"/>
      <c r="N12979" s="119"/>
    </row>
    <row r="12980" spans="6:15" ht="45.95" customHeight="1">
      <c r="F12980" s="133"/>
      <c r="G12980" s="25"/>
      <c r="H12980" s="25"/>
      <c r="I12980" s="132"/>
      <c r="J12980" s="23"/>
      <c r="K12980" s="24"/>
      <c r="L12980" s="23"/>
      <c r="N12980" s="119"/>
    </row>
    <row r="12981" spans="6:15" ht="45.95" customHeight="1">
      <c r="F12981" s="18"/>
      <c r="G12981" s="19"/>
      <c r="H12981" s="19"/>
      <c r="I12981" s="120"/>
      <c r="J12981" s="16"/>
      <c r="K12981" s="17"/>
      <c r="L12981" s="16"/>
      <c r="N12981" s="119"/>
      <c r="O12981" s="96"/>
    </row>
    <row r="12982" spans="6:15" ht="45.95" customHeight="1">
      <c r="F12982" s="18"/>
      <c r="G12982" s="19"/>
      <c r="H12982" s="19"/>
      <c r="I12982" s="120"/>
      <c r="J12982" s="16"/>
      <c r="K12982" s="17"/>
      <c r="L12982" s="16"/>
      <c r="N12982" s="119"/>
      <c r="O12982" s="96"/>
    </row>
    <row r="12983" spans="6:15" ht="45.95" customHeight="1">
      <c r="F12983" s="18"/>
      <c r="G12983" s="19"/>
      <c r="H12983" s="19"/>
      <c r="I12983" s="120"/>
      <c r="J12983" s="16"/>
      <c r="K12983" s="17"/>
      <c r="L12983" s="16"/>
      <c r="N12983" s="119"/>
      <c r="O12983" s="96"/>
    </row>
    <row r="12984" spans="6:15" ht="45.95" customHeight="1">
      <c r="F12984" s="18"/>
      <c r="G12984" s="19"/>
      <c r="H12984" s="19"/>
      <c r="I12984" s="120"/>
      <c r="J12984" s="16"/>
      <c r="K12984" s="17"/>
      <c r="L12984" s="16"/>
      <c r="N12984" s="119"/>
      <c r="O12984" s="96"/>
    </row>
    <row r="12985" spans="6:15" ht="45.95" customHeight="1">
      <c r="F12985" s="22"/>
      <c r="G12985" s="19"/>
      <c r="H12985" s="19"/>
      <c r="I12985" s="120"/>
      <c r="J12985" s="23"/>
      <c r="K12985" s="24"/>
      <c r="L12985" s="23"/>
      <c r="N12985" s="119"/>
      <c r="O12985" s="96"/>
    </row>
    <row r="12986" spans="6:15" ht="45.95" customHeight="1">
      <c r="F12986" s="25"/>
      <c r="G12986" s="25"/>
      <c r="H12986" s="25"/>
      <c r="I12986" s="132"/>
      <c r="J12986" s="23"/>
      <c r="K12986" s="24"/>
      <c r="L12986" s="23"/>
      <c r="N12986" s="119"/>
    </row>
    <row r="12987" spans="6:15" ht="45.95" customHeight="1">
      <c r="F12987" s="25"/>
      <c r="G12987" s="25"/>
      <c r="H12987" s="25"/>
      <c r="I12987" s="132"/>
      <c r="J12987" s="23"/>
      <c r="K12987" s="24"/>
      <c r="L12987" s="23"/>
      <c r="N12987" s="119"/>
    </row>
    <row r="12988" spans="6:15" ht="45.95" customHeight="1">
      <c r="F12988" s="133"/>
      <c r="G12988" s="25"/>
      <c r="H12988" s="25"/>
      <c r="I12988" s="132"/>
      <c r="J12988" s="23"/>
      <c r="K12988" s="24"/>
      <c r="L12988" s="23"/>
      <c r="N12988" s="119"/>
    </row>
    <row r="12989" spans="6:15" ht="45.95" customHeight="1">
      <c r="F12989" s="133"/>
      <c r="G12989" s="25"/>
      <c r="H12989" s="25"/>
      <c r="I12989" s="132"/>
      <c r="J12989" s="23"/>
      <c r="K12989" s="24"/>
      <c r="L12989" s="23"/>
      <c r="N12989" s="119"/>
    </row>
    <row r="12990" spans="6:15" ht="45.95" customHeight="1">
      <c r="F12990" s="18"/>
      <c r="G12990" s="19"/>
      <c r="H12990" s="19"/>
      <c r="I12990" s="137"/>
      <c r="J12990" s="16"/>
      <c r="K12990" s="17"/>
      <c r="L12990" s="16"/>
      <c r="N12990" s="119"/>
    </row>
    <row r="12991" spans="6:15" ht="45.95" customHeight="1">
      <c r="F12991" s="18"/>
      <c r="G12991" s="19"/>
      <c r="H12991" s="19"/>
      <c r="I12991" s="120"/>
      <c r="J12991" s="16"/>
      <c r="K12991" s="17"/>
      <c r="L12991" s="16"/>
      <c r="N12991" s="119"/>
    </row>
    <row r="12992" spans="6:15" ht="45.95" customHeight="1">
      <c r="F12992" s="18"/>
      <c r="G12992" s="19"/>
      <c r="H12992" s="19"/>
      <c r="I12992" s="120"/>
      <c r="J12992" s="16"/>
      <c r="K12992" s="17"/>
      <c r="L12992" s="16"/>
      <c r="N12992" s="119"/>
    </row>
    <row r="12993" spans="6:14" ht="45.95" customHeight="1">
      <c r="F12993" s="18"/>
      <c r="G12993" s="19"/>
      <c r="H12993" s="19"/>
      <c r="I12993" s="120"/>
      <c r="J12993" s="16"/>
      <c r="K12993" s="17"/>
      <c r="L12993" s="16"/>
      <c r="N12993" s="119"/>
    </row>
    <row r="12994" spans="6:14" ht="45.95" customHeight="1">
      <c r="F12994" s="22"/>
      <c r="G12994" s="19"/>
      <c r="H12994" s="19"/>
      <c r="I12994" s="120"/>
      <c r="J12994" s="23"/>
      <c r="K12994" s="24"/>
      <c r="L12994" s="23"/>
      <c r="N12994" s="119"/>
    </row>
    <row r="12995" spans="6:14" ht="45.95" customHeight="1">
      <c r="F12995" s="22"/>
      <c r="G12995" s="19"/>
      <c r="H12995" s="19"/>
      <c r="I12995" s="120"/>
      <c r="J12995" s="23"/>
      <c r="K12995" s="24"/>
      <c r="L12995" s="23"/>
      <c r="N12995" s="119"/>
    </row>
    <row r="12996" spans="6:14" ht="45.95" customHeight="1">
      <c r="F12996" s="25"/>
      <c r="G12996" s="25"/>
      <c r="H12996" s="25"/>
      <c r="I12996" s="132"/>
      <c r="J12996" s="23"/>
      <c r="K12996" s="24"/>
      <c r="L12996" s="23"/>
      <c r="N12996" s="119"/>
    </row>
    <row r="12997" spans="6:14" ht="45.95" customHeight="1">
      <c r="F12997" s="25"/>
      <c r="G12997" s="25"/>
      <c r="H12997" s="25"/>
      <c r="I12997" s="132"/>
      <c r="J12997" s="23"/>
      <c r="K12997" s="24"/>
      <c r="L12997" s="23"/>
      <c r="N12997" s="119"/>
    </row>
    <row r="12998" spans="6:14" ht="45.95" customHeight="1">
      <c r="F12998" s="133"/>
      <c r="G12998" s="25"/>
      <c r="H12998" s="25"/>
      <c r="I12998" s="132"/>
      <c r="J12998" s="23"/>
      <c r="K12998" s="24"/>
      <c r="L12998" s="23"/>
      <c r="N12998" s="119"/>
    </row>
    <row r="12999" spans="6:14" ht="45.95" customHeight="1">
      <c r="F12999" s="133"/>
      <c r="G12999" s="25"/>
      <c r="H12999" s="25"/>
      <c r="I12999" s="132"/>
      <c r="J12999" s="23"/>
      <c r="K12999" s="24"/>
      <c r="L12999" s="23"/>
      <c r="N12999" s="119"/>
    </row>
    <row r="13000" spans="6:14" ht="45.95" customHeight="1">
      <c r="F13000" s="133"/>
      <c r="G13000" s="25"/>
      <c r="H13000" s="25"/>
      <c r="I13000" s="132"/>
      <c r="J13000" s="23"/>
      <c r="K13000" s="24"/>
      <c r="L13000" s="23"/>
      <c r="N13000" s="119"/>
    </row>
    <row r="13001" spans="6:14" ht="45.95" customHeight="1">
      <c r="F13001" s="18"/>
      <c r="G13001" s="19"/>
      <c r="H13001" s="19"/>
      <c r="I13001" s="137"/>
      <c r="J13001" s="16"/>
      <c r="K13001" s="17"/>
      <c r="L13001" s="16"/>
      <c r="N13001" s="119"/>
    </row>
    <row r="13002" spans="6:14" ht="45.95" customHeight="1">
      <c r="F13002" s="18"/>
      <c r="G13002" s="19"/>
      <c r="H13002" s="19"/>
      <c r="I13002" s="120"/>
      <c r="J13002" s="16"/>
      <c r="K13002" s="17"/>
      <c r="L13002" s="16"/>
      <c r="N13002" s="119"/>
    </row>
    <row r="13003" spans="6:14" ht="45.95" customHeight="1">
      <c r="F13003" s="18"/>
      <c r="G13003" s="19"/>
      <c r="H13003" s="19"/>
      <c r="I13003" s="120"/>
      <c r="J13003" s="16"/>
      <c r="K13003" s="17"/>
      <c r="L13003" s="16"/>
      <c r="N13003" s="119"/>
    </row>
    <row r="13004" spans="6:14" ht="45.95" customHeight="1">
      <c r="F13004" s="22"/>
      <c r="G13004" s="19"/>
      <c r="H13004" s="19"/>
      <c r="I13004" s="120"/>
      <c r="J13004" s="23"/>
      <c r="K13004" s="24"/>
      <c r="L13004" s="23"/>
      <c r="N13004" s="119"/>
    </row>
    <row r="13005" spans="6:14" ht="45.95" customHeight="1">
      <c r="F13005" s="22"/>
      <c r="G13005" s="19"/>
      <c r="H13005" s="19"/>
      <c r="I13005" s="120"/>
      <c r="J13005" s="23"/>
      <c r="K13005" s="24"/>
      <c r="L13005" s="23"/>
      <c r="N13005" s="119"/>
    </row>
    <row r="13006" spans="6:14" ht="45.95" customHeight="1">
      <c r="F13006" s="25"/>
      <c r="G13006" s="25"/>
      <c r="H13006" s="25"/>
      <c r="I13006" s="120"/>
      <c r="J13006" s="23"/>
      <c r="K13006" s="24"/>
      <c r="L13006" s="23"/>
      <c r="N13006" s="119"/>
    </row>
    <row r="13007" spans="6:14" ht="45.95" customHeight="1">
      <c r="F13007" s="133"/>
      <c r="G13007" s="25"/>
      <c r="H13007" s="25"/>
      <c r="I13007" s="132"/>
      <c r="J13007" s="23"/>
      <c r="K13007" s="24"/>
      <c r="L13007" s="23"/>
      <c r="N13007" s="119"/>
    </row>
    <row r="13008" spans="6:14" ht="45.95" customHeight="1">
      <c r="F13008" s="133"/>
      <c r="G13008" s="25"/>
      <c r="H13008" s="25"/>
      <c r="I13008" s="132"/>
      <c r="J13008" s="23"/>
      <c r="K13008" s="24"/>
      <c r="L13008" s="23"/>
      <c r="N13008" s="119"/>
    </row>
    <row r="13009" spans="1:15" ht="45.95" customHeight="1">
      <c r="F13009" s="18"/>
      <c r="G13009" s="19"/>
      <c r="H13009" s="19"/>
      <c r="I13009" s="137"/>
      <c r="J13009" s="16"/>
      <c r="K13009" s="17"/>
      <c r="L13009" s="16"/>
      <c r="N13009" s="119"/>
      <c r="O13009" s="96"/>
    </row>
    <row r="13010" spans="1:15" ht="45.95" customHeight="1">
      <c r="F13010" s="18"/>
      <c r="G13010" s="19"/>
      <c r="H13010" s="19"/>
      <c r="I13010" s="120"/>
      <c r="J13010" s="16"/>
      <c r="K13010" s="17"/>
      <c r="L13010" s="16"/>
      <c r="N13010" s="119"/>
      <c r="O13010" s="96"/>
    </row>
    <row r="13011" spans="1:15" ht="45.95" customHeight="1">
      <c r="F13011" s="18"/>
      <c r="G13011" s="19"/>
      <c r="H13011" s="19"/>
      <c r="I13011" s="120"/>
      <c r="J13011" s="16"/>
      <c r="K13011" s="17"/>
      <c r="L13011" s="16"/>
      <c r="N13011" s="119"/>
      <c r="O13011" s="96"/>
    </row>
    <row r="13012" spans="1:15" ht="45.95" customHeight="1">
      <c r="F13012" s="18"/>
      <c r="G13012" s="19"/>
      <c r="H13012" s="19"/>
      <c r="I13012" s="120"/>
      <c r="J13012" s="16"/>
      <c r="K13012" s="17"/>
      <c r="L13012" s="16"/>
      <c r="N13012" s="119"/>
      <c r="O13012" s="96"/>
    </row>
    <row r="13013" spans="1:15" ht="45.95" customHeight="1">
      <c r="F13013" s="18"/>
      <c r="G13013" s="19"/>
      <c r="H13013" s="19"/>
      <c r="I13013" s="120"/>
      <c r="J13013" s="16"/>
      <c r="K13013" s="17"/>
      <c r="L13013" s="16"/>
      <c r="N13013" s="119"/>
      <c r="O13013" s="96"/>
    </row>
    <row r="13014" spans="1:15" ht="45.95" customHeight="1">
      <c r="F13014" s="22"/>
      <c r="G13014" s="19"/>
      <c r="H13014" s="19"/>
      <c r="I13014" s="120"/>
      <c r="J13014" s="23"/>
      <c r="K13014" s="24"/>
      <c r="L13014" s="23"/>
      <c r="N13014" s="119"/>
      <c r="O13014" s="96"/>
    </row>
    <row r="13015" spans="1:15" ht="45.95" customHeight="1">
      <c r="F13015" s="22"/>
      <c r="G13015" s="19"/>
      <c r="H13015" s="19"/>
      <c r="I13015" s="120"/>
      <c r="J13015" s="23"/>
      <c r="K13015" s="24"/>
      <c r="L13015" s="23"/>
      <c r="N13015" s="119"/>
      <c r="O13015" s="96"/>
    </row>
    <row r="13016" spans="1:15" ht="45.95" customHeight="1">
      <c r="F13016" s="25"/>
      <c r="G13016" s="25"/>
      <c r="H13016" s="25"/>
      <c r="I13016" s="132"/>
      <c r="J13016" s="23"/>
      <c r="K13016" s="24"/>
      <c r="L13016" s="23"/>
      <c r="N13016" s="119"/>
    </row>
    <row r="13017" spans="1:15" ht="45.95" customHeight="1">
      <c r="F13017" s="25"/>
      <c r="G13017" s="25"/>
      <c r="H13017" s="25"/>
      <c r="I13017" s="132"/>
      <c r="J13017" s="23"/>
      <c r="K13017" s="24"/>
      <c r="L13017" s="23"/>
      <c r="N13017" s="119"/>
    </row>
    <row r="13018" spans="1:15" ht="45.95" customHeight="1">
      <c r="F13018" s="133"/>
      <c r="G13018" s="25"/>
      <c r="H13018" s="25"/>
      <c r="I13018" s="132"/>
      <c r="J13018" s="23"/>
      <c r="K13018" s="24"/>
      <c r="L13018" s="23"/>
      <c r="N13018" s="119"/>
    </row>
    <row r="13019" spans="1:15" ht="45.95" customHeight="1">
      <c r="F13019" s="133"/>
      <c r="G13019" s="25"/>
      <c r="H13019" s="25"/>
      <c r="I13019" s="132"/>
      <c r="J13019" s="23"/>
      <c r="K13019" s="24"/>
      <c r="L13019" s="23"/>
      <c r="N13019" s="119"/>
    </row>
    <row r="13020" spans="1:15" ht="45.95" customHeight="1">
      <c r="F13020" s="133"/>
      <c r="G13020" s="25"/>
      <c r="H13020" s="25"/>
      <c r="I13020" s="132"/>
      <c r="J13020" s="23"/>
      <c r="K13020" s="24"/>
      <c r="L13020" s="23"/>
      <c r="N13020" s="119"/>
    </row>
    <row r="13021" spans="1:15" ht="45.95" customHeight="1">
      <c r="A13021" s="110"/>
      <c r="B13021" s="111"/>
      <c r="C13021" s="127"/>
      <c r="D13021" s="96"/>
      <c r="F13021" s="18"/>
      <c r="G13021" s="130"/>
      <c r="H13021" s="130"/>
      <c r="I13021" s="120"/>
      <c r="J13021" s="16"/>
      <c r="K13021" s="17"/>
      <c r="L13021" s="16"/>
      <c r="N13021" s="131"/>
    </row>
    <row r="13022" spans="1:15" ht="45.95" customHeight="1">
      <c r="F13022" s="18"/>
      <c r="G13022" s="130"/>
      <c r="H13022" s="130"/>
      <c r="I13022" s="120"/>
      <c r="J13022" s="16"/>
      <c r="K13022" s="17"/>
      <c r="L13022" s="16"/>
      <c r="N13022" s="131"/>
    </row>
    <row r="13023" spans="1:15" ht="45.95" customHeight="1">
      <c r="F13023" s="18"/>
      <c r="G13023" s="130"/>
      <c r="H13023" s="130"/>
      <c r="I13023" s="120"/>
      <c r="J13023" s="16"/>
      <c r="K13023" s="17"/>
      <c r="L13023" s="16"/>
      <c r="N13023" s="131"/>
    </row>
    <row r="13024" spans="1:15" ht="45.95" customHeight="1">
      <c r="F13024" s="18"/>
      <c r="G13024" s="130"/>
      <c r="H13024" s="130"/>
      <c r="I13024" s="120"/>
      <c r="J13024" s="16"/>
      <c r="K13024" s="17"/>
      <c r="L13024" s="16"/>
      <c r="N13024" s="131"/>
      <c r="O13024" s="96"/>
    </row>
    <row r="13025" spans="6:15" ht="45.95" customHeight="1">
      <c r="F13025" s="18"/>
      <c r="G13025" s="130"/>
      <c r="H13025" s="130"/>
      <c r="I13025" s="120"/>
      <c r="J13025" s="16"/>
      <c r="K13025" s="17"/>
      <c r="L13025" s="16"/>
      <c r="N13025" s="131"/>
      <c r="O13025" s="96"/>
    </row>
    <row r="13026" spans="6:15" ht="45.95" customHeight="1">
      <c r="F13026" s="18"/>
      <c r="G13026" s="19"/>
      <c r="H13026" s="19"/>
      <c r="I13026" s="120"/>
      <c r="J13026" s="16"/>
      <c r="K13026" s="17"/>
      <c r="L13026" s="16"/>
      <c r="N13026" s="119"/>
      <c r="O13026" s="96"/>
    </row>
    <row r="13027" spans="6:15" ht="45.95" customHeight="1">
      <c r="F13027" s="18"/>
      <c r="G13027" s="19"/>
      <c r="H13027" s="19"/>
      <c r="I13027" s="120"/>
      <c r="J13027" s="16"/>
      <c r="K13027" s="17"/>
      <c r="L13027" s="16"/>
      <c r="N13027" s="119"/>
      <c r="O13027" s="96"/>
    </row>
    <row r="13028" spans="6:15" ht="45.95" customHeight="1">
      <c r="F13028" s="18"/>
      <c r="G13028" s="19"/>
      <c r="H13028" s="19"/>
      <c r="I13028" s="120"/>
      <c r="J13028" s="16"/>
      <c r="K13028" s="17"/>
      <c r="L13028" s="16"/>
      <c r="N13028" s="119"/>
      <c r="O13028" s="96"/>
    </row>
    <row r="13029" spans="6:15" ht="45.95" customHeight="1">
      <c r="F13029" s="22"/>
      <c r="G13029" s="19"/>
      <c r="H13029" s="19"/>
      <c r="I13029" s="120"/>
      <c r="J13029" s="23"/>
      <c r="K13029" s="24"/>
      <c r="L13029" s="23"/>
      <c r="N13029" s="119"/>
      <c r="O13029" s="96"/>
    </row>
    <row r="13030" spans="6:15" ht="45.95" customHeight="1">
      <c r="F13030" s="25"/>
      <c r="G13030" s="25"/>
      <c r="H13030" s="25"/>
      <c r="I13030" s="132"/>
      <c r="J13030" s="23"/>
      <c r="K13030" s="24"/>
      <c r="L13030" s="23"/>
      <c r="N13030" s="119"/>
      <c r="O13030" s="96"/>
    </row>
    <row r="13031" spans="6:15" ht="45.95" customHeight="1">
      <c r="F13031" s="25"/>
      <c r="G13031" s="25"/>
      <c r="H13031" s="25"/>
      <c r="I13031" s="132"/>
      <c r="J13031" s="23"/>
      <c r="K13031" s="24"/>
      <c r="L13031" s="23"/>
      <c r="N13031" s="119"/>
      <c r="O13031" s="96"/>
    </row>
    <row r="13032" spans="6:15" ht="45.95" customHeight="1">
      <c r="F13032" s="133"/>
      <c r="G13032" s="25"/>
      <c r="H13032" s="25"/>
      <c r="I13032" s="132"/>
      <c r="J13032" s="23"/>
      <c r="K13032" s="24"/>
      <c r="L13032" s="23"/>
      <c r="N13032" s="119"/>
      <c r="O13032" s="96"/>
    </row>
    <row r="13033" spans="6:15" ht="45.95" customHeight="1">
      <c r="F13033" s="133"/>
      <c r="G13033" s="25"/>
      <c r="H13033" s="25"/>
      <c r="I13033" s="132"/>
      <c r="J13033" s="23"/>
      <c r="K13033" s="24"/>
      <c r="L13033" s="23"/>
      <c r="N13033" s="119"/>
      <c r="O13033" s="96"/>
    </row>
    <row r="13034" spans="6:15" ht="45.95" customHeight="1">
      <c r="F13034" s="133"/>
      <c r="G13034" s="25"/>
      <c r="H13034" s="25"/>
      <c r="I13034" s="132"/>
      <c r="J13034" s="23"/>
      <c r="K13034" s="24"/>
      <c r="L13034" s="23"/>
      <c r="N13034" s="119"/>
      <c r="O13034" s="96"/>
    </row>
    <row r="13035" spans="6:15" ht="45.95" customHeight="1">
      <c r="F13035" s="18"/>
      <c r="G13035" s="19"/>
      <c r="H13035" s="19"/>
      <c r="I13035" s="120"/>
      <c r="J13035" s="16"/>
      <c r="K13035" s="17"/>
      <c r="L13035" s="16"/>
      <c r="N13035" s="119"/>
      <c r="O13035" s="96"/>
    </row>
    <row r="13036" spans="6:15" ht="45.95" customHeight="1">
      <c r="F13036" s="18"/>
      <c r="G13036" s="19"/>
      <c r="H13036" s="19"/>
      <c r="I13036" s="120"/>
      <c r="J13036" s="16"/>
      <c r="K13036" s="17"/>
      <c r="L13036" s="16"/>
      <c r="N13036" s="119"/>
      <c r="O13036" s="96"/>
    </row>
    <row r="13037" spans="6:15" ht="45.95" customHeight="1">
      <c r="F13037" s="18"/>
      <c r="G13037" s="19"/>
      <c r="H13037" s="19"/>
      <c r="I13037" s="120"/>
      <c r="J13037" s="16"/>
      <c r="K13037" s="17"/>
      <c r="L13037" s="16"/>
      <c r="N13037" s="119"/>
      <c r="O13037" s="96"/>
    </row>
    <row r="13038" spans="6:15" ht="45.95" customHeight="1">
      <c r="F13038" s="18"/>
      <c r="G13038" s="19"/>
      <c r="H13038" s="19"/>
      <c r="I13038" s="120"/>
      <c r="J13038" s="16"/>
      <c r="K13038" s="17"/>
      <c r="L13038" s="16"/>
      <c r="N13038" s="119"/>
      <c r="O13038" s="96"/>
    </row>
    <row r="13039" spans="6:15" ht="45.95" customHeight="1">
      <c r="F13039" s="18"/>
      <c r="G13039" s="19"/>
      <c r="H13039" s="19"/>
      <c r="I13039" s="120"/>
      <c r="J13039" s="16"/>
      <c r="K13039" s="17"/>
      <c r="L13039" s="16"/>
      <c r="N13039" s="119"/>
      <c r="O13039" s="96"/>
    </row>
    <row r="13040" spans="6:15" ht="45.95" customHeight="1">
      <c r="F13040" s="22"/>
      <c r="G13040" s="19"/>
      <c r="H13040" s="19"/>
      <c r="I13040" s="120"/>
      <c r="J13040" s="23"/>
      <c r="K13040" s="24"/>
      <c r="L13040" s="23"/>
      <c r="N13040" s="119"/>
      <c r="O13040" s="96"/>
    </row>
    <row r="13041" spans="6:15" ht="45.95" customHeight="1">
      <c r="F13041" s="22"/>
      <c r="G13041" s="19"/>
      <c r="H13041" s="19"/>
      <c r="I13041" s="120"/>
      <c r="J13041" s="23"/>
      <c r="K13041" s="24"/>
      <c r="L13041" s="23"/>
      <c r="N13041" s="119"/>
      <c r="O13041" s="96"/>
    </row>
    <row r="13042" spans="6:15" ht="45.95" customHeight="1">
      <c r="F13042" s="25"/>
      <c r="G13042" s="25"/>
      <c r="H13042" s="25"/>
      <c r="I13042" s="132"/>
      <c r="J13042" s="23"/>
      <c r="K13042" s="24"/>
      <c r="L13042" s="23"/>
      <c r="N13042" s="119"/>
      <c r="O13042" s="96"/>
    </row>
    <row r="13043" spans="6:15" ht="45.95" customHeight="1">
      <c r="F13043" s="25"/>
      <c r="G13043" s="25"/>
      <c r="H13043" s="25"/>
      <c r="I13043" s="132"/>
      <c r="J13043" s="23"/>
      <c r="K13043" s="24"/>
      <c r="L13043" s="23"/>
      <c r="N13043" s="119"/>
      <c r="O13043" s="96"/>
    </row>
    <row r="13044" spans="6:15" ht="45.95" customHeight="1">
      <c r="F13044" s="133"/>
      <c r="G13044" s="25"/>
      <c r="H13044" s="25"/>
      <c r="I13044" s="132"/>
      <c r="J13044" s="23"/>
      <c r="K13044" s="24"/>
      <c r="L13044" s="23"/>
      <c r="N13044" s="119"/>
      <c r="O13044" s="96"/>
    </row>
    <row r="13045" spans="6:15" ht="45.95" customHeight="1">
      <c r="F13045" s="133"/>
      <c r="G13045" s="25"/>
      <c r="H13045" s="25"/>
      <c r="I13045" s="132"/>
      <c r="J13045" s="23"/>
      <c r="K13045" s="24"/>
      <c r="L13045" s="23"/>
      <c r="N13045" s="119"/>
      <c r="O13045" s="96"/>
    </row>
    <row r="13046" spans="6:15" ht="45.95" customHeight="1">
      <c r="F13046" s="133"/>
      <c r="G13046" s="25"/>
      <c r="H13046" s="25"/>
      <c r="I13046" s="132"/>
      <c r="J13046" s="23"/>
      <c r="K13046" s="24"/>
      <c r="L13046" s="23"/>
      <c r="N13046" s="119"/>
      <c r="O13046" s="96"/>
    </row>
    <row r="13047" spans="6:15" ht="45.95" customHeight="1">
      <c r="F13047" s="18"/>
      <c r="G13047" s="19"/>
      <c r="H13047" s="19"/>
      <c r="I13047" s="120"/>
      <c r="J13047" s="16"/>
      <c r="K13047" s="17"/>
      <c r="L13047" s="16"/>
      <c r="N13047" s="119"/>
      <c r="O13047" s="96"/>
    </row>
    <row r="13048" spans="6:15" ht="45.95" customHeight="1">
      <c r="F13048" s="18"/>
      <c r="G13048" s="19"/>
      <c r="H13048" s="19"/>
      <c r="I13048" s="120"/>
      <c r="J13048" s="16"/>
      <c r="K13048" s="17"/>
      <c r="L13048" s="16"/>
      <c r="N13048" s="119"/>
      <c r="O13048" s="96"/>
    </row>
    <row r="13049" spans="6:15" ht="45.95" customHeight="1">
      <c r="F13049" s="18"/>
      <c r="G13049" s="19"/>
      <c r="H13049" s="19"/>
      <c r="I13049" s="120"/>
      <c r="J13049" s="16"/>
      <c r="K13049" s="17"/>
      <c r="L13049" s="16"/>
      <c r="N13049" s="119"/>
      <c r="O13049" s="96"/>
    </row>
    <row r="13050" spans="6:15" ht="45.95" customHeight="1">
      <c r="F13050" s="18"/>
      <c r="G13050" s="19"/>
      <c r="H13050" s="19"/>
      <c r="I13050" s="120"/>
      <c r="J13050" s="16"/>
      <c r="K13050" s="17"/>
      <c r="L13050" s="16"/>
      <c r="N13050" s="119"/>
      <c r="O13050" s="96"/>
    </row>
    <row r="13051" spans="6:15" ht="45.95" customHeight="1">
      <c r="F13051" s="18"/>
      <c r="G13051" s="19"/>
      <c r="H13051" s="19"/>
      <c r="I13051" s="120"/>
      <c r="J13051" s="16"/>
      <c r="K13051" s="17"/>
      <c r="L13051" s="16"/>
      <c r="N13051" s="119"/>
      <c r="O13051" s="96"/>
    </row>
    <row r="13052" spans="6:15" ht="45.95" customHeight="1">
      <c r="F13052" s="22"/>
      <c r="G13052" s="19"/>
      <c r="H13052" s="19"/>
      <c r="I13052" s="120"/>
      <c r="J13052" s="23"/>
      <c r="K13052" s="24"/>
      <c r="L13052" s="23"/>
      <c r="N13052" s="119"/>
      <c r="O13052" s="96"/>
    </row>
    <row r="13053" spans="6:15" ht="45.95" customHeight="1">
      <c r="F13053" s="25"/>
      <c r="G13053" s="25"/>
      <c r="H13053" s="25"/>
      <c r="I13053" s="132"/>
      <c r="J13053" s="23"/>
      <c r="K13053" s="24"/>
      <c r="L13053" s="23"/>
      <c r="N13053" s="119"/>
      <c r="O13053" s="96"/>
    </row>
    <row r="13054" spans="6:15" ht="45.95" customHeight="1">
      <c r="F13054" s="25"/>
      <c r="G13054" s="25"/>
      <c r="H13054" s="25"/>
      <c r="I13054" s="132"/>
      <c r="J13054" s="23"/>
      <c r="K13054" s="24"/>
      <c r="L13054" s="23"/>
      <c r="N13054" s="119"/>
      <c r="O13054" s="96"/>
    </row>
    <row r="13055" spans="6:15" ht="45.95" customHeight="1">
      <c r="F13055" s="133"/>
      <c r="G13055" s="25"/>
      <c r="H13055" s="25"/>
      <c r="I13055" s="132"/>
      <c r="J13055" s="23"/>
      <c r="K13055" s="24"/>
      <c r="L13055" s="23"/>
      <c r="N13055" s="119"/>
      <c r="O13055" s="96"/>
    </row>
    <row r="13056" spans="6:15" ht="45.95" customHeight="1">
      <c r="F13056" s="133"/>
      <c r="G13056" s="25"/>
      <c r="H13056" s="25"/>
      <c r="I13056" s="132"/>
      <c r="J13056" s="23"/>
      <c r="K13056" s="24"/>
      <c r="L13056" s="23"/>
      <c r="N13056" s="119"/>
      <c r="O13056" s="96"/>
    </row>
    <row r="13057" spans="6:15" ht="45.95" customHeight="1">
      <c r="F13057" s="18"/>
      <c r="G13057" s="19"/>
      <c r="H13057" s="19"/>
      <c r="I13057" s="137"/>
      <c r="J13057" s="16"/>
      <c r="K13057" s="17"/>
      <c r="L13057" s="16"/>
      <c r="N13057" s="119"/>
      <c r="O13057" s="96"/>
    </row>
    <row r="13058" spans="6:15" ht="45.95" customHeight="1">
      <c r="F13058" s="18"/>
      <c r="G13058" s="19"/>
      <c r="H13058" s="19"/>
      <c r="I13058" s="120"/>
      <c r="J13058" s="16"/>
      <c r="K13058" s="17"/>
      <c r="L13058" s="16"/>
      <c r="N13058" s="119"/>
      <c r="O13058" s="96"/>
    </row>
    <row r="13059" spans="6:15" ht="45.95" customHeight="1">
      <c r="F13059" s="18"/>
      <c r="G13059" s="19"/>
      <c r="H13059" s="19"/>
      <c r="I13059" s="120"/>
      <c r="J13059" s="16"/>
      <c r="K13059" s="17"/>
      <c r="L13059" s="16"/>
      <c r="N13059" s="119"/>
      <c r="O13059" s="96"/>
    </row>
    <row r="13060" spans="6:15" ht="45.95" customHeight="1">
      <c r="F13060" s="22"/>
      <c r="G13060" s="19"/>
      <c r="H13060" s="19"/>
      <c r="I13060" s="120"/>
      <c r="J13060" s="23"/>
      <c r="K13060" s="24"/>
      <c r="L13060" s="23"/>
      <c r="N13060" s="119"/>
      <c r="O13060" s="96"/>
    </row>
    <row r="13061" spans="6:15" ht="45.95" customHeight="1">
      <c r="F13061" s="22"/>
      <c r="G13061" s="19"/>
      <c r="H13061" s="19"/>
      <c r="I13061" s="120"/>
      <c r="J13061" s="23"/>
      <c r="K13061" s="24"/>
      <c r="L13061" s="23"/>
      <c r="N13061" s="119"/>
      <c r="O13061" s="96"/>
    </row>
    <row r="13062" spans="6:15" ht="45.95" customHeight="1">
      <c r="F13062" s="25"/>
      <c r="G13062" s="25"/>
      <c r="H13062" s="25"/>
      <c r="I13062" s="120"/>
      <c r="J13062" s="23"/>
      <c r="K13062" s="24"/>
      <c r="L13062" s="23"/>
      <c r="N13062" s="119"/>
      <c r="O13062" s="96"/>
    </row>
    <row r="13063" spans="6:15" ht="45.95" customHeight="1">
      <c r="F13063" s="25"/>
      <c r="G13063" s="25"/>
      <c r="H13063" s="25"/>
      <c r="I13063" s="132"/>
      <c r="J13063" s="23"/>
      <c r="K13063" s="24"/>
      <c r="L13063" s="23"/>
      <c r="N13063" s="119"/>
      <c r="O13063" s="96"/>
    </row>
    <row r="13064" spans="6:15" ht="45.95" customHeight="1">
      <c r="F13064" s="133"/>
      <c r="G13064" s="25"/>
      <c r="H13064" s="25"/>
      <c r="I13064" s="132"/>
      <c r="J13064" s="23"/>
      <c r="K13064" s="24"/>
      <c r="L13064" s="23"/>
      <c r="N13064" s="119"/>
      <c r="O13064" s="96"/>
    </row>
    <row r="13065" spans="6:15" ht="45.95" customHeight="1">
      <c r="F13065" s="133"/>
      <c r="G13065" s="25"/>
      <c r="H13065" s="25"/>
      <c r="I13065" s="132"/>
      <c r="J13065" s="23"/>
      <c r="K13065" s="24"/>
      <c r="L13065" s="23"/>
      <c r="N13065" s="119"/>
      <c r="O13065" s="96"/>
    </row>
    <row r="13066" spans="6:15" ht="45.95" customHeight="1">
      <c r="F13066" s="133"/>
      <c r="G13066" s="25"/>
      <c r="H13066" s="25"/>
      <c r="I13066" s="132"/>
      <c r="J13066" s="23"/>
      <c r="K13066" s="24"/>
      <c r="L13066" s="23"/>
      <c r="N13066" s="119"/>
      <c r="O13066" s="96"/>
    </row>
    <row r="13067" spans="6:15" ht="45.95" customHeight="1">
      <c r="F13067" s="18"/>
      <c r="G13067" s="19"/>
      <c r="H13067" s="19"/>
      <c r="I13067" s="120"/>
      <c r="J13067" s="16"/>
      <c r="K13067" s="17"/>
      <c r="L13067" s="16"/>
      <c r="N13067" s="119"/>
      <c r="O13067" s="96"/>
    </row>
    <row r="13068" spans="6:15" ht="45.95" customHeight="1">
      <c r="F13068" s="22"/>
      <c r="G13068" s="19"/>
      <c r="H13068" s="19"/>
      <c r="I13068" s="120"/>
      <c r="J13068" s="23"/>
      <c r="K13068" s="24"/>
      <c r="L13068" s="23"/>
      <c r="N13068" s="119"/>
      <c r="O13068" s="96"/>
    </row>
    <row r="13069" spans="6:15" ht="45.95" customHeight="1">
      <c r="F13069" s="22"/>
      <c r="G13069" s="19"/>
      <c r="H13069" s="19"/>
      <c r="I13069" s="120"/>
      <c r="J13069" s="23"/>
      <c r="K13069" s="24"/>
      <c r="L13069" s="23"/>
      <c r="N13069" s="119"/>
      <c r="O13069" s="96"/>
    </row>
    <row r="13070" spans="6:15" ht="45.95" customHeight="1">
      <c r="F13070" s="25"/>
      <c r="G13070" s="25"/>
      <c r="H13070" s="25"/>
      <c r="I13070" s="120"/>
      <c r="J13070" s="23"/>
      <c r="K13070" s="24"/>
      <c r="L13070" s="23"/>
      <c r="N13070" s="119"/>
      <c r="O13070" s="96"/>
    </row>
    <row r="13071" spans="6:15" ht="45.95" customHeight="1">
      <c r="F13071" s="133"/>
      <c r="G13071" s="25"/>
      <c r="H13071" s="25"/>
      <c r="I13071" s="120"/>
      <c r="J13071" s="23"/>
      <c r="K13071" s="24"/>
      <c r="L13071" s="23"/>
      <c r="N13071" s="119"/>
      <c r="O13071" s="96"/>
    </row>
    <row r="13072" spans="6:15" ht="45.95" customHeight="1">
      <c r="F13072" s="133"/>
      <c r="G13072" s="25"/>
      <c r="H13072" s="25"/>
      <c r="I13072" s="132"/>
      <c r="J13072" s="23"/>
      <c r="K13072" s="24"/>
      <c r="L13072" s="23"/>
      <c r="N13072" s="119"/>
      <c r="O13072" s="96"/>
    </row>
    <row r="13073" spans="1:15" ht="45.95" customHeight="1">
      <c r="A13073" s="110"/>
      <c r="B13073" s="149"/>
      <c r="C13073" s="127"/>
      <c r="D13073" s="96"/>
      <c r="F13073" s="18"/>
      <c r="G13073" s="130"/>
      <c r="H13073" s="130"/>
      <c r="I13073" s="120"/>
      <c r="J13073" s="16"/>
      <c r="K13073" s="17"/>
      <c r="L13073" s="16"/>
      <c r="N13073" s="131"/>
      <c r="O13073" s="96"/>
    </row>
    <row r="13074" spans="1:15" ht="45.95" customHeight="1">
      <c r="D13074" s="96"/>
      <c r="F13074" s="18"/>
      <c r="G13074" s="130"/>
      <c r="H13074" s="130"/>
      <c r="I13074" s="120"/>
      <c r="J13074" s="16"/>
      <c r="K13074" s="17"/>
      <c r="L13074" s="16"/>
      <c r="N13074" s="131"/>
      <c r="O13074" s="96"/>
    </row>
    <row r="13075" spans="1:15" ht="45.95" customHeight="1">
      <c r="F13075" s="130"/>
      <c r="G13075" s="130"/>
      <c r="H13075" s="130"/>
      <c r="I13075" s="120"/>
      <c r="J13075" s="16"/>
      <c r="K13075" s="17"/>
      <c r="L13075" s="16"/>
      <c r="N13075" s="131"/>
      <c r="O13075" s="96"/>
    </row>
    <row r="13076" spans="1:15" ht="45.95" customHeight="1">
      <c r="F13076" s="18"/>
      <c r="G13076" s="19"/>
      <c r="H13076" s="19"/>
      <c r="I13076" s="120"/>
      <c r="J13076" s="16"/>
      <c r="K13076" s="17"/>
      <c r="L13076" s="16"/>
      <c r="N13076" s="119"/>
      <c r="O13076" s="96"/>
    </row>
    <row r="13077" spans="1:15" ht="45.95" customHeight="1">
      <c r="F13077" s="18"/>
      <c r="G13077" s="19"/>
      <c r="H13077" s="19"/>
      <c r="I13077" s="120"/>
      <c r="J13077" s="16"/>
      <c r="K13077" s="17"/>
      <c r="L13077" s="16"/>
      <c r="N13077" s="119"/>
      <c r="O13077" s="96"/>
    </row>
    <row r="13078" spans="1:15" ht="45.95" customHeight="1">
      <c r="F13078" s="22"/>
      <c r="G13078" s="19"/>
      <c r="H13078" s="19"/>
      <c r="I13078" s="120"/>
      <c r="J13078" s="23"/>
      <c r="K13078" s="24"/>
      <c r="L13078" s="23"/>
      <c r="N13078" s="119"/>
      <c r="O13078" s="96"/>
    </row>
    <row r="13079" spans="1:15" ht="45.95" customHeight="1">
      <c r="F13079" s="22"/>
      <c r="G13079" s="19"/>
      <c r="H13079" s="19"/>
      <c r="I13079" s="120"/>
      <c r="J13079" s="23"/>
      <c r="K13079" s="24"/>
      <c r="L13079" s="23"/>
      <c r="N13079" s="119"/>
      <c r="O13079" s="96"/>
    </row>
    <row r="13080" spans="1:15" ht="45.95" customHeight="1">
      <c r="F13080" s="25"/>
      <c r="G13080" s="25"/>
      <c r="H13080" s="25"/>
      <c r="I13080" s="120"/>
      <c r="J13080" s="23"/>
      <c r="K13080" s="24"/>
      <c r="L13080" s="23"/>
      <c r="N13080" s="119"/>
      <c r="O13080" s="96"/>
    </row>
    <row r="13081" spans="1:15" ht="45.95" customHeight="1">
      <c r="F13081" s="25"/>
      <c r="G13081" s="25"/>
      <c r="H13081" s="25"/>
      <c r="I13081" s="132"/>
      <c r="J13081" s="23"/>
      <c r="K13081" s="24"/>
      <c r="L13081" s="23"/>
      <c r="N13081" s="119"/>
      <c r="O13081" s="96"/>
    </row>
    <row r="13082" spans="1:15" ht="45.95" customHeight="1">
      <c r="F13082" s="133"/>
      <c r="G13082" s="25"/>
      <c r="H13082" s="25"/>
      <c r="I13082" s="132"/>
      <c r="J13082" s="23"/>
      <c r="K13082" s="24"/>
      <c r="L13082" s="23"/>
      <c r="N13082" s="119"/>
      <c r="O13082" s="96"/>
    </row>
    <row r="13083" spans="1:15" ht="45.95" customHeight="1">
      <c r="F13083" s="133"/>
      <c r="G13083" s="25"/>
      <c r="H13083" s="25"/>
      <c r="I13083" s="132"/>
      <c r="J13083" s="23"/>
      <c r="K13083" s="24"/>
      <c r="L13083" s="23"/>
      <c r="N13083" s="119"/>
      <c r="O13083" s="96"/>
    </row>
    <row r="13084" spans="1:15" ht="45.95" customHeight="1">
      <c r="F13084" s="133"/>
      <c r="G13084" s="25"/>
      <c r="H13084" s="25"/>
      <c r="I13084" s="132"/>
      <c r="J13084" s="23"/>
      <c r="K13084" s="24"/>
      <c r="L13084" s="23"/>
      <c r="N13084" s="119"/>
      <c r="O13084" s="96"/>
    </row>
    <row r="13085" spans="1:15" ht="45.95" customHeight="1">
      <c r="F13085" s="18"/>
      <c r="G13085" s="19"/>
      <c r="H13085" s="19"/>
      <c r="I13085" s="137"/>
      <c r="J13085" s="16"/>
      <c r="K13085" s="17"/>
      <c r="L13085" s="16"/>
      <c r="N13085" s="119"/>
      <c r="O13085" s="96"/>
    </row>
    <row r="13086" spans="1:15" ht="45.95" customHeight="1">
      <c r="F13086" s="18"/>
      <c r="G13086" s="19"/>
      <c r="H13086" s="19"/>
      <c r="I13086" s="120"/>
      <c r="J13086" s="16"/>
      <c r="K13086" s="17"/>
      <c r="L13086" s="16"/>
      <c r="N13086" s="119"/>
      <c r="O13086" s="96"/>
    </row>
    <row r="13087" spans="1:15" ht="45.95" customHeight="1">
      <c r="F13087" s="18"/>
      <c r="G13087" s="19"/>
      <c r="H13087" s="19"/>
      <c r="I13087" s="120"/>
      <c r="J13087" s="16"/>
      <c r="K13087" s="17"/>
      <c r="L13087" s="16"/>
      <c r="N13087" s="119"/>
      <c r="O13087" s="96"/>
    </row>
    <row r="13088" spans="1:15" ht="45.95" customHeight="1">
      <c r="F13088" s="18"/>
      <c r="G13088" s="19"/>
      <c r="H13088" s="19"/>
      <c r="I13088" s="120"/>
      <c r="J13088" s="16"/>
      <c r="K13088" s="17"/>
      <c r="L13088" s="16"/>
      <c r="N13088" s="119"/>
      <c r="O13088" s="96"/>
    </row>
    <row r="13089" spans="6:15" ht="45.95" customHeight="1">
      <c r="F13089" s="18"/>
      <c r="G13089" s="19"/>
      <c r="H13089" s="19"/>
      <c r="I13089" s="120"/>
      <c r="J13089" s="16"/>
      <c r="K13089" s="17"/>
      <c r="L13089" s="16"/>
      <c r="N13089" s="119"/>
      <c r="O13089" s="96"/>
    </row>
    <row r="13090" spans="6:15" ht="45.95" customHeight="1">
      <c r="F13090" s="22"/>
      <c r="G13090" s="19"/>
      <c r="H13090" s="19"/>
      <c r="I13090" s="120"/>
      <c r="J13090" s="23"/>
      <c r="K13090" s="24"/>
      <c r="L13090" s="23"/>
      <c r="N13090" s="119"/>
      <c r="O13090" s="96"/>
    </row>
    <row r="13091" spans="6:15" ht="45.95" customHeight="1">
      <c r="F13091" s="22"/>
      <c r="G13091" s="19"/>
      <c r="H13091" s="19"/>
      <c r="I13091" s="120"/>
      <c r="J13091" s="23"/>
      <c r="K13091" s="24"/>
      <c r="L13091" s="23"/>
      <c r="N13091" s="119"/>
      <c r="O13091" s="96"/>
    </row>
    <row r="13092" spans="6:15" ht="45.95" customHeight="1">
      <c r="F13092" s="25"/>
      <c r="G13092" s="25"/>
      <c r="H13092" s="25"/>
      <c r="I13092" s="132"/>
      <c r="J13092" s="23"/>
      <c r="K13092" s="24"/>
      <c r="L13092" s="23"/>
      <c r="N13092" s="119"/>
      <c r="O13092" s="96"/>
    </row>
    <row r="13093" spans="6:15" ht="45.95" customHeight="1">
      <c r="F13093" s="25"/>
      <c r="G13093" s="25"/>
      <c r="H13093" s="25"/>
      <c r="I13093" s="132"/>
      <c r="J13093" s="23"/>
      <c r="K13093" s="24"/>
      <c r="L13093" s="23"/>
      <c r="N13093" s="119"/>
      <c r="O13093" s="96"/>
    </row>
    <row r="13094" spans="6:15" ht="45.95" customHeight="1">
      <c r="F13094" s="133"/>
      <c r="G13094" s="25"/>
      <c r="H13094" s="25"/>
      <c r="I13094" s="132"/>
      <c r="J13094" s="23"/>
      <c r="K13094" s="24"/>
      <c r="L13094" s="23"/>
      <c r="N13094" s="119"/>
      <c r="O13094" s="96"/>
    </row>
    <row r="13095" spans="6:15" ht="45.95" customHeight="1">
      <c r="F13095" s="133"/>
      <c r="G13095" s="25"/>
      <c r="H13095" s="25"/>
      <c r="I13095" s="132"/>
      <c r="J13095" s="23"/>
      <c r="K13095" s="24"/>
      <c r="L13095" s="23"/>
      <c r="N13095" s="119"/>
      <c r="O13095" s="96"/>
    </row>
    <row r="13096" spans="6:15" ht="45.95" customHeight="1">
      <c r="F13096" s="133"/>
      <c r="G13096" s="25"/>
      <c r="H13096" s="25"/>
      <c r="I13096" s="132"/>
      <c r="J13096" s="23"/>
      <c r="K13096" s="24"/>
      <c r="L13096" s="23"/>
      <c r="N13096" s="119"/>
      <c r="O13096" s="96"/>
    </row>
    <row r="13097" spans="6:15" ht="45.95" customHeight="1">
      <c r="F13097" s="18"/>
      <c r="G13097" s="19"/>
      <c r="H13097" s="19"/>
      <c r="I13097" s="120"/>
      <c r="J13097" s="16"/>
      <c r="K13097" s="17"/>
      <c r="L13097" s="16"/>
      <c r="N13097" s="119"/>
      <c r="O13097" s="96"/>
    </row>
    <row r="13098" spans="6:15" ht="45.95" customHeight="1">
      <c r="F13098" s="18"/>
      <c r="G13098" s="19"/>
      <c r="H13098" s="19"/>
      <c r="I13098" s="120"/>
      <c r="J13098" s="16"/>
      <c r="K13098" s="17"/>
      <c r="L13098" s="16"/>
      <c r="N13098" s="119"/>
      <c r="O13098" s="96"/>
    </row>
    <row r="13099" spans="6:15" ht="45.95" customHeight="1">
      <c r="F13099" s="18"/>
      <c r="G13099" s="19"/>
      <c r="H13099" s="19"/>
      <c r="I13099" s="120"/>
      <c r="J13099" s="16"/>
      <c r="K13099" s="17"/>
      <c r="L13099" s="16"/>
      <c r="N13099" s="119"/>
      <c r="O13099" s="96"/>
    </row>
    <row r="13100" spans="6:15" ht="45.95" customHeight="1">
      <c r="F13100" s="18"/>
      <c r="G13100" s="19"/>
      <c r="H13100" s="19"/>
      <c r="I13100" s="120"/>
      <c r="J13100" s="16"/>
      <c r="K13100" s="17"/>
      <c r="L13100" s="16"/>
      <c r="N13100" s="119"/>
      <c r="O13100" s="96"/>
    </row>
    <row r="13101" spans="6:15" ht="45.95" customHeight="1">
      <c r="F13101" s="22"/>
      <c r="G13101" s="19"/>
      <c r="H13101" s="19"/>
      <c r="I13101" s="120"/>
      <c r="J13101" s="23"/>
      <c r="K13101" s="24"/>
      <c r="L13101" s="23"/>
      <c r="N13101" s="119"/>
      <c r="O13101" s="96"/>
    </row>
    <row r="13102" spans="6:15" ht="45.95" customHeight="1">
      <c r="F13102" s="25"/>
      <c r="G13102" s="25"/>
      <c r="H13102" s="25"/>
      <c r="I13102" s="132"/>
      <c r="J13102" s="23"/>
      <c r="K13102" s="24"/>
      <c r="L13102" s="23"/>
      <c r="N13102" s="119"/>
      <c r="O13102" s="96"/>
    </row>
    <row r="13103" spans="6:15" ht="45.95" customHeight="1">
      <c r="F13103" s="25"/>
      <c r="G13103" s="25"/>
      <c r="H13103" s="25"/>
      <c r="I13103" s="132"/>
      <c r="J13103" s="23"/>
      <c r="K13103" s="24"/>
      <c r="L13103" s="23"/>
      <c r="N13103" s="119"/>
      <c r="O13103" s="96"/>
    </row>
    <row r="13104" spans="6:15" ht="45.95" customHeight="1">
      <c r="F13104" s="133"/>
      <c r="G13104" s="25"/>
      <c r="H13104" s="25"/>
      <c r="I13104" s="132"/>
      <c r="J13104" s="23"/>
      <c r="K13104" s="24"/>
      <c r="L13104" s="23"/>
      <c r="N13104" s="119"/>
      <c r="O13104" s="96"/>
    </row>
    <row r="13105" spans="1:15" ht="45.95" customHeight="1">
      <c r="F13105" s="133"/>
      <c r="G13105" s="25"/>
      <c r="H13105" s="25"/>
      <c r="I13105" s="132"/>
      <c r="J13105" s="23"/>
      <c r="K13105" s="24"/>
      <c r="L13105" s="23"/>
      <c r="N13105" s="119"/>
      <c r="O13105" s="96"/>
    </row>
    <row r="13106" spans="1:15" ht="45.95" customHeight="1">
      <c r="F13106" s="133"/>
      <c r="G13106" s="25"/>
      <c r="H13106" s="25"/>
      <c r="I13106" s="132"/>
      <c r="J13106" s="23"/>
      <c r="K13106" s="24"/>
      <c r="L13106" s="23"/>
      <c r="N13106" s="119"/>
      <c r="O13106" s="96"/>
    </row>
    <row r="13107" spans="1:15" ht="45.95" customHeight="1">
      <c r="A13107" s="110"/>
      <c r="B13107" s="149"/>
      <c r="C13107" s="127"/>
      <c r="D13107" s="96"/>
      <c r="F13107" s="18"/>
      <c r="G13107" s="130"/>
      <c r="H13107" s="130"/>
      <c r="I13107" s="120"/>
      <c r="J13107" s="16"/>
      <c r="K13107" s="17"/>
      <c r="L13107" s="16"/>
      <c r="N13107" s="131"/>
    </row>
    <row r="13108" spans="1:15" ht="45.95" customHeight="1">
      <c r="F13108" s="18"/>
      <c r="G13108" s="130"/>
      <c r="H13108" s="130"/>
      <c r="I13108" s="120"/>
      <c r="J13108" s="16"/>
      <c r="K13108" s="17"/>
      <c r="L13108" s="16"/>
      <c r="N13108" s="131"/>
    </row>
    <row r="13109" spans="1:15" ht="45.95" customHeight="1">
      <c r="F13109" s="18"/>
      <c r="G13109" s="130"/>
      <c r="H13109" s="130"/>
      <c r="I13109" s="120"/>
      <c r="J13109" s="16"/>
      <c r="K13109" s="17"/>
      <c r="L13109" s="16"/>
      <c r="N13109" s="131"/>
    </row>
    <row r="13110" spans="1:15" ht="45.95" customHeight="1">
      <c r="F13110" s="18"/>
      <c r="G13110" s="130"/>
      <c r="H13110" s="130"/>
      <c r="I13110" s="120"/>
      <c r="J13110" s="16"/>
      <c r="K13110" s="17"/>
      <c r="L13110" s="16"/>
      <c r="N13110" s="131"/>
    </row>
    <row r="13111" spans="1:15" ht="45.95" customHeight="1">
      <c r="F13111" s="18"/>
      <c r="G13111" s="130"/>
      <c r="H13111" s="130"/>
      <c r="I13111" s="120"/>
      <c r="J13111" s="16"/>
      <c r="K13111" s="17"/>
      <c r="L13111" s="16"/>
      <c r="N13111" s="131"/>
    </row>
    <row r="13112" spans="1:15" ht="45.95" customHeight="1">
      <c r="F13112" s="18"/>
      <c r="G13112" s="19"/>
      <c r="H13112" s="19"/>
      <c r="I13112" s="120"/>
      <c r="J13112" s="16"/>
      <c r="K13112" s="17"/>
      <c r="L13112" s="16"/>
      <c r="N13112" s="119"/>
    </row>
    <row r="13113" spans="1:15" ht="45.95" customHeight="1">
      <c r="F13113" s="22"/>
      <c r="G13113" s="19"/>
      <c r="H13113" s="19"/>
      <c r="I13113" s="120"/>
      <c r="J13113" s="23"/>
      <c r="K13113" s="24"/>
      <c r="L13113" s="23"/>
      <c r="N13113" s="119"/>
    </row>
    <row r="13114" spans="1:15" ht="45.95" customHeight="1">
      <c r="F13114" s="22"/>
      <c r="G13114" s="19"/>
      <c r="H13114" s="19"/>
      <c r="I13114" s="120"/>
      <c r="J13114" s="23"/>
      <c r="K13114" s="24"/>
      <c r="L13114" s="23"/>
      <c r="N13114" s="119"/>
    </row>
    <row r="13115" spans="1:15" ht="45.95" customHeight="1">
      <c r="F13115" s="25"/>
      <c r="G13115" s="25"/>
      <c r="H13115" s="25"/>
      <c r="I13115" s="120"/>
      <c r="J13115" s="23"/>
      <c r="K13115" s="24"/>
      <c r="L13115" s="23"/>
      <c r="N13115" s="119"/>
    </row>
    <row r="13116" spans="1:15" ht="45.95" customHeight="1">
      <c r="F13116" s="133"/>
      <c r="G13116" s="25"/>
      <c r="H13116" s="25"/>
      <c r="I13116" s="120"/>
      <c r="J13116" s="23"/>
      <c r="K13116" s="24"/>
      <c r="L13116" s="23"/>
      <c r="N13116" s="119"/>
    </row>
    <row r="13117" spans="1:15" ht="45.95" customHeight="1">
      <c r="F13117" s="133"/>
      <c r="G13117" s="25"/>
      <c r="H13117" s="25"/>
      <c r="I13117" s="120"/>
      <c r="J13117" s="23"/>
      <c r="K13117" s="24"/>
      <c r="L13117" s="23"/>
      <c r="N13117" s="119"/>
    </row>
    <row r="13118" spans="1:15" ht="45.95" customHeight="1">
      <c r="F13118" s="18"/>
      <c r="G13118" s="19"/>
      <c r="H13118" s="19"/>
      <c r="I13118" s="120"/>
      <c r="J13118" s="16"/>
      <c r="K13118" s="17"/>
      <c r="L13118" s="16"/>
    </row>
    <row r="13119" spans="1:15" ht="45.95" customHeight="1">
      <c r="F13119" s="18"/>
      <c r="G13119" s="19"/>
      <c r="H13119" s="19"/>
      <c r="I13119" s="120"/>
      <c r="J13119" s="16"/>
      <c r="K13119" s="17"/>
      <c r="L13119" s="16"/>
    </row>
    <row r="13120" spans="1:15" ht="45.95" customHeight="1">
      <c r="F13120" s="22"/>
      <c r="G13120" s="19"/>
      <c r="H13120" s="19"/>
      <c r="I13120" s="120"/>
      <c r="J13120" s="23"/>
      <c r="K13120" s="24"/>
      <c r="L13120" s="23"/>
    </row>
    <row r="13121" spans="6:12" ht="45.95" customHeight="1">
      <c r="F13121" s="25"/>
      <c r="G13121" s="25"/>
      <c r="H13121" s="25"/>
      <c r="I13121" s="132"/>
      <c r="J13121" s="23"/>
      <c r="K13121" s="24"/>
      <c r="L13121" s="23"/>
    </row>
    <row r="13122" spans="6:12" ht="45.95" customHeight="1">
      <c r="F13122" s="133"/>
      <c r="G13122" s="25"/>
      <c r="H13122" s="25"/>
      <c r="I13122" s="132"/>
      <c r="J13122" s="23"/>
      <c r="K13122" s="24"/>
      <c r="L13122" s="23"/>
    </row>
    <row r="13123" spans="6:12" ht="45.95" customHeight="1">
      <c r="F13123" s="133"/>
      <c r="G13123" s="25"/>
      <c r="H13123" s="25"/>
      <c r="I13123" s="132"/>
      <c r="J13123" s="23"/>
      <c r="K13123" s="24"/>
      <c r="L13123" s="23"/>
    </row>
    <row r="13124" spans="6:12" ht="45.95" customHeight="1">
      <c r="F13124" s="18"/>
      <c r="G13124" s="19"/>
      <c r="H13124" s="19"/>
      <c r="I13124" s="120"/>
      <c r="J13124" s="16"/>
      <c r="K13124" s="17"/>
      <c r="L13124" s="16"/>
    </row>
    <row r="13125" spans="6:12" ht="45.95" customHeight="1">
      <c r="F13125" s="18"/>
      <c r="G13125" s="19"/>
      <c r="H13125" s="19"/>
      <c r="I13125" s="120"/>
      <c r="J13125" s="16"/>
      <c r="K13125" s="17"/>
      <c r="L13125" s="16"/>
    </row>
    <row r="13126" spans="6:12" ht="45.95" customHeight="1">
      <c r="F13126" s="18"/>
      <c r="G13126" s="19"/>
      <c r="H13126" s="19"/>
      <c r="I13126" s="120"/>
      <c r="J13126" s="16"/>
      <c r="K13126" s="17"/>
      <c r="L13126" s="16"/>
    </row>
    <row r="13127" spans="6:12" ht="45.95" customHeight="1">
      <c r="F13127" s="18"/>
      <c r="G13127" s="19"/>
      <c r="H13127" s="19"/>
      <c r="I13127" s="120"/>
      <c r="J13127" s="16"/>
      <c r="K13127" s="17"/>
      <c r="L13127" s="16"/>
    </row>
    <row r="13128" spans="6:12" ht="45.95" customHeight="1">
      <c r="F13128" s="22"/>
      <c r="G13128" s="19"/>
      <c r="H13128" s="19"/>
      <c r="I13128" s="120"/>
      <c r="J13128" s="23"/>
      <c r="K13128" s="24"/>
      <c r="L13128" s="23"/>
    </row>
    <row r="13129" spans="6:12" ht="45.95" customHeight="1">
      <c r="F13129" s="25"/>
      <c r="G13129" s="25"/>
      <c r="H13129" s="25"/>
      <c r="I13129" s="132"/>
      <c r="J13129" s="23"/>
      <c r="K13129" s="24"/>
      <c r="L13129" s="23"/>
    </row>
    <row r="13130" spans="6:12" ht="45.95" customHeight="1">
      <c r="F13130" s="133"/>
      <c r="G13130" s="25"/>
      <c r="H13130" s="25"/>
      <c r="I13130" s="132"/>
      <c r="J13130" s="23"/>
      <c r="K13130" s="24"/>
      <c r="L13130" s="23"/>
    </row>
    <row r="13131" spans="6:12" ht="45.95" customHeight="1">
      <c r="F13131" s="133"/>
      <c r="G13131" s="25"/>
      <c r="H13131" s="25"/>
      <c r="I13131" s="132"/>
      <c r="J13131" s="23"/>
      <c r="K13131" s="24"/>
      <c r="L13131" s="23"/>
    </row>
    <row r="13132" spans="6:12" ht="45.95" customHeight="1">
      <c r="F13132" s="18"/>
      <c r="G13132" s="19"/>
      <c r="H13132" s="19"/>
      <c r="I13132" s="120"/>
      <c r="J13132" s="16"/>
      <c r="K13132" s="17"/>
      <c r="L13132" s="16"/>
    </row>
    <row r="13133" spans="6:12" ht="45.95" customHeight="1">
      <c r="F13133" s="18"/>
      <c r="G13133" s="19"/>
      <c r="H13133" s="19"/>
      <c r="I13133" s="120"/>
      <c r="J13133" s="16"/>
      <c r="K13133" s="17"/>
      <c r="L13133" s="16"/>
    </row>
    <row r="13134" spans="6:12" ht="45.95" customHeight="1">
      <c r="F13134" s="18"/>
      <c r="G13134" s="19"/>
      <c r="H13134" s="19"/>
      <c r="I13134" s="120"/>
      <c r="J13134" s="16"/>
      <c r="K13134" s="17"/>
      <c r="L13134" s="16"/>
    </row>
    <row r="13135" spans="6:12" ht="45.95" customHeight="1">
      <c r="F13135" s="22"/>
      <c r="G13135" s="19"/>
      <c r="H13135" s="19"/>
      <c r="I13135" s="120"/>
      <c r="J13135" s="23"/>
      <c r="K13135" s="24"/>
      <c r="L13135" s="23"/>
    </row>
    <row r="13136" spans="6:12" ht="45.95" customHeight="1">
      <c r="F13136" s="25"/>
      <c r="G13136" s="25"/>
      <c r="H13136" s="25"/>
      <c r="I13136" s="132"/>
      <c r="J13136" s="23"/>
      <c r="K13136" s="24"/>
      <c r="L13136" s="23"/>
    </row>
    <row r="13137" spans="1:15" ht="45.95" customHeight="1">
      <c r="F13137" s="133"/>
      <c r="G13137" s="25"/>
      <c r="H13137" s="25"/>
      <c r="I13137" s="132"/>
      <c r="J13137" s="23"/>
      <c r="K13137" s="24"/>
      <c r="L13137" s="23"/>
    </row>
    <row r="13138" spans="1:15" ht="45.95" customHeight="1">
      <c r="F13138" s="133"/>
      <c r="G13138" s="25"/>
      <c r="H13138" s="25"/>
      <c r="I13138" s="132"/>
      <c r="J13138" s="23"/>
      <c r="K13138" s="24"/>
      <c r="L13138" s="23"/>
    </row>
    <row r="13139" spans="1:15" ht="45.95" customHeight="1">
      <c r="F13139" s="18"/>
      <c r="G13139" s="19"/>
      <c r="H13139" s="19"/>
      <c r="I13139" s="137"/>
      <c r="J13139" s="16"/>
      <c r="K13139" s="17"/>
      <c r="L13139" s="16"/>
      <c r="N13139" s="119"/>
    </row>
    <row r="13140" spans="1:15" ht="45.95" customHeight="1">
      <c r="F13140" s="18"/>
      <c r="G13140" s="19"/>
      <c r="H13140" s="19"/>
      <c r="I13140" s="120"/>
      <c r="J13140" s="16"/>
      <c r="K13140" s="17"/>
      <c r="L13140" s="16"/>
      <c r="N13140" s="119"/>
    </row>
    <row r="13141" spans="1:15" ht="45.95" customHeight="1">
      <c r="F13141" s="18"/>
      <c r="G13141" s="19"/>
      <c r="H13141" s="19"/>
      <c r="I13141" s="120"/>
      <c r="J13141" s="16"/>
      <c r="K13141" s="17"/>
      <c r="L13141" s="16"/>
      <c r="N13141" s="119"/>
    </row>
    <row r="13142" spans="1:15" ht="45.95" customHeight="1">
      <c r="F13142" s="22"/>
      <c r="G13142" s="19"/>
      <c r="H13142" s="19"/>
      <c r="I13142" s="120"/>
      <c r="J13142" s="23"/>
      <c r="K13142" s="24"/>
      <c r="L13142" s="23"/>
      <c r="N13142" s="119"/>
    </row>
    <row r="13143" spans="1:15" ht="45.95" customHeight="1">
      <c r="F13143" s="22"/>
      <c r="G13143" s="19"/>
      <c r="H13143" s="19"/>
      <c r="I13143" s="120"/>
      <c r="J13143" s="23"/>
      <c r="K13143" s="24"/>
      <c r="L13143" s="23"/>
      <c r="N13143" s="119"/>
    </row>
    <row r="13144" spans="1:15" ht="45.95" customHeight="1">
      <c r="F13144" s="25"/>
      <c r="G13144" s="25"/>
      <c r="H13144" s="25"/>
      <c r="I13144" s="120"/>
      <c r="J13144" s="23"/>
      <c r="K13144" s="24"/>
      <c r="L13144" s="23"/>
      <c r="N13144" s="119"/>
    </row>
    <row r="13145" spans="1:15" ht="45.95" customHeight="1">
      <c r="F13145" s="133"/>
      <c r="G13145" s="25"/>
      <c r="H13145" s="25"/>
      <c r="I13145" s="132"/>
      <c r="J13145" s="23"/>
      <c r="K13145" s="24"/>
      <c r="L13145" s="23"/>
      <c r="N13145" s="119"/>
    </row>
    <row r="13146" spans="1:15" ht="45.95" customHeight="1">
      <c r="F13146" s="133"/>
      <c r="G13146" s="25"/>
      <c r="H13146" s="25"/>
      <c r="I13146" s="132"/>
      <c r="J13146" s="23"/>
      <c r="K13146" s="24"/>
      <c r="L13146" s="23"/>
      <c r="N13146" s="119"/>
    </row>
    <row r="13147" spans="1:15" ht="45.95" customHeight="1">
      <c r="F13147" s="133"/>
      <c r="G13147" s="25"/>
      <c r="H13147" s="25"/>
      <c r="I13147" s="132"/>
      <c r="J13147" s="23"/>
      <c r="K13147" s="24"/>
      <c r="L13147" s="23"/>
      <c r="N13147" s="119"/>
    </row>
    <row r="13148" spans="1:15" ht="45.95" customHeight="1">
      <c r="A13148" s="110"/>
      <c r="B13148" s="149"/>
      <c r="C13148" s="127"/>
      <c r="D13148" s="96"/>
      <c r="F13148" s="18"/>
      <c r="G13148" s="130"/>
      <c r="H13148" s="130"/>
      <c r="I13148" s="120"/>
      <c r="J13148" s="16"/>
      <c r="K13148" s="17"/>
      <c r="L13148" s="16"/>
      <c r="N13148" s="131"/>
    </row>
    <row r="13149" spans="1:15" ht="45.95" customHeight="1">
      <c r="F13149" s="18"/>
      <c r="G13149" s="130"/>
      <c r="H13149" s="130"/>
      <c r="I13149" s="120"/>
      <c r="J13149" s="16"/>
      <c r="K13149" s="17"/>
      <c r="L13149" s="16"/>
      <c r="N13149" s="131"/>
    </row>
    <row r="13150" spans="1:15" ht="45.95" customHeight="1">
      <c r="F13150" s="18"/>
      <c r="G13150" s="19"/>
      <c r="H13150" s="19"/>
      <c r="I13150" s="137"/>
      <c r="J13150" s="16"/>
      <c r="K13150" s="17"/>
      <c r="L13150" s="16"/>
      <c r="N13150" s="119"/>
      <c r="O13150" s="96"/>
    </row>
    <row r="13151" spans="1:15" ht="45.95" customHeight="1">
      <c r="F13151" s="18"/>
      <c r="G13151" s="19"/>
      <c r="H13151" s="19"/>
      <c r="I13151" s="120"/>
      <c r="J13151" s="16"/>
      <c r="K13151" s="17"/>
      <c r="L13151" s="16"/>
      <c r="N13151" s="119"/>
      <c r="O13151" s="96"/>
    </row>
    <row r="13152" spans="1:15" ht="45.95" customHeight="1">
      <c r="F13152" s="18"/>
      <c r="G13152" s="19"/>
      <c r="H13152" s="19"/>
      <c r="I13152" s="120"/>
      <c r="J13152" s="16"/>
      <c r="K13152" s="17"/>
      <c r="L13152" s="16"/>
      <c r="N13152" s="119"/>
      <c r="O13152" s="96"/>
    </row>
    <row r="13153" spans="1:15" ht="45.95" customHeight="1">
      <c r="F13153" s="18"/>
      <c r="G13153" s="19"/>
      <c r="H13153" s="19"/>
      <c r="I13153" s="120"/>
      <c r="J13153" s="16"/>
      <c r="K13153" s="17"/>
      <c r="L13153" s="16"/>
      <c r="N13153" s="119"/>
      <c r="O13153" s="96"/>
    </row>
    <row r="13154" spans="1:15" ht="45.95" customHeight="1">
      <c r="F13154" s="22"/>
      <c r="G13154" s="19"/>
      <c r="H13154" s="19"/>
      <c r="I13154" s="120"/>
      <c r="J13154" s="23"/>
      <c r="K13154" s="24"/>
      <c r="L13154" s="23"/>
      <c r="N13154" s="119"/>
      <c r="O13154" s="96"/>
    </row>
    <row r="13155" spans="1:15" ht="45.95" customHeight="1">
      <c r="F13155" s="22"/>
      <c r="G13155" s="19"/>
      <c r="H13155" s="19"/>
      <c r="I13155" s="120"/>
      <c r="J13155" s="23"/>
      <c r="K13155" s="24"/>
      <c r="L13155" s="23"/>
      <c r="N13155" s="119"/>
      <c r="O13155" s="96"/>
    </row>
    <row r="13156" spans="1:15" ht="45.95" customHeight="1">
      <c r="F13156" s="25"/>
      <c r="G13156" s="25"/>
      <c r="H13156" s="25"/>
      <c r="I13156" s="132"/>
      <c r="J13156" s="23"/>
      <c r="K13156" s="24"/>
      <c r="L13156" s="23"/>
      <c r="N13156" s="119"/>
    </row>
    <row r="13157" spans="1:15" ht="45.95" customHeight="1">
      <c r="F13157" s="25"/>
      <c r="G13157" s="25"/>
      <c r="H13157" s="25"/>
      <c r="I13157" s="132"/>
      <c r="J13157" s="23"/>
      <c r="K13157" s="24"/>
      <c r="L13157" s="23"/>
      <c r="N13157" s="119"/>
    </row>
    <row r="13158" spans="1:15" ht="45.95" customHeight="1">
      <c r="F13158" s="133"/>
      <c r="G13158" s="25"/>
      <c r="H13158" s="25"/>
      <c r="I13158" s="132"/>
      <c r="J13158" s="23"/>
      <c r="K13158" s="24"/>
      <c r="L13158" s="23"/>
      <c r="N13158" s="119"/>
    </row>
    <row r="13159" spans="1:15" ht="45.95" customHeight="1">
      <c r="F13159" s="133"/>
      <c r="G13159" s="25"/>
      <c r="H13159" s="25"/>
      <c r="I13159" s="132"/>
      <c r="J13159" s="23"/>
      <c r="K13159" s="24"/>
      <c r="L13159" s="23"/>
      <c r="N13159" s="119"/>
    </row>
    <row r="13160" spans="1:15" ht="45.95" customHeight="1">
      <c r="F13160" s="133"/>
      <c r="G13160" s="25"/>
      <c r="H13160" s="25"/>
      <c r="I13160" s="132"/>
      <c r="J13160" s="23"/>
      <c r="K13160" s="24"/>
      <c r="L13160" s="23"/>
      <c r="N13160" s="119"/>
    </row>
    <row r="13161" spans="1:15" ht="45.95" customHeight="1">
      <c r="F13161" s="18"/>
      <c r="G13161" s="19"/>
      <c r="H13161" s="19"/>
      <c r="I13161" s="120"/>
      <c r="J13161" s="16"/>
      <c r="K13161" s="17"/>
      <c r="L13161" s="16"/>
      <c r="N13161" s="119"/>
      <c r="O13161" s="96"/>
    </row>
    <row r="13162" spans="1:15" ht="45.95" customHeight="1">
      <c r="F13162" s="18"/>
      <c r="G13162" s="19"/>
      <c r="H13162" s="19"/>
      <c r="I13162" s="120"/>
      <c r="J13162" s="16"/>
      <c r="K13162" s="17"/>
      <c r="L13162" s="16"/>
      <c r="N13162" s="119"/>
      <c r="O13162" s="96"/>
    </row>
    <row r="13163" spans="1:15" ht="45.95" customHeight="1">
      <c r="F13163" s="22"/>
      <c r="G13163" s="19"/>
      <c r="H13163" s="19"/>
      <c r="I13163" s="120"/>
      <c r="J13163" s="23"/>
      <c r="K13163" s="24"/>
      <c r="L13163" s="23"/>
      <c r="N13163" s="119"/>
      <c r="O13163" s="96"/>
    </row>
    <row r="13164" spans="1:15" ht="45.95" customHeight="1">
      <c r="F13164" s="22"/>
      <c r="G13164" s="19"/>
      <c r="H13164" s="19"/>
      <c r="I13164" s="120"/>
      <c r="J13164" s="23"/>
      <c r="K13164" s="24"/>
      <c r="L13164" s="23"/>
      <c r="N13164" s="119"/>
      <c r="O13164" s="96"/>
    </row>
    <row r="13165" spans="1:15" ht="45.95" customHeight="1">
      <c r="F13165" s="25"/>
      <c r="G13165" s="25"/>
      <c r="H13165" s="25"/>
      <c r="I13165" s="120"/>
      <c r="J13165" s="23"/>
      <c r="K13165" s="24"/>
      <c r="L13165" s="23"/>
      <c r="N13165" s="119"/>
    </row>
    <row r="13166" spans="1:15" ht="45.95" customHeight="1">
      <c r="F13166" s="133"/>
      <c r="G13166" s="25"/>
      <c r="H13166" s="25"/>
      <c r="I13166" s="132"/>
      <c r="J13166" s="23"/>
      <c r="K13166" s="24"/>
      <c r="L13166" s="23"/>
      <c r="N13166" s="119"/>
    </row>
    <row r="13167" spans="1:15" ht="45.95" customHeight="1">
      <c r="F13167" s="133"/>
      <c r="G13167" s="25"/>
      <c r="H13167" s="25"/>
      <c r="I13167" s="132"/>
      <c r="J13167" s="23"/>
      <c r="K13167" s="24"/>
      <c r="L13167" s="23"/>
      <c r="N13167" s="119"/>
    </row>
    <row r="13168" spans="1:15" ht="45.95" customHeight="1">
      <c r="A13168" s="110"/>
      <c r="B13168" s="149"/>
      <c r="C13168" s="127"/>
      <c r="D13168" s="96"/>
      <c r="F13168" s="18"/>
      <c r="G13168" s="130"/>
      <c r="H13168" s="130"/>
      <c r="I13168" s="120"/>
      <c r="J13168" s="16"/>
      <c r="K13168" s="17"/>
      <c r="L13168" s="16"/>
      <c r="N13168" s="131"/>
    </row>
    <row r="13169" spans="6:15" ht="45.95" customHeight="1">
      <c r="F13169" s="18"/>
      <c r="G13169" s="130"/>
      <c r="H13169" s="130"/>
      <c r="I13169" s="120"/>
      <c r="J13169" s="16"/>
      <c r="K13169" s="17"/>
      <c r="L13169" s="16"/>
      <c r="N13169" s="131"/>
    </row>
    <row r="13170" spans="6:15" ht="45.95" customHeight="1">
      <c r="F13170" s="130"/>
      <c r="G13170" s="130"/>
      <c r="H13170" s="130"/>
      <c r="I13170" s="120"/>
      <c r="J13170" s="16"/>
      <c r="K13170" s="17"/>
      <c r="L13170" s="16"/>
      <c r="N13170" s="131"/>
    </row>
    <row r="13171" spans="6:15" ht="45.95" customHeight="1">
      <c r="F13171" s="18"/>
      <c r="G13171" s="19"/>
      <c r="H13171" s="19"/>
      <c r="I13171" s="120"/>
      <c r="J13171" s="16"/>
      <c r="K13171" s="17"/>
      <c r="L13171" s="16"/>
      <c r="N13171" s="121"/>
    </row>
    <row r="13172" spans="6:15" ht="45.95" customHeight="1">
      <c r="F13172" s="18"/>
      <c r="G13172" s="19"/>
      <c r="H13172" s="19"/>
      <c r="I13172" s="120"/>
      <c r="J13172" s="16"/>
      <c r="K13172" s="17"/>
      <c r="L13172" s="16"/>
      <c r="N13172" s="121"/>
    </row>
    <row r="13173" spans="6:15" ht="45.95" customHeight="1">
      <c r="F13173" s="18"/>
      <c r="G13173" s="19"/>
      <c r="H13173" s="19"/>
      <c r="I13173" s="120"/>
      <c r="J13173" s="16"/>
      <c r="K13173" s="17"/>
      <c r="L13173" s="16"/>
      <c r="N13173" s="121"/>
    </row>
    <row r="13174" spans="6:15" ht="45.95" customHeight="1">
      <c r="F13174" s="18"/>
      <c r="G13174" s="19"/>
      <c r="H13174" s="19"/>
      <c r="I13174" s="120"/>
      <c r="J13174" s="16"/>
      <c r="K13174" s="17"/>
      <c r="L13174" s="16"/>
      <c r="N13174" s="121"/>
    </row>
    <row r="13175" spans="6:15" ht="45.95" customHeight="1">
      <c r="F13175" s="18"/>
      <c r="G13175" s="19"/>
      <c r="H13175" s="19"/>
      <c r="I13175" s="120"/>
      <c r="J13175" s="16"/>
      <c r="K13175" s="17"/>
      <c r="L13175" s="16"/>
      <c r="N13175" s="121"/>
    </row>
    <row r="13176" spans="6:15" ht="45.95" customHeight="1">
      <c r="F13176" s="22"/>
      <c r="G13176" s="19"/>
      <c r="H13176" s="19"/>
      <c r="I13176" s="120"/>
      <c r="J13176" s="23"/>
      <c r="K13176" s="24"/>
      <c r="L13176" s="23"/>
      <c r="N13176" s="121"/>
    </row>
    <row r="13177" spans="6:15" ht="45.95" customHeight="1">
      <c r="F13177" s="22"/>
      <c r="G13177" s="19"/>
      <c r="H13177" s="19"/>
      <c r="I13177" s="120"/>
      <c r="J13177" s="23"/>
      <c r="K13177" s="24"/>
      <c r="L13177" s="23"/>
      <c r="N13177" s="121"/>
    </row>
    <row r="13178" spans="6:15" ht="45.95" customHeight="1">
      <c r="F13178" s="25"/>
      <c r="G13178" s="25"/>
      <c r="H13178" s="25"/>
      <c r="I13178" s="132"/>
      <c r="J13178" s="23"/>
      <c r="K13178" s="24"/>
      <c r="L13178" s="23"/>
      <c r="N13178" s="121"/>
    </row>
    <row r="13179" spans="6:15" ht="45.95" customHeight="1">
      <c r="F13179" s="25"/>
      <c r="G13179" s="25"/>
      <c r="H13179" s="25"/>
      <c r="I13179" s="132"/>
      <c r="J13179" s="23"/>
      <c r="K13179" s="24"/>
      <c r="L13179" s="23"/>
      <c r="N13179" s="121"/>
    </row>
    <row r="13180" spans="6:15" ht="45.95" customHeight="1">
      <c r="F13180" s="133"/>
      <c r="G13180" s="25"/>
      <c r="H13180" s="25"/>
      <c r="I13180" s="132"/>
      <c r="J13180" s="23"/>
      <c r="K13180" s="24"/>
      <c r="L13180" s="23"/>
      <c r="N13180" s="121"/>
    </row>
    <row r="13181" spans="6:15" ht="45.95" customHeight="1">
      <c r="F13181" s="133"/>
      <c r="G13181" s="25"/>
      <c r="H13181" s="25"/>
      <c r="I13181" s="132"/>
      <c r="J13181" s="23"/>
      <c r="K13181" s="24"/>
      <c r="L13181" s="23"/>
      <c r="N13181" s="121"/>
    </row>
    <row r="13182" spans="6:15" ht="45.95" customHeight="1">
      <c r="F13182" s="18"/>
      <c r="G13182" s="19"/>
      <c r="H13182" s="19"/>
      <c r="I13182" s="137"/>
      <c r="J13182" s="16"/>
      <c r="K13182" s="17"/>
      <c r="L13182" s="16"/>
      <c r="N13182" s="121"/>
      <c r="O13182" s="96"/>
    </row>
    <row r="13183" spans="6:15" ht="45.95" customHeight="1">
      <c r="F13183" s="18"/>
      <c r="G13183" s="19"/>
      <c r="H13183" s="19"/>
      <c r="I13183" s="120"/>
      <c r="J13183" s="16"/>
      <c r="K13183" s="17"/>
      <c r="L13183" s="16"/>
      <c r="N13183" s="121"/>
      <c r="O13183" s="96"/>
    </row>
    <row r="13184" spans="6:15" ht="45.95" customHeight="1">
      <c r="F13184" s="18"/>
      <c r="G13184" s="19"/>
      <c r="H13184" s="19"/>
      <c r="I13184" s="120"/>
      <c r="J13184" s="16"/>
      <c r="K13184" s="17"/>
      <c r="L13184" s="16"/>
      <c r="N13184" s="121"/>
      <c r="O13184" s="96"/>
    </row>
    <row r="13185" spans="6:15" ht="45.95" customHeight="1">
      <c r="F13185" s="18"/>
      <c r="G13185" s="19"/>
      <c r="H13185" s="19"/>
      <c r="I13185" s="120"/>
      <c r="J13185" s="16"/>
      <c r="K13185" s="17"/>
      <c r="L13185" s="16"/>
      <c r="N13185" s="121"/>
      <c r="O13185" s="96"/>
    </row>
    <row r="13186" spans="6:15" ht="45.95" customHeight="1">
      <c r="F13186" s="18"/>
      <c r="G13186" s="19"/>
      <c r="H13186" s="19"/>
      <c r="I13186" s="120"/>
      <c r="J13186" s="16"/>
      <c r="K13186" s="17"/>
      <c r="L13186" s="16"/>
      <c r="N13186" s="121"/>
      <c r="O13186" s="96"/>
    </row>
    <row r="13187" spans="6:15" ht="45.95" customHeight="1">
      <c r="F13187" s="18"/>
      <c r="G13187" s="19"/>
      <c r="H13187" s="19"/>
      <c r="I13187" s="120"/>
      <c r="J13187" s="16"/>
      <c r="K13187" s="17"/>
      <c r="L13187" s="16"/>
      <c r="N13187" s="121"/>
      <c r="O13187" s="96"/>
    </row>
    <row r="13188" spans="6:15" ht="45.95" customHeight="1">
      <c r="F13188" s="18"/>
      <c r="G13188" s="19"/>
      <c r="H13188" s="19"/>
      <c r="I13188" s="120"/>
      <c r="J13188" s="16"/>
      <c r="K13188" s="17"/>
      <c r="L13188" s="16"/>
      <c r="N13188" s="121"/>
      <c r="O13188" s="96"/>
    </row>
    <row r="13189" spans="6:15" ht="45.95" customHeight="1">
      <c r="F13189" s="18"/>
      <c r="G13189" s="19"/>
      <c r="H13189" s="19"/>
      <c r="I13189" s="120"/>
      <c r="J13189" s="16"/>
      <c r="K13189" s="17"/>
      <c r="L13189" s="16"/>
      <c r="N13189" s="121"/>
      <c r="O13189" s="96"/>
    </row>
    <row r="13190" spans="6:15" ht="45.95" customHeight="1">
      <c r="F13190" s="22"/>
      <c r="G13190" s="19"/>
      <c r="H13190" s="19"/>
      <c r="I13190" s="120"/>
      <c r="J13190" s="23"/>
      <c r="K13190" s="24"/>
      <c r="L13190" s="23"/>
      <c r="N13190" s="121"/>
      <c r="O13190" s="96"/>
    </row>
    <row r="13191" spans="6:15" ht="45.95" customHeight="1">
      <c r="F13191" s="22"/>
      <c r="G13191" s="19"/>
      <c r="H13191" s="19"/>
      <c r="I13191" s="120"/>
      <c r="J13191" s="23"/>
      <c r="K13191" s="24"/>
      <c r="L13191" s="23"/>
      <c r="N13191" s="121"/>
      <c r="O13191" s="96"/>
    </row>
    <row r="13192" spans="6:15" ht="45.95" customHeight="1">
      <c r="F13192" s="25"/>
      <c r="G13192" s="25"/>
      <c r="H13192" s="25"/>
      <c r="I13192" s="132"/>
      <c r="J13192" s="23"/>
      <c r="K13192" s="24"/>
      <c r="L13192" s="23"/>
      <c r="N13192" s="121"/>
    </row>
    <row r="13193" spans="6:15" ht="45.95" customHeight="1">
      <c r="F13193" s="25"/>
      <c r="G13193" s="25"/>
      <c r="H13193" s="25"/>
      <c r="I13193" s="132"/>
      <c r="J13193" s="23"/>
      <c r="K13193" s="24"/>
      <c r="L13193" s="23"/>
      <c r="N13193" s="121"/>
    </row>
    <row r="13194" spans="6:15" ht="45.95" customHeight="1">
      <c r="F13194" s="133"/>
      <c r="G13194" s="25"/>
      <c r="H13194" s="25"/>
      <c r="I13194" s="132"/>
      <c r="J13194" s="23"/>
      <c r="K13194" s="24"/>
      <c r="L13194" s="23"/>
      <c r="N13194" s="121"/>
    </row>
    <row r="13195" spans="6:15" ht="45.95" customHeight="1">
      <c r="F13195" s="133"/>
      <c r="G13195" s="25"/>
      <c r="H13195" s="25"/>
      <c r="I13195" s="132"/>
      <c r="J13195" s="23"/>
      <c r="K13195" s="24"/>
      <c r="L13195" s="23"/>
      <c r="N13195" s="121"/>
    </row>
    <row r="13196" spans="6:15" ht="45.95" customHeight="1">
      <c r="F13196" s="133"/>
      <c r="G13196" s="25"/>
      <c r="H13196" s="25"/>
      <c r="I13196" s="132"/>
      <c r="J13196" s="23"/>
      <c r="K13196" s="24"/>
      <c r="L13196" s="23"/>
      <c r="N13196" s="121"/>
    </row>
    <row r="13197" spans="6:15" ht="45.95" customHeight="1">
      <c r="F13197" s="18"/>
      <c r="G13197" s="19"/>
      <c r="H13197" s="19"/>
      <c r="I13197" s="120"/>
      <c r="J13197" s="16"/>
      <c r="K13197" s="17"/>
      <c r="L13197" s="16"/>
      <c r="N13197" s="121"/>
    </row>
    <row r="13198" spans="6:15" ht="45.95" customHeight="1">
      <c r="F13198" s="18"/>
      <c r="G13198" s="19"/>
      <c r="H13198" s="19"/>
      <c r="I13198" s="120"/>
      <c r="J13198" s="16"/>
      <c r="K13198" s="17"/>
      <c r="L13198" s="16"/>
      <c r="N13198" s="121"/>
    </row>
    <row r="13199" spans="6:15" ht="45.95" customHeight="1">
      <c r="F13199" s="22"/>
      <c r="G13199" s="19"/>
      <c r="H13199" s="19"/>
      <c r="I13199" s="120"/>
      <c r="J13199" s="23"/>
      <c r="K13199" s="24"/>
      <c r="L13199" s="23"/>
      <c r="N13199" s="121"/>
    </row>
    <row r="13200" spans="6:15" ht="45.95" customHeight="1">
      <c r="F13200" s="22"/>
      <c r="G13200" s="19"/>
      <c r="H13200" s="19"/>
      <c r="I13200" s="120"/>
      <c r="J13200" s="23"/>
      <c r="K13200" s="24"/>
      <c r="L13200" s="23"/>
      <c r="N13200" s="121"/>
    </row>
    <row r="13201" spans="1:15" ht="45.95" customHeight="1">
      <c r="F13201" s="25"/>
      <c r="G13201" s="25"/>
      <c r="H13201" s="25"/>
      <c r="I13201" s="120"/>
      <c r="J13201" s="23"/>
      <c r="K13201" s="24"/>
      <c r="L13201" s="23"/>
      <c r="N13201" s="121"/>
    </row>
    <row r="13202" spans="1:15" ht="45.95" customHeight="1">
      <c r="F13202" s="25"/>
      <c r="G13202" s="25"/>
      <c r="H13202" s="25"/>
      <c r="I13202" s="132"/>
      <c r="J13202" s="23"/>
      <c r="K13202" s="24"/>
      <c r="L13202" s="23"/>
      <c r="N13202" s="121"/>
    </row>
    <row r="13203" spans="1:15" ht="45.95" customHeight="1">
      <c r="F13203" s="133"/>
      <c r="G13203" s="25"/>
      <c r="H13203" s="25"/>
      <c r="I13203" s="132"/>
      <c r="J13203" s="23"/>
      <c r="K13203" s="24"/>
      <c r="L13203" s="23"/>
      <c r="N13203" s="121"/>
    </row>
    <row r="13204" spans="1:15" ht="45.95" customHeight="1">
      <c r="F13204" s="133"/>
      <c r="G13204" s="25"/>
      <c r="H13204" s="25"/>
      <c r="I13204" s="132"/>
      <c r="J13204" s="23"/>
      <c r="K13204" s="24"/>
      <c r="L13204" s="23"/>
      <c r="N13204" s="121"/>
    </row>
    <row r="13205" spans="1:15" ht="45.95" customHeight="1">
      <c r="A13205" s="110"/>
      <c r="B13205" s="149"/>
      <c r="C13205" s="127"/>
      <c r="D13205" s="96"/>
      <c r="F13205" s="18"/>
      <c r="G13205" s="130"/>
      <c r="H13205" s="130"/>
      <c r="I13205" s="120"/>
      <c r="J13205" s="16"/>
      <c r="K13205" s="17"/>
      <c r="L13205" s="16"/>
      <c r="N13205" s="131"/>
    </row>
    <row r="13206" spans="1:15" ht="45.95" customHeight="1">
      <c r="F13206" s="18"/>
      <c r="G13206" s="130"/>
      <c r="H13206" s="130"/>
      <c r="I13206" s="120"/>
      <c r="J13206" s="16"/>
      <c r="K13206" s="17"/>
      <c r="L13206" s="16"/>
      <c r="N13206" s="131"/>
      <c r="O13206" s="96"/>
    </row>
    <row r="13207" spans="1:15" ht="45.95" customHeight="1">
      <c r="F13207" s="18"/>
      <c r="G13207" s="130"/>
      <c r="H13207" s="130"/>
      <c r="I13207" s="120"/>
      <c r="J13207" s="16"/>
      <c r="K13207" s="17"/>
      <c r="L13207" s="16"/>
      <c r="N13207" s="131"/>
      <c r="O13207" s="96"/>
    </row>
    <row r="13208" spans="1:15" ht="45.95" customHeight="1">
      <c r="F13208" s="18"/>
      <c r="G13208" s="19"/>
      <c r="H13208" s="19"/>
      <c r="I13208" s="137"/>
      <c r="J13208" s="16"/>
      <c r="K13208" s="17"/>
      <c r="L13208" s="16"/>
      <c r="N13208" s="119"/>
      <c r="O13208" s="96"/>
    </row>
    <row r="13209" spans="1:15" ht="45.95" customHeight="1">
      <c r="F13209" s="18"/>
      <c r="G13209" s="19"/>
      <c r="H13209" s="19"/>
      <c r="I13209" s="120"/>
      <c r="J13209" s="16"/>
      <c r="K13209" s="17"/>
      <c r="L13209" s="16"/>
      <c r="N13209" s="119"/>
      <c r="O13209" s="96"/>
    </row>
    <row r="13210" spans="1:15" ht="45.95" customHeight="1">
      <c r="F13210" s="18"/>
      <c r="G13210" s="19"/>
      <c r="H13210" s="19"/>
      <c r="I13210" s="120"/>
      <c r="J13210" s="16"/>
      <c r="K13210" s="17"/>
      <c r="L13210" s="16"/>
      <c r="N13210" s="119"/>
      <c r="O13210" s="96"/>
    </row>
    <row r="13211" spans="1:15" ht="45.95" customHeight="1">
      <c r="F13211" s="22"/>
      <c r="G13211" s="19"/>
      <c r="H13211" s="19"/>
      <c r="I13211" s="120"/>
      <c r="J13211" s="23"/>
      <c r="K13211" s="24"/>
      <c r="L13211" s="23"/>
      <c r="N13211" s="119"/>
      <c r="O13211" s="96"/>
    </row>
    <row r="13212" spans="1:15" ht="45.95" customHeight="1">
      <c r="F13212" s="22"/>
      <c r="G13212" s="19"/>
      <c r="H13212" s="19"/>
      <c r="I13212" s="120"/>
      <c r="J13212" s="23"/>
      <c r="K13212" s="24"/>
      <c r="L13212" s="23"/>
      <c r="N13212" s="119"/>
      <c r="O13212" s="96"/>
    </row>
    <row r="13213" spans="1:15" ht="45.95" customHeight="1">
      <c r="F13213" s="25"/>
      <c r="G13213" s="25"/>
      <c r="H13213" s="25"/>
      <c r="I13213" s="120"/>
      <c r="J13213" s="23"/>
      <c r="K13213" s="24"/>
      <c r="L13213" s="23"/>
      <c r="N13213" s="119"/>
      <c r="O13213" s="96"/>
    </row>
    <row r="13214" spans="1:15" ht="45.95" customHeight="1">
      <c r="F13214" s="133"/>
      <c r="G13214" s="25"/>
      <c r="H13214" s="25"/>
      <c r="I13214" s="132"/>
      <c r="J13214" s="23"/>
      <c r="K13214" s="24"/>
      <c r="L13214" s="23"/>
      <c r="N13214" s="119"/>
      <c r="O13214" s="96"/>
    </row>
    <row r="13215" spans="1:15" ht="45.95" customHeight="1">
      <c r="F13215" s="133"/>
      <c r="G13215" s="25"/>
      <c r="H13215" s="25"/>
      <c r="I13215" s="132"/>
      <c r="J13215" s="23"/>
      <c r="K13215" s="24"/>
      <c r="L13215" s="23"/>
      <c r="N13215" s="119"/>
      <c r="O13215" s="96"/>
    </row>
    <row r="13216" spans="1:15" ht="45.95" customHeight="1">
      <c r="F13216" s="18"/>
      <c r="G13216" s="19"/>
      <c r="H13216" s="19"/>
      <c r="I13216" s="120"/>
      <c r="J13216" s="16"/>
      <c r="K13216" s="17"/>
      <c r="L13216" s="16"/>
      <c r="N13216" s="119"/>
      <c r="O13216" s="96"/>
    </row>
    <row r="13217" spans="6:15" ht="45.95" customHeight="1">
      <c r="F13217" s="18"/>
      <c r="G13217" s="19"/>
      <c r="H13217" s="19"/>
      <c r="I13217" s="120"/>
      <c r="J13217" s="16"/>
      <c r="K13217" s="17"/>
      <c r="L13217" s="16"/>
      <c r="N13217" s="119"/>
      <c r="O13217" s="96"/>
    </row>
    <row r="13218" spans="6:15" ht="45.95" customHeight="1">
      <c r="F13218" s="22"/>
      <c r="G13218" s="19"/>
      <c r="H13218" s="19"/>
      <c r="I13218" s="120"/>
      <c r="J13218" s="23"/>
      <c r="K13218" s="24"/>
      <c r="L13218" s="23"/>
      <c r="N13218" s="119"/>
      <c r="O13218" s="96"/>
    </row>
    <row r="13219" spans="6:15" ht="45.95" customHeight="1">
      <c r="F13219" s="25"/>
      <c r="G13219" s="25"/>
      <c r="H13219" s="25"/>
      <c r="I13219" s="120"/>
      <c r="J13219" s="23"/>
      <c r="K13219" s="24"/>
      <c r="L13219" s="23"/>
      <c r="N13219" s="119"/>
      <c r="O13219" s="96"/>
    </row>
    <row r="13220" spans="6:15" ht="45.95" customHeight="1">
      <c r="F13220" s="133"/>
      <c r="G13220" s="25"/>
      <c r="H13220" s="25"/>
      <c r="I13220" s="120"/>
      <c r="J13220" s="23"/>
      <c r="K13220" s="24"/>
      <c r="L13220" s="23"/>
      <c r="N13220" s="119"/>
      <c r="O13220" s="96"/>
    </row>
    <row r="13221" spans="6:15" ht="45.95" customHeight="1">
      <c r="F13221" s="133"/>
      <c r="G13221" s="25"/>
      <c r="H13221" s="25"/>
      <c r="I13221" s="132"/>
      <c r="J13221" s="23"/>
      <c r="K13221" s="24"/>
      <c r="L13221" s="23"/>
      <c r="N13221" s="119"/>
      <c r="O13221" s="96"/>
    </row>
    <row r="13222" spans="6:15" ht="45.95" customHeight="1">
      <c r="F13222" s="18"/>
      <c r="G13222" s="19"/>
      <c r="H13222" s="19"/>
      <c r="I13222" s="137"/>
      <c r="J13222" s="16"/>
      <c r="K13222" s="17"/>
      <c r="L13222" s="16"/>
      <c r="N13222" s="119"/>
      <c r="O13222" s="96"/>
    </row>
    <row r="13223" spans="6:15" ht="45.95" customHeight="1">
      <c r="F13223" s="18"/>
      <c r="G13223" s="19"/>
      <c r="H13223" s="19"/>
      <c r="I13223" s="120"/>
      <c r="J13223" s="16"/>
      <c r="K13223" s="17"/>
      <c r="L13223" s="16"/>
      <c r="N13223" s="119"/>
      <c r="O13223" s="96"/>
    </row>
    <row r="13224" spans="6:15" ht="45.95" customHeight="1">
      <c r="F13224" s="18"/>
      <c r="G13224" s="19"/>
      <c r="H13224" s="19"/>
      <c r="I13224" s="120"/>
      <c r="J13224" s="16"/>
      <c r="K13224" s="17"/>
      <c r="L13224" s="16"/>
      <c r="N13224" s="119"/>
      <c r="O13224" s="96"/>
    </row>
    <row r="13225" spans="6:15" ht="45.95" customHeight="1">
      <c r="F13225" s="18"/>
      <c r="G13225" s="19"/>
      <c r="H13225" s="19"/>
      <c r="I13225" s="120"/>
      <c r="J13225" s="16"/>
      <c r="K13225" s="17"/>
      <c r="L13225" s="16"/>
      <c r="N13225" s="119"/>
      <c r="O13225" s="96"/>
    </row>
    <row r="13226" spans="6:15" ht="45.95" customHeight="1">
      <c r="F13226" s="18"/>
      <c r="G13226" s="19"/>
      <c r="H13226" s="19"/>
      <c r="I13226" s="120"/>
      <c r="J13226" s="16"/>
      <c r="K13226" s="17"/>
      <c r="L13226" s="16"/>
      <c r="N13226" s="119"/>
      <c r="O13226" s="96"/>
    </row>
    <row r="13227" spans="6:15" ht="45.95" customHeight="1">
      <c r="F13227" s="18"/>
      <c r="G13227" s="19"/>
      <c r="H13227" s="19"/>
      <c r="I13227" s="120"/>
      <c r="J13227" s="16"/>
      <c r="K13227" s="17"/>
      <c r="L13227" s="16"/>
      <c r="N13227" s="119"/>
      <c r="O13227" s="96"/>
    </row>
    <row r="13228" spans="6:15" ht="45.95" customHeight="1">
      <c r="F13228" s="18"/>
      <c r="G13228" s="19"/>
      <c r="H13228" s="19"/>
      <c r="I13228" s="120"/>
      <c r="J13228" s="16"/>
      <c r="K13228" s="17"/>
      <c r="L13228" s="16"/>
      <c r="N13228" s="119"/>
      <c r="O13228" s="96"/>
    </row>
    <row r="13229" spans="6:15" ht="45.95" customHeight="1">
      <c r="F13229" s="18"/>
      <c r="G13229" s="19"/>
      <c r="H13229" s="19"/>
      <c r="I13229" s="120"/>
      <c r="J13229" s="16"/>
      <c r="K13229" s="17"/>
      <c r="L13229" s="16"/>
      <c r="N13229" s="119"/>
      <c r="O13229" s="96"/>
    </row>
    <row r="13230" spans="6:15" ht="45.95" customHeight="1">
      <c r="F13230" s="18"/>
      <c r="G13230" s="19"/>
      <c r="H13230" s="19"/>
      <c r="I13230" s="120"/>
      <c r="J13230" s="16"/>
      <c r="K13230" s="17"/>
      <c r="L13230" s="16"/>
      <c r="N13230" s="119"/>
      <c r="O13230" s="96"/>
    </row>
    <row r="13231" spans="6:15" ht="45.95" customHeight="1">
      <c r="F13231" s="22"/>
      <c r="G13231" s="19"/>
      <c r="H13231" s="19"/>
      <c r="I13231" s="120"/>
      <c r="J13231" s="23"/>
      <c r="K13231" s="24"/>
      <c r="L13231" s="23"/>
      <c r="N13231" s="119"/>
      <c r="O13231" s="96"/>
    </row>
    <row r="13232" spans="6:15" ht="45.95" customHeight="1">
      <c r="F13232" s="22"/>
      <c r="G13232" s="19"/>
      <c r="H13232" s="19"/>
      <c r="I13232" s="120"/>
      <c r="J13232" s="23"/>
      <c r="K13232" s="24"/>
      <c r="L13232" s="23"/>
      <c r="N13232" s="119"/>
      <c r="O13232" s="96"/>
    </row>
    <row r="13233" spans="1:15" ht="45.95" customHeight="1">
      <c r="F13233" s="25"/>
      <c r="G13233" s="25"/>
      <c r="H13233" s="25"/>
      <c r="I13233" s="132"/>
      <c r="J13233" s="23"/>
      <c r="K13233" s="24"/>
      <c r="L13233" s="23"/>
      <c r="N13233" s="119"/>
      <c r="O13233" s="96"/>
    </row>
    <row r="13234" spans="1:15" ht="45.95" customHeight="1">
      <c r="F13234" s="25"/>
      <c r="G13234" s="25"/>
      <c r="H13234" s="25"/>
      <c r="I13234" s="132"/>
      <c r="J13234" s="23"/>
      <c r="K13234" s="24"/>
      <c r="L13234" s="23"/>
      <c r="N13234" s="119"/>
      <c r="O13234" s="96"/>
    </row>
    <row r="13235" spans="1:15" ht="45.95" customHeight="1">
      <c r="F13235" s="133"/>
      <c r="G13235" s="25"/>
      <c r="H13235" s="25"/>
      <c r="I13235" s="132"/>
      <c r="J13235" s="23"/>
      <c r="K13235" s="24"/>
      <c r="L13235" s="23"/>
      <c r="N13235" s="119"/>
      <c r="O13235" s="96"/>
    </row>
    <row r="13236" spans="1:15" ht="45.95" customHeight="1">
      <c r="F13236" s="133"/>
      <c r="G13236" s="25"/>
      <c r="H13236" s="25"/>
      <c r="I13236" s="132"/>
      <c r="J13236" s="23"/>
      <c r="K13236" s="24"/>
      <c r="L13236" s="23"/>
      <c r="N13236" s="119"/>
      <c r="O13236" s="96"/>
    </row>
    <row r="13237" spans="1:15" ht="45.95" customHeight="1">
      <c r="A13237" s="110"/>
      <c r="B13237" s="149"/>
      <c r="C13237" s="127"/>
      <c r="D13237" s="96"/>
      <c r="F13237" s="18"/>
      <c r="G13237" s="130"/>
      <c r="H13237" s="130"/>
      <c r="I13237" s="120"/>
      <c r="J13237" s="16"/>
      <c r="K13237" s="17"/>
      <c r="L13237" s="16"/>
      <c r="N13237" s="131"/>
      <c r="O13237" s="96"/>
    </row>
    <row r="13238" spans="1:15" ht="45.95" customHeight="1">
      <c r="F13238" s="18"/>
      <c r="G13238" s="130"/>
      <c r="H13238" s="130"/>
      <c r="I13238" s="120"/>
      <c r="J13238" s="16"/>
      <c r="K13238" s="17"/>
      <c r="L13238" s="16"/>
      <c r="N13238" s="131"/>
      <c r="O13238" s="96"/>
    </row>
    <row r="13239" spans="1:15" ht="45.95" customHeight="1">
      <c r="F13239" s="18"/>
      <c r="G13239" s="130"/>
      <c r="H13239" s="130"/>
      <c r="I13239" s="120"/>
      <c r="J13239" s="16"/>
      <c r="K13239" s="17"/>
      <c r="L13239" s="16"/>
      <c r="N13239" s="131"/>
      <c r="O13239" s="96"/>
    </row>
    <row r="13240" spans="1:15" ht="45.95" customHeight="1">
      <c r="F13240" s="18"/>
      <c r="G13240" s="19"/>
      <c r="H13240" s="19"/>
      <c r="I13240" s="120"/>
      <c r="J13240" s="16"/>
      <c r="K13240" s="17"/>
      <c r="L13240" s="16"/>
      <c r="N13240" s="119"/>
      <c r="O13240" s="96"/>
    </row>
    <row r="13241" spans="1:15" ht="45.95" customHeight="1">
      <c r="F13241" s="18"/>
      <c r="G13241" s="19"/>
      <c r="H13241" s="19"/>
      <c r="I13241" s="120"/>
      <c r="J13241" s="16"/>
      <c r="K13241" s="17"/>
      <c r="L13241" s="16"/>
      <c r="N13241" s="119"/>
      <c r="O13241" s="96"/>
    </row>
    <row r="13242" spans="1:15" ht="45.95" customHeight="1">
      <c r="F13242" s="22"/>
      <c r="G13242" s="19"/>
      <c r="H13242" s="19"/>
      <c r="I13242" s="120"/>
      <c r="J13242" s="23"/>
      <c r="K13242" s="24"/>
      <c r="L13242" s="23"/>
      <c r="N13242" s="119"/>
      <c r="O13242" s="96"/>
    </row>
    <row r="13243" spans="1:15" ht="45.95" customHeight="1">
      <c r="F13243" s="22"/>
      <c r="G13243" s="19"/>
      <c r="H13243" s="19"/>
      <c r="I13243" s="120"/>
      <c r="J13243" s="23"/>
      <c r="K13243" s="24"/>
      <c r="L13243" s="23"/>
      <c r="N13243" s="119"/>
      <c r="O13243" s="96"/>
    </row>
    <row r="13244" spans="1:15" ht="45.95" customHeight="1">
      <c r="F13244" s="25"/>
      <c r="G13244" s="25"/>
      <c r="H13244" s="25"/>
      <c r="I13244" s="120"/>
      <c r="J13244" s="23"/>
      <c r="K13244" s="24"/>
      <c r="L13244" s="23"/>
      <c r="N13244" s="119"/>
      <c r="O13244" s="96"/>
    </row>
    <row r="13245" spans="1:15" ht="45.95" customHeight="1">
      <c r="F13245" s="25"/>
      <c r="G13245" s="25"/>
      <c r="H13245" s="25"/>
      <c r="I13245" s="132"/>
      <c r="J13245" s="23"/>
      <c r="K13245" s="24"/>
      <c r="L13245" s="23"/>
      <c r="N13245" s="119"/>
      <c r="O13245" s="96"/>
    </row>
    <row r="13246" spans="1:15" ht="45.95" customHeight="1">
      <c r="F13246" s="133"/>
      <c r="G13246" s="25"/>
      <c r="H13246" s="25"/>
      <c r="I13246" s="132"/>
      <c r="J13246" s="23"/>
      <c r="K13246" s="24"/>
      <c r="L13246" s="23"/>
      <c r="N13246" s="119"/>
      <c r="O13246" s="96"/>
    </row>
    <row r="13247" spans="1:15" ht="45.95" customHeight="1">
      <c r="F13247" s="133"/>
      <c r="G13247" s="25"/>
      <c r="H13247" s="25"/>
      <c r="I13247" s="132"/>
      <c r="J13247" s="23"/>
      <c r="K13247" s="24"/>
      <c r="L13247" s="23"/>
      <c r="N13247" s="119"/>
      <c r="O13247" s="96"/>
    </row>
    <row r="13248" spans="1:15" ht="45.95" customHeight="1">
      <c r="F13248" s="18"/>
      <c r="G13248" s="19"/>
      <c r="H13248" s="19"/>
      <c r="I13248" s="120"/>
      <c r="J13248" s="16"/>
      <c r="K13248" s="17"/>
      <c r="L13248" s="16"/>
      <c r="N13248" s="119"/>
      <c r="O13248" s="96"/>
    </row>
    <row r="13249" spans="6:15" ht="45.95" customHeight="1">
      <c r="F13249" s="18"/>
      <c r="G13249" s="19"/>
      <c r="H13249" s="19"/>
      <c r="I13249" s="120"/>
      <c r="J13249" s="16"/>
      <c r="K13249" s="17"/>
      <c r="L13249" s="16"/>
      <c r="N13249" s="119"/>
      <c r="O13249" s="96"/>
    </row>
    <row r="13250" spans="6:15" ht="45.95" customHeight="1">
      <c r="F13250" s="18"/>
      <c r="G13250" s="19"/>
      <c r="H13250" s="19"/>
      <c r="I13250" s="120"/>
      <c r="J13250" s="16"/>
      <c r="K13250" s="17"/>
      <c r="L13250" s="16"/>
      <c r="N13250" s="119"/>
      <c r="O13250" s="96"/>
    </row>
    <row r="13251" spans="6:15" ht="45.95" customHeight="1">
      <c r="F13251" s="22"/>
      <c r="G13251" s="19"/>
      <c r="H13251" s="19"/>
      <c r="I13251" s="120"/>
      <c r="J13251" s="23"/>
      <c r="K13251" s="24"/>
      <c r="L13251" s="23"/>
      <c r="N13251" s="119"/>
      <c r="O13251" s="96"/>
    </row>
    <row r="13252" spans="6:15" ht="45.95" customHeight="1">
      <c r="F13252" s="25"/>
      <c r="G13252" s="25"/>
      <c r="H13252" s="25"/>
      <c r="I13252" s="120"/>
      <c r="J13252" s="23"/>
      <c r="K13252" s="24"/>
      <c r="L13252" s="23"/>
      <c r="N13252" s="119"/>
      <c r="O13252" s="96"/>
    </row>
    <row r="13253" spans="6:15" ht="45.95" customHeight="1">
      <c r="F13253" s="25"/>
      <c r="G13253" s="25"/>
      <c r="H13253" s="25"/>
      <c r="I13253" s="132"/>
      <c r="J13253" s="23"/>
      <c r="K13253" s="24"/>
      <c r="L13253" s="23"/>
      <c r="N13253" s="119"/>
      <c r="O13253" s="96"/>
    </row>
    <row r="13254" spans="6:15" ht="45.95" customHeight="1">
      <c r="F13254" s="133"/>
      <c r="G13254" s="25"/>
      <c r="H13254" s="25"/>
      <c r="I13254" s="132"/>
      <c r="J13254" s="23"/>
      <c r="K13254" s="24"/>
      <c r="L13254" s="23"/>
      <c r="N13254" s="119"/>
      <c r="O13254" s="96"/>
    </row>
    <row r="13255" spans="6:15" ht="45.95" customHeight="1">
      <c r="F13255" s="133"/>
      <c r="G13255" s="25"/>
      <c r="H13255" s="25"/>
      <c r="I13255" s="132"/>
      <c r="J13255" s="23"/>
      <c r="K13255" s="24"/>
      <c r="L13255" s="23"/>
      <c r="N13255" s="119"/>
      <c r="O13255" s="96"/>
    </row>
    <row r="13256" spans="6:15" ht="45.95" customHeight="1">
      <c r="F13256" s="18"/>
      <c r="G13256" s="19"/>
      <c r="H13256" s="19"/>
      <c r="I13256" s="137"/>
      <c r="J13256" s="16"/>
      <c r="K13256" s="17"/>
      <c r="L13256" s="16"/>
      <c r="N13256" s="119"/>
      <c r="O13256" s="96"/>
    </row>
    <row r="13257" spans="6:15" ht="45.95" customHeight="1">
      <c r="F13257" s="18"/>
      <c r="G13257" s="19"/>
      <c r="H13257" s="19"/>
      <c r="I13257" s="120"/>
      <c r="J13257" s="16"/>
      <c r="K13257" s="17"/>
      <c r="L13257" s="16"/>
      <c r="N13257" s="119"/>
      <c r="O13257" s="96"/>
    </row>
    <row r="13258" spans="6:15" ht="45.95" customHeight="1">
      <c r="F13258" s="18"/>
      <c r="G13258" s="19"/>
      <c r="H13258" s="19"/>
      <c r="I13258" s="120"/>
      <c r="J13258" s="16"/>
      <c r="K13258" s="17"/>
      <c r="L13258" s="16"/>
      <c r="N13258" s="119"/>
      <c r="O13258" s="96"/>
    </row>
    <row r="13259" spans="6:15" ht="45.95" customHeight="1">
      <c r="F13259" s="18"/>
      <c r="G13259" s="19"/>
      <c r="H13259" s="19"/>
      <c r="I13259" s="120"/>
      <c r="J13259" s="16"/>
      <c r="K13259" s="17"/>
      <c r="L13259" s="16"/>
      <c r="N13259" s="119"/>
      <c r="O13259" s="96"/>
    </row>
    <row r="13260" spans="6:15" ht="45.95" customHeight="1">
      <c r="F13260" s="18"/>
      <c r="G13260" s="19"/>
      <c r="H13260" s="19"/>
      <c r="I13260" s="120"/>
      <c r="J13260" s="16"/>
      <c r="K13260" s="17"/>
      <c r="L13260" s="16"/>
      <c r="N13260" s="119"/>
      <c r="O13260" s="96"/>
    </row>
    <row r="13261" spans="6:15" ht="45.95" customHeight="1">
      <c r="F13261" s="22"/>
      <c r="G13261" s="19"/>
      <c r="H13261" s="19"/>
      <c r="I13261" s="120"/>
      <c r="J13261" s="23"/>
      <c r="K13261" s="24"/>
      <c r="L13261" s="23"/>
      <c r="N13261" s="119"/>
      <c r="O13261" s="96"/>
    </row>
    <row r="13262" spans="6:15" ht="45.95" customHeight="1">
      <c r="F13262" s="22"/>
      <c r="G13262" s="19"/>
      <c r="H13262" s="19"/>
      <c r="I13262" s="120"/>
      <c r="J13262" s="23"/>
      <c r="K13262" s="24"/>
      <c r="L13262" s="23"/>
      <c r="N13262" s="119"/>
      <c r="O13262" s="96"/>
    </row>
    <row r="13263" spans="6:15" ht="45.95" customHeight="1">
      <c r="F13263" s="25"/>
      <c r="G13263" s="25"/>
      <c r="H13263" s="25"/>
      <c r="I13263" s="132"/>
      <c r="J13263" s="23"/>
      <c r="K13263" s="24"/>
      <c r="L13263" s="23"/>
      <c r="N13263" s="119"/>
      <c r="O13263" s="96"/>
    </row>
    <row r="13264" spans="6:15" ht="45.95" customHeight="1">
      <c r="F13264" s="25"/>
      <c r="G13264" s="25"/>
      <c r="H13264" s="25"/>
      <c r="I13264" s="132"/>
      <c r="J13264" s="23"/>
      <c r="K13264" s="24"/>
      <c r="L13264" s="23"/>
      <c r="N13264" s="119"/>
      <c r="O13264" s="96"/>
    </row>
    <row r="13265" spans="1:15" ht="45.95" customHeight="1">
      <c r="F13265" s="133"/>
      <c r="G13265" s="25"/>
      <c r="H13265" s="25"/>
      <c r="I13265" s="132"/>
      <c r="J13265" s="23"/>
      <c r="K13265" s="24"/>
      <c r="L13265" s="23"/>
      <c r="N13265" s="119"/>
      <c r="O13265" s="96"/>
    </row>
    <row r="13266" spans="1:15" ht="45.95" customHeight="1">
      <c r="F13266" s="133"/>
      <c r="G13266" s="25"/>
      <c r="H13266" s="25"/>
      <c r="I13266" s="132"/>
      <c r="J13266" s="23"/>
      <c r="K13266" s="24"/>
      <c r="L13266" s="23"/>
      <c r="N13266" s="119"/>
      <c r="O13266" s="96"/>
    </row>
    <row r="13267" spans="1:15" ht="45.95" customHeight="1">
      <c r="F13267" s="133"/>
      <c r="G13267" s="25"/>
      <c r="H13267" s="25"/>
      <c r="I13267" s="132"/>
      <c r="J13267" s="23"/>
      <c r="K13267" s="24"/>
      <c r="L13267" s="23"/>
      <c r="N13267" s="119"/>
      <c r="O13267" s="96"/>
    </row>
    <row r="13268" spans="1:15" ht="45.95" customHeight="1">
      <c r="A13268" s="110"/>
      <c r="B13268" s="149"/>
      <c r="C13268" s="127"/>
      <c r="D13268" s="96"/>
      <c r="F13268" s="18"/>
      <c r="G13268" s="130"/>
      <c r="H13268" s="130"/>
      <c r="I13268" s="120"/>
      <c r="J13268" s="16"/>
      <c r="K13268" s="17"/>
      <c r="L13268" s="16"/>
      <c r="N13268" s="131"/>
    </row>
    <row r="13269" spans="1:15" ht="45.95" customHeight="1">
      <c r="F13269" s="18"/>
      <c r="G13269" s="130"/>
      <c r="H13269" s="130"/>
      <c r="I13269" s="120"/>
      <c r="J13269" s="16"/>
      <c r="K13269" s="17"/>
      <c r="L13269" s="16"/>
      <c r="N13269" s="131"/>
    </row>
    <row r="13270" spans="1:15" ht="45.95" customHeight="1">
      <c r="F13270" s="18"/>
      <c r="G13270" s="19"/>
      <c r="H13270" s="19"/>
      <c r="I13270" s="120"/>
      <c r="J13270" s="16"/>
      <c r="K13270" s="17"/>
      <c r="L13270" s="16"/>
      <c r="N13270" s="119"/>
      <c r="O13270" s="96"/>
    </row>
    <row r="13271" spans="1:15" ht="45.95" customHeight="1">
      <c r="F13271" s="18"/>
      <c r="G13271" s="19"/>
      <c r="H13271" s="19"/>
      <c r="I13271" s="120"/>
      <c r="J13271" s="16"/>
      <c r="K13271" s="17"/>
      <c r="L13271" s="16"/>
      <c r="N13271" s="119"/>
      <c r="O13271" s="96"/>
    </row>
    <row r="13272" spans="1:15" ht="45.95" customHeight="1">
      <c r="F13272" s="22"/>
      <c r="G13272" s="19"/>
      <c r="H13272" s="19"/>
      <c r="I13272" s="120"/>
      <c r="J13272" s="23"/>
      <c r="K13272" s="24"/>
      <c r="L13272" s="23"/>
      <c r="N13272" s="119"/>
      <c r="O13272" s="96"/>
    </row>
    <row r="13273" spans="1:15" ht="45.95" customHeight="1">
      <c r="F13273" s="22"/>
      <c r="G13273" s="19"/>
      <c r="H13273" s="19"/>
      <c r="I13273" s="120"/>
      <c r="J13273" s="23"/>
      <c r="K13273" s="24"/>
      <c r="L13273" s="23"/>
      <c r="N13273" s="119"/>
      <c r="O13273" s="96"/>
    </row>
    <row r="13274" spans="1:15" ht="45.95" customHeight="1">
      <c r="F13274" s="25"/>
      <c r="G13274" s="25"/>
      <c r="H13274" s="25"/>
      <c r="I13274" s="120"/>
      <c r="J13274" s="23"/>
      <c r="K13274" s="24"/>
      <c r="L13274" s="23"/>
      <c r="N13274" s="119"/>
      <c r="O13274" s="96"/>
    </row>
    <row r="13275" spans="1:15" ht="45.95" customHeight="1">
      <c r="F13275" s="25"/>
      <c r="G13275" s="25"/>
      <c r="H13275" s="25"/>
      <c r="I13275" s="120"/>
      <c r="J13275" s="23"/>
      <c r="K13275" s="24"/>
      <c r="L13275" s="23"/>
      <c r="N13275" s="119"/>
    </row>
    <row r="13276" spans="1:15" ht="45.95" customHeight="1">
      <c r="A13276" s="110"/>
      <c r="B13276" s="111"/>
      <c r="C13276" s="127"/>
      <c r="D13276" s="150"/>
      <c r="E13276" s="150"/>
      <c r="F13276" s="133"/>
      <c r="G13276" s="25"/>
      <c r="H13276" s="25"/>
      <c r="I13276" s="132"/>
      <c r="J13276" s="23"/>
      <c r="K13276" s="24"/>
      <c r="L13276" s="23"/>
      <c r="N13276" s="119"/>
    </row>
    <row r="13277" spans="1:15" ht="45.95" customHeight="1">
      <c r="F13277" s="133"/>
      <c r="G13277" s="25"/>
      <c r="H13277" s="25"/>
      <c r="I13277" s="132"/>
      <c r="J13277" s="23"/>
      <c r="K13277" s="24"/>
      <c r="L13277" s="23"/>
      <c r="N13277" s="119"/>
    </row>
    <row r="13278" spans="1:15" ht="45.95" customHeight="1">
      <c r="F13278" s="18"/>
      <c r="G13278" s="19"/>
      <c r="H13278" s="19"/>
      <c r="I13278" s="137"/>
      <c r="J13278" s="16"/>
      <c r="K13278" s="17"/>
      <c r="L13278" s="16"/>
      <c r="N13278" s="119"/>
      <c r="O13278" s="96"/>
    </row>
    <row r="13279" spans="1:15" ht="45.95" customHeight="1">
      <c r="F13279" s="18"/>
      <c r="G13279" s="19"/>
      <c r="H13279" s="19"/>
      <c r="I13279" s="120"/>
      <c r="J13279" s="16"/>
      <c r="K13279" s="17"/>
      <c r="L13279" s="16"/>
      <c r="N13279" s="119"/>
      <c r="O13279" s="96"/>
    </row>
    <row r="13280" spans="1:15" ht="45.95" customHeight="1">
      <c r="F13280" s="18"/>
      <c r="G13280" s="19"/>
      <c r="H13280" s="19"/>
      <c r="I13280" s="120"/>
      <c r="J13280" s="16"/>
      <c r="K13280" s="17"/>
      <c r="L13280" s="16"/>
      <c r="N13280" s="119"/>
      <c r="O13280" s="96"/>
    </row>
    <row r="13281" spans="1:15" ht="45.95" customHeight="1">
      <c r="F13281" s="18"/>
      <c r="G13281" s="19"/>
      <c r="H13281" s="19"/>
      <c r="I13281" s="120"/>
      <c r="J13281" s="16"/>
      <c r="K13281" s="17"/>
      <c r="L13281" s="16"/>
      <c r="N13281" s="119"/>
      <c r="O13281" s="96"/>
    </row>
    <row r="13282" spans="1:15" ht="45.95" customHeight="1">
      <c r="F13282" s="18"/>
      <c r="G13282" s="19"/>
      <c r="H13282" s="19"/>
      <c r="I13282" s="120"/>
      <c r="J13282" s="16"/>
      <c r="K13282" s="17"/>
      <c r="L13282" s="16"/>
      <c r="N13282" s="119"/>
      <c r="O13282" s="96"/>
    </row>
    <row r="13283" spans="1:15" ht="45.95" customHeight="1">
      <c r="F13283" s="18"/>
      <c r="G13283" s="19"/>
      <c r="H13283" s="19"/>
      <c r="I13283" s="120"/>
      <c r="J13283" s="16"/>
      <c r="K13283" s="17"/>
      <c r="L13283" s="16"/>
      <c r="N13283" s="119"/>
      <c r="O13283" s="96"/>
    </row>
    <row r="13284" spans="1:15" ht="45.95" customHeight="1">
      <c r="F13284" s="18"/>
      <c r="G13284" s="19"/>
      <c r="H13284" s="19"/>
      <c r="I13284" s="120"/>
      <c r="J13284" s="16"/>
      <c r="K13284" s="17"/>
      <c r="L13284" s="16"/>
      <c r="N13284" s="119"/>
      <c r="O13284" s="96"/>
    </row>
    <row r="13285" spans="1:15" ht="45.95" customHeight="1">
      <c r="F13285" s="18"/>
      <c r="G13285" s="19"/>
      <c r="H13285" s="19"/>
      <c r="I13285" s="120"/>
      <c r="J13285" s="16"/>
      <c r="K13285" s="17"/>
      <c r="L13285" s="16"/>
      <c r="N13285" s="119"/>
      <c r="O13285" s="96"/>
    </row>
    <row r="13286" spans="1:15" ht="45.95" customHeight="1">
      <c r="F13286" s="18"/>
      <c r="G13286" s="19"/>
      <c r="H13286" s="19"/>
      <c r="I13286" s="120"/>
      <c r="J13286" s="16"/>
      <c r="K13286" s="17"/>
      <c r="L13286" s="16"/>
      <c r="N13286" s="119"/>
      <c r="O13286" s="96"/>
    </row>
    <row r="13287" spans="1:15" ht="45.95" customHeight="1">
      <c r="F13287" s="22"/>
      <c r="G13287" s="19"/>
      <c r="H13287" s="19"/>
      <c r="I13287" s="120"/>
      <c r="J13287" s="23"/>
      <c r="K13287" s="24"/>
      <c r="L13287" s="23"/>
      <c r="N13287" s="119"/>
      <c r="O13287" s="96"/>
    </row>
    <row r="13288" spans="1:15" ht="45.95" customHeight="1">
      <c r="F13288" s="22"/>
      <c r="G13288" s="19"/>
      <c r="H13288" s="19"/>
      <c r="I13288" s="120"/>
      <c r="J13288" s="23"/>
      <c r="K13288" s="24"/>
      <c r="L13288" s="23"/>
      <c r="N13288" s="119"/>
      <c r="O13288" s="96"/>
    </row>
    <row r="13289" spans="1:15" ht="45.95" customHeight="1">
      <c r="A13289" s="110"/>
      <c r="B13289" s="111"/>
      <c r="C13289" s="127"/>
      <c r="D13289" s="150"/>
      <c r="E13289" s="150"/>
      <c r="F13289" s="133"/>
      <c r="G13289" s="25"/>
      <c r="H13289" s="25"/>
      <c r="I13289" s="132"/>
      <c r="J13289" s="23"/>
      <c r="K13289" s="24"/>
      <c r="L13289" s="23"/>
      <c r="N13289" s="119"/>
    </row>
    <row r="13290" spans="1:15" ht="45.95" customHeight="1">
      <c r="A13290" s="110"/>
      <c r="C13290" s="127"/>
      <c r="D13290" s="150"/>
      <c r="E13290" s="150"/>
      <c r="F13290" s="133"/>
      <c r="G13290" s="25"/>
      <c r="H13290" s="25"/>
      <c r="I13290" s="132"/>
      <c r="J13290" s="23"/>
      <c r="K13290" s="24"/>
      <c r="L13290" s="23"/>
      <c r="N13290" s="119"/>
      <c r="O13290" s="96"/>
    </row>
    <row r="13291" spans="1:15" ht="45.95" customHeight="1">
      <c r="A13291" s="110"/>
      <c r="B13291" s="149"/>
      <c r="C13291" s="127"/>
      <c r="D13291" s="96"/>
      <c r="F13291" s="18"/>
      <c r="G13291" s="130"/>
      <c r="H13291" s="130"/>
      <c r="I13291" s="120"/>
      <c r="J13291" s="16"/>
      <c r="K13291" s="17"/>
      <c r="L13291" s="16"/>
      <c r="N13291" s="131"/>
      <c r="O13291" s="96"/>
    </row>
    <row r="13292" spans="1:15" ht="45.95" customHeight="1">
      <c r="A13292" s="110"/>
      <c r="E13292" s="150"/>
      <c r="F13292" s="18"/>
      <c r="G13292" s="130"/>
      <c r="H13292" s="130"/>
      <c r="I13292" s="120"/>
      <c r="J13292" s="16"/>
      <c r="K13292" s="17"/>
      <c r="L13292" s="16"/>
      <c r="N13292" s="131"/>
      <c r="O13292" s="96"/>
    </row>
    <row r="13293" spans="1:15" ht="45.95" customHeight="1">
      <c r="A13293" s="110"/>
      <c r="E13293" s="150"/>
      <c r="F13293" s="18"/>
      <c r="G13293" s="130"/>
      <c r="H13293" s="130"/>
      <c r="I13293" s="120"/>
      <c r="J13293" s="16"/>
      <c r="K13293" s="17"/>
      <c r="L13293" s="16"/>
      <c r="N13293" s="131"/>
      <c r="O13293" s="96"/>
    </row>
    <row r="13294" spans="1:15" ht="45.95" customHeight="1">
      <c r="A13294" s="110"/>
      <c r="E13294" s="150"/>
      <c r="F13294" s="18"/>
      <c r="G13294" s="19"/>
      <c r="H13294" s="19"/>
      <c r="I13294" s="120"/>
      <c r="J13294" s="16"/>
      <c r="K13294" s="17"/>
      <c r="L13294" s="16"/>
      <c r="N13294" s="121"/>
      <c r="O13294" s="96"/>
    </row>
    <row r="13295" spans="1:15" ht="45.95" customHeight="1">
      <c r="A13295" s="110"/>
      <c r="E13295" s="150"/>
      <c r="F13295" s="18"/>
      <c r="G13295" s="19"/>
      <c r="H13295" s="19"/>
      <c r="I13295" s="120"/>
      <c r="J13295" s="16"/>
      <c r="K13295" s="17"/>
      <c r="L13295" s="16"/>
      <c r="N13295" s="121"/>
      <c r="O13295" s="96"/>
    </row>
    <row r="13296" spans="1:15" ht="45.95" customHeight="1">
      <c r="A13296" s="110"/>
      <c r="E13296" s="150"/>
      <c r="F13296" s="18"/>
      <c r="G13296" s="19"/>
      <c r="H13296" s="19"/>
      <c r="I13296" s="120"/>
      <c r="J13296" s="16"/>
      <c r="K13296" s="17"/>
      <c r="L13296" s="16"/>
      <c r="N13296" s="121"/>
      <c r="O13296" s="96"/>
    </row>
    <row r="13297" spans="1:15" ht="45.95" customHeight="1">
      <c r="A13297" s="110"/>
      <c r="E13297" s="150"/>
      <c r="F13297" s="18"/>
      <c r="G13297" s="19"/>
      <c r="H13297" s="19"/>
      <c r="I13297" s="120"/>
      <c r="J13297" s="16"/>
      <c r="K13297" s="17"/>
      <c r="L13297" s="16"/>
      <c r="N13297" s="121"/>
      <c r="O13297" s="96"/>
    </row>
    <row r="13298" spans="1:15" ht="45.95" customHeight="1">
      <c r="A13298" s="110"/>
      <c r="E13298" s="150"/>
      <c r="F13298" s="18"/>
      <c r="G13298" s="19"/>
      <c r="H13298" s="19"/>
      <c r="I13298" s="120"/>
      <c r="J13298" s="16"/>
      <c r="K13298" s="17"/>
      <c r="L13298" s="16"/>
      <c r="N13298" s="121"/>
      <c r="O13298" s="96"/>
    </row>
    <row r="13299" spans="1:15" ht="45.95" customHeight="1">
      <c r="A13299" s="110"/>
      <c r="E13299" s="150"/>
      <c r="F13299" s="18"/>
      <c r="G13299" s="19"/>
      <c r="H13299" s="19"/>
      <c r="I13299" s="120"/>
      <c r="J13299" s="16"/>
      <c r="K13299" s="17"/>
      <c r="L13299" s="16"/>
      <c r="N13299" s="121"/>
      <c r="O13299" s="96"/>
    </row>
    <row r="13300" spans="1:15" ht="45.95" customHeight="1">
      <c r="A13300" s="110"/>
      <c r="E13300" s="150"/>
      <c r="F13300" s="18"/>
      <c r="G13300" s="19"/>
      <c r="H13300" s="19"/>
      <c r="I13300" s="120"/>
      <c r="J13300" s="16"/>
      <c r="K13300" s="17"/>
      <c r="L13300" s="16"/>
      <c r="N13300" s="121"/>
      <c r="O13300" s="96"/>
    </row>
    <row r="13301" spans="1:15" ht="45.95" customHeight="1">
      <c r="A13301" s="110"/>
      <c r="E13301" s="150"/>
      <c r="F13301" s="22"/>
      <c r="G13301" s="19"/>
      <c r="H13301" s="19"/>
      <c r="I13301" s="120"/>
      <c r="J13301" s="23"/>
      <c r="K13301" s="24"/>
      <c r="L13301" s="23"/>
      <c r="N13301" s="121"/>
      <c r="O13301" s="96"/>
    </row>
    <row r="13302" spans="1:15" ht="45.95" customHeight="1">
      <c r="A13302" s="110"/>
      <c r="E13302" s="150"/>
      <c r="F13302" s="25"/>
      <c r="G13302" s="25"/>
      <c r="H13302" s="25"/>
      <c r="I13302" s="132"/>
      <c r="J13302" s="23"/>
      <c r="K13302" s="24"/>
      <c r="L13302" s="23"/>
      <c r="N13302" s="121"/>
      <c r="O13302" s="96"/>
    </row>
    <row r="13303" spans="1:15" ht="45.95" customHeight="1">
      <c r="A13303" s="110"/>
      <c r="E13303" s="150"/>
      <c r="F13303" s="25"/>
      <c r="G13303" s="25"/>
      <c r="H13303" s="25"/>
      <c r="I13303" s="132"/>
      <c r="J13303" s="23"/>
      <c r="K13303" s="24"/>
      <c r="L13303" s="23"/>
      <c r="N13303" s="121"/>
      <c r="O13303" s="96"/>
    </row>
    <row r="13304" spans="1:15" ht="45.95" customHeight="1">
      <c r="A13304" s="110"/>
      <c r="E13304" s="150"/>
      <c r="F13304" s="133"/>
      <c r="G13304" s="25"/>
      <c r="H13304" s="25"/>
      <c r="I13304" s="132"/>
      <c r="J13304" s="23"/>
      <c r="K13304" s="24"/>
      <c r="L13304" s="23"/>
      <c r="N13304" s="121"/>
      <c r="O13304" s="96"/>
    </row>
    <row r="13305" spans="1:15" ht="45.95" customHeight="1">
      <c r="A13305" s="110"/>
      <c r="E13305" s="150"/>
      <c r="F13305" s="133"/>
      <c r="G13305" s="25"/>
      <c r="H13305" s="25"/>
      <c r="I13305" s="132"/>
      <c r="J13305" s="23"/>
      <c r="K13305" s="24"/>
      <c r="L13305" s="23"/>
      <c r="N13305" s="121"/>
      <c r="O13305" s="96"/>
    </row>
    <row r="13306" spans="1:15" ht="45.95" customHeight="1">
      <c r="A13306" s="110"/>
      <c r="E13306" s="150"/>
      <c r="F13306" s="133"/>
      <c r="G13306" s="25"/>
      <c r="H13306" s="25"/>
      <c r="I13306" s="132"/>
      <c r="J13306" s="23"/>
      <c r="K13306" s="24"/>
      <c r="L13306" s="23"/>
      <c r="N13306" s="121"/>
      <c r="O13306" s="96"/>
    </row>
    <row r="13307" spans="1:15" ht="45.95" customHeight="1">
      <c r="A13307" s="110"/>
      <c r="E13307" s="150"/>
      <c r="F13307" s="18"/>
      <c r="G13307" s="19"/>
      <c r="H13307" s="19"/>
      <c r="I13307" s="137"/>
      <c r="J13307" s="16"/>
      <c r="K13307" s="17"/>
      <c r="L13307" s="16"/>
      <c r="N13307" s="121"/>
      <c r="O13307" s="96"/>
    </row>
    <row r="13308" spans="1:15" ht="45.95" customHeight="1">
      <c r="A13308" s="110"/>
      <c r="E13308" s="150"/>
      <c r="F13308" s="18"/>
      <c r="G13308" s="19"/>
      <c r="H13308" s="19"/>
      <c r="I13308" s="120"/>
      <c r="J13308" s="16"/>
      <c r="K13308" s="17"/>
      <c r="L13308" s="16"/>
      <c r="N13308" s="121"/>
      <c r="O13308" s="96"/>
    </row>
    <row r="13309" spans="1:15" ht="45.95" customHeight="1">
      <c r="A13309" s="110"/>
      <c r="E13309" s="150"/>
      <c r="F13309" s="18"/>
      <c r="G13309" s="19"/>
      <c r="H13309" s="19"/>
      <c r="I13309" s="120"/>
      <c r="J13309" s="16"/>
      <c r="K13309" s="17"/>
      <c r="L13309" s="16"/>
      <c r="N13309" s="121"/>
      <c r="O13309" s="96"/>
    </row>
    <row r="13310" spans="1:15" ht="45.95" customHeight="1">
      <c r="A13310" s="110"/>
      <c r="E13310" s="150"/>
      <c r="F13310" s="18"/>
      <c r="G13310" s="19"/>
      <c r="H13310" s="19"/>
      <c r="I13310" s="120"/>
      <c r="J13310" s="16"/>
      <c r="K13310" s="17"/>
      <c r="L13310" s="16"/>
      <c r="N13310" s="121"/>
      <c r="O13310" s="96"/>
    </row>
    <row r="13311" spans="1:15" ht="45.95" customHeight="1">
      <c r="A13311" s="110"/>
      <c r="E13311" s="150"/>
      <c r="F13311" s="22"/>
      <c r="G13311" s="19"/>
      <c r="H13311" s="19"/>
      <c r="I13311" s="120"/>
      <c r="J13311" s="23"/>
      <c r="K13311" s="24"/>
      <c r="L13311" s="23"/>
      <c r="N13311" s="121"/>
      <c r="O13311" s="96"/>
    </row>
    <row r="13312" spans="1:15" ht="45.95" customHeight="1">
      <c r="A13312" s="110"/>
      <c r="E13312" s="150"/>
      <c r="F13312" s="22"/>
      <c r="G13312" s="19"/>
      <c r="H13312" s="19"/>
      <c r="I13312" s="120"/>
      <c r="J13312" s="23"/>
      <c r="K13312" s="24"/>
      <c r="L13312" s="23"/>
      <c r="N13312" s="121"/>
      <c r="O13312" s="96"/>
    </row>
    <row r="13313" spans="1:15" ht="45.95" customHeight="1">
      <c r="A13313" s="110"/>
      <c r="E13313" s="150"/>
      <c r="F13313" s="25"/>
      <c r="G13313" s="25"/>
      <c r="H13313" s="25"/>
      <c r="I13313" s="132"/>
      <c r="J13313" s="23"/>
      <c r="K13313" s="24"/>
      <c r="L13313" s="23"/>
      <c r="N13313" s="121"/>
      <c r="O13313" s="96"/>
    </row>
    <row r="13314" spans="1:15" ht="45.95" customHeight="1">
      <c r="A13314" s="110"/>
      <c r="E13314" s="150"/>
      <c r="F13314" s="25"/>
      <c r="G13314" s="25"/>
      <c r="H13314" s="25"/>
      <c r="I13314" s="132"/>
      <c r="J13314" s="23"/>
      <c r="K13314" s="24"/>
      <c r="L13314" s="23"/>
      <c r="N13314" s="121"/>
      <c r="O13314" s="96"/>
    </row>
    <row r="13315" spans="1:15" ht="45.95" customHeight="1">
      <c r="A13315" s="110"/>
      <c r="E13315" s="150"/>
      <c r="F13315" s="133"/>
      <c r="G13315" s="25"/>
      <c r="H13315" s="25"/>
      <c r="I13315" s="132"/>
      <c r="J13315" s="23"/>
      <c r="K13315" s="24"/>
      <c r="L13315" s="23"/>
      <c r="N13315" s="121"/>
      <c r="O13315" s="96"/>
    </row>
    <row r="13316" spans="1:15" ht="45.95" customHeight="1">
      <c r="A13316" s="110"/>
      <c r="E13316" s="150"/>
      <c r="F13316" s="133"/>
      <c r="G13316" s="25"/>
      <c r="H13316" s="25"/>
      <c r="I13316" s="132"/>
      <c r="J13316" s="23"/>
      <c r="K13316" s="24"/>
      <c r="L13316" s="23"/>
      <c r="N13316" s="121"/>
      <c r="O13316" s="96"/>
    </row>
    <row r="13317" spans="1:15" ht="45.95" customHeight="1">
      <c r="A13317" s="110"/>
      <c r="E13317" s="150"/>
      <c r="F13317" s="133"/>
      <c r="G13317" s="25"/>
      <c r="H13317" s="25"/>
      <c r="I13317" s="132"/>
      <c r="J13317" s="23"/>
      <c r="K13317" s="24"/>
      <c r="L13317" s="23"/>
      <c r="N13317" s="121"/>
      <c r="O13317" s="96"/>
    </row>
    <row r="13318" spans="1:15" ht="45.95" customHeight="1">
      <c r="A13318" s="110"/>
      <c r="E13318" s="150"/>
      <c r="F13318" s="18"/>
      <c r="G13318" s="19"/>
      <c r="H13318" s="19"/>
      <c r="I13318" s="120"/>
      <c r="J13318" s="16"/>
      <c r="K13318" s="17"/>
      <c r="L13318" s="16"/>
      <c r="N13318" s="121"/>
      <c r="O13318" s="96"/>
    </row>
    <row r="13319" spans="1:15" ht="45.95" customHeight="1">
      <c r="A13319" s="110"/>
      <c r="E13319" s="150"/>
      <c r="F13319" s="22"/>
      <c r="G13319" s="19"/>
      <c r="H13319" s="19"/>
      <c r="I13319" s="120"/>
      <c r="J13319" s="23"/>
      <c r="K13319" s="24"/>
      <c r="L13319" s="23"/>
      <c r="N13319" s="121"/>
      <c r="O13319" s="96"/>
    </row>
    <row r="13320" spans="1:15" ht="45.95" customHeight="1">
      <c r="A13320" s="110"/>
      <c r="E13320" s="150"/>
      <c r="F13320" s="22"/>
      <c r="G13320" s="19"/>
      <c r="H13320" s="19"/>
      <c r="I13320" s="120"/>
      <c r="J13320" s="23"/>
      <c r="K13320" s="24"/>
      <c r="L13320" s="23"/>
      <c r="N13320" s="121"/>
      <c r="O13320" s="96"/>
    </row>
    <row r="13321" spans="1:15" ht="45.95" customHeight="1">
      <c r="A13321" s="110"/>
      <c r="E13321" s="150"/>
      <c r="F13321" s="25"/>
      <c r="G13321" s="25"/>
      <c r="H13321" s="25"/>
      <c r="I13321" s="120"/>
      <c r="J13321" s="23"/>
      <c r="K13321" s="24"/>
      <c r="L13321" s="23"/>
      <c r="N13321" s="121"/>
      <c r="O13321" s="96"/>
    </row>
    <row r="13322" spans="1:15" ht="45.95" customHeight="1">
      <c r="A13322" s="110"/>
      <c r="E13322" s="150"/>
      <c r="F13322" s="133"/>
      <c r="G13322" s="25"/>
      <c r="H13322" s="25"/>
      <c r="I13322" s="120"/>
      <c r="J13322" s="23"/>
      <c r="K13322" s="24"/>
      <c r="L13322" s="23"/>
      <c r="N13322" s="121"/>
      <c r="O13322" s="96"/>
    </row>
    <row r="13323" spans="1:15" ht="45.95" customHeight="1">
      <c r="A13323" s="110"/>
      <c r="E13323" s="150"/>
      <c r="F13323" s="133"/>
      <c r="G13323" s="25"/>
      <c r="H13323" s="25"/>
      <c r="I13323" s="132"/>
      <c r="J13323" s="23"/>
      <c r="K13323" s="24"/>
      <c r="L13323" s="23"/>
      <c r="N13323" s="121"/>
      <c r="O13323" s="96"/>
    </row>
    <row r="13324" spans="1:15" ht="45.95" customHeight="1">
      <c r="A13324" s="110"/>
      <c r="B13324" s="149"/>
      <c r="C13324" s="127"/>
      <c r="D13324" s="96"/>
      <c r="F13324" s="18"/>
      <c r="G13324" s="130"/>
      <c r="H13324" s="130"/>
      <c r="I13324" s="120"/>
      <c r="J13324" s="16"/>
      <c r="K13324" s="17"/>
      <c r="L13324" s="16"/>
      <c r="N13324" s="131"/>
      <c r="O13324" s="96"/>
    </row>
    <row r="13325" spans="1:15" ht="45.95" customHeight="1">
      <c r="A13325" s="110"/>
      <c r="D13325" s="150"/>
      <c r="E13325" s="150"/>
      <c r="F13325" s="18"/>
      <c r="G13325" s="130"/>
      <c r="H13325" s="130"/>
      <c r="I13325" s="120"/>
      <c r="J13325" s="16"/>
      <c r="K13325" s="17"/>
      <c r="L13325" s="16"/>
      <c r="N13325" s="131"/>
      <c r="O13325" s="96"/>
    </row>
    <row r="13326" spans="1:15" ht="45.95" customHeight="1">
      <c r="A13326" s="110"/>
      <c r="D13326" s="150"/>
      <c r="E13326" s="150"/>
      <c r="F13326" s="18"/>
      <c r="G13326" s="19"/>
      <c r="H13326" s="19"/>
      <c r="I13326" s="137"/>
      <c r="J13326" s="16"/>
      <c r="K13326" s="17"/>
      <c r="L13326" s="16"/>
      <c r="N13326" s="119"/>
      <c r="O13326" s="96"/>
    </row>
    <row r="13327" spans="1:15" ht="45.95" customHeight="1">
      <c r="A13327" s="110"/>
      <c r="D13327" s="150"/>
      <c r="E13327" s="150"/>
      <c r="F13327" s="18"/>
      <c r="G13327" s="19"/>
      <c r="H13327" s="19"/>
      <c r="I13327" s="120"/>
      <c r="J13327" s="16"/>
      <c r="K13327" s="17"/>
      <c r="L13327" s="16"/>
      <c r="N13327" s="119"/>
      <c r="O13327" s="96"/>
    </row>
    <row r="13328" spans="1:15" ht="45.95" customHeight="1">
      <c r="A13328" s="110"/>
      <c r="D13328" s="150"/>
      <c r="E13328" s="150"/>
      <c r="F13328" s="18"/>
      <c r="G13328" s="19"/>
      <c r="H13328" s="19"/>
      <c r="I13328" s="120"/>
      <c r="J13328" s="16"/>
      <c r="K13328" s="17"/>
      <c r="L13328" s="16"/>
      <c r="N13328" s="119"/>
      <c r="O13328" s="96"/>
    </row>
    <row r="13329" spans="1:15" ht="45.95" customHeight="1">
      <c r="A13329" s="110"/>
      <c r="D13329" s="150"/>
      <c r="E13329" s="150"/>
      <c r="F13329" s="18"/>
      <c r="G13329" s="19"/>
      <c r="H13329" s="19"/>
      <c r="I13329" s="120"/>
      <c r="J13329" s="16"/>
      <c r="K13329" s="17"/>
      <c r="L13329" s="16"/>
      <c r="N13329" s="119"/>
      <c r="O13329" s="96"/>
    </row>
    <row r="13330" spans="1:15" ht="45.95" customHeight="1">
      <c r="A13330" s="110"/>
      <c r="D13330" s="150"/>
      <c r="E13330" s="150"/>
      <c r="F13330" s="18"/>
      <c r="G13330" s="19"/>
      <c r="H13330" s="19"/>
      <c r="I13330" s="120"/>
      <c r="J13330" s="16"/>
      <c r="K13330" s="17"/>
      <c r="L13330" s="16"/>
      <c r="N13330" s="119"/>
      <c r="O13330" s="96"/>
    </row>
    <row r="13331" spans="1:15" ht="45.95" customHeight="1">
      <c r="A13331" s="110"/>
      <c r="D13331" s="150"/>
      <c r="E13331" s="150"/>
      <c r="F13331" s="22"/>
      <c r="G13331" s="19"/>
      <c r="H13331" s="19"/>
      <c r="I13331" s="120"/>
      <c r="J13331" s="23"/>
      <c r="K13331" s="24"/>
      <c r="L13331" s="23"/>
      <c r="N13331" s="119"/>
      <c r="O13331" s="96"/>
    </row>
    <row r="13332" spans="1:15" ht="45.95" customHeight="1">
      <c r="A13332" s="110"/>
      <c r="D13332" s="150"/>
      <c r="E13332" s="150"/>
      <c r="F13332" s="22"/>
      <c r="G13332" s="19"/>
      <c r="H13332" s="19"/>
      <c r="I13332" s="120"/>
      <c r="J13332" s="23"/>
      <c r="K13332" s="24"/>
      <c r="L13332" s="23"/>
      <c r="N13332" s="119"/>
      <c r="O13332" s="96"/>
    </row>
    <row r="13333" spans="1:15" ht="45.95" customHeight="1">
      <c r="A13333" s="110"/>
      <c r="D13333" s="150"/>
      <c r="E13333" s="150"/>
      <c r="F13333" s="25"/>
      <c r="G13333" s="25"/>
      <c r="H13333" s="25"/>
      <c r="I13333" s="132"/>
      <c r="J13333" s="23"/>
      <c r="K13333" s="24"/>
      <c r="L13333" s="23"/>
      <c r="N13333" s="119"/>
      <c r="O13333" s="96"/>
    </row>
    <row r="13334" spans="1:15" ht="45.95" customHeight="1">
      <c r="A13334" s="110"/>
      <c r="D13334" s="150"/>
      <c r="E13334" s="150"/>
      <c r="F13334" s="25"/>
      <c r="G13334" s="25"/>
      <c r="H13334" s="25"/>
      <c r="I13334" s="132"/>
      <c r="J13334" s="23"/>
      <c r="K13334" s="24"/>
      <c r="L13334" s="23"/>
      <c r="N13334" s="119"/>
      <c r="O13334" s="96"/>
    </row>
    <row r="13335" spans="1:15" ht="45.95" customHeight="1">
      <c r="A13335" s="110"/>
      <c r="D13335" s="150"/>
      <c r="E13335" s="150"/>
      <c r="F13335" s="133"/>
      <c r="G13335" s="25"/>
      <c r="H13335" s="25"/>
      <c r="I13335" s="132"/>
      <c r="J13335" s="23"/>
      <c r="K13335" s="24"/>
      <c r="L13335" s="23"/>
      <c r="N13335" s="119"/>
      <c r="O13335" s="96"/>
    </row>
    <row r="13336" spans="1:15" ht="45.95" customHeight="1">
      <c r="A13336" s="110"/>
      <c r="D13336" s="150"/>
      <c r="E13336" s="150"/>
      <c r="F13336" s="133"/>
      <c r="G13336" s="25"/>
      <c r="H13336" s="25"/>
      <c r="I13336" s="132"/>
      <c r="J13336" s="23"/>
      <c r="K13336" s="24"/>
      <c r="L13336" s="23"/>
      <c r="N13336" s="119"/>
      <c r="O13336" s="96"/>
    </row>
    <row r="13337" spans="1:15" ht="45.95" customHeight="1">
      <c r="A13337" s="110"/>
      <c r="D13337" s="150"/>
      <c r="E13337" s="150"/>
      <c r="F13337" s="133"/>
      <c r="G13337" s="25"/>
      <c r="H13337" s="25"/>
      <c r="I13337" s="132"/>
      <c r="J13337" s="23"/>
      <c r="K13337" s="24"/>
      <c r="L13337" s="23"/>
      <c r="N13337" s="119"/>
      <c r="O13337" s="96"/>
    </row>
    <row r="13338" spans="1:15" ht="45.95" customHeight="1">
      <c r="A13338" s="110"/>
      <c r="D13338" s="150"/>
      <c r="E13338" s="150"/>
      <c r="F13338" s="18"/>
      <c r="G13338" s="19"/>
      <c r="H13338" s="19"/>
      <c r="I13338" s="120"/>
      <c r="J13338" s="16"/>
      <c r="K13338" s="17"/>
      <c r="L13338" s="16"/>
      <c r="N13338" s="119"/>
      <c r="O13338" s="96"/>
    </row>
    <row r="13339" spans="1:15" ht="45.95" customHeight="1">
      <c r="A13339" s="110"/>
      <c r="D13339" s="150"/>
      <c r="E13339" s="150"/>
      <c r="F13339" s="18"/>
      <c r="G13339" s="19"/>
      <c r="H13339" s="19"/>
      <c r="I13339" s="120"/>
      <c r="J13339" s="16"/>
      <c r="K13339" s="17"/>
      <c r="L13339" s="16"/>
      <c r="N13339" s="119"/>
      <c r="O13339" s="96"/>
    </row>
    <row r="13340" spans="1:15" ht="45.95" customHeight="1">
      <c r="A13340" s="110"/>
      <c r="D13340" s="150"/>
      <c r="E13340" s="150"/>
      <c r="F13340" s="22"/>
      <c r="G13340" s="19"/>
      <c r="H13340" s="19"/>
      <c r="I13340" s="120"/>
      <c r="J13340" s="23"/>
      <c r="K13340" s="24"/>
      <c r="L13340" s="23"/>
      <c r="N13340" s="119"/>
      <c r="O13340" s="96"/>
    </row>
    <row r="13341" spans="1:15" ht="45.95" customHeight="1">
      <c r="A13341" s="110"/>
      <c r="D13341" s="150"/>
      <c r="E13341" s="150"/>
      <c r="F13341" s="22"/>
      <c r="G13341" s="19"/>
      <c r="H13341" s="19"/>
      <c r="I13341" s="120"/>
      <c r="J13341" s="23"/>
      <c r="K13341" s="24"/>
      <c r="L13341" s="23"/>
      <c r="N13341" s="119"/>
      <c r="O13341" s="96"/>
    </row>
    <row r="13342" spans="1:15" ht="45.95" customHeight="1">
      <c r="A13342" s="110"/>
      <c r="D13342" s="150"/>
      <c r="E13342" s="150"/>
      <c r="F13342" s="25"/>
      <c r="G13342" s="25"/>
      <c r="H13342" s="25"/>
      <c r="I13342" s="120"/>
      <c r="J13342" s="23"/>
      <c r="K13342" s="24"/>
      <c r="L13342" s="23"/>
      <c r="N13342" s="119"/>
      <c r="O13342" s="96"/>
    </row>
    <row r="13343" spans="1:15" ht="45.95" customHeight="1">
      <c r="A13343" s="110"/>
      <c r="D13343" s="150"/>
      <c r="E13343" s="150"/>
      <c r="F13343" s="25"/>
      <c r="G13343" s="25"/>
      <c r="H13343" s="25"/>
      <c r="I13343" s="120"/>
      <c r="J13343" s="23"/>
      <c r="K13343" s="24"/>
      <c r="L13343" s="23"/>
      <c r="N13343" s="119"/>
      <c r="O13343" s="96"/>
    </row>
    <row r="13344" spans="1:15" ht="45.95" customHeight="1">
      <c r="A13344" s="110"/>
      <c r="D13344" s="150"/>
      <c r="E13344" s="150"/>
      <c r="F13344" s="133"/>
      <c r="G13344" s="25"/>
      <c r="H13344" s="25"/>
      <c r="I13344" s="132"/>
      <c r="J13344" s="23"/>
      <c r="K13344" s="24"/>
      <c r="L13344" s="23"/>
      <c r="N13344" s="119"/>
      <c r="O13344" s="96"/>
    </row>
    <row r="13345" spans="1:15" ht="45.95" customHeight="1">
      <c r="A13345" s="110"/>
      <c r="D13345" s="150"/>
      <c r="E13345" s="150"/>
      <c r="F13345" s="133"/>
      <c r="G13345" s="25"/>
      <c r="H13345" s="25"/>
      <c r="I13345" s="132"/>
      <c r="J13345" s="23"/>
      <c r="K13345" s="24"/>
      <c r="L13345" s="23"/>
      <c r="N13345" s="119"/>
      <c r="O13345" s="96"/>
    </row>
    <row r="13346" spans="1:15" ht="45.95" customHeight="1">
      <c r="A13346" s="110"/>
      <c r="D13346" s="150"/>
      <c r="E13346" s="150"/>
      <c r="F13346" s="133"/>
      <c r="G13346" s="25"/>
      <c r="H13346" s="25"/>
      <c r="I13346" s="132"/>
      <c r="J13346" s="23"/>
      <c r="K13346" s="24"/>
      <c r="L13346" s="23"/>
      <c r="N13346" s="119"/>
      <c r="O13346" s="96"/>
    </row>
    <row r="13347" spans="1:15" ht="45.95" customHeight="1">
      <c r="A13347" s="110"/>
      <c r="B13347" s="149"/>
      <c r="C13347" s="127"/>
      <c r="D13347" s="96"/>
      <c r="F13347" s="18"/>
      <c r="G13347" s="130"/>
      <c r="H13347" s="130"/>
      <c r="I13347" s="120"/>
      <c r="J13347" s="16"/>
      <c r="K13347" s="17"/>
      <c r="L13347" s="16"/>
      <c r="N13347" s="131"/>
    </row>
    <row r="13348" spans="1:15" ht="45.95" customHeight="1">
      <c r="A13348" s="110"/>
      <c r="D13348" s="150"/>
      <c r="E13348" s="150"/>
      <c r="F13348" s="18"/>
      <c r="G13348" s="130"/>
      <c r="H13348" s="130"/>
      <c r="I13348" s="120"/>
      <c r="J13348" s="16"/>
      <c r="K13348" s="17"/>
      <c r="L13348" s="16"/>
      <c r="N13348" s="131"/>
    </row>
    <row r="13349" spans="1:15" ht="45.95" customHeight="1">
      <c r="A13349" s="110"/>
      <c r="D13349" s="150"/>
      <c r="E13349" s="150"/>
      <c r="F13349" s="18"/>
      <c r="G13349" s="19"/>
      <c r="H13349" s="19"/>
      <c r="I13349" s="137"/>
      <c r="J13349" s="16"/>
      <c r="K13349" s="17"/>
      <c r="L13349" s="16"/>
      <c r="N13349" s="119"/>
    </row>
    <row r="13350" spans="1:15" ht="45.95" customHeight="1">
      <c r="A13350" s="110"/>
      <c r="D13350" s="150"/>
      <c r="E13350" s="150"/>
      <c r="F13350" s="18"/>
      <c r="G13350" s="19"/>
      <c r="H13350" s="19"/>
      <c r="I13350" s="120"/>
      <c r="J13350" s="16"/>
      <c r="K13350" s="17"/>
      <c r="L13350" s="16"/>
      <c r="N13350" s="119"/>
    </row>
    <row r="13351" spans="1:15" ht="45.95" customHeight="1">
      <c r="A13351" s="110"/>
      <c r="D13351" s="150"/>
      <c r="E13351" s="150"/>
      <c r="F13351" s="18"/>
      <c r="G13351" s="19"/>
      <c r="H13351" s="19"/>
      <c r="I13351" s="120"/>
      <c r="J13351" s="16"/>
      <c r="K13351" s="17"/>
      <c r="L13351" s="16"/>
      <c r="N13351" s="119"/>
    </row>
    <row r="13352" spans="1:15" ht="45.95" customHeight="1">
      <c r="A13352" s="110"/>
      <c r="D13352" s="150"/>
      <c r="E13352" s="150"/>
      <c r="F13352" s="18"/>
      <c r="G13352" s="19"/>
      <c r="H13352" s="19"/>
      <c r="I13352" s="120"/>
      <c r="J13352" s="16"/>
      <c r="K13352" s="17"/>
      <c r="L13352" s="16"/>
      <c r="N13352" s="119"/>
    </row>
    <row r="13353" spans="1:15" ht="45.95" customHeight="1">
      <c r="A13353" s="110"/>
      <c r="D13353" s="150"/>
      <c r="E13353" s="150"/>
      <c r="F13353" s="18"/>
      <c r="G13353" s="19"/>
      <c r="H13353" s="19"/>
      <c r="I13353" s="120"/>
      <c r="J13353" s="16"/>
      <c r="K13353" s="17"/>
      <c r="L13353" s="16"/>
      <c r="N13353" s="119"/>
    </row>
    <row r="13354" spans="1:15" ht="45.95" customHeight="1">
      <c r="A13354" s="110"/>
      <c r="D13354" s="150"/>
      <c r="E13354" s="150"/>
      <c r="F13354" s="22"/>
      <c r="G13354" s="19"/>
      <c r="H13354" s="19"/>
      <c r="I13354" s="120"/>
      <c r="J13354" s="23"/>
      <c r="K13354" s="24"/>
      <c r="L13354" s="23"/>
      <c r="N13354" s="119"/>
    </row>
    <row r="13355" spans="1:15" ht="45.95" customHeight="1">
      <c r="A13355" s="110"/>
      <c r="D13355" s="150"/>
      <c r="E13355" s="150"/>
      <c r="F13355" s="22"/>
      <c r="G13355" s="19"/>
      <c r="H13355" s="19"/>
      <c r="I13355" s="120"/>
      <c r="J13355" s="23"/>
      <c r="K13355" s="24"/>
      <c r="L13355" s="23"/>
      <c r="N13355" s="119"/>
    </row>
    <row r="13356" spans="1:15" ht="45.95" customHeight="1">
      <c r="A13356" s="110"/>
      <c r="D13356" s="150"/>
      <c r="E13356" s="150"/>
      <c r="F13356" s="25"/>
      <c r="G13356" s="25"/>
      <c r="H13356" s="25"/>
      <c r="I13356" s="132"/>
      <c r="J13356" s="23"/>
      <c r="K13356" s="24"/>
      <c r="L13356" s="23"/>
      <c r="N13356" s="119"/>
    </row>
    <row r="13357" spans="1:15" ht="45.95" customHeight="1">
      <c r="A13357" s="110"/>
      <c r="D13357" s="150"/>
      <c r="E13357" s="150"/>
      <c r="F13357" s="133"/>
      <c r="G13357" s="25"/>
      <c r="H13357" s="25"/>
      <c r="I13357" s="132"/>
      <c r="J13357" s="23"/>
      <c r="K13357" s="24"/>
      <c r="L13357" s="23"/>
      <c r="N13357" s="119"/>
    </row>
    <row r="13358" spans="1:15" ht="45.95" customHeight="1">
      <c r="A13358" s="110"/>
      <c r="D13358" s="150"/>
      <c r="E13358" s="150"/>
      <c r="F13358" s="133"/>
      <c r="G13358" s="25"/>
      <c r="H13358" s="25"/>
      <c r="I13358" s="132"/>
      <c r="J13358" s="23"/>
      <c r="K13358" s="24"/>
      <c r="L13358" s="23"/>
      <c r="N13358" s="119"/>
    </row>
    <row r="13359" spans="1:15" ht="45.95" customHeight="1">
      <c r="A13359" s="110"/>
      <c r="D13359" s="150"/>
      <c r="E13359" s="150"/>
      <c r="F13359" s="133"/>
      <c r="G13359" s="25"/>
      <c r="H13359" s="25"/>
      <c r="I13359" s="132"/>
      <c r="J13359" s="23"/>
      <c r="K13359" s="24"/>
      <c r="L13359" s="23"/>
      <c r="N13359" s="119"/>
    </row>
    <row r="13360" spans="1:15" ht="45.95" customHeight="1">
      <c r="A13360" s="110"/>
      <c r="D13360" s="150"/>
      <c r="E13360" s="150"/>
      <c r="F13360" s="133"/>
      <c r="G13360" s="25"/>
      <c r="H13360" s="25"/>
      <c r="I13360" s="132"/>
      <c r="J13360" s="23"/>
      <c r="K13360" s="24"/>
      <c r="L13360" s="23"/>
      <c r="N13360" s="119"/>
    </row>
    <row r="13361" spans="1:14" ht="45.95" customHeight="1">
      <c r="A13361" s="110"/>
      <c r="D13361" s="150"/>
      <c r="E13361" s="150"/>
      <c r="F13361" s="18"/>
      <c r="G13361" s="19"/>
      <c r="H13361" s="19"/>
      <c r="I13361" s="137"/>
      <c r="J13361" s="16"/>
      <c r="K13361" s="17"/>
      <c r="L13361" s="16"/>
      <c r="N13361" s="119"/>
    </row>
    <row r="13362" spans="1:14" ht="45.95" customHeight="1">
      <c r="A13362" s="110"/>
      <c r="D13362" s="150"/>
      <c r="E13362" s="150"/>
      <c r="F13362" s="18"/>
      <c r="G13362" s="19"/>
      <c r="H13362" s="19"/>
      <c r="I13362" s="120"/>
      <c r="J13362" s="16"/>
      <c r="K13362" s="17"/>
      <c r="L13362" s="16"/>
      <c r="N13362" s="119"/>
    </row>
    <row r="13363" spans="1:14" ht="45.95" customHeight="1">
      <c r="A13363" s="110"/>
      <c r="D13363" s="150"/>
      <c r="E13363" s="150"/>
      <c r="F13363" s="18"/>
      <c r="G13363" s="19"/>
      <c r="H13363" s="19"/>
      <c r="I13363" s="120"/>
      <c r="J13363" s="16"/>
      <c r="K13363" s="17"/>
      <c r="L13363" s="16"/>
      <c r="N13363" s="119"/>
    </row>
    <row r="13364" spans="1:14" ht="45.95" customHeight="1">
      <c r="A13364" s="110"/>
      <c r="D13364" s="150"/>
      <c r="E13364" s="150"/>
      <c r="F13364" s="22"/>
      <c r="G13364" s="19"/>
      <c r="H13364" s="19"/>
      <c r="I13364" s="120"/>
      <c r="J13364" s="23"/>
      <c r="K13364" s="24"/>
      <c r="L13364" s="23"/>
      <c r="N13364" s="119"/>
    </row>
    <row r="13365" spans="1:14" ht="45.95" customHeight="1">
      <c r="A13365" s="110"/>
      <c r="D13365" s="150"/>
      <c r="E13365" s="150"/>
      <c r="F13365" s="22"/>
      <c r="G13365" s="19"/>
      <c r="H13365" s="19"/>
      <c r="I13365" s="120"/>
      <c r="J13365" s="23"/>
      <c r="K13365" s="24"/>
      <c r="L13365" s="23"/>
      <c r="N13365" s="119"/>
    </row>
    <row r="13366" spans="1:14" ht="45.95" customHeight="1">
      <c r="A13366" s="110"/>
      <c r="D13366" s="150"/>
      <c r="E13366" s="150"/>
      <c r="F13366" s="25"/>
      <c r="G13366" s="25"/>
      <c r="H13366" s="25"/>
      <c r="I13366" s="120"/>
      <c r="J13366" s="23"/>
      <c r="K13366" s="24"/>
      <c r="L13366" s="23"/>
      <c r="N13366" s="119"/>
    </row>
    <row r="13367" spans="1:14" ht="45.95" customHeight="1">
      <c r="A13367" s="110"/>
      <c r="D13367" s="150"/>
      <c r="E13367" s="150"/>
      <c r="F13367" s="25"/>
      <c r="G13367" s="25"/>
      <c r="H13367" s="25"/>
      <c r="I13367" s="132"/>
      <c r="J13367" s="23"/>
      <c r="K13367" s="24"/>
      <c r="L13367" s="23"/>
      <c r="N13367" s="119"/>
    </row>
    <row r="13368" spans="1:14" ht="45.95" customHeight="1">
      <c r="A13368" s="110"/>
      <c r="D13368" s="150"/>
      <c r="E13368" s="150"/>
      <c r="F13368" s="133"/>
      <c r="G13368" s="25"/>
      <c r="H13368" s="25"/>
      <c r="I13368" s="132"/>
      <c r="J13368" s="23"/>
      <c r="K13368" s="24"/>
      <c r="L13368" s="23"/>
      <c r="N13368" s="119"/>
    </row>
    <row r="13369" spans="1:14" ht="45.95" customHeight="1">
      <c r="A13369" s="110"/>
      <c r="D13369" s="150"/>
      <c r="E13369" s="150"/>
      <c r="F13369" s="133"/>
      <c r="G13369" s="25"/>
      <c r="H13369" s="25"/>
      <c r="I13369" s="132"/>
      <c r="J13369" s="23"/>
      <c r="K13369" s="24"/>
      <c r="L13369" s="23"/>
      <c r="N13369" s="119"/>
    </row>
    <row r="13370" spans="1:14" ht="45.95" customHeight="1">
      <c r="A13370" s="110"/>
      <c r="D13370" s="150"/>
      <c r="E13370" s="150"/>
      <c r="F13370" s="133"/>
      <c r="G13370" s="25"/>
      <c r="H13370" s="25"/>
      <c r="I13370" s="132"/>
      <c r="J13370" s="23"/>
      <c r="K13370" s="24"/>
      <c r="L13370" s="23"/>
      <c r="N13370" s="119"/>
    </row>
    <row r="13371" spans="1:14" ht="45.95" customHeight="1">
      <c r="A13371" s="110"/>
      <c r="B13371" s="149"/>
      <c r="C13371" s="127"/>
      <c r="D13371" s="96"/>
      <c r="F13371" s="18"/>
      <c r="G13371" s="130"/>
      <c r="H13371" s="130"/>
      <c r="I13371" s="120"/>
      <c r="J13371" s="16"/>
      <c r="K13371" s="17"/>
      <c r="L13371" s="16"/>
      <c r="N13371" s="131"/>
    </row>
    <row r="13372" spans="1:14" ht="45.95" customHeight="1">
      <c r="A13372" s="110"/>
      <c r="D13372" s="150"/>
      <c r="E13372" s="150"/>
      <c r="F13372" s="18"/>
      <c r="G13372" s="130"/>
      <c r="H13372" s="130"/>
      <c r="I13372" s="120"/>
      <c r="J13372" s="16"/>
      <c r="K13372" s="17"/>
      <c r="L13372" s="16"/>
      <c r="N13372" s="131"/>
    </row>
    <row r="13373" spans="1:14" ht="45.95" customHeight="1">
      <c r="A13373" s="110"/>
      <c r="D13373" s="150"/>
      <c r="E13373" s="150"/>
      <c r="F13373" s="18"/>
      <c r="G13373" s="130"/>
      <c r="H13373" s="130"/>
      <c r="I13373" s="120"/>
      <c r="J13373" s="16"/>
      <c r="K13373" s="17"/>
      <c r="L13373" s="16"/>
      <c r="N13373" s="131"/>
    </row>
    <row r="13374" spans="1:14" ht="45.95" customHeight="1">
      <c r="A13374" s="110"/>
      <c r="D13374" s="150"/>
      <c r="E13374" s="150"/>
      <c r="F13374" s="18"/>
      <c r="G13374" s="19"/>
      <c r="H13374" s="19"/>
      <c r="I13374" s="120"/>
      <c r="J13374" s="16"/>
      <c r="K13374" s="17"/>
      <c r="L13374" s="16"/>
      <c r="N13374" s="131"/>
    </row>
    <row r="13375" spans="1:14" ht="45.95" customHeight="1">
      <c r="A13375" s="110"/>
      <c r="D13375" s="150"/>
      <c r="E13375" s="150"/>
      <c r="F13375" s="18"/>
      <c r="G13375" s="19"/>
      <c r="H13375" s="19"/>
      <c r="I13375" s="120"/>
      <c r="J13375" s="16"/>
      <c r="K13375" s="17"/>
      <c r="L13375" s="16"/>
      <c r="N13375" s="131"/>
    </row>
    <row r="13376" spans="1:14" ht="45.95" customHeight="1">
      <c r="A13376" s="110"/>
      <c r="D13376" s="150"/>
      <c r="E13376" s="150"/>
      <c r="F13376" s="18"/>
      <c r="G13376" s="19"/>
      <c r="H13376" s="19"/>
      <c r="I13376" s="120"/>
      <c r="J13376" s="16"/>
      <c r="K13376" s="17"/>
      <c r="L13376" s="16"/>
      <c r="N13376" s="131"/>
    </row>
    <row r="13377" spans="1:14" ht="45.95" customHeight="1">
      <c r="A13377" s="110"/>
      <c r="D13377" s="150"/>
      <c r="E13377" s="150"/>
      <c r="F13377" s="18"/>
      <c r="G13377" s="19"/>
      <c r="H13377" s="19"/>
      <c r="I13377" s="120"/>
      <c r="J13377" s="16"/>
      <c r="K13377" s="17"/>
      <c r="L13377" s="16"/>
      <c r="N13377" s="131"/>
    </row>
    <row r="13378" spans="1:14" ht="45.95" customHeight="1">
      <c r="A13378" s="110"/>
      <c r="D13378" s="150"/>
      <c r="E13378" s="150"/>
      <c r="F13378" s="22"/>
      <c r="G13378" s="19"/>
      <c r="H13378" s="19"/>
      <c r="I13378" s="120"/>
      <c r="J13378" s="23"/>
      <c r="K13378" s="24"/>
      <c r="L13378" s="23"/>
      <c r="N13378" s="131"/>
    </row>
    <row r="13379" spans="1:14" ht="45.95" customHeight="1">
      <c r="A13379" s="110"/>
      <c r="D13379" s="150"/>
      <c r="E13379" s="150"/>
      <c r="F13379" s="22"/>
      <c r="G13379" s="19"/>
      <c r="H13379" s="19"/>
      <c r="I13379" s="120"/>
      <c r="J13379" s="23"/>
      <c r="K13379" s="24"/>
      <c r="L13379" s="23"/>
      <c r="N13379" s="131"/>
    </row>
    <row r="13380" spans="1:14" ht="45.95" customHeight="1">
      <c r="A13380" s="110"/>
      <c r="D13380" s="150"/>
      <c r="E13380" s="150"/>
      <c r="F13380" s="25"/>
      <c r="G13380" s="25"/>
      <c r="H13380" s="25"/>
      <c r="I13380" s="132"/>
      <c r="J13380" s="23"/>
      <c r="K13380" s="24"/>
      <c r="L13380" s="23"/>
      <c r="N13380" s="131"/>
    </row>
    <row r="13381" spans="1:14" ht="45.95" customHeight="1">
      <c r="A13381" s="110"/>
      <c r="D13381" s="150"/>
      <c r="E13381" s="150"/>
      <c r="F13381" s="25"/>
      <c r="G13381" s="25"/>
      <c r="H13381" s="25"/>
      <c r="I13381" s="132"/>
      <c r="J13381" s="23"/>
      <c r="K13381" s="24"/>
      <c r="L13381" s="23"/>
      <c r="N13381" s="131"/>
    </row>
    <row r="13382" spans="1:14" ht="45.95" customHeight="1">
      <c r="A13382" s="110"/>
      <c r="D13382" s="150"/>
      <c r="E13382" s="150"/>
      <c r="F13382" s="133"/>
      <c r="G13382" s="25"/>
      <c r="H13382" s="25"/>
      <c r="I13382" s="132"/>
      <c r="J13382" s="23"/>
      <c r="K13382" s="24"/>
      <c r="L13382" s="23"/>
      <c r="N13382" s="131"/>
    </row>
    <row r="13383" spans="1:14" ht="45.95" customHeight="1">
      <c r="A13383" s="110"/>
      <c r="D13383" s="150"/>
      <c r="E13383" s="150"/>
      <c r="F13383" s="133"/>
      <c r="G13383" s="25"/>
      <c r="H13383" s="25"/>
      <c r="I13383" s="132"/>
      <c r="J13383" s="23"/>
      <c r="K13383" s="24"/>
      <c r="L13383" s="23"/>
      <c r="N13383" s="131"/>
    </row>
    <row r="13384" spans="1:14" ht="45.95" customHeight="1">
      <c r="A13384" s="110"/>
      <c r="D13384" s="150"/>
      <c r="E13384" s="150"/>
      <c r="F13384" s="18"/>
      <c r="G13384" s="19"/>
      <c r="H13384" s="19"/>
      <c r="I13384" s="137"/>
      <c r="J13384" s="16"/>
      <c r="K13384" s="17"/>
      <c r="L13384" s="16"/>
      <c r="N13384" s="121"/>
    </row>
    <row r="13385" spans="1:14" ht="45.95" customHeight="1">
      <c r="A13385" s="110"/>
      <c r="D13385" s="150"/>
      <c r="E13385" s="150"/>
      <c r="F13385" s="18"/>
      <c r="G13385" s="19"/>
      <c r="H13385" s="19"/>
      <c r="I13385" s="120"/>
      <c r="J13385" s="16"/>
      <c r="K13385" s="17"/>
      <c r="L13385" s="16"/>
      <c r="N13385" s="121"/>
    </row>
    <row r="13386" spans="1:14" ht="45.95" customHeight="1">
      <c r="A13386" s="110"/>
      <c r="D13386" s="150"/>
      <c r="E13386" s="150"/>
      <c r="F13386" s="18"/>
      <c r="G13386" s="19"/>
      <c r="H13386" s="19"/>
      <c r="I13386" s="120"/>
      <c r="J13386" s="16"/>
      <c r="K13386" s="17"/>
      <c r="L13386" s="16"/>
      <c r="N13386" s="121"/>
    </row>
    <row r="13387" spans="1:14" ht="45.95" customHeight="1">
      <c r="A13387" s="110"/>
      <c r="D13387" s="150"/>
      <c r="E13387" s="150"/>
      <c r="F13387" s="18"/>
      <c r="G13387" s="19"/>
      <c r="H13387" s="19"/>
      <c r="I13387" s="120"/>
      <c r="J13387" s="16"/>
      <c r="K13387" s="17"/>
      <c r="L13387" s="16"/>
      <c r="N13387" s="121"/>
    </row>
    <row r="13388" spans="1:14" ht="45.95" customHeight="1">
      <c r="A13388" s="110"/>
      <c r="D13388" s="150"/>
      <c r="E13388" s="150"/>
      <c r="F13388" s="18"/>
      <c r="G13388" s="19"/>
      <c r="H13388" s="19"/>
      <c r="I13388" s="120"/>
      <c r="J13388" s="16"/>
      <c r="K13388" s="17"/>
      <c r="L13388" s="16"/>
      <c r="N13388" s="121"/>
    </row>
    <row r="13389" spans="1:14" ht="45.95" customHeight="1">
      <c r="A13389" s="110"/>
      <c r="D13389" s="150"/>
      <c r="E13389" s="150"/>
      <c r="F13389" s="18"/>
      <c r="G13389" s="19"/>
      <c r="H13389" s="19"/>
      <c r="I13389" s="120"/>
      <c r="J13389" s="16"/>
      <c r="K13389" s="17"/>
      <c r="L13389" s="16"/>
      <c r="N13389" s="121"/>
    </row>
    <row r="13390" spans="1:14" ht="45.95" customHeight="1">
      <c r="A13390" s="110"/>
      <c r="D13390" s="150"/>
      <c r="E13390" s="150"/>
      <c r="F13390" s="18"/>
      <c r="G13390" s="19"/>
      <c r="H13390" s="19"/>
      <c r="I13390" s="120"/>
      <c r="J13390" s="16"/>
      <c r="K13390" s="17"/>
      <c r="L13390" s="16"/>
      <c r="N13390" s="121"/>
    </row>
    <row r="13391" spans="1:14" ht="45.95" customHeight="1">
      <c r="A13391" s="110"/>
      <c r="D13391" s="150"/>
      <c r="E13391" s="150"/>
      <c r="F13391" s="22"/>
      <c r="G13391" s="19"/>
      <c r="H13391" s="19"/>
      <c r="I13391" s="120"/>
      <c r="J13391" s="23"/>
      <c r="K13391" s="24"/>
      <c r="L13391" s="23"/>
      <c r="N13391" s="121"/>
    </row>
    <row r="13392" spans="1:14" ht="45.95" customHeight="1">
      <c r="A13392" s="110"/>
      <c r="D13392" s="150"/>
      <c r="E13392" s="150"/>
      <c r="F13392" s="22"/>
      <c r="G13392" s="19"/>
      <c r="H13392" s="19"/>
      <c r="I13392" s="120"/>
      <c r="J13392" s="23"/>
      <c r="K13392" s="24"/>
      <c r="L13392" s="23"/>
      <c r="N13392" s="121"/>
    </row>
    <row r="13393" spans="1:14" ht="45.95" customHeight="1">
      <c r="A13393" s="110"/>
      <c r="D13393" s="150"/>
      <c r="E13393" s="150"/>
      <c r="F13393" s="25"/>
      <c r="G13393" s="25"/>
      <c r="H13393" s="25"/>
      <c r="I13393" s="132"/>
      <c r="J13393" s="23"/>
      <c r="K13393" s="24"/>
      <c r="L13393" s="23"/>
      <c r="N13393" s="121"/>
    </row>
    <row r="13394" spans="1:14" ht="45.95" customHeight="1">
      <c r="A13394" s="110"/>
      <c r="D13394" s="150"/>
      <c r="E13394" s="150"/>
      <c r="F13394" s="133"/>
      <c r="G13394" s="25"/>
      <c r="H13394" s="25"/>
      <c r="I13394" s="132"/>
      <c r="J13394" s="23"/>
      <c r="K13394" s="24"/>
      <c r="L13394" s="23"/>
      <c r="N13394" s="121"/>
    </row>
    <row r="13395" spans="1:14" ht="45.95" customHeight="1">
      <c r="A13395" s="110"/>
      <c r="D13395" s="150"/>
      <c r="E13395" s="150"/>
      <c r="F13395" s="133"/>
      <c r="G13395" s="25"/>
      <c r="H13395" s="25"/>
      <c r="I13395" s="132"/>
      <c r="J13395" s="23"/>
      <c r="K13395" s="24"/>
      <c r="L13395" s="23"/>
      <c r="N13395" s="121"/>
    </row>
    <row r="13396" spans="1:14" ht="45.95" customHeight="1">
      <c r="A13396" s="110"/>
      <c r="D13396" s="150"/>
      <c r="E13396" s="150"/>
      <c r="F13396" s="133"/>
      <c r="G13396" s="25"/>
      <c r="H13396" s="25"/>
      <c r="I13396" s="132"/>
      <c r="J13396" s="23"/>
      <c r="K13396" s="24"/>
      <c r="L13396" s="23"/>
      <c r="N13396" s="121"/>
    </row>
    <row r="13397" spans="1:14" ht="45.95" customHeight="1">
      <c r="A13397" s="110"/>
      <c r="D13397" s="150"/>
      <c r="E13397" s="150"/>
      <c r="F13397" s="18"/>
      <c r="G13397" s="19"/>
      <c r="H13397" s="19"/>
      <c r="I13397" s="137"/>
      <c r="J13397" s="16"/>
      <c r="K13397" s="17"/>
      <c r="L13397" s="16"/>
      <c r="N13397" s="121"/>
    </row>
    <row r="13398" spans="1:14" ht="45.95" customHeight="1">
      <c r="A13398" s="110"/>
      <c r="D13398" s="150"/>
      <c r="E13398" s="150"/>
      <c r="F13398" s="18"/>
      <c r="G13398" s="19"/>
      <c r="H13398" s="19"/>
      <c r="I13398" s="120"/>
      <c r="J13398" s="16"/>
      <c r="K13398" s="17"/>
      <c r="L13398" s="16"/>
      <c r="N13398" s="121"/>
    </row>
    <row r="13399" spans="1:14" ht="45.95" customHeight="1">
      <c r="A13399" s="110"/>
      <c r="D13399" s="150"/>
      <c r="E13399" s="150"/>
      <c r="F13399" s="18"/>
      <c r="G13399" s="19"/>
      <c r="H13399" s="19"/>
      <c r="I13399" s="120"/>
      <c r="J13399" s="16"/>
      <c r="K13399" s="17"/>
      <c r="L13399" s="16"/>
      <c r="N13399" s="121"/>
    </row>
    <row r="13400" spans="1:14" ht="45.95" customHeight="1">
      <c r="A13400" s="110"/>
      <c r="D13400" s="150"/>
      <c r="E13400" s="150"/>
      <c r="F13400" s="22"/>
      <c r="G13400" s="19"/>
      <c r="H13400" s="19"/>
      <c r="I13400" s="120"/>
      <c r="J13400" s="23"/>
      <c r="K13400" s="24"/>
      <c r="L13400" s="23"/>
      <c r="N13400" s="121"/>
    </row>
    <row r="13401" spans="1:14" ht="45.95" customHeight="1">
      <c r="A13401" s="110"/>
      <c r="D13401" s="150"/>
      <c r="E13401" s="150"/>
      <c r="F13401" s="22"/>
      <c r="G13401" s="19"/>
      <c r="H13401" s="19"/>
      <c r="I13401" s="120"/>
      <c r="J13401" s="23"/>
      <c r="K13401" s="24"/>
      <c r="L13401" s="23"/>
      <c r="N13401" s="121"/>
    </row>
    <row r="13402" spans="1:14" ht="45.95" customHeight="1">
      <c r="A13402" s="110"/>
      <c r="D13402" s="150"/>
      <c r="E13402" s="150"/>
      <c r="F13402" s="25"/>
      <c r="G13402" s="25"/>
      <c r="H13402" s="25"/>
      <c r="I13402" s="120"/>
      <c r="J13402" s="23"/>
      <c r="K13402" s="24"/>
      <c r="L13402" s="23"/>
      <c r="N13402" s="121"/>
    </row>
    <row r="13403" spans="1:14" ht="45.95" customHeight="1">
      <c r="A13403" s="110"/>
      <c r="D13403" s="150"/>
      <c r="E13403" s="150"/>
      <c r="F13403" s="25"/>
      <c r="G13403" s="25"/>
      <c r="H13403" s="25"/>
      <c r="I13403" s="132"/>
      <c r="J13403" s="23"/>
      <c r="K13403" s="24"/>
      <c r="L13403" s="23"/>
      <c r="N13403" s="121"/>
    </row>
    <row r="13404" spans="1:14" ht="45.95" customHeight="1">
      <c r="A13404" s="110"/>
      <c r="D13404" s="150"/>
      <c r="E13404" s="150"/>
      <c r="F13404" s="133"/>
      <c r="G13404" s="25"/>
      <c r="H13404" s="25"/>
      <c r="I13404" s="132"/>
      <c r="J13404" s="23"/>
      <c r="K13404" s="24"/>
      <c r="L13404" s="23"/>
      <c r="N13404" s="121"/>
    </row>
    <row r="13405" spans="1:14" ht="45.95" customHeight="1">
      <c r="A13405" s="110"/>
      <c r="D13405" s="150"/>
      <c r="E13405" s="150"/>
      <c r="F13405" s="133"/>
      <c r="G13405" s="25"/>
      <c r="H13405" s="25"/>
      <c r="I13405" s="132"/>
      <c r="J13405" s="23"/>
      <c r="K13405" s="24"/>
      <c r="L13405" s="23"/>
      <c r="N13405" s="121"/>
    </row>
    <row r="13406" spans="1:14" ht="45.95" customHeight="1">
      <c r="A13406" s="110"/>
      <c r="D13406" s="150"/>
      <c r="E13406" s="150"/>
      <c r="F13406" s="133"/>
      <c r="G13406" s="25"/>
      <c r="H13406" s="25"/>
      <c r="I13406" s="132"/>
      <c r="J13406" s="23"/>
      <c r="K13406" s="24"/>
      <c r="L13406" s="23"/>
      <c r="N13406" s="121"/>
    </row>
    <row r="13407" spans="1:14" ht="45.95" customHeight="1">
      <c r="A13407" s="110"/>
      <c r="B13407" s="111"/>
      <c r="C13407" s="127"/>
      <c r="D13407" s="150"/>
      <c r="E13407" s="150"/>
      <c r="F13407" s="18"/>
      <c r="G13407" s="130"/>
      <c r="H13407" s="130"/>
      <c r="I13407" s="120"/>
      <c r="J13407" s="16"/>
      <c r="K13407" s="17"/>
      <c r="L13407" s="16"/>
      <c r="N13407" s="131"/>
    </row>
    <row r="13408" spans="1:14" ht="45.95" customHeight="1">
      <c r="F13408" s="18"/>
      <c r="G13408" s="130"/>
      <c r="H13408" s="130"/>
      <c r="I13408" s="120"/>
      <c r="J13408" s="16"/>
      <c r="K13408" s="17"/>
      <c r="L13408" s="16"/>
      <c r="N13408" s="131"/>
    </row>
    <row r="13409" spans="6:14" ht="45.95" customHeight="1">
      <c r="F13409" s="18"/>
      <c r="G13409" s="130"/>
      <c r="H13409" s="130"/>
      <c r="I13409" s="120"/>
      <c r="J13409" s="16"/>
      <c r="K13409" s="17"/>
      <c r="L13409" s="16"/>
      <c r="N13409" s="131"/>
    </row>
    <row r="13410" spans="6:14" ht="45.95" customHeight="1">
      <c r="F13410" s="130"/>
      <c r="G13410" s="130"/>
      <c r="H13410" s="130"/>
      <c r="I13410" s="120"/>
      <c r="J13410" s="16"/>
      <c r="K13410" s="17"/>
      <c r="L13410" s="16"/>
      <c r="N13410" s="131"/>
    </row>
    <row r="13411" spans="6:14" ht="45.95" customHeight="1">
      <c r="F13411" s="18"/>
      <c r="G13411" s="19"/>
      <c r="H13411" s="19"/>
      <c r="I13411" s="137"/>
      <c r="J13411" s="16"/>
      <c r="K13411" s="17"/>
      <c r="L13411" s="16"/>
      <c r="N13411" s="121"/>
    </row>
    <row r="13412" spans="6:14" ht="45.95" customHeight="1">
      <c r="F13412" s="18"/>
      <c r="G13412" s="19"/>
      <c r="H13412" s="19"/>
      <c r="I13412" s="120"/>
      <c r="J13412" s="16"/>
      <c r="K13412" s="17"/>
      <c r="L13412" s="16"/>
      <c r="N13412" s="121"/>
    </row>
    <row r="13413" spans="6:14" ht="45.95" customHeight="1">
      <c r="F13413" s="18"/>
      <c r="G13413" s="19"/>
      <c r="H13413" s="19"/>
      <c r="I13413" s="120"/>
      <c r="J13413" s="16"/>
      <c r="K13413" s="17"/>
      <c r="L13413" s="16"/>
      <c r="N13413" s="121"/>
    </row>
    <row r="13414" spans="6:14" ht="45.95" customHeight="1">
      <c r="F13414" s="18"/>
      <c r="G13414" s="19"/>
      <c r="H13414" s="19"/>
      <c r="I13414" s="120"/>
      <c r="J13414" s="16"/>
      <c r="K13414" s="17"/>
      <c r="L13414" s="16"/>
      <c r="N13414" s="121"/>
    </row>
    <row r="13415" spans="6:14" ht="45.95" customHeight="1">
      <c r="F13415" s="22"/>
      <c r="G13415" s="19"/>
      <c r="H13415" s="19"/>
      <c r="I13415" s="120"/>
      <c r="J13415" s="23"/>
      <c r="K13415" s="24"/>
      <c r="L13415" s="23"/>
      <c r="N13415" s="121"/>
    </row>
    <row r="13416" spans="6:14" ht="45.95" customHeight="1">
      <c r="F13416" s="22"/>
      <c r="G13416" s="19"/>
      <c r="H13416" s="19"/>
      <c r="I13416" s="120"/>
      <c r="J13416" s="23"/>
      <c r="K13416" s="24"/>
      <c r="L13416" s="23"/>
      <c r="N13416" s="121"/>
    </row>
    <row r="13417" spans="6:14" ht="45.95" customHeight="1">
      <c r="F13417" s="25"/>
      <c r="G13417" s="25"/>
      <c r="H13417" s="25"/>
      <c r="I13417" s="132"/>
      <c r="J13417" s="23"/>
      <c r="K13417" s="24"/>
      <c r="L13417" s="23"/>
      <c r="N13417" s="121"/>
    </row>
    <row r="13418" spans="6:14" ht="45.95" customHeight="1">
      <c r="F13418" s="25"/>
      <c r="G13418" s="25"/>
      <c r="H13418" s="25"/>
      <c r="I13418" s="132"/>
      <c r="J13418" s="23"/>
      <c r="K13418" s="24"/>
      <c r="L13418" s="23"/>
      <c r="N13418" s="121"/>
    </row>
    <row r="13419" spans="6:14" ht="45.95" customHeight="1">
      <c r="F13419" s="133"/>
      <c r="G13419" s="25"/>
      <c r="H13419" s="25"/>
      <c r="I13419" s="132"/>
      <c r="J13419" s="23"/>
      <c r="K13419" s="24"/>
      <c r="L13419" s="23"/>
      <c r="N13419" s="121"/>
    </row>
    <row r="13420" spans="6:14" ht="45.95" customHeight="1">
      <c r="F13420" s="133"/>
      <c r="G13420" s="25"/>
      <c r="H13420" s="25"/>
      <c r="I13420" s="132"/>
      <c r="J13420" s="23"/>
      <c r="K13420" s="24"/>
      <c r="L13420" s="23"/>
      <c r="N13420" s="121"/>
    </row>
    <row r="13421" spans="6:14" ht="45.95" customHeight="1">
      <c r="F13421" s="133"/>
      <c r="G13421" s="25"/>
      <c r="H13421" s="25"/>
      <c r="I13421" s="132"/>
      <c r="J13421" s="23"/>
      <c r="K13421" s="24"/>
      <c r="L13421" s="23"/>
      <c r="N13421" s="121"/>
    </row>
    <row r="13422" spans="6:14" ht="45.95" customHeight="1">
      <c r="F13422" s="18"/>
      <c r="G13422" s="19"/>
      <c r="H13422" s="19"/>
      <c r="I13422" s="120"/>
      <c r="J13422" s="16"/>
      <c r="K13422" s="17"/>
      <c r="L13422" s="16"/>
      <c r="N13422" s="121"/>
    </row>
    <row r="13423" spans="6:14" ht="45.95" customHeight="1">
      <c r="F13423" s="18"/>
      <c r="G13423" s="19"/>
      <c r="H13423" s="19"/>
      <c r="I13423" s="120"/>
      <c r="J13423" s="16"/>
      <c r="K13423" s="17"/>
      <c r="L13423" s="16"/>
      <c r="N13423" s="121"/>
    </row>
    <row r="13424" spans="6:14" ht="45.95" customHeight="1">
      <c r="F13424" s="18"/>
      <c r="G13424" s="19"/>
      <c r="H13424" s="19"/>
      <c r="I13424" s="120"/>
      <c r="J13424" s="16"/>
      <c r="K13424" s="17"/>
      <c r="L13424" s="16"/>
      <c r="N13424" s="121"/>
    </row>
    <row r="13425" spans="6:14" ht="45.95" customHeight="1">
      <c r="F13425" s="18"/>
      <c r="G13425" s="19"/>
      <c r="H13425" s="19"/>
      <c r="I13425" s="120"/>
      <c r="J13425" s="16"/>
      <c r="K13425" s="17"/>
      <c r="L13425" s="16"/>
      <c r="N13425" s="121"/>
    </row>
    <row r="13426" spans="6:14" ht="45.95" customHeight="1">
      <c r="F13426" s="18"/>
      <c r="G13426" s="19"/>
      <c r="H13426" s="19"/>
      <c r="I13426" s="120"/>
      <c r="J13426" s="16"/>
      <c r="K13426" s="17"/>
      <c r="L13426" s="16"/>
      <c r="N13426" s="121"/>
    </row>
    <row r="13427" spans="6:14" ht="45.95" customHeight="1">
      <c r="F13427" s="22"/>
      <c r="G13427" s="19"/>
      <c r="H13427" s="19"/>
      <c r="I13427" s="120"/>
      <c r="J13427" s="23"/>
      <c r="K13427" s="24"/>
      <c r="L13427" s="23"/>
      <c r="N13427" s="121"/>
    </row>
    <row r="13428" spans="6:14" ht="45.95" customHeight="1">
      <c r="F13428" s="25"/>
      <c r="G13428" s="25"/>
      <c r="H13428" s="25"/>
      <c r="I13428" s="132"/>
      <c r="J13428" s="23"/>
      <c r="K13428" s="24"/>
      <c r="L13428" s="23"/>
      <c r="N13428" s="121"/>
    </row>
    <row r="13429" spans="6:14" ht="45.95" customHeight="1">
      <c r="F13429" s="25"/>
      <c r="G13429" s="25"/>
      <c r="H13429" s="25"/>
      <c r="I13429" s="132"/>
      <c r="J13429" s="23"/>
      <c r="K13429" s="24"/>
      <c r="L13429" s="23"/>
      <c r="N13429" s="121"/>
    </row>
    <row r="13430" spans="6:14" ht="45.95" customHeight="1">
      <c r="F13430" s="133"/>
      <c r="G13430" s="25"/>
      <c r="H13430" s="25"/>
      <c r="I13430" s="132"/>
      <c r="J13430" s="23"/>
      <c r="K13430" s="24"/>
      <c r="L13430" s="23"/>
      <c r="N13430" s="121"/>
    </row>
    <row r="13431" spans="6:14" ht="45.95" customHeight="1">
      <c r="F13431" s="133"/>
      <c r="G13431" s="25"/>
      <c r="H13431" s="25"/>
      <c r="I13431" s="132"/>
      <c r="J13431" s="23"/>
      <c r="K13431" s="24"/>
      <c r="L13431" s="23"/>
      <c r="N13431" s="121"/>
    </row>
    <row r="13432" spans="6:14" ht="45.95" customHeight="1">
      <c r="F13432" s="18"/>
      <c r="G13432" s="19"/>
      <c r="H13432" s="19"/>
      <c r="I13432" s="120"/>
      <c r="J13432" s="16"/>
      <c r="K13432" s="17"/>
      <c r="L13432" s="16"/>
      <c r="N13432" s="121"/>
    </row>
    <row r="13433" spans="6:14" ht="45.95" customHeight="1">
      <c r="F13433" s="18"/>
      <c r="G13433" s="19"/>
      <c r="H13433" s="19"/>
      <c r="I13433" s="120"/>
      <c r="J13433" s="16"/>
      <c r="K13433" s="17"/>
      <c r="L13433" s="16"/>
      <c r="N13433" s="121"/>
    </row>
    <row r="13434" spans="6:14" ht="45.95" customHeight="1">
      <c r="F13434" s="18"/>
      <c r="G13434" s="19"/>
      <c r="H13434" s="19"/>
      <c r="I13434" s="120"/>
      <c r="J13434" s="16"/>
      <c r="K13434" s="17"/>
      <c r="L13434" s="16"/>
      <c r="N13434" s="121"/>
    </row>
    <row r="13435" spans="6:14" ht="45.95" customHeight="1">
      <c r="F13435" s="22"/>
      <c r="G13435" s="19"/>
      <c r="H13435" s="19"/>
      <c r="I13435" s="120"/>
      <c r="J13435" s="23"/>
      <c r="K13435" s="24"/>
      <c r="L13435" s="23"/>
      <c r="N13435" s="121"/>
    </row>
    <row r="13436" spans="6:14" ht="45.95" customHeight="1">
      <c r="F13436" s="22"/>
      <c r="G13436" s="19"/>
      <c r="H13436" s="19"/>
      <c r="I13436" s="120"/>
      <c r="J13436" s="23"/>
      <c r="K13436" s="24"/>
      <c r="L13436" s="23"/>
      <c r="N13436" s="121"/>
    </row>
    <row r="13437" spans="6:14" ht="45.95" customHeight="1">
      <c r="F13437" s="25"/>
      <c r="G13437" s="25"/>
      <c r="H13437" s="25"/>
      <c r="I13437" s="120"/>
      <c r="J13437" s="23"/>
      <c r="K13437" s="24"/>
      <c r="L13437" s="23"/>
      <c r="N13437" s="121"/>
    </row>
    <row r="13438" spans="6:14" ht="45.95" customHeight="1">
      <c r="F13438" s="133"/>
      <c r="G13438" s="25"/>
      <c r="H13438" s="25"/>
      <c r="I13438" s="132"/>
      <c r="J13438" s="23"/>
      <c r="K13438" s="24"/>
      <c r="L13438" s="23"/>
      <c r="N13438" s="121"/>
    </row>
    <row r="13439" spans="6:14" ht="45.95" customHeight="1">
      <c r="F13439" s="133"/>
      <c r="G13439" s="25"/>
      <c r="H13439" s="25"/>
      <c r="I13439" s="132"/>
      <c r="J13439" s="23"/>
      <c r="K13439" s="24"/>
      <c r="L13439" s="23"/>
      <c r="N13439" s="121"/>
    </row>
    <row r="13440" spans="6:14" ht="45.95" customHeight="1">
      <c r="F13440" s="18"/>
      <c r="G13440" s="19"/>
      <c r="H13440" s="19"/>
      <c r="I13440" s="120"/>
      <c r="J13440" s="16"/>
      <c r="K13440" s="17"/>
      <c r="L13440" s="16"/>
      <c r="N13440" s="121"/>
    </row>
    <row r="13441" spans="1:14" ht="45.95" customHeight="1">
      <c r="F13441" s="18"/>
      <c r="G13441" s="19"/>
      <c r="H13441" s="19"/>
      <c r="I13441" s="120"/>
      <c r="J13441" s="16"/>
      <c r="K13441" s="17"/>
      <c r="L13441" s="16"/>
      <c r="N13441" s="121"/>
    </row>
    <row r="13442" spans="1:14" ht="45.95" customHeight="1">
      <c r="F13442" s="18"/>
      <c r="G13442" s="19"/>
      <c r="H13442" s="19"/>
      <c r="I13442" s="120"/>
      <c r="J13442" s="16"/>
      <c r="K13442" s="17"/>
      <c r="L13442" s="16"/>
      <c r="N13442" s="121"/>
    </row>
    <row r="13443" spans="1:14" ht="45.95" customHeight="1">
      <c r="F13443" s="18"/>
      <c r="G13443" s="19"/>
      <c r="H13443" s="19"/>
      <c r="I13443" s="120"/>
      <c r="J13443" s="16"/>
      <c r="K13443" s="17"/>
      <c r="L13443" s="16"/>
      <c r="N13443" s="121"/>
    </row>
    <row r="13444" spans="1:14" ht="45.95" customHeight="1">
      <c r="F13444" s="22"/>
      <c r="G13444" s="19"/>
      <c r="H13444" s="19"/>
      <c r="I13444" s="120"/>
      <c r="J13444" s="23"/>
      <c r="K13444" s="24"/>
      <c r="L13444" s="23"/>
      <c r="N13444" s="121"/>
    </row>
    <row r="13445" spans="1:14" ht="45.95" customHeight="1">
      <c r="F13445" s="22"/>
      <c r="G13445" s="19"/>
      <c r="H13445" s="19"/>
      <c r="I13445" s="120"/>
      <c r="J13445" s="23"/>
      <c r="K13445" s="24"/>
      <c r="L13445" s="23"/>
      <c r="N13445" s="121"/>
    </row>
    <row r="13446" spans="1:14" ht="45.95" customHeight="1">
      <c r="F13446" s="25"/>
      <c r="G13446" s="25"/>
      <c r="H13446" s="25"/>
      <c r="I13446" s="132"/>
      <c r="J13446" s="23"/>
      <c r="K13446" s="24"/>
      <c r="L13446" s="23"/>
      <c r="N13446" s="121"/>
    </row>
    <row r="13447" spans="1:14" ht="45.95" customHeight="1">
      <c r="F13447" s="25"/>
      <c r="G13447" s="25"/>
      <c r="H13447" s="25"/>
      <c r="I13447" s="132"/>
      <c r="J13447" s="23"/>
      <c r="K13447" s="24"/>
      <c r="L13447" s="23"/>
      <c r="N13447" s="121"/>
    </row>
    <row r="13448" spans="1:14" ht="45.95" customHeight="1">
      <c r="F13448" s="133"/>
      <c r="G13448" s="25"/>
      <c r="H13448" s="25"/>
      <c r="I13448" s="132"/>
      <c r="J13448" s="23"/>
      <c r="K13448" s="24"/>
      <c r="L13448" s="23"/>
      <c r="N13448" s="121"/>
    </row>
    <row r="13449" spans="1:14" ht="45.95" customHeight="1">
      <c r="F13449" s="133"/>
      <c r="G13449" s="25"/>
      <c r="H13449" s="25"/>
      <c r="I13449" s="132"/>
      <c r="J13449" s="23"/>
      <c r="K13449" s="24"/>
      <c r="L13449" s="23"/>
      <c r="N13449" s="121"/>
    </row>
    <row r="13450" spans="1:14" ht="45.95" customHeight="1">
      <c r="A13450" s="110"/>
      <c r="B13450" s="149"/>
      <c r="C13450" s="127"/>
      <c r="D13450" s="150"/>
      <c r="E13450" s="150"/>
      <c r="F13450" s="18"/>
      <c r="G13450" s="130"/>
      <c r="H13450" s="130"/>
      <c r="I13450" s="120"/>
      <c r="J13450" s="16"/>
      <c r="K13450" s="17"/>
      <c r="L13450" s="16"/>
      <c r="N13450" s="131"/>
    </row>
    <row r="13451" spans="1:14" ht="45.95" customHeight="1">
      <c r="B13451" s="149"/>
      <c r="D13451" s="150"/>
      <c r="E13451" s="150"/>
      <c r="F13451" s="18"/>
      <c r="G13451" s="130"/>
      <c r="H13451" s="130"/>
      <c r="I13451" s="120"/>
      <c r="J13451" s="16"/>
      <c r="K13451" s="159"/>
      <c r="L13451" s="16"/>
      <c r="N13451" s="131"/>
    </row>
    <row r="13452" spans="1:14" ht="45.95" customHeight="1">
      <c r="B13452" s="149"/>
      <c r="D13452" s="150"/>
      <c r="E13452" s="150"/>
      <c r="F13452" s="18"/>
      <c r="G13452" s="19"/>
      <c r="H13452" s="19"/>
      <c r="I13452" s="137"/>
      <c r="J13452" s="16"/>
      <c r="K13452" s="17"/>
      <c r="L13452" s="16"/>
      <c r="N13452" s="121"/>
    </row>
    <row r="13453" spans="1:14" ht="45.95" customHeight="1">
      <c r="B13453" s="149"/>
      <c r="D13453" s="150"/>
      <c r="E13453" s="150"/>
      <c r="F13453" s="18"/>
      <c r="G13453" s="19"/>
      <c r="H13453" s="19"/>
      <c r="I13453" s="120"/>
      <c r="J13453" s="16"/>
      <c r="K13453" s="17"/>
      <c r="L13453" s="16"/>
      <c r="N13453" s="121"/>
    </row>
    <row r="13454" spans="1:14" ht="45.95" customHeight="1">
      <c r="B13454" s="149"/>
      <c r="D13454" s="150"/>
      <c r="E13454" s="150"/>
      <c r="F13454" s="18"/>
      <c r="G13454" s="19"/>
      <c r="H13454" s="19"/>
      <c r="I13454" s="120"/>
      <c r="J13454" s="16"/>
      <c r="K13454" s="17"/>
      <c r="L13454" s="16"/>
      <c r="N13454" s="121"/>
    </row>
    <row r="13455" spans="1:14" ht="45.95" customHeight="1">
      <c r="B13455" s="149"/>
      <c r="D13455" s="150"/>
      <c r="E13455" s="150"/>
      <c r="F13455" s="22"/>
      <c r="G13455" s="19"/>
      <c r="H13455" s="19"/>
      <c r="I13455" s="120"/>
      <c r="J13455" s="23"/>
      <c r="K13455" s="24"/>
      <c r="L13455" s="23"/>
      <c r="N13455" s="121"/>
    </row>
    <row r="13456" spans="1:14" ht="45.95" customHeight="1">
      <c r="B13456" s="149"/>
      <c r="D13456" s="150"/>
      <c r="E13456" s="150"/>
      <c r="F13456" s="22"/>
      <c r="G13456" s="19"/>
      <c r="H13456" s="19"/>
      <c r="I13456" s="120"/>
      <c r="J13456" s="23"/>
      <c r="K13456" s="24"/>
      <c r="L13456" s="23"/>
      <c r="N13456" s="121"/>
    </row>
    <row r="13457" spans="2:14" ht="45.95" customHeight="1">
      <c r="B13457" s="149"/>
      <c r="D13457" s="150"/>
      <c r="E13457" s="150"/>
      <c r="F13457" s="25"/>
      <c r="G13457" s="25"/>
      <c r="H13457" s="25"/>
      <c r="I13457" s="120"/>
      <c r="J13457" s="23"/>
      <c r="K13457" s="24"/>
      <c r="L13457" s="23"/>
      <c r="N13457" s="121"/>
    </row>
    <row r="13458" spans="2:14" ht="45.95" customHeight="1">
      <c r="B13458" s="149"/>
      <c r="D13458" s="150"/>
      <c r="E13458" s="150"/>
      <c r="F13458" s="25"/>
      <c r="G13458" s="25"/>
      <c r="H13458" s="25"/>
      <c r="I13458" s="132"/>
      <c r="J13458" s="23"/>
      <c r="K13458" s="24"/>
      <c r="L13458" s="23"/>
      <c r="N13458" s="121"/>
    </row>
    <row r="13459" spans="2:14" ht="45.95" customHeight="1">
      <c r="B13459" s="149"/>
      <c r="D13459" s="150"/>
      <c r="E13459" s="150"/>
      <c r="F13459" s="133"/>
      <c r="G13459" s="25"/>
      <c r="H13459" s="25"/>
      <c r="I13459" s="132"/>
      <c r="J13459" s="23"/>
      <c r="K13459" s="24"/>
      <c r="L13459" s="23"/>
      <c r="N13459" s="121"/>
    </row>
    <row r="13460" spans="2:14" ht="45.95" customHeight="1">
      <c r="B13460" s="149"/>
      <c r="D13460" s="150"/>
      <c r="E13460" s="150"/>
      <c r="F13460" s="133"/>
      <c r="G13460" s="25"/>
      <c r="H13460" s="25"/>
      <c r="I13460" s="132"/>
      <c r="J13460" s="23"/>
      <c r="K13460" s="24"/>
      <c r="L13460" s="23"/>
      <c r="N13460" s="121"/>
    </row>
    <row r="13461" spans="2:14" ht="45.95" customHeight="1">
      <c r="B13461" s="149"/>
      <c r="D13461" s="150"/>
      <c r="E13461" s="150"/>
      <c r="F13461" s="133"/>
      <c r="G13461" s="25"/>
      <c r="H13461" s="25"/>
      <c r="I13461" s="132"/>
      <c r="J13461" s="23"/>
      <c r="K13461" s="24"/>
      <c r="L13461" s="23"/>
      <c r="N13461" s="121"/>
    </row>
    <row r="13462" spans="2:14" ht="45.95" customHeight="1">
      <c r="B13462" s="149"/>
      <c r="D13462" s="150"/>
      <c r="E13462" s="150"/>
      <c r="F13462" s="18"/>
      <c r="G13462" s="19"/>
      <c r="H13462" s="19"/>
      <c r="I13462" s="137"/>
      <c r="J13462" s="16"/>
      <c r="K13462" s="17"/>
      <c r="L13462" s="16"/>
      <c r="N13462" s="121"/>
    </row>
    <row r="13463" spans="2:14" ht="45.95" customHeight="1">
      <c r="B13463" s="149"/>
      <c r="D13463" s="150"/>
      <c r="E13463" s="150"/>
      <c r="F13463" s="18"/>
      <c r="G13463" s="19"/>
      <c r="H13463" s="19"/>
      <c r="I13463" s="120"/>
      <c r="J13463" s="16"/>
      <c r="K13463" s="17"/>
      <c r="L13463" s="16"/>
      <c r="N13463" s="121"/>
    </row>
    <row r="13464" spans="2:14" ht="45.95" customHeight="1">
      <c r="B13464" s="149"/>
      <c r="D13464" s="150"/>
      <c r="E13464" s="150"/>
      <c r="F13464" s="18"/>
      <c r="G13464" s="19"/>
      <c r="H13464" s="19"/>
      <c r="I13464" s="120"/>
      <c r="J13464" s="16"/>
      <c r="K13464" s="17"/>
      <c r="L13464" s="16"/>
      <c r="N13464" s="121"/>
    </row>
    <row r="13465" spans="2:14" ht="45.95" customHeight="1">
      <c r="B13465" s="149"/>
      <c r="D13465" s="150"/>
      <c r="E13465" s="150"/>
      <c r="F13465" s="18"/>
      <c r="G13465" s="19"/>
      <c r="H13465" s="19"/>
      <c r="I13465" s="120"/>
      <c r="J13465" s="16"/>
      <c r="K13465" s="17"/>
      <c r="L13465" s="16"/>
      <c r="N13465" s="121"/>
    </row>
    <row r="13466" spans="2:14" ht="45.95" customHeight="1">
      <c r="B13466" s="149"/>
      <c r="D13466" s="150"/>
      <c r="E13466" s="150"/>
      <c r="F13466" s="18"/>
      <c r="G13466" s="19"/>
      <c r="H13466" s="19"/>
      <c r="I13466" s="120"/>
      <c r="J13466" s="16"/>
      <c r="K13466" s="17"/>
      <c r="L13466" s="16"/>
      <c r="N13466" s="121"/>
    </row>
    <row r="13467" spans="2:14" ht="45.95" customHeight="1">
      <c r="B13467" s="149"/>
      <c r="D13467" s="150"/>
      <c r="E13467" s="150"/>
      <c r="F13467" s="22"/>
      <c r="G13467" s="19"/>
      <c r="H13467" s="19"/>
      <c r="I13467" s="120"/>
      <c r="J13467" s="23"/>
      <c r="K13467" s="24"/>
      <c r="L13467" s="23"/>
      <c r="N13467" s="121"/>
    </row>
    <row r="13468" spans="2:14" ht="45.95" customHeight="1">
      <c r="B13468" s="149"/>
      <c r="D13468" s="150"/>
      <c r="E13468" s="150"/>
      <c r="F13468" s="22"/>
      <c r="G13468" s="19"/>
      <c r="H13468" s="19"/>
      <c r="I13468" s="120"/>
      <c r="J13468" s="23"/>
      <c r="K13468" s="24"/>
      <c r="L13468" s="23"/>
      <c r="N13468" s="121"/>
    </row>
    <row r="13469" spans="2:14" ht="45.95" customHeight="1">
      <c r="B13469" s="149"/>
      <c r="D13469" s="150"/>
      <c r="E13469" s="150"/>
      <c r="F13469" s="25"/>
      <c r="G13469" s="25"/>
      <c r="H13469" s="25"/>
      <c r="I13469" s="132"/>
      <c r="J13469" s="23"/>
      <c r="K13469" s="24"/>
      <c r="L13469" s="23"/>
      <c r="N13469" s="121"/>
    </row>
    <row r="13470" spans="2:14" ht="45.95" customHeight="1">
      <c r="B13470" s="149"/>
      <c r="D13470" s="150"/>
      <c r="E13470" s="150"/>
      <c r="F13470" s="133"/>
      <c r="G13470" s="25"/>
      <c r="H13470" s="25"/>
      <c r="I13470" s="132"/>
      <c r="J13470" s="23"/>
      <c r="K13470" s="24"/>
      <c r="L13470" s="23"/>
      <c r="N13470" s="121"/>
    </row>
    <row r="13471" spans="2:14" ht="45.95" customHeight="1">
      <c r="B13471" s="149"/>
      <c r="D13471" s="150"/>
      <c r="E13471" s="150"/>
      <c r="F13471" s="133"/>
      <c r="G13471" s="25"/>
      <c r="H13471" s="25"/>
      <c r="I13471" s="132"/>
      <c r="J13471" s="23"/>
      <c r="K13471" s="24"/>
      <c r="L13471" s="23"/>
      <c r="N13471" s="121"/>
    </row>
    <row r="13472" spans="2:14" ht="45.95" customHeight="1">
      <c r="B13472" s="149"/>
      <c r="D13472" s="150"/>
      <c r="E13472" s="150"/>
      <c r="F13472" s="133"/>
      <c r="G13472" s="25"/>
      <c r="H13472" s="25"/>
      <c r="I13472" s="132"/>
      <c r="J13472" s="23"/>
      <c r="K13472" s="24"/>
      <c r="L13472" s="23"/>
      <c r="N13472" s="121"/>
    </row>
    <row r="13473" spans="1:14" ht="45.95" customHeight="1">
      <c r="B13473" s="149"/>
      <c r="D13473" s="150"/>
      <c r="E13473" s="150"/>
      <c r="F13473" s="133"/>
      <c r="G13473" s="25"/>
      <c r="H13473" s="25"/>
      <c r="I13473" s="132"/>
      <c r="J13473" s="23"/>
      <c r="K13473" s="24"/>
      <c r="L13473" s="23"/>
      <c r="N13473" s="121"/>
    </row>
    <row r="13474" spans="1:14" ht="45.95" customHeight="1">
      <c r="A13474" s="110"/>
      <c r="B13474" s="149"/>
      <c r="C13474" s="127"/>
      <c r="D13474" s="150"/>
      <c r="E13474" s="150"/>
      <c r="F13474" s="18"/>
      <c r="G13474" s="130"/>
      <c r="H13474" s="130"/>
      <c r="I13474" s="120"/>
      <c r="J13474" s="16"/>
      <c r="K13474" s="100"/>
      <c r="L13474" s="16"/>
      <c r="N13474" s="131"/>
    </row>
    <row r="13475" spans="1:14" ht="45.95" customHeight="1">
      <c r="B13475" s="149"/>
      <c r="D13475" s="150"/>
      <c r="E13475" s="150"/>
      <c r="F13475" s="18"/>
      <c r="G13475" s="130"/>
      <c r="H13475" s="130"/>
      <c r="I13475" s="120"/>
      <c r="J13475" s="16"/>
      <c r="K13475" s="100"/>
      <c r="L13475" s="16"/>
      <c r="N13475" s="131"/>
    </row>
    <row r="13476" spans="1:14" ht="45.95" customHeight="1">
      <c r="B13476" s="149"/>
      <c r="C13476" s="127"/>
      <c r="D13476" s="150"/>
      <c r="E13476" s="150"/>
      <c r="F13476" s="18"/>
      <c r="G13476" s="130"/>
      <c r="H13476" s="130"/>
      <c r="I13476" s="120"/>
      <c r="J13476" s="16"/>
      <c r="K13476" s="100"/>
      <c r="L13476" s="16"/>
      <c r="N13476" s="131"/>
    </row>
    <row r="13477" spans="1:14" ht="45.95" customHeight="1">
      <c r="B13477" s="149"/>
      <c r="C13477" s="127"/>
      <c r="D13477" s="150"/>
      <c r="E13477" s="150"/>
      <c r="F13477" s="18"/>
      <c r="G13477" s="19"/>
      <c r="H13477" s="19"/>
      <c r="I13477" s="137"/>
      <c r="J13477" s="16"/>
      <c r="K13477" s="17"/>
      <c r="L13477" s="16"/>
      <c r="N13477" s="121"/>
    </row>
    <row r="13478" spans="1:14" ht="45.95" customHeight="1">
      <c r="B13478" s="149"/>
      <c r="C13478" s="127"/>
      <c r="D13478" s="150"/>
      <c r="E13478" s="150"/>
      <c r="F13478" s="18"/>
      <c r="G13478" s="19"/>
      <c r="H13478" s="19"/>
      <c r="I13478" s="120"/>
      <c r="J13478" s="16"/>
      <c r="K13478" s="17"/>
      <c r="L13478" s="16"/>
      <c r="N13478" s="121"/>
    </row>
    <row r="13479" spans="1:14" ht="45.95" customHeight="1">
      <c r="B13479" s="149"/>
      <c r="C13479" s="127"/>
      <c r="D13479" s="150"/>
      <c r="E13479" s="150"/>
      <c r="F13479" s="22"/>
      <c r="G13479" s="19"/>
      <c r="H13479" s="19"/>
      <c r="I13479" s="120"/>
      <c r="J13479" s="23"/>
      <c r="K13479" s="24"/>
      <c r="L13479" s="23"/>
      <c r="N13479" s="121"/>
    </row>
    <row r="13480" spans="1:14" ht="45.95" customHeight="1">
      <c r="B13480" s="149"/>
      <c r="C13480" s="127"/>
      <c r="D13480" s="150"/>
      <c r="E13480" s="150"/>
      <c r="F13480" s="25"/>
      <c r="G13480" s="25"/>
      <c r="H13480" s="25"/>
      <c r="I13480" s="120"/>
      <c r="J13480" s="23"/>
      <c r="K13480" s="24"/>
      <c r="L13480" s="23"/>
      <c r="N13480" s="121"/>
    </row>
    <row r="13481" spans="1:14" ht="45.95" customHeight="1">
      <c r="B13481" s="149"/>
      <c r="C13481" s="127"/>
      <c r="D13481" s="150"/>
      <c r="E13481" s="150"/>
      <c r="F13481" s="133"/>
      <c r="G13481" s="25"/>
      <c r="H13481" s="25"/>
      <c r="I13481" s="120"/>
      <c r="J13481" s="23"/>
      <c r="K13481" s="24"/>
      <c r="L13481" s="23"/>
      <c r="N13481" s="121"/>
    </row>
    <row r="13482" spans="1:14" ht="45.95" customHeight="1">
      <c r="B13482" s="149"/>
      <c r="C13482" s="127"/>
      <c r="D13482" s="150"/>
      <c r="E13482" s="150"/>
      <c r="F13482" s="133"/>
      <c r="G13482" s="25"/>
      <c r="H13482" s="25"/>
      <c r="I13482" s="120"/>
      <c r="J13482" s="23"/>
      <c r="K13482" s="24"/>
      <c r="L13482" s="23"/>
      <c r="N13482" s="121"/>
    </row>
    <row r="13483" spans="1:14" ht="45.95" customHeight="1">
      <c r="B13483" s="149"/>
      <c r="C13483" s="127"/>
      <c r="D13483" s="150"/>
      <c r="E13483" s="150"/>
      <c r="F13483" s="18"/>
      <c r="G13483" s="19"/>
      <c r="H13483" s="19"/>
      <c r="I13483" s="137"/>
      <c r="J13483" s="16"/>
      <c r="K13483" s="17"/>
      <c r="L13483" s="16"/>
      <c r="N13483" s="121"/>
    </row>
    <row r="13484" spans="1:14" ht="45.95" customHeight="1">
      <c r="B13484" s="149"/>
      <c r="C13484" s="127"/>
      <c r="D13484" s="150"/>
      <c r="E13484" s="150"/>
      <c r="F13484" s="18"/>
      <c r="G13484" s="19"/>
      <c r="H13484" s="19"/>
      <c r="I13484" s="120"/>
      <c r="J13484" s="16"/>
      <c r="K13484" s="17"/>
      <c r="L13484" s="16"/>
      <c r="N13484" s="121"/>
    </row>
    <row r="13485" spans="1:14" ht="45.95" customHeight="1">
      <c r="B13485" s="149"/>
      <c r="C13485" s="127"/>
      <c r="D13485" s="150"/>
      <c r="E13485" s="150"/>
      <c r="F13485" s="18"/>
      <c r="G13485" s="19"/>
      <c r="H13485" s="19"/>
      <c r="I13485" s="120"/>
      <c r="J13485" s="16"/>
      <c r="K13485" s="17"/>
      <c r="L13485" s="16"/>
      <c r="N13485" s="121"/>
    </row>
    <row r="13486" spans="1:14" ht="45.95" customHeight="1">
      <c r="B13486" s="149"/>
      <c r="C13486" s="127"/>
      <c r="D13486" s="150"/>
      <c r="E13486" s="150"/>
      <c r="F13486" s="18"/>
      <c r="G13486" s="19"/>
      <c r="H13486" s="19"/>
      <c r="I13486" s="120"/>
      <c r="J13486" s="16"/>
      <c r="K13486" s="17"/>
      <c r="L13486" s="16"/>
      <c r="N13486" s="121"/>
    </row>
    <row r="13487" spans="1:14" ht="45.95" customHeight="1">
      <c r="B13487" s="149"/>
      <c r="C13487" s="127"/>
      <c r="D13487" s="150"/>
      <c r="E13487" s="150"/>
      <c r="F13487" s="22"/>
      <c r="G13487" s="19"/>
      <c r="H13487" s="19"/>
      <c r="I13487" s="120"/>
      <c r="J13487" s="23"/>
      <c r="K13487" s="24"/>
      <c r="L13487" s="23"/>
      <c r="N13487" s="121"/>
    </row>
    <row r="13488" spans="1:14" ht="45.95" customHeight="1">
      <c r="B13488" s="149"/>
      <c r="C13488" s="127"/>
      <c r="D13488" s="150"/>
      <c r="E13488" s="150"/>
      <c r="F13488" s="22"/>
      <c r="G13488" s="19"/>
      <c r="H13488" s="19"/>
      <c r="I13488" s="120"/>
      <c r="J13488" s="23"/>
      <c r="K13488" s="24"/>
      <c r="L13488" s="23"/>
      <c r="N13488" s="121"/>
    </row>
    <row r="13489" spans="1:14" ht="45.95" customHeight="1">
      <c r="B13489" s="149"/>
      <c r="C13489" s="127"/>
      <c r="D13489" s="150"/>
      <c r="E13489" s="150"/>
      <c r="F13489" s="25"/>
      <c r="G13489" s="25"/>
      <c r="H13489" s="25"/>
      <c r="I13489" s="132"/>
      <c r="J13489" s="23"/>
      <c r="K13489" s="24"/>
      <c r="L13489" s="23"/>
      <c r="N13489" s="121"/>
    </row>
    <row r="13490" spans="1:14" ht="45.95" customHeight="1">
      <c r="B13490" s="149"/>
      <c r="C13490" s="127"/>
      <c r="D13490" s="150"/>
      <c r="E13490" s="150"/>
      <c r="F13490" s="133"/>
      <c r="G13490" s="25"/>
      <c r="H13490" s="25"/>
      <c r="I13490" s="132"/>
      <c r="J13490" s="23"/>
      <c r="K13490" s="24"/>
      <c r="L13490" s="23"/>
      <c r="N13490" s="121"/>
    </row>
    <row r="13491" spans="1:14" ht="45.95" customHeight="1">
      <c r="B13491" s="149"/>
      <c r="C13491" s="127"/>
      <c r="D13491" s="150"/>
      <c r="E13491" s="150"/>
      <c r="F13491" s="133"/>
      <c r="G13491" s="25"/>
      <c r="H13491" s="25"/>
      <c r="I13491" s="132"/>
      <c r="J13491" s="23"/>
      <c r="K13491" s="24"/>
      <c r="L13491" s="23"/>
      <c r="N13491" s="121"/>
    </row>
    <row r="13492" spans="1:14" ht="45.95" customHeight="1">
      <c r="B13492" s="149"/>
      <c r="C13492" s="127"/>
      <c r="D13492" s="150"/>
      <c r="E13492" s="150"/>
      <c r="F13492" s="18"/>
      <c r="G13492" s="19"/>
      <c r="H13492" s="19"/>
      <c r="I13492" s="137"/>
      <c r="J13492" s="16"/>
      <c r="K13492" s="17"/>
      <c r="L13492" s="16"/>
      <c r="N13492" s="121"/>
    </row>
    <row r="13493" spans="1:14" ht="45.95" customHeight="1">
      <c r="B13493" s="149"/>
      <c r="C13493" s="127"/>
      <c r="D13493" s="150"/>
      <c r="E13493" s="150"/>
      <c r="F13493" s="18"/>
      <c r="G13493" s="19"/>
      <c r="H13493" s="19"/>
      <c r="I13493" s="120"/>
      <c r="J13493" s="16"/>
      <c r="K13493" s="17"/>
      <c r="L13493" s="16"/>
      <c r="N13493" s="121"/>
    </row>
    <row r="13494" spans="1:14" ht="45.95" customHeight="1">
      <c r="B13494" s="149"/>
      <c r="C13494" s="127"/>
      <c r="D13494" s="150"/>
      <c r="E13494" s="150"/>
      <c r="F13494" s="18"/>
      <c r="G13494" s="19"/>
      <c r="H13494" s="19"/>
      <c r="I13494" s="120"/>
      <c r="J13494" s="16"/>
      <c r="K13494" s="17"/>
      <c r="L13494" s="16"/>
      <c r="N13494" s="121"/>
    </row>
    <row r="13495" spans="1:14" ht="45.95" customHeight="1">
      <c r="B13495" s="149"/>
      <c r="C13495" s="127"/>
      <c r="D13495" s="150"/>
      <c r="E13495" s="150"/>
      <c r="F13495" s="18"/>
      <c r="G13495" s="19"/>
      <c r="H13495" s="19"/>
      <c r="I13495" s="120"/>
      <c r="J13495" s="16"/>
      <c r="K13495" s="17"/>
      <c r="L13495" s="16"/>
      <c r="N13495" s="121"/>
    </row>
    <row r="13496" spans="1:14" ht="45.95" customHeight="1">
      <c r="B13496" s="149"/>
      <c r="C13496" s="127"/>
      <c r="D13496" s="150"/>
      <c r="E13496" s="150"/>
      <c r="F13496" s="22"/>
      <c r="G13496" s="19"/>
      <c r="H13496" s="19"/>
      <c r="I13496" s="120"/>
      <c r="J13496" s="23"/>
      <c r="K13496" s="17"/>
      <c r="L13496" s="23"/>
      <c r="N13496" s="121"/>
    </row>
    <row r="13497" spans="1:14" ht="45.95" customHeight="1">
      <c r="B13497" s="149"/>
      <c r="C13497" s="127"/>
      <c r="D13497" s="150"/>
      <c r="E13497" s="150"/>
      <c r="F13497" s="25"/>
      <c r="G13497" s="25"/>
      <c r="H13497" s="25"/>
      <c r="I13497" s="120"/>
      <c r="J13497" s="23"/>
      <c r="K13497" s="24"/>
      <c r="L13497" s="23"/>
      <c r="N13497" s="121"/>
    </row>
    <row r="13498" spans="1:14" ht="45.95" customHeight="1">
      <c r="B13498" s="149"/>
      <c r="C13498" s="127"/>
      <c r="D13498" s="150"/>
      <c r="E13498" s="150"/>
      <c r="F13498" s="25"/>
      <c r="G13498" s="25"/>
      <c r="H13498" s="25"/>
      <c r="I13498" s="132"/>
      <c r="J13498" s="23"/>
      <c r="K13498" s="24"/>
      <c r="L13498" s="23"/>
      <c r="N13498" s="121"/>
    </row>
    <row r="13499" spans="1:14" ht="45.95" customHeight="1">
      <c r="B13499" s="149"/>
      <c r="C13499" s="127"/>
      <c r="D13499" s="150"/>
      <c r="E13499" s="150"/>
      <c r="F13499" s="133"/>
      <c r="G13499" s="25"/>
      <c r="H13499" s="25"/>
      <c r="I13499" s="132"/>
      <c r="J13499" s="23"/>
      <c r="K13499" s="24"/>
      <c r="L13499" s="23"/>
      <c r="N13499" s="121"/>
    </row>
    <row r="13500" spans="1:14" ht="45.95" customHeight="1">
      <c r="A13500" s="110"/>
      <c r="B13500" s="149"/>
      <c r="C13500" s="127"/>
      <c r="D13500" s="150"/>
      <c r="E13500" s="150"/>
      <c r="F13500" s="18"/>
      <c r="G13500" s="130"/>
      <c r="H13500" s="130"/>
      <c r="I13500" s="120"/>
      <c r="J13500" s="16"/>
      <c r="K13500" s="100"/>
      <c r="L13500" s="16"/>
      <c r="N13500" s="131"/>
    </row>
    <row r="13501" spans="1:14" ht="45.95" customHeight="1">
      <c r="D13501" s="150"/>
      <c r="E13501" s="150"/>
      <c r="F13501" s="18"/>
      <c r="G13501" s="130"/>
      <c r="H13501" s="130"/>
      <c r="I13501" s="120"/>
      <c r="J13501" s="16"/>
      <c r="K13501" s="100"/>
      <c r="L13501" s="16"/>
      <c r="N13501" s="131"/>
    </row>
    <row r="13502" spans="1:14" ht="45.95" customHeight="1">
      <c r="D13502" s="150"/>
      <c r="E13502" s="150"/>
      <c r="F13502" s="18"/>
      <c r="G13502" s="130"/>
      <c r="H13502" s="130"/>
      <c r="I13502" s="120"/>
      <c r="J13502" s="16"/>
      <c r="K13502" s="100"/>
      <c r="L13502" s="16"/>
      <c r="N13502" s="131"/>
    </row>
    <row r="13503" spans="1:14" ht="45.95" customHeight="1">
      <c r="D13503" s="150"/>
      <c r="E13503" s="150"/>
      <c r="F13503" s="18"/>
      <c r="G13503" s="19"/>
      <c r="H13503" s="19"/>
      <c r="I13503" s="137"/>
      <c r="J13503" s="16"/>
      <c r="K13503" s="17"/>
      <c r="L13503" s="16"/>
      <c r="N13503" s="121"/>
    </row>
    <row r="13504" spans="1:14" ht="45.95" customHeight="1">
      <c r="B13504" s="149"/>
      <c r="C13504" s="127"/>
      <c r="D13504" s="150"/>
      <c r="E13504" s="150"/>
      <c r="F13504" s="18"/>
      <c r="G13504" s="19"/>
      <c r="H13504" s="19"/>
      <c r="I13504" s="120"/>
      <c r="J13504" s="16"/>
      <c r="K13504" s="17"/>
      <c r="L13504" s="16"/>
      <c r="N13504" s="121"/>
    </row>
    <row r="13505" spans="2:14" ht="45.95" customHeight="1">
      <c r="B13505" s="149"/>
      <c r="C13505" s="127"/>
      <c r="D13505" s="150"/>
      <c r="E13505" s="150"/>
      <c r="F13505" s="18"/>
      <c r="G13505" s="19"/>
      <c r="H13505" s="19"/>
      <c r="I13505" s="120"/>
      <c r="J13505" s="16"/>
      <c r="K13505" s="17"/>
      <c r="L13505" s="16"/>
      <c r="N13505" s="121"/>
    </row>
    <row r="13506" spans="2:14" ht="45.95" customHeight="1">
      <c r="B13506" s="149"/>
      <c r="C13506" s="127"/>
      <c r="D13506" s="150"/>
      <c r="E13506" s="150"/>
      <c r="F13506" s="18"/>
      <c r="G13506" s="19"/>
      <c r="H13506" s="19"/>
      <c r="I13506" s="120"/>
      <c r="J13506" s="16"/>
      <c r="K13506" s="17"/>
      <c r="L13506" s="16"/>
      <c r="N13506" s="121"/>
    </row>
    <row r="13507" spans="2:14" ht="45.95" customHeight="1">
      <c r="B13507" s="149"/>
      <c r="C13507" s="127"/>
      <c r="D13507" s="150"/>
      <c r="E13507" s="150"/>
      <c r="F13507" s="18"/>
      <c r="G13507" s="19"/>
      <c r="H13507" s="19"/>
      <c r="I13507" s="120"/>
      <c r="J13507" s="16"/>
      <c r="K13507" s="17"/>
      <c r="L13507" s="16"/>
      <c r="N13507" s="121"/>
    </row>
    <row r="13508" spans="2:14" ht="45.95" customHeight="1">
      <c r="B13508" s="149"/>
      <c r="C13508" s="127"/>
      <c r="D13508" s="150"/>
      <c r="E13508" s="150"/>
      <c r="F13508" s="18"/>
      <c r="G13508" s="19"/>
      <c r="H13508" s="19"/>
      <c r="I13508" s="120"/>
      <c r="J13508" s="16"/>
      <c r="K13508" s="17"/>
      <c r="L13508" s="16"/>
      <c r="N13508" s="121"/>
    </row>
    <row r="13509" spans="2:14" ht="45.95" customHeight="1">
      <c r="B13509" s="149"/>
      <c r="C13509" s="127"/>
      <c r="D13509" s="150"/>
      <c r="E13509" s="150"/>
      <c r="F13509" s="22"/>
      <c r="G13509" s="19"/>
      <c r="H13509" s="19"/>
      <c r="I13509" s="120"/>
      <c r="J13509" s="23"/>
      <c r="K13509" s="24"/>
      <c r="L13509" s="23"/>
      <c r="M13509" s="17"/>
      <c r="N13509" s="121"/>
    </row>
    <row r="13510" spans="2:14" ht="45.95" customHeight="1">
      <c r="B13510" s="149"/>
      <c r="C13510" s="127"/>
      <c r="D13510" s="150"/>
      <c r="E13510" s="150"/>
      <c r="F13510" s="22"/>
      <c r="G13510" s="19"/>
      <c r="H13510" s="19"/>
      <c r="I13510" s="120"/>
      <c r="J13510" s="23"/>
      <c r="K13510" s="24"/>
      <c r="L13510" s="23"/>
      <c r="M13510" s="17"/>
      <c r="N13510" s="121"/>
    </row>
    <row r="13511" spans="2:14" ht="45.95" customHeight="1">
      <c r="B13511" s="149"/>
      <c r="C13511" s="127"/>
      <c r="D13511" s="150"/>
      <c r="E13511" s="150"/>
      <c r="F13511" s="25"/>
      <c r="G13511" s="25"/>
      <c r="H13511" s="25"/>
      <c r="I13511" s="132"/>
      <c r="J13511" s="23"/>
      <c r="K13511" s="24"/>
      <c r="L13511" s="23"/>
      <c r="M13511" s="24"/>
      <c r="N13511" s="121"/>
    </row>
    <row r="13512" spans="2:14" ht="45.95" customHeight="1">
      <c r="B13512" s="149"/>
      <c r="C13512" s="127"/>
      <c r="D13512" s="150"/>
      <c r="E13512" s="150"/>
      <c r="F13512" s="133"/>
      <c r="G13512" s="25"/>
      <c r="H13512" s="25"/>
      <c r="I13512" s="132"/>
      <c r="J13512" s="23"/>
      <c r="K13512" s="24"/>
      <c r="L13512" s="23"/>
      <c r="N13512" s="121"/>
    </row>
    <row r="13513" spans="2:14" ht="45.95" customHeight="1">
      <c r="B13513" s="149"/>
      <c r="C13513" s="127"/>
      <c r="D13513" s="150"/>
      <c r="E13513" s="150"/>
      <c r="F13513" s="133"/>
      <c r="G13513" s="25"/>
      <c r="H13513" s="25"/>
      <c r="I13513" s="132"/>
      <c r="J13513" s="23"/>
      <c r="K13513" s="24"/>
      <c r="L13513" s="23"/>
      <c r="N13513" s="121"/>
    </row>
    <row r="13514" spans="2:14" ht="45.95" customHeight="1">
      <c r="B13514" s="149"/>
      <c r="C13514" s="127"/>
      <c r="D13514" s="150"/>
      <c r="E13514" s="150"/>
      <c r="F13514" s="133"/>
      <c r="G13514" s="25"/>
      <c r="H13514" s="25"/>
      <c r="I13514" s="132"/>
      <c r="J13514" s="23"/>
      <c r="K13514" s="24"/>
      <c r="L13514" s="23"/>
      <c r="N13514" s="121"/>
    </row>
    <row r="13515" spans="2:14" ht="45.95" customHeight="1">
      <c r="B13515" s="149"/>
      <c r="C13515" s="127"/>
      <c r="D13515" s="150"/>
      <c r="E13515" s="150"/>
      <c r="F13515" s="18"/>
      <c r="G13515" s="19"/>
      <c r="H13515" s="19"/>
      <c r="I13515" s="120"/>
      <c r="J13515" s="16"/>
      <c r="K13515" s="17"/>
      <c r="L13515" s="16"/>
      <c r="N13515" s="121"/>
    </row>
    <row r="13516" spans="2:14" ht="45.95" customHeight="1">
      <c r="B13516" s="149"/>
      <c r="C13516" s="127"/>
      <c r="D13516" s="150"/>
      <c r="E13516" s="150"/>
      <c r="F13516" s="18"/>
      <c r="G13516" s="19"/>
      <c r="H13516" s="19"/>
      <c r="I13516" s="120"/>
      <c r="J13516" s="16"/>
      <c r="K13516" s="17"/>
      <c r="L13516" s="16"/>
      <c r="N13516" s="121"/>
    </row>
    <row r="13517" spans="2:14" ht="45.95" customHeight="1">
      <c r="B13517" s="149"/>
      <c r="C13517" s="127"/>
      <c r="D13517" s="150"/>
      <c r="E13517" s="150"/>
      <c r="F13517" s="22"/>
      <c r="G13517" s="19"/>
      <c r="H13517" s="19"/>
      <c r="I13517" s="120"/>
      <c r="J13517" s="23"/>
      <c r="K13517" s="24"/>
      <c r="L13517" s="23"/>
      <c r="N13517" s="121"/>
    </row>
    <row r="13518" spans="2:14" ht="45.95" customHeight="1">
      <c r="B13518" s="149"/>
      <c r="C13518" s="127"/>
      <c r="D13518" s="150"/>
      <c r="E13518" s="150"/>
      <c r="F13518" s="22"/>
      <c r="G13518" s="19"/>
      <c r="H13518" s="19"/>
      <c r="I13518" s="120"/>
      <c r="J13518" s="23"/>
      <c r="K13518" s="24"/>
      <c r="L13518" s="23"/>
      <c r="N13518" s="121"/>
    </row>
    <row r="13519" spans="2:14" ht="45.95" customHeight="1">
      <c r="B13519" s="149"/>
      <c r="C13519" s="127"/>
      <c r="D13519" s="150"/>
      <c r="E13519" s="150"/>
      <c r="F13519" s="25"/>
      <c r="G13519" s="25"/>
      <c r="H13519" s="25"/>
      <c r="I13519" s="120"/>
      <c r="J13519" s="23"/>
      <c r="K13519" s="24"/>
      <c r="L13519" s="23"/>
      <c r="N13519" s="121"/>
    </row>
    <row r="13520" spans="2:14" ht="45.95" customHeight="1">
      <c r="B13520" s="149"/>
      <c r="C13520" s="127"/>
      <c r="D13520" s="150"/>
      <c r="E13520" s="150"/>
      <c r="F13520" s="25"/>
      <c r="G13520" s="25"/>
      <c r="H13520" s="25"/>
      <c r="I13520" s="132"/>
      <c r="J13520" s="23"/>
      <c r="K13520" s="24"/>
      <c r="L13520" s="23"/>
      <c r="N13520" s="121"/>
    </row>
    <row r="13521" spans="1:15" ht="45.95" customHeight="1">
      <c r="B13521" s="149"/>
      <c r="C13521" s="127"/>
      <c r="D13521" s="150"/>
      <c r="E13521" s="150"/>
      <c r="F13521" s="133"/>
      <c r="G13521" s="25"/>
      <c r="H13521" s="25"/>
      <c r="I13521" s="132"/>
      <c r="J13521" s="23"/>
      <c r="K13521" s="24"/>
      <c r="L13521" s="23"/>
      <c r="N13521" s="121"/>
      <c r="O13521" s="96"/>
    </row>
    <row r="13522" spans="1:15" ht="45.95" customHeight="1">
      <c r="B13522" s="149"/>
      <c r="C13522" s="127"/>
      <c r="D13522" s="150"/>
      <c r="E13522" s="150"/>
      <c r="F13522" s="133"/>
      <c r="G13522" s="25"/>
      <c r="H13522" s="25"/>
      <c r="I13522" s="132"/>
      <c r="J13522" s="23"/>
      <c r="K13522" s="24"/>
      <c r="L13522" s="23"/>
      <c r="N13522" s="121"/>
      <c r="O13522" s="96"/>
    </row>
    <row r="13523" spans="1:15" ht="45.95" customHeight="1">
      <c r="B13523" s="149"/>
      <c r="C13523" s="127"/>
      <c r="D13523" s="150"/>
      <c r="E13523" s="150"/>
      <c r="F13523" s="18"/>
      <c r="G13523" s="19"/>
      <c r="H13523" s="19"/>
      <c r="I13523" s="120"/>
      <c r="J13523" s="16"/>
      <c r="K13523" s="17"/>
      <c r="L13523" s="16"/>
      <c r="N13523" s="121"/>
    </row>
    <row r="13524" spans="1:15" ht="45.95" customHeight="1">
      <c r="B13524" s="149"/>
      <c r="C13524" s="127"/>
      <c r="D13524" s="150"/>
      <c r="E13524" s="150"/>
      <c r="F13524" s="18"/>
      <c r="G13524" s="19"/>
      <c r="H13524" s="19"/>
      <c r="I13524" s="120"/>
      <c r="J13524" s="16"/>
      <c r="K13524" s="17"/>
      <c r="L13524" s="16"/>
      <c r="N13524" s="121"/>
    </row>
    <row r="13525" spans="1:15" ht="45.95" customHeight="1">
      <c r="A13525" s="110"/>
      <c r="B13525" s="111"/>
      <c r="C13525" s="127"/>
      <c r="D13525" s="150"/>
      <c r="E13525" s="150"/>
      <c r="F13525" s="18"/>
      <c r="G13525" s="19"/>
      <c r="H13525" s="19"/>
      <c r="I13525" s="120"/>
      <c r="J13525" s="16"/>
      <c r="K13525" s="17"/>
      <c r="L13525" s="16"/>
      <c r="N13525" s="121"/>
    </row>
    <row r="13526" spans="1:15" ht="45.95" customHeight="1">
      <c r="F13526" s="18"/>
      <c r="G13526" s="19"/>
      <c r="H13526" s="19"/>
      <c r="I13526" s="120"/>
      <c r="J13526" s="16"/>
      <c r="K13526" s="17"/>
      <c r="L13526" s="16"/>
      <c r="N13526" s="121"/>
    </row>
    <row r="13527" spans="1:15" ht="45.95" customHeight="1">
      <c r="F13527" s="18"/>
      <c r="G13527" s="19"/>
      <c r="H13527" s="19"/>
      <c r="I13527" s="120"/>
      <c r="J13527" s="16"/>
      <c r="K13527" s="17"/>
      <c r="L13527" s="16"/>
      <c r="N13527" s="121"/>
    </row>
    <row r="13528" spans="1:15" ht="45.95" customHeight="1">
      <c r="F13528" s="18"/>
      <c r="G13528" s="19"/>
      <c r="H13528" s="19"/>
      <c r="I13528" s="120"/>
      <c r="J13528" s="16"/>
      <c r="K13528" s="17"/>
      <c r="L13528" s="16"/>
      <c r="N13528" s="121"/>
    </row>
    <row r="13529" spans="1:15" ht="45.95" customHeight="1">
      <c r="F13529" s="22"/>
      <c r="G13529" s="19"/>
      <c r="H13529" s="19"/>
      <c r="I13529" s="120"/>
      <c r="J13529" s="23"/>
      <c r="K13529" s="24"/>
      <c r="L13529" s="23"/>
      <c r="N13529" s="121"/>
    </row>
    <row r="13530" spans="1:15" ht="45.95" customHeight="1">
      <c r="F13530" s="25"/>
      <c r="G13530" s="25"/>
      <c r="H13530" s="25"/>
      <c r="I13530" s="132"/>
      <c r="J13530" s="23"/>
      <c r="K13530" s="24"/>
      <c r="L13530" s="23"/>
      <c r="N13530" s="121"/>
    </row>
    <row r="13531" spans="1:15" ht="45.95" customHeight="1">
      <c r="F13531" s="25"/>
      <c r="G13531" s="25"/>
      <c r="H13531" s="25"/>
      <c r="I13531" s="132"/>
      <c r="J13531" s="23"/>
      <c r="K13531" s="24"/>
      <c r="L13531" s="23"/>
      <c r="N13531" s="121"/>
    </row>
    <row r="13532" spans="1:15" ht="45.95" customHeight="1">
      <c r="F13532" s="133"/>
      <c r="G13532" s="25"/>
      <c r="H13532" s="25"/>
      <c r="I13532" s="132"/>
      <c r="J13532" s="23"/>
      <c r="K13532" s="24"/>
      <c r="L13532" s="23"/>
      <c r="N13532" s="121"/>
      <c r="O13532" s="96"/>
    </row>
    <row r="13533" spans="1:15" ht="45.95" customHeight="1">
      <c r="F13533" s="133"/>
      <c r="G13533" s="25"/>
      <c r="H13533" s="25"/>
      <c r="I13533" s="132"/>
      <c r="J13533" s="23"/>
      <c r="K13533" s="24"/>
      <c r="L13533" s="23"/>
      <c r="N13533" s="121"/>
    </row>
    <row r="13534" spans="1:15" ht="45.95" customHeight="1">
      <c r="F13534" s="133"/>
      <c r="G13534" s="25"/>
      <c r="H13534" s="25"/>
      <c r="I13534" s="132"/>
      <c r="J13534" s="23"/>
      <c r="K13534" s="24"/>
      <c r="L13534" s="23"/>
      <c r="N13534" s="121"/>
    </row>
    <row r="13535" spans="1:15" ht="45.95" customHeight="1">
      <c r="A13535" s="110"/>
      <c r="B13535" s="149"/>
      <c r="C13535" s="127"/>
      <c r="D13535" s="150"/>
      <c r="E13535" s="150"/>
      <c r="F13535" s="130"/>
      <c r="G13535" s="130"/>
      <c r="H13535" s="130"/>
      <c r="I13535" s="120"/>
      <c r="J13535" s="16"/>
      <c r="K13535" s="17"/>
      <c r="L13535" s="16"/>
      <c r="N13535" s="131"/>
    </row>
    <row r="13536" spans="1:15" ht="45.95" customHeight="1">
      <c r="B13536" s="149"/>
      <c r="F13536" s="130"/>
      <c r="G13536" s="130"/>
      <c r="H13536" s="130"/>
      <c r="I13536" s="120"/>
      <c r="J13536" s="16"/>
      <c r="K13536" s="17"/>
      <c r="L13536" s="16"/>
      <c r="N13536" s="131"/>
    </row>
    <row r="13537" spans="2:14" ht="45.95" customHeight="1">
      <c r="B13537" s="149"/>
      <c r="F13537" s="130"/>
      <c r="G13537" s="130"/>
      <c r="H13537" s="130"/>
      <c r="I13537" s="120"/>
      <c r="J13537" s="16"/>
      <c r="K13537" s="17"/>
      <c r="L13537" s="16"/>
      <c r="N13537" s="131"/>
    </row>
    <row r="13538" spans="2:14" ht="45.95" customHeight="1">
      <c r="F13538" s="18"/>
      <c r="G13538" s="130"/>
      <c r="H13538" s="130"/>
      <c r="I13538" s="120"/>
      <c r="J13538" s="16"/>
      <c r="K13538" s="17"/>
      <c r="L13538" s="16"/>
      <c r="N13538" s="131"/>
    </row>
    <row r="13539" spans="2:14" ht="45.95" customHeight="1">
      <c r="F13539" s="18"/>
      <c r="G13539" s="130"/>
      <c r="H13539" s="130"/>
      <c r="I13539" s="120"/>
      <c r="J13539" s="16"/>
      <c r="K13539" s="17"/>
      <c r="L13539" s="16"/>
      <c r="N13539" s="131"/>
    </row>
    <row r="13540" spans="2:14" ht="45.95" customHeight="1">
      <c r="F13540" s="18"/>
      <c r="G13540" s="19"/>
      <c r="H13540" s="19"/>
      <c r="I13540" s="137"/>
      <c r="J13540" s="16"/>
      <c r="K13540" s="17"/>
      <c r="L13540" s="16"/>
      <c r="N13540" s="121"/>
    </row>
    <row r="13541" spans="2:14" ht="45.95" customHeight="1">
      <c r="F13541" s="18"/>
      <c r="G13541" s="19"/>
      <c r="H13541" s="19"/>
      <c r="I13541" s="120"/>
      <c r="J13541" s="16"/>
      <c r="K13541" s="17"/>
      <c r="L13541" s="16"/>
      <c r="N13541" s="121"/>
    </row>
    <row r="13542" spans="2:14" ht="45.95" customHeight="1">
      <c r="F13542" s="18"/>
      <c r="G13542" s="19"/>
      <c r="H13542" s="19"/>
      <c r="I13542" s="120"/>
      <c r="J13542" s="16"/>
      <c r="K13542" s="17"/>
      <c r="L13542" s="16"/>
      <c r="N13542" s="121"/>
    </row>
    <row r="13543" spans="2:14" ht="45.95" customHeight="1">
      <c r="F13543" s="18"/>
      <c r="G13543" s="19"/>
      <c r="H13543" s="19"/>
      <c r="I13543" s="120"/>
      <c r="J13543" s="16"/>
      <c r="K13543" s="17"/>
      <c r="L13543" s="16"/>
      <c r="N13543" s="121"/>
    </row>
    <row r="13544" spans="2:14" ht="45.95" customHeight="1">
      <c r="F13544" s="18"/>
      <c r="G13544" s="19"/>
      <c r="H13544" s="19"/>
      <c r="I13544" s="120"/>
      <c r="J13544" s="16"/>
      <c r="K13544" s="17"/>
      <c r="L13544" s="16"/>
      <c r="N13544" s="121"/>
    </row>
    <row r="13545" spans="2:14" ht="45.95" customHeight="1">
      <c r="F13545" s="22"/>
      <c r="G13545" s="19"/>
      <c r="H13545" s="19"/>
      <c r="I13545" s="120"/>
      <c r="J13545" s="23"/>
      <c r="K13545" s="24"/>
      <c r="L13545" s="23"/>
      <c r="N13545" s="121"/>
    </row>
    <row r="13546" spans="2:14" ht="45.95" customHeight="1">
      <c r="F13546" s="22"/>
      <c r="G13546" s="19"/>
      <c r="H13546" s="19"/>
      <c r="I13546" s="120"/>
      <c r="J13546" s="23"/>
      <c r="K13546" s="24"/>
      <c r="L13546" s="23"/>
      <c r="N13546" s="121"/>
    </row>
    <row r="13547" spans="2:14" ht="45.95" customHeight="1">
      <c r="F13547" s="25"/>
      <c r="G13547" s="25"/>
      <c r="H13547" s="25"/>
      <c r="I13547" s="132"/>
      <c r="J13547" s="23"/>
      <c r="K13547" s="24"/>
      <c r="L13547" s="23"/>
      <c r="N13547" s="121"/>
    </row>
    <row r="13548" spans="2:14" ht="45.95" customHeight="1">
      <c r="F13548" s="25"/>
      <c r="G13548" s="25"/>
      <c r="H13548" s="25"/>
      <c r="I13548" s="132"/>
      <c r="J13548" s="23"/>
      <c r="K13548" s="24"/>
      <c r="L13548" s="23"/>
      <c r="N13548" s="121"/>
    </row>
    <row r="13549" spans="2:14" ht="45.95" customHeight="1">
      <c r="F13549" s="133"/>
      <c r="G13549" s="25"/>
      <c r="H13549" s="25"/>
      <c r="I13549" s="132"/>
      <c r="J13549" s="23"/>
      <c r="K13549" s="24"/>
      <c r="L13549" s="23"/>
      <c r="N13549" s="121"/>
    </row>
    <row r="13550" spans="2:14" ht="45.95" customHeight="1">
      <c r="F13550" s="133"/>
      <c r="G13550" s="25"/>
      <c r="H13550" s="25"/>
      <c r="I13550" s="132"/>
      <c r="J13550" s="23"/>
      <c r="K13550" s="24"/>
      <c r="L13550" s="23"/>
      <c r="N13550" s="121"/>
    </row>
    <row r="13551" spans="2:14" ht="45.95" customHeight="1">
      <c r="F13551" s="133"/>
      <c r="G13551" s="25"/>
      <c r="H13551" s="25"/>
      <c r="I13551" s="132"/>
      <c r="J13551" s="23"/>
      <c r="K13551" s="24"/>
      <c r="L13551" s="23"/>
      <c r="N13551" s="121"/>
    </row>
    <row r="13552" spans="2:14" ht="45.95" customHeight="1">
      <c r="F13552" s="18"/>
      <c r="G13552" s="19"/>
      <c r="H13552" s="19"/>
      <c r="I13552" s="120"/>
      <c r="J13552" s="16"/>
      <c r="K13552" s="17"/>
      <c r="L13552" s="16"/>
      <c r="N13552" s="121"/>
    </row>
    <row r="13553" spans="6:14" ht="45.95" customHeight="1">
      <c r="F13553" s="22"/>
      <c r="G13553" s="19"/>
      <c r="H13553" s="19"/>
      <c r="I13553" s="120"/>
      <c r="J13553" s="23"/>
      <c r="K13553" s="24"/>
      <c r="L13553" s="23"/>
      <c r="N13553" s="121"/>
    </row>
    <row r="13554" spans="6:14" ht="45.95" customHeight="1">
      <c r="F13554" s="22"/>
      <c r="G13554" s="19"/>
      <c r="H13554" s="19"/>
      <c r="I13554" s="120"/>
      <c r="J13554" s="23"/>
      <c r="K13554" s="24"/>
      <c r="L13554" s="23"/>
      <c r="N13554" s="121"/>
    </row>
    <row r="13555" spans="6:14" ht="45.95" customHeight="1">
      <c r="F13555" s="25"/>
      <c r="G13555" s="25"/>
      <c r="H13555" s="25"/>
      <c r="I13555" s="120"/>
      <c r="J13555" s="23"/>
      <c r="K13555" s="24"/>
      <c r="L13555" s="23"/>
      <c r="N13555" s="121"/>
    </row>
    <row r="13556" spans="6:14" ht="45.95" customHeight="1">
      <c r="F13556" s="133"/>
      <c r="G13556" s="25"/>
      <c r="H13556" s="25"/>
      <c r="I13556" s="120"/>
      <c r="J13556" s="23"/>
      <c r="K13556" s="24"/>
      <c r="L13556" s="23"/>
      <c r="N13556" s="121"/>
    </row>
    <row r="13557" spans="6:14" ht="45.95" customHeight="1">
      <c r="F13557" s="133"/>
      <c r="G13557" s="25"/>
      <c r="H13557" s="25"/>
      <c r="I13557" s="132"/>
      <c r="J13557" s="23"/>
      <c r="K13557" s="24"/>
      <c r="L13557" s="23"/>
      <c r="N13557" s="121"/>
    </row>
    <row r="13558" spans="6:14" ht="45.95" customHeight="1">
      <c r="F13558" s="133"/>
      <c r="G13558" s="25"/>
      <c r="H13558" s="25"/>
      <c r="I13558" s="132"/>
      <c r="J13558" s="23"/>
      <c r="K13558" s="24"/>
      <c r="L13558" s="23"/>
      <c r="N13558" s="121"/>
    </row>
    <row r="13559" spans="6:14" ht="45.95" customHeight="1">
      <c r="F13559" s="18"/>
      <c r="G13559" s="19"/>
      <c r="H13559" s="19"/>
      <c r="I13559" s="120"/>
      <c r="J13559" s="16"/>
      <c r="K13559" s="17"/>
      <c r="L13559" s="16"/>
      <c r="N13559" s="121"/>
    </row>
    <row r="13560" spans="6:14" ht="45.95" customHeight="1">
      <c r="F13560" s="18"/>
      <c r="G13560" s="19"/>
      <c r="H13560" s="19"/>
      <c r="I13560" s="120"/>
      <c r="J13560" s="16"/>
      <c r="K13560" s="17"/>
      <c r="L13560" s="16"/>
      <c r="N13560" s="121"/>
    </row>
    <row r="13561" spans="6:14" ht="45.95" customHeight="1">
      <c r="F13561" s="18"/>
      <c r="G13561" s="19"/>
      <c r="H13561" s="19"/>
      <c r="I13561" s="120"/>
      <c r="J13561" s="16"/>
      <c r="K13561" s="17"/>
      <c r="L13561" s="16"/>
      <c r="N13561" s="121"/>
    </row>
    <row r="13562" spans="6:14" ht="45.95" customHeight="1">
      <c r="F13562" s="18"/>
      <c r="G13562" s="19"/>
      <c r="H13562" s="19"/>
      <c r="I13562" s="120"/>
      <c r="J13562" s="16"/>
      <c r="K13562" s="17"/>
      <c r="L13562" s="16"/>
      <c r="N13562" s="121"/>
    </row>
    <row r="13563" spans="6:14" ht="45.95" customHeight="1">
      <c r="F13563" s="22"/>
      <c r="G13563" s="19"/>
      <c r="H13563" s="19"/>
      <c r="I13563" s="120"/>
      <c r="J13563" s="23"/>
      <c r="K13563" s="24"/>
      <c r="L13563" s="23"/>
      <c r="N13563" s="121"/>
    </row>
    <row r="13564" spans="6:14" ht="45.95" customHeight="1">
      <c r="F13564" s="25"/>
      <c r="G13564" s="25"/>
      <c r="H13564" s="25"/>
      <c r="I13564" s="120"/>
      <c r="J13564" s="23"/>
      <c r="K13564" s="24"/>
      <c r="L13564" s="23"/>
      <c r="N13564" s="121"/>
    </row>
    <row r="13565" spans="6:14" ht="45.95" customHeight="1">
      <c r="F13565" s="133"/>
      <c r="G13565" s="25"/>
      <c r="H13565" s="25"/>
      <c r="I13565" s="132"/>
      <c r="J13565" s="23"/>
      <c r="K13565" s="24"/>
      <c r="L13565" s="23"/>
      <c r="N13565" s="121"/>
    </row>
    <row r="13566" spans="6:14" ht="45.95" customHeight="1">
      <c r="F13566" s="133"/>
      <c r="G13566" s="25"/>
      <c r="H13566" s="25"/>
      <c r="I13566" s="132"/>
      <c r="J13566" s="23"/>
      <c r="K13566" s="24"/>
      <c r="L13566" s="23"/>
      <c r="N13566" s="121"/>
    </row>
    <row r="13567" spans="6:14" ht="45.95" customHeight="1">
      <c r="F13567" s="133"/>
      <c r="G13567" s="25"/>
      <c r="H13567" s="25"/>
      <c r="I13567" s="132"/>
      <c r="J13567" s="23"/>
      <c r="K13567" s="24"/>
      <c r="L13567" s="23"/>
      <c r="N13567" s="121"/>
    </row>
    <row r="13568" spans="6:14" ht="45.95" customHeight="1">
      <c r="F13568" s="133"/>
      <c r="G13568" s="25"/>
      <c r="H13568" s="25"/>
      <c r="I13568" s="132"/>
      <c r="J13568" s="23"/>
      <c r="K13568" s="24"/>
      <c r="L13568" s="23"/>
      <c r="N13568" s="121"/>
    </row>
    <row r="13569" spans="6:14" ht="45.95" customHeight="1">
      <c r="F13569" s="18"/>
      <c r="G13569" s="19"/>
      <c r="H13569" s="19"/>
      <c r="I13569" s="120"/>
      <c r="J13569" s="16"/>
      <c r="K13569" s="17"/>
      <c r="L13569" s="16"/>
      <c r="N13569" s="121"/>
    </row>
    <row r="13570" spans="6:14" ht="45.95" customHeight="1">
      <c r="F13570" s="18"/>
      <c r="G13570" s="19"/>
      <c r="H13570" s="19"/>
      <c r="I13570" s="120"/>
      <c r="J13570" s="16"/>
      <c r="K13570" s="17"/>
      <c r="L13570" s="16"/>
      <c r="N13570" s="121"/>
    </row>
    <row r="13571" spans="6:14" ht="45.95" customHeight="1">
      <c r="F13571" s="18"/>
      <c r="G13571" s="19"/>
      <c r="H13571" s="19"/>
      <c r="I13571" s="120"/>
      <c r="J13571" s="16"/>
      <c r="K13571" s="17"/>
      <c r="L13571" s="16"/>
      <c r="N13571" s="121"/>
    </row>
    <row r="13572" spans="6:14" ht="45.95" customHeight="1">
      <c r="F13572" s="22"/>
      <c r="G13572" s="19"/>
      <c r="H13572" s="19"/>
      <c r="I13572" s="120"/>
      <c r="J13572" s="23"/>
      <c r="K13572" s="24"/>
      <c r="L13572" s="23"/>
      <c r="N13572" s="121"/>
    </row>
    <row r="13573" spans="6:14" ht="45.95" customHeight="1">
      <c r="F13573" s="25"/>
      <c r="G13573" s="25"/>
      <c r="H13573" s="25"/>
      <c r="I13573" s="120"/>
      <c r="J13573" s="23"/>
      <c r="K13573" s="24"/>
      <c r="L13573" s="23"/>
      <c r="N13573" s="121"/>
    </row>
    <row r="13574" spans="6:14" ht="45.95" customHeight="1">
      <c r="F13574" s="25"/>
      <c r="G13574" s="25"/>
      <c r="H13574" s="25"/>
      <c r="I13574" s="132"/>
      <c r="J13574" s="23"/>
      <c r="K13574" s="24"/>
      <c r="L13574" s="23"/>
      <c r="N13574" s="121"/>
    </row>
    <row r="13575" spans="6:14" ht="45.95" customHeight="1">
      <c r="F13575" s="133"/>
      <c r="G13575" s="25"/>
      <c r="H13575" s="25"/>
      <c r="I13575" s="132"/>
      <c r="J13575" s="23"/>
      <c r="K13575" s="24"/>
      <c r="L13575" s="23"/>
      <c r="N13575" s="121"/>
    </row>
    <row r="13576" spans="6:14" ht="45.95" customHeight="1">
      <c r="F13576" s="133"/>
      <c r="G13576" s="25"/>
      <c r="H13576" s="25"/>
      <c r="I13576" s="132"/>
      <c r="J13576" s="23"/>
      <c r="K13576" s="24"/>
      <c r="L13576" s="23"/>
      <c r="N13576" s="121"/>
    </row>
    <row r="13577" spans="6:14" ht="45.95" customHeight="1">
      <c r="F13577" s="133"/>
      <c r="G13577" s="25"/>
      <c r="H13577" s="25"/>
      <c r="I13577" s="132"/>
      <c r="J13577" s="23"/>
      <c r="K13577" s="24"/>
      <c r="L13577" s="23"/>
      <c r="N13577" s="121"/>
    </row>
    <row r="13578" spans="6:14" ht="45.95" customHeight="1">
      <c r="F13578" s="18"/>
      <c r="G13578" s="19"/>
      <c r="H13578" s="19"/>
      <c r="I13578" s="120"/>
      <c r="J13578" s="16"/>
      <c r="K13578" s="17"/>
      <c r="L13578" s="16"/>
      <c r="N13578" s="131"/>
    </row>
    <row r="13579" spans="6:14" ht="45.95" customHeight="1">
      <c r="F13579" s="18"/>
      <c r="G13579" s="19"/>
      <c r="H13579" s="19"/>
      <c r="I13579" s="120"/>
      <c r="J13579" s="16"/>
      <c r="K13579" s="17"/>
      <c r="L13579" s="16"/>
      <c r="N13579" s="131"/>
    </row>
    <row r="13580" spans="6:14" ht="45.95" customHeight="1">
      <c r="F13580" s="18"/>
      <c r="G13580" s="19"/>
      <c r="H13580" s="19"/>
      <c r="I13580" s="120"/>
      <c r="J13580" s="16"/>
      <c r="K13580" s="17"/>
      <c r="L13580" s="16"/>
      <c r="N13580" s="131"/>
    </row>
    <row r="13581" spans="6:14" ht="45.95" customHeight="1">
      <c r="F13581" s="18"/>
      <c r="G13581" s="19"/>
      <c r="H13581" s="19"/>
      <c r="I13581" s="120"/>
      <c r="J13581" s="16"/>
      <c r="K13581" s="17"/>
      <c r="L13581" s="16"/>
      <c r="N13581" s="131"/>
    </row>
    <row r="13582" spans="6:14" ht="45.95" customHeight="1">
      <c r="F13582" s="18"/>
      <c r="G13582" s="19"/>
      <c r="H13582" s="19"/>
      <c r="I13582" s="120"/>
      <c r="J13582" s="16"/>
      <c r="K13582" s="17"/>
      <c r="L13582" s="16"/>
      <c r="N13582" s="131"/>
    </row>
    <row r="13583" spans="6:14" ht="45.95" customHeight="1">
      <c r="F13583" s="22"/>
      <c r="G13583" s="19"/>
      <c r="H13583" s="19"/>
      <c r="I13583" s="120"/>
      <c r="J13583" s="23"/>
      <c r="K13583" s="24"/>
      <c r="L13583" s="23"/>
      <c r="N13583" s="131"/>
    </row>
    <row r="13584" spans="6:14" ht="45.95" customHeight="1">
      <c r="F13584" s="22"/>
      <c r="G13584" s="19"/>
      <c r="H13584" s="19"/>
      <c r="I13584" s="120"/>
      <c r="J13584" s="23"/>
      <c r="K13584" s="24"/>
      <c r="L13584" s="23"/>
      <c r="N13584" s="131"/>
    </row>
    <row r="13585" spans="1:14" ht="45.95" customHeight="1">
      <c r="F13585" s="25"/>
      <c r="G13585" s="25"/>
      <c r="H13585" s="25"/>
      <c r="I13585" s="132"/>
      <c r="J13585" s="23"/>
      <c r="K13585" s="24"/>
      <c r="L13585" s="23"/>
      <c r="N13585" s="131"/>
    </row>
    <row r="13586" spans="1:14" ht="45.95" customHeight="1">
      <c r="F13586" s="25"/>
      <c r="G13586" s="25"/>
      <c r="H13586" s="25"/>
      <c r="I13586" s="132"/>
      <c r="J13586" s="23"/>
      <c r="K13586" s="24"/>
      <c r="L13586" s="23"/>
      <c r="N13586" s="131"/>
    </row>
    <row r="13587" spans="1:14" ht="45.95" customHeight="1">
      <c r="F13587" s="133"/>
      <c r="G13587" s="25"/>
      <c r="H13587" s="25"/>
      <c r="I13587" s="132"/>
      <c r="J13587" s="23"/>
      <c r="K13587" s="24"/>
      <c r="L13587" s="23"/>
      <c r="N13587" s="131"/>
    </row>
    <row r="13588" spans="1:14" ht="45.95" customHeight="1">
      <c r="F13588" s="133"/>
      <c r="G13588" s="25"/>
      <c r="H13588" s="25"/>
      <c r="I13588" s="132"/>
      <c r="J13588" s="23"/>
      <c r="K13588" s="24"/>
      <c r="L13588" s="23"/>
      <c r="N13588" s="131"/>
    </row>
    <row r="13589" spans="1:14" ht="45.95" customHeight="1">
      <c r="F13589" s="133"/>
      <c r="G13589" s="25"/>
      <c r="H13589" s="25"/>
      <c r="I13589" s="132"/>
      <c r="J13589" s="23"/>
      <c r="K13589" s="24"/>
      <c r="L13589" s="23"/>
      <c r="N13589" s="131"/>
    </row>
    <row r="13590" spans="1:14" ht="45.95" customHeight="1">
      <c r="F13590" s="133"/>
      <c r="G13590" s="25"/>
      <c r="H13590" s="25"/>
      <c r="I13590" s="132"/>
      <c r="J13590" s="23"/>
      <c r="K13590" s="24"/>
      <c r="L13590" s="23"/>
      <c r="N13590" s="131"/>
    </row>
    <row r="13591" spans="1:14" ht="45.95" customHeight="1">
      <c r="A13591" s="110"/>
      <c r="B13591" s="149"/>
      <c r="C13591" s="127"/>
      <c r="D13591" s="150"/>
      <c r="E13591" s="150"/>
      <c r="F13591" s="130"/>
      <c r="G13591" s="130"/>
      <c r="H13591" s="130"/>
      <c r="I13591" s="120"/>
      <c r="J13591" s="16"/>
      <c r="K13591" s="17"/>
      <c r="L13591" s="16"/>
      <c r="N13591" s="131"/>
    </row>
    <row r="13592" spans="1:14" ht="45.95" customHeight="1">
      <c r="F13592" s="130"/>
      <c r="G13592" s="130"/>
      <c r="H13592" s="130"/>
      <c r="I13592" s="120"/>
      <c r="J13592" s="16"/>
      <c r="K13592" s="17"/>
      <c r="L13592" s="16"/>
      <c r="N13592" s="131"/>
    </row>
    <row r="13593" spans="1:14" ht="45.95" customHeight="1">
      <c r="F13593" s="18"/>
      <c r="G13593" s="19"/>
      <c r="H13593" s="19"/>
      <c r="I13593" s="137"/>
      <c r="J13593" s="16"/>
      <c r="K13593" s="17"/>
      <c r="L13593" s="16"/>
      <c r="N13593" s="121"/>
    </row>
    <row r="13594" spans="1:14" ht="45.95" customHeight="1">
      <c r="F13594" s="18"/>
      <c r="G13594" s="19"/>
      <c r="H13594" s="19"/>
      <c r="I13594" s="120"/>
      <c r="J13594" s="16"/>
      <c r="K13594" s="17"/>
      <c r="L13594" s="16"/>
      <c r="N13594" s="121"/>
    </row>
    <row r="13595" spans="1:14" ht="45.95" customHeight="1">
      <c r="F13595" s="18"/>
      <c r="G13595" s="19"/>
      <c r="H13595" s="19"/>
      <c r="I13595" s="120"/>
      <c r="J13595" s="16"/>
      <c r="K13595" s="17"/>
      <c r="L13595" s="16"/>
      <c r="N13595" s="121"/>
    </row>
    <row r="13596" spans="1:14" ht="45.95" customHeight="1">
      <c r="F13596" s="18"/>
      <c r="G13596" s="19"/>
      <c r="H13596" s="19"/>
      <c r="I13596" s="120"/>
      <c r="J13596" s="16"/>
      <c r="K13596" s="17"/>
      <c r="L13596" s="16"/>
      <c r="N13596" s="121"/>
    </row>
    <row r="13597" spans="1:14" ht="45.95" customHeight="1">
      <c r="F13597" s="22"/>
      <c r="G13597" s="19"/>
      <c r="H13597" s="19"/>
      <c r="I13597" s="120"/>
      <c r="J13597" s="23"/>
      <c r="K13597" s="24"/>
      <c r="L13597" s="23"/>
      <c r="N13597" s="121"/>
    </row>
    <row r="13598" spans="1:14" ht="45.95" customHeight="1">
      <c r="F13598" s="22"/>
      <c r="G13598" s="19"/>
      <c r="H13598" s="19"/>
      <c r="I13598" s="120"/>
      <c r="J13598" s="23"/>
      <c r="K13598" s="24"/>
      <c r="L13598" s="23"/>
      <c r="N13598" s="121"/>
    </row>
    <row r="13599" spans="1:14" ht="45.95" customHeight="1">
      <c r="F13599" s="25"/>
      <c r="G13599" s="25"/>
      <c r="H13599" s="25"/>
      <c r="I13599" s="132"/>
      <c r="J13599" s="23"/>
      <c r="K13599" s="24"/>
      <c r="L13599" s="23"/>
      <c r="N13599" s="121"/>
    </row>
    <row r="13600" spans="1:14" ht="45.95" customHeight="1">
      <c r="F13600" s="25"/>
      <c r="G13600" s="25"/>
      <c r="H13600" s="25"/>
      <c r="I13600" s="132"/>
      <c r="J13600" s="23"/>
      <c r="K13600" s="24"/>
      <c r="L13600" s="23"/>
      <c r="N13600" s="121"/>
    </row>
    <row r="13601" spans="1:14" ht="45.95" customHeight="1">
      <c r="F13601" s="133"/>
      <c r="G13601" s="25"/>
      <c r="H13601" s="25"/>
      <c r="I13601" s="132"/>
      <c r="J13601" s="23"/>
      <c r="K13601" s="24"/>
      <c r="L13601" s="23"/>
      <c r="N13601" s="121"/>
    </row>
    <row r="13602" spans="1:14" ht="45.95" customHeight="1">
      <c r="F13602" s="133"/>
      <c r="G13602" s="25"/>
      <c r="H13602" s="25"/>
      <c r="I13602" s="132"/>
      <c r="J13602" s="23"/>
      <c r="K13602" s="24"/>
      <c r="L13602" s="23"/>
      <c r="N13602" s="121"/>
    </row>
    <row r="13603" spans="1:14" ht="45.95" customHeight="1">
      <c r="F13603" s="133"/>
      <c r="G13603" s="25"/>
      <c r="H13603" s="25"/>
      <c r="I13603" s="132"/>
      <c r="J13603" s="23"/>
      <c r="K13603" s="24"/>
      <c r="L13603" s="23"/>
      <c r="N13603" s="121"/>
    </row>
    <row r="13604" spans="1:14" ht="45.95" customHeight="1">
      <c r="F13604" s="18"/>
      <c r="G13604" s="19"/>
      <c r="H13604" s="19"/>
      <c r="I13604" s="137"/>
      <c r="J13604" s="16"/>
      <c r="K13604" s="17"/>
      <c r="L13604" s="16"/>
      <c r="N13604" s="121"/>
    </row>
    <row r="13605" spans="1:14" ht="45.95" customHeight="1">
      <c r="F13605" s="18"/>
      <c r="G13605" s="19"/>
      <c r="H13605" s="19"/>
      <c r="I13605" s="120"/>
      <c r="J13605" s="16"/>
      <c r="K13605" s="17"/>
      <c r="L13605" s="16"/>
      <c r="N13605" s="121"/>
    </row>
    <row r="13606" spans="1:14" ht="45.95" customHeight="1">
      <c r="F13606" s="18"/>
      <c r="G13606" s="19"/>
      <c r="H13606" s="19"/>
      <c r="I13606" s="120"/>
      <c r="J13606" s="16"/>
      <c r="K13606" s="17"/>
      <c r="L13606" s="16"/>
      <c r="N13606" s="121"/>
    </row>
    <row r="13607" spans="1:14" ht="45.95" customHeight="1">
      <c r="F13607" s="22"/>
      <c r="G13607" s="19"/>
      <c r="H13607" s="19"/>
      <c r="I13607" s="120"/>
      <c r="J13607" s="23"/>
      <c r="K13607" s="24"/>
      <c r="L13607" s="23"/>
      <c r="N13607" s="121"/>
    </row>
    <row r="13608" spans="1:14" ht="45.95" customHeight="1">
      <c r="F13608" s="22"/>
      <c r="G13608" s="19"/>
      <c r="H13608" s="19"/>
      <c r="I13608" s="120"/>
      <c r="J13608" s="23"/>
      <c r="K13608" s="24"/>
      <c r="L13608" s="23"/>
      <c r="N13608" s="121"/>
    </row>
    <row r="13609" spans="1:14" ht="45.95" customHeight="1">
      <c r="F13609" s="25"/>
      <c r="G13609" s="25"/>
      <c r="H13609" s="25"/>
      <c r="I13609" s="120"/>
      <c r="J13609" s="23"/>
      <c r="K13609" s="24"/>
      <c r="L13609" s="23"/>
      <c r="N13609" s="121"/>
    </row>
    <row r="13610" spans="1:14" ht="45.95" customHeight="1">
      <c r="F13610" s="133"/>
      <c r="G13610" s="25"/>
      <c r="H13610" s="25"/>
      <c r="I13610" s="120"/>
      <c r="J13610" s="23"/>
      <c r="K13610" s="24"/>
      <c r="L13610" s="23"/>
      <c r="N13610" s="121"/>
    </row>
    <row r="13611" spans="1:14" ht="45.95" customHeight="1">
      <c r="F13611" s="133"/>
      <c r="G13611" s="25"/>
      <c r="H13611" s="25"/>
      <c r="I13611" s="132"/>
      <c r="J13611" s="23"/>
      <c r="K13611" s="24"/>
      <c r="L13611" s="23"/>
      <c r="N13611" s="121"/>
    </row>
    <row r="13612" spans="1:14" ht="45.95" customHeight="1">
      <c r="F13612" s="133"/>
      <c r="G13612" s="25"/>
      <c r="H13612" s="25"/>
      <c r="I13612" s="132"/>
      <c r="J13612" s="23"/>
      <c r="K13612" s="24"/>
      <c r="L13612" s="23"/>
      <c r="N13612" s="121"/>
    </row>
    <row r="13613" spans="1:14" ht="45.95" customHeight="1">
      <c r="F13613" s="133"/>
      <c r="G13613" s="25"/>
      <c r="H13613" s="25"/>
      <c r="I13613" s="132"/>
      <c r="J13613" s="23"/>
      <c r="K13613" s="24"/>
      <c r="L13613" s="23"/>
      <c r="N13613" s="121"/>
    </row>
    <row r="13614" spans="1:14" ht="45.95" customHeight="1">
      <c r="A13614" s="110"/>
      <c r="B13614" s="149"/>
      <c r="C13614" s="127"/>
      <c r="D13614" s="150"/>
      <c r="E13614" s="150"/>
      <c r="F13614" s="130"/>
      <c r="G13614" s="130"/>
      <c r="H13614" s="130"/>
      <c r="I13614" s="120"/>
      <c r="J13614" s="16"/>
      <c r="K13614" s="17"/>
      <c r="L13614" s="16"/>
      <c r="N13614" s="131"/>
    </row>
    <row r="13615" spans="1:14" ht="45.95" customHeight="1">
      <c r="F13615" s="130"/>
      <c r="G13615" s="130"/>
      <c r="H13615" s="130"/>
      <c r="I13615" s="120"/>
      <c r="J13615" s="16"/>
      <c r="K13615" s="17"/>
      <c r="L13615" s="16"/>
      <c r="N13615" s="131"/>
    </row>
    <row r="13616" spans="1:14" ht="45.95" customHeight="1">
      <c r="F13616" s="18"/>
      <c r="G13616" s="130"/>
      <c r="H13616" s="130"/>
      <c r="I13616" s="120"/>
      <c r="J13616" s="16"/>
      <c r="K13616" s="17"/>
      <c r="L13616" s="16"/>
      <c r="N13616" s="131"/>
    </row>
    <row r="13617" spans="6:14" ht="45.95" customHeight="1">
      <c r="G13617" s="130"/>
      <c r="H13617" s="130"/>
      <c r="I13617" s="120"/>
      <c r="J13617" s="16"/>
      <c r="K13617" s="17"/>
      <c r="L13617" s="16"/>
      <c r="N13617" s="131"/>
    </row>
    <row r="13618" spans="6:14" ht="45.95" customHeight="1">
      <c r="F13618" s="18"/>
      <c r="G13618" s="130"/>
      <c r="H13618" s="130"/>
      <c r="I13618" s="120"/>
      <c r="J13618" s="16"/>
      <c r="K13618" s="17"/>
      <c r="L13618" s="16"/>
      <c r="N13618" s="131"/>
    </row>
    <row r="13619" spans="6:14" ht="45.95" customHeight="1">
      <c r="F13619" s="18"/>
      <c r="G13619" s="19"/>
      <c r="H13619" s="19"/>
      <c r="I13619" s="120"/>
      <c r="J13619" s="16"/>
      <c r="K13619" s="17"/>
      <c r="L13619" s="16"/>
      <c r="N13619" s="131"/>
    </row>
    <row r="13620" spans="6:14" ht="45.95" customHeight="1">
      <c r="F13620" s="18"/>
      <c r="G13620" s="19"/>
      <c r="H13620" s="19"/>
      <c r="I13620" s="120"/>
      <c r="J13620" s="16"/>
      <c r="K13620" s="17"/>
      <c r="L13620" s="16"/>
      <c r="N13620" s="131"/>
    </row>
    <row r="13621" spans="6:14" ht="45.95" customHeight="1">
      <c r="F13621" s="18"/>
      <c r="G13621" s="19"/>
      <c r="H13621" s="19"/>
      <c r="I13621" s="120"/>
      <c r="J13621" s="16"/>
      <c r="K13621" s="17"/>
      <c r="L13621" s="16"/>
      <c r="N13621" s="131"/>
    </row>
    <row r="13622" spans="6:14" ht="45.95" customHeight="1">
      <c r="F13622" s="18"/>
      <c r="G13622" s="19"/>
      <c r="H13622" s="19"/>
      <c r="I13622" s="120"/>
      <c r="J13622" s="16"/>
      <c r="K13622" s="17"/>
      <c r="L13622" s="16"/>
      <c r="N13622" s="131"/>
    </row>
    <row r="13623" spans="6:14" ht="45.95" customHeight="1">
      <c r="F13623" s="22"/>
      <c r="G13623" s="19"/>
      <c r="H13623" s="19"/>
      <c r="I13623" s="120"/>
      <c r="J13623" s="23"/>
      <c r="K13623" s="24"/>
      <c r="L13623" s="23"/>
      <c r="N13623" s="131"/>
    </row>
    <row r="13624" spans="6:14" ht="45.95" customHeight="1">
      <c r="F13624" s="25"/>
      <c r="G13624" s="25"/>
      <c r="H13624" s="25"/>
      <c r="I13624" s="132"/>
      <c r="J13624" s="23"/>
      <c r="K13624" s="24"/>
      <c r="L13624" s="23"/>
      <c r="N13624" s="131"/>
    </row>
    <row r="13625" spans="6:14" ht="45.95" customHeight="1">
      <c r="F13625" s="25"/>
      <c r="G13625" s="25"/>
      <c r="H13625" s="25"/>
      <c r="I13625" s="132"/>
      <c r="J13625" s="23"/>
      <c r="K13625" s="24"/>
      <c r="L13625" s="23"/>
      <c r="N13625" s="131"/>
    </row>
    <row r="13626" spans="6:14" ht="45.95" customHeight="1">
      <c r="F13626" s="133"/>
      <c r="G13626" s="25"/>
      <c r="H13626" s="25"/>
      <c r="I13626" s="132"/>
      <c r="J13626" s="23"/>
      <c r="K13626" s="24"/>
      <c r="L13626" s="23"/>
      <c r="N13626" s="131"/>
    </row>
    <row r="13627" spans="6:14" ht="45.95" customHeight="1">
      <c r="F13627" s="133"/>
      <c r="G13627" s="25"/>
      <c r="H13627" s="25"/>
      <c r="I13627" s="132"/>
      <c r="J13627" s="23"/>
      <c r="K13627" s="24"/>
      <c r="L13627" s="23"/>
      <c r="N13627" s="131"/>
    </row>
    <row r="13628" spans="6:14" ht="45.95" customHeight="1">
      <c r="F13628" s="133"/>
      <c r="G13628" s="25"/>
      <c r="H13628" s="25"/>
      <c r="I13628" s="132"/>
      <c r="J13628" s="23"/>
      <c r="K13628" s="24"/>
      <c r="L13628" s="23"/>
      <c r="N13628" s="131"/>
    </row>
    <row r="13629" spans="6:14" ht="45.95" customHeight="1">
      <c r="F13629" s="18"/>
      <c r="G13629" s="19"/>
      <c r="H13629" s="19"/>
      <c r="I13629" s="120"/>
      <c r="J13629" s="16"/>
      <c r="K13629" s="17"/>
      <c r="L13629" s="16"/>
      <c r="N13629" s="131"/>
    </row>
    <row r="13630" spans="6:14" ht="45.95" customHeight="1">
      <c r="F13630" s="18"/>
      <c r="G13630" s="19"/>
      <c r="H13630" s="19"/>
      <c r="I13630" s="120"/>
      <c r="J13630" s="16"/>
      <c r="K13630" s="17"/>
      <c r="L13630" s="16"/>
      <c r="N13630" s="131"/>
    </row>
    <row r="13631" spans="6:14" ht="45.95" customHeight="1">
      <c r="F13631" s="18"/>
      <c r="G13631" s="19"/>
      <c r="H13631" s="19"/>
      <c r="I13631" s="120"/>
      <c r="J13631" s="16"/>
      <c r="K13631" s="17"/>
      <c r="L13631" s="16"/>
      <c r="N13631" s="131"/>
    </row>
    <row r="13632" spans="6:14" ht="45.95" customHeight="1">
      <c r="F13632" s="22"/>
      <c r="G13632" s="19"/>
      <c r="H13632" s="19"/>
      <c r="I13632" s="120"/>
      <c r="J13632" s="23"/>
      <c r="K13632" s="24"/>
      <c r="L13632" s="23"/>
      <c r="N13632" s="131"/>
    </row>
    <row r="13633" spans="6:14" ht="45.95" customHeight="1">
      <c r="F13633" s="25"/>
      <c r="G13633" s="25"/>
      <c r="H13633" s="25"/>
      <c r="I13633" s="132"/>
      <c r="J13633" s="23"/>
      <c r="K13633" s="24"/>
      <c r="L13633" s="23"/>
      <c r="N13633" s="131"/>
    </row>
    <row r="13634" spans="6:14" ht="45.95" customHeight="1">
      <c r="F13634" s="133"/>
      <c r="G13634" s="25"/>
      <c r="H13634" s="25"/>
      <c r="I13634" s="132"/>
      <c r="J13634" s="23"/>
      <c r="K13634" s="24"/>
      <c r="L13634" s="23"/>
      <c r="N13634" s="131"/>
    </row>
    <row r="13635" spans="6:14" ht="45.95" customHeight="1">
      <c r="F13635" s="133"/>
      <c r="G13635" s="25"/>
      <c r="H13635" s="25"/>
      <c r="I13635" s="132"/>
      <c r="J13635" s="23"/>
      <c r="K13635" s="24"/>
      <c r="L13635" s="23"/>
      <c r="N13635" s="131"/>
    </row>
    <row r="13636" spans="6:14" ht="45.95" customHeight="1">
      <c r="F13636" s="133"/>
      <c r="G13636" s="25"/>
      <c r="H13636" s="25"/>
      <c r="I13636" s="132"/>
      <c r="J13636" s="23"/>
      <c r="K13636" s="24"/>
      <c r="L13636" s="23"/>
      <c r="N13636" s="131"/>
    </row>
    <row r="13637" spans="6:14" ht="45.95" customHeight="1">
      <c r="F13637" s="18"/>
      <c r="G13637" s="19"/>
      <c r="H13637" s="19"/>
      <c r="I13637" s="137"/>
      <c r="J13637" s="16"/>
      <c r="K13637" s="17"/>
      <c r="L13637" s="16"/>
      <c r="N13637" s="121"/>
    </row>
    <row r="13638" spans="6:14" ht="45.95" customHeight="1">
      <c r="F13638" s="18"/>
      <c r="G13638" s="19"/>
      <c r="H13638" s="19"/>
      <c r="I13638" s="120"/>
      <c r="J13638" s="16"/>
      <c r="K13638" s="17"/>
      <c r="L13638" s="16"/>
      <c r="N13638" s="121"/>
    </row>
    <row r="13639" spans="6:14" ht="45.95" customHeight="1">
      <c r="F13639" s="18"/>
      <c r="G13639" s="19"/>
      <c r="H13639" s="19"/>
      <c r="I13639" s="120"/>
      <c r="J13639" s="16"/>
      <c r="K13639" s="17"/>
      <c r="L13639" s="16"/>
      <c r="N13639" s="121"/>
    </row>
    <row r="13640" spans="6:14" ht="45.95" customHeight="1">
      <c r="F13640" s="18"/>
      <c r="G13640" s="19"/>
      <c r="H13640" s="19"/>
      <c r="I13640" s="120"/>
      <c r="J13640" s="16"/>
      <c r="K13640" s="17"/>
      <c r="L13640" s="16"/>
      <c r="N13640" s="121"/>
    </row>
    <row r="13641" spans="6:14" ht="45.95" customHeight="1">
      <c r="F13641" s="22"/>
      <c r="G13641" s="19"/>
      <c r="H13641" s="19"/>
      <c r="I13641" s="120"/>
      <c r="J13641" s="23"/>
      <c r="K13641" s="24"/>
      <c r="L13641" s="23"/>
      <c r="N13641" s="121"/>
    </row>
    <row r="13642" spans="6:14" ht="45.95" customHeight="1">
      <c r="F13642" s="22"/>
      <c r="G13642" s="19"/>
      <c r="H13642" s="19"/>
      <c r="I13642" s="120"/>
      <c r="J13642" s="23"/>
      <c r="K13642" s="24"/>
      <c r="L13642" s="23"/>
      <c r="N13642" s="121"/>
    </row>
    <row r="13643" spans="6:14" ht="45.95" customHeight="1">
      <c r="F13643" s="25"/>
      <c r="G13643" s="25"/>
      <c r="H13643" s="25"/>
      <c r="I13643" s="132"/>
      <c r="J13643" s="23"/>
      <c r="K13643" s="24"/>
      <c r="L13643" s="23"/>
      <c r="N13643" s="121"/>
    </row>
    <row r="13644" spans="6:14" ht="45.95" customHeight="1">
      <c r="F13644" s="25"/>
      <c r="G13644" s="25"/>
      <c r="H13644" s="25"/>
      <c r="I13644" s="132"/>
      <c r="J13644" s="23"/>
      <c r="K13644" s="24"/>
      <c r="L13644" s="23"/>
      <c r="N13644" s="121"/>
    </row>
    <row r="13645" spans="6:14" ht="45.95" customHeight="1">
      <c r="F13645" s="133"/>
      <c r="G13645" s="25"/>
      <c r="H13645" s="25"/>
      <c r="I13645" s="132"/>
      <c r="J13645" s="23"/>
      <c r="K13645" s="24"/>
      <c r="L13645" s="23"/>
      <c r="N13645" s="121"/>
    </row>
    <row r="13646" spans="6:14" ht="45.95" customHeight="1">
      <c r="F13646" s="133"/>
      <c r="G13646" s="25"/>
      <c r="H13646" s="25"/>
      <c r="I13646" s="132"/>
      <c r="J13646" s="23"/>
      <c r="K13646" s="24"/>
      <c r="L13646" s="23"/>
      <c r="N13646" s="121"/>
    </row>
    <row r="13647" spans="6:14" ht="45.95" customHeight="1">
      <c r="F13647" s="133"/>
      <c r="G13647" s="25"/>
      <c r="H13647" s="25"/>
      <c r="I13647" s="132"/>
      <c r="J13647" s="23"/>
      <c r="K13647" s="24"/>
      <c r="L13647" s="23"/>
      <c r="N13647" s="121"/>
    </row>
    <row r="13648" spans="6:14" ht="45.95" customHeight="1">
      <c r="F13648" s="18"/>
      <c r="G13648" s="19"/>
      <c r="H13648" s="19"/>
      <c r="I13648" s="120"/>
      <c r="J13648" s="16"/>
      <c r="K13648" s="17"/>
      <c r="L13648" s="16"/>
      <c r="N13648" s="121"/>
    </row>
    <row r="13649" spans="1:14" ht="45.95" customHeight="1">
      <c r="F13649" s="18"/>
      <c r="G13649" s="19"/>
      <c r="H13649" s="19"/>
      <c r="I13649" s="120"/>
      <c r="J13649" s="16"/>
      <c r="K13649" s="17"/>
      <c r="L13649" s="16"/>
      <c r="N13649" s="121"/>
    </row>
    <row r="13650" spans="1:14" ht="45.95" customHeight="1">
      <c r="F13650" s="22"/>
      <c r="G13650" s="19"/>
      <c r="H13650" s="19"/>
      <c r="I13650" s="120"/>
      <c r="J13650" s="23"/>
      <c r="K13650" s="24"/>
      <c r="L13650" s="23"/>
      <c r="N13650" s="121"/>
    </row>
    <row r="13651" spans="1:14" ht="45.95" customHeight="1">
      <c r="F13651" s="22"/>
      <c r="G13651" s="19"/>
      <c r="H13651" s="19"/>
      <c r="I13651" s="120"/>
      <c r="J13651" s="23"/>
      <c r="K13651" s="24"/>
      <c r="L13651" s="23"/>
      <c r="N13651" s="121"/>
    </row>
    <row r="13652" spans="1:14" ht="45.95" customHeight="1">
      <c r="F13652" s="25"/>
      <c r="G13652" s="25"/>
      <c r="H13652" s="25"/>
      <c r="I13652" s="120"/>
      <c r="J13652" s="23"/>
      <c r="K13652" s="24"/>
      <c r="L13652" s="23"/>
      <c r="N13652" s="121"/>
    </row>
    <row r="13653" spans="1:14" ht="45.95" customHeight="1">
      <c r="F13653" s="25"/>
      <c r="G13653" s="25"/>
      <c r="H13653" s="25"/>
      <c r="I13653" s="132"/>
      <c r="J13653" s="23"/>
      <c r="K13653" s="24"/>
      <c r="L13653" s="23"/>
      <c r="N13653" s="121"/>
    </row>
    <row r="13654" spans="1:14" ht="45.95" customHeight="1">
      <c r="F13654" s="133"/>
      <c r="G13654" s="25"/>
      <c r="H13654" s="25"/>
      <c r="I13654" s="132"/>
      <c r="J13654" s="23"/>
      <c r="K13654" s="24"/>
      <c r="L13654" s="23"/>
      <c r="N13654" s="121"/>
    </row>
    <row r="13655" spans="1:14" ht="45.95" customHeight="1">
      <c r="F13655" s="133"/>
      <c r="G13655" s="25"/>
      <c r="H13655" s="25"/>
      <c r="I13655" s="132"/>
      <c r="J13655" s="23"/>
      <c r="K13655" s="24"/>
      <c r="L13655" s="23"/>
      <c r="N13655" s="121"/>
    </row>
    <row r="13656" spans="1:14" ht="45.95" customHeight="1">
      <c r="F13656" s="133"/>
      <c r="G13656" s="25"/>
      <c r="H13656" s="25"/>
      <c r="I13656" s="132"/>
      <c r="J13656" s="23"/>
      <c r="K13656" s="24"/>
      <c r="L13656" s="23"/>
      <c r="N13656" s="121"/>
    </row>
    <row r="13657" spans="1:14" ht="45.95" customHeight="1">
      <c r="A13657" s="110"/>
      <c r="B13657" s="149"/>
      <c r="C13657" s="127"/>
      <c r="D13657" s="150"/>
      <c r="E13657" s="150"/>
      <c r="F13657" s="130"/>
      <c r="G13657" s="130"/>
      <c r="H13657" s="130"/>
      <c r="I13657" s="120"/>
      <c r="J13657" s="16"/>
      <c r="K13657" s="17"/>
      <c r="L13657" s="16"/>
      <c r="N13657" s="131"/>
    </row>
    <row r="13658" spans="1:14" ht="45.95" customHeight="1">
      <c r="F13658" s="130"/>
      <c r="G13658" s="130"/>
      <c r="H13658" s="130"/>
      <c r="I13658" s="120"/>
      <c r="J13658" s="16"/>
      <c r="K13658" s="17"/>
      <c r="L13658" s="16"/>
      <c r="N13658" s="131"/>
    </row>
    <row r="13659" spans="1:14" ht="45.95" customHeight="1">
      <c r="F13659" s="18"/>
      <c r="G13659" s="19"/>
      <c r="H13659" s="19"/>
      <c r="I13659" s="137"/>
      <c r="J13659" s="16"/>
      <c r="K13659" s="17"/>
      <c r="L13659" s="16"/>
      <c r="N13659" s="121"/>
    </row>
    <row r="13660" spans="1:14" ht="45.95" customHeight="1">
      <c r="F13660" s="18"/>
      <c r="G13660" s="19"/>
      <c r="H13660" s="19"/>
      <c r="I13660" s="120"/>
      <c r="J13660" s="16"/>
      <c r="K13660" s="17"/>
      <c r="L13660" s="16"/>
      <c r="N13660" s="121"/>
    </row>
    <row r="13661" spans="1:14" ht="45.95" customHeight="1">
      <c r="F13661" s="18"/>
      <c r="G13661" s="19"/>
      <c r="H13661" s="19"/>
      <c r="I13661" s="120"/>
      <c r="J13661" s="16"/>
      <c r="K13661" s="17"/>
      <c r="L13661" s="16"/>
      <c r="N13661" s="121"/>
    </row>
    <row r="13662" spans="1:14" ht="45.95" customHeight="1">
      <c r="F13662" s="22"/>
      <c r="G13662" s="19"/>
      <c r="H13662" s="19"/>
      <c r="I13662" s="120"/>
      <c r="J13662" s="23"/>
      <c r="K13662" s="24"/>
      <c r="L13662" s="23"/>
      <c r="N13662" s="121"/>
    </row>
    <row r="13663" spans="1:14" ht="45.95" customHeight="1">
      <c r="F13663" s="22"/>
      <c r="G13663" s="19"/>
      <c r="H13663" s="19"/>
      <c r="I13663" s="120"/>
      <c r="J13663" s="23"/>
      <c r="K13663" s="24"/>
      <c r="L13663" s="23"/>
      <c r="N13663" s="121"/>
    </row>
    <row r="13664" spans="1:14" ht="45.95" customHeight="1">
      <c r="F13664" s="25"/>
      <c r="G13664" s="25"/>
      <c r="H13664" s="25"/>
      <c r="I13664" s="120"/>
      <c r="J13664" s="23"/>
      <c r="K13664" s="24"/>
      <c r="L13664" s="23"/>
      <c r="N13664" s="121"/>
    </row>
    <row r="13665" spans="1:14" ht="45.95" customHeight="1">
      <c r="F13665" s="25"/>
      <c r="G13665" s="25"/>
      <c r="H13665" s="25"/>
      <c r="I13665" s="132"/>
      <c r="J13665" s="23"/>
      <c r="K13665" s="24"/>
      <c r="L13665" s="23"/>
      <c r="N13665" s="121"/>
    </row>
    <row r="13666" spans="1:14" ht="45.95" customHeight="1">
      <c r="F13666" s="133"/>
      <c r="G13666" s="25"/>
      <c r="H13666" s="25"/>
      <c r="I13666" s="132"/>
      <c r="J13666" s="23"/>
      <c r="K13666" s="24"/>
      <c r="L13666" s="23"/>
      <c r="N13666" s="121"/>
    </row>
    <row r="13667" spans="1:14" ht="45.95" customHeight="1">
      <c r="F13667" s="133"/>
      <c r="G13667" s="25"/>
      <c r="H13667" s="25"/>
      <c r="I13667" s="132"/>
      <c r="J13667" s="23"/>
      <c r="K13667" s="24"/>
      <c r="L13667" s="23"/>
      <c r="N13667" s="121"/>
    </row>
    <row r="13668" spans="1:14" ht="45.95" customHeight="1">
      <c r="F13668" s="133"/>
      <c r="G13668" s="25"/>
      <c r="H13668" s="25"/>
      <c r="I13668" s="132"/>
      <c r="J13668" s="23"/>
      <c r="K13668" s="24"/>
      <c r="L13668" s="23"/>
      <c r="N13668" s="121"/>
    </row>
    <row r="13669" spans="1:14" ht="45.95" customHeight="1">
      <c r="F13669" s="18"/>
      <c r="G13669" s="19"/>
      <c r="H13669" s="19"/>
      <c r="I13669" s="120"/>
      <c r="J13669" s="16"/>
      <c r="K13669" s="17"/>
      <c r="L13669" s="16"/>
      <c r="N13669" s="121"/>
    </row>
    <row r="13670" spans="1:14" ht="45.95" customHeight="1">
      <c r="F13670" s="22"/>
      <c r="G13670" s="19"/>
      <c r="H13670" s="19"/>
      <c r="I13670" s="120"/>
      <c r="J13670" s="23"/>
      <c r="K13670" s="24"/>
      <c r="L13670" s="23"/>
      <c r="N13670" s="121"/>
    </row>
    <row r="13671" spans="1:14" ht="45.95" customHeight="1">
      <c r="F13671" s="22"/>
      <c r="G13671" s="19"/>
      <c r="H13671" s="19"/>
      <c r="I13671" s="120"/>
      <c r="J13671" s="23"/>
      <c r="K13671" s="24"/>
      <c r="L13671" s="23"/>
      <c r="N13671" s="121"/>
    </row>
    <row r="13672" spans="1:14" ht="45.95" customHeight="1">
      <c r="F13672" s="133"/>
      <c r="G13672" s="25"/>
      <c r="H13672" s="25"/>
      <c r="I13672" s="120"/>
      <c r="J13672" s="23"/>
      <c r="K13672" s="24"/>
      <c r="L13672" s="23"/>
      <c r="N13672" s="121"/>
    </row>
    <row r="13673" spans="1:14" ht="45.95" customHeight="1">
      <c r="F13673" s="133"/>
      <c r="G13673" s="25"/>
      <c r="H13673" s="25"/>
      <c r="I13673" s="120"/>
      <c r="J13673" s="23"/>
      <c r="K13673" s="24"/>
      <c r="L13673" s="23"/>
      <c r="N13673" s="121"/>
    </row>
    <row r="13674" spans="1:14" ht="45.95" customHeight="1">
      <c r="A13674" s="110"/>
      <c r="B13674" s="149"/>
      <c r="C13674" s="127"/>
      <c r="D13674" s="150"/>
      <c r="E13674" s="150"/>
      <c r="F13674" s="130"/>
      <c r="G13674" s="130"/>
      <c r="H13674" s="130"/>
      <c r="I13674" s="120"/>
      <c r="J13674" s="16"/>
      <c r="K13674" s="17"/>
      <c r="L13674" s="16"/>
      <c r="N13674" s="131"/>
    </row>
    <row r="13675" spans="1:14" ht="45.95" customHeight="1">
      <c r="A13675" s="110"/>
      <c r="B13675" s="111"/>
      <c r="D13675" s="150"/>
      <c r="E13675" s="150"/>
      <c r="F13675" s="130"/>
      <c r="G13675" s="130"/>
      <c r="H13675" s="130"/>
      <c r="I13675" s="120"/>
      <c r="J13675" s="16"/>
      <c r="K13675" s="17"/>
      <c r="L13675" s="16"/>
      <c r="N13675" s="131"/>
    </row>
    <row r="13676" spans="1:14" ht="45.95" customHeight="1">
      <c r="F13676" s="18"/>
      <c r="G13676" s="130"/>
      <c r="H13676" s="130"/>
      <c r="I13676" s="120"/>
      <c r="J13676" s="16"/>
      <c r="K13676" s="17"/>
      <c r="L13676" s="16"/>
      <c r="N13676" s="131"/>
    </row>
    <row r="13677" spans="1:14" ht="45.95" customHeight="1">
      <c r="F13677" s="18"/>
      <c r="G13677" s="130"/>
      <c r="H13677" s="130"/>
      <c r="I13677" s="120"/>
      <c r="J13677" s="16"/>
      <c r="K13677" s="17"/>
      <c r="L13677" s="16"/>
      <c r="N13677" s="131"/>
    </row>
    <row r="13678" spans="1:14" ht="45.95" customHeight="1">
      <c r="F13678" s="18"/>
      <c r="G13678" s="130"/>
      <c r="H13678" s="130"/>
      <c r="I13678" s="120"/>
      <c r="J13678" s="16"/>
      <c r="K13678" s="17"/>
      <c r="L13678" s="16"/>
      <c r="N13678" s="131"/>
    </row>
    <row r="13679" spans="1:14" ht="45.95" customHeight="1">
      <c r="F13679" s="18"/>
      <c r="G13679" s="19"/>
      <c r="H13679" s="19"/>
      <c r="I13679" s="120"/>
      <c r="J13679" s="16"/>
      <c r="K13679" s="17"/>
      <c r="L13679" s="16"/>
      <c r="N13679" s="121"/>
    </row>
    <row r="13680" spans="1:14" ht="45.95" customHeight="1">
      <c r="F13680" s="18"/>
      <c r="G13680" s="19"/>
      <c r="H13680" s="19"/>
      <c r="I13680" s="120"/>
      <c r="J13680" s="16"/>
      <c r="K13680" s="17"/>
      <c r="L13680" s="16"/>
      <c r="N13680" s="121"/>
    </row>
    <row r="13681" spans="6:14" ht="45.95" customHeight="1">
      <c r="F13681" s="18"/>
      <c r="G13681" s="19"/>
      <c r="H13681" s="19"/>
      <c r="I13681" s="120"/>
      <c r="J13681" s="16"/>
      <c r="K13681" s="17"/>
      <c r="L13681" s="16"/>
      <c r="N13681" s="121"/>
    </row>
    <row r="13682" spans="6:14" ht="45.95" customHeight="1">
      <c r="F13682" s="22"/>
      <c r="G13682" s="19"/>
      <c r="H13682" s="19"/>
      <c r="I13682" s="120"/>
      <c r="J13682" s="23"/>
      <c r="K13682" s="24"/>
      <c r="L13682" s="23"/>
      <c r="N13682" s="121"/>
    </row>
    <row r="13683" spans="6:14" ht="45.95" customHeight="1">
      <c r="F13683" s="25"/>
      <c r="G13683" s="25"/>
      <c r="H13683" s="25"/>
      <c r="I13683" s="120"/>
      <c r="J13683" s="23"/>
      <c r="K13683" s="24"/>
      <c r="L13683" s="23"/>
      <c r="N13683" s="121"/>
    </row>
    <row r="13684" spans="6:14" ht="45.95" customHeight="1">
      <c r="F13684" s="25"/>
      <c r="G13684" s="25"/>
      <c r="H13684" s="25"/>
      <c r="I13684" s="132"/>
      <c r="J13684" s="23"/>
      <c r="K13684" s="24"/>
      <c r="L13684" s="23"/>
      <c r="N13684" s="121"/>
    </row>
    <row r="13685" spans="6:14" ht="45.95" customHeight="1">
      <c r="F13685" s="133"/>
      <c r="G13685" s="25"/>
      <c r="H13685" s="25"/>
      <c r="I13685" s="132"/>
      <c r="J13685" s="23"/>
      <c r="K13685" s="24"/>
      <c r="L13685" s="23"/>
      <c r="N13685" s="121"/>
    </row>
    <row r="13686" spans="6:14" ht="45.95" customHeight="1">
      <c r="F13686" s="133"/>
      <c r="G13686" s="25"/>
      <c r="H13686" s="25"/>
      <c r="I13686" s="132"/>
      <c r="J13686" s="23"/>
      <c r="K13686" s="24"/>
      <c r="L13686" s="23"/>
      <c r="N13686" s="121"/>
    </row>
    <row r="13687" spans="6:14" ht="45.95" customHeight="1">
      <c r="F13687" s="18"/>
      <c r="G13687" s="19"/>
      <c r="H13687" s="19"/>
      <c r="I13687" s="120"/>
      <c r="J13687" s="16"/>
      <c r="K13687" s="17"/>
      <c r="L13687" s="16"/>
      <c r="N13687" s="121"/>
    </row>
    <row r="13688" spans="6:14" ht="45.95" customHeight="1">
      <c r="F13688" s="22"/>
      <c r="G13688" s="19"/>
      <c r="H13688" s="19"/>
      <c r="I13688" s="120"/>
      <c r="J13688" s="23"/>
      <c r="K13688" s="24"/>
      <c r="L13688" s="23"/>
      <c r="N13688" s="121"/>
    </row>
    <row r="13689" spans="6:14" ht="45.95" customHeight="1">
      <c r="F13689" s="22"/>
      <c r="G13689" s="19"/>
      <c r="H13689" s="19"/>
      <c r="I13689" s="120"/>
      <c r="J13689" s="23"/>
      <c r="K13689" s="24"/>
      <c r="L13689" s="23"/>
      <c r="N13689" s="121"/>
    </row>
    <row r="13690" spans="6:14" ht="45.95" customHeight="1">
      <c r="F13690" s="133"/>
      <c r="G13690" s="25"/>
      <c r="H13690" s="25"/>
      <c r="I13690" s="120"/>
      <c r="J13690" s="23"/>
      <c r="K13690" s="24"/>
      <c r="L13690" s="23"/>
      <c r="N13690" s="121"/>
    </row>
    <row r="13691" spans="6:14" ht="45.95" customHeight="1">
      <c r="F13691" s="133"/>
      <c r="G13691" s="25"/>
      <c r="H13691" s="25"/>
      <c r="I13691" s="120"/>
      <c r="J13691" s="23"/>
      <c r="K13691" s="24"/>
      <c r="L13691" s="23"/>
      <c r="N13691" s="121"/>
    </row>
    <row r="13692" spans="6:14" ht="45.95" customHeight="1">
      <c r="F13692" s="18"/>
      <c r="G13692" s="19"/>
      <c r="H13692" s="19"/>
      <c r="I13692" s="120"/>
      <c r="J13692" s="16"/>
      <c r="K13692" s="17"/>
      <c r="L13692" s="16"/>
      <c r="N13692" s="131"/>
    </row>
    <row r="13693" spans="6:14" ht="45.95" customHeight="1">
      <c r="F13693" s="18"/>
      <c r="G13693" s="19"/>
      <c r="H13693" s="19"/>
      <c r="I13693" s="120"/>
      <c r="J13693" s="16"/>
      <c r="K13693" s="17"/>
      <c r="L13693" s="16"/>
      <c r="N13693" s="131"/>
    </row>
    <row r="13694" spans="6:14" ht="45.95" customHeight="1">
      <c r="F13694" s="18"/>
      <c r="G13694" s="19"/>
      <c r="H13694" s="19"/>
      <c r="I13694" s="120"/>
      <c r="J13694" s="16"/>
      <c r="K13694" s="17"/>
      <c r="L13694" s="16"/>
      <c r="N13694" s="131"/>
    </row>
    <row r="13695" spans="6:14" ht="45.95" customHeight="1">
      <c r="F13695" s="18"/>
      <c r="G13695" s="19"/>
      <c r="H13695" s="19"/>
      <c r="I13695" s="120"/>
      <c r="J13695" s="16"/>
      <c r="K13695" s="17"/>
      <c r="L13695" s="16"/>
      <c r="N13695" s="131"/>
    </row>
    <row r="13696" spans="6:14" ht="45.95" customHeight="1">
      <c r="F13696" s="22"/>
      <c r="G13696" s="19"/>
      <c r="H13696" s="19"/>
      <c r="I13696" s="120"/>
      <c r="J13696" s="23"/>
      <c r="K13696" s="24"/>
      <c r="L13696" s="23"/>
      <c r="N13696" s="131"/>
    </row>
    <row r="13697" spans="6:14" ht="45.95" customHeight="1">
      <c r="F13697" s="25"/>
      <c r="G13697" s="25"/>
      <c r="H13697" s="25"/>
      <c r="I13697" s="132"/>
      <c r="J13697" s="23"/>
      <c r="K13697" s="24"/>
      <c r="L13697" s="23"/>
      <c r="N13697" s="131"/>
    </row>
    <row r="13698" spans="6:14" ht="45.95" customHeight="1">
      <c r="F13698" s="133"/>
      <c r="G13698" s="25"/>
      <c r="H13698" s="25"/>
      <c r="I13698" s="132"/>
      <c r="J13698" s="23"/>
      <c r="K13698" s="24"/>
      <c r="L13698" s="23"/>
      <c r="N13698" s="131"/>
    </row>
    <row r="13699" spans="6:14" ht="45.95" customHeight="1">
      <c r="F13699" s="133"/>
      <c r="G13699" s="25"/>
      <c r="H13699" s="25"/>
      <c r="I13699" s="132"/>
      <c r="J13699" s="23"/>
      <c r="K13699" s="24"/>
      <c r="L13699" s="23"/>
      <c r="N13699" s="131"/>
    </row>
    <row r="13700" spans="6:14" ht="45.95" customHeight="1">
      <c r="F13700" s="18"/>
      <c r="G13700" s="19"/>
      <c r="H13700" s="19"/>
      <c r="I13700" s="120"/>
      <c r="J13700" s="16"/>
      <c r="K13700" s="17"/>
      <c r="L13700" s="16"/>
      <c r="N13700" s="131"/>
    </row>
    <row r="13701" spans="6:14" ht="45.95" customHeight="1">
      <c r="F13701" s="18"/>
      <c r="G13701" s="19"/>
      <c r="H13701" s="19"/>
      <c r="I13701" s="120"/>
      <c r="J13701" s="16"/>
      <c r="K13701" s="17"/>
      <c r="L13701" s="16"/>
      <c r="N13701" s="131"/>
    </row>
    <row r="13702" spans="6:14" ht="45.95" customHeight="1">
      <c r="F13702" s="22"/>
      <c r="G13702" s="19"/>
      <c r="H13702" s="19"/>
      <c r="I13702" s="120"/>
      <c r="J13702" s="23"/>
      <c r="K13702" s="24"/>
      <c r="L13702" s="23"/>
      <c r="N13702" s="131"/>
    </row>
    <row r="13703" spans="6:14" ht="45.95" customHeight="1">
      <c r="F13703" s="25"/>
      <c r="G13703" s="25"/>
      <c r="H13703" s="25"/>
      <c r="I13703" s="132"/>
      <c r="J13703" s="23"/>
      <c r="K13703" s="24"/>
      <c r="L13703" s="23"/>
      <c r="N13703" s="131"/>
    </row>
    <row r="13704" spans="6:14" ht="45.95" customHeight="1">
      <c r="F13704" s="133"/>
      <c r="G13704" s="25"/>
      <c r="H13704" s="25"/>
      <c r="I13704" s="132"/>
      <c r="J13704" s="23"/>
      <c r="K13704" s="24"/>
      <c r="L13704" s="23"/>
      <c r="N13704" s="131"/>
    </row>
    <row r="13705" spans="6:14" ht="45.95" customHeight="1">
      <c r="F13705" s="133"/>
      <c r="G13705" s="25"/>
      <c r="H13705" s="25"/>
      <c r="I13705" s="132"/>
      <c r="J13705" s="23"/>
      <c r="K13705" s="24"/>
      <c r="L13705" s="23"/>
      <c r="N13705" s="131"/>
    </row>
    <row r="13706" spans="6:14" ht="45.95" customHeight="1">
      <c r="F13706" s="18"/>
      <c r="G13706" s="19"/>
      <c r="H13706" s="19"/>
      <c r="I13706" s="137"/>
      <c r="J13706" s="16"/>
      <c r="K13706" s="17"/>
      <c r="L13706" s="16"/>
      <c r="N13706" s="121"/>
    </row>
    <row r="13707" spans="6:14" ht="45.95" customHeight="1">
      <c r="F13707" s="18"/>
      <c r="G13707" s="19"/>
      <c r="H13707" s="19"/>
      <c r="I13707" s="120"/>
      <c r="J13707" s="16"/>
      <c r="K13707" s="17"/>
      <c r="L13707" s="16"/>
      <c r="N13707" s="121"/>
    </row>
    <row r="13708" spans="6:14" ht="45.95" customHeight="1">
      <c r="F13708" s="18"/>
      <c r="G13708" s="19"/>
      <c r="H13708" s="19"/>
      <c r="I13708" s="120"/>
      <c r="J13708" s="16"/>
      <c r="K13708" s="17"/>
      <c r="L13708" s="16"/>
      <c r="N13708" s="121"/>
    </row>
    <row r="13709" spans="6:14" ht="45.95" customHeight="1">
      <c r="F13709" s="18"/>
      <c r="G13709" s="19"/>
      <c r="H13709" s="19"/>
      <c r="I13709" s="120"/>
      <c r="J13709" s="16"/>
      <c r="K13709" s="17"/>
      <c r="L13709" s="16"/>
      <c r="N13709" s="121"/>
    </row>
    <row r="13710" spans="6:14" ht="45.95" customHeight="1">
      <c r="F13710" s="18"/>
      <c r="G13710" s="19"/>
      <c r="H13710" s="19"/>
      <c r="I13710" s="120"/>
      <c r="J13710" s="16"/>
      <c r="K13710" s="17"/>
      <c r="L13710" s="16"/>
      <c r="N13710" s="121"/>
    </row>
    <row r="13711" spans="6:14" ht="45.95" customHeight="1">
      <c r="F13711" s="22"/>
      <c r="G13711" s="19"/>
      <c r="H13711" s="19"/>
      <c r="I13711" s="120"/>
      <c r="J13711" s="23"/>
      <c r="K13711" s="24"/>
      <c r="L13711" s="23"/>
      <c r="N13711" s="121"/>
    </row>
    <row r="13712" spans="6:14" ht="45.95" customHeight="1">
      <c r="F13712" s="22"/>
      <c r="G13712" s="19"/>
      <c r="H13712" s="19"/>
      <c r="I13712" s="120"/>
      <c r="J13712" s="23"/>
      <c r="K13712" s="24"/>
      <c r="L13712" s="23"/>
      <c r="N13712" s="121"/>
    </row>
    <row r="13713" spans="1:15" ht="45.95" customHeight="1">
      <c r="F13713" s="25"/>
      <c r="G13713" s="25"/>
      <c r="H13713" s="25"/>
      <c r="I13713" s="132"/>
      <c r="J13713" s="23"/>
      <c r="K13713" s="24"/>
      <c r="L13713" s="23"/>
      <c r="N13713" s="121"/>
    </row>
    <row r="13714" spans="1:15" ht="45.95" customHeight="1">
      <c r="F13714" s="25"/>
      <c r="G13714" s="25"/>
      <c r="H13714" s="25"/>
      <c r="I13714" s="132"/>
      <c r="J13714" s="23"/>
      <c r="K13714" s="24"/>
      <c r="L13714" s="23"/>
      <c r="N13714" s="121"/>
    </row>
    <row r="13715" spans="1:15" ht="45.95" customHeight="1">
      <c r="F13715" s="133"/>
      <c r="G13715" s="25"/>
      <c r="H13715" s="25"/>
      <c r="I13715" s="132"/>
      <c r="J13715" s="23"/>
      <c r="K13715" s="24"/>
      <c r="L13715" s="23"/>
      <c r="N13715" s="121"/>
    </row>
    <row r="13716" spans="1:15" ht="45.95" customHeight="1">
      <c r="F13716" s="133"/>
      <c r="G13716" s="25"/>
      <c r="H13716" s="25"/>
      <c r="I13716" s="132"/>
      <c r="J13716" s="23"/>
      <c r="K13716" s="24"/>
      <c r="L13716" s="23"/>
      <c r="N13716" s="121"/>
    </row>
    <row r="13717" spans="1:15" ht="45.95" customHeight="1">
      <c r="F13717" s="133"/>
      <c r="G13717" s="25"/>
      <c r="H13717" s="25"/>
      <c r="I13717" s="132"/>
      <c r="J13717" s="23"/>
      <c r="K13717" s="24"/>
      <c r="L13717" s="23"/>
      <c r="N13717" s="121"/>
    </row>
    <row r="13718" spans="1:15" ht="45.95" customHeight="1">
      <c r="F13718" s="133"/>
      <c r="G13718" s="25"/>
      <c r="H13718" s="25"/>
      <c r="I13718" s="132"/>
      <c r="J13718" s="23"/>
      <c r="K13718" s="24"/>
      <c r="L13718" s="23"/>
      <c r="N13718" s="121"/>
    </row>
    <row r="13719" spans="1:15" ht="45.95" customHeight="1">
      <c r="A13719" s="110"/>
      <c r="B13719" s="149"/>
      <c r="C13719" s="127"/>
      <c r="D13719" s="150"/>
      <c r="E13719" s="150"/>
      <c r="F13719" s="130"/>
      <c r="G13719" s="130"/>
      <c r="H13719" s="130"/>
      <c r="I13719" s="120"/>
      <c r="J13719" s="16"/>
      <c r="K13719" s="17"/>
      <c r="L13719" s="16"/>
      <c r="N13719" s="131"/>
    </row>
    <row r="13720" spans="1:15" ht="45.95" customHeight="1">
      <c r="F13720" s="130"/>
      <c r="G13720" s="130"/>
      <c r="H13720" s="130"/>
      <c r="I13720" s="120"/>
      <c r="J13720" s="16"/>
      <c r="K13720" s="17"/>
      <c r="L13720" s="16"/>
      <c r="N13720" s="131"/>
      <c r="O13720" s="96"/>
    </row>
    <row r="13721" spans="1:15" ht="45.95" customHeight="1">
      <c r="F13721" s="130"/>
      <c r="G13721" s="130"/>
      <c r="H13721" s="130"/>
      <c r="I13721" s="120"/>
      <c r="J13721" s="16"/>
      <c r="K13721" s="17"/>
      <c r="L13721" s="16"/>
      <c r="N13721" s="131"/>
      <c r="O13721" s="96"/>
    </row>
    <row r="13722" spans="1:15" ht="45.95" customHeight="1">
      <c r="F13722" s="18"/>
      <c r="G13722" s="130"/>
      <c r="H13722" s="130"/>
      <c r="I13722" s="120"/>
      <c r="J13722" s="16"/>
      <c r="K13722" s="17"/>
      <c r="L13722" s="16"/>
      <c r="N13722" s="131"/>
      <c r="O13722" s="96"/>
    </row>
    <row r="13723" spans="1:15" ht="45.95" customHeight="1">
      <c r="F13723" s="18"/>
      <c r="G13723" s="130"/>
      <c r="H13723" s="130"/>
      <c r="I13723" s="120"/>
      <c r="J13723" s="16"/>
      <c r="K13723" s="17"/>
      <c r="L13723" s="16"/>
      <c r="N13723" s="131"/>
      <c r="O13723" s="96"/>
    </row>
    <row r="13724" spans="1:15" ht="45.95" customHeight="1">
      <c r="F13724" s="18"/>
      <c r="G13724" s="19"/>
      <c r="H13724" s="19"/>
      <c r="I13724" s="120"/>
      <c r="J13724" s="16"/>
      <c r="K13724" s="17"/>
      <c r="L13724" s="16"/>
      <c r="N13724" s="121"/>
      <c r="O13724" s="96"/>
    </row>
    <row r="13725" spans="1:15" ht="45.95" customHeight="1">
      <c r="F13725" s="22"/>
      <c r="G13725" s="19"/>
      <c r="H13725" s="19"/>
      <c r="I13725" s="120"/>
      <c r="J13725" s="23"/>
      <c r="K13725" s="24"/>
      <c r="L13725" s="23"/>
      <c r="N13725" s="121"/>
      <c r="O13725" s="96"/>
    </row>
    <row r="13726" spans="1:15" ht="45.95" customHeight="1">
      <c r="F13726" s="22"/>
      <c r="G13726" s="19"/>
      <c r="H13726" s="19"/>
      <c r="I13726" s="120"/>
      <c r="J13726" s="23"/>
      <c r="K13726" s="24"/>
      <c r="L13726" s="23"/>
      <c r="N13726" s="121"/>
      <c r="O13726" s="96"/>
    </row>
    <row r="13727" spans="1:15" ht="45.95" customHeight="1">
      <c r="F13727" s="25"/>
      <c r="G13727" s="25"/>
      <c r="H13727" s="25"/>
      <c r="I13727" s="120"/>
      <c r="J13727" s="23"/>
      <c r="K13727" s="24"/>
      <c r="L13727" s="23"/>
      <c r="N13727" s="121"/>
      <c r="O13727" s="96"/>
    </row>
    <row r="13728" spans="1:15" ht="45.95" customHeight="1">
      <c r="F13728" s="133"/>
      <c r="G13728" s="25"/>
      <c r="H13728" s="25"/>
      <c r="I13728" s="120"/>
      <c r="J13728" s="23"/>
      <c r="K13728" s="24"/>
      <c r="L13728" s="23"/>
      <c r="N13728" s="121"/>
      <c r="O13728" s="96"/>
    </row>
    <row r="13729" spans="6:15" ht="45.95" customHeight="1">
      <c r="F13729" s="133"/>
      <c r="G13729" s="25"/>
      <c r="H13729" s="25"/>
      <c r="I13729" s="120"/>
      <c r="J13729" s="23"/>
      <c r="K13729" s="24"/>
      <c r="L13729" s="23"/>
      <c r="N13729" s="121"/>
      <c r="O13729" s="96"/>
    </row>
    <row r="13730" spans="6:15" ht="45.95" customHeight="1">
      <c r="F13730" s="133"/>
      <c r="G13730" s="25"/>
      <c r="H13730" s="25"/>
      <c r="I13730" s="132"/>
      <c r="J13730" s="23"/>
      <c r="K13730" s="24"/>
      <c r="L13730" s="23"/>
      <c r="N13730" s="121"/>
      <c r="O13730" s="96"/>
    </row>
    <row r="13731" spans="6:15" ht="45.95" customHeight="1">
      <c r="F13731" s="18"/>
      <c r="G13731" s="19"/>
      <c r="H13731" s="19"/>
      <c r="I13731" s="120"/>
      <c r="J13731" s="16"/>
      <c r="K13731" s="17"/>
      <c r="L13731" s="16"/>
      <c r="N13731" s="121"/>
      <c r="O13731" s="96"/>
    </row>
    <row r="13732" spans="6:15" ht="45.95" customHeight="1">
      <c r="F13732" s="18"/>
      <c r="G13732" s="19"/>
      <c r="H13732" s="19"/>
      <c r="I13732" s="120"/>
      <c r="J13732" s="16"/>
      <c r="K13732" s="17"/>
      <c r="L13732" s="16"/>
      <c r="N13732" s="121"/>
      <c r="O13732" s="96"/>
    </row>
    <row r="13733" spans="6:15" ht="45.95" customHeight="1">
      <c r="F13733" s="18"/>
      <c r="G13733" s="19"/>
      <c r="H13733" s="19"/>
      <c r="I13733" s="120"/>
      <c r="J13733" s="16"/>
      <c r="K13733" s="17"/>
      <c r="L13733" s="16"/>
      <c r="N13733" s="121"/>
      <c r="O13733" s="96"/>
    </row>
    <row r="13734" spans="6:15" ht="45.95" customHeight="1">
      <c r="F13734" s="22"/>
      <c r="G13734" s="19"/>
      <c r="H13734" s="19"/>
      <c r="I13734" s="120"/>
      <c r="J13734" s="23"/>
      <c r="K13734" s="24"/>
      <c r="L13734" s="23"/>
      <c r="N13734" s="121"/>
      <c r="O13734" s="96"/>
    </row>
    <row r="13735" spans="6:15" ht="45.95" customHeight="1">
      <c r="F13735" s="25"/>
      <c r="G13735" s="25"/>
      <c r="H13735" s="25"/>
      <c r="I13735" s="132"/>
      <c r="J13735" s="23"/>
      <c r="K13735" s="24"/>
      <c r="L13735" s="23"/>
      <c r="N13735" s="121"/>
      <c r="O13735" s="96"/>
    </row>
    <row r="13736" spans="6:15" ht="45.95" customHeight="1">
      <c r="F13736" s="133"/>
      <c r="G13736" s="25"/>
      <c r="H13736" s="25"/>
      <c r="I13736" s="132"/>
      <c r="J13736" s="23"/>
      <c r="K13736" s="24"/>
      <c r="L13736" s="23"/>
      <c r="N13736" s="121"/>
      <c r="O13736" s="96"/>
    </row>
    <row r="13737" spans="6:15" ht="45.95" customHeight="1">
      <c r="F13737" s="133"/>
      <c r="G13737" s="25"/>
      <c r="H13737" s="25"/>
      <c r="I13737" s="132"/>
      <c r="J13737" s="23"/>
      <c r="K13737" s="24"/>
      <c r="L13737" s="23"/>
      <c r="N13737" s="121"/>
      <c r="O13737" s="96"/>
    </row>
    <row r="13738" spans="6:15" ht="45.95" customHeight="1">
      <c r="F13738" s="18"/>
      <c r="G13738" s="19"/>
      <c r="H13738" s="19"/>
      <c r="I13738" s="137"/>
      <c r="J13738" s="16"/>
      <c r="K13738" s="17"/>
      <c r="L13738" s="16"/>
      <c r="N13738" s="121"/>
      <c r="O13738" s="96"/>
    </row>
    <row r="13739" spans="6:15" ht="45.95" customHeight="1">
      <c r="F13739" s="18"/>
      <c r="G13739" s="19"/>
      <c r="H13739" s="19"/>
      <c r="I13739" s="120"/>
      <c r="J13739" s="16"/>
      <c r="K13739" s="17"/>
      <c r="L13739" s="16"/>
      <c r="N13739" s="121"/>
      <c r="O13739" s="96"/>
    </row>
    <row r="13740" spans="6:15" ht="45.95" customHeight="1">
      <c r="F13740" s="18"/>
      <c r="G13740" s="19"/>
      <c r="H13740" s="19"/>
      <c r="I13740" s="120"/>
      <c r="J13740" s="16"/>
      <c r="K13740" s="17"/>
      <c r="L13740" s="16"/>
      <c r="N13740" s="121"/>
      <c r="O13740" s="96"/>
    </row>
    <row r="13741" spans="6:15" ht="45.95" customHeight="1">
      <c r="F13741" s="18"/>
      <c r="G13741" s="19"/>
      <c r="H13741" s="19"/>
      <c r="I13741" s="120"/>
      <c r="J13741" s="16"/>
      <c r="K13741" s="17"/>
      <c r="L13741" s="16"/>
      <c r="N13741" s="121"/>
      <c r="O13741" s="96"/>
    </row>
    <row r="13742" spans="6:15" ht="45.95" customHeight="1">
      <c r="F13742" s="18"/>
      <c r="G13742" s="19"/>
      <c r="H13742" s="19"/>
      <c r="I13742" s="120"/>
      <c r="J13742" s="16"/>
      <c r="K13742" s="17"/>
      <c r="L13742" s="16"/>
      <c r="N13742" s="121"/>
      <c r="O13742" s="96"/>
    </row>
    <row r="13743" spans="6:15" ht="45.95" customHeight="1">
      <c r="F13743" s="22"/>
      <c r="G13743" s="19"/>
      <c r="H13743" s="19"/>
      <c r="I13743" s="120"/>
      <c r="J13743" s="23"/>
      <c r="K13743" s="24"/>
      <c r="L13743" s="23"/>
      <c r="N13743" s="121"/>
      <c r="O13743" s="96"/>
    </row>
    <row r="13744" spans="6:15" ht="45.95" customHeight="1">
      <c r="F13744" s="22"/>
      <c r="G13744" s="19"/>
      <c r="H13744" s="19"/>
      <c r="I13744" s="120"/>
      <c r="J13744" s="23"/>
      <c r="K13744" s="24"/>
      <c r="L13744" s="23"/>
      <c r="N13744" s="121"/>
      <c r="O13744" s="96"/>
    </row>
    <row r="13745" spans="6:15" ht="45.95" customHeight="1">
      <c r="F13745" s="25"/>
      <c r="G13745" s="25"/>
      <c r="H13745" s="25"/>
      <c r="I13745" s="132"/>
      <c r="J13745" s="23"/>
      <c r="K13745" s="24"/>
      <c r="L13745" s="23"/>
      <c r="N13745" s="121"/>
      <c r="O13745" s="96"/>
    </row>
    <row r="13746" spans="6:15" ht="45.95" customHeight="1">
      <c r="F13746" s="25"/>
      <c r="G13746" s="25"/>
      <c r="H13746" s="25"/>
      <c r="I13746" s="132"/>
      <c r="J13746" s="23"/>
      <c r="K13746" s="24"/>
      <c r="L13746" s="23"/>
      <c r="N13746" s="121"/>
      <c r="O13746" s="96"/>
    </row>
    <row r="13747" spans="6:15" ht="45.95" customHeight="1">
      <c r="F13747" s="133"/>
      <c r="G13747" s="25"/>
      <c r="H13747" s="25"/>
      <c r="I13747" s="132"/>
      <c r="J13747" s="23"/>
      <c r="K13747" s="24"/>
      <c r="L13747" s="23"/>
      <c r="N13747" s="121"/>
      <c r="O13747" s="96"/>
    </row>
    <row r="13748" spans="6:15" ht="45.95" customHeight="1">
      <c r="F13748" s="133"/>
      <c r="G13748" s="25"/>
      <c r="H13748" s="25"/>
      <c r="I13748" s="132"/>
      <c r="J13748" s="23"/>
      <c r="K13748" s="24"/>
      <c r="L13748" s="23"/>
      <c r="N13748" s="121"/>
      <c r="O13748" s="96"/>
    </row>
    <row r="13749" spans="6:15" ht="45.95" customHeight="1">
      <c r="F13749" s="133"/>
      <c r="G13749" s="25"/>
      <c r="H13749" s="25"/>
      <c r="I13749" s="132"/>
      <c r="J13749" s="23"/>
      <c r="K13749" s="24"/>
      <c r="L13749" s="23"/>
      <c r="N13749" s="121"/>
      <c r="O13749" s="96"/>
    </row>
    <row r="13750" spans="6:15" ht="45.95" customHeight="1">
      <c r="F13750" s="133"/>
      <c r="G13750" s="25"/>
      <c r="H13750" s="25"/>
      <c r="I13750" s="132"/>
      <c r="J13750" s="23"/>
      <c r="K13750" s="24"/>
      <c r="L13750" s="23"/>
      <c r="N13750" s="121"/>
      <c r="O13750" s="96"/>
    </row>
    <row r="13751" spans="6:15" ht="45.95" customHeight="1">
      <c r="F13751" s="18"/>
      <c r="G13751" s="19"/>
      <c r="H13751" s="19"/>
      <c r="I13751" s="120"/>
      <c r="J13751" s="16"/>
      <c r="K13751" s="17"/>
      <c r="L13751" s="16"/>
      <c r="N13751" s="121"/>
      <c r="O13751" s="96"/>
    </row>
    <row r="13752" spans="6:15" ht="45.95" customHeight="1">
      <c r="F13752" s="18"/>
      <c r="G13752" s="19"/>
      <c r="H13752" s="19"/>
      <c r="I13752" s="120"/>
      <c r="J13752" s="16"/>
      <c r="K13752" s="17"/>
      <c r="L13752" s="16"/>
      <c r="N13752" s="121"/>
      <c r="O13752" s="96"/>
    </row>
    <row r="13753" spans="6:15" ht="45.95" customHeight="1">
      <c r="F13753" s="18"/>
      <c r="G13753" s="19"/>
      <c r="H13753" s="19"/>
      <c r="I13753" s="120"/>
      <c r="J13753" s="16"/>
      <c r="K13753" s="17"/>
      <c r="L13753" s="16"/>
      <c r="N13753" s="121"/>
      <c r="O13753" s="96"/>
    </row>
    <row r="13754" spans="6:15" ht="45.95" customHeight="1">
      <c r="F13754" s="18"/>
      <c r="G13754" s="19"/>
      <c r="H13754" s="19"/>
      <c r="I13754" s="120"/>
      <c r="J13754" s="16"/>
      <c r="K13754" s="17"/>
      <c r="L13754" s="16"/>
      <c r="N13754" s="121"/>
      <c r="O13754" s="96"/>
    </row>
    <row r="13755" spans="6:15" ht="45.95" customHeight="1">
      <c r="F13755" s="18"/>
      <c r="G13755" s="19"/>
      <c r="H13755" s="19"/>
      <c r="I13755" s="120"/>
      <c r="J13755" s="16"/>
      <c r="K13755" s="17"/>
      <c r="L13755" s="16"/>
      <c r="N13755" s="121"/>
      <c r="O13755" s="96"/>
    </row>
    <row r="13756" spans="6:15" ht="45.95" customHeight="1">
      <c r="F13756" s="18"/>
      <c r="G13756" s="19"/>
      <c r="H13756" s="19"/>
      <c r="I13756" s="120"/>
      <c r="J13756" s="16"/>
      <c r="K13756" s="17"/>
      <c r="L13756" s="16"/>
      <c r="N13756" s="121"/>
      <c r="O13756" s="96"/>
    </row>
    <row r="13757" spans="6:15" ht="45.95" customHeight="1">
      <c r="F13757" s="18"/>
      <c r="G13757" s="19"/>
      <c r="H13757" s="19"/>
      <c r="I13757" s="120"/>
      <c r="J13757" s="16"/>
      <c r="K13757" s="17"/>
      <c r="L13757" s="16"/>
      <c r="N13757" s="121"/>
      <c r="O13757" s="96"/>
    </row>
    <row r="13758" spans="6:15" ht="45.95" customHeight="1">
      <c r="F13758" s="22"/>
      <c r="G13758" s="19"/>
      <c r="H13758" s="19"/>
      <c r="I13758" s="120"/>
      <c r="J13758" s="23"/>
      <c r="K13758" s="24"/>
      <c r="L13758" s="23"/>
      <c r="N13758" s="121"/>
      <c r="O13758" s="96"/>
    </row>
    <row r="13759" spans="6:15" ht="45.95" customHeight="1">
      <c r="F13759" s="25"/>
      <c r="G13759" s="25"/>
      <c r="H13759" s="25"/>
      <c r="I13759" s="132"/>
      <c r="J13759" s="23"/>
      <c r="K13759" s="24"/>
      <c r="L13759" s="23"/>
      <c r="N13759" s="121"/>
      <c r="O13759" s="96"/>
    </row>
    <row r="13760" spans="6:15" ht="45.95" customHeight="1">
      <c r="F13760" s="25"/>
      <c r="G13760" s="25"/>
      <c r="H13760" s="25"/>
      <c r="I13760" s="132"/>
      <c r="J13760" s="23"/>
      <c r="K13760" s="24"/>
      <c r="L13760" s="23"/>
      <c r="N13760" s="121"/>
      <c r="O13760" s="96"/>
    </row>
    <row r="13761" spans="6:15" ht="45.95" customHeight="1">
      <c r="F13761" s="133"/>
      <c r="G13761" s="25"/>
      <c r="H13761" s="25"/>
      <c r="I13761" s="132"/>
      <c r="J13761" s="23"/>
      <c r="K13761" s="24"/>
      <c r="L13761" s="23"/>
      <c r="N13761" s="121"/>
      <c r="O13761" s="96"/>
    </row>
    <row r="13762" spans="6:15" ht="45.95" customHeight="1">
      <c r="F13762" s="133"/>
      <c r="G13762" s="25"/>
      <c r="H13762" s="25"/>
      <c r="I13762" s="132"/>
      <c r="J13762" s="23"/>
      <c r="K13762" s="24"/>
      <c r="L13762" s="23"/>
      <c r="N13762" s="121"/>
      <c r="O13762" s="96"/>
    </row>
    <row r="13763" spans="6:15" ht="45.95" customHeight="1">
      <c r="F13763" s="133"/>
      <c r="G13763" s="25"/>
      <c r="H13763" s="25"/>
      <c r="I13763" s="132"/>
      <c r="J13763" s="23"/>
      <c r="K13763" s="24"/>
      <c r="L13763" s="23"/>
      <c r="N13763" s="121"/>
      <c r="O13763" s="96"/>
    </row>
    <row r="13764" spans="6:15" ht="45.95" customHeight="1">
      <c r="F13764" s="18"/>
      <c r="G13764" s="19"/>
      <c r="H13764" s="19"/>
      <c r="I13764" s="120"/>
      <c r="J13764" s="16"/>
      <c r="K13764" s="17"/>
      <c r="L13764" s="16"/>
      <c r="N13764" s="121"/>
      <c r="O13764" s="96"/>
    </row>
    <row r="13765" spans="6:15" ht="45.95" customHeight="1">
      <c r="F13765" s="18"/>
      <c r="G13765" s="19"/>
      <c r="H13765" s="19"/>
      <c r="I13765" s="120"/>
      <c r="J13765" s="16"/>
      <c r="K13765" s="17"/>
      <c r="L13765" s="16"/>
      <c r="N13765" s="121"/>
      <c r="O13765" s="96"/>
    </row>
    <row r="13766" spans="6:15" ht="45.95" customHeight="1">
      <c r="F13766" s="18"/>
      <c r="G13766" s="19"/>
      <c r="H13766" s="19"/>
      <c r="I13766" s="120"/>
      <c r="J13766" s="16"/>
      <c r="K13766" s="17"/>
      <c r="L13766" s="16"/>
      <c r="N13766" s="121"/>
      <c r="O13766" s="96"/>
    </row>
    <row r="13767" spans="6:15" ht="45.95" customHeight="1">
      <c r="F13767" s="18"/>
      <c r="G13767" s="19"/>
      <c r="H13767" s="19"/>
      <c r="I13767" s="120"/>
      <c r="J13767" s="16"/>
      <c r="K13767" s="17"/>
      <c r="L13767" s="16"/>
      <c r="N13767" s="121"/>
      <c r="O13767" s="96"/>
    </row>
    <row r="13768" spans="6:15" ht="45.95" customHeight="1">
      <c r="F13768" s="18"/>
      <c r="G13768" s="19"/>
      <c r="H13768" s="19"/>
      <c r="I13768" s="120"/>
      <c r="J13768" s="16"/>
      <c r="K13768" s="17"/>
      <c r="L13768" s="16"/>
      <c r="N13768" s="121"/>
      <c r="O13768" s="96"/>
    </row>
    <row r="13769" spans="6:15" ht="45.95" customHeight="1">
      <c r="F13769" s="18"/>
      <c r="G13769" s="19"/>
      <c r="H13769" s="19"/>
      <c r="I13769" s="120"/>
      <c r="J13769" s="16"/>
      <c r="K13769" s="17"/>
      <c r="L13769" s="16"/>
      <c r="N13769" s="121"/>
      <c r="O13769" s="96"/>
    </row>
    <row r="13770" spans="6:15" ht="45.95" customHeight="1">
      <c r="F13770" s="18"/>
      <c r="G13770" s="19"/>
      <c r="H13770" s="19"/>
      <c r="I13770" s="120"/>
      <c r="J13770" s="16"/>
      <c r="K13770" s="17"/>
      <c r="L13770" s="16"/>
      <c r="N13770" s="121"/>
      <c r="O13770" s="96"/>
    </row>
    <row r="13771" spans="6:15" ht="45.95" customHeight="1">
      <c r="F13771" s="18"/>
      <c r="G13771" s="19"/>
      <c r="H13771" s="19"/>
      <c r="I13771" s="120"/>
      <c r="J13771" s="16"/>
      <c r="K13771" s="17"/>
      <c r="L13771" s="16"/>
      <c r="N13771" s="121"/>
      <c r="O13771" s="96"/>
    </row>
    <row r="13772" spans="6:15" ht="45.95" customHeight="1">
      <c r="F13772" s="18"/>
      <c r="G13772" s="19"/>
      <c r="H13772" s="19"/>
      <c r="I13772" s="120"/>
      <c r="J13772" s="16"/>
      <c r="K13772" s="17"/>
      <c r="L13772" s="16"/>
      <c r="N13772" s="121"/>
      <c r="O13772" s="96"/>
    </row>
    <row r="13773" spans="6:15" ht="45.95" customHeight="1">
      <c r="F13773" s="22"/>
      <c r="G13773" s="19"/>
      <c r="H13773" s="19"/>
      <c r="I13773" s="120"/>
      <c r="J13773" s="23"/>
      <c r="K13773" s="24"/>
      <c r="L13773" s="23"/>
      <c r="N13773" s="121"/>
      <c r="O13773" s="96"/>
    </row>
    <row r="13774" spans="6:15" ht="45.95" customHeight="1">
      <c r="F13774" s="25"/>
      <c r="G13774" s="25"/>
      <c r="H13774" s="25"/>
      <c r="I13774" s="132"/>
      <c r="J13774" s="23"/>
      <c r="K13774" s="24"/>
      <c r="L13774" s="23"/>
      <c r="N13774" s="121"/>
      <c r="O13774" s="96"/>
    </row>
    <row r="13775" spans="6:15" ht="45.95" customHeight="1">
      <c r="F13775" s="25"/>
      <c r="G13775" s="25"/>
      <c r="H13775" s="25"/>
      <c r="I13775" s="132"/>
      <c r="J13775" s="23"/>
      <c r="K13775" s="24"/>
      <c r="L13775" s="23"/>
      <c r="N13775" s="121"/>
      <c r="O13775" s="96"/>
    </row>
    <row r="13776" spans="6:15" ht="45.95" customHeight="1">
      <c r="F13776" s="133"/>
      <c r="G13776" s="25"/>
      <c r="H13776" s="25"/>
      <c r="I13776" s="132"/>
      <c r="J13776" s="23"/>
      <c r="K13776" s="24"/>
      <c r="L13776" s="23"/>
      <c r="N13776" s="121"/>
      <c r="O13776" s="96"/>
    </row>
    <row r="13777" spans="1:15" ht="45.95" customHeight="1">
      <c r="F13777" s="133"/>
      <c r="G13777" s="25"/>
      <c r="H13777" s="25"/>
      <c r="I13777" s="132"/>
      <c r="J13777" s="23"/>
      <c r="K13777" s="24"/>
      <c r="L13777" s="23"/>
      <c r="N13777" s="121"/>
      <c r="O13777" s="96"/>
    </row>
    <row r="13778" spans="1:15" ht="45.95" customHeight="1">
      <c r="F13778" s="133"/>
      <c r="G13778" s="25"/>
      <c r="H13778" s="25"/>
      <c r="I13778" s="132"/>
      <c r="J13778" s="23"/>
      <c r="K13778" s="24"/>
      <c r="L13778" s="23"/>
      <c r="N13778" s="121"/>
      <c r="O13778" s="96"/>
    </row>
    <row r="13779" spans="1:15" ht="45.95" customHeight="1">
      <c r="F13779" s="133"/>
      <c r="G13779" s="25"/>
      <c r="H13779" s="25"/>
      <c r="I13779" s="132"/>
      <c r="J13779" s="23"/>
      <c r="K13779" s="24"/>
      <c r="L13779" s="23"/>
      <c r="N13779" s="121"/>
      <c r="O13779" s="96"/>
    </row>
    <row r="13780" spans="1:15" ht="45.95" customHeight="1">
      <c r="A13780" s="110"/>
      <c r="B13780" s="149"/>
      <c r="C13780" s="127"/>
      <c r="D13780" s="150"/>
      <c r="E13780" s="150"/>
      <c r="F13780" s="130"/>
      <c r="G13780" s="130"/>
      <c r="H13780" s="130"/>
      <c r="I13780" s="120"/>
      <c r="J13780" s="16"/>
      <c r="K13780" s="17"/>
      <c r="L13780" s="16"/>
      <c r="N13780" s="131"/>
      <c r="O13780" s="96"/>
    </row>
    <row r="13781" spans="1:15" ht="45.95" customHeight="1">
      <c r="F13781" s="18"/>
      <c r="G13781" s="130"/>
      <c r="H13781" s="130"/>
      <c r="I13781" s="120"/>
      <c r="J13781" s="16"/>
      <c r="K13781" s="17"/>
      <c r="L13781" s="16"/>
      <c r="N13781" s="131"/>
      <c r="O13781" s="96"/>
    </row>
    <row r="13782" spans="1:15" ht="45.95" customHeight="1">
      <c r="F13782" s="18"/>
      <c r="G13782" s="130"/>
      <c r="H13782" s="130"/>
      <c r="I13782" s="120"/>
      <c r="J13782" s="16"/>
      <c r="K13782" s="17"/>
      <c r="L13782" s="16"/>
      <c r="N13782" s="131"/>
    </row>
    <row r="13783" spans="1:15" ht="45.95" customHeight="1">
      <c r="F13783" s="18"/>
      <c r="G13783" s="19"/>
      <c r="H13783" s="19"/>
      <c r="I13783" s="137"/>
      <c r="J13783" s="16"/>
      <c r="K13783" s="17"/>
      <c r="L13783" s="16"/>
      <c r="N13783" s="121"/>
    </row>
    <row r="13784" spans="1:15" ht="45.95" customHeight="1">
      <c r="F13784" s="18"/>
      <c r="G13784" s="19"/>
      <c r="H13784" s="19"/>
      <c r="I13784" s="120"/>
      <c r="J13784" s="16"/>
      <c r="K13784" s="17"/>
      <c r="L13784" s="16"/>
      <c r="N13784" s="121"/>
    </row>
    <row r="13785" spans="1:15" ht="45.95" customHeight="1">
      <c r="F13785" s="18"/>
      <c r="G13785" s="19"/>
      <c r="H13785" s="19"/>
      <c r="I13785" s="120"/>
      <c r="J13785" s="16"/>
      <c r="K13785" s="17"/>
      <c r="L13785" s="16"/>
      <c r="N13785" s="121"/>
    </row>
    <row r="13786" spans="1:15" ht="45.95" customHeight="1">
      <c r="F13786" s="18"/>
      <c r="G13786" s="19"/>
      <c r="H13786" s="19"/>
      <c r="I13786" s="120"/>
      <c r="J13786" s="16"/>
      <c r="K13786" s="17"/>
      <c r="L13786" s="16"/>
      <c r="N13786" s="121"/>
    </row>
    <row r="13787" spans="1:15" ht="45.95" customHeight="1">
      <c r="F13787" s="18"/>
      <c r="G13787" s="19"/>
      <c r="H13787" s="19"/>
      <c r="I13787" s="120"/>
      <c r="J13787" s="16"/>
      <c r="K13787" s="17"/>
      <c r="L13787" s="16"/>
      <c r="N13787" s="121"/>
    </row>
    <row r="13788" spans="1:15" ht="45.95" customHeight="1">
      <c r="F13788" s="22"/>
      <c r="G13788" s="19"/>
      <c r="H13788" s="19"/>
      <c r="I13788" s="120"/>
      <c r="J13788" s="23"/>
      <c r="K13788" s="24"/>
      <c r="L13788" s="23"/>
      <c r="N13788" s="121"/>
    </row>
    <row r="13789" spans="1:15" ht="45.95" customHeight="1">
      <c r="F13789" s="22"/>
      <c r="G13789" s="19"/>
      <c r="H13789" s="19"/>
      <c r="I13789" s="120"/>
      <c r="J13789" s="23"/>
      <c r="K13789" s="24"/>
      <c r="L13789" s="23"/>
      <c r="N13789" s="121"/>
    </row>
    <row r="13790" spans="1:15" ht="45.95" customHeight="1">
      <c r="F13790" s="25"/>
      <c r="G13790" s="25"/>
      <c r="H13790" s="25"/>
      <c r="I13790" s="132"/>
      <c r="J13790" s="23"/>
      <c r="K13790" s="24"/>
      <c r="L13790" s="23"/>
      <c r="N13790" s="121"/>
    </row>
    <row r="13791" spans="1:15" ht="45.95" customHeight="1">
      <c r="F13791" s="25"/>
      <c r="G13791" s="25"/>
      <c r="H13791" s="25"/>
      <c r="I13791" s="132"/>
      <c r="J13791" s="23"/>
      <c r="K13791" s="24"/>
      <c r="L13791" s="23"/>
      <c r="N13791" s="121"/>
    </row>
    <row r="13792" spans="1:15" ht="45.95" customHeight="1">
      <c r="F13792" s="133"/>
      <c r="G13792" s="25"/>
      <c r="H13792" s="25"/>
      <c r="I13792" s="132"/>
      <c r="J13792" s="23"/>
      <c r="K13792" s="24"/>
      <c r="L13792" s="23"/>
      <c r="N13792" s="121"/>
    </row>
    <row r="13793" spans="6:14" ht="45.95" customHeight="1">
      <c r="F13793" s="133"/>
      <c r="G13793" s="25"/>
      <c r="H13793" s="25"/>
      <c r="I13793" s="132"/>
      <c r="J13793" s="23"/>
      <c r="K13793" s="24"/>
      <c r="L13793" s="23"/>
      <c r="N13793" s="121"/>
    </row>
    <row r="13794" spans="6:14" ht="45.95" customHeight="1">
      <c r="F13794" s="133"/>
      <c r="G13794" s="25"/>
      <c r="H13794" s="25"/>
      <c r="I13794" s="132"/>
      <c r="J13794" s="23"/>
      <c r="K13794" s="24"/>
      <c r="L13794" s="23"/>
      <c r="N13794" s="121"/>
    </row>
    <row r="13795" spans="6:14" ht="45.95" customHeight="1">
      <c r="F13795" s="133"/>
      <c r="G13795" s="25"/>
      <c r="H13795" s="25"/>
      <c r="I13795" s="132"/>
      <c r="J13795" s="23"/>
      <c r="K13795" s="24"/>
      <c r="L13795" s="23"/>
      <c r="N13795" s="121"/>
    </row>
    <row r="13796" spans="6:14" ht="45.95" customHeight="1">
      <c r="F13796" s="133"/>
      <c r="G13796" s="25"/>
      <c r="H13796" s="25"/>
      <c r="I13796" s="132"/>
      <c r="J13796" s="23"/>
      <c r="K13796" s="24"/>
      <c r="L13796" s="23"/>
      <c r="N13796" s="121"/>
    </row>
    <row r="13797" spans="6:14" ht="45.95" customHeight="1">
      <c r="F13797" s="18"/>
      <c r="G13797" s="19"/>
      <c r="H13797" s="19"/>
      <c r="I13797" s="137"/>
      <c r="J13797" s="16"/>
      <c r="K13797" s="17"/>
      <c r="L13797" s="16"/>
      <c r="N13797" s="121"/>
    </row>
    <row r="13798" spans="6:14" ht="45.95" customHeight="1">
      <c r="F13798" s="18"/>
      <c r="G13798" s="19"/>
      <c r="H13798" s="19"/>
      <c r="I13798" s="120"/>
      <c r="J13798" s="16"/>
      <c r="K13798" s="17"/>
      <c r="L13798" s="16"/>
      <c r="N13798" s="121"/>
    </row>
    <row r="13799" spans="6:14" ht="45.95" customHeight="1">
      <c r="F13799" s="18"/>
      <c r="G13799" s="19"/>
      <c r="H13799" s="19"/>
      <c r="I13799" s="120"/>
      <c r="J13799" s="16"/>
      <c r="K13799" s="17"/>
      <c r="L13799" s="16"/>
      <c r="N13799" s="121"/>
    </row>
    <row r="13800" spans="6:14" ht="45.95" customHeight="1">
      <c r="F13800" s="22"/>
      <c r="G13800" s="19"/>
      <c r="H13800" s="19"/>
      <c r="I13800" s="120"/>
      <c r="J13800" s="23"/>
      <c r="K13800" s="24"/>
      <c r="L13800" s="23"/>
      <c r="N13800" s="121"/>
    </row>
    <row r="13801" spans="6:14" ht="45.95" customHeight="1">
      <c r="F13801" s="22"/>
      <c r="G13801" s="19"/>
      <c r="H13801" s="19"/>
      <c r="I13801" s="120"/>
      <c r="J13801" s="23"/>
      <c r="K13801" s="24"/>
      <c r="L13801" s="23"/>
      <c r="N13801" s="121"/>
    </row>
    <row r="13802" spans="6:14" ht="45.95" customHeight="1">
      <c r="F13802" s="25"/>
      <c r="G13802" s="25"/>
      <c r="H13802" s="25"/>
      <c r="I13802" s="120"/>
      <c r="J13802" s="23"/>
      <c r="K13802" s="24"/>
      <c r="L13802" s="23"/>
      <c r="N13802" s="121"/>
    </row>
    <row r="13803" spans="6:14" ht="45.95" customHeight="1">
      <c r="F13803" s="133"/>
      <c r="G13803" s="25"/>
      <c r="H13803" s="25"/>
      <c r="I13803" s="132"/>
      <c r="J13803" s="23"/>
      <c r="K13803" s="24"/>
      <c r="L13803" s="23"/>
      <c r="N13803" s="121"/>
    </row>
    <row r="13804" spans="6:14" ht="45.95" customHeight="1">
      <c r="F13804" s="133"/>
      <c r="G13804" s="25"/>
      <c r="H13804" s="25"/>
      <c r="I13804" s="132"/>
      <c r="J13804" s="23"/>
      <c r="K13804" s="24"/>
      <c r="L13804" s="23"/>
      <c r="N13804" s="121"/>
    </row>
    <row r="13805" spans="6:14" ht="45.95" customHeight="1">
      <c r="F13805" s="133"/>
      <c r="G13805" s="25"/>
      <c r="H13805" s="25"/>
      <c r="I13805" s="132"/>
      <c r="J13805" s="23"/>
      <c r="K13805" s="24"/>
      <c r="L13805" s="23"/>
      <c r="N13805" s="121"/>
    </row>
    <row r="13806" spans="6:14" ht="45.95" customHeight="1">
      <c r="F13806" s="18"/>
      <c r="G13806" s="19"/>
      <c r="H13806" s="19"/>
      <c r="I13806" s="137"/>
      <c r="J13806" s="16"/>
      <c r="K13806" s="17"/>
      <c r="L13806" s="16"/>
      <c r="N13806" s="121"/>
    </row>
    <row r="13807" spans="6:14" ht="45.95" customHeight="1">
      <c r="F13807" s="18"/>
      <c r="G13807" s="19"/>
      <c r="H13807" s="19"/>
      <c r="I13807" s="120"/>
      <c r="J13807" s="16"/>
      <c r="K13807" s="17"/>
      <c r="L13807" s="16"/>
      <c r="N13807" s="121"/>
    </row>
    <row r="13808" spans="6:14" ht="45.95" customHeight="1">
      <c r="F13808" s="18"/>
      <c r="G13808" s="19"/>
      <c r="H13808" s="19"/>
      <c r="I13808" s="120"/>
      <c r="J13808" s="16"/>
      <c r="K13808" s="17"/>
      <c r="L13808" s="16"/>
      <c r="N13808" s="121"/>
    </row>
    <row r="13809" spans="1:14" ht="45.95" customHeight="1">
      <c r="F13809" s="18"/>
      <c r="G13809" s="19"/>
      <c r="H13809" s="19"/>
      <c r="I13809" s="120"/>
      <c r="J13809" s="16"/>
      <c r="K13809" s="17"/>
      <c r="L13809" s="16"/>
      <c r="N13809" s="121"/>
    </row>
    <row r="13810" spans="1:14" ht="45.95" customHeight="1">
      <c r="F13810" s="18"/>
      <c r="G13810" s="19"/>
      <c r="H13810" s="19"/>
      <c r="I13810" s="120"/>
      <c r="J13810" s="16"/>
      <c r="K13810" s="17"/>
      <c r="L13810" s="16"/>
      <c r="N13810" s="121"/>
    </row>
    <row r="13811" spans="1:14" ht="45.95" customHeight="1">
      <c r="F13811" s="22"/>
      <c r="G13811" s="19"/>
      <c r="H13811" s="19"/>
      <c r="I13811" s="120"/>
      <c r="J13811" s="23"/>
      <c r="K13811" s="24"/>
      <c r="L13811" s="23"/>
      <c r="N13811" s="121"/>
    </row>
    <row r="13812" spans="1:14" ht="45.95" customHeight="1">
      <c r="F13812" s="22"/>
      <c r="G13812" s="19"/>
      <c r="H13812" s="19"/>
      <c r="I13812" s="120"/>
      <c r="J13812" s="23"/>
      <c r="K13812" s="24"/>
      <c r="L13812" s="23"/>
      <c r="N13812" s="121"/>
    </row>
    <row r="13813" spans="1:14" ht="45.95" customHeight="1">
      <c r="F13813" s="25"/>
      <c r="G13813" s="25"/>
      <c r="H13813" s="25"/>
      <c r="I13813" s="132"/>
      <c r="J13813" s="23"/>
      <c r="K13813" s="24"/>
      <c r="L13813" s="23"/>
      <c r="N13813" s="121"/>
    </row>
    <row r="13814" spans="1:14" ht="45.95" customHeight="1">
      <c r="F13814" s="133"/>
      <c r="G13814" s="25"/>
      <c r="H13814" s="25"/>
      <c r="I13814" s="132"/>
      <c r="J13814" s="23"/>
      <c r="K13814" s="24"/>
      <c r="L13814" s="23"/>
      <c r="N13814" s="121"/>
    </row>
    <row r="13815" spans="1:14" ht="45.95" customHeight="1">
      <c r="F13815" s="133"/>
      <c r="G13815" s="25"/>
      <c r="H13815" s="25"/>
      <c r="I13815" s="132"/>
      <c r="J13815" s="23"/>
      <c r="K13815" s="24"/>
      <c r="L13815" s="23"/>
      <c r="N13815" s="121"/>
    </row>
    <row r="13816" spans="1:14" ht="45.95" customHeight="1">
      <c r="A13816" s="110"/>
      <c r="B13816" s="149"/>
      <c r="C13816" s="127"/>
      <c r="D13816" s="150"/>
      <c r="E13816" s="150"/>
      <c r="F13816" s="130"/>
      <c r="G13816" s="130"/>
      <c r="H13816" s="130"/>
      <c r="I13816" s="120"/>
      <c r="J13816" s="16"/>
      <c r="K13816" s="17"/>
      <c r="L13816" s="16"/>
      <c r="N13816" s="131"/>
    </row>
    <row r="13817" spans="1:14" ht="45.95" customHeight="1">
      <c r="F13817" s="130"/>
      <c r="G13817" s="130"/>
      <c r="H13817" s="130"/>
      <c r="I13817" s="120"/>
      <c r="J13817" s="16"/>
      <c r="K13817" s="17"/>
      <c r="L13817" s="16"/>
      <c r="N13817" s="131"/>
    </row>
    <row r="13818" spans="1:14" ht="45.95" customHeight="1">
      <c r="F13818" s="130"/>
      <c r="G13818" s="130"/>
      <c r="H13818" s="130"/>
      <c r="I13818" s="120"/>
      <c r="J13818" s="16"/>
      <c r="K13818" s="17"/>
      <c r="L13818" s="16"/>
      <c r="N13818" s="131"/>
    </row>
    <row r="13819" spans="1:14" ht="45.95" customHeight="1">
      <c r="F13819" s="18"/>
      <c r="G13819" s="19"/>
      <c r="H13819" s="19"/>
      <c r="I13819" s="137"/>
      <c r="J13819" s="16"/>
      <c r="K13819" s="17"/>
      <c r="L13819" s="16"/>
      <c r="N13819" s="121"/>
    </row>
    <row r="13820" spans="1:14" ht="45.95" customHeight="1">
      <c r="F13820" s="18"/>
      <c r="G13820" s="19"/>
      <c r="H13820" s="19"/>
      <c r="I13820" s="120"/>
      <c r="J13820" s="16"/>
      <c r="K13820" s="17"/>
      <c r="L13820" s="16"/>
      <c r="N13820" s="121"/>
    </row>
    <row r="13821" spans="1:14" ht="45.95" customHeight="1">
      <c r="F13821" s="18"/>
      <c r="G13821" s="19"/>
      <c r="H13821" s="19"/>
      <c r="I13821" s="120"/>
      <c r="J13821" s="16"/>
      <c r="K13821" s="17"/>
      <c r="L13821" s="16"/>
      <c r="N13821" s="121"/>
    </row>
    <row r="13822" spans="1:14" ht="45.95" customHeight="1">
      <c r="F13822" s="18"/>
      <c r="G13822" s="19"/>
      <c r="H13822" s="19"/>
      <c r="I13822" s="120"/>
      <c r="J13822" s="16"/>
      <c r="K13822" s="17"/>
      <c r="L13822" s="16"/>
      <c r="N13822" s="121"/>
    </row>
    <row r="13823" spans="1:14" ht="45.95" customHeight="1">
      <c r="F13823" s="22"/>
      <c r="G13823" s="19"/>
      <c r="H13823" s="19"/>
      <c r="I13823" s="120"/>
      <c r="J13823" s="23"/>
      <c r="K13823" s="24"/>
      <c r="L13823" s="23"/>
      <c r="N13823" s="121"/>
    </row>
    <row r="13824" spans="1:14" ht="45.95" customHeight="1">
      <c r="F13824" s="22"/>
      <c r="G13824" s="19"/>
      <c r="H13824" s="19"/>
      <c r="I13824" s="120"/>
      <c r="J13824" s="23"/>
      <c r="K13824" s="24"/>
      <c r="L13824" s="23"/>
      <c r="N13824" s="121"/>
    </row>
    <row r="13825" spans="6:15" ht="45.95" customHeight="1">
      <c r="F13825" s="25"/>
      <c r="G13825" s="25"/>
      <c r="H13825" s="25"/>
      <c r="I13825" s="132"/>
      <c r="J13825" s="23"/>
      <c r="K13825" s="24"/>
      <c r="L13825" s="23"/>
      <c r="N13825" s="121"/>
      <c r="O13825" s="96"/>
    </row>
    <row r="13826" spans="6:15" ht="45.95" customHeight="1">
      <c r="F13826" s="133"/>
      <c r="G13826" s="25"/>
      <c r="H13826" s="25"/>
      <c r="I13826" s="132"/>
      <c r="J13826" s="23"/>
      <c r="K13826" s="24"/>
      <c r="L13826" s="23"/>
      <c r="N13826" s="121"/>
    </row>
    <row r="13827" spans="6:15" ht="45.95" customHeight="1">
      <c r="F13827" s="133"/>
      <c r="G13827" s="25"/>
      <c r="H13827" s="25"/>
      <c r="I13827" s="132"/>
      <c r="J13827" s="23"/>
      <c r="K13827" s="24"/>
      <c r="L13827" s="23"/>
      <c r="N13827" s="121"/>
    </row>
    <row r="13828" spans="6:15" ht="45.95" customHeight="1">
      <c r="F13828" s="133"/>
      <c r="G13828" s="25"/>
      <c r="H13828" s="25"/>
      <c r="I13828" s="132"/>
      <c r="J13828" s="23"/>
      <c r="K13828" s="24"/>
      <c r="L13828" s="23"/>
      <c r="N13828" s="121"/>
    </row>
    <row r="13829" spans="6:15" ht="45.95" customHeight="1">
      <c r="F13829" s="18"/>
      <c r="G13829" s="19"/>
      <c r="H13829" s="19"/>
      <c r="I13829" s="137"/>
      <c r="J13829" s="16"/>
      <c r="K13829" s="17"/>
      <c r="L13829" s="16"/>
      <c r="N13829" s="121"/>
      <c r="O13829" s="96"/>
    </row>
    <row r="13830" spans="6:15" ht="45.95" customHeight="1">
      <c r="F13830" s="18"/>
      <c r="G13830" s="19"/>
      <c r="H13830" s="19"/>
      <c r="I13830" s="120"/>
      <c r="J13830" s="16"/>
      <c r="K13830" s="17"/>
      <c r="L13830" s="16"/>
      <c r="N13830" s="121"/>
      <c r="O13830" s="96"/>
    </row>
    <row r="13831" spans="6:15" ht="45.95" customHeight="1">
      <c r="F13831" s="18"/>
      <c r="G13831" s="19"/>
      <c r="H13831" s="19"/>
      <c r="I13831" s="120"/>
      <c r="J13831" s="16"/>
      <c r="K13831" s="17"/>
      <c r="L13831" s="16"/>
      <c r="N13831" s="121"/>
      <c r="O13831" s="96"/>
    </row>
    <row r="13832" spans="6:15" ht="45.95" customHeight="1">
      <c r="F13832" s="22"/>
      <c r="G13832" s="19"/>
      <c r="H13832" s="19"/>
      <c r="I13832" s="120"/>
      <c r="J13832" s="23"/>
      <c r="K13832" s="24"/>
      <c r="L13832" s="23"/>
      <c r="N13832" s="121"/>
      <c r="O13832" s="96"/>
    </row>
    <row r="13833" spans="6:15" ht="45.95" customHeight="1">
      <c r="F13833" s="22"/>
      <c r="G13833" s="19"/>
      <c r="H13833" s="19"/>
      <c r="I13833" s="120"/>
      <c r="J13833" s="23"/>
      <c r="K13833" s="24"/>
      <c r="L13833" s="23"/>
      <c r="N13833" s="121"/>
      <c r="O13833" s="96"/>
    </row>
    <row r="13834" spans="6:15" ht="45.95" customHeight="1">
      <c r="F13834" s="25"/>
      <c r="G13834" s="25"/>
      <c r="H13834" s="25"/>
      <c r="I13834" s="120"/>
      <c r="J13834" s="23"/>
      <c r="K13834" s="24"/>
      <c r="L13834" s="23"/>
      <c r="N13834" s="121"/>
      <c r="O13834" s="96"/>
    </row>
    <row r="13835" spans="6:15" ht="45.95" customHeight="1">
      <c r="F13835" s="133"/>
      <c r="G13835" s="25"/>
      <c r="H13835" s="25"/>
      <c r="I13835" s="120"/>
      <c r="J13835" s="23"/>
      <c r="K13835" s="24"/>
      <c r="L13835" s="23"/>
      <c r="N13835" s="121"/>
      <c r="O13835" s="96"/>
    </row>
    <row r="13836" spans="6:15" ht="45.95" customHeight="1">
      <c r="F13836" s="133"/>
      <c r="G13836" s="25"/>
      <c r="H13836" s="25"/>
      <c r="I13836" s="132"/>
      <c r="J13836" s="23"/>
      <c r="K13836" s="24"/>
      <c r="L13836" s="23"/>
      <c r="N13836" s="121"/>
      <c r="O13836" s="96"/>
    </row>
    <row r="13837" spans="6:15" ht="45.95" customHeight="1">
      <c r="F13837" s="133"/>
      <c r="G13837" s="25"/>
      <c r="H13837" s="25"/>
      <c r="I13837" s="132"/>
      <c r="J13837" s="23"/>
      <c r="K13837" s="24"/>
      <c r="L13837" s="23"/>
      <c r="N13837" s="121"/>
    </row>
    <row r="13838" spans="6:15" ht="45.95" customHeight="1">
      <c r="F13838" s="18"/>
      <c r="G13838" s="19"/>
      <c r="H13838" s="19"/>
      <c r="I13838" s="120"/>
      <c r="J13838" s="16"/>
      <c r="K13838" s="17"/>
      <c r="L13838" s="16"/>
      <c r="N13838" s="121"/>
      <c r="O13838" s="96"/>
    </row>
    <row r="13839" spans="6:15" ht="45.95" customHeight="1">
      <c r="F13839" s="18"/>
      <c r="G13839" s="19"/>
      <c r="H13839" s="19"/>
      <c r="I13839" s="120"/>
      <c r="J13839" s="16"/>
      <c r="K13839" s="17"/>
      <c r="L13839" s="16"/>
      <c r="N13839" s="121"/>
      <c r="O13839" s="96"/>
    </row>
    <row r="13840" spans="6:15" ht="45.95" customHeight="1">
      <c r="F13840" s="18"/>
      <c r="G13840" s="19"/>
      <c r="H13840" s="19"/>
      <c r="I13840" s="120"/>
      <c r="J13840" s="16"/>
      <c r="K13840" s="17"/>
      <c r="L13840" s="16"/>
      <c r="N13840" s="121"/>
      <c r="O13840" s="96"/>
    </row>
    <row r="13841" spans="1:15" ht="45.95" customHeight="1">
      <c r="F13841" s="18"/>
      <c r="G13841" s="19"/>
      <c r="H13841" s="19"/>
      <c r="I13841" s="120"/>
      <c r="J13841" s="16"/>
      <c r="K13841" s="17"/>
      <c r="L13841" s="16"/>
      <c r="N13841" s="121"/>
      <c r="O13841" s="96"/>
    </row>
    <row r="13842" spans="1:15" ht="45.95" customHeight="1">
      <c r="F13842" s="18"/>
      <c r="G13842" s="19"/>
      <c r="H13842" s="19"/>
      <c r="I13842" s="120"/>
      <c r="J13842" s="16"/>
      <c r="K13842" s="17"/>
      <c r="L13842" s="16"/>
      <c r="N13842" s="121"/>
      <c r="O13842" s="96"/>
    </row>
    <row r="13843" spans="1:15" ht="45.95" customHeight="1">
      <c r="F13843" s="22"/>
      <c r="G13843" s="19"/>
      <c r="H13843" s="19"/>
      <c r="I13843" s="120"/>
      <c r="J13843" s="23"/>
      <c r="K13843" s="24"/>
      <c r="L13843" s="23"/>
      <c r="N13843" s="121"/>
      <c r="O13843" s="96"/>
    </row>
    <row r="13844" spans="1:15" ht="45.95" customHeight="1">
      <c r="F13844" s="25"/>
      <c r="G13844" s="25"/>
      <c r="H13844" s="25"/>
      <c r="I13844" s="132"/>
      <c r="J13844" s="23"/>
      <c r="K13844" s="24"/>
      <c r="L13844" s="23"/>
      <c r="N13844" s="121"/>
      <c r="O13844" s="96"/>
    </row>
    <row r="13845" spans="1:15" ht="45.95" customHeight="1">
      <c r="F13845" s="25"/>
      <c r="G13845" s="25"/>
      <c r="H13845" s="25"/>
      <c r="I13845" s="132"/>
      <c r="J13845" s="23"/>
      <c r="K13845" s="24"/>
      <c r="L13845" s="23"/>
      <c r="N13845" s="121"/>
      <c r="O13845" s="96"/>
    </row>
    <row r="13846" spans="1:15" ht="45.95" customHeight="1">
      <c r="F13846" s="133"/>
      <c r="G13846" s="25"/>
      <c r="H13846" s="25"/>
      <c r="I13846" s="132"/>
      <c r="J13846" s="23"/>
      <c r="K13846" s="24"/>
      <c r="L13846" s="23"/>
      <c r="N13846" s="121"/>
    </row>
    <row r="13847" spans="1:15" ht="45.95" customHeight="1">
      <c r="F13847" s="133"/>
      <c r="G13847" s="25"/>
      <c r="H13847" s="25"/>
      <c r="I13847" s="132"/>
      <c r="J13847" s="23"/>
      <c r="K13847" s="24"/>
      <c r="L13847" s="23"/>
      <c r="N13847" s="121"/>
      <c r="O13847" s="96"/>
    </row>
    <row r="13848" spans="1:15" ht="45.95" customHeight="1">
      <c r="F13848" s="133"/>
      <c r="G13848" s="25"/>
      <c r="H13848" s="25"/>
      <c r="I13848" s="132"/>
      <c r="J13848" s="23"/>
      <c r="K13848" s="24"/>
      <c r="L13848" s="23"/>
      <c r="N13848" s="121"/>
      <c r="O13848" s="96"/>
    </row>
    <row r="13849" spans="1:15" ht="45.95" customHeight="1">
      <c r="A13849" s="110"/>
      <c r="B13849" s="149"/>
      <c r="C13849" s="127"/>
      <c r="D13849" s="150"/>
      <c r="E13849" s="150"/>
      <c r="F13849" s="18"/>
      <c r="G13849" s="130"/>
      <c r="H13849" s="130"/>
      <c r="I13849" s="120"/>
      <c r="J13849" s="16"/>
      <c r="K13849" s="17"/>
      <c r="L13849" s="16"/>
      <c r="N13849" s="131"/>
      <c r="O13849" s="96"/>
    </row>
    <row r="13850" spans="1:15" ht="45.95" customHeight="1">
      <c r="F13850" s="18"/>
      <c r="G13850" s="130"/>
      <c r="H13850" s="130"/>
      <c r="I13850" s="120"/>
      <c r="J13850" s="16"/>
      <c r="K13850" s="17"/>
      <c r="L13850" s="16"/>
      <c r="N13850" s="131"/>
      <c r="O13850" s="96"/>
    </row>
    <row r="13851" spans="1:15" ht="45.95" customHeight="1">
      <c r="F13851" s="18"/>
      <c r="G13851" s="130"/>
      <c r="H13851" s="130"/>
      <c r="I13851" s="120"/>
      <c r="J13851" s="16"/>
      <c r="K13851" s="17"/>
      <c r="L13851" s="16"/>
      <c r="N13851" s="131"/>
      <c r="O13851" s="96"/>
    </row>
    <row r="13852" spans="1:15" ht="45.95" customHeight="1">
      <c r="F13852" s="18"/>
      <c r="G13852" s="130"/>
      <c r="H13852" s="130"/>
      <c r="I13852" s="120"/>
      <c r="J13852" s="16"/>
      <c r="K13852" s="17"/>
      <c r="L13852" s="16"/>
      <c r="N13852" s="131"/>
    </row>
    <row r="13853" spans="1:15" ht="45.95" customHeight="1">
      <c r="F13853" s="18"/>
      <c r="G13853" s="19"/>
      <c r="H13853" s="19"/>
      <c r="I13853" s="137"/>
      <c r="J13853" s="16"/>
      <c r="K13853" s="17"/>
      <c r="L13853" s="16"/>
      <c r="N13853" s="121"/>
    </row>
    <row r="13854" spans="1:15" ht="45.95" customHeight="1">
      <c r="F13854" s="18"/>
      <c r="G13854" s="19"/>
      <c r="H13854" s="19"/>
      <c r="I13854" s="120"/>
      <c r="J13854" s="16"/>
      <c r="K13854" s="17"/>
      <c r="L13854" s="16"/>
      <c r="N13854" s="121"/>
    </row>
    <row r="13855" spans="1:15" ht="45.95" customHeight="1">
      <c r="F13855" s="22"/>
      <c r="G13855" s="19"/>
      <c r="H13855" s="19"/>
      <c r="I13855" s="120"/>
      <c r="J13855" s="23"/>
      <c r="K13855" s="24"/>
      <c r="L13855" s="23"/>
      <c r="N13855" s="121"/>
    </row>
    <row r="13856" spans="1:15" ht="45.95" customHeight="1">
      <c r="F13856" s="22"/>
      <c r="G13856" s="19"/>
      <c r="H13856" s="19"/>
      <c r="I13856" s="120"/>
      <c r="J13856" s="23"/>
      <c r="K13856" s="24"/>
      <c r="L13856" s="23"/>
      <c r="N13856" s="121"/>
    </row>
    <row r="13857" spans="6:14" ht="45.95" customHeight="1">
      <c r="F13857" s="25"/>
      <c r="G13857" s="25"/>
      <c r="H13857" s="25"/>
      <c r="I13857" s="120"/>
      <c r="J13857" s="23"/>
      <c r="K13857" s="24"/>
      <c r="L13857" s="23"/>
      <c r="N13857" s="121"/>
    </row>
    <row r="13858" spans="6:14" ht="45.95" customHeight="1">
      <c r="F13858" s="133"/>
      <c r="G13858" s="25"/>
      <c r="H13858" s="25"/>
      <c r="I13858" s="120"/>
      <c r="J13858" s="23"/>
      <c r="K13858" s="24"/>
      <c r="L13858" s="23"/>
      <c r="N13858" s="121"/>
    </row>
    <row r="13859" spans="6:14" ht="45.95" customHeight="1">
      <c r="F13859" s="133"/>
      <c r="G13859" s="25"/>
      <c r="H13859" s="25"/>
      <c r="I13859" s="132"/>
      <c r="J13859" s="23"/>
      <c r="K13859" s="24"/>
      <c r="L13859" s="23"/>
      <c r="N13859" s="121"/>
    </row>
    <row r="13860" spans="6:14" ht="45.95" customHeight="1">
      <c r="F13860" s="18"/>
      <c r="G13860" s="19"/>
      <c r="H13860" s="19"/>
      <c r="I13860" s="137"/>
      <c r="J13860" s="16"/>
      <c r="K13860" s="17"/>
      <c r="L13860" s="16"/>
      <c r="N13860" s="121"/>
    </row>
    <row r="13861" spans="6:14" ht="45.95" customHeight="1">
      <c r="F13861" s="18"/>
      <c r="G13861" s="19"/>
      <c r="H13861" s="19"/>
      <c r="I13861" s="120"/>
      <c r="J13861" s="16"/>
      <c r="K13861" s="17"/>
      <c r="L13861" s="16"/>
      <c r="N13861" s="121"/>
    </row>
    <row r="13862" spans="6:14" ht="45.95" customHeight="1">
      <c r="F13862" s="22"/>
      <c r="G13862" s="19"/>
      <c r="H13862" s="19"/>
      <c r="I13862" s="120"/>
      <c r="J13862" s="23"/>
      <c r="K13862" s="24"/>
      <c r="L13862" s="23"/>
      <c r="N13862" s="121"/>
    </row>
    <row r="13863" spans="6:14" ht="45.95" customHeight="1">
      <c r="F13863" s="22"/>
      <c r="G13863" s="19"/>
      <c r="H13863" s="19"/>
      <c r="I13863" s="120"/>
      <c r="J13863" s="23"/>
      <c r="K13863" s="24"/>
      <c r="L13863" s="23"/>
      <c r="N13863" s="121"/>
    </row>
    <row r="13864" spans="6:14" ht="45.95" customHeight="1">
      <c r="F13864" s="25"/>
      <c r="G13864" s="25"/>
      <c r="H13864" s="25"/>
      <c r="I13864" s="120"/>
      <c r="J13864" s="23"/>
      <c r="K13864" s="24"/>
      <c r="L13864" s="23"/>
      <c r="N13864" s="121"/>
    </row>
    <row r="13865" spans="6:14" ht="45.95" customHeight="1">
      <c r="F13865" s="133"/>
      <c r="G13865" s="25"/>
      <c r="H13865" s="25"/>
      <c r="I13865" s="120"/>
      <c r="J13865" s="23"/>
      <c r="K13865" s="24"/>
      <c r="L13865" s="23"/>
      <c r="N13865" s="121"/>
    </row>
    <row r="13866" spans="6:14" ht="45.95" customHeight="1">
      <c r="F13866" s="133"/>
      <c r="G13866" s="25"/>
      <c r="H13866" s="25"/>
      <c r="I13866" s="132"/>
      <c r="J13866" s="23"/>
      <c r="K13866" s="24"/>
      <c r="L13866" s="23"/>
      <c r="N13866" s="121"/>
    </row>
    <row r="13867" spans="6:14" ht="45.95" customHeight="1">
      <c r="F13867" s="18"/>
      <c r="G13867" s="19"/>
      <c r="H13867" s="19"/>
      <c r="I13867" s="120"/>
      <c r="J13867" s="16"/>
      <c r="K13867" s="17"/>
      <c r="L13867" s="16"/>
      <c r="N13867" s="121"/>
    </row>
    <row r="13868" spans="6:14" ht="45.95" customHeight="1">
      <c r="F13868" s="18"/>
      <c r="G13868" s="19"/>
      <c r="H13868" s="19"/>
      <c r="I13868" s="120"/>
      <c r="J13868" s="16"/>
      <c r="K13868" s="17"/>
      <c r="L13868" s="16"/>
      <c r="N13868" s="121"/>
    </row>
    <row r="13869" spans="6:14" ht="45.95" customHeight="1">
      <c r="F13869" s="18"/>
      <c r="G13869" s="19"/>
      <c r="H13869" s="19"/>
      <c r="I13869" s="120"/>
      <c r="J13869" s="16"/>
      <c r="K13869" s="17"/>
      <c r="L13869" s="16"/>
      <c r="N13869" s="121"/>
    </row>
    <row r="13870" spans="6:14" ht="45.95" customHeight="1">
      <c r="F13870" s="22"/>
      <c r="G13870" s="19"/>
      <c r="H13870" s="19"/>
      <c r="I13870" s="120"/>
      <c r="J13870" s="23"/>
      <c r="K13870" s="24"/>
      <c r="L13870" s="23"/>
      <c r="N13870" s="121"/>
    </row>
    <row r="13871" spans="6:14" ht="45.95" customHeight="1">
      <c r="F13871" s="22"/>
      <c r="G13871" s="19"/>
      <c r="H13871" s="19"/>
      <c r="I13871" s="120"/>
      <c r="J13871" s="23"/>
      <c r="K13871" s="24"/>
      <c r="L13871" s="23"/>
      <c r="N13871" s="121"/>
    </row>
    <row r="13872" spans="6:14" ht="45.95" customHeight="1">
      <c r="F13872" s="25"/>
      <c r="G13872" s="25"/>
      <c r="H13872" s="25"/>
      <c r="I13872" s="132"/>
      <c r="J13872" s="23"/>
      <c r="K13872" s="24"/>
      <c r="L13872" s="23"/>
      <c r="N13872" s="121"/>
    </row>
    <row r="13873" spans="1:14" ht="45.95" customHeight="1">
      <c r="F13873" s="133"/>
      <c r="G13873" s="25"/>
      <c r="H13873" s="25"/>
      <c r="I13873" s="132"/>
      <c r="J13873" s="23"/>
      <c r="K13873" s="24"/>
      <c r="L13873" s="23"/>
      <c r="N13873" s="121"/>
    </row>
    <row r="13874" spans="1:14" ht="45.95" customHeight="1">
      <c r="F13874" s="133"/>
      <c r="G13874" s="25"/>
      <c r="H13874" s="25"/>
      <c r="I13874" s="132"/>
      <c r="J13874" s="23"/>
      <c r="K13874" s="24"/>
      <c r="L13874" s="23"/>
      <c r="N13874" s="121"/>
    </row>
    <row r="13875" spans="1:14" ht="45.95" customHeight="1">
      <c r="F13875" s="18"/>
      <c r="G13875" s="19"/>
      <c r="H13875" s="19"/>
      <c r="I13875" s="120"/>
      <c r="J13875" s="16"/>
      <c r="K13875" s="100"/>
      <c r="L13875" s="16"/>
      <c r="N13875" s="121"/>
    </row>
    <row r="13876" spans="1:14" ht="45.95" customHeight="1">
      <c r="F13876" s="18"/>
      <c r="G13876" s="19"/>
      <c r="H13876" s="19"/>
      <c r="I13876" s="120"/>
      <c r="J13876" s="16"/>
      <c r="K13876" s="100"/>
      <c r="L13876" s="16"/>
      <c r="N13876" s="121"/>
    </row>
    <row r="13877" spans="1:14" ht="45.95" customHeight="1">
      <c r="F13877" s="22"/>
      <c r="G13877" s="19"/>
      <c r="H13877" s="19"/>
      <c r="I13877" s="120"/>
      <c r="J13877" s="23"/>
      <c r="K13877" s="100"/>
      <c r="L13877" s="23"/>
      <c r="N13877" s="121"/>
    </row>
    <row r="13878" spans="1:14" ht="45.95" customHeight="1">
      <c r="F13878" s="25"/>
      <c r="G13878" s="25"/>
      <c r="H13878" s="25"/>
      <c r="I13878" s="120"/>
      <c r="J13878" s="23"/>
      <c r="K13878" s="100"/>
      <c r="L13878" s="23"/>
      <c r="N13878" s="121"/>
    </row>
    <row r="13879" spans="1:14" ht="45.95" customHeight="1">
      <c r="F13879" s="133"/>
      <c r="G13879" s="25"/>
      <c r="H13879" s="25"/>
      <c r="I13879" s="132"/>
      <c r="J13879" s="23"/>
      <c r="K13879" s="100"/>
      <c r="L13879" s="23"/>
      <c r="N13879" s="121"/>
    </row>
    <row r="13880" spans="1:14" ht="45.95" customHeight="1">
      <c r="F13880" s="133"/>
      <c r="G13880" s="25"/>
      <c r="H13880" s="25"/>
      <c r="I13880" s="132"/>
      <c r="J13880" s="23"/>
      <c r="K13880" s="100"/>
      <c r="L13880" s="23"/>
      <c r="N13880" s="121"/>
    </row>
    <row r="13881" spans="1:14" ht="45.95" customHeight="1">
      <c r="F13881" s="133"/>
      <c r="G13881" s="25"/>
      <c r="H13881" s="25"/>
      <c r="I13881" s="132"/>
      <c r="J13881" s="23"/>
      <c r="K13881" s="100"/>
      <c r="L13881" s="23"/>
      <c r="N13881" s="121"/>
    </row>
    <row r="13882" spans="1:14" ht="45.95" customHeight="1">
      <c r="A13882" s="110"/>
      <c r="B13882" s="149"/>
      <c r="C13882" s="127"/>
      <c r="D13882" s="150"/>
      <c r="E13882" s="150"/>
      <c r="F13882" s="18"/>
      <c r="G13882" s="130"/>
      <c r="H13882" s="130"/>
      <c r="I13882" s="120"/>
      <c r="J13882" s="16"/>
      <c r="K13882" s="17"/>
      <c r="L13882" s="16"/>
      <c r="N13882" s="131"/>
    </row>
    <row r="13883" spans="1:14" ht="45.95" customHeight="1">
      <c r="F13883" s="18"/>
      <c r="G13883" s="130"/>
      <c r="H13883" s="130"/>
      <c r="I13883" s="120"/>
      <c r="J13883" s="16"/>
      <c r="K13883" s="17"/>
      <c r="L13883" s="16"/>
      <c r="N13883" s="131"/>
    </row>
    <row r="13884" spans="1:14" ht="45.95" customHeight="1">
      <c r="F13884" s="130"/>
      <c r="G13884" s="130"/>
      <c r="H13884" s="130"/>
      <c r="I13884" s="120"/>
      <c r="J13884" s="16"/>
      <c r="K13884" s="17"/>
      <c r="L13884" s="16"/>
      <c r="N13884" s="131"/>
    </row>
    <row r="13885" spans="1:14" ht="45.95" customHeight="1">
      <c r="A13885" s="110"/>
      <c r="B13885" s="111"/>
      <c r="C13885" s="127"/>
      <c r="D13885" s="150"/>
      <c r="E13885" s="150"/>
      <c r="F13885" s="18"/>
      <c r="G13885" s="130"/>
      <c r="H13885" s="130"/>
      <c r="I13885" s="120"/>
      <c r="J13885" s="16"/>
      <c r="K13885" s="17"/>
      <c r="L13885" s="16"/>
      <c r="N13885" s="131"/>
    </row>
    <row r="13886" spans="1:14" ht="45.95" customHeight="1">
      <c r="B13886" s="111"/>
      <c r="F13886" s="18"/>
      <c r="G13886" s="130"/>
      <c r="H13886" s="130"/>
      <c r="I13886" s="120"/>
      <c r="J13886" s="16"/>
      <c r="K13886" s="17"/>
      <c r="L13886" s="16"/>
      <c r="N13886" s="131"/>
    </row>
    <row r="13887" spans="1:14" ht="45.95" customHeight="1">
      <c r="B13887" s="111"/>
      <c r="F13887" s="18"/>
      <c r="G13887" s="19"/>
      <c r="H13887" s="19"/>
      <c r="I13887" s="120"/>
      <c r="J13887" s="16"/>
      <c r="K13887" s="17"/>
      <c r="L13887" s="16"/>
      <c r="N13887" s="131"/>
    </row>
    <row r="13888" spans="1:14" ht="45.95" customHeight="1">
      <c r="B13888" s="111"/>
      <c r="F13888" s="25"/>
      <c r="G13888" s="25"/>
      <c r="H13888" s="25"/>
      <c r="I13888" s="120"/>
      <c r="J13888" s="23"/>
      <c r="K13888" s="24"/>
      <c r="L13888" s="23"/>
      <c r="N13888" s="131"/>
    </row>
    <row r="13889" spans="2:14" ht="45.95" customHeight="1">
      <c r="B13889" s="111"/>
      <c r="F13889" s="133"/>
      <c r="G13889" s="25"/>
      <c r="H13889" s="25"/>
      <c r="I13889" s="120"/>
      <c r="J13889" s="23"/>
      <c r="K13889" s="24"/>
      <c r="L13889" s="23"/>
      <c r="N13889" s="131"/>
    </row>
    <row r="13890" spans="2:14" ht="45.95" customHeight="1">
      <c r="B13890" s="111"/>
      <c r="F13890" s="133"/>
      <c r="G13890" s="25"/>
      <c r="H13890" s="25"/>
      <c r="I13890" s="132"/>
      <c r="J13890" s="23"/>
      <c r="K13890" s="24"/>
      <c r="L13890" s="23"/>
      <c r="N13890" s="131"/>
    </row>
    <row r="13891" spans="2:14" ht="45.95" customHeight="1">
      <c r="B13891" s="111"/>
      <c r="F13891" s="18"/>
      <c r="G13891" s="19"/>
      <c r="H13891" s="19"/>
      <c r="I13891" s="120"/>
      <c r="J13891" s="16"/>
      <c r="K13891" s="17"/>
      <c r="L13891" s="16"/>
      <c r="N13891" s="131"/>
    </row>
    <row r="13892" spans="2:14" ht="45.95" customHeight="1">
      <c r="B13892" s="111"/>
      <c r="F13892" s="18"/>
      <c r="G13892" s="19"/>
      <c r="H13892" s="19"/>
      <c r="I13892" s="120"/>
      <c r="J13892" s="16"/>
      <c r="K13892" s="17"/>
      <c r="L13892" s="16"/>
      <c r="N13892" s="121"/>
    </row>
    <row r="13893" spans="2:14" ht="45.95" customHeight="1">
      <c r="B13893" s="111"/>
      <c r="F13893" s="22"/>
      <c r="G13893" s="19"/>
      <c r="H13893" s="19"/>
      <c r="I13893" s="120"/>
      <c r="J13893" s="23"/>
      <c r="K13893" s="24"/>
      <c r="L13893" s="23"/>
      <c r="N13893" s="121"/>
    </row>
    <row r="13894" spans="2:14" ht="45.95" customHeight="1">
      <c r="B13894" s="111"/>
      <c r="F13894" s="133"/>
      <c r="G13894" s="25"/>
      <c r="H13894" s="25"/>
      <c r="I13894" s="120"/>
      <c r="J13894" s="23"/>
      <c r="K13894" s="24"/>
      <c r="L13894" s="23"/>
      <c r="N13894" s="121"/>
    </row>
    <row r="13895" spans="2:14" ht="45.95" customHeight="1">
      <c r="B13895" s="111"/>
      <c r="F13895" s="133"/>
      <c r="G13895" s="25"/>
      <c r="H13895" s="25"/>
      <c r="I13895" s="120"/>
      <c r="J13895" s="23"/>
      <c r="K13895" s="24"/>
      <c r="L13895" s="23"/>
      <c r="N13895" s="121"/>
    </row>
    <row r="13896" spans="2:14" ht="45.95" customHeight="1">
      <c r="B13896" s="111"/>
      <c r="F13896" s="18"/>
      <c r="G13896" s="19"/>
      <c r="H13896" s="19"/>
      <c r="I13896" s="120"/>
      <c r="J13896" s="16"/>
      <c r="K13896" s="17"/>
      <c r="L13896" s="16"/>
      <c r="N13896" s="121"/>
    </row>
    <row r="13897" spans="2:14" ht="45.95" customHeight="1">
      <c r="B13897" s="111"/>
      <c r="F13897" s="18"/>
      <c r="G13897" s="19"/>
      <c r="H13897" s="19"/>
      <c r="I13897" s="120"/>
      <c r="J13897" s="16"/>
      <c r="K13897" s="17"/>
      <c r="L13897" s="16"/>
      <c r="N13897" s="121"/>
    </row>
    <row r="13898" spans="2:14" ht="45.95" customHeight="1">
      <c r="B13898" s="111"/>
      <c r="F13898" s="18"/>
      <c r="G13898" s="19"/>
      <c r="H13898" s="19"/>
      <c r="I13898" s="120"/>
      <c r="J13898" s="16"/>
      <c r="K13898" s="17"/>
      <c r="L13898" s="16"/>
      <c r="N13898" s="121"/>
    </row>
    <row r="13899" spans="2:14" ht="45.95" customHeight="1">
      <c r="B13899" s="111"/>
      <c r="F13899" s="18"/>
      <c r="G13899" s="19"/>
      <c r="H13899" s="19"/>
      <c r="I13899" s="120"/>
      <c r="J13899" s="16"/>
      <c r="K13899" s="17"/>
      <c r="L13899" s="16"/>
      <c r="N13899" s="121"/>
    </row>
    <row r="13900" spans="2:14" ht="45.95" customHeight="1">
      <c r="B13900" s="111"/>
      <c r="F13900" s="18"/>
      <c r="G13900" s="19"/>
      <c r="H13900" s="19"/>
      <c r="I13900" s="120"/>
      <c r="J13900" s="16"/>
      <c r="K13900" s="17"/>
      <c r="L13900" s="16"/>
      <c r="N13900" s="121"/>
    </row>
    <row r="13901" spans="2:14" ht="45.95" customHeight="1">
      <c r="B13901" s="111"/>
      <c r="F13901" s="18"/>
      <c r="G13901" s="19"/>
      <c r="H13901" s="19"/>
      <c r="I13901" s="120"/>
      <c r="J13901" s="16"/>
      <c r="K13901" s="17"/>
      <c r="L13901" s="16"/>
      <c r="N13901" s="121"/>
    </row>
    <row r="13902" spans="2:14" ht="45.95" customHeight="1">
      <c r="B13902" s="111"/>
      <c r="F13902" s="18"/>
      <c r="G13902" s="19"/>
      <c r="H13902" s="19"/>
      <c r="I13902" s="120"/>
      <c r="J13902" s="16"/>
      <c r="K13902" s="17"/>
      <c r="L13902" s="16"/>
      <c r="N13902" s="121"/>
    </row>
    <row r="13903" spans="2:14" ht="45.95" customHeight="1">
      <c r="B13903" s="111"/>
      <c r="F13903" s="18"/>
      <c r="G13903" s="19"/>
      <c r="H13903" s="19"/>
      <c r="I13903" s="120"/>
      <c r="J13903" s="16"/>
      <c r="K13903" s="17"/>
      <c r="L13903" s="16"/>
      <c r="N13903" s="121"/>
    </row>
    <row r="13904" spans="2:14" ht="45.95" customHeight="1">
      <c r="B13904" s="111"/>
      <c r="F13904" s="18"/>
      <c r="G13904" s="19"/>
      <c r="H13904" s="19"/>
      <c r="I13904" s="120"/>
      <c r="J13904" s="16"/>
      <c r="K13904" s="17"/>
      <c r="L13904" s="16"/>
      <c r="N13904" s="121"/>
    </row>
    <row r="13905" spans="2:14" ht="45.95" customHeight="1">
      <c r="B13905" s="111"/>
      <c r="F13905" s="22"/>
      <c r="G13905" s="19"/>
      <c r="H13905" s="19"/>
      <c r="I13905" s="120"/>
      <c r="J13905" s="23"/>
      <c r="K13905" s="24"/>
      <c r="L13905" s="23"/>
      <c r="N13905" s="121"/>
    </row>
    <row r="13906" spans="2:14" ht="45.95" customHeight="1">
      <c r="B13906" s="111"/>
      <c r="F13906" s="25"/>
      <c r="G13906" s="25"/>
      <c r="H13906" s="25"/>
      <c r="I13906" s="132"/>
      <c r="J13906" s="23"/>
      <c r="K13906" s="24"/>
      <c r="L13906" s="23"/>
      <c r="N13906" s="121"/>
    </row>
    <row r="13907" spans="2:14" ht="45.95" customHeight="1">
      <c r="B13907" s="111"/>
      <c r="F13907" s="25"/>
      <c r="G13907" s="25"/>
      <c r="H13907" s="25"/>
      <c r="I13907" s="132"/>
      <c r="J13907" s="23"/>
      <c r="K13907" s="24"/>
      <c r="L13907" s="23"/>
      <c r="N13907" s="121"/>
    </row>
    <row r="13908" spans="2:14" ht="45.95" customHeight="1">
      <c r="B13908" s="111"/>
      <c r="F13908" s="133"/>
      <c r="G13908" s="25"/>
      <c r="H13908" s="25"/>
      <c r="I13908" s="132"/>
      <c r="J13908" s="23"/>
      <c r="K13908" s="24"/>
      <c r="L13908" s="23"/>
      <c r="N13908" s="121"/>
    </row>
    <row r="13909" spans="2:14" ht="45.95" customHeight="1">
      <c r="B13909" s="111"/>
      <c r="F13909" s="133"/>
      <c r="G13909" s="25"/>
      <c r="H13909" s="25"/>
      <c r="I13909" s="132"/>
      <c r="J13909" s="23"/>
      <c r="K13909" s="24"/>
      <c r="L13909" s="23"/>
      <c r="N13909" s="121"/>
    </row>
    <row r="13910" spans="2:14" ht="45.95" customHeight="1">
      <c r="B13910" s="111"/>
      <c r="F13910" s="133"/>
      <c r="G13910" s="25"/>
      <c r="H13910" s="25"/>
      <c r="I13910" s="132"/>
      <c r="J13910" s="23"/>
      <c r="K13910" s="24"/>
      <c r="L13910" s="23"/>
      <c r="N13910" s="121"/>
    </row>
    <row r="13911" spans="2:14" ht="45.95" customHeight="1">
      <c r="B13911" s="111"/>
      <c r="F13911" s="18"/>
      <c r="G13911" s="19"/>
      <c r="H13911" s="19"/>
      <c r="I13911" s="137"/>
      <c r="J13911" s="16"/>
      <c r="K13911" s="17"/>
      <c r="L13911" s="16"/>
      <c r="N13911" s="121"/>
    </row>
    <row r="13912" spans="2:14" ht="45.95" customHeight="1">
      <c r="B13912" s="111"/>
      <c r="F13912" s="18"/>
      <c r="G13912" s="19"/>
      <c r="H13912" s="19"/>
      <c r="I13912" s="120"/>
      <c r="J13912" s="16"/>
      <c r="K13912" s="17"/>
      <c r="L13912" s="16"/>
      <c r="N13912" s="121"/>
    </row>
    <row r="13913" spans="2:14" ht="45.95" customHeight="1">
      <c r="B13913" s="111"/>
      <c r="F13913" s="18"/>
      <c r="G13913" s="19"/>
      <c r="H13913" s="19"/>
      <c r="I13913" s="120"/>
      <c r="J13913" s="16"/>
      <c r="K13913" s="17"/>
      <c r="L13913" s="16"/>
      <c r="N13913" s="121"/>
    </row>
    <row r="13914" spans="2:14" ht="45.95" customHeight="1">
      <c r="B13914" s="111"/>
      <c r="F13914" s="22"/>
      <c r="G13914" s="19"/>
      <c r="H13914" s="19"/>
      <c r="I13914" s="120"/>
      <c r="J13914" s="23"/>
      <c r="K13914" s="24"/>
      <c r="L13914" s="23"/>
      <c r="N13914" s="121"/>
    </row>
    <row r="13915" spans="2:14" ht="45.95" customHeight="1">
      <c r="B13915" s="111"/>
      <c r="F13915" s="22"/>
      <c r="G13915" s="19"/>
      <c r="H13915" s="19"/>
      <c r="I13915" s="120"/>
      <c r="J13915" s="23"/>
      <c r="K13915" s="24"/>
      <c r="L13915" s="23"/>
      <c r="N13915" s="121"/>
    </row>
    <row r="13916" spans="2:14" ht="45.95" customHeight="1">
      <c r="B13916" s="111"/>
      <c r="F13916" s="25"/>
      <c r="G13916" s="25"/>
      <c r="H13916" s="25"/>
      <c r="I13916" s="120"/>
      <c r="J13916" s="23"/>
      <c r="K13916" s="24"/>
      <c r="L13916" s="23"/>
      <c r="N13916" s="121"/>
    </row>
    <row r="13917" spans="2:14" ht="45.95" customHeight="1">
      <c r="B13917" s="111"/>
      <c r="F13917" s="25"/>
      <c r="G13917" s="25"/>
      <c r="H13917" s="25"/>
      <c r="I13917" s="132"/>
      <c r="J13917" s="23"/>
      <c r="K13917" s="24"/>
      <c r="L13917" s="23"/>
      <c r="N13917" s="121"/>
    </row>
    <row r="13918" spans="2:14" ht="45.95" customHeight="1">
      <c r="B13918" s="111"/>
      <c r="F13918" s="133"/>
      <c r="G13918" s="25"/>
      <c r="H13918" s="25"/>
      <c r="I13918" s="132"/>
      <c r="J13918" s="23"/>
      <c r="K13918" s="24"/>
      <c r="L13918" s="23"/>
      <c r="N13918" s="121"/>
    </row>
    <row r="13919" spans="2:14" ht="45.95" customHeight="1">
      <c r="B13919" s="111"/>
      <c r="F13919" s="133"/>
      <c r="G13919" s="25"/>
      <c r="H13919" s="25"/>
      <c r="I13919" s="132"/>
      <c r="J13919" s="23"/>
      <c r="K13919" s="24"/>
      <c r="L13919" s="23"/>
      <c r="N13919" s="121"/>
    </row>
    <row r="13920" spans="2:14" ht="45.95" customHeight="1">
      <c r="B13920" s="111"/>
      <c r="F13920" s="133"/>
      <c r="G13920" s="25"/>
      <c r="H13920" s="25"/>
      <c r="I13920" s="132"/>
      <c r="J13920" s="23"/>
      <c r="K13920" s="24"/>
      <c r="L13920" s="23"/>
      <c r="N13920" s="121"/>
    </row>
    <row r="13921" spans="1:15" ht="45.95" customHeight="1">
      <c r="B13921" s="111"/>
      <c r="F13921" s="18"/>
      <c r="G13921" s="19"/>
      <c r="H13921" s="19"/>
      <c r="I13921" s="137"/>
      <c r="J13921" s="16"/>
      <c r="K13921" s="17"/>
      <c r="L13921" s="16"/>
      <c r="N13921" s="121"/>
    </row>
    <row r="13922" spans="1:15" ht="45.95" customHeight="1">
      <c r="B13922" s="111"/>
      <c r="F13922" s="18"/>
      <c r="G13922" s="19"/>
      <c r="H13922" s="19"/>
      <c r="I13922" s="120"/>
      <c r="J13922" s="16"/>
      <c r="K13922" s="17"/>
      <c r="L13922" s="16"/>
      <c r="N13922" s="121"/>
    </row>
    <row r="13923" spans="1:15" ht="45.95" customHeight="1">
      <c r="B13923" s="111"/>
      <c r="F13923" s="18"/>
      <c r="G13923" s="19"/>
      <c r="H13923" s="19"/>
      <c r="I13923" s="120"/>
      <c r="J13923" s="16"/>
      <c r="K13923" s="17"/>
      <c r="L13923" s="16"/>
      <c r="N13923" s="121"/>
    </row>
    <row r="13924" spans="1:15" ht="45.95" customHeight="1">
      <c r="B13924" s="111"/>
      <c r="F13924" s="18"/>
      <c r="G13924" s="19"/>
      <c r="H13924" s="19"/>
      <c r="I13924" s="120"/>
      <c r="J13924" s="16"/>
      <c r="K13924" s="17"/>
      <c r="L13924" s="16"/>
      <c r="N13924" s="121"/>
    </row>
    <row r="13925" spans="1:15" ht="45.95" customHeight="1">
      <c r="B13925" s="111"/>
      <c r="F13925" s="22"/>
      <c r="G13925" s="19"/>
      <c r="H13925" s="19"/>
      <c r="I13925" s="120"/>
      <c r="J13925" s="23"/>
      <c r="K13925" s="24"/>
      <c r="L13925" s="23"/>
      <c r="N13925" s="121"/>
    </row>
    <row r="13926" spans="1:15" ht="45.95" customHeight="1">
      <c r="B13926" s="111"/>
      <c r="F13926" s="22"/>
      <c r="G13926" s="19"/>
      <c r="H13926" s="19"/>
      <c r="I13926" s="120"/>
      <c r="J13926" s="23"/>
      <c r="K13926" s="24"/>
      <c r="L13926" s="23"/>
      <c r="N13926" s="121"/>
    </row>
    <row r="13927" spans="1:15" ht="45.95" customHeight="1">
      <c r="B13927" s="111"/>
      <c r="F13927" s="25"/>
      <c r="G13927" s="25"/>
      <c r="H13927" s="25"/>
      <c r="I13927" s="132"/>
      <c r="J13927" s="23"/>
      <c r="K13927" s="24"/>
      <c r="L13927" s="23"/>
      <c r="N13927" s="121"/>
    </row>
    <row r="13928" spans="1:15" ht="45.95" customHeight="1">
      <c r="B13928" s="111"/>
      <c r="F13928" s="133"/>
      <c r="G13928" s="25"/>
      <c r="H13928" s="25"/>
      <c r="I13928" s="132"/>
      <c r="J13928" s="23"/>
      <c r="K13928" s="24"/>
      <c r="L13928" s="23"/>
      <c r="N13928" s="121"/>
    </row>
    <row r="13929" spans="1:15" ht="45.95" customHeight="1">
      <c r="B13929" s="111"/>
      <c r="F13929" s="133"/>
      <c r="G13929" s="25"/>
      <c r="H13929" s="25"/>
      <c r="I13929" s="132"/>
      <c r="J13929" s="23"/>
      <c r="K13929" s="24"/>
      <c r="L13929" s="23"/>
      <c r="N13929" s="121"/>
    </row>
    <row r="13930" spans="1:15" ht="45.95" customHeight="1">
      <c r="B13930" s="111"/>
      <c r="F13930" s="133"/>
      <c r="G13930" s="25"/>
      <c r="H13930" s="25"/>
      <c r="I13930" s="132"/>
      <c r="J13930" s="23"/>
      <c r="K13930" s="24"/>
      <c r="L13930" s="23"/>
      <c r="N13930" s="121"/>
    </row>
    <row r="13931" spans="1:15" ht="45.95" customHeight="1">
      <c r="A13931" s="110"/>
      <c r="B13931" s="149"/>
      <c r="C13931" s="127"/>
      <c r="D13931" s="150"/>
      <c r="E13931" s="150"/>
      <c r="F13931" s="18"/>
      <c r="G13931" s="130"/>
      <c r="H13931" s="130"/>
      <c r="I13931" s="120"/>
      <c r="J13931" s="16"/>
      <c r="K13931" s="17"/>
      <c r="L13931" s="16"/>
      <c r="N13931" s="131"/>
    </row>
    <row r="13932" spans="1:15" ht="45.95" customHeight="1">
      <c r="F13932" s="18"/>
      <c r="G13932" s="130"/>
      <c r="H13932" s="130"/>
      <c r="I13932" s="120"/>
      <c r="J13932" s="16"/>
      <c r="K13932" s="17"/>
      <c r="L13932" s="16"/>
      <c r="N13932" s="131"/>
      <c r="O13932" s="96"/>
    </row>
    <row r="13933" spans="1:15" ht="45.95" customHeight="1">
      <c r="F13933" s="18"/>
      <c r="G13933" s="19"/>
      <c r="H13933" s="19"/>
      <c r="I13933" s="137"/>
      <c r="J13933" s="16"/>
      <c r="K13933" s="17"/>
      <c r="L13933" s="16"/>
      <c r="N13933" s="121"/>
      <c r="O13933" s="96"/>
    </row>
    <row r="13934" spans="1:15" ht="45.95" customHeight="1">
      <c r="F13934" s="18"/>
      <c r="G13934" s="19"/>
      <c r="H13934" s="19"/>
      <c r="I13934" s="120"/>
      <c r="J13934" s="16"/>
      <c r="K13934" s="17"/>
      <c r="L13934" s="16"/>
      <c r="N13934" s="121"/>
      <c r="O13934" s="96"/>
    </row>
    <row r="13935" spans="1:15" ht="45.95" customHeight="1">
      <c r="F13935" s="18"/>
      <c r="G13935" s="19"/>
      <c r="H13935" s="19"/>
      <c r="I13935" s="120"/>
      <c r="J13935" s="16"/>
      <c r="K13935" s="17"/>
      <c r="L13935" s="16"/>
      <c r="N13935" s="121"/>
      <c r="O13935" s="96"/>
    </row>
    <row r="13936" spans="1:15" ht="45.95" customHeight="1">
      <c r="F13936" s="18"/>
      <c r="G13936" s="19"/>
      <c r="H13936" s="19"/>
      <c r="I13936" s="120"/>
      <c r="J13936" s="16"/>
      <c r="K13936" s="17"/>
      <c r="L13936" s="16"/>
      <c r="N13936" s="121"/>
      <c r="O13936" s="96"/>
    </row>
    <row r="13937" spans="6:15" ht="45.95" customHeight="1">
      <c r="F13937" s="18"/>
      <c r="G13937" s="19"/>
      <c r="H13937" s="19"/>
      <c r="I13937" s="120"/>
      <c r="J13937" s="16"/>
      <c r="K13937" s="17"/>
      <c r="L13937" s="16"/>
      <c r="N13937" s="121"/>
      <c r="O13937" s="96"/>
    </row>
    <row r="13938" spans="6:15" ht="45.95" customHeight="1">
      <c r="F13938" s="18"/>
      <c r="G13938" s="19"/>
      <c r="H13938" s="19"/>
      <c r="I13938" s="120"/>
      <c r="J13938" s="16"/>
      <c r="K13938" s="17"/>
      <c r="L13938" s="16"/>
      <c r="N13938" s="121"/>
      <c r="O13938" s="96"/>
    </row>
    <row r="13939" spans="6:15" ht="45.95" customHeight="1">
      <c r="F13939" s="22"/>
      <c r="G13939" s="19"/>
      <c r="H13939" s="19"/>
      <c r="I13939" s="120"/>
      <c r="J13939" s="23"/>
      <c r="K13939" s="24"/>
      <c r="L13939" s="23"/>
      <c r="N13939" s="121"/>
      <c r="O13939" s="96"/>
    </row>
    <row r="13940" spans="6:15" ht="45.95" customHeight="1">
      <c r="F13940" s="22"/>
      <c r="G13940" s="19"/>
      <c r="H13940" s="19"/>
      <c r="I13940" s="120"/>
      <c r="J13940" s="23"/>
      <c r="K13940" s="24"/>
      <c r="L13940" s="23"/>
      <c r="N13940" s="121"/>
      <c r="O13940" s="96"/>
    </row>
    <row r="13941" spans="6:15" ht="45.95" customHeight="1">
      <c r="F13941" s="25"/>
      <c r="G13941" s="25"/>
      <c r="H13941" s="25"/>
      <c r="I13941" s="132"/>
      <c r="J13941" s="23"/>
      <c r="K13941" s="24"/>
      <c r="L13941" s="23"/>
      <c r="N13941" s="121"/>
      <c r="O13941" s="96"/>
    </row>
    <row r="13942" spans="6:15" ht="45.95" customHeight="1">
      <c r="F13942" s="25"/>
      <c r="G13942" s="25"/>
      <c r="H13942" s="25"/>
      <c r="I13942" s="132"/>
      <c r="J13942" s="23"/>
      <c r="K13942" s="24"/>
      <c r="L13942" s="23"/>
      <c r="N13942" s="121"/>
      <c r="O13942" s="96"/>
    </row>
    <row r="13943" spans="6:15" ht="45.95" customHeight="1">
      <c r="F13943" s="133"/>
      <c r="G13943" s="25"/>
      <c r="H13943" s="25"/>
      <c r="I13943" s="132"/>
      <c r="J13943" s="23"/>
      <c r="K13943" s="24"/>
      <c r="L13943" s="23"/>
      <c r="N13943" s="121"/>
      <c r="O13943" s="96"/>
    </row>
    <row r="13944" spans="6:15" ht="45.95" customHeight="1">
      <c r="F13944" s="133"/>
      <c r="G13944" s="25"/>
      <c r="H13944" s="25"/>
      <c r="I13944" s="132"/>
      <c r="J13944" s="23"/>
      <c r="K13944" s="24"/>
      <c r="L13944" s="23"/>
      <c r="N13944" s="121"/>
      <c r="O13944" s="96"/>
    </row>
    <row r="13945" spans="6:15" ht="45.95" customHeight="1">
      <c r="F13945" s="133"/>
      <c r="G13945" s="25"/>
      <c r="H13945" s="25"/>
      <c r="I13945" s="132"/>
      <c r="J13945" s="23"/>
      <c r="K13945" s="24"/>
      <c r="L13945" s="23"/>
      <c r="N13945" s="121"/>
      <c r="O13945" s="96"/>
    </row>
    <row r="13946" spans="6:15" ht="45.95" customHeight="1">
      <c r="F13946" s="133"/>
      <c r="G13946" s="25"/>
      <c r="H13946" s="25"/>
      <c r="I13946" s="132"/>
      <c r="J13946" s="23"/>
      <c r="K13946" s="24"/>
      <c r="L13946" s="23"/>
      <c r="N13946" s="121"/>
      <c r="O13946" s="96"/>
    </row>
    <row r="13947" spans="6:15" ht="45.95" customHeight="1">
      <c r="F13947" s="18"/>
      <c r="G13947" s="19"/>
      <c r="H13947" s="19"/>
      <c r="I13947" s="120"/>
      <c r="J13947" s="16"/>
      <c r="K13947" s="17"/>
      <c r="L13947" s="16"/>
      <c r="N13947" s="121"/>
      <c r="O13947" s="96"/>
    </row>
    <row r="13948" spans="6:15" ht="45.95" customHeight="1">
      <c r="F13948" s="18"/>
      <c r="G13948" s="19"/>
      <c r="H13948" s="19"/>
      <c r="I13948" s="120"/>
      <c r="J13948" s="16"/>
      <c r="K13948" s="17"/>
      <c r="L13948" s="16"/>
      <c r="N13948" s="121"/>
      <c r="O13948" s="96"/>
    </row>
    <row r="13949" spans="6:15" ht="45.95" customHeight="1">
      <c r="F13949" s="18"/>
      <c r="G13949" s="19"/>
      <c r="H13949" s="19"/>
      <c r="I13949" s="120"/>
      <c r="J13949" s="16"/>
      <c r="K13949" s="17"/>
      <c r="L13949" s="16"/>
      <c r="N13949" s="121"/>
      <c r="O13949" s="96"/>
    </row>
    <row r="13950" spans="6:15" ht="45.95" customHeight="1">
      <c r="F13950" s="18"/>
      <c r="G13950" s="19"/>
      <c r="H13950" s="19"/>
      <c r="I13950" s="120"/>
      <c r="J13950" s="16"/>
      <c r="K13950" s="17"/>
      <c r="L13950" s="16"/>
      <c r="N13950" s="121"/>
      <c r="O13950" s="96"/>
    </row>
    <row r="13951" spans="6:15" ht="45.95" customHeight="1">
      <c r="F13951" s="18"/>
      <c r="G13951" s="19"/>
      <c r="H13951" s="19"/>
      <c r="I13951" s="120"/>
      <c r="J13951" s="16"/>
      <c r="K13951" s="17"/>
      <c r="L13951" s="16"/>
      <c r="N13951" s="121"/>
      <c r="O13951" s="96"/>
    </row>
    <row r="13952" spans="6:15" ht="45.95" customHeight="1">
      <c r="F13952" s="18"/>
      <c r="G13952" s="19"/>
      <c r="H13952" s="19"/>
      <c r="I13952" s="120"/>
      <c r="J13952" s="16"/>
      <c r="K13952" s="17"/>
      <c r="L13952" s="16"/>
      <c r="N13952" s="121"/>
      <c r="O13952" s="96"/>
    </row>
    <row r="13953" spans="1:15" ht="45.95" customHeight="1">
      <c r="F13953" s="18"/>
      <c r="G13953" s="19"/>
      <c r="H13953" s="19"/>
      <c r="I13953" s="120"/>
      <c r="J13953" s="16"/>
      <c r="K13953" s="17"/>
      <c r="L13953" s="16"/>
      <c r="N13953" s="121"/>
      <c r="O13953" s="96"/>
    </row>
    <row r="13954" spans="1:15" ht="45.95" customHeight="1">
      <c r="F13954" s="22"/>
      <c r="G13954" s="19"/>
      <c r="H13954" s="19"/>
      <c r="I13954" s="120"/>
      <c r="J13954" s="23"/>
      <c r="K13954" s="24"/>
      <c r="L13954" s="23"/>
      <c r="N13954" s="121"/>
      <c r="O13954" s="96"/>
    </row>
    <row r="13955" spans="1:15" ht="45.95" customHeight="1">
      <c r="F13955" s="22"/>
      <c r="G13955" s="19"/>
      <c r="H13955" s="19"/>
      <c r="I13955" s="120"/>
      <c r="J13955" s="23"/>
      <c r="K13955" s="24"/>
      <c r="L13955" s="23"/>
      <c r="N13955" s="121"/>
      <c r="O13955" s="96"/>
    </row>
    <row r="13956" spans="1:15" ht="45.95" customHeight="1">
      <c r="F13956" s="25"/>
      <c r="G13956" s="25"/>
      <c r="H13956" s="25"/>
      <c r="I13956" s="132"/>
      <c r="J13956" s="23"/>
      <c r="K13956" s="24"/>
      <c r="L13956" s="23"/>
      <c r="N13956" s="121"/>
      <c r="O13956" s="96"/>
    </row>
    <row r="13957" spans="1:15" ht="45.95" customHeight="1">
      <c r="F13957" s="133"/>
      <c r="G13957" s="25"/>
      <c r="H13957" s="25"/>
      <c r="I13957" s="132"/>
      <c r="J13957" s="23"/>
      <c r="K13957" s="24"/>
      <c r="L13957" s="23"/>
      <c r="N13957" s="121"/>
      <c r="O13957" s="96"/>
    </row>
    <row r="13958" spans="1:15" ht="45.95" customHeight="1">
      <c r="F13958" s="133"/>
      <c r="G13958" s="25"/>
      <c r="H13958" s="25"/>
      <c r="I13958" s="132"/>
      <c r="J13958" s="23"/>
      <c r="K13958" s="24"/>
      <c r="L13958" s="23"/>
      <c r="N13958" s="121"/>
      <c r="O13958" s="96"/>
    </row>
    <row r="13959" spans="1:15" ht="45.95" customHeight="1">
      <c r="F13959" s="133"/>
      <c r="G13959" s="25"/>
      <c r="H13959" s="25"/>
      <c r="I13959" s="132"/>
      <c r="J13959" s="23"/>
      <c r="K13959" s="24"/>
      <c r="L13959" s="23"/>
      <c r="N13959" s="121"/>
      <c r="O13959" s="96"/>
    </row>
    <row r="13960" spans="1:15" ht="45.95" customHeight="1">
      <c r="F13960" s="133"/>
      <c r="G13960" s="25"/>
      <c r="H13960" s="25"/>
      <c r="I13960" s="132"/>
      <c r="J13960" s="23"/>
      <c r="K13960" s="24"/>
      <c r="L13960" s="23"/>
      <c r="N13960" s="121"/>
      <c r="O13960" s="96"/>
    </row>
    <row r="13961" spans="1:15" ht="45.95" customHeight="1">
      <c r="A13961" s="110"/>
      <c r="B13961" s="149"/>
      <c r="C13961" s="127"/>
      <c r="D13961" s="150"/>
      <c r="E13961" s="150"/>
      <c r="F13961" s="18"/>
      <c r="G13961" s="130"/>
      <c r="H13961" s="130"/>
      <c r="I13961" s="120"/>
      <c r="J13961" s="16"/>
      <c r="K13961" s="17"/>
      <c r="L13961" s="16"/>
      <c r="N13961" s="131"/>
      <c r="O13961" s="96"/>
    </row>
    <row r="13962" spans="1:15" ht="45.95" customHeight="1">
      <c r="F13962" s="18"/>
      <c r="G13962" s="130"/>
      <c r="H13962" s="130"/>
      <c r="I13962" s="120"/>
      <c r="J13962" s="16"/>
      <c r="K13962" s="17"/>
      <c r="L13962" s="16"/>
      <c r="N13962" s="131"/>
      <c r="O13962" s="96"/>
    </row>
    <row r="13963" spans="1:15" ht="45.95" customHeight="1">
      <c r="F13963" s="18"/>
      <c r="G13963" s="19"/>
      <c r="H13963" s="19"/>
      <c r="I13963" s="137"/>
      <c r="J13963" s="16"/>
      <c r="K13963" s="17"/>
      <c r="L13963" s="16"/>
      <c r="N13963" s="121"/>
      <c r="O13963" s="96"/>
    </row>
    <row r="13964" spans="1:15" ht="45.95" customHeight="1">
      <c r="F13964" s="18"/>
      <c r="G13964" s="19"/>
      <c r="H13964" s="19"/>
      <c r="I13964" s="120"/>
      <c r="J13964" s="16"/>
      <c r="K13964" s="17"/>
      <c r="L13964" s="16"/>
      <c r="N13964" s="121"/>
      <c r="O13964" s="96"/>
    </row>
    <row r="13965" spans="1:15" ht="45.95" customHeight="1">
      <c r="F13965" s="18"/>
      <c r="G13965" s="19"/>
      <c r="H13965" s="19"/>
      <c r="I13965" s="120"/>
      <c r="J13965" s="16"/>
      <c r="K13965" s="17"/>
      <c r="L13965" s="16"/>
      <c r="N13965" s="121"/>
      <c r="O13965" s="96"/>
    </row>
    <row r="13966" spans="1:15" ht="45.95" customHeight="1">
      <c r="F13966" s="18"/>
      <c r="G13966" s="19"/>
      <c r="H13966" s="19"/>
      <c r="I13966" s="120"/>
      <c r="J13966" s="16"/>
      <c r="K13966" s="17"/>
      <c r="L13966" s="16"/>
      <c r="N13966" s="121"/>
      <c r="O13966" s="96"/>
    </row>
    <row r="13967" spans="1:15" ht="45.95" customHeight="1">
      <c r="F13967" s="22"/>
      <c r="G13967" s="19"/>
      <c r="H13967" s="19"/>
      <c r="I13967" s="120"/>
      <c r="J13967" s="23"/>
      <c r="K13967" s="24"/>
      <c r="L13967" s="23"/>
      <c r="N13967" s="121"/>
      <c r="O13967" s="96"/>
    </row>
    <row r="13968" spans="1:15" ht="45.95" customHeight="1">
      <c r="F13968" s="22"/>
      <c r="G13968" s="19"/>
      <c r="H13968" s="19"/>
      <c r="I13968" s="120"/>
      <c r="J13968" s="23"/>
      <c r="K13968" s="24"/>
      <c r="L13968" s="23"/>
      <c r="N13968" s="121"/>
      <c r="O13968" s="96"/>
    </row>
    <row r="13969" spans="6:15" ht="45.95" customHeight="1">
      <c r="F13969" s="25"/>
      <c r="G13969" s="25"/>
      <c r="H13969" s="25"/>
      <c r="I13969" s="132"/>
      <c r="J13969" s="23"/>
      <c r="K13969" s="24"/>
      <c r="L13969" s="23"/>
      <c r="N13969" s="121"/>
      <c r="O13969" s="96"/>
    </row>
    <row r="13970" spans="6:15" ht="45.95" customHeight="1">
      <c r="F13970" s="25"/>
      <c r="G13970" s="25"/>
      <c r="H13970" s="25"/>
      <c r="I13970" s="132"/>
      <c r="J13970" s="23"/>
      <c r="K13970" s="24"/>
      <c r="L13970" s="23"/>
      <c r="N13970" s="121"/>
      <c r="O13970" s="96"/>
    </row>
    <row r="13971" spans="6:15" ht="45.95" customHeight="1">
      <c r="F13971" s="133"/>
      <c r="G13971" s="25"/>
      <c r="H13971" s="25"/>
      <c r="I13971" s="132"/>
      <c r="J13971" s="23"/>
      <c r="K13971" s="24"/>
      <c r="L13971" s="23"/>
      <c r="N13971" s="121"/>
      <c r="O13971" s="96"/>
    </row>
    <row r="13972" spans="6:15" ht="45.95" customHeight="1">
      <c r="F13972" s="133"/>
      <c r="G13972" s="25"/>
      <c r="H13972" s="25"/>
      <c r="I13972" s="132"/>
      <c r="J13972" s="23"/>
      <c r="K13972" s="24"/>
      <c r="L13972" s="23"/>
      <c r="N13972" s="121"/>
      <c r="O13972" s="96"/>
    </row>
    <row r="13973" spans="6:15" ht="45.95" customHeight="1">
      <c r="F13973" s="133"/>
      <c r="G13973" s="25"/>
      <c r="H13973" s="25"/>
      <c r="I13973" s="132"/>
      <c r="J13973" s="23"/>
      <c r="K13973" s="24"/>
      <c r="L13973" s="23"/>
      <c r="N13973" s="121"/>
      <c r="O13973" s="96"/>
    </row>
    <row r="13974" spans="6:15" ht="45.95" customHeight="1">
      <c r="F13974" s="133"/>
      <c r="G13974" s="25"/>
      <c r="H13974" s="25"/>
      <c r="I13974" s="132"/>
      <c r="J13974" s="23"/>
      <c r="K13974" s="24"/>
      <c r="L13974" s="23"/>
      <c r="N13974" s="121"/>
      <c r="O13974" s="96"/>
    </row>
    <row r="13975" spans="6:15" ht="45.95" customHeight="1">
      <c r="F13975" s="18"/>
      <c r="G13975" s="19"/>
      <c r="H13975" s="19"/>
      <c r="I13975" s="120"/>
      <c r="J13975" s="16"/>
      <c r="K13975" s="17"/>
      <c r="L13975" s="16"/>
      <c r="N13975" s="121"/>
      <c r="O13975" s="96"/>
    </row>
    <row r="13976" spans="6:15" ht="45.95" customHeight="1">
      <c r="F13976" s="18"/>
      <c r="G13976" s="19"/>
      <c r="H13976" s="19"/>
      <c r="I13976" s="120"/>
      <c r="J13976" s="16"/>
      <c r="K13976" s="17"/>
      <c r="L13976" s="16"/>
      <c r="N13976" s="121"/>
      <c r="O13976" s="96"/>
    </row>
    <row r="13977" spans="6:15" ht="45.95" customHeight="1">
      <c r="F13977" s="22"/>
      <c r="G13977" s="19"/>
      <c r="H13977" s="19"/>
      <c r="I13977" s="120"/>
      <c r="J13977" s="23"/>
      <c r="K13977" s="24"/>
      <c r="L13977" s="23"/>
      <c r="N13977" s="121"/>
      <c r="O13977" s="96"/>
    </row>
    <row r="13978" spans="6:15" ht="45.95" customHeight="1">
      <c r="F13978" s="22"/>
      <c r="G13978" s="19"/>
      <c r="H13978" s="19"/>
      <c r="I13978" s="120"/>
      <c r="J13978" s="23"/>
      <c r="K13978" s="24"/>
      <c r="L13978" s="23"/>
      <c r="N13978" s="121"/>
      <c r="O13978" s="96"/>
    </row>
    <row r="13979" spans="6:15" ht="45.95" customHeight="1">
      <c r="F13979" s="25"/>
      <c r="G13979" s="25"/>
      <c r="H13979" s="25"/>
      <c r="I13979" s="120"/>
      <c r="J13979" s="23"/>
      <c r="K13979" s="24"/>
      <c r="L13979" s="23"/>
      <c r="N13979" s="121"/>
      <c r="O13979" s="96"/>
    </row>
    <row r="13980" spans="6:15" ht="45.95" customHeight="1">
      <c r="F13980" s="25"/>
      <c r="G13980" s="25"/>
      <c r="H13980" s="25"/>
      <c r="I13980" s="120"/>
      <c r="J13980" s="23"/>
      <c r="K13980" s="24"/>
      <c r="L13980" s="23"/>
      <c r="N13980" s="121"/>
      <c r="O13980" s="96"/>
    </row>
    <row r="13981" spans="6:15" ht="45.95" customHeight="1">
      <c r="F13981" s="133"/>
      <c r="G13981" s="25"/>
      <c r="H13981" s="25"/>
      <c r="I13981" s="132"/>
      <c r="J13981" s="23"/>
      <c r="K13981" s="24"/>
      <c r="L13981" s="23"/>
      <c r="N13981" s="121"/>
      <c r="O13981" s="96"/>
    </row>
    <row r="13982" spans="6:15" ht="45.95" customHeight="1">
      <c r="F13982" s="133"/>
      <c r="G13982" s="25"/>
      <c r="H13982" s="25"/>
      <c r="I13982" s="132"/>
      <c r="J13982" s="23"/>
      <c r="K13982" s="24"/>
      <c r="L13982" s="23"/>
      <c r="N13982" s="121"/>
      <c r="O13982" s="96"/>
    </row>
    <row r="13983" spans="6:15" ht="45.95" customHeight="1">
      <c r="F13983" s="133"/>
      <c r="G13983" s="25"/>
      <c r="H13983" s="25"/>
      <c r="I13983" s="132"/>
      <c r="J13983" s="23"/>
      <c r="K13983" s="24"/>
      <c r="L13983" s="23"/>
      <c r="N13983" s="121"/>
      <c r="O13983" s="96"/>
    </row>
    <row r="13984" spans="6:15" ht="45.95" customHeight="1">
      <c r="F13984" s="133"/>
      <c r="G13984" s="25"/>
      <c r="H13984" s="25"/>
      <c r="I13984" s="132"/>
      <c r="J13984" s="23"/>
      <c r="K13984" s="24"/>
      <c r="L13984" s="23"/>
      <c r="N13984" s="121"/>
      <c r="O13984" s="96"/>
    </row>
    <row r="13985" spans="1:15" ht="45.95" customHeight="1">
      <c r="A13985" s="110"/>
      <c r="B13985" s="149"/>
      <c r="C13985" s="127"/>
      <c r="D13985" s="150"/>
      <c r="E13985" s="150"/>
      <c r="F13985" s="18"/>
      <c r="G13985" s="130"/>
      <c r="H13985" s="130"/>
      <c r="I13985" s="120"/>
      <c r="J13985" s="16"/>
      <c r="K13985" s="17"/>
      <c r="L13985" s="16"/>
      <c r="N13985" s="131"/>
      <c r="O13985" s="96"/>
    </row>
    <row r="13986" spans="1:15" ht="45.95" customHeight="1">
      <c r="A13986" s="110"/>
      <c r="C13986" s="127"/>
      <c r="D13986" s="150"/>
      <c r="E13986" s="150"/>
      <c r="F13986" s="18"/>
      <c r="G13986" s="19"/>
      <c r="H13986" s="19"/>
      <c r="I13986" s="137"/>
      <c r="J13986" s="16"/>
      <c r="K13986" s="17"/>
      <c r="L13986" s="16"/>
      <c r="N13986" s="121"/>
      <c r="O13986" s="96"/>
    </row>
    <row r="13987" spans="1:15" ht="45.95" customHeight="1">
      <c r="A13987" s="110"/>
      <c r="C13987" s="127"/>
      <c r="D13987" s="150"/>
      <c r="E13987" s="150"/>
      <c r="F13987" s="18"/>
      <c r="G13987" s="19"/>
      <c r="H13987" s="19"/>
      <c r="I13987" s="120"/>
      <c r="J13987" s="16"/>
      <c r="K13987" s="17"/>
      <c r="L13987" s="16"/>
      <c r="N13987" s="121"/>
      <c r="O13987" s="96"/>
    </row>
    <row r="13988" spans="1:15" ht="45.95" customHeight="1">
      <c r="A13988" s="110"/>
      <c r="C13988" s="127"/>
      <c r="D13988" s="150"/>
      <c r="E13988" s="150"/>
      <c r="F13988" s="18"/>
      <c r="G13988" s="19"/>
      <c r="H13988" s="19"/>
      <c r="I13988" s="120"/>
      <c r="J13988" s="16"/>
      <c r="K13988" s="17"/>
      <c r="L13988" s="16"/>
      <c r="N13988" s="121"/>
      <c r="O13988" s="96"/>
    </row>
    <row r="13989" spans="1:15" ht="45.95" customHeight="1">
      <c r="A13989" s="110"/>
      <c r="C13989" s="127"/>
      <c r="D13989" s="150"/>
      <c r="E13989" s="150"/>
      <c r="F13989" s="22"/>
      <c r="G13989" s="19"/>
      <c r="H13989" s="19"/>
      <c r="I13989" s="120"/>
      <c r="J13989" s="23"/>
      <c r="K13989" s="24"/>
      <c r="L13989" s="23"/>
      <c r="N13989" s="121"/>
      <c r="O13989" s="96"/>
    </row>
    <row r="13990" spans="1:15" ht="45.95" customHeight="1">
      <c r="A13990" s="110"/>
      <c r="C13990" s="127"/>
      <c r="D13990" s="150"/>
      <c r="E13990" s="150"/>
      <c r="F13990" s="25"/>
      <c r="G13990" s="25"/>
      <c r="H13990" s="25"/>
      <c r="I13990" s="120"/>
      <c r="J13990" s="23"/>
      <c r="K13990" s="24"/>
      <c r="L13990" s="23"/>
      <c r="N13990" s="121"/>
      <c r="O13990" s="96"/>
    </row>
    <row r="13991" spans="1:15" ht="45.95" customHeight="1">
      <c r="A13991" s="110"/>
      <c r="C13991" s="127"/>
      <c r="D13991" s="150"/>
      <c r="E13991" s="150"/>
      <c r="F13991" s="133"/>
      <c r="G13991" s="25"/>
      <c r="H13991" s="25"/>
      <c r="I13991" s="120"/>
      <c r="J13991" s="23"/>
      <c r="K13991" s="24"/>
      <c r="L13991" s="23"/>
      <c r="N13991" s="121"/>
      <c r="O13991" s="96"/>
    </row>
    <row r="13992" spans="1:15" ht="45.95" customHeight="1">
      <c r="A13992" s="110"/>
      <c r="C13992" s="127"/>
      <c r="D13992" s="150"/>
      <c r="E13992" s="150"/>
      <c r="F13992" s="133"/>
      <c r="G13992" s="25"/>
      <c r="H13992" s="25"/>
      <c r="I13992" s="132"/>
      <c r="J13992" s="23"/>
      <c r="K13992" s="24"/>
      <c r="L13992" s="23"/>
      <c r="N13992" s="121"/>
      <c r="O13992" s="96"/>
    </row>
    <row r="13993" spans="1:15" ht="45.95" customHeight="1">
      <c r="A13993" s="110"/>
      <c r="B13993" s="149"/>
      <c r="C13993" s="127"/>
      <c r="D13993" s="150"/>
      <c r="E13993" s="150"/>
      <c r="F13993" s="18"/>
      <c r="G13993" s="130"/>
      <c r="H13993" s="130"/>
      <c r="I13993" s="120"/>
      <c r="J13993" s="16"/>
      <c r="K13993" s="17"/>
      <c r="L13993" s="16"/>
      <c r="N13993" s="131"/>
    </row>
    <row r="13994" spans="1:15" ht="45.95" customHeight="1">
      <c r="A13994" s="110"/>
      <c r="C13994" s="127"/>
      <c r="D13994" s="150"/>
      <c r="E13994" s="150"/>
      <c r="F13994" s="18"/>
      <c r="G13994" s="19"/>
      <c r="H13994" s="19"/>
      <c r="I13994" s="137"/>
      <c r="J13994" s="16"/>
      <c r="K13994" s="17"/>
      <c r="L13994" s="16"/>
      <c r="N13994" s="121"/>
    </row>
    <row r="13995" spans="1:15" ht="45.95" customHeight="1">
      <c r="A13995" s="110"/>
      <c r="C13995" s="127"/>
      <c r="D13995" s="150"/>
      <c r="E13995" s="150"/>
      <c r="F13995" s="18"/>
      <c r="G13995" s="19"/>
      <c r="H13995" s="19"/>
      <c r="I13995" s="120"/>
      <c r="J13995" s="16"/>
      <c r="K13995" s="17"/>
      <c r="L13995" s="16"/>
      <c r="N13995" s="121"/>
    </row>
    <row r="13996" spans="1:15" ht="45.95" customHeight="1">
      <c r="A13996" s="110"/>
      <c r="C13996" s="127"/>
      <c r="D13996" s="150"/>
      <c r="E13996" s="150"/>
      <c r="F13996" s="18"/>
      <c r="G13996" s="19"/>
      <c r="H13996" s="19"/>
      <c r="I13996" s="120"/>
      <c r="J13996" s="16"/>
      <c r="K13996" s="17"/>
      <c r="L13996" s="16"/>
      <c r="N13996" s="121"/>
    </row>
    <row r="13997" spans="1:15" ht="45.95" customHeight="1">
      <c r="A13997" s="110"/>
      <c r="C13997" s="127"/>
      <c r="D13997" s="150"/>
      <c r="E13997" s="150"/>
      <c r="F13997" s="18"/>
      <c r="G13997" s="19"/>
      <c r="H13997" s="19"/>
      <c r="I13997" s="120"/>
      <c r="J13997" s="16"/>
      <c r="K13997" s="17"/>
      <c r="L13997" s="16"/>
      <c r="N13997" s="121"/>
    </row>
    <row r="13998" spans="1:15" ht="45.95" customHeight="1">
      <c r="A13998" s="110"/>
      <c r="C13998" s="127"/>
      <c r="D13998" s="150"/>
      <c r="E13998" s="150"/>
      <c r="F13998" s="22"/>
      <c r="G13998" s="19"/>
      <c r="H13998" s="19"/>
      <c r="I13998" s="120"/>
      <c r="J13998" s="23"/>
      <c r="K13998" s="24"/>
      <c r="L13998" s="23"/>
      <c r="N13998" s="121"/>
    </row>
    <row r="13999" spans="1:15" ht="45.95" customHeight="1">
      <c r="A13999" s="110"/>
      <c r="C13999" s="127"/>
      <c r="D13999" s="150"/>
      <c r="E13999" s="150"/>
      <c r="F13999" s="22"/>
      <c r="G13999" s="19"/>
      <c r="H13999" s="19"/>
      <c r="I13999" s="120"/>
      <c r="J13999" s="23"/>
      <c r="K13999" s="24"/>
      <c r="L13999" s="23"/>
      <c r="N13999" s="121"/>
    </row>
    <row r="14000" spans="1:15" ht="45.95" customHeight="1">
      <c r="A14000" s="110"/>
      <c r="C14000" s="127"/>
      <c r="D14000" s="150"/>
      <c r="E14000" s="150"/>
      <c r="F14000" s="25"/>
      <c r="G14000" s="25"/>
      <c r="H14000" s="25"/>
      <c r="I14000" s="132"/>
      <c r="J14000" s="23"/>
      <c r="K14000" s="24"/>
      <c r="L14000" s="23"/>
      <c r="N14000" s="121"/>
    </row>
    <row r="14001" spans="1:14" ht="45.95" customHeight="1">
      <c r="A14001" s="110"/>
      <c r="C14001" s="127"/>
      <c r="D14001" s="150"/>
      <c r="E14001" s="150"/>
      <c r="F14001" s="25"/>
      <c r="G14001" s="25"/>
      <c r="H14001" s="25"/>
      <c r="I14001" s="132"/>
      <c r="J14001" s="23"/>
      <c r="K14001" s="24"/>
      <c r="L14001" s="23"/>
      <c r="N14001" s="121"/>
    </row>
    <row r="14002" spans="1:14" ht="45.95" customHeight="1">
      <c r="A14002" s="110"/>
      <c r="C14002" s="127"/>
      <c r="D14002" s="150"/>
      <c r="E14002" s="150"/>
      <c r="F14002" s="133"/>
      <c r="G14002" s="25"/>
      <c r="H14002" s="25"/>
      <c r="I14002" s="132"/>
      <c r="J14002" s="23"/>
      <c r="K14002" s="24"/>
      <c r="L14002" s="23"/>
      <c r="N14002" s="121"/>
    </row>
    <row r="14003" spans="1:14" ht="45.95" customHeight="1">
      <c r="A14003" s="110"/>
      <c r="C14003" s="127"/>
      <c r="D14003" s="150"/>
      <c r="E14003" s="150"/>
      <c r="F14003" s="133"/>
      <c r="G14003" s="25"/>
      <c r="H14003" s="25"/>
      <c r="I14003" s="132"/>
      <c r="J14003" s="23"/>
      <c r="K14003" s="24"/>
      <c r="L14003" s="23"/>
      <c r="N14003" s="121"/>
    </row>
    <row r="14004" spans="1:14" ht="45.95" customHeight="1">
      <c r="A14004" s="110"/>
      <c r="C14004" s="127"/>
      <c r="D14004" s="150"/>
      <c r="E14004" s="150"/>
      <c r="F14004" s="133"/>
      <c r="G14004" s="25"/>
      <c r="H14004" s="25"/>
      <c r="I14004" s="132"/>
      <c r="J14004" s="23"/>
      <c r="K14004" s="24"/>
      <c r="L14004" s="23"/>
      <c r="N14004" s="121"/>
    </row>
    <row r="14005" spans="1:14" ht="45.95" customHeight="1">
      <c r="A14005" s="110"/>
      <c r="B14005" s="149"/>
      <c r="C14005" s="127"/>
      <c r="D14005" s="150"/>
      <c r="E14005" s="150"/>
      <c r="F14005" s="18"/>
      <c r="G14005" s="130"/>
      <c r="H14005" s="130"/>
      <c r="I14005" s="120"/>
      <c r="J14005" s="16"/>
      <c r="K14005" s="17"/>
      <c r="L14005" s="16"/>
      <c r="N14005" s="131"/>
    </row>
    <row r="14006" spans="1:14" ht="45.95" customHeight="1">
      <c r="F14006" s="18"/>
      <c r="G14006" s="130"/>
      <c r="H14006" s="130"/>
      <c r="I14006" s="120"/>
      <c r="J14006" s="16"/>
      <c r="K14006" s="17"/>
      <c r="L14006" s="16"/>
      <c r="N14006" s="131"/>
    </row>
    <row r="14007" spans="1:14" ht="45.95" customHeight="1">
      <c r="F14007" s="18"/>
      <c r="G14007" s="130"/>
      <c r="H14007" s="130"/>
      <c r="I14007" s="120"/>
      <c r="J14007" s="16"/>
      <c r="K14007" s="17"/>
      <c r="L14007" s="16"/>
      <c r="N14007" s="131"/>
    </row>
    <row r="14008" spans="1:14" ht="45.95" customHeight="1">
      <c r="F14008" s="18"/>
      <c r="G14008" s="19"/>
      <c r="H14008" s="19"/>
      <c r="I14008" s="137"/>
      <c r="J14008" s="16"/>
      <c r="K14008" s="17"/>
      <c r="L14008" s="16"/>
      <c r="N14008" s="121"/>
    </row>
    <row r="14009" spans="1:14" ht="45.95" customHeight="1">
      <c r="F14009" s="18"/>
      <c r="G14009" s="19"/>
      <c r="H14009" s="19"/>
      <c r="I14009" s="120"/>
      <c r="J14009" s="16"/>
      <c r="K14009" s="17"/>
      <c r="L14009" s="16"/>
      <c r="N14009" s="121"/>
    </row>
    <row r="14010" spans="1:14" ht="45.95" customHeight="1">
      <c r="F14010" s="18"/>
      <c r="G14010" s="19"/>
      <c r="H14010" s="19"/>
      <c r="I14010" s="120"/>
      <c r="J14010" s="16"/>
      <c r="K14010" s="17"/>
      <c r="L14010" s="16"/>
      <c r="N14010" s="121"/>
    </row>
    <row r="14011" spans="1:14" ht="45.95" customHeight="1">
      <c r="F14011" s="22"/>
      <c r="G14011" s="19"/>
      <c r="H14011" s="19"/>
      <c r="I14011" s="120"/>
      <c r="J14011" s="23"/>
      <c r="K14011" s="17"/>
      <c r="L14011" s="23"/>
      <c r="N14011" s="121"/>
    </row>
    <row r="14012" spans="1:14" ht="45.95" customHeight="1">
      <c r="F14012" s="133"/>
      <c r="G14012" s="25"/>
      <c r="H14012" s="25"/>
      <c r="I14012" s="120"/>
      <c r="J14012" s="23"/>
      <c r="K14012" s="17"/>
      <c r="L14012" s="23"/>
      <c r="N14012" s="121"/>
    </row>
    <row r="14013" spans="1:14" ht="45.95" customHeight="1">
      <c r="F14013" s="133"/>
      <c r="G14013" s="25"/>
      <c r="H14013" s="25"/>
      <c r="I14013" s="120"/>
      <c r="J14013" s="23"/>
      <c r="K14013" s="17"/>
      <c r="L14013" s="23"/>
      <c r="N14013" s="121"/>
    </row>
    <row r="14014" spans="1:14" ht="45.95" customHeight="1">
      <c r="F14014" s="18"/>
      <c r="G14014" s="19"/>
      <c r="H14014" s="19"/>
      <c r="I14014" s="120"/>
      <c r="J14014" s="16"/>
      <c r="K14014" s="17"/>
      <c r="L14014" s="16"/>
      <c r="N14014" s="121"/>
    </row>
    <row r="14015" spans="1:14" ht="45.95" customHeight="1">
      <c r="F14015" s="22"/>
      <c r="G14015" s="19"/>
      <c r="H14015" s="19"/>
      <c r="I14015" s="120"/>
      <c r="J14015" s="23"/>
      <c r="K14015" s="24"/>
      <c r="L14015" s="23"/>
      <c r="N14015" s="121"/>
    </row>
    <row r="14016" spans="1:14" ht="45.95" customHeight="1">
      <c r="F14016" s="25"/>
      <c r="G14016" s="25"/>
      <c r="H14016" s="25"/>
      <c r="I14016" s="120"/>
      <c r="J14016" s="23"/>
      <c r="K14016" s="24"/>
      <c r="L14016" s="23"/>
      <c r="N14016" s="121"/>
    </row>
    <row r="14017" spans="1:15" ht="45.95" customHeight="1">
      <c r="F14017" s="133"/>
      <c r="G14017" s="25"/>
      <c r="H14017" s="25"/>
      <c r="I14017" s="120"/>
      <c r="J14017" s="23"/>
      <c r="K14017" s="24"/>
      <c r="L14017" s="23"/>
      <c r="N14017" s="121"/>
    </row>
    <row r="14018" spans="1:15" ht="45.95" customHeight="1">
      <c r="F14018" s="133"/>
      <c r="G14018" s="25"/>
      <c r="H14018" s="25"/>
      <c r="I14018" s="120"/>
      <c r="J14018" s="23"/>
      <c r="K14018" s="24"/>
      <c r="L14018" s="23"/>
      <c r="N14018" s="121"/>
    </row>
    <row r="14019" spans="1:15" ht="45.95" customHeight="1">
      <c r="F14019" s="18"/>
      <c r="G14019" s="19"/>
      <c r="H14019" s="19"/>
      <c r="I14019" s="120"/>
      <c r="J14019" s="16"/>
      <c r="K14019" s="17"/>
      <c r="L14019" s="16"/>
      <c r="N14019" s="121"/>
    </row>
    <row r="14020" spans="1:15" ht="45.95" customHeight="1">
      <c r="F14020" s="18"/>
      <c r="G14020" s="19"/>
      <c r="H14020" s="19"/>
      <c r="I14020" s="120"/>
      <c r="J14020" s="16"/>
      <c r="K14020" s="17"/>
      <c r="L14020" s="16"/>
      <c r="N14020" s="121"/>
    </row>
    <row r="14021" spans="1:15" ht="45.95" customHeight="1">
      <c r="F14021" s="18"/>
      <c r="G14021" s="19"/>
      <c r="H14021" s="19"/>
      <c r="I14021" s="120"/>
      <c r="J14021" s="16"/>
      <c r="K14021" s="17"/>
      <c r="L14021" s="16"/>
      <c r="N14021" s="121"/>
    </row>
    <row r="14022" spans="1:15" ht="45.95" customHeight="1">
      <c r="F14022" s="18"/>
      <c r="G14022" s="19"/>
      <c r="H14022" s="19"/>
      <c r="I14022" s="120"/>
      <c r="J14022" s="16"/>
      <c r="K14022" s="17"/>
      <c r="L14022" s="16"/>
      <c r="N14022" s="121"/>
    </row>
    <row r="14023" spans="1:15" ht="45.95" customHeight="1">
      <c r="F14023" s="22"/>
      <c r="G14023" s="19"/>
      <c r="H14023" s="19"/>
      <c r="I14023" s="120"/>
      <c r="J14023" s="23"/>
      <c r="K14023" s="24"/>
      <c r="L14023" s="23"/>
      <c r="N14023" s="121"/>
    </row>
    <row r="14024" spans="1:15" ht="45.95" customHeight="1">
      <c r="F14024" s="25"/>
      <c r="G14024" s="25"/>
      <c r="H14024" s="25"/>
      <c r="I14024" s="132"/>
      <c r="J14024" s="23"/>
      <c r="K14024" s="24"/>
      <c r="L14024" s="23"/>
      <c r="N14024" s="121"/>
    </row>
    <row r="14025" spans="1:15" ht="45.95" customHeight="1">
      <c r="F14025" s="25"/>
      <c r="G14025" s="25"/>
      <c r="H14025" s="25"/>
      <c r="I14025" s="132"/>
      <c r="J14025" s="23"/>
      <c r="K14025" s="24"/>
      <c r="L14025" s="23"/>
      <c r="N14025" s="121"/>
    </row>
    <row r="14026" spans="1:15" ht="45.95" customHeight="1">
      <c r="F14026" s="133"/>
      <c r="G14026" s="25"/>
      <c r="H14026" s="25"/>
      <c r="I14026" s="132"/>
      <c r="J14026" s="23"/>
      <c r="K14026" s="24"/>
      <c r="L14026" s="23"/>
      <c r="N14026" s="121"/>
    </row>
    <row r="14027" spans="1:15" ht="45.95" customHeight="1">
      <c r="F14027" s="133"/>
      <c r="G14027" s="25"/>
      <c r="H14027" s="25"/>
      <c r="I14027" s="132"/>
      <c r="J14027" s="23"/>
      <c r="K14027" s="24"/>
      <c r="L14027" s="23"/>
      <c r="N14027" s="121"/>
    </row>
    <row r="14028" spans="1:15" ht="45.95" customHeight="1">
      <c r="A14028" s="110"/>
      <c r="B14028" s="149"/>
      <c r="C14028" s="127"/>
      <c r="D14028" s="150"/>
      <c r="E14028" s="150"/>
      <c r="F14028" s="18"/>
      <c r="G14028" s="130"/>
      <c r="H14028" s="130"/>
      <c r="I14028" s="120"/>
      <c r="J14028" s="16"/>
      <c r="K14028" s="17"/>
      <c r="L14028" s="16"/>
      <c r="N14028" s="131"/>
    </row>
    <row r="14029" spans="1:15" ht="45.95" customHeight="1">
      <c r="F14029" s="18"/>
      <c r="G14029" s="130"/>
      <c r="H14029" s="130"/>
      <c r="I14029" s="120"/>
      <c r="J14029" s="16"/>
      <c r="K14029" s="17"/>
      <c r="L14029" s="16"/>
      <c r="N14029" s="131"/>
    </row>
    <row r="14030" spans="1:15" ht="45.95" customHeight="1">
      <c r="F14030" s="18"/>
      <c r="G14030" s="19"/>
      <c r="H14030" s="19"/>
      <c r="I14030" s="137"/>
      <c r="J14030" s="16"/>
      <c r="K14030" s="17"/>
      <c r="L14030" s="16"/>
      <c r="N14030" s="160"/>
      <c r="O14030" s="161"/>
    </row>
    <row r="14031" spans="1:15" ht="45.95" customHeight="1">
      <c r="F14031" s="18"/>
      <c r="G14031" s="19"/>
      <c r="H14031" s="19"/>
      <c r="I14031" s="120"/>
      <c r="J14031" s="16"/>
      <c r="K14031" s="17"/>
      <c r="L14031" s="16"/>
      <c r="N14031" s="160"/>
      <c r="O14031" s="161"/>
    </row>
    <row r="14032" spans="1:15" ht="45.95" customHeight="1">
      <c r="F14032" s="18"/>
      <c r="G14032" s="19"/>
      <c r="H14032" s="19"/>
      <c r="I14032" s="120"/>
      <c r="J14032" s="16"/>
      <c r="K14032" s="17"/>
      <c r="L14032" s="16"/>
      <c r="N14032" s="160"/>
      <c r="O14032" s="161"/>
    </row>
    <row r="14033" spans="6:15" ht="45.95" customHeight="1">
      <c r="F14033" s="18"/>
      <c r="G14033" s="19"/>
      <c r="H14033" s="19"/>
      <c r="I14033" s="120"/>
      <c r="J14033" s="16"/>
      <c r="K14033" s="17"/>
      <c r="L14033" s="16"/>
      <c r="N14033" s="160"/>
      <c r="O14033" s="161"/>
    </row>
    <row r="14034" spans="6:15" ht="45.95" customHeight="1">
      <c r="F14034" s="22"/>
      <c r="G14034" s="19"/>
      <c r="H14034" s="19"/>
      <c r="I14034" s="120"/>
      <c r="J14034" s="23"/>
      <c r="K14034" s="24"/>
      <c r="L14034" s="23"/>
      <c r="N14034" s="160"/>
      <c r="O14034" s="161"/>
    </row>
    <row r="14035" spans="6:15" ht="45.95" customHeight="1">
      <c r="F14035" s="22"/>
      <c r="G14035" s="19"/>
      <c r="H14035" s="19"/>
      <c r="I14035" s="120"/>
      <c r="J14035" s="23"/>
      <c r="K14035" s="24"/>
      <c r="L14035" s="23"/>
      <c r="N14035" s="160"/>
      <c r="O14035" s="161"/>
    </row>
    <row r="14036" spans="6:15" ht="45.95" customHeight="1">
      <c r="F14036" s="25"/>
      <c r="G14036" s="25"/>
      <c r="H14036" s="25"/>
      <c r="I14036" s="132"/>
      <c r="J14036" s="23"/>
      <c r="K14036" s="24"/>
      <c r="L14036" s="23"/>
      <c r="N14036" s="160"/>
    </row>
    <row r="14037" spans="6:15" ht="45.95" customHeight="1">
      <c r="F14037" s="25"/>
      <c r="G14037" s="25"/>
      <c r="H14037" s="25"/>
      <c r="I14037" s="132"/>
      <c r="J14037" s="23"/>
      <c r="K14037" s="24"/>
      <c r="L14037" s="23"/>
      <c r="N14037" s="160"/>
    </row>
    <row r="14038" spans="6:15" ht="45.95" customHeight="1">
      <c r="F14038" s="133"/>
      <c r="G14038" s="25"/>
      <c r="H14038" s="25"/>
      <c r="I14038" s="132"/>
      <c r="J14038" s="23"/>
      <c r="K14038" s="24"/>
      <c r="L14038" s="23"/>
      <c r="N14038" s="160"/>
    </row>
    <row r="14039" spans="6:15" ht="45.95" customHeight="1">
      <c r="F14039" s="133"/>
      <c r="G14039" s="25"/>
      <c r="H14039" s="25"/>
      <c r="I14039" s="132"/>
      <c r="J14039" s="23"/>
      <c r="K14039" s="24"/>
      <c r="L14039" s="23"/>
      <c r="N14039" s="160"/>
    </row>
    <row r="14040" spans="6:15" ht="45.95" customHeight="1">
      <c r="F14040" s="133"/>
      <c r="G14040" s="25"/>
      <c r="H14040" s="25"/>
      <c r="I14040" s="132"/>
      <c r="J14040" s="23"/>
      <c r="K14040" s="24"/>
      <c r="L14040" s="23"/>
      <c r="N14040" s="160"/>
    </row>
    <row r="14041" spans="6:15" ht="45.95" customHeight="1">
      <c r="F14041" s="133"/>
      <c r="G14041" s="25"/>
      <c r="H14041" s="25"/>
      <c r="I14041" s="132"/>
      <c r="J14041" s="23"/>
      <c r="K14041" s="24"/>
      <c r="L14041" s="23"/>
      <c r="N14041" s="160"/>
    </row>
    <row r="14042" spans="6:15" ht="45.95" customHeight="1">
      <c r="F14042" s="133"/>
      <c r="G14042" s="25"/>
      <c r="H14042" s="25"/>
      <c r="I14042" s="132"/>
      <c r="J14042" s="23"/>
      <c r="K14042" s="24"/>
      <c r="L14042" s="23"/>
      <c r="N14042" s="160"/>
    </row>
    <row r="14043" spans="6:15" ht="45.95" customHeight="1">
      <c r="F14043" s="18"/>
      <c r="G14043" s="19"/>
      <c r="H14043" s="19"/>
      <c r="I14043" s="120"/>
      <c r="J14043" s="16"/>
      <c r="K14043" s="17"/>
      <c r="L14043" s="16"/>
      <c r="N14043" s="160"/>
      <c r="O14043" s="161"/>
    </row>
    <row r="14044" spans="6:15" ht="45.95" customHeight="1">
      <c r="F14044" s="18"/>
      <c r="G14044" s="19"/>
      <c r="H14044" s="19"/>
      <c r="I14044" s="120"/>
      <c r="J14044" s="16"/>
      <c r="K14044" s="17"/>
      <c r="L14044" s="16"/>
      <c r="N14044" s="160"/>
      <c r="O14044" s="161"/>
    </row>
    <row r="14045" spans="6:15" ht="45.95" customHeight="1">
      <c r="F14045" s="22"/>
      <c r="G14045" s="19"/>
      <c r="H14045" s="19"/>
      <c r="I14045" s="120"/>
      <c r="J14045" s="23"/>
      <c r="K14045" s="24"/>
      <c r="L14045" s="23"/>
      <c r="N14045" s="160"/>
      <c r="O14045" s="161"/>
    </row>
    <row r="14046" spans="6:15" ht="45.95" customHeight="1">
      <c r="F14046" s="22"/>
      <c r="G14046" s="19"/>
      <c r="H14046" s="19"/>
      <c r="I14046" s="120"/>
      <c r="J14046" s="23"/>
      <c r="K14046" s="24"/>
      <c r="L14046" s="23"/>
      <c r="N14046" s="160"/>
      <c r="O14046" s="161"/>
    </row>
    <row r="14047" spans="6:15" ht="45.95" customHeight="1">
      <c r="F14047" s="25"/>
      <c r="G14047" s="25"/>
      <c r="H14047" s="25"/>
      <c r="I14047" s="120"/>
      <c r="J14047" s="23"/>
      <c r="K14047" s="24"/>
      <c r="L14047" s="23"/>
      <c r="N14047" s="160"/>
    </row>
    <row r="14048" spans="6:15" ht="45.95" customHeight="1">
      <c r="F14048" s="25"/>
      <c r="G14048" s="25"/>
      <c r="H14048" s="25"/>
      <c r="I14048" s="132"/>
      <c r="J14048" s="23"/>
      <c r="K14048" s="24"/>
      <c r="L14048" s="23"/>
      <c r="N14048" s="160"/>
    </row>
    <row r="14049" spans="1:15" ht="45.95" customHeight="1">
      <c r="F14049" s="133"/>
      <c r="G14049" s="25"/>
      <c r="H14049" s="25"/>
      <c r="I14049" s="132"/>
      <c r="J14049" s="23"/>
      <c r="K14049" s="24"/>
      <c r="L14049" s="23"/>
      <c r="N14049" s="160"/>
    </row>
    <row r="14050" spans="1:15" ht="45.95" customHeight="1">
      <c r="F14050" s="133"/>
      <c r="G14050" s="25"/>
      <c r="H14050" s="25"/>
      <c r="I14050" s="132"/>
      <c r="J14050" s="23"/>
      <c r="K14050" s="24"/>
      <c r="L14050" s="23"/>
      <c r="N14050" s="160"/>
    </row>
    <row r="14051" spans="1:15" ht="45.95" customHeight="1">
      <c r="F14051" s="133"/>
      <c r="G14051" s="25"/>
      <c r="H14051" s="25"/>
      <c r="I14051" s="132"/>
      <c r="J14051" s="23"/>
      <c r="K14051" s="24"/>
      <c r="L14051" s="23"/>
      <c r="M14051" s="162"/>
      <c r="N14051" s="160"/>
    </row>
    <row r="14052" spans="1:15" ht="45.95" customHeight="1">
      <c r="F14052" s="133"/>
      <c r="G14052" s="25"/>
      <c r="H14052" s="25"/>
      <c r="I14052" s="132"/>
      <c r="J14052" s="23"/>
      <c r="K14052" s="24"/>
      <c r="L14052" s="23"/>
      <c r="N14052" s="160"/>
    </row>
    <row r="14053" spans="1:15" ht="45.95" customHeight="1">
      <c r="A14053" s="110"/>
      <c r="B14053" s="149"/>
      <c r="C14053" s="127"/>
      <c r="D14053" s="150"/>
      <c r="E14053" s="150"/>
      <c r="F14053" s="18"/>
      <c r="G14053" s="130"/>
      <c r="H14053" s="130"/>
      <c r="I14053" s="120"/>
      <c r="J14053" s="16"/>
      <c r="K14053" s="17"/>
      <c r="L14053" s="16"/>
      <c r="N14053" s="131"/>
    </row>
    <row r="14054" spans="1:15" ht="45.95" customHeight="1">
      <c r="F14054" s="18"/>
      <c r="G14054" s="130"/>
      <c r="H14054" s="130"/>
      <c r="I14054" s="120"/>
      <c r="J14054" s="16"/>
      <c r="K14054" s="17"/>
      <c r="L14054" s="16"/>
      <c r="N14054" s="131"/>
      <c r="O14054" s="96"/>
    </row>
    <row r="14055" spans="1:15" ht="45.95" customHeight="1">
      <c r="F14055" s="18"/>
      <c r="G14055" s="19"/>
      <c r="H14055" s="19"/>
      <c r="I14055" s="120"/>
      <c r="J14055" s="16"/>
      <c r="K14055" s="17"/>
      <c r="L14055" s="16"/>
      <c r="N14055" s="121"/>
      <c r="O14055" s="135"/>
    </row>
    <row r="14056" spans="1:15" ht="45.95" customHeight="1">
      <c r="F14056" s="18"/>
      <c r="G14056" s="19"/>
      <c r="H14056" s="19"/>
      <c r="I14056" s="120"/>
      <c r="J14056" s="16"/>
      <c r="K14056" s="17"/>
      <c r="L14056" s="16"/>
      <c r="N14056" s="121"/>
      <c r="O14056" s="135"/>
    </row>
    <row r="14057" spans="1:15" ht="45.95" customHeight="1">
      <c r="F14057" s="18"/>
      <c r="G14057" s="19"/>
      <c r="H14057" s="19"/>
      <c r="I14057" s="120"/>
      <c r="J14057" s="16"/>
      <c r="K14057" s="17"/>
      <c r="L14057" s="16"/>
      <c r="N14057" s="121"/>
      <c r="O14057" s="135"/>
    </row>
    <row r="14058" spans="1:15" ht="45.95" customHeight="1">
      <c r="F14058" s="22"/>
      <c r="G14058" s="19"/>
      <c r="H14058" s="19"/>
      <c r="I14058" s="120"/>
      <c r="J14058" s="23"/>
      <c r="K14058" s="24"/>
      <c r="L14058" s="23"/>
      <c r="N14058" s="121"/>
      <c r="O14058" s="135"/>
    </row>
    <row r="14059" spans="1:15" ht="45.95" customHeight="1">
      <c r="F14059" s="22"/>
      <c r="G14059" s="19"/>
      <c r="H14059" s="19"/>
      <c r="I14059" s="120"/>
      <c r="J14059" s="23"/>
      <c r="K14059" s="24"/>
      <c r="L14059" s="23"/>
      <c r="N14059" s="121"/>
      <c r="O14059" s="135"/>
    </row>
    <row r="14060" spans="1:15" ht="45.95" customHeight="1">
      <c r="F14060" s="25"/>
      <c r="G14060" s="25"/>
      <c r="H14060" s="25"/>
      <c r="I14060" s="120"/>
      <c r="J14060" s="23"/>
      <c r="K14060" s="24"/>
      <c r="L14060" s="23"/>
      <c r="N14060" s="121"/>
      <c r="O14060" s="135"/>
    </row>
    <row r="14061" spans="1:15" ht="45.95" customHeight="1">
      <c r="F14061" s="25"/>
      <c r="G14061" s="25"/>
      <c r="H14061" s="25"/>
      <c r="I14061" s="132"/>
      <c r="J14061" s="23"/>
      <c r="K14061" s="24"/>
      <c r="L14061" s="23"/>
      <c r="N14061" s="121"/>
      <c r="O14061" s="135"/>
    </row>
    <row r="14062" spans="1:15" ht="45.95" customHeight="1">
      <c r="F14062" s="133"/>
      <c r="G14062" s="25"/>
      <c r="H14062" s="25"/>
      <c r="I14062" s="132"/>
      <c r="J14062" s="23"/>
      <c r="K14062" s="24"/>
      <c r="L14062" s="23"/>
      <c r="N14062" s="121"/>
      <c r="O14062" s="135"/>
    </row>
    <row r="14063" spans="1:15" ht="45.95" customHeight="1">
      <c r="F14063" s="133"/>
      <c r="G14063" s="25"/>
      <c r="H14063" s="25"/>
      <c r="I14063" s="132"/>
      <c r="J14063" s="23"/>
      <c r="K14063" s="24"/>
      <c r="L14063" s="23"/>
      <c r="N14063" s="121"/>
      <c r="O14063" s="135"/>
    </row>
    <row r="14064" spans="1:15" ht="45.95" customHeight="1">
      <c r="F14064" s="133"/>
      <c r="G14064" s="25"/>
      <c r="H14064" s="25"/>
      <c r="I14064" s="132"/>
      <c r="J14064" s="23"/>
      <c r="K14064" s="24"/>
      <c r="L14064" s="23"/>
      <c r="N14064" s="121"/>
      <c r="O14064" s="135"/>
    </row>
    <row r="14065" spans="1:15" ht="45.95" customHeight="1">
      <c r="F14065" s="133"/>
      <c r="G14065" s="25"/>
      <c r="H14065" s="25"/>
      <c r="I14065" s="132"/>
      <c r="J14065" s="23"/>
      <c r="K14065" s="24"/>
      <c r="L14065" s="23"/>
      <c r="N14065" s="121"/>
      <c r="O14065" s="135"/>
    </row>
    <row r="14066" spans="1:15" ht="45.95" customHeight="1">
      <c r="F14066" s="18"/>
      <c r="G14066" s="19"/>
      <c r="H14066" s="19"/>
      <c r="I14066" s="137"/>
      <c r="J14066" s="16"/>
      <c r="K14066" s="17"/>
      <c r="L14066" s="16"/>
      <c r="N14066" s="160"/>
      <c r="O14066" s="156"/>
    </row>
    <row r="14067" spans="1:15" ht="45.95" customHeight="1">
      <c r="F14067" s="18"/>
      <c r="G14067" s="19"/>
      <c r="H14067" s="19"/>
      <c r="I14067" s="120"/>
      <c r="J14067" s="16"/>
      <c r="K14067" s="17"/>
      <c r="L14067" s="16"/>
      <c r="N14067" s="160"/>
      <c r="O14067" s="156"/>
    </row>
    <row r="14068" spans="1:15" ht="45.95" customHeight="1">
      <c r="F14068" s="18"/>
      <c r="G14068" s="19"/>
      <c r="H14068" s="19"/>
      <c r="I14068" s="120"/>
      <c r="J14068" s="16"/>
      <c r="K14068" s="17"/>
      <c r="L14068" s="16"/>
      <c r="N14068" s="160"/>
      <c r="O14068" s="156"/>
    </row>
    <row r="14069" spans="1:15" ht="45.95" customHeight="1">
      <c r="F14069" s="18"/>
      <c r="G14069" s="19"/>
      <c r="H14069" s="19"/>
      <c r="I14069" s="120"/>
      <c r="J14069" s="16"/>
      <c r="K14069" s="17"/>
      <c r="L14069" s="16"/>
      <c r="N14069" s="160"/>
      <c r="O14069" s="156"/>
    </row>
    <row r="14070" spans="1:15" ht="45.95" customHeight="1">
      <c r="F14070" s="18"/>
      <c r="G14070" s="19"/>
      <c r="H14070" s="19"/>
      <c r="I14070" s="120"/>
      <c r="J14070" s="16"/>
      <c r="K14070" s="17"/>
      <c r="L14070" s="16"/>
      <c r="N14070" s="160"/>
      <c r="O14070" s="156"/>
    </row>
    <row r="14071" spans="1:15" ht="45.95" customHeight="1">
      <c r="F14071" s="22"/>
      <c r="G14071" s="19"/>
      <c r="H14071" s="19"/>
      <c r="I14071" s="120"/>
      <c r="J14071" s="23"/>
      <c r="K14071" s="24"/>
      <c r="L14071" s="23"/>
      <c r="N14071" s="160"/>
      <c r="O14071" s="156"/>
    </row>
    <row r="14072" spans="1:15" ht="45.95" customHeight="1">
      <c r="F14072" s="22"/>
      <c r="G14072" s="19"/>
      <c r="H14072" s="19"/>
      <c r="I14072" s="120"/>
      <c r="J14072" s="23"/>
      <c r="K14072" s="24"/>
      <c r="L14072" s="23"/>
      <c r="N14072" s="160"/>
      <c r="O14072" s="156"/>
    </row>
    <row r="14073" spans="1:15" ht="45.95" customHeight="1">
      <c r="F14073" s="25"/>
      <c r="G14073" s="25"/>
      <c r="H14073" s="25"/>
      <c r="I14073" s="132"/>
      <c r="J14073" s="23"/>
      <c r="K14073" s="24"/>
      <c r="L14073" s="23"/>
      <c r="N14073" s="160"/>
      <c r="O14073" s="96"/>
    </row>
    <row r="14074" spans="1:15" ht="45.95" customHeight="1">
      <c r="F14074" s="25"/>
      <c r="G14074" s="25"/>
      <c r="H14074" s="25"/>
      <c r="I14074" s="132"/>
      <c r="J14074" s="23"/>
      <c r="K14074" s="24"/>
      <c r="L14074" s="23"/>
      <c r="N14074" s="160"/>
      <c r="O14074" s="96"/>
    </row>
    <row r="14075" spans="1:15" ht="45.95" customHeight="1">
      <c r="F14075" s="133"/>
      <c r="G14075" s="25"/>
      <c r="H14075" s="25"/>
      <c r="I14075" s="132"/>
      <c r="J14075" s="23"/>
      <c r="K14075" s="24"/>
      <c r="L14075" s="23"/>
      <c r="N14075" s="160"/>
      <c r="O14075" s="96"/>
    </row>
    <row r="14076" spans="1:15" ht="45.95" customHeight="1">
      <c r="F14076" s="133"/>
      <c r="G14076" s="25"/>
      <c r="H14076" s="25"/>
      <c r="I14076" s="132"/>
      <c r="J14076" s="23"/>
      <c r="K14076" s="24"/>
      <c r="L14076" s="23"/>
      <c r="N14076" s="160"/>
      <c r="O14076" s="96"/>
    </row>
    <row r="14077" spans="1:15" ht="45.95" customHeight="1">
      <c r="F14077" s="133"/>
      <c r="G14077" s="25"/>
      <c r="H14077" s="25"/>
      <c r="I14077" s="132"/>
      <c r="J14077" s="23"/>
      <c r="K14077" s="24"/>
      <c r="L14077" s="23"/>
      <c r="N14077" s="160"/>
      <c r="O14077" s="96"/>
    </row>
    <row r="14078" spans="1:15" ht="45.95" customHeight="1">
      <c r="F14078" s="133"/>
      <c r="G14078" s="25"/>
      <c r="H14078" s="25"/>
      <c r="I14078" s="132"/>
      <c r="J14078" s="23"/>
      <c r="K14078" s="24"/>
      <c r="L14078" s="23"/>
      <c r="N14078" s="160"/>
      <c r="O14078" s="96"/>
    </row>
    <row r="14079" spans="1:15" ht="45.95" customHeight="1">
      <c r="A14079" s="110"/>
      <c r="B14079" s="149"/>
      <c r="C14079" s="127"/>
      <c r="D14079" s="150"/>
      <c r="E14079" s="150"/>
      <c r="F14079" s="18"/>
      <c r="G14079" s="130"/>
      <c r="H14079" s="130"/>
      <c r="I14079" s="120"/>
      <c r="J14079" s="16"/>
      <c r="K14079" s="17"/>
      <c r="L14079" s="16"/>
      <c r="N14079" s="131"/>
      <c r="O14079" s="96"/>
    </row>
    <row r="14080" spans="1:15" ht="45.95" customHeight="1">
      <c r="F14080" s="130"/>
      <c r="G14080" s="130"/>
      <c r="H14080" s="130"/>
      <c r="I14080" s="120"/>
      <c r="J14080" s="16"/>
      <c r="K14080" s="17"/>
      <c r="L14080" s="16"/>
      <c r="M14080" s="118"/>
      <c r="N14080" s="131"/>
      <c r="O14080" s="96"/>
    </row>
    <row r="14081" spans="6:15" ht="45.95" customHeight="1">
      <c r="F14081" s="130"/>
      <c r="G14081" s="130"/>
      <c r="H14081" s="130"/>
      <c r="I14081" s="120"/>
      <c r="J14081" s="16"/>
      <c r="K14081" s="17"/>
      <c r="L14081" s="16"/>
      <c r="N14081" s="131"/>
      <c r="O14081" s="96"/>
    </row>
    <row r="14082" spans="6:15" ht="45.95" customHeight="1">
      <c r="F14082" s="18"/>
      <c r="G14082" s="19"/>
      <c r="H14082" s="19"/>
      <c r="I14082" s="137"/>
      <c r="J14082" s="16"/>
      <c r="K14082" s="17"/>
      <c r="L14082" s="16"/>
      <c r="N14082" s="121"/>
      <c r="O14082" s="156"/>
    </row>
    <row r="14083" spans="6:15" ht="45.95" customHeight="1">
      <c r="F14083" s="18"/>
      <c r="G14083" s="19"/>
      <c r="H14083" s="19"/>
      <c r="I14083" s="120"/>
      <c r="J14083" s="16"/>
      <c r="K14083" s="17"/>
      <c r="L14083" s="16"/>
      <c r="N14083" s="121"/>
      <c r="O14083" s="156"/>
    </row>
    <row r="14084" spans="6:15" ht="45.95" customHeight="1">
      <c r="F14084" s="18"/>
      <c r="G14084" s="19"/>
      <c r="H14084" s="19"/>
      <c r="I14084" s="120"/>
      <c r="J14084" s="16"/>
      <c r="K14084" s="17"/>
      <c r="L14084" s="16"/>
      <c r="N14084" s="121"/>
      <c r="O14084" s="156"/>
    </row>
    <row r="14085" spans="6:15" ht="45.95" customHeight="1">
      <c r="F14085" s="18"/>
      <c r="G14085" s="19"/>
      <c r="H14085" s="19"/>
      <c r="I14085" s="120"/>
      <c r="J14085" s="16"/>
      <c r="K14085" s="17"/>
      <c r="L14085" s="16"/>
      <c r="N14085" s="121"/>
      <c r="O14085" s="156"/>
    </row>
    <row r="14086" spans="6:15" ht="45.95" customHeight="1">
      <c r="F14086" s="18"/>
      <c r="G14086" s="19"/>
      <c r="H14086" s="19"/>
      <c r="I14086" s="120"/>
      <c r="J14086" s="16"/>
      <c r="K14086" s="17"/>
      <c r="L14086" s="16"/>
      <c r="N14086" s="121"/>
      <c r="O14086" s="156"/>
    </row>
    <row r="14087" spans="6:15" ht="45.95" customHeight="1">
      <c r="F14087" s="22"/>
      <c r="G14087" s="19"/>
      <c r="H14087" s="19"/>
      <c r="I14087" s="120"/>
      <c r="J14087" s="23"/>
      <c r="K14087" s="24"/>
      <c r="L14087" s="23"/>
      <c r="N14087" s="121"/>
      <c r="O14087" s="156"/>
    </row>
    <row r="14088" spans="6:15" ht="45.95" customHeight="1">
      <c r="F14088" s="22"/>
      <c r="G14088" s="19"/>
      <c r="H14088" s="19"/>
      <c r="I14088" s="120"/>
      <c r="J14088" s="23"/>
      <c r="K14088" s="24"/>
      <c r="L14088" s="23"/>
      <c r="N14088" s="121"/>
      <c r="O14088" s="156"/>
    </row>
    <row r="14089" spans="6:15" ht="45.95" customHeight="1">
      <c r="F14089" s="25"/>
      <c r="G14089" s="25"/>
      <c r="H14089" s="25"/>
      <c r="I14089" s="132"/>
      <c r="J14089" s="23"/>
      <c r="K14089" s="24"/>
      <c r="L14089" s="23"/>
      <c r="N14089" s="121"/>
      <c r="O14089" s="96"/>
    </row>
    <row r="14090" spans="6:15" ht="45.95" customHeight="1">
      <c r="F14090" s="25"/>
      <c r="G14090" s="25"/>
      <c r="H14090" s="25"/>
      <c r="I14090" s="132"/>
      <c r="J14090" s="23"/>
      <c r="K14090" s="24"/>
      <c r="L14090" s="23"/>
      <c r="N14090" s="121"/>
      <c r="O14090" s="96"/>
    </row>
    <row r="14091" spans="6:15" ht="45.95" customHeight="1">
      <c r="F14091" s="133"/>
      <c r="G14091" s="25"/>
      <c r="H14091" s="25"/>
      <c r="I14091" s="132"/>
      <c r="J14091" s="23"/>
      <c r="K14091" s="24"/>
      <c r="L14091" s="23"/>
      <c r="N14091" s="121"/>
      <c r="O14091" s="96"/>
    </row>
    <row r="14092" spans="6:15" ht="45.95" customHeight="1">
      <c r="F14092" s="133"/>
      <c r="G14092" s="25"/>
      <c r="H14092" s="25"/>
      <c r="I14092" s="132"/>
      <c r="J14092" s="23"/>
      <c r="K14092" s="24"/>
      <c r="L14092" s="23"/>
      <c r="N14092" s="121"/>
      <c r="O14092" s="96"/>
    </row>
    <row r="14093" spans="6:15" ht="45.95" customHeight="1">
      <c r="F14093" s="133"/>
      <c r="G14093" s="25"/>
      <c r="H14093" s="25"/>
      <c r="I14093" s="132"/>
      <c r="J14093" s="23"/>
      <c r="K14093" s="24"/>
      <c r="L14093" s="23"/>
      <c r="N14093" s="121"/>
      <c r="O14093" s="96"/>
    </row>
    <row r="14094" spans="6:15" ht="45.95" customHeight="1">
      <c r="F14094" s="133"/>
      <c r="G14094" s="25"/>
      <c r="H14094" s="25"/>
      <c r="I14094" s="132"/>
      <c r="J14094" s="23"/>
      <c r="K14094" s="24"/>
      <c r="L14094" s="23"/>
      <c r="N14094" s="121"/>
      <c r="O14094" s="96"/>
    </row>
    <row r="14095" spans="6:15" ht="45.95" customHeight="1">
      <c r="F14095" s="18"/>
      <c r="G14095" s="19"/>
      <c r="H14095" s="19"/>
      <c r="I14095" s="120"/>
      <c r="J14095" s="16"/>
      <c r="K14095" s="17"/>
      <c r="L14095" s="16"/>
      <c r="N14095" s="121"/>
      <c r="O14095" s="156"/>
    </row>
    <row r="14096" spans="6:15" ht="45.95" customHeight="1">
      <c r="F14096" s="18"/>
      <c r="G14096" s="19"/>
      <c r="H14096" s="19"/>
      <c r="I14096" s="120"/>
      <c r="J14096" s="16"/>
      <c r="K14096" s="17"/>
      <c r="L14096" s="16"/>
      <c r="N14096" s="121"/>
      <c r="O14096" s="156"/>
    </row>
    <row r="14097" spans="1:15" ht="45.95" customHeight="1">
      <c r="F14097" s="18"/>
      <c r="G14097" s="19"/>
      <c r="H14097" s="19"/>
      <c r="I14097" s="120"/>
      <c r="J14097" s="16"/>
      <c r="K14097" s="17"/>
      <c r="L14097" s="16"/>
      <c r="N14097" s="121"/>
      <c r="O14097" s="156"/>
    </row>
    <row r="14098" spans="1:15" ht="45.95" customHeight="1">
      <c r="F14098" s="22"/>
      <c r="G14098" s="19"/>
      <c r="H14098" s="19"/>
      <c r="I14098" s="120"/>
      <c r="J14098" s="23"/>
      <c r="K14098" s="24"/>
      <c r="L14098" s="23"/>
      <c r="N14098" s="121"/>
      <c r="O14098" s="156"/>
    </row>
    <row r="14099" spans="1:15" ht="45.95" customHeight="1">
      <c r="F14099" s="25"/>
      <c r="G14099" s="25"/>
      <c r="H14099" s="25"/>
      <c r="I14099" s="120"/>
      <c r="J14099" s="23"/>
      <c r="K14099" s="24"/>
      <c r="L14099" s="23"/>
      <c r="N14099" s="121"/>
      <c r="O14099" s="96"/>
    </row>
    <row r="14100" spans="1:15" ht="45.95" customHeight="1">
      <c r="F14100" s="133"/>
      <c r="G14100" s="25"/>
      <c r="H14100" s="25"/>
      <c r="I14100" s="132"/>
      <c r="J14100" s="23"/>
      <c r="K14100" s="24"/>
      <c r="L14100" s="23"/>
      <c r="N14100" s="121"/>
      <c r="O14100" s="96"/>
    </row>
    <row r="14101" spans="1:15" ht="45.95" customHeight="1">
      <c r="F14101" s="133"/>
      <c r="G14101" s="25"/>
      <c r="H14101" s="25"/>
      <c r="I14101" s="132"/>
      <c r="J14101" s="23"/>
      <c r="K14101" s="24"/>
      <c r="L14101" s="23"/>
      <c r="N14101" s="121"/>
      <c r="O14101" s="96"/>
    </row>
    <row r="14102" spans="1:15" ht="45.95" customHeight="1">
      <c r="F14102" s="18"/>
      <c r="G14102" s="19"/>
      <c r="H14102" s="19"/>
      <c r="I14102" s="120"/>
      <c r="J14102" s="16"/>
      <c r="K14102" s="17"/>
      <c r="L14102" s="16"/>
      <c r="N14102" s="121"/>
      <c r="O14102" s="156"/>
    </row>
    <row r="14103" spans="1:15" ht="45.95" customHeight="1">
      <c r="F14103" s="18"/>
      <c r="G14103" s="19"/>
      <c r="H14103" s="19"/>
      <c r="I14103" s="120"/>
      <c r="J14103" s="16"/>
      <c r="K14103" s="17"/>
      <c r="L14103" s="16"/>
      <c r="N14103" s="121"/>
      <c r="O14103" s="156"/>
    </row>
    <row r="14104" spans="1:15" ht="45.95" customHeight="1">
      <c r="F14104" s="22"/>
      <c r="G14104" s="19"/>
      <c r="H14104" s="19"/>
      <c r="I14104" s="120"/>
      <c r="J14104" s="23"/>
      <c r="K14104" s="24"/>
      <c r="L14104" s="23"/>
      <c r="N14104" s="121"/>
      <c r="O14104" s="156"/>
    </row>
    <row r="14105" spans="1:15" ht="45.95" customHeight="1">
      <c r="F14105" s="22"/>
      <c r="G14105" s="19"/>
      <c r="H14105" s="19"/>
      <c r="I14105" s="120"/>
      <c r="J14105" s="23"/>
      <c r="K14105" s="24"/>
      <c r="L14105" s="23"/>
      <c r="N14105" s="121"/>
      <c r="O14105" s="156"/>
    </row>
    <row r="14106" spans="1:15" ht="45.95" customHeight="1">
      <c r="F14106" s="25"/>
      <c r="G14106" s="25"/>
      <c r="H14106" s="25"/>
      <c r="I14106" s="120"/>
      <c r="J14106" s="23"/>
      <c r="K14106" s="24"/>
      <c r="L14106" s="23"/>
      <c r="N14106" s="121"/>
      <c r="O14106" s="96"/>
    </row>
    <row r="14107" spans="1:15" ht="45.95" customHeight="1">
      <c r="F14107" s="133"/>
      <c r="G14107" s="25"/>
      <c r="H14107" s="25"/>
      <c r="I14107" s="132"/>
      <c r="J14107" s="23"/>
      <c r="K14107" s="24"/>
      <c r="L14107" s="23"/>
      <c r="N14107" s="121"/>
      <c r="O14107" s="96"/>
    </row>
    <row r="14108" spans="1:15" ht="45.95" customHeight="1">
      <c r="F14108" s="133"/>
      <c r="G14108" s="25"/>
      <c r="H14108" s="25"/>
      <c r="I14108" s="132"/>
      <c r="J14108" s="23"/>
      <c r="K14108" s="24"/>
      <c r="L14108" s="23"/>
      <c r="N14108" s="121"/>
      <c r="O14108" s="96"/>
    </row>
    <row r="14109" spans="1:15" ht="45.95" customHeight="1">
      <c r="A14109" s="110"/>
      <c r="B14109" s="149"/>
      <c r="C14109" s="127"/>
      <c r="D14109" s="150"/>
      <c r="E14109" s="150"/>
      <c r="F14109" s="130"/>
      <c r="G14109" s="130"/>
      <c r="H14109" s="130"/>
      <c r="I14109" s="120"/>
      <c r="J14109" s="16"/>
      <c r="K14109" s="17"/>
      <c r="L14109" s="16"/>
      <c r="N14109" s="131"/>
      <c r="O14109" s="96"/>
    </row>
    <row r="14110" spans="1:15" ht="45.95" customHeight="1">
      <c r="F14110" s="18"/>
      <c r="G14110" s="130"/>
      <c r="H14110" s="130"/>
      <c r="I14110" s="120"/>
      <c r="J14110" s="16"/>
      <c r="K14110" s="17"/>
      <c r="L14110" s="16"/>
      <c r="N14110" s="131"/>
      <c r="O14110" s="96"/>
    </row>
    <row r="14111" spans="1:15" ht="45.95" customHeight="1">
      <c r="F14111" s="18"/>
      <c r="G14111" s="130"/>
      <c r="H14111" s="130"/>
      <c r="I14111" s="120"/>
      <c r="J14111" s="16"/>
      <c r="K14111" s="17"/>
      <c r="L14111" s="16"/>
      <c r="N14111" s="131"/>
    </row>
    <row r="14112" spans="1:15" ht="45.95" customHeight="1">
      <c r="F14112" s="18"/>
      <c r="G14112" s="130"/>
      <c r="H14112" s="130"/>
      <c r="I14112" s="120"/>
      <c r="J14112" s="16"/>
      <c r="K14112" s="17"/>
      <c r="L14112" s="16"/>
      <c r="N14112" s="131"/>
    </row>
    <row r="14113" spans="6:15" ht="45.95" customHeight="1">
      <c r="F14113" s="18"/>
      <c r="G14113" s="19"/>
      <c r="H14113" s="19"/>
      <c r="I14113" s="137"/>
      <c r="J14113" s="16"/>
      <c r="K14113" s="17"/>
      <c r="L14113" s="16"/>
      <c r="N14113" s="121"/>
      <c r="O14113" s="161"/>
    </row>
    <row r="14114" spans="6:15" ht="45.95" customHeight="1">
      <c r="F14114" s="18"/>
      <c r="G14114" s="19"/>
      <c r="H14114" s="19"/>
      <c r="I14114" s="120"/>
      <c r="J14114" s="16"/>
      <c r="K14114" s="17"/>
      <c r="L14114" s="16"/>
      <c r="N14114" s="121"/>
      <c r="O14114" s="161"/>
    </row>
    <row r="14115" spans="6:15" ht="45.95" customHeight="1">
      <c r="F14115" s="18"/>
      <c r="G14115" s="19"/>
      <c r="H14115" s="19"/>
      <c r="I14115" s="120"/>
      <c r="J14115" s="16"/>
      <c r="K14115" s="17"/>
      <c r="L14115" s="16"/>
      <c r="N14115" s="121"/>
      <c r="O14115" s="161"/>
    </row>
    <row r="14116" spans="6:15" ht="45.95" customHeight="1">
      <c r="F14116" s="18"/>
      <c r="G14116" s="19"/>
      <c r="H14116" s="19"/>
      <c r="I14116" s="120"/>
      <c r="J14116" s="16"/>
      <c r="K14116" s="17"/>
      <c r="L14116" s="16"/>
      <c r="N14116" s="121"/>
      <c r="O14116" s="161"/>
    </row>
    <row r="14117" spans="6:15" ht="45.95" customHeight="1">
      <c r="F14117" s="18"/>
      <c r="G14117" s="19"/>
      <c r="H14117" s="19"/>
      <c r="I14117" s="120"/>
      <c r="J14117" s="16"/>
      <c r="K14117" s="17"/>
      <c r="L14117" s="16"/>
      <c r="N14117" s="121"/>
      <c r="O14117" s="161"/>
    </row>
    <row r="14118" spans="6:15" ht="45.95" customHeight="1">
      <c r="F14118" s="22"/>
      <c r="G14118" s="19"/>
      <c r="H14118" s="19"/>
      <c r="I14118" s="120"/>
      <c r="J14118" s="23"/>
      <c r="K14118" s="24"/>
      <c r="L14118" s="23"/>
      <c r="N14118" s="121"/>
      <c r="O14118" s="161"/>
    </row>
    <row r="14119" spans="6:15" ht="45.95" customHeight="1">
      <c r="F14119" s="22"/>
      <c r="G14119" s="19"/>
      <c r="H14119" s="19"/>
      <c r="I14119" s="120"/>
      <c r="J14119" s="23"/>
      <c r="K14119" s="24"/>
      <c r="L14119" s="23"/>
      <c r="N14119" s="121"/>
      <c r="O14119" s="161"/>
    </row>
    <row r="14120" spans="6:15" ht="45.95" customHeight="1">
      <c r="F14120" s="25"/>
      <c r="G14120" s="25"/>
      <c r="H14120" s="25"/>
      <c r="I14120" s="132"/>
      <c r="J14120" s="23"/>
      <c r="K14120" s="24"/>
      <c r="L14120" s="23"/>
      <c r="N14120" s="121"/>
    </row>
    <row r="14121" spans="6:15" ht="45.95" customHeight="1">
      <c r="F14121" s="25"/>
      <c r="G14121" s="25"/>
      <c r="H14121" s="25"/>
      <c r="I14121" s="132"/>
      <c r="J14121" s="23"/>
      <c r="K14121" s="24"/>
      <c r="L14121" s="23"/>
      <c r="N14121" s="121"/>
    </row>
    <row r="14122" spans="6:15" ht="45.95" customHeight="1">
      <c r="F14122" s="133"/>
      <c r="G14122" s="25"/>
      <c r="H14122" s="25"/>
      <c r="I14122" s="132"/>
      <c r="J14122" s="23"/>
      <c r="K14122" s="24"/>
      <c r="L14122" s="23"/>
      <c r="N14122" s="121"/>
    </row>
    <row r="14123" spans="6:15" ht="45.95" customHeight="1">
      <c r="F14123" s="133"/>
      <c r="G14123" s="25"/>
      <c r="H14123" s="25"/>
      <c r="I14123" s="132"/>
      <c r="J14123" s="23"/>
      <c r="K14123" s="24"/>
      <c r="L14123" s="23"/>
      <c r="N14123" s="121"/>
    </row>
    <row r="14124" spans="6:15" ht="45.95" customHeight="1">
      <c r="F14124" s="133"/>
      <c r="G14124" s="25"/>
      <c r="H14124" s="25"/>
      <c r="I14124" s="132"/>
      <c r="J14124" s="23"/>
      <c r="K14124" s="24"/>
      <c r="L14124" s="23"/>
      <c r="N14124" s="121"/>
    </row>
    <row r="14125" spans="6:15" ht="45.95" customHeight="1">
      <c r="F14125" s="133"/>
      <c r="G14125" s="25"/>
      <c r="H14125" s="25"/>
      <c r="I14125" s="132"/>
      <c r="J14125" s="23"/>
      <c r="K14125" s="24"/>
      <c r="L14125" s="23"/>
      <c r="N14125" s="121"/>
    </row>
    <row r="14126" spans="6:15" ht="45.95" customHeight="1">
      <c r="F14126" s="18"/>
      <c r="G14126" s="19"/>
      <c r="H14126" s="19"/>
      <c r="I14126" s="137"/>
      <c r="J14126" s="16"/>
      <c r="K14126" s="17"/>
      <c r="L14126" s="16"/>
      <c r="N14126" s="121"/>
    </row>
    <row r="14127" spans="6:15" ht="45.95" customHeight="1">
      <c r="F14127" s="18"/>
      <c r="G14127" s="19"/>
      <c r="H14127" s="19"/>
      <c r="I14127" s="120"/>
      <c r="J14127" s="16"/>
      <c r="K14127" s="17"/>
      <c r="L14127" s="16"/>
      <c r="N14127" s="121"/>
    </row>
    <row r="14128" spans="6:15" ht="45.95" customHeight="1">
      <c r="F14128" s="18"/>
      <c r="G14128" s="19"/>
      <c r="H14128" s="19"/>
      <c r="I14128" s="120"/>
      <c r="J14128" s="16"/>
      <c r="K14128" s="100"/>
      <c r="L14128" s="16"/>
      <c r="N14128" s="121"/>
    </row>
    <row r="14129" spans="6:15" ht="45.95" customHeight="1">
      <c r="F14129" s="18"/>
      <c r="G14129" s="19"/>
      <c r="H14129" s="19"/>
      <c r="I14129" s="120"/>
      <c r="J14129" s="16"/>
      <c r="K14129" s="17"/>
      <c r="L14129" s="16"/>
      <c r="N14129" s="121"/>
    </row>
    <row r="14130" spans="6:15" ht="45.95" customHeight="1">
      <c r="F14130" s="18"/>
      <c r="G14130" s="19"/>
      <c r="H14130" s="19"/>
      <c r="I14130" s="120"/>
      <c r="J14130" s="16"/>
      <c r="K14130" s="17"/>
      <c r="L14130" s="16"/>
      <c r="N14130" s="121"/>
    </row>
    <row r="14131" spans="6:15" ht="45.95" customHeight="1">
      <c r="F14131" s="22"/>
      <c r="G14131" s="19"/>
      <c r="H14131" s="19"/>
      <c r="I14131" s="120"/>
      <c r="J14131" s="23"/>
      <c r="K14131" s="24"/>
      <c r="L14131" s="23"/>
      <c r="N14131" s="121"/>
    </row>
    <row r="14132" spans="6:15" ht="45.95" customHeight="1">
      <c r="F14132" s="22"/>
      <c r="G14132" s="19"/>
      <c r="H14132" s="19"/>
      <c r="I14132" s="120"/>
      <c r="J14132" s="23"/>
      <c r="K14132" s="24"/>
      <c r="L14132" s="23"/>
      <c r="N14132" s="121"/>
    </row>
    <row r="14133" spans="6:15" ht="45.95" customHeight="1">
      <c r="F14133" s="25"/>
      <c r="G14133" s="25"/>
      <c r="H14133" s="25"/>
      <c r="I14133" s="132"/>
      <c r="J14133" s="23"/>
      <c r="K14133" s="24"/>
      <c r="L14133" s="23"/>
      <c r="N14133" s="121"/>
    </row>
    <row r="14134" spans="6:15" ht="45.95" customHeight="1">
      <c r="F14134" s="25"/>
      <c r="G14134" s="25"/>
      <c r="H14134" s="25"/>
      <c r="I14134" s="132"/>
      <c r="J14134" s="23"/>
      <c r="K14134" s="24"/>
      <c r="L14134" s="23"/>
      <c r="N14134" s="121"/>
    </row>
    <row r="14135" spans="6:15" ht="45.95" customHeight="1">
      <c r="F14135" s="133"/>
      <c r="G14135" s="25"/>
      <c r="H14135" s="25"/>
      <c r="I14135" s="132"/>
      <c r="J14135" s="23"/>
      <c r="K14135" s="100"/>
      <c r="L14135" s="23"/>
      <c r="N14135" s="121"/>
    </row>
    <row r="14136" spans="6:15" ht="45.95" customHeight="1">
      <c r="F14136" s="133"/>
      <c r="G14136" s="25"/>
      <c r="H14136" s="25"/>
      <c r="I14136" s="132"/>
      <c r="J14136" s="23"/>
      <c r="K14136" s="24"/>
      <c r="L14136" s="23"/>
      <c r="N14136" s="121"/>
    </row>
    <row r="14137" spans="6:15" ht="45.95" customHeight="1">
      <c r="F14137" s="133"/>
      <c r="G14137" s="25"/>
      <c r="H14137" s="25"/>
      <c r="I14137" s="132"/>
      <c r="J14137" s="23"/>
      <c r="K14137" s="24"/>
      <c r="L14137" s="23"/>
      <c r="N14137" s="121"/>
    </row>
    <row r="14138" spans="6:15" ht="45.95" customHeight="1">
      <c r="F14138" s="18"/>
      <c r="G14138" s="19"/>
      <c r="H14138" s="19"/>
      <c r="I14138" s="120"/>
      <c r="J14138" s="16"/>
      <c r="K14138" s="17"/>
      <c r="L14138" s="16"/>
      <c r="N14138" s="121"/>
      <c r="O14138" s="161"/>
    </row>
    <row r="14139" spans="6:15" ht="45.95" customHeight="1">
      <c r="F14139" s="18"/>
      <c r="G14139" s="19"/>
      <c r="H14139" s="19"/>
      <c r="I14139" s="120"/>
      <c r="J14139" s="16"/>
      <c r="K14139" s="17"/>
      <c r="L14139" s="16"/>
      <c r="N14139" s="121"/>
      <c r="O14139" s="161"/>
    </row>
    <row r="14140" spans="6:15" ht="45.95" customHeight="1">
      <c r="F14140" s="18"/>
      <c r="G14140" s="19"/>
      <c r="H14140" s="19"/>
      <c r="I14140" s="120"/>
      <c r="J14140" s="16"/>
      <c r="K14140" s="17"/>
      <c r="L14140" s="16"/>
      <c r="N14140" s="121"/>
      <c r="O14140" s="161"/>
    </row>
    <row r="14141" spans="6:15" ht="45.95" customHeight="1">
      <c r="F14141" s="18"/>
      <c r="G14141" s="19"/>
      <c r="H14141" s="19"/>
      <c r="I14141" s="120"/>
      <c r="J14141" s="16"/>
      <c r="K14141" s="17"/>
      <c r="L14141" s="16"/>
      <c r="N14141" s="121"/>
      <c r="O14141" s="161"/>
    </row>
    <row r="14142" spans="6:15" ht="45.95" customHeight="1">
      <c r="F14142" s="18"/>
      <c r="G14142" s="19"/>
      <c r="H14142" s="19"/>
      <c r="I14142" s="120"/>
      <c r="J14142" s="16"/>
      <c r="K14142" s="17"/>
      <c r="L14142" s="16"/>
      <c r="N14142" s="121"/>
      <c r="O14142" s="161"/>
    </row>
    <row r="14143" spans="6:15" ht="45.95" customHeight="1">
      <c r="F14143" s="18"/>
      <c r="G14143" s="19"/>
      <c r="H14143" s="19"/>
      <c r="I14143" s="120"/>
      <c r="J14143" s="16"/>
      <c r="K14143" s="17"/>
      <c r="L14143" s="16"/>
      <c r="N14143" s="121"/>
      <c r="O14143" s="161"/>
    </row>
    <row r="14144" spans="6:15" ht="45.95" customHeight="1">
      <c r="F14144" s="22"/>
      <c r="G14144" s="19"/>
      <c r="H14144" s="19"/>
      <c r="I14144" s="120"/>
      <c r="J14144" s="23"/>
      <c r="K14144" s="24"/>
      <c r="L14144" s="23"/>
      <c r="N14144" s="121"/>
      <c r="O14144" s="161"/>
    </row>
    <row r="14145" spans="1:15" ht="45.95" customHeight="1">
      <c r="F14145" s="25"/>
      <c r="G14145" s="25"/>
      <c r="H14145" s="25"/>
      <c r="I14145" s="132"/>
      <c r="J14145" s="23"/>
      <c r="K14145" s="24"/>
      <c r="L14145" s="23"/>
      <c r="N14145" s="121"/>
    </row>
    <row r="14146" spans="1:15" ht="45.95" customHeight="1">
      <c r="F14146" s="25"/>
      <c r="G14146" s="25"/>
      <c r="H14146" s="25"/>
      <c r="I14146" s="132"/>
      <c r="J14146" s="23"/>
      <c r="K14146" s="24"/>
      <c r="L14146" s="23"/>
      <c r="N14146" s="121"/>
    </row>
    <row r="14147" spans="1:15" ht="45.95" customHeight="1">
      <c r="F14147" s="133"/>
      <c r="G14147" s="25"/>
      <c r="H14147" s="25"/>
      <c r="I14147" s="132"/>
      <c r="J14147" s="23"/>
      <c r="K14147" s="24"/>
      <c r="L14147" s="23"/>
      <c r="N14147" s="121"/>
    </row>
    <row r="14148" spans="1:15" ht="45.95" customHeight="1">
      <c r="F14148" s="133"/>
      <c r="G14148" s="25"/>
      <c r="H14148" s="25"/>
      <c r="I14148" s="132"/>
      <c r="J14148" s="23"/>
      <c r="K14148" s="24"/>
      <c r="L14148" s="23"/>
      <c r="N14148" s="121"/>
    </row>
    <row r="14149" spans="1:15" ht="45.95" customHeight="1">
      <c r="F14149" s="133"/>
      <c r="G14149" s="25"/>
      <c r="H14149" s="25"/>
      <c r="I14149" s="132"/>
      <c r="J14149" s="23"/>
      <c r="K14149" s="24"/>
      <c r="L14149" s="23"/>
      <c r="N14149" s="121"/>
    </row>
    <row r="14150" spans="1:15" ht="45.95" customHeight="1">
      <c r="F14150" s="18"/>
      <c r="G14150" s="25"/>
      <c r="H14150" s="25"/>
      <c r="I14150" s="132"/>
      <c r="J14150" s="23"/>
      <c r="K14150" s="24"/>
      <c r="L14150" s="16"/>
      <c r="N14150" s="121"/>
      <c r="O14150" s="161"/>
    </row>
    <row r="14151" spans="1:15" ht="45.95" customHeight="1">
      <c r="F14151" s="18"/>
      <c r="G14151" s="19"/>
      <c r="H14151" s="19"/>
      <c r="I14151" s="120"/>
      <c r="J14151" s="16"/>
      <c r="K14151" s="17"/>
      <c r="L14151" s="16"/>
      <c r="N14151" s="121"/>
      <c r="O14151" s="161"/>
    </row>
    <row r="14152" spans="1:15" ht="45.95" customHeight="1">
      <c r="F14152" s="18"/>
      <c r="G14152" s="19"/>
      <c r="H14152" s="19"/>
      <c r="I14152" s="120"/>
      <c r="J14152" s="16"/>
      <c r="K14152" s="17"/>
      <c r="L14152" s="16"/>
      <c r="N14152" s="121"/>
      <c r="O14152" s="161"/>
    </row>
    <row r="14153" spans="1:15" ht="45.95" customHeight="1">
      <c r="F14153" s="22"/>
      <c r="G14153" s="19"/>
      <c r="H14153" s="19"/>
      <c r="I14153" s="120"/>
      <c r="J14153" s="23"/>
      <c r="K14153" s="24"/>
      <c r="L14153" s="23"/>
      <c r="N14153" s="121"/>
      <c r="O14153" s="161"/>
    </row>
    <row r="14154" spans="1:15" ht="45.95" customHeight="1">
      <c r="F14154" s="22"/>
      <c r="G14154" s="19"/>
      <c r="H14154" s="19"/>
      <c r="I14154" s="120"/>
      <c r="J14154" s="23"/>
      <c r="K14154" s="24"/>
      <c r="L14154" s="23"/>
      <c r="N14154" s="121"/>
      <c r="O14154" s="161"/>
    </row>
    <row r="14155" spans="1:15" ht="45.95" customHeight="1">
      <c r="F14155" s="25"/>
      <c r="G14155" s="25"/>
      <c r="H14155" s="25"/>
      <c r="I14155" s="120"/>
      <c r="J14155" s="23"/>
      <c r="K14155" s="24"/>
      <c r="L14155" s="23"/>
      <c r="N14155" s="121"/>
    </row>
    <row r="14156" spans="1:15" ht="45.95" customHeight="1">
      <c r="F14156" s="25"/>
      <c r="G14156" s="25"/>
      <c r="H14156" s="25"/>
      <c r="I14156" s="132"/>
      <c r="J14156" s="23"/>
      <c r="K14156" s="24"/>
      <c r="L14156" s="23"/>
      <c r="N14156" s="121"/>
    </row>
    <row r="14157" spans="1:15" ht="45.95" customHeight="1">
      <c r="F14157" s="133"/>
      <c r="G14157" s="25"/>
      <c r="H14157" s="25"/>
      <c r="I14157" s="132"/>
      <c r="J14157" s="23"/>
      <c r="K14157" s="24"/>
      <c r="L14157" s="23"/>
      <c r="N14157" s="121"/>
    </row>
    <row r="14158" spans="1:15" ht="45.95" customHeight="1">
      <c r="F14158" s="133"/>
      <c r="G14158" s="25"/>
      <c r="H14158" s="25"/>
      <c r="I14158" s="132"/>
      <c r="J14158" s="23"/>
      <c r="K14158" s="24"/>
      <c r="L14158" s="23"/>
      <c r="N14158" s="121"/>
    </row>
    <row r="14159" spans="1:15" ht="45.95" customHeight="1">
      <c r="F14159" s="133"/>
      <c r="G14159" s="25"/>
      <c r="H14159" s="25"/>
      <c r="I14159" s="132"/>
      <c r="J14159" s="23"/>
      <c r="K14159" s="24"/>
      <c r="L14159" s="23"/>
      <c r="N14159" s="121"/>
    </row>
    <row r="14160" spans="1:15" ht="45.95" customHeight="1">
      <c r="A14160" s="110"/>
      <c r="B14160" s="149"/>
      <c r="C14160" s="127"/>
      <c r="D14160" s="150"/>
      <c r="E14160" s="150"/>
      <c r="F14160" s="130"/>
      <c r="G14160" s="130"/>
      <c r="H14160" s="130"/>
      <c r="I14160" s="120"/>
      <c r="J14160" s="16"/>
      <c r="K14160" s="17"/>
      <c r="L14160" s="16"/>
      <c r="N14160" s="131"/>
    </row>
    <row r="14161" spans="1:14" ht="45.95" customHeight="1">
      <c r="A14161" s="110"/>
      <c r="B14161" s="149"/>
      <c r="D14161" s="150"/>
      <c r="E14161" s="150"/>
      <c r="F14161" s="18"/>
      <c r="G14161" s="130"/>
      <c r="H14161" s="130"/>
      <c r="I14161" s="120"/>
      <c r="J14161" s="16"/>
      <c r="K14161" s="17"/>
      <c r="L14161" s="16"/>
      <c r="N14161" s="131"/>
    </row>
    <row r="14162" spans="1:14" ht="45.95" customHeight="1">
      <c r="A14162" s="110"/>
      <c r="B14162" s="149"/>
      <c r="D14162" s="150"/>
      <c r="E14162" s="150"/>
      <c r="F14162" s="18"/>
      <c r="G14162" s="19"/>
      <c r="H14162" s="19"/>
      <c r="I14162" s="137"/>
      <c r="J14162" s="16"/>
      <c r="K14162" s="17"/>
      <c r="L14162" s="16"/>
      <c r="N14162" s="121"/>
    </row>
    <row r="14163" spans="1:14" ht="45.95" customHeight="1">
      <c r="A14163" s="110"/>
      <c r="B14163" s="149"/>
      <c r="D14163" s="150"/>
      <c r="E14163" s="150"/>
      <c r="F14163" s="18"/>
      <c r="G14163" s="19"/>
      <c r="H14163" s="19"/>
      <c r="I14163" s="120"/>
      <c r="J14163" s="16"/>
      <c r="K14163" s="17"/>
      <c r="L14163" s="16"/>
      <c r="N14163" s="121"/>
    </row>
    <row r="14164" spans="1:14" ht="45.95" customHeight="1">
      <c r="A14164" s="110"/>
      <c r="B14164" s="149"/>
      <c r="D14164" s="150"/>
      <c r="E14164" s="150"/>
      <c r="F14164" s="18"/>
      <c r="G14164" s="19"/>
      <c r="H14164" s="19"/>
      <c r="I14164" s="120"/>
      <c r="J14164" s="16"/>
      <c r="K14164" s="17"/>
      <c r="L14164" s="16"/>
      <c r="N14164" s="121"/>
    </row>
    <row r="14165" spans="1:14" ht="45.95" customHeight="1">
      <c r="A14165" s="110"/>
      <c r="B14165" s="149"/>
      <c r="D14165" s="150"/>
      <c r="E14165" s="150"/>
      <c r="F14165" s="18"/>
      <c r="G14165" s="19"/>
      <c r="H14165" s="19"/>
      <c r="I14165" s="120"/>
      <c r="J14165" s="16"/>
      <c r="K14165" s="17"/>
      <c r="L14165" s="16"/>
      <c r="N14165" s="121"/>
    </row>
    <row r="14166" spans="1:14" ht="45.95" customHeight="1">
      <c r="A14166" s="110"/>
      <c r="B14166" s="149"/>
      <c r="D14166" s="150"/>
      <c r="E14166" s="150"/>
      <c r="F14166" s="18"/>
      <c r="G14166" s="19"/>
      <c r="H14166" s="19"/>
      <c r="I14166" s="120"/>
      <c r="J14166" s="16"/>
      <c r="K14166" s="17"/>
      <c r="L14166" s="16"/>
      <c r="N14166" s="121"/>
    </row>
    <row r="14167" spans="1:14" ht="45.95" customHeight="1">
      <c r="A14167" s="110"/>
      <c r="B14167" s="149"/>
      <c r="D14167" s="150"/>
      <c r="E14167" s="150"/>
      <c r="F14167" s="22"/>
      <c r="G14167" s="19"/>
      <c r="H14167" s="19"/>
      <c r="I14167" s="120"/>
      <c r="J14167" s="23"/>
      <c r="K14167" s="24"/>
      <c r="L14167" s="23"/>
      <c r="N14167" s="121"/>
    </row>
    <row r="14168" spans="1:14" ht="45.95" customHeight="1">
      <c r="A14168" s="110"/>
      <c r="B14168" s="149"/>
      <c r="D14168" s="150"/>
      <c r="E14168" s="150"/>
      <c r="F14168" s="22"/>
      <c r="G14168" s="19"/>
      <c r="H14168" s="19"/>
      <c r="I14168" s="120"/>
      <c r="J14168" s="23"/>
      <c r="K14168" s="24"/>
      <c r="L14168" s="23"/>
      <c r="N14168" s="121"/>
    </row>
    <row r="14169" spans="1:14" ht="45.95" customHeight="1">
      <c r="A14169" s="110"/>
      <c r="B14169" s="149"/>
      <c r="D14169" s="150"/>
      <c r="E14169" s="150"/>
      <c r="F14169" s="25"/>
      <c r="G14169" s="25"/>
      <c r="H14169" s="25"/>
      <c r="I14169" s="132"/>
      <c r="J14169" s="23"/>
      <c r="K14169" s="24"/>
      <c r="L14169" s="23"/>
      <c r="N14169" s="121"/>
    </row>
    <row r="14170" spans="1:14" ht="45.95" customHeight="1">
      <c r="A14170" s="110"/>
      <c r="B14170" s="149"/>
      <c r="D14170" s="150"/>
      <c r="E14170" s="150"/>
      <c r="F14170" s="25"/>
      <c r="G14170" s="25"/>
      <c r="H14170" s="25"/>
      <c r="I14170" s="132"/>
      <c r="J14170" s="23"/>
      <c r="K14170" s="24"/>
      <c r="L14170" s="23"/>
      <c r="N14170" s="121"/>
    </row>
    <row r="14171" spans="1:14" ht="45.95" customHeight="1">
      <c r="A14171" s="110"/>
      <c r="B14171" s="149"/>
      <c r="D14171" s="150"/>
      <c r="E14171" s="150"/>
      <c r="F14171" s="133"/>
      <c r="G14171" s="25"/>
      <c r="H14171" s="25"/>
      <c r="I14171" s="132"/>
      <c r="J14171" s="23"/>
      <c r="K14171" s="24"/>
      <c r="L14171" s="23"/>
      <c r="N14171" s="121"/>
    </row>
    <row r="14172" spans="1:14" ht="45.95" customHeight="1">
      <c r="A14172" s="110"/>
      <c r="B14172" s="149"/>
      <c r="D14172" s="150"/>
      <c r="E14172" s="150"/>
      <c r="F14172" s="133"/>
      <c r="G14172" s="25"/>
      <c r="H14172" s="25"/>
      <c r="I14172" s="132"/>
      <c r="J14172" s="23"/>
      <c r="K14172" s="24"/>
      <c r="L14172" s="23"/>
      <c r="N14172" s="121"/>
    </row>
    <row r="14173" spans="1:14" ht="45.95" customHeight="1">
      <c r="A14173" s="110"/>
      <c r="B14173" s="149"/>
      <c r="D14173" s="150"/>
      <c r="E14173" s="150"/>
      <c r="F14173" s="133"/>
      <c r="G14173" s="25"/>
      <c r="H14173" s="25"/>
      <c r="I14173" s="132"/>
      <c r="J14173" s="23"/>
      <c r="K14173" s="24"/>
      <c r="L14173" s="23"/>
      <c r="N14173" s="121"/>
    </row>
    <row r="14174" spans="1:14" ht="45.95" customHeight="1">
      <c r="A14174" s="110"/>
      <c r="B14174" s="149"/>
      <c r="D14174" s="150"/>
      <c r="E14174" s="150"/>
      <c r="F14174" s="18"/>
      <c r="G14174" s="19"/>
      <c r="H14174" s="19"/>
      <c r="I14174" s="120"/>
      <c r="J14174" s="16"/>
      <c r="K14174" s="17"/>
      <c r="L14174" s="16"/>
      <c r="N14174" s="121"/>
    </row>
    <row r="14175" spans="1:14" ht="45.95" customHeight="1">
      <c r="A14175" s="110"/>
      <c r="B14175" s="149"/>
      <c r="D14175" s="150"/>
      <c r="E14175" s="150"/>
      <c r="F14175" s="18"/>
      <c r="G14175" s="19"/>
      <c r="H14175" s="19"/>
      <c r="I14175" s="120"/>
      <c r="J14175" s="16"/>
      <c r="K14175" s="17"/>
      <c r="L14175" s="16"/>
      <c r="N14175" s="121"/>
    </row>
    <row r="14176" spans="1:14" ht="45.95" customHeight="1">
      <c r="A14176" s="110"/>
      <c r="B14176" s="149"/>
      <c r="D14176" s="150"/>
      <c r="E14176" s="150"/>
      <c r="F14176" s="22"/>
      <c r="G14176" s="19"/>
      <c r="H14176" s="19"/>
      <c r="I14176" s="120"/>
      <c r="J14176" s="23"/>
      <c r="K14176" s="24"/>
      <c r="L14176" s="23"/>
      <c r="N14176" s="121"/>
    </row>
    <row r="14177" spans="1:15" ht="45.95" customHeight="1">
      <c r="A14177" s="110"/>
      <c r="B14177" s="149"/>
      <c r="D14177" s="150"/>
      <c r="E14177" s="150"/>
      <c r="F14177" s="22"/>
      <c r="G14177" s="19"/>
      <c r="H14177" s="19"/>
      <c r="I14177" s="120"/>
      <c r="J14177" s="23"/>
      <c r="K14177" s="24"/>
      <c r="L14177" s="23"/>
      <c r="N14177" s="121"/>
    </row>
    <row r="14178" spans="1:15" ht="45.95" customHeight="1">
      <c r="A14178" s="110"/>
      <c r="B14178" s="149"/>
      <c r="D14178" s="150"/>
      <c r="E14178" s="150"/>
      <c r="F14178" s="25"/>
      <c r="G14178" s="25"/>
      <c r="H14178" s="25"/>
      <c r="I14178" s="120"/>
      <c r="J14178" s="23"/>
      <c r="K14178" s="24"/>
      <c r="L14178" s="23"/>
      <c r="N14178" s="121"/>
    </row>
    <row r="14179" spans="1:15" ht="45.95" customHeight="1">
      <c r="A14179" s="110"/>
      <c r="B14179" s="149"/>
      <c r="D14179" s="150"/>
      <c r="E14179" s="150"/>
      <c r="F14179" s="25"/>
      <c r="G14179" s="25"/>
      <c r="H14179" s="25"/>
      <c r="I14179" s="132"/>
      <c r="J14179" s="23"/>
      <c r="K14179" s="24"/>
      <c r="L14179" s="23"/>
      <c r="N14179" s="121"/>
    </row>
    <row r="14180" spans="1:15" ht="45.95" customHeight="1">
      <c r="A14180" s="110"/>
      <c r="B14180" s="149"/>
      <c r="D14180" s="150"/>
      <c r="E14180" s="150"/>
      <c r="F14180" s="133"/>
      <c r="G14180" s="25"/>
      <c r="H14180" s="25"/>
      <c r="I14180" s="132"/>
      <c r="J14180" s="23"/>
      <c r="K14180" s="24"/>
      <c r="L14180" s="23"/>
      <c r="N14180" s="121"/>
    </row>
    <row r="14181" spans="1:15" ht="45.95" customHeight="1">
      <c r="A14181" s="110"/>
      <c r="B14181" s="149"/>
      <c r="D14181" s="150"/>
      <c r="E14181" s="150"/>
      <c r="F14181" s="133"/>
      <c r="G14181" s="25"/>
      <c r="H14181" s="25"/>
      <c r="I14181" s="132"/>
      <c r="J14181" s="23"/>
      <c r="K14181" s="24"/>
      <c r="L14181" s="23"/>
      <c r="N14181" s="121"/>
    </row>
    <row r="14182" spans="1:15" ht="45.95" customHeight="1">
      <c r="A14182" s="110"/>
      <c r="B14182" s="149"/>
      <c r="D14182" s="150"/>
      <c r="E14182" s="150"/>
      <c r="F14182" s="133"/>
      <c r="G14182" s="25"/>
      <c r="H14182" s="25"/>
      <c r="I14182" s="132"/>
      <c r="J14182" s="23"/>
      <c r="K14182" s="24"/>
      <c r="L14182" s="23"/>
      <c r="N14182" s="121"/>
    </row>
    <row r="14183" spans="1:15" ht="45.95" customHeight="1">
      <c r="A14183" s="110"/>
      <c r="B14183" s="149"/>
      <c r="C14183" s="127"/>
      <c r="D14183" s="150"/>
      <c r="E14183" s="150"/>
      <c r="F14183" s="130"/>
      <c r="G14183" s="130"/>
      <c r="H14183" s="130"/>
      <c r="I14183" s="120"/>
      <c r="J14183" s="16"/>
      <c r="K14183" s="17"/>
      <c r="L14183" s="16"/>
      <c r="N14183" s="131"/>
      <c r="O14183" s="96"/>
    </row>
    <row r="14184" spans="1:15" ht="45.95" customHeight="1">
      <c r="F14184" s="18"/>
      <c r="G14184" s="130"/>
      <c r="H14184" s="130"/>
      <c r="I14184" s="120"/>
      <c r="J14184" s="16"/>
      <c r="K14184" s="17"/>
      <c r="L14184" s="16"/>
      <c r="N14184" s="131"/>
      <c r="O14184" s="96"/>
    </row>
    <row r="14185" spans="1:15" ht="45.95" customHeight="1">
      <c r="F14185" s="18"/>
      <c r="G14185" s="130"/>
      <c r="H14185" s="130"/>
      <c r="I14185" s="120"/>
      <c r="J14185" s="16"/>
      <c r="K14185" s="17"/>
      <c r="L14185" s="16"/>
      <c r="N14185" s="131"/>
      <c r="O14185" s="96"/>
    </row>
    <row r="14186" spans="1:15" ht="45.95" customHeight="1">
      <c r="F14186" s="18"/>
      <c r="G14186" s="19"/>
      <c r="H14186" s="19"/>
      <c r="I14186" s="120"/>
      <c r="J14186" s="16"/>
      <c r="K14186" s="17"/>
      <c r="L14186" s="16"/>
      <c r="N14186" s="131"/>
      <c r="O14186" s="96"/>
    </row>
    <row r="14187" spans="1:15" ht="45.95" customHeight="1">
      <c r="F14187" s="18"/>
      <c r="G14187" s="19"/>
      <c r="H14187" s="19"/>
      <c r="I14187" s="120"/>
      <c r="J14187" s="16"/>
      <c r="K14187" s="17"/>
      <c r="L14187" s="16"/>
      <c r="N14187" s="131"/>
      <c r="O14187" s="96"/>
    </row>
    <row r="14188" spans="1:15" ht="45.95" customHeight="1">
      <c r="F14188" s="18"/>
      <c r="G14188" s="19"/>
      <c r="H14188" s="19"/>
      <c r="I14188" s="120"/>
      <c r="J14188" s="16"/>
      <c r="K14188" s="17"/>
      <c r="L14188" s="16"/>
      <c r="N14188" s="131"/>
      <c r="O14188" s="96"/>
    </row>
    <row r="14189" spans="1:15" ht="45.95" customHeight="1">
      <c r="F14189" s="18"/>
      <c r="G14189" s="19"/>
      <c r="H14189" s="19"/>
      <c r="I14189" s="120"/>
      <c r="J14189" s="16"/>
      <c r="K14189" s="17"/>
      <c r="L14189" s="16"/>
      <c r="N14189" s="131"/>
      <c r="O14189" s="96"/>
    </row>
    <row r="14190" spans="1:15" ht="45.95" customHeight="1">
      <c r="F14190" s="18"/>
      <c r="G14190" s="19"/>
      <c r="H14190" s="19"/>
      <c r="I14190" s="120"/>
      <c r="J14190" s="16"/>
      <c r="K14190" s="17"/>
      <c r="L14190" s="16"/>
      <c r="N14190" s="131"/>
      <c r="O14190" s="96"/>
    </row>
    <row r="14191" spans="1:15" ht="45.95" customHeight="1">
      <c r="F14191" s="18"/>
      <c r="G14191" s="19"/>
      <c r="H14191" s="19"/>
      <c r="I14191" s="120"/>
      <c r="J14191" s="16"/>
      <c r="K14191" s="17"/>
      <c r="L14191" s="16"/>
      <c r="N14191" s="131"/>
      <c r="O14191" s="96"/>
    </row>
    <row r="14192" spans="1:15" ht="45.95" customHeight="1">
      <c r="F14192" s="18"/>
      <c r="G14192" s="19"/>
      <c r="H14192" s="19"/>
      <c r="I14192" s="120"/>
      <c r="J14192" s="16"/>
      <c r="K14192" s="17"/>
      <c r="L14192" s="16"/>
      <c r="N14192" s="131"/>
      <c r="O14192" s="96"/>
    </row>
    <row r="14193" spans="6:15" ht="45.95" customHeight="1">
      <c r="F14193" s="18"/>
      <c r="G14193" s="19"/>
      <c r="H14193" s="19"/>
      <c r="I14193" s="120"/>
      <c r="J14193" s="16"/>
      <c r="K14193" s="17"/>
      <c r="L14193" s="16"/>
      <c r="N14193" s="131"/>
      <c r="O14193" s="96"/>
    </row>
    <row r="14194" spans="6:15" ht="45.95" customHeight="1">
      <c r="F14194" s="22"/>
      <c r="G14194" s="19"/>
      <c r="H14194" s="19"/>
      <c r="I14194" s="120"/>
      <c r="J14194" s="23"/>
      <c r="K14194" s="24"/>
      <c r="L14194" s="23"/>
      <c r="N14194" s="131"/>
      <c r="O14194" s="96"/>
    </row>
    <row r="14195" spans="6:15" ht="45.95" customHeight="1">
      <c r="F14195" s="25"/>
      <c r="G14195" s="25"/>
      <c r="H14195" s="25"/>
      <c r="I14195" s="132"/>
      <c r="J14195" s="23"/>
      <c r="K14195" s="24"/>
      <c r="L14195" s="23"/>
      <c r="N14195" s="131"/>
      <c r="O14195" s="96"/>
    </row>
    <row r="14196" spans="6:15" ht="45.95" customHeight="1">
      <c r="F14196" s="25"/>
      <c r="G14196" s="25"/>
      <c r="H14196" s="25"/>
      <c r="I14196" s="132"/>
      <c r="J14196" s="23"/>
      <c r="K14196" s="24"/>
      <c r="L14196" s="23"/>
      <c r="N14196" s="131"/>
      <c r="O14196" s="96"/>
    </row>
    <row r="14197" spans="6:15" ht="45.95" customHeight="1">
      <c r="F14197" s="133"/>
      <c r="G14197" s="25"/>
      <c r="H14197" s="25"/>
      <c r="I14197" s="132"/>
      <c r="J14197" s="23"/>
      <c r="K14197" s="24"/>
      <c r="L14197" s="23"/>
      <c r="N14197" s="131"/>
      <c r="O14197" s="96"/>
    </row>
    <row r="14198" spans="6:15" ht="45.95" customHeight="1">
      <c r="F14198" s="133"/>
      <c r="G14198" s="25"/>
      <c r="H14198" s="25"/>
      <c r="I14198" s="132"/>
      <c r="J14198" s="23"/>
      <c r="K14198" s="24"/>
      <c r="L14198" s="23"/>
      <c r="N14198" s="131"/>
      <c r="O14198" s="96"/>
    </row>
    <row r="14199" spans="6:15" ht="45.95" customHeight="1">
      <c r="F14199" s="18"/>
      <c r="G14199" s="19"/>
      <c r="H14199" s="19"/>
      <c r="I14199" s="137"/>
      <c r="J14199" s="16"/>
      <c r="K14199" s="17"/>
      <c r="L14199" s="16"/>
      <c r="N14199" s="121"/>
      <c r="O14199" s="96"/>
    </row>
    <row r="14200" spans="6:15" ht="45.95" customHeight="1">
      <c r="F14200" s="18"/>
      <c r="G14200" s="19"/>
      <c r="H14200" s="19"/>
      <c r="I14200" s="120"/>
      <c r="J14200" s="16"/>
      <c r="K14200" s="17"/>
      <c r="L14200" s="16"/>
      <c r="N14200" s="121"/>
      <c r="O14200" s="96"/>
    </row>
    <row r="14201" spans="6:15" ht="45.95" customHeight="1">
      <c r="F14201" s="18"/>
      <c r="G14201" s="19"/>
      <c r="H14201" s="19"/>
      <c r="I14201" s="120"/>
      <c r="J14201" s="16"/>
      <c r="K14201" s="17"/>
      <c r="L14201" s="16"/>
      <c r="N14201" s="121"/>
      <c r="O14201" s="96"/>
    </row>
    <row r="14202" spans="6:15" ht="45.95" customHeight="1">
      <c r="F14202" s="18"/>
      <c r="G14202" s="19"/>
      <c r="H14202" s="19"/>
      <c r="I14202" s="120"/>
      <c r="J14202" s="16"/>
      <c r="K14202" s="17"/>
      <c r="L14202" s="16"/>
      <c r="N14202" s="121"/>
      <c r="O14202" s="96"/>
    </row>
    <row r="14203" spans="6:15" ht="45.95" customHeight="1">
      <c r="F14203" s="18"/>
      <c r="G14203" s="19"/>
      <c r="H14203" s="19"/>
      <c r="I14203" s="120"/>
      <c r="J14203" s="16"/>
      <c r="K14203" s="17"/>
      <c r="L14203" s="16"/>
      <c r="N14203" s="121"/>
      <c r="O14203" s="96"/>
    </row>
    <row r="14204" spans="6:15" ht="45.95" customHeight="1">
      <c r="F14204" s="22"/>
      <c r="G14204" s="19"/>
      <c r="H14204" s="19"/>
      <c r="I14204" s="120"/>
      <c r="J14204" s="23"/>
      <c r="K14204" s="24"/>
      <c r="L14204" s="23"/>
      <c r="N14204" s="121"/>
      <c r="O14204" s="96"/>
    </row>
    <row r="14205" spans="6:15" ht="45.95" customHeight="1">
      <c r="F14205" s="22"/>
      <c r="G14205" s="19"/>
      <c r="H14205" s="19"/>
      <c r="I14205" s="120"/>
      <c r="J14205" s="23"/>
      <c r="K14205" s="24"/>
      <c r="L14205" s="23"/>
      <c r="N14205" s="121"/>
      <c r="O14205" s="96"/>
    </row>
    <row r="14206" spans="6:15" ht="45.95" customHeight="1">
      <c r="F14206" s="25"/>
      <c r="G14206" s="25"/>
      <c r="H14206" s="25"/>
      <c r="I14206" s="132"/>
      <c r="J14206" s="23"/>
      <c r="K14206" s="24"/>
      <c r="L14206" s="23"/>
      <c r="N14206" s="121"/>
      <c r="O14206" s="96"/>
    </row>
    <row r="14207" spans="6:15" ht="45.95" customHeight="1">
      <c r="F14207" s="25"/>
      <c r="G14207" s="25"/>
      <c r="H14207" s="25"/>
      <c r="I14207" s="132"/>
      <c r="J14207" s="23"/>
      <c r="K14207" s="24"/>
      <c r="L14207" s="23"/>
      <c r="N14207" s="121"/>
      <c r="O14207" s="96"/>
    </row>
    <row r="14208" spans="6:15" ht="45.95" customHeight="1">
      <c r="F14208" s="133"/>
      <c r="G14208" s="25"/>
      <c r="H14208" s="25"/>
      <c r="I14208" s="132"/>
      <c r="J14208" s="23"/>
      <c r="K14208" s="24"/>
      <c r="L14208" s="23"/>
      <c r="N14208" s="121"/>
      <c r="O14208" s="96"/>
    </row>
    <row r="14209" spans="1:15" ht="45.95" customHeight="1">
      <c r="F14209" s="133"/>
      <c r="G14209" s="25"/>
      <c r="H14209" s="25"/>
      <c r="I14209" s="132"/>
      <c r="J14209" s="23"/>
      <c r="K14209" s="24"/>
      <c r="L14209" s="23"/>
      <c r="N14209" s="121"/>
      <c r="O14209" s="96"/>
    </row>
    <row r="14210" spans="1:15" ht="45.95" customHeight="1">
      <c r="F14210" s="133"/>
      <c r="G14210" s="25"/>
      <c r="H14210" s="25"/>
      <c r="I14210" s="132"/>
      <c r="J14210" s="23"/>
      <c r="K14210" s="24"/>
      <c r="L14210" s="23"/>
      <c r="N14210" s="121"/>
      <c r="O14210" s="96"/>
    </row>
    <row r="14211" spans="1:15" ht="45.95" customHeight="1">
      <c r="F14211" s="18"/>
      <c r="G14211" s="19"/>
      <c r="H14211" s="19"/>
      <c r="I14211" s="120"/>
      <c r="J14211" s="16"/>
      <c r="K14211" s="17"/>
      <c r="L14211" s="16"/>
      <c r="N14211" s="121"/>
      <c r="O14211" s="96"/>
    </row>
    <row r="14212" spans="1:15" ht="45.95" customHeight="1">
      <c r="F14212" s="18"/>
      <c r="G14212" s="19"/>
      <c r="H14212" s="19"/>
      <c r="I14212" s="120"/>
      <c r="J14212" s="16"/>
      <c r="K14212" s="17"/>
      <c r="L14212" s="16"/>
      <c r="N14212" s="121"/>
      <c r="O14212" s="96"/>
    </row>
    <row r="14213" spans="1:15" ht="45.95" customHeight="1">
      <c r="F14213" s="22"/>
      <c r="G14213" s="19"/>
      <c r="H14213" s="19"/>
      <c r="I14213" s="120"/>
      <c r="J14213" s="23"/>
      <c r="K14213" s="24"/>
      <c r="L14213" s="23"/>
      <c r="N14213" s="121"/>
      <c r="O14213" s="96"/>
    </row>
    <row r="14214" spans="1:15" ht="45.95" customHeight="1">
      <c r="F14214" s="22"/>
      <c r="G14214" s="19"/>
      <c r="H14214" s="19"/>
      <c r="I14214" s="120"/>
      <c r="J14214" s="23"/>
      <c r="K14214" s="24"/>
      <c r="L14214" s="23"/>
      <c r="N14214" s="121"/>
      <c r="O14214" s="96"/>
    </row>
    <row r="14215" spans="1:15" ht="45.95" customHeight="1">
      <c r="F14215" s="25"/>
      <c r="G14215" s="25"/>
      <c r="H14215" s="25"/>
      <c r="I14215" s="120"/>
      <c r="J14215" s="23"/>
      <c r="K14215" s="24"/>
      <c r="L14215" s="23"/>
      <c r="N14215" s="121"/>
      <c r="O14215" s="96"/>
    </row>
    <row r="14216" spans="1:15" ht="45.95" customHeight="1">
      <c r="F14216" s="25"/>
      <c r="G14216" s="25"/>
      <c r="H14216" s="25"/>
      <c r="I14216" s="132"/>
      <c r="J14216" s="23"/>
      <c r="K14216" s="24"/>
      <c r="L14216" s="23"/>
      <c r="N14216" s="121"/>
      <c r="O14216" s="96"/>
    </row>
    <row r="14217" spans="1:15" ht="45.95" customHeight="1">
      <c r="F14217" s="133"/>
      <c r="G14217" s="25"/>
      <c r="H14217" s="25"/>
      <c r="I14217" s="132"/>
      <c r="J14217" s="23"/>
      <c r="K14217" s="24"/>
      <c r="L14217" s="23"/>
      <c r="N14217" s="121"/>
      <c r="O14217" s="96"/>
    </row>
    <row r="14218" spans="1:15" ht="45.95" customHeight="1">
      <c r="F14218" s="133"/>
      <c r="G14218" s="25"/>
      <c r="H14218" s="25"/>
      <c r="I14218" s="132"/>
      <c r="J14218" s="23"/>
      <c r="K14218" s="24"/>
      <c r="L14218" s="23"/>
      <c r="N14218" s="121"/>
      <c r="O14218" s="96"/>
    </row>
    <row r="14219" spans="1:15" ht="45.95" customHeight="1">
      <c r="A14219" s="110"/>
      <c r="B14219" s="149"/>
      <c r="C14219" s="127"/>
      <c r="D14219" s="150"/>
      <c r="E14219" s="150"/>
      <c r="F14219" s="130"/>
      <c r="G14219" s="130"/>
      <c r="H14219" s="19"/>
      <c r="I14219" s="120"/>
      <c r="J14219" s="16"/>
      <c r="K14219" s="17"/>
      <c r="L14219" s="16"/>
      <c r="N14219" s="131"/>
      <c r="O14219" s="96"/>
    </row>
    <row r="14220" spans="1:15" ht="45.95" customHeight="1">
      <c r="D14220" s="150"/>
      <c r="E14220" s="150"/>
      <c r="F14220" s="18"/>
      <c r="G14220" s="130"/>
      <c r="H14220" s="19"/>
      <c r="I14220" s="120"/>
      <c r="J14220" s="16"/>
      <c r="K14220" s="17"/>
      <c r="L14220" s="16"/>
      <c r="N14220" s="131"/>
    </row>
    <row r="14221" spans="1:15" ht="45.95" customHeight="1">
      <c r="D14221" s="150"/>
      <c r="E14221" s="150"/>
      <c r="F14221" s="18"/>
      <c r="G14221" s="19"/>
      <c r="H14221" s="19"/>
      <c r="I14221" s="120"/>
      <c r="J14221" s="16"/>
      <c r="K14221" s="17"/>
      <c r="L14221" s="16"/>
      <c r="N14221" s="121"/>
    </row>
    <row r="14222" spans="1:15" ht="45.95" customHeight="1">
      <c r="D14222" s="150"/>
      <c r="E14222" s="150"/>
      <c r="F14222" s="18"/>
      <c r="G14222" s="19"/>
      <c r="H14222" s="19"/>
      <c r="I14222" s="120"/>
      <c r="J14222" s="16"/>
      <c r="K14222" s="17"/>
      <c r="L14222" s="16"/>
      <c r="N14222" s="121"/>
    </row>
    <row r="14223" spans="1:15" ht="45.95" customHeight="1">
      <c r="D14223" s="150"/>
      <c r="E14223" s="150"/>
      <c r="F14223" s="22"/>
      <c r="G14223" s="19"/>
      <c r="H14223" s="19"/>
      <c r="I14223" s="120"/>
      <c r="J14223" s="23"/>
      <c r="K14223" s="24"/>
      <c r="L14223" s="23"/>
      <c r="N14223" s="121"/>
    </row>
    <row r="14224" spans="1:15" ht="45.95" customHeight="1">
      <c r="D14224" s="150"/>
      <c r="E14224" s="150"/>
      <c r="F14224" s="22"/>
      <c r="G14224" s="19"/>
      <c r="H14224" s="19"/>
      <c r="I14224" s="120"/>
      <c r="J14224" s="23"/>
      <c r="K14224" s="24"/>
      <c r="L14224" s="23"/>
      <c r="N14224" s="121"/>
    </row>
    <row r="14225" spans="4:14" ht="45.95" customHeight="1">
      <c r="D14225" s="150"/>
      <c r="E14225" s="150"/>
      <c r="F14225" s="25"/>
      <c r="G14225" s="25"/>
      <c r="H14225" s="25"/>
      <c r="I14225" s="120"/>
      <c r="J14225" s="23"/>
      <c r="K14225" s="24"/>
      <c r="L14225" s="23"/>
      <c r="N14225" s="121"/>
    </row>
    <row r="14226" spans="4:14" ht="45.95" customHeight="1">
      <c r="D14226" s="150"/>
      <c r="E14226" s="150"/>
      <c r="F14226" s="133"/>
      <c r="G14226" s="25"/>
      <c r="H14226" s="25"/>
      <c r="I14226" s="132"/>
      <c r="J14226" s="23"/>
      <c r="K14226" s="24"/>
      <c r="L14226" s="23"/>
      <c r="N14226" s="121"/>
    </row>
    <row r="14227" spans="4:14" ht="45.95" customHeight="1">
      <c r="D14227" s="150"/>
      <c r="E14227" s="150"/>
      <c r="F14227" s="133"/>
      <c r="G14227" s="25"/>
      <c r="H14227" s="25"/>
      <c r="I14227" s="132"/>
      <c r="J14227" s="23"/>
      <c r="K14227" s="24"/>
      <c r="L14227" s="23"/>
      <c r="N14227" s="121"/>
    </row>
    <row r="14228" spans="4:14" ht="45.95" customHeight="1">
      <c r="D14228" s="150"/>
      <c r="E14228" s="150"/>
      <c r="F14228" s="133"/>
      <c r="G14228" s="25"/>
      <c r="H14228" s="25"/>
      <c r="I14228" s="132"/>
      <c r="J14228" s="23"/>
      <c r="K14228" s="24"/>
      <c r="L14228" s="23"/>
      <c r="N14228" s="121"/>
    </row>
    <row r="14229" spans="4:14" ht="45.95" customHeight="1">
      <c r="D14229" s="150"/>
      <c r="E14229" s="150"/>
      <c r="F14229" s="133"/>
      <c r="G14229" s="25"/>
      <c r="H14229" s="25"/>
      <c r="I14229" s="132"/>
      <c r="J14229" s="23"/>
      <c r="K14229" s="24"/>
      <c r="L14229" s="23"/>
      <c r="N14229" s="121"/>
    </row>
    <row r="14230" spans="4:14" ht="45.95" customHeight="1">
      <c r="D14230" s="150"/>
      <c r="E14230" s="150"/>
      <c r="F14230" s="18"/>
      <c r="G14230" s="19"/>
      <c r="H14230" s="19"/>
      <c r="I14230" s="137"/>
      <c r="J14230" s="16"/>
      <c r="K14230" s="17"/>
      <c r="L14230" s="16"/>
      <c r="N14230" s="121"/>
    </row>
    <row r="14231" spans="4:14" ht="45.95" customHeight="1">
      <c r="D14231" s="150"/>
      <c r="E14231" s="150"/>
      <c r="F14231" s="18"/>
      <c r="G14231" s="19"/>
      <c r="H14231" s="19"/>
      <c r="I14231" s="120"/>
      <c r="J14231" s="16"/>
      <c r="K14231" s="17"/>
      <c r="L14231" s="16"/>
      <c r="N14231" s="121"/>
    </row>
    <row r="14232" spans="4:14" ht="45.95" customHeight="1">
      <c r="D14232" s="150"/>
      <c r="E14232" s="150"/>
      <c r="F14232" s="18"/>
      <c r="G14232" s="19"/>
      <c r="H14232" s="19"/>
      <c r="I14232" s="120"/>
      <c r="J14232" s="16"/>
      <c r="K14232" s="17"/>
      <c r="L14232" s="16"/>
      <c r="N14232" s="121"/>
    </row>
    <row r="14233" spans="4:14" ht="45.95" customHeight="1">
      <c r="D14233" s="150"/>
      <c r="E14233" s="150"/>
      <c r="F14233" s="18"/>
      <c r="G14233" s="19"/>
      <c r="H14233" s="19"/>
      <c r="I14233" s="120"/>
      <c r="J14233" s="16"/>
      <c r="K14233" s="17"/>
      <c r="L14233" s="16"/>
      <c r="N14233" s="121"/>
    </row>
    <row r="14234" spans="4:14" ht="45.95" customHeight="1">
      <c r="D14234" s="150"/>
      <c r="E14234" s="150"/>
      <c r="F14234" s="18"/>
      <c r="G14234" s="19"/>
      <c r="H14234" s="19"/>
      <c r="I14234" s="120"/>
      <c r="J14234" s="16"/>
      <c r="K14234" s="17"/>
      <c r="L14234" s="16"/>
      <c r="N14234" s="121"/>
    </row>
    <row r="14235" spans="4:14" ht="45.95" customHeight="1">
      <c r="D14235" s="150"/>
      <c r="E14235" s="150"/>
      <c r="F14235" s="22"/>
      <c r="G14235" s="19"/>
      <c r="H14235" s="19"/>
      <c r="I14235" s="120"/>
      <c r="J14235" s="23"/>
      <c r="K14235" s="24"/>
      <c r="L14235" s="23"/>
      <c r="N14235" s="121"/>
    </row>
    <row r="14236" spans="4:14" ht="45.95" customHeight="1">
      <c r="D14236" s="150"/>
      <c r="E14236" s="150"/>
      <c r="F14236" s="22"/>
      <c r="G14236" s="19"/>
      <c r="H14236" s="19"/>
      <c r="I14236" s="120"/>
      <c r="J14236" s="23"/>
      <c r="K14236" s="24"/>
      <c r="L14236" s="23"/>
      <c r="N14236" s="121"/>
    </row>
    <row r="14237" spans="4:14" ht="45.95" customHeight="1">
      <c r="D14237" s="150"/>
      <c r="E14237" s="150"/>
      <c r="F14237" s="25"/>
      <c r="G14237" s="25"/>
      <c r="H14237" s="25"/>
      <c r="I14237" s="132"/>
      <c r="J14237" s="23"/>
      <c r="K14237" s="24"/>
      <c r="L14237" s="23"/>
      <c r="N14237" s="121"/>
    </row>
    <row r="14238" spans="4:14" ht="45.95" customHeight="1">
      <c r="D14238" s="150"/>
      <c r="E14238" s="150"/>
      <c r="F14238" s="25"/>
      <c r="G14238" s="25"/>
      <c r="H14238" s="25"/>
      <c r="I14238" s="132"/>
      <c r="J14238" s="23"/>
      <c r="K14238" s="24"/>
      <c r="L14238" s="23"/>
      <c r="N14238" s="121"/>
    </row>
    <row r="14239" spans="4:14" ht="45.95" customHeight="1">
      <c r="D14239" s="150"/>
      <c r="E14239" s="150"/>
      <c r="F14239" s="133"/>
      <c r="G14239" s="25"/>
      <c r="H14239" s="25"/>
      <c r="I14239" s="132"/>
      <c r="J14239" s="23"/>
      <c r="K14239" s="24"/>
      <c r="L14239" s="23"/>
      <c r="N14239" s="121"/>
    </row>
    <row r="14240" spans="4:14" ht="45.95" customHeight="1">
      <c r="D14240" s="150"/>
      <c r="E14240" s="150"/>
      <c r="F14240" s="133"/>
      <c r="G14240" s="25"/>
      <c r="H14240" s="25"/>
      <c r="I14240" s="132"/>
      <c r="J14240" s="23"/>
      <c r="K14240" s="24"/>
      <c r="L14240" s="23"/>
      <c r="N14240" s="121"/>
    </row>
    <row r="14241" spans="1:14" ht="45.95" customHeight="1">
      <c r="D14241" s="150"/>
      <c r="E14241" s="150"/>
      <c r="F14241" s="133"/>
      <c r="G14241" s="25"/>
      <c r="H14241" s="25"/>
      <c r="I14241" s="132"/>
      <c r="J14241" s="23"/>
      <c r="K14241" s="24"/>
      <c r="L14241" s="23"/>
      <c r="N14241" s="121"/>
    </row>
    <row r="14242" spans="1:14" ht="45.95" customHeight="1">
      <c r="D14242" s="150"/>
      <c r="E14242" s="150"/>
      <c r="F14242" s="133"/>
      <c r="G14242" s="25"/>
      <c r="H14242" s="25"/>
      <c r="I14242" s="132"/>
      <c r="J14242" s="23"/>
      <c r="K14242" s="24"/>
      <c r="L14242" s="23"/>
      <c r="N14242" s="121"/>
    </row>
    <row r="14243" spans="1:14" ht="45.95" customHeight="1">
      <c r="A14243" s="110"/>
      <c r="B14243" s="149"/>
      <c r="C14243" s="127"/>
      <c r="D14243" s="150"/>
      <c r="E14243" s="150"/>
      <c r="F14243" s="130"/>
      <c r="G14243" s="130"/>
      <c r="H14243" s="130"/>
      <c r="I14243" s="120"/>
      <c r="J14243" s="16"/>
      <c r="K14243" s="17"/>
      <c r="L14243" s="16"/>
      <c r="N14243" s="131"/>
    </row>
    <row r="14244" spans="1:14" ht="45.95" customHeight="1">
      <c r="F14244" s="18"/>
      <c r="G14244" s="130"/>
      <c r="H14244" s="130"/>
      <c r="I14244" s="120"/>
      <c r="J14244" s="16"/>
      <c r="K14244" s="17"/>
      <c r="L14244" s="16"/>
      <c r="N14244" s="131"/>
    </row>
    <row r="14245" spans="1:14" ht="45.95" customHeight="1">
      <c r="F14245" s="18"/>
      <c r="G14245" s="130"/>
      <c r="H14245" s="130"/>
      <c r="I14245" s="120"/>
      <c r="J14245" s="16"/>
      <c r="K14245" s="17"/>
      <c r="L14245" s="16"/>
      <c r="N14245" s="131"/>
    </row>
    <row r="14246" spans="1:14" ht="45.95" customHeight="1">
      <c r="F14246" s="18"/>
      <c r="G14246" s="130"/>
      <c r="H14246" s="130"/>
      <c r="I14246" s="120"/>
      <c r="J14246" s="16"/>
      <c r="K14246" s="17"/>
      <c r="L14246" s="16"/>
      <c r="N14246" s="131"/>
    </row>
    <row r="14247" spans="1:14" ht="45.95" customHeight="1">
      <c r="F14247" s="18"/>
      <c r="G14247" s="130"/>
      <c r="H14247" s="130"/>
      <c r="I14247" s="120"/>
      <c r="J14247" s="16"/>
      <c r="K14247" s="17"/>
      <c r="L14247" s="16"/>
      <c r="N14247" s="131"/>
    </row>
    <row r="14248" spans="1:14" ht="45.95" customHeight="1">
      <c r="F14248" s="18"/>
      <c r="G14248" s="19"/>
      <c r="H14248" s="19"/>
      <c r="I14248" s="120"/>
      <c r="J14248" s="16"/>
      <c r="K14248" s="17"/>
      <c r="L14248" s="16"/>
      <c r="N14248" s="121"/>
    </row>
    <row r="14249" spans="1:14" ht="45.95" customHeight="1">
      <c r="F14249" s="22"/>
      <c r="G14249" s="19"/>
      <c r="H14249" s="19"/>
      <c r="I14249" s="120"/>
      <c r="J14249" s="23"/>
      <c r="K14249" s="24"/>
      <c r="L14249" s="23"/>
      <c r="N14249" s="121"/>
    </row>
    <row r="14250" spans="1:14" ht="45.95" customHeight="1">
      <c r="F14250" s="25"/>
      <c r="G14250" s="25"/>
      <c r="H14250" s="25"/>
      <c r="I14250" s="120"/>
      <c r="J14250" s="23"/>
      <c r="K14250" s="24"/>
      <c r="L14250" s="23"/>
      <c r="N14250" s="121"/>
    </row>
    <row r="14251" spans="1:14" ht="45.95" customHeight="1">
      <c r="F14251" s="133"/>
      <c r="G14251" s="25"/>
      <c r="H14251" s="25"/>
      <c r="I14251" s="120"/>
      <c r="J14251" s="23"/>
      <c r="K14251" s="24"/>
      <c r="L14251" s="23"/>
      <c r="N14251" s="121"/>
    </row>
    <row r="14252" spans="1:14" ht="45.95" customHeight="1">
      <c r="F14252" s="133"/>
      <c r="G14252" s="25"/>
      <c r="H14252" s="25"/>
      <c r="I14252" s="120"/>
      <c r="J14252" s="23"/>
      <c r="K14252" s="24"/>
      <c r="L14252" s="23"/>
      <c r="N14252" s="121"/>
    </row>
    <row r="14253" spans="1:14" ht="45.95" customHeight="1">
      <c r="F14253" s="98"/>
      <c r="I14253" s="120"/>
      <c r="J14253" s="16"/>
      <c r="K14253" s="17"/>
      <c r="L14253" s="16"/>
      <c r="M14253" s="98"/>
      <c r="N14253" s="121"/>
    </row>
    <row r="14254" spans="1:14" ht="45.95" customHeight="1">
      <c r="F14254" s="18"/>
      <c r="G14254" s="19"/>
      <c r="H14254" s="19"/>
      <c r="I14254" s="120"/>
      <c r="J14254" s="16"/>
      <c r="K14254" s="17"/>
      <c r="L14254" s="16"/>
      <c r="N14254" s="121"/>
    </row>
    <row r="14255" spans="1:14" ht="45.95" customHeight="1">
      <c r="F14255" s="18"/>
      <c r="G14255" s="19"/>
      <c r="H14255" s="19"/>
      <c r="I14255" s="120"/>
      <c r="J14255" s="16"/>
      <c r="K14255" s="17"/>
      <c r="L14255" s="16"/>
      <c r="N14255" s="121"/>
    </row>
    <row r="14256" spans="1:14" ht="45.95" customHeight="1">
      <c r="F14256" s="133"/>
      <c r="G14256" s="25"/>
      <c r="H14256" s="25"/>
      <c r="I14256" s="120"/>
      <c r="J14256" s="23"/>
      <c r="K14256" s="24"/>
      <c r="L14256" s="23"/>
      <c r="N14256" s="121"/>
    </row>
    <row r="14257" spans="6:14" ht="45.95" customHeight="1">
      <c r="F14257" s="133"/>
      <c r="G14257" s="25"/>
      <c r="H14257" s="25"/>
      <c r="I14257" s="120"/>
      <c r="J14257" s="23"/>
      <c r="K14257" s="24"/>
      <c r="L14257" s="23"/>
      <c r="N14257" s="121"/>
    </row>
    <row r="14258" spans="6:14" ht="45.95" customHeight="1">
      <c r="F14258" s="18"/>
      <c r="G14258" s="19"/>
      <c r="H14258" s="19"/>
      <c r="I14258" s="120"/>
      <c r="J14258" s="16"/>
      <c r="K14258" s="17"/>
      <c r="L14258" s="16"/>
      <c r="N14258" s="121"/>
    </row>
    <row r="14259" spans="6:14" ht="45.95" customHeight="1">
      <c r="F14259" s="18"/>
      <c r="G14259" s="19"/>
      <c r="H14259" s="19"/>
      <c r="I14259" s="120"/>
      <c r="J14259" s="16"/>
      <c r="K14259" s="17"/>
      <c r="L14259" s="16"/>
      <c r="N14259" s="121"/>
    </row>
    <row r="14260" spans="6:14" ht="45.95" customHeight="1">
      <c r="F14260" s="22"/>
      <c r="G14260" s="19"/>
      <c r="H14260" s="19"/>
      <c r="I14260" s="120"/>
      <c r="J14260" s="23"/>
      <c r="K14260" s="24"/>
      <c r="L14260" s="23"/>
      <c r="N14260" s="121"/>
    </row>
    <row r="14261" spans="6:14" ht="45.95" customHeight="1">
      <c r="F14261" s="22"/>
      <c r="G14261" s="19"/>
      <c r="H14261" s="19"/>
      <c r="I14261" s="120"/>
      <c r="J14261" s="23"/>
      <c r="K14261" s="24"/>
      <c r="L14261" s="23"/>
      <c r="N14261" s="121"/>
    </row>
    <row r="14262" spans="6:14" ht="45.95" customHeight="1">
      <c r="F14262" s="25"/>
      <c r="G14262" s="25"/>
      <c r="H14262" s="25"/>
      <c r="I14262" s="132"/>
      <c r="J14262" s="23"/>
      <c r="K14262" s="24"/>
      <c r="L14262" s="23"/>
      <c r="N14262" s="121"/>
    </row>
    <row r="14263" spans="6:14" ht="45.95" customHeight="1">
      <c r="F14263" s="25"/>
      <c r="G14263" s="25"/>
      <c r="H14263" s="25"/>
      <c r="I14263" s="132"/>
      <c r="J14263" s="23"/>
      <c r="K14263" s="24"/>
      <c r="L14263" s="23"/>
      <c r="N14263" s="121"/>
    </row>
    <row r="14264" spans="6:14" ht="45.95" customHeight="1">
      <c r="F14264" s="133"/>
      <c r="G14264" s="25"/>
      <c r="H14264" s="25"/>
      <c r="I14264" s="132"/>
      <c r="J14264" s="23"/>
      <c r="K14264" s="24"/>
      <c r="L14264" s="23"/>
      <c r="N14264" s="121"/>
    </row>
    <row r="14265" spans="6:14" ht="45.95" customHeight="1">
      <c r="F14265" s="133"/>
      <c r="G14265" s="25"/>
      <c r="H14265" s="25"/>
      <c r="I14265" s="132"/>
      <c r="J14265" s="23"/>
      <c r="K14265" s="24"/>
      <c r="L14265" s="23"/>
      <c r="N14265" s="121"/>
    </row>
    <row r="14266" spans="6:14" ht="45.95" customHeight="1">
      <c r="F14266" s="18"/>
      <c r="G14266" s="19"/>
      <c r="H14266" s="19"/>
      <c r="I14266" s="120"/>
      <c r="J14266" s="16"/>
      <c r="K14266" s="17"/>
      <c r="L14266" s="16"/>
      <c r="N14266" s="121"/>
    </row>
    <row r="14267" spans="6:14" ht="45.95" customHeight="1">
      <c r="F14267" s="18"/>
      <c r="G14267" s="19"/>
      <c r="H14267" s="19"/>
      <c r="I14267" s="120"/>
      <c r="J14267" s="16"/>
      <c r="K14267" s="17"/>
      <c r="L14267" s="16"/>
      <c r="N14267" s="121"/>
    </row>
    <row r="14268" spans="6:14" ht="45.95" customHeight="1">
      <c r="F14268" s="22"/>
      <c r="G14268" s="19"/>
      <c r="H14268" s="19"/>
      <c r="I14268" s="120"/>
      <c r="J14268" s="23"/>
      <c r="K14268" s="24"/>
      <c r="L14268" s="23"/>
      <c r="N14268" s="121"/>
    </row>
    <row r="14269" spans="6:14" ht="45.95" customHeight="1">
      <c r="F14269" s="25"/>
      <c r="G14269" s="25"/>
      <c r="H14269" s="25"/>
      <c r="I14269" s="120"/>
      <c r="J14269" s="23"/>
      <c r="K14269" s="24"/>
      <c r="L14269" s="23"/>
      <c r="N14269" s="121"/>
    </row>
    <row r="14270" spans="6:14" ht="45.95" customHeight="1">
      <c r="F14270" s="25"/>
      <c r="G14270" s="25"/>
      <c r="H14270" s="25"/>
      <c r="I14270" s="132"/>
      <c r="J14270" s="23"/>
      <c r="K14270" s="24"/>
      <c r="L14270" s="23"/>
      <c r="N14270" s="121"/>
    </row>
    <row r="14271" spans="6:14" ht="45.95" customHeight="1">
      <c r="F14271" s="133"/>
      <c r="G14271" s="25"/>
      <c r="H14271" s="25"/>
      <c r="I14271" s="132"/>
      <c r="J14271" s="23"/>
      <c r="K14271" s="24"/>
      <c r="L14271" s="23"/>
      <c r="N14271" s="121"/>
    </row>
    <row r="14272" spans="6:14" ht="45.95" customHeight="1">
      <c r="F14272" s="133"/>
      <c r="G14272" s="25"/>
      <c r="H14272" s="25"/>
      <c r="I14272" s="132"/>
      <c r="J14272" s="23"/>
      <c r="K14272" s="24"/>
      <c r="L14272" s="23"/>
      <c r="N14272" s="121"/>
    </row>
    <row r="14273" spans="1:14" ht="45.95" customHeight="1">
      <c r="F14273" s="18"/>
      <c r="G14273" s="19"/>
      <c r="H14273" s="19"/>
      <c r="I14273" s="120"/>
      <c r="J14273" s="16"/>
      <c r="K14273" s="17"/>
      <c r="L14273" s="16"/>
      <c r="N14273" s="121"/>
    </row>
    <row r="14274" spans="1:14" ht="45.95" customHeight="1">
      <c r="F14274" s="18"/>
      <c r="G14274" s="19"/>
      <c r="H14274" s="19"/>
      <c r="I14274" s="120"/>
      <c r="J14274" s="16"/>
      <c r="K14274" s="17"/>
      <c r="L14274" s="16"/>
      <c r="N14274" s="121"/>
    </row>
    <row r="14275" spans="1:14" ht="45.95" customHeight="1">
      <c r="F14275" s="22"/>
      <c r="G14275" s="19"/>
      <c r="H14275" s="19"/>
      <c r="I14275" s="120"/>
      <c r="J14275" s="23"/>
      <c r="K14275" s="24"/>
      <c r="L14275" s="23"/>
      <c r="N14275" s="121"/>
    </row>
    <row r="14276" spans="1:14" ht="45.95" customHeight="1">
      <c r="F14276" s="25"/>
      <c r="G14276" s="25"/>
      <c r="H14276" s="25"/>
      <c r="I14276" s="120"/>
      <c r="J14276" s="23"/>
      <c r="K14276" s="24"/>
      <c r="L14276" s="23"/>
      <c r="N14276" s="121"/>
    </row>
    <row r="14277" spans="1:14" ht="45.95" customHeight="1">
      <c r="F14277" s="133"/>
      <c r="G14277" s="25"/>
      <c r="H14277" s="25"/>
      <c r="I14277" s="120"/>
      <c r="J14277" s="23"/>
      <c r="K14277" s="24"/>
      <c r="L14277" s="23"/>
      <c r="N14277" s="121"/>
    </row>
    <row r="14278" spans="1:14" ht="45.95" customHeight="1">
      <c r="F14278" s="133"/>
      <c r="G14278" s="25"/>
      <c r="H14278" s="25"/>
      <c r="I14278" s="132"/>
      <c r="J14278" s="23"/>
      <c r="K14278" s="24"/>
      <c r="L14278" s="23"/>
      <c r="N14278" s="121"/>
    </row>
    <row r="14279" spans="1:14" ht="45.95" customHeight="1">
      <c r="A14279" s="110"/>
      <c r="B14279" s="149"/>
      <c r="C14279" s="127"/>
      <c r="D14279" s="150"/>
      <c r="E14279" s="150"/>
      <c r="F14279" s="130"/>
      <c r="G14279" s="130"/>
      <c r="H14279" s="130"/>
      <c r="I14279" s="120"/>
      <c r="J14279" s="16"/>
      <c r="K14279" s="17"/>
      <c r="L14279" s="16"/>
      <c r="N14279" s="131"/>
    </row>
    <row r="14280" spans="1:14" ht="45.95" customHeight="1">
      <c r="F14280" s="18"/>
      <c r="G14280" s="130"/>
      <c r="H14280" s="130"/>
      <c r="I14280" s="120"/>
      <c r="J14280" s="16"/>
      <c r="K14280" s="17"/>
      <c r="L14280" s="16"/>
      <c r="N14280" s="131"/>
    </row>
    <row r="14281" spans="1:14" ht="45.95" customHeight="1">
      <c r="F14281" s="18"/>
      <c r="G14281" s="130"/>
      <c r="H14281" s="130"/>
      <c r="I14281" s="120"/>
      <c r="J14281" s="16"/>
      <c r="K14281" s="17"/>
      <c r="L14281" s="16"/>
      <c r="N14281" s="131"/>
    </row>
    <row r="14282" spans="1:14" ht="45.95" customHeight="1">
      <c r="F14282" s="18"/>
      <c r="G14282" s="130"/>
      <c r="H14282" s="130"/>
      <c r="I14282" s="120"/>
      <c r="J14282" s="16"/>
      <c r="K14282" s="17"/>
      <c r="L14282" s="16"/>
      <c r="N14282" s="131"/>
    </row>
    <row r="14283" spans="1:14" ht="45.95" customHeight="1">
      <c r="F14283" s="18"/>
      <c r="G14283" s="19"/>
      <c r="H14283" s="19"/>
      <c r="I14283" s="137"/>
      <c r="J14283" s="16"/>
      <c r="K14283" s="17"/>
      <c r="L14283" s="16"/>
      <c r="N14283" s="121"/>
    </row>
    <row r="14284" spans="1:14" ht="45.95" customHeight="1">
      <c r="F14284" s="18"/>
      <c r="G14284" s="19"/>
      <c r="H14284" s="19"/>
      <c r="I14284" s="120"/>
      <c r="J14284" s="16"/>
      <c r="K14284" s="17"/>
      <c r="L14284" s="16"/>
      <c r="N14284" s="121"/>
    </row>
    <row r="14285" spans="1:14" ht="45.95" customHeight="1">
      <c r="F14285" s="18"/>
      <c r="G14285" s="19"/>
      <c r="H14285" s="19"/>
      <c r="I14285" s="120"/>
      <c r="J14285" s="16"/>
      <c r="K14285" s="17"/>
      <c r="L14285" s="16"/>
      <c r="N14285" s="121"/>
    </row>
    <row r="14286" spans="1:14" ht="45.95" customHeight="1">
      <c r="F14286" s="22"/>
      <c r="G14286" s="19"/>
      <c r="H14286" s="19"/>
      <c r="I14286" s="120"/>
      <c r="J14286" s="23"/>
      <c r="K14286" s="24"/>
      <c r="L14286" s="23"/>
      <c r="N14286" s="121"/>
    </row>
    <row r="14287" spans="1:14" ht="45.95" customHeight="1">
      <c r="F14287" s="22"/>
      <c r="G14287" s="19"/>
      <c r="H14287" s="19"/>
      <c r="I14287" s="120"/>
      <c r="J14287" s="23"/>
      <c r="K14287" s="24"/>
      <c r="L14287" s="23"/>
      <c r="N14287" s="121"/>
    </row>
    <row r="14288" spans="1:14" ht="45.95" customHeight="1">
      <c r="F14288" s="25"/>
      <c r="G14288" s="25"/>
      <c r="H14288" s="25"/>
      <c r="I14288" s="120"/>
      <c r="J14288" s="23"/>
      <c r="K14288" s="24"/>
      <c r="L14288" s="23"/>
      <c r="N14288" s="121"/>
    </row>
    <row r="14289" spans="6:14" ht="45.95" customHeight="1">
      <c r="F14289" s="133"/>
      <c r="G14289" s="25"/>
      <c r="H14289" s="25"/>
      <c r="I14289" s="132"/>
      <c r="J14289" s="23"/>
      <c r="K14289" s="24"/>
      <c r="L14289" s="23"/>
      <c r="N14289" s="121"/>
    </row>
    <row r="14290" spans="6:14" ht="45.95" customHeight="1">
      <c r="F14290" s="133"/>
      <c r="G14290" s="25"/>
      <c r="H14290" s="25"/>
      <c r="I14290" s="132"/>
      <c r="J14290" s="23"/>
      <c r="K14290" s="24"/>
      <c r="L14290" s="23"/>
      <c r="N14290" s="121"/>
    </row>
    <row r="14291" spans="6:14" ht="45.95" customHeight="1">
      <c r="F14291" s="133"/>
      <c r="G14291" s="25"/>
      <c r="H14291" s="25"/>
      <c r="I14291" s="132"/>
      <c r="J14291" s="23"/>
      <c r="K14291" s="24"/>
      <c r="L14291" s="23"/>
      <c r="N14291" s="121"/>
    </row>
    <row r="14292" spans="6:14" ht="45.95" customHeight="1">
      <c r="F14292" s="18"/>
      <c r="G14292" s="19"/>
      <c r="H14292" s="19"/>
      <c r="I14292" s="120"/>
      <c r="J14292" s="16"/>
      <c r="K14292" s="17"/>
      <c r="L14292" s="16"/>
      <c r="N14292" s="121"/>
    </row>
    <row r="14293" spans="6:14" ht="45.95" customHeight="1">
      <c r="F14293" s="22"/>
      <c r="G14293" s="19"/>
      <c r="H14293" s="19"/>
      <c r="I14293" s="120"/>
      <c r="J14293" s="23"/>
      <c r="K14293" s="24"/>
      <c r="L14293" s="23"/>
      <c r="N14293" s="121"/>
    </row>
    <row r="14294" spans="6:14" ht="45.95" customHeight="1">
      <c r="F14294" s="22"/>
      <c r="G14294" s="19"/>
      <c r="H14294" s="19"/>
      <c r="I14294" s="120"/>
      <c r="J14294" s="23"/>
      <c r="K14294" s="24"/>
      <c r="L14294" s="23"/>
      <c r="N14294" s="121"/>
    </row>
    <row r="14295" spans="6:14" ht="45.95" customHeight="1">
      <c r="F14295" s="133"/>
      <c r="G14295" s="25"/>
      <c r="H14295" s="25"/>
      <c r="I14295" s="120"/>
      <c r="J14295" s="23"/>
      <c r="K14295" s="24"/>
      <c r="L14295" s="23"/>
      <c r="N14295" s="121"/>
    </row>
    <row r="14296" spans="6:14" ht="45.95" customHeight="1">
      <c r="F14296" s="133"/>
      <c r="G14296" s="25"/>
      <c r="H14296" s="25"/>
      <c r="I14296" s="120"/>
      <c r="J14296" s="23"/>
      <c r="K14296" s="24"/>
      <c r="L14296" s="23"/>
      <c r="N14296" s="121"/>
    </row>
    <row r="14297" spans="6:14" ht="45.95" customHeight="1">
      <c r="F14297" s="18"/>
      <c r="G14297" s="19"/>
      <c r="H14297" s="19"/>
      <c r="I14297" s="120"/>
      <c r="J14297" s="16"/>
      <c r="K14297" s="17"/>
      <c r="L14297" s="16"/>
      <c r="N14297" s="121"/>
    </row>
    <row r="14298" spans="6:14" ht="45.95" customHeight="1">
      <c r="F14298" s="18"/>
      <c r="G14298" s="19"/>
      <c r="H14298" s="19"/>
      <c r="I14298" s="120"/>
      <c r="J14298" s="16"/>
      <c r="K14298" s="17"/>
      <c r="L14298" s="16"/>
      <c r="N14298" s="121"/>
    </row>
    <row r="14299" spans="6:14" ht="45.95" customHeight="1">
      <c r="F14299" s="22"/>
      <c r="G14299" s="19"/>
      <c r="H14299" s="19"/>
      <c r="I14299" s="120"/>
      <c r="J14299" s="23"/>
      <c r="K14299" s="24"/>
      <c r="L14299" s="23"/>
      <c r="N14299" s="121"/>
    </row>
    <row r="14300" spans="6:14" ht="45.95" customHeight="1">
      <c r="F14300" s="25"/>
      <c r="G14300" s="25"/>
      <c r="H14300" s="25"/>
      <c r="I14300" s="132"/>
      <c r="J14300" s="23"/>
      <c r="K14300" s="24"/>
      <c r="L14300" s="23"/>
      <c r="N14300" s="121"/>
    </row>
    <row r="14301" spans="6:14" ht="45.95" customHeight="1">
      <c r="F14301" s="133"/>
      <c r="G14301" s="25"/>
      <c r="H14301" s="25"/>
      <c r="I14301" s="132"/>
      <c r="J14301" s="23"/>
      <c r="K14301" s="24"/>
      <c r="L14301" s="23"/>
      <c r="N14301" s="121"/>
    </row>
    <row r="14302" spans="6:14" ht="45.95" customHeight="1">
      <c r="F14302" s="133"/>
      <c r="G14302" s="25"/>
      <c r="H14302" s="25"/>
      <c r="I14302" s="132"/>
      <c r="J14302" s="23"/>
      <c r="K14302" s="24"/>
      <c r="L14302" s="23"/>
      <c r="N14302" s="121"/>
    </row>
    <row r="14303" spans="6:14" ht="45.95" customHeight="1">
      <c r="F14303" s="18"/>
      <c r="G14303" s="19"/>
      <c r="H14303" s="19"/>
      <c r="I14303" s="120"/>
      <c r="J14303" s="16"/>
      <c r="K14303" s="17"/>
      <c r="L14303" s="16"/>
      <c r="N14303" s="121"/>
    </row>
    <row r="14304" spans="6:14" ht="45.95" customHeight="1">
      <c r="F14304" s="18"/>
      <c r="G14304" s="19"/>
      <c r="H14304" s="19"/>
      <c r="I14304" s="120"/>
      <c r="J14304" s="16"/>
      <c r="K14304" s="17"/>
      <c r="L14304" s="16"/>
      <c r="N14304" s="121"/>
    </row>
    <row r="14305" spans="1:14" ht="45.95" customHeight="1">
      <c r="F14305" s="18"/>
      <c r="G14305" s="19"/>
      <c r="H14305" s="19"/>
      <c r="I14305" s="120"/>
      <c r="J14305" s="16"/>
      <c r="K14305" s="17"/>
      <c r="L14305" s="16"/>
      <c r="N14305" s="121"/>
    </row>
    <row r="14306" spans="1:14" ht="45.95" customHeight="1">
      <c r="F14306" s="22"/>
      <c r="G14306" s="19"/>
      <c r="H14306" s="19"/>
      <c r="I14306" s="120"/>
      <c r="J14306" s="23"/>
      <c r="K14306" s="24"/>
      <c r="L14306" s="23"/>
      <c r="N14306" s="121"/>
    </row>
    <row r="14307" spans="1:14" ht="45.95" customHeight="1">
      <c r="F14307" s="25"/>
      <c r="G14307" s="25"/>
      <c r="H14307" s="25"/>
      <c r="I14307" s="120"/>
      <c r="J14307" s="23"/>
      <c r="K14307" s="24"/>
      <c r="L14307" s="23"/>
      <c r="N14307" s="121"/>
    </row>
    <row r="14308" spans="1:14" ht="45.95" customHeight="1">
      <c r="F14308" s="25"/>
      <c r="G14308" s="25"/>
      <c r="H14308" s="25"/>
      <c r="I14308" s="132"/>
      <c r="J14308" s="23"/>
      <c r="K14308" s="24"/>
      <c r="L14308" s="23"/>
      <c r="N14308" s="121"/>
    </row>
    <row r="14309" spans="1:14" ht="45.95" customHeight="1">
      <c r="F14309" s="133"/>
      <c r="G14309" s="25"/>
      <c r="H14309" s="25"/>
      <c r="I14309" s="132"/>
      <c r="J14309" s="23"/>
      <c r="K14309" s="24"/>
      <c r="L14309" s="23"/>
      <c r="N14309" s="121"/>
    </row>
    <row r="14310" spans="1:14" ht="45.95" customHeight="1">
      <c r="F14310" s="133"/>
      <c r="G14310" s="25"/>
      <c r="H14310" s="25"/>
      <c r="I14310" s="132"/>
      <c r="J14310" s="23"/>
      <c r="K14310" s="24"/>
      <c r="L14310" s="23"/>
      <c r="N14310" s="121"/>
    </row>
    <row r="14311" spans="1:14" ht="45.95" customHeight="1">
      <c r="F14311" s="133"/>
      <c r="G14311" s="25"/>
      <c r="H14311" s="25"/>
      <c r="I14311" s="132"/>
      <c r="J14311" s="23"/>
      <c r="K14311" s="24"/>
      <c r="L14311" s="23"/>
      <c r="N14311" s="121"/>
    </row>
    <row r="14312" spans="1:14" ht="45.95" customHeight="1">
      <c r="A14312" s="110"/>
      <c r="B14312" s="149"/>
      <c r="C14312" s="127"/>
      <c r="D14312" s="150"/>
      <c r="E14312" s="150"/>
      <c r="F14312" s="130"/>
      <c r="G14312" s="130"/>
      <c r="H14312" s="130"/>
      <c r="I14312" s="120"/>
      <c r="J14312" s="16"/>
      <c r="K14312" s="17"/>
      <c r="L14312" s="16"/>
      <c r="N14312" s="131"/>
    </row>
    <row r="14313" spans="1:14" ht="45.95" customHeight="1">
      <c r="F14313" s="18"/>
      <c r="G14313" s="130"/>
      <c r="H14313" s="130"/>
      <c r="I14313" s="120"/>
      <c r="J14313" s="16"/>
      <c r="K14313" s="17"/>
      <c r="L14313" s="16"/>
      <c r="N14313" s="131"/>
    </row>
    <row r="14314" spans="1:14" ht="45.95" customHeight="1">
      <c r="F14314" s="130"/>
      <c r="G14314" s="130"/>
      <c r="H14314" s="130"/>
      <c r="I14314" s="120"/>
      <c r="J14314" s="16"/>
      <c r="K14314" s="17"/>
      <c r="L14314" s="16"/>
      <c r="N14314" s="131"/>
    </row>
    <row r="14315" spans="1:14" ht="45.95" customHeight="1">
      <c r="F14315" s="18"/>
      <c r="G14315" s="19"/>
      <c r="H14315" s="19"/>
      <c r="I14315" s="120"/>
      <c r="J14315" s="16"/>
      <c r="K14315" s="17"/>
      <c r="L14315" s="16"/>
      <c r="N14315" s="131"/>
    </row>
    <row r="14316" spans="1:14" ht="45.95" customHeight="1">
      <c r="F14316" s="18"/>
      <c r="G14316" s="19"/>
      <c r="H14316" s="19"/>
      <c r="I14316" s="120"/>
      <c r="J14316" s="16"/>
      <c r="K14316" s="17"/>
      <c r="L14316" s="16"/>
      <c r="N14316" s="131"/>
    </row>
    <row r="14317" spans="1:14" ht="45.95" customHeight="1">
      <c r="F14317" s="18"/>
      <c r="G14317" s="19"/>
      <c r="H14317" s="19"/>
      <c r="I14317" s="120"/>
      <c r="J14317" s="16"/>
      <c r="K14317" s="17"/>
      <c r="L14317" s="16"/>
      <c r="N14317" s="121"/>
    </row>
    <row r="14318" spans="1:14" ht="45.95" customHeight="1">
      <c r="F14318" s="133"/>
      <c r="G14318" s="25"/>
      <c r="H14318" s="25"/>
      <c r="I14318" s="120"/>
      <c r="J14318" s="23"/>
      <c r="K14318" s="24"/>
      <c r="L14318" s="23"/>
      <c r="N14318" s="121"/>
    </row>
    <row r="14319" spans="1:14" ht="45.95" customHeight="1">
      <c r="F14319" s="133"/>
      <c r="G14319" s="25"/>
      <c r="H14319" s="25"/>
      <c r="I14319" s="120"/>
      <c r="J14319" s="23"/>
      <c r="K14319" s="24"/>
      <c r="L14319" s="23"/>
      <c r="N14319" s="121"/>
    </row>
    <row r="14320" spans="1:14" ht="45.95" customHeight="1">
      <c r="F14320" s="18"/>
      <c r="G14320" s="19"/>
      <c r="H14320" s="19"/>
      <c r="I14320" s="137"/>
      <c r="J14320" s="16"/>
      <c r="K14320" s="17"/>
      <c r="L14320" s="16"/>
      <c r="N14320" s="121"/>
    </row>
    <row r="14321" spans="6:14" ht="45.95" customHeight="1">
      <c r="F14321" s="18"/>
      <c r="G14321" s="19"/>
      <c r="H14321" s="19"/>
      <c r="I14321" s="120"/>
      <c r="J14321" s="16"/>
      <c r="K14321" s="17"/>
      <c r="L14321" s="16"/>
      <c r="N14321" s="121"/>
    </row>
    <row r="14322" spans="6:14" ht="45.95" customHeight="1">
      <c r="F14322" s="22"/>
      <c r="G14322" s="19"/>
      <c r="H14322" s="19"/>
      <c r="I14322" s="120"/>
      <c r="J14322" s="23"/>
      <c r="K14322" s="24"/>
      <c r="L14322" s="23"/>
      <c r="N14322" s="121"/>
    </row>
    <row r="14323" spans="6:14" ht="45.95" customHeight="1">
      <c r="F14323" s="22"/>
      <c r="G14323" s="19"/>
      <c r="H14323" s="19"/>
      <c r="I14323" s="120"/>
      <c r="J14323" s="23"/>
      <c r="K14323" s="24"/>
      <c r="L14323" s="23"/>
      <c r="N14323" s="121"/>
    </row>
    <row r="14324" spans="6:14" ht="45.95" customHeight="1">
      <c r="F14324" s="25"/>
      <c r="G14324" s="25"/>
      <c r="H14324" s="25"/>
      <c r="I14324" s="120"/>
      <c r="J14324" s="23"/>
      <c r="K14324" s="24"/>
      <c r="L14324" s="23"/>
      <c r="N14324" s="121"/>
    </row>
    <row r="14325" spans="6:14" ht="45.95" customHeight="1">
      <c r="F14325" s="25"/>
      <c r="G14325" s="25"/>
      <c r="H14325" s="25"/>
      <c r="I14325" s="120"/>
      <c r="J14325" s="23"/>
      <c r="K14325" s="24"/>
      <c r="L14325" s="23"/>
      <c r="N14325" s="121"/>
    </row>
    <row r="14326" spans="6:14" ht="45.95" customHeight="1">
      <c r="F14326" s="133"/>
      <c r="G14326" s="25"/>
      <c r="H14326" s="25"/>
      <c r="I14326" s="132"/>
      <c r="J14326" s="23"/>
      <c r="K14326" s="24"/>
      <c r="L14326" s="23"/>
      <c r="N14326" s="121"/>
    </row>
    <row r="14327" spans="6:14" ht="45.95" customHeight="1">
      <c r="F14327" s="133"/>
      <c r="G14327" s="25"/>
      <c r="H14327" s="25"/>
      <c r="I14327" s="132"/>
      <c r="J14327" s="23"/>
      <c r="K14327" s="24"/>
      <c r="L14327" s="23"/>
      <c r="N14327" s="121"/>
    </row>
    <row r="14328" spans="6:14" ht="45.95" customHeight="1">
      <c r="F14328" s="133"/>
      <c r="G14328" s="25"/>
      <c r="H14328" s="25"/>
      <c r="I14328" s="132"/>
      <c r="J14328" s="23"/>
      <c r="K14328" s="24"/>
      <c r="L14328" s="23"/>
      <c r="N14328" s="121"/>
    </row>
    <row r="14329" spans="6:14" ht="45.95" customHeight="1">
      <c r="F14329" s="18"/>
      <c r="G14329" s="19"/>
      <c r="H14329" s="19"/>
      <c r="I14329" s="137"/>
      <c r="J14329" s="16"/>
      <c r="K14329" s="17"/>
      <c r="L14329" s="16"/>
      <c r="N14329" s="121"/>
    </row>
    <row r="14330" spans="6:14" ht="45.95" customHeight="1">
      <c r="F14330" s="18"/>
      <c r="G14330" s="19"/>
      <c r="H14330" s="19"/>
      <c r="I14330" s="120"/>
      <c r="J14330" s="16"/>
      <c r="K14330" s="17"/>
      <c r="L14330" s="16"/>
      <c r="N14330" s="121"/>
    </row>
    <row r="14331" spans="6:14" ht="45.95" customHeight="1">
      <c r="F14331" s="18"/>
      <c r="G14331" s="19"/>
      <c r="H14331" s="19"/>
      <c r="I14331" s="120"/>
      <c r="J14331" s="16"/>
      <c r="K14331" s="17"/>
      <c r="L14331" s="16"/>
      <c r="N14331" s="121"/>
    </row>
    <row r="14332" spans="6:14" ht="45.95" customHeight="1">
      <c r="F14332" s="22"/>
      <c r="G14332" s="19"/>
      <c r="H14332" s="19"/>
      <c r="I14332" s="120"/>
      <c r="J14332" s="23"/>
      <c r="K14332" s="24"/>
      <c r="L14332" s="23"/>
      <c r="N14332" s="121"/>
    </row>
    <row r="14333" spans="6:14" ht="45.95" customHeight="1">
      <c r="F14333" s="22"/>
      <c r="G14333" s="19"/>
      <c r="H14333" s="19"/>
      <c r="I14333" s="120"/>
      <c r="J14333" s="23"/>
      <c r="K14333" s="24"/>
      <c r="L14333" s="23"/>
      <c r="N14333" s="121"/>
    </row>
    <row r="14334" spans="6:14" ht="45.95" customHeight="1">
      <c r="F14334" s="25"/>
      <c r="G14334" s="25"/>
      <c r="H14334" s="25"/>
      <c r="I14334" s="120"/>
      <c r="J14334" s="23"/>
      <c r="K14334" s="24"/>
      <c r="L14334" s="23"/>
      <c r="N14334" s="121"/>
    </row>
    <row r="14335" spans="6:14" ht="45.95" customHeight="1">
      <c r="F14335" s="133"/>
      <c r="G14335" s="25"/>
      <c r="H14335" s="25"/>
      <c r="I14335" s="132"/>
      <c r="J14335" s="23"/>
      <c r="K14335" s="24"/>
      <c r="L14335" s="23"/>
      <c r="N14335" s="121"/>
    </row>
    <row r="14336" spans="6:14" ht="45.95" customHeight="1">
      <c r="F14336" s="133"/>
      <c r="G14336" s="25"/>
      <c r="H14336" s="25"/>
      <c r="I14336" s="132"/>
      <c r="J14336" s="23"/>
      <c r="K14336" s="24"/>
      <c r="L14336" s="23"/>
      <c r="N14336" s="121"/>
    </row>
    <row r="14337" spans="1:15" ht="45.95" customHeight="1">
      <c r="F14337" s="133"/>
      <c r="G14337" s="25"/>
      <c r="H14337" s="25"/>
      <c r="I14337" s="132"/>
      <c r="J14337" s="23"/>
      <c r="K14337" s="24"/>
      <c r="L14337" s="23"/>
      <c r="N14337" s="121"/>
    </row>
    <row r="14338" spans="1:15" ht="45.95" customHeight="1">
      <c r="F14338" s="133"/>
      <c r="G14338" s="25"/>
      <c r="H14338" s="25"/>
      <c r="I14338" s="132"/>
      <c r="J14338" s="23"/>
      <c r="K14338" s="24"/>
      <c r="L14338" s="23"/>
      <c r="N14338" s="121"/>
    </row>
    <row r="14339" spans="1:15" ht="45.95" customHeight="1">
      <c r="A14339" s="110"/>
      <c r="B14339" s="149"/>
      <c r="C14339" s="127"/>
      <c r="D14339" s="150"/>
      <c r="E14339" s="150"/>
      <c r="F14339" s="130"/>
      <c r="G14339" s="130"/>
      <c r="H14339" s="130"/>
      <c r="I14339" s="120"/>
      <c r="J14339" s="16"/>
      <c r="K14339" s="17"/>
      <c r="L14339" s="16"/>
      <c r="N14339" s="131"/>
    </row>
    <row r="14340" spans="1:15" ht="45.95" customHeight="1">
      <c r="A14340" s="110"/>
      <c r="B14340" s="111"/>
      <c r="D14340" s="150"/>
      <c r="E14340" s="150"/>
      <c r="F14340" s="18"/>
      <c r="G14340" s="130"/>
      <c r="H14340" s="130"/>
      <c r="I14340" s="120"/>
      <c r="J14340" s="16"/>
      <c r="K14340" s="17"/>
      <c r="L14340" s="16"/>
      <c r="N14340" s="131"/>
      <c r="O14340" s="96"/>
    </row>
    <row r="14341" spans="1:15" ht="45.95" customHeight="1">
      <c r="F14341" s="18"/>
      <c r="G14341" s="130"/>
      <c r="H14341" s="130"/>
      <c r="I14341" s="120"/>
      <c r="J14341" s="16"/>
      <c r="K14341" s="17"/>
      <c r="L14341" s="16"/>
      <c r="N14341" s="131"/>
      <c r="O14341" s="96"/>
    </row>
    <row r="14342" spans="1:15" ht="45.95" customHeight="1">
      <c r="F14342" s="18"/>
      <c r="G14342" s="130"/>
      <c r="H14342" s="130"/>
      <c r="I14342" s="120"/>
      <c r="J14342" s="16"/>
      <c r="K14342" s="17"/>
      <c r="L14342" s="16"/>
      <c r="N14342" s="131"/>
      <c r="O14342" s="96"/>
    </row>
    <row r="14343" spans="1:15" ht="45.95" customHeight="1">
      <c r="F14343" s="18"/>
      <c r="G14343" s="19"/>
      <c r="H14343" s="19"/>
      <c r="I14343" s="137"/>
      <c r="J14343" s="16"/>
      <c r="K14343" s="17"/>
      <c r="L14343" s="16"/>
      <c r="N14343" s="121"/>
      <c r="O14343" s="96"/>
    </row>
    <row r="14344" spans="1:15" ht="45.95" customHeight="1">
      <c r="F14344" s="18"/>
      <c r="G14344" s="19"/>
      <c r="H14344" s="19"/>
      <c r="I14344" s="120"/>
      <c r="J14344" s="16"/>
      <c r="K14344" s="17"/>
      <c r="L14344" s="16"/>
      <c r="N14344" s="121"/>
      <c r="O14344" s="96"/>
    </row>
    <row r="14345" spans="1:15" ht="45.95" customHeight="1">
      <c r="F14345" s="22"/>
      <c r="G14345" s="19"/>
      <c r="H14345" s="19"/>
      <c r="I14345" s="120"/>
      <c r="J14345" s="23"/>
      <c r="K14345" s="24"/>
      <c r="L14345" s="23"/>
      <c r="N14345" s="121"/>
      <c r="O14345" s="96"/>
    </row>
    <row r="14346" spans="1:15" ht="45.95" customHeight="1">
      <c r="F14346" s="22"/>
      <c r="G14346" s="19"/>
      <c r="H14346" s="19"/>
      <c r="I14346" s="120"/>
      <c r="J14346" s="23"/>
      <c r="K14346" s="24"/>
      <c r="L14346" s="23"/>
      <c r="N14346" s="121"/>
      <c r="O14346" s="96"/>
    </row>
    <row r="14347" spans="1:15" ht="45.95" customHeight="1">
      <c r="F14347" s="25"/>
      <c r="G14347" s="25"/>
      <c r="H14347" s="25"/>
      <c r="I14347" s="120"/>
      <c r="J14347" s="23"/>
      <c r="K14347" s="24"/>
      <c r="L14347" s="23"/>
      <c r="N14347" s="121"/>
      <c r="O14347" s="96"/>
    </row>
    <row r="14348" spans="1:15" ht="45.95" customHeight="1">
      <c r="F14348" s="25"/>
      <c r="G14348" s="25"/>
      <c r="H14348" s="25"/>
      <c r="I14348" s="120"/>
      <c r="J14348" s="23"/>
      <c r="K14348" s="24"/>
      <c r="L14348" s="23"/>
      <c r="N14348" s="121"/>
      <c r="O14348" s="96"/>
    </row>
    <row r="14349" spans="1:15" ht="45.95" customHeight="1">
      <c r="F14349" s="133"/>
      <c r="G14349" s="25"/>
      <c r="H14349" s="25"/>
      <c r="I14349" s="132"/>
      <c r="J14349" s="23"/>
      <c r="K14349" s="24"/>
      <c r="L14349" s="23"/>
      <c r="N14349" s="121"/>
      <c r="O14349" s="96"/>
    </row>
    <row r="14350" spans="1:15" ht="45.95" customHeight="1">
      <c r="F14350" s="133"/>
      <c r="G14350" s="25"/>
      <c r="H14350" s="25"/>
      <c r="I14350" s="132"/>
      <c r="J14350" s="23"/>
      <c r="K14350" s="24"/>
      <c r="L14350" s="23"/>
      <c r="N14350" s="121"/>
      <c r="O14350" s="96"/>
    </row>
    <row r="14351" spans="1:15" ht="45.95" customHeight="1">
      <c r="F14351" s="18"/>
      <c r="G14351" s="19"/>
      <c r="H14351" s="19"/>
      <c r="I14351" s="120"/>
      <c r="J14351" s="16"/>
      <c r="K14351" s="17"/>
      <c r="L14351" s="16"/>
      <c r="N14351" s="121"/>
      <c r="O14351" s="96"/>
    </row>
    <row r="14352" spans="1:15" ht="45.95" customHeight="1">
      <c r="F14352" s="18"/>
      <c r="G14352" s="19"/>
      <c r="H14352" s="19"/>
      <c r="I14352" s="120"/>
      <c r="J14352" s="16"/>
      <c r="K14352" s="17"/>
      <c r="L14352" s="16"/>
      <c r="N14352" s="121"/>
      <c r="O14352" s="96"/>
    </row>
    <row r="14353" spans="6:15" ht="45.95" customHeight="1">
      <c r="F14353" s="18"/>
      <c r="G14353" s="19"/>
      <c r="H14353" s="19"/>
      <c r="I14353" s="120"/>
      <c r="J14353" s="16"/>
      <c r="K14353" s="17"/>
      <c r="L14353" s="16"/>
      <c r="N14353" s="121"/>
      <c r="O14353" s="96"/>
    </row>
    <row r="14354" spans="6:15" ht="45.95" customHeight="1">
      <c r="F14354" s="22"/>
      <c r="G14354" s="19"/>
      <c r="H14354" s="19"/>
      <c r="I14354" s="120"/>
      <c r="J14354" s="23"/>
      <c r="K14354" s="24"/>
      <c r="L14354" s="23"/>
      <c r="N14354" s="121"/>
      <c r="O14354" s="96"/>
    </row>
    <row r="14355" spans="6:15" ht="45.95" customHeight="1">
      <c r="F14355" s="25"/>
      <c r="G14355" s="25"/>
      <c r="H14355" s="25"/>
      <c r="I14355" s="132"/>
      <c r="J14355" s="23"/>
      <c r="K14355" s="24"/>
      <c r="L14355" s="23"/>
      <c r="N14355" s="121"/>
      <c r="O14355" s="96"/>
    </row>
    <row r="14356" spans="6:15" ht="45.95" customHeight="1">
      <c r="F14356" s="133"/>
      <c r="G14356" s="25"/>
      <c r="H14356" s="25"/>
      <c r="I14356" s="132"/>
      <c r="J14356" s="23"/>
      <c r="K14356" s="24"/>
      <c r="L14356" s="23"/>
      <c r="N14356" s="121"/>
      <c r="O14356" s="96"/>
    </row>
    <row r="14357" spans="6:15" ht="45.95" customHeight="1">
      <c r="F14357" s="133"/>
      <c r="G14357" s="25"/>
      <c r="H14357" s="25"/>
      <c r="I14357" s="132"/>
      <c r="J14357" s="23"/>
      <c r="K14357" s="24"/>
      <c r="L14357" s="23"/>
      <c r="N14357" s="121"/>
      <c r="O14357" s="96"/>
    </row>
    <row r="14358" spans="6:15" ht="45.95" customHeight="1">
      <c r="F14358" s="18"/>
      <c r="G14358" s="19"/>
      <c r="H14358" s="19"/>
      <c r="I14358" s="137"/>
      <c r="J14358" s="16"/>
      <c r="K14358" s="17"/>
      <c r="L14358" s="16"/>
      <c r="N14358" s="121"/>
      <c r="O14358" s="96"/>
    </row>
    <row r="14359" spans="6:15" ht="45.95" customHeight="1">
      <c r="F14359" s="18"/>
      <c r="G14359" s="19"/>
      <c r="H14359" s="19"/>
      <c r="I14359" s="120"/>
      <c r="J14359" s="16"/>
      <c r="K14359" s="17"/>
      <c r="L14359" s="16"/>
      <c r="N14359" s="121"/>
      <c r="O14359" s="96"/>
    </row>
    <row r="14360" spans="6:15" ht="45.95" customHeight="1">
      <c r="F14360" s="18"/>
      <c r="G14360" s="19"/>
      <c r="H14360" s="19"/>
      <c r="I14360" s="120"/>
      <c r="J14360" s="16"/>
      <c r="K14360" s="17"/>
      <c r="L14360" s="16"/>
      <c r="N14360" s="121"/>
      <c r="O14360" s="96"/>
    </row>
    <row r="14361" spans="6:15" ht="45.95" customHeight="1">
      <c r="F14361" s="22"/>
      <c r="G14361" s="19"/>
      <c r="H14361" s="19"/>
      <c r="I14361" s="120"/>
      <c r="J14361" s="23"/>
      <c r="K14361" s="24"/>
      <c r="L14361" s="23"/>
      <c r="N14361" s="121"/>
      <c r="O14361" s="96"/>
    </row>
    <row r="14362" spans="6:15" ht="45.95" customHeight="1">
      <c r="F14362" s="22"/>
      <c r="G14362" s="19"/>
      <c r="H14362" s="19"/>
      <c r="I14362" s="120"/>
      <c r="J14362" s="23"/>
      <c r="K14362" s="24"/>
      <c r="L14362" s="23"/>
      <c r="N14362" s="121"/>
      <c r="O14362" s="96"/>
    </row>
    <row r="14363" spans="6:15" ht="45.95" customHeight="1">
      <c r="F14363" s="25"/>
      <c r="G14363" s="25"/>
      <c r="H14363" s="25"/>
      <c r="I14363" s="120"/>
      <c r="J14363" s="23"/>
      <c r="K14363" s="24"/>
      <c r="L14363" s="23"/>
      <c r="N14363" s="121"/>
      <c r="O14363" s="96"/>
    </row>
    <row r="14364" spans="6:15" ht="45.95" customHeight="1">
      <c r="F14364" s="133"/>
      <c r="G14364" s="25"/>
      <c r="H14364" s="25"/>
      <c r="I14364" s="132"/>
      <c r="J14364" s="23"/>
      <c r="K14364" s="24"/>
      <c r="L14364" s="23"/>
      <c r="N14364" s="121"/>
      <c r="O14364" s="96"/>
    </row>
    <row r="14365" spans="6:15" ht="45.95" customHeight="1">
      <c r="F14365" s="133"/>
      <c r="G14365" s="25"/>
      <c r="H14365" s="25"/>
      <c r="I14365" s="132"/>
      <c r="J14365" s="23"/>
      <c r="K14365" s="24"/>
      <c r="L14365" s="23"/>
      <c r="N14365" s="121"/>
      <c r="O14365" s="96"/>
    </row>
    <row r="14366" spans="6:15" ht="45.95" customHeight="1">
      <c r="F14366" s="133"/>
      <c r="G14366" s="25"/>
      <c r="H14366" s="25"/>
      <c r="I14366" s="132"/>
      <c r="J14366" s="23"/>
      <c r="K14366" s="24"/>
      <c r="L14366" s="23"/>
      <c r="N14366" s="121"/>
      <c r="O14366" s="96"/>
    </row>
    <row r="14367" spans="6:15" ht="45.95" customHeight="1">
      <c r="F14367" s="18"/>
      <c r="G14367" s="19"/>
      <c r="H14367" s="19"/>
      <c r="I14367" s="120"/>
      <c r="J14367" s="16"/>
      <c r="K14367" s="17"/>
      <c r="L14367" s="16"/>
      <c r="N14367" s="121"/>
      <c r="O14367" s="96"/>
    </row>
    <row r="14368" spans="6:15" ht="45.95" customHeight="1">
      <c r="F14368" s="18"/>
      <c r="G14368" s="19"/>
      <c r="H14368" s="19"/>
      <c r="I14368" s="120"/>
      <c r="J14368" s="16"/>
      <c r="K14368" s="17"/>
      <c r="L14368" s="16"/>
      <c r="N14368" s="121"/>
      <c r="O14368" s="96"/>
    </row>
    <row r="14369" spans="1:15" ht="45.95" customHeight="1">
      <c r="F14369" s="18"/>
      <c r="G14369" s="19"/>
      <c r="H14369" s="19"/>
      <c r="I14369" s="120"/>
      <c r="J14369" s="16"/>
      <c r="K14369" s="17"/>
      <c r="L14369" s="16"/>
      <c r="N14369" s="121"/>
      <c r="O14369" s="96"/>
    </row>
    <row r="14370" spans="1:15" ht="45.95" customHeight="1">
      <c r="F14370" s="18"/>
      <c r="G14370" s="19"/>
      <c r="H14370" s="19"/>
      <c r="I14370" s="120"/>
      <c r="J14370" s="16"/>
      <c r="K14370" s="17"/>
      <c r="L14370" s="16"/>
      <c r="N14370" s="121"/>
      <c r="O14370" s="96"/>
    </row>
    <row r="14371" spans="1:15" ht="45.95" customHeight="1">
      <c r="F14371" s="18"/>
      <c r="G14371" s="19"/>
      <c r="H14371" s="19"/>
      <c r="I14371" s="120"/>
      <c r="J14371" s="16"/>
      <c r="K14371" s="17"/>
      <c r="L14371" s="16"/>
      <c r="N14371" s="121"/>
      <c r="O14371" s="96"/>
    </row>
    <row r="14372" spans="1:15" ht="45.95" customHeight="1">
      <c r="F14372" s="18"/>
      <c r="G14372" s="19"/>
      <c r="H14372" s="19"/>
      <c r="I14372" s="120"/>
      <c r="J14372" s="16"/>
      <c r="K14372" s="17"/>
      <c r="L14372" s="16"/>
      <c r="N14372" s="121"/>
      <c r="O14372" s="96"/>
    </row>
    <row r="14373" spans="1:15" ht="45.95" customHeight="1">
      <c r="F14373" s="22"/>
      <c r="G14373" s="19"/>
      <c r="H14373" s="19"/>
      <c r="I14373" s="120"/>
      <c r="J14373" s="23"/>
      <c r="K14373" s="24"/>
      <c r="L14373" s="23"/>
      <c r="N14373" s="121"/>
      <c r="O14373" s="96"/>
    </row>
    <row r="14374" spans="1:15" ht="45.95" customHeight="1">
      <c r="F14374" s="25"/>
      <c r="G14374" s="25"/>
      <c r="H14374" s="25"/>
      <c r="I14374" s="132"/>
      <c r="J14374" s="23"/>
      <c r="K14374" s="24"/>
      <c r="L14374" s="23"/>
      <c r="N14374" s="121"/>
      <c r="O14374" s="96"/>
    </row>
    <row r="14375" spans="1:15" ht="45.95" customHeight="1">
      <c r="F14375" s="25"/>
      <c r="G14375" s="25"/>
      <c r="H14375" s="25"/>
      <c r="I14375" s="132"/>
      <c r="J14375" s="23"/>
      <c r="K14375" s="24"/>
      <c r="L14375" s="23"/>
      <c r="N14375" s="121"/>
      <c r="O14375" s="96"/>
    </row>
    <row r="14376" spans="1:15" ht="45.95" customHeight="1">
      <c r="F14376" s="133"/>
      <c r="G14376" s="25"/>
      <c r="H14376" s="25"/>
      <c r="I14376" s="132"/>
      <c r="J14376" s="23"/>
      <c r="K14376" s="24"/>
      <c r="L14376" s="23"/>
      <c r="N14376" s="121"/>
      <c r="O14376" s="96"/>
    </row>
    <row r="14377" spans="1:15" ht="45.95" customHeight="1">
      <c r="F14377" s="133"/>
      <c r="G14377" s="25"/>
      <c r="H14377" s="25"/>
      <c r="I14377" s="132"/>
      <c r="J14377" s="23"/>
      <c r="K14377" s="24"/>
      <c r="L14377" s="23"/>
      <c r="N14377" s="121"/>
      <c r="O14377" s="96"/>
    </row>
    <row r="14378" spans="1:15" ht="45.95" customHeight="1">
      <c r="F14378" s="133"/>
      <c r="G14378" s="25"/>
      <c r="H14378" s="25"/>
      <c r="I14378" s="132"/>
      <c r="J14378" s="23"/>
      <c r="K14378" s="24"/>
      <c r="L14378" s="23"/>
      <c r="N14378" s="121"/>
      <c r="O14378" s="96"/>
    </row>
    <row r="14379" spans="1:15" ht="45.95" customHeight="1">
      <c r="A14379" s="110"/>
      <c r="B14379" s="149"/>
      <c r="C14379" s="127"/>
      <c r="D14379" s="150"/>
      <c r="E14379" s="150"/>
      <c r="F14379" s="130"/>
      <c r="G14379" s="130"/>
      <c r="H14379" s="130"/>
      <c r="I14379" s="120"/>
      <c r="J14379" s="16"/>
      <c r="K14379" s="17"/>
      <c r="L14379" s="16"/>
      <c r="N14379" s="131"/>
      <c r="O14379" s="96"/>
    </row>
    <row r="14380" spans="1:15" ht="45.95" customHeight="1">
      <c r="F14380" s="18"/>
      <c r="G14380" s="130"/>
      <c r="H14380" s="130"/>
      <c r="I14380" s="120"/>
      <c r="J14380" s="16"/>
      <c r="K14380" s="17"/>
      <c r="L14380" s="16"/>
      <c r="N14380" s="131"/>
      <c r="O14380" s="96"/>
    </row>
    <row r="14381" spans="1:15" ht="45.95" customHeight="1">
      <c r="F14381" s="18"/>
      <c r="G14381" s="130"/>
      <c r="H14381" s="130"/>
      <c r="I14381" s="120"/>
      <c r="J14381" s="16"/>
      <c r="K14381" s="17"/>
      <c r="L14381" s="16"/>
      <c r="N14381" s="131"/>
      <c r="O14381" s="96"/>
    </row>
    <row r="14382" spans="1:15" ht="45.95" customHeight="1">
      <c r="F14382" s="18"/>
      <c r="G14382" s="130"/>
      <c r="H14382" s="130"/>
      <c r="I14382" s="120"/>
      <c r="J14382" s="16"/>
      <c r="K14382" s="17"/>
      <c r="L14382" s="16"/>
      <c r="N14382" s="131"/>
      <c r="O14382" s="96"/>
    </row>
    <row r="14383" spans="1:15" ht="45.95" customHeight="1">
      <c r="F14383" s="18"/>
      <c r="G14383" s="130"/>
      <c r="H14383" s="130"/>
      <c r="I14383" s="120"/>
      <c r="J14383" s="16"/>
      <c r="K14383" s="17"/>
      <c r="L14383" s="16"/>
      <c r="N14383" s="131"/>
    </row>
    <row r="14384" spans="1:15" ht="45.95" customHeight="1">
      <c r="F14384" s="18"/>
      <c r="G14384" s="130"/>
      <c r="H14384" s="130"/>
      <c r="I14384" s="120"/>
      <c r="J14384" s="16"/>
      <c r="K14384" s="17"/>
      <c r="L14384" s="16"/>
      <c r="N14384" s="131"/>
      <c r="O14384" s="96"/>
    </row>
    <row r="14385" spans="6:15" ht="45.95" customHeight="1">
      <c r="F14385" s="18"/>
      <c r="G14385" s="19"/>
      <c r="H14385" s="19"/>
      <c r="I14385" s="120"/>
      <c r="J14385" s="16"/>
      <c r="K14385" s="17"/>
      <c r="L14385" s="16"/>
      <c r="N14385" s="121"/>
      <c r="O14385" s="96"/>
    </row>
    <row r="14386" spans="6:15" ht="45.95" customHeight="1">
      <c r="F14386" s="18"/>
      <c r="G14386" s="19"/>
      <c r="H14386" s="19"/>
      <c r="I14386" s="120"/>
      <c r="J14386" s="16"/>
      <c r="K14386" s="17"/>
      <c r="L14386" s="16"/>
      <c r="N14386" s="121"/>
      <c r="O14386" s="96"/>
    </row>
    <row r="14387" spans="6:15" ht="45.95" customHeight="1">
      <c r="F14387" s="22"/>
      <c r="G14387" s="19"/>
      <c r="H14387" s="19"/>
      <c r="I14387" s="120"/>
      <c r="J14387" s="23"/>
      <c r="K14387" s="24"/>
      <c r="L14387" s="23"/>
      <c r="N14387" s="121"/>
      <c r="O14387" s="96"/>
    </row>
    <row r="14388" spans="6:15" ht="45.95" customHeight="1">
      <c r="F14388" s="25"/>
      <c r="G14388" s="25"/>
      <c r="H14388" s="25"/>
      <c r="I14388" s="120"/>
      <c r="J14388" s="23"/>
      <c r="K14388" s="24"/>
      <c r="L14388" s="23"/>
      <c r="N14388" s="121"/>
      <c r="O14388" s="96"/>
    </row>
    <row r="14389" spans="6:15" ht="45.95" customHeight="1">
      <c r="F14389" s="133"/>
      <c r="G14389" s="25"/>
      <c r="H14389" s="25"/>
      <c r="I14389" s="120"/>
      <c r="J14389" s="23"/>
      <c r="K14389" s="24"/>
      <c r="L14389" s="23"/>
      <c r="N14389" s="121"/>
      <c r="O14389" s="96"/>
    </row>
    <row r="14390" spans="6:15" ht="45.95" customHeight="1">
      <c r="F14390" s="133"/>
      <c r="G14390" s="25"/>
      <c r="H14390" s="25"/>
      <c r="I14390" s="132"/>
      <c r="J14390" s="23"/>
      <c r="K14390" s="24"/>
      <c r="L14390" s="23"/>
      <c r="N14390" s="121"/>
      <c r="O14390" s="96"/>
    </row>
    <row r="14391" spans="6:15" ht="45.95" customHeight="1">
      <c r="F14391" s="18"/>
      <c r="G14391" s="19"/>
      <c r="H14391" s="19"/>
      <c r="I14391" s="120"/>
      <c r="J14391" s="16"/>
      <c r="K14391" s="17"/>
      <c r="L14391" s="16"/>
      <c r="N14391" s="121"/>
      <c r="O14391" s="96"/>
    </row>
    <row r="14392" spans="6:15" ht="45.95" customHeight="1">
      <c r="F14392" s="18"/>
      <c r="G14392" s="19"/>
      <c r="H14392" s="19"/>
      <c r="I14392" s="120"/>
      <c r="J14392" s="16"/>
      <c r="K14392" s="17"/>
      <c r="L14392" s="16"/>
      <c r="N14392" s="121"/>
      <c r="O14392" s="96"/>
    </row>
    <row r="14393" spans="6:15" ht="45.95" customHeight="1">
      <c r="F14393" s="22"/>
      <c r="G14393" s="19"/>
      <c r="H14393" s="19"/>
      <c r="I14393" s="120"/>
      <c r="J14393" s="23"/>
      <c r="K14393" s="24"/>
      <c r="L14393" s="23"/>
      <c r="N14393" s="121"/>
      <c r="O14393" s="96"/>
    </row>
    <row r="14394" spans="6:15" ht="45.95" customHeight="1">
      <c r="F14394" s="133"/>
      <c r="G14394" s="25"/>
      <c r="H14394" s="25"/>
      <c r="I14394" s="120"/>
      <c r="J14394" s="23"/>
      <c r="K14394" s="24"/>
      <c r="L14394" s="23"/>
      <c r="N14394" s="121"/>
      <c r="O14394" s="96"/>
    </row>
    <row r="14395" spans="6:15" ht="45.95" customHeight="1">
      <c r="F14395" s="133"/>
      <c r="G14395" s="25"/>
      <c r="H14395" s="25"/>
      <c r="I14395" s="120"/>
      <c r="J14395" s="23"/>
      <c r="K14395" s="24"/>
      <c r="L14395" s="23"/>
      <c r="N14395" s="121"/>
      <c r="O14395" s="96"/>
    </row>
    <row r="14396" spans="6:15" ht="45.95" customHeight="1">
      <c r="F14396" s="18"/>
      <c r="G14396" s="19"/>
      <c r="H14396" s="19"/>
      <c r="I14396" s="120"/>
      <c r="J14396" s="16"/>
      <c r="K14396" s="17"/>
      <c r="L14396" s="16"/>
      <c r="N14396" s="121"/>
      <c r="O14396" s="96"/>
    </row>
    <row r="14397" spans="6:15" ht="45.95" customHeight="1">
      <c r="F14397" s="22"/>
      <c r="G14397" s="19"/>
      <c r="H14397" s="19"/>
      <c r="I14397" s="120"/>
      <c r="J14397" s="23"/>
      <c r="K14397" s="24"/>
      <c r="L14397" s="23"/>
      <c r="N14397" s="121"/>
      <c r="O14397" s="96"/>
    </row>
    <row r="14398" spans="6:15" ht="45.95" customHeight="1">
      <c r="F14398" s="22"/>
      <c r="G14398" s="19"/>
      <c r="H14398" s="19"/>
      <c r="I14398" s="120"/>
      <c r="J14398" s="23"/>
      <c r="K14398" s="24"/>
      <c r="L14398" s="23"/>
      <c r="N14398" s="121"/>
      <c r="O14398" s="96"/>
    </row>
    <row r="14399" spans="6:15" ht="45.95" customHeight="1">
      <c r="F14399" s="25"/>
      <c r="G14399" s="25"/>
      <c r="H14399" s="25"/>
      <c r="I14399" s="120"/>
      <c r="J14399" s="23"/>
      <c r="K14399" s="24"/>
      <c r="L14399" s="23"/>
      <c r="N14399" s="121"/>
      <c r="O14399" s="96"/>
    </row>
    <row r="14400" spans="6:15" ht="45.95" customHeight="1">
      <c r="F14400" s="133"/>
      <c r="G14400" s="25"/>
      <c r="H14400" s="25"/>
      <c r="I14400" s="120"/>
      <c r="J14400" s="23"/>
      <c r="K14400" s="24"/>
      <c r="L14400" s="23"/>
      <c r="N14400" s="121"/>
      <c r="O14400" s="96"/>
    </row>
    <row r="14401" spans="6:15" ht="45.95" customHeight="1">
      <c r="F14401" s="133"/>
      <c r="G14401" s="25"/>
      <c r="H14401" s="25"/>
      <c r="I14401" s="132"/>
      <c r="J14401" s="23"/>
      <c r="K14401" s="24"/>
      <c r="L14401" s="23"/>
      <c r="N14401" s="121"/>
      <c r="O14401" s="96"/>
    </row>
    <row r="14402" spans="6:15" ht="45.95" customHeight="1">
      <c r="F14402" s="133"/>
      <c r="G14402" s="25"/>
      <c r="H14402" s="25"/>
      <c r="I14402" s="132"/>
      <c r="J14402" s="23"/>
      <c r="K14402" s="24"/>
      <c r="L14402" s="23"/>
      <c r="N14402" s="121"/>
      <c r="O14402" s="96"/>
    </row>
    <row r="14403" spans="6:15" ht="45.95" customHeight="1">
      <c r="F14403" s="18"/>
      <c r="G14403" s="19"/>
      <c r="H14403" s="19"/>
      <c r="I14403" s="120"/>
      <c r="J14403" s="16"/>
      <c r="K14403" s="17"/>
      <c r="L14403" s="16"/>
      <c r="N14403" s="121"/>
      <c r="O14403" s="96"/>
    </row>
    <row r="14404" spans="6:15" ht="45.95" customHeight="1">
      <c r="F14404" s="22"/>
      <c r="G14404" s="19"/>
      <c r="H14404" s="19"/>
      <c r="I14404" s="120"/>
      <c r="J14404" s="23"/>
      <c r="K14404" s="24"/>
      <c r="L14404" s="23"/>
      <c r="N14404" s="121"/>
      <c r="O14404" s="96"/>
    </row>
    <row r="14405" spans="6:15" ht="45.95" customHeight="1">
      <c r="F14405" s="25"/>
      <c r="G14405" s="25"/>
      <c r="H14405" s="25"/>
      <c r="I14405" s="120"/>
      <c r="J14405" s="23"/>
      <c r="K14405" s="24"/>
      <c r="L14405" s="23"/>
      <c r="N14405" s="121"/>
      <c r="O14405" s="96"/>
    </row>
    <row r="14406" spans="6:15" ht="45.95" customHeight="1">
      <c r="F14406" s="25"/>
      <c r="G14406" s="25"/>
      <c r="H14406" s="25"/>
      <c r="I14406" s="132"/>
      <c r="J14406" s="23"/>
      <c r="K14406" s="24"/>
      <c r="L14406" s="23"/>
      <c r="N14406" s="121"/>
      <c r="O14406" s="96"/>
    </row>
    <row r="14407" spans="6:15" ht="45.95" customHeight="1">
      <c r="F14407" s="133"/>
      <c r="G14407" s="25"/>
      <c r="H14407" s="25"/>
      <c r="I14407" s="132"/>
      <c r="J14407" s="23"/>
      <c r="K14407" s="24"/>
      <c r="L14407" s="23"/>
      <c r="N14407" s="121"/>
      <c r="O14407" s="96"/>
    </row>
    <row r="14408" spans="6:15" ht="45.95" customHeight="1">
      <c r="F14408" s="133"/>
      <c r="G14408" s="25"/>
      <c r="H14408" s="25"/>
      <c r="I14408" s="132"/>
      <c r="J14408" s="23"/>
      <c r="K14408" s="24"/>
      <c r="L14408" s="23"/>
      <c r="N14408" s="121"/>
      <c r="O14408" s="96"/>
    </row>
    <row r="14409" spans="6:15" ht="45.95" customHeight="1">
      <c r="F14409" s="18"/>
      <c r="G14409" s="19"/>
      <c r="H14409" s="19"/>
      <c r="I14409" s="120"/>
      <c r="J14409" s="16"/>
      <c r="K14409" s="17"/>
      <c r="L14409" s="16"/>
      <c r="N14409" s="121"/>
      <c r="O14409" s="96"/>
    </row>
    <row r="14410" spans="6:15" ht="45.95" customHeight="1">
      <c r="F14410" s="18"/>
      <c r="G14410" s="19"/>
      <c r="H14410" s="19"/>
      <c r="I14410" s="120"/>
      <c r="J14410" s="16"/>
      <c r="K14410" s="17"/>
      <c r="L14410" s="16"/>
      <c r="N14410" s="121"/>
      <c r="O14410" s="96"/>
    </row>
    <row r="14411" spans="6:15" ht="45.95" customHeight="1">
      <c r="F14411" s="18"/>
      <c r="G14411" s="19"/>
      <c r="H14411" s="19"/>
      <c r="I14411" s="120"/>
      <c r="J14411" s="16"/>
      <c r="K14411" s="17"/>
      <c r="L14411" s="16"/>
      <c r="N14411" s="121"/>
      <c r="O14411" s="96"/>
    </row>
    <row r="14412" spans="6:15" ht="45.95" customHeight="1">
      <c r="F14412" s="18"/>
      <c r="G14412" s="19"/>
      <c r="H14412" s="19"/>
      <c r="I14412" s="120"/>
      <c r="J14412" s="16"/>
      <c r="K14412" s="17"/>
      <c r="L14412" s="16"/>
      <c r="N14412" s="121"/>
      <c r="O14412" s="96"/>
    </row>
    <row r="14413" spans="6:15" ht="45.95" customHeight="1">
      <c r="F14413" s="18"/>
      <c r="G14413" s="19"/>
      <c r="H14413" s="19"/>
      <c r="I14413" s="120"/>
      <c r="J14413" s="16"/>
      <c r="K14413" s="17"/>
      <c r="L14413" s="16"/>
      <c r="N14413" s="121"/>
      <c r="O14413" s="96"/>
    </row>
    <row r="14414" spans="6:15" ht="45.95" customHeight="1">
      <c r="F14414" s="18"/>
      <c r="G14414" s="19"/>
      <c r="H14414" s="19"/>
      <c r="I14414" s="120"/>
      <c r="J14414" s="16"/>
      <c r="K14414" s="17"/>
      <c r="L14414" s="16"/>
      <c r="N14414" s="121"/>
      <c r="O14414" s="96"/>
    </row>
    <row r="14415" spans="6:15" ht="45.95" customHeight="1">
      <c r="F14415" s="22"/>
      <c r="G14415" s="19"/>
      <c r="H14415" s="19"/>
      <c r="I14415" s="120"/>
      <c r="J14415" s="23"/>
      <c r="K14415" s="24"/>
      <c r="L14415" s="23"/>
      <c r="N14415" s="121"/>
      <c r="O14415" s="96"/>
    </row>
    <row r="14416" spans="6:15" ht="45.95" customHeight="1">
      <c r="F14416" s="25"/>
      <c r="G14416" s="25"/>
      <c r="H14416" s="25"/>
      <c r="I14416" s="132"/>
      <c r="J14416" s="23"/>
      <c r="K14416" s="24"/>
      <c r="L14416" s="23"/>
      <c r="N14416" s="121"/>
      <c r="O14416" s="96"/>
    </row>
    <row r="14417" spans="1:15" ht="45.95" customHeight="1">
      <c r="F14417" s="25"/>
      <c r="G14417" s="25"/>
      <c r="H14417" s="25"/>
      <c r="I14417" s="132"/>
      <c r="J14417" s="23"/>
      <c r="K14417" s="24"/>
      <c r="L14417" s="23"/>
      <c r="N14417" s="121"/>
      <c r="O14417" s="96"/>
    </row>
    <row r="14418" spans="1:15" ht="45.95" customHeight="1">
      <c r="F14418" s="133"/>
      <c r="G14418" s="25"/>
      <c r="H14418" s="25"/>
      <c r="I14418" s="132"/>
      <c r="J14418" s="23"/>
      <c r="K14418" s="24"/>
      <c r="L14418" s="23"/>
      <c r="N14418" s="121"/>
      <c r="O14418" s="96"/>
    </row>
    <row r="14419" spans="1:15" ht="45.95" customHeight="1">
      <c r="F14419" s="133"/>
      <c r="G14419" s="25"/>
      <c r="H14419" s="25"/>
      <c r="I14419" s="132"/>
      <c r="J14419" s="23"/>
      <c r="K14419" s="24"/>
      <c r="L14419" s="23"/>
      <c r="N14419" s="121"/>
      <c r="O14419" s="96"/>
    </row>
    <row r="14420" spans="1:15" ht="45.95" customHeight="1">
      <c r="F14420" s="133"/>
      <c r="G14420" s="25"/>
      <c r="H14420" s="25"/>
      <c r="I14420" s="132"/>
      <c r="J14420" s="23"/>
      <c r="K14420" s="24"/>
      <c r="L14420" s="23"/>
      <c r="N14420" s="121"/>
      <c r="O14420" s="96"/>
    </row>
    <row r="14421" spans="1:15" ht="45.95" customHeight="1">
      <c r="F14421" s="18"/>
      <c r="G14421" s="19"/>
      <c r="H14421" s="19"/>
      <c r="I14421" s="137"/>
      <c r="J14421" s="16"/>
      <c r="K14421" s="17"/>
      <c r="L14421" s="16"/>
      <c r="N14421" s="121"/>
      <c r="O14421" s="96"/>
    </row>
    <row r="14422" spans="1:15" ht="45.95" customHeight="1">
      <c r="F14422" s="18"/>
      <c r="G14422" s="19"/>
      <c r="H14422" s="19"/>
      <c r="I14422" s="120"/>
      <c r="J14422" s="16"/>
      <c r="K14422" s="17"/>
      <c r="L14422" s="16"/>
      <c r="N14422" s="121"/>
      <c r="O14422" s="96"/>
    </row>
    <row r="14423" spans="1:15" ht="45.95" customHeight="1">
      <c r="F14423" s="18"/>
      <c r="G14423" s="19"/>
      <c r="H14423" s="19"/>
      <c r="I14423" s="120"/>
      <c r="J14423" s="16"/>
      <c r="K14423" s="17"/>
      <c r="L14423" s="16"/>
      <c r="N14423" s="121"/>
      <c r="O14423" s="96"/>
    </row>
    <row r="14424" spans="1:15" ht="45.95" customHeight="1">
      <c r="F14424" s="22"/>
      <c r="G14424" s="19"/>
      <c r="H14424" s="19"/>
      <c r="I14424" s="120"/>
      <c r="J14424" s="23"/>
      <c r="K14424" s="24"/>
      <c r="L14424" s="23"/>
      <c r="N14424" s="121"/>
      <c r="O14424" s="96"/>
    </row>
    <row r="14425" spans="1:15" ht="45.95" customHeight="1">
      <c r="F14425" s="133"/>
      <c r="G14425" s="25"/>
      <c r="H14425" s="25"/>
      <c r="I14425" s="120"/>
      <c r="J14425" s="23"/>
      <c r="K14425" s="24"/>
      <c r="L14425" s="23"/>
      <c r="N14425" s="121"/>
      <c r="O14425" s="96"/>
    </row>
    <row r="14426" spans="1:15" ht="45.95" customHeight="1">
      <c r="F14426" s="133"/>
      <c r="G14426" s="25"/>
      <c r="H14426" s="25"/>
      <c r="I14426" s="120"/>
      <c r="J14426" s="23"/>
      <c r="K14426" s="24"/>
      <c r="L14426" s="23"/>
      <c r="N14426" s="121"/>
      <c r="O14426" s="96"/>
    </row>
    <row r="14427" spans="1:15" ht="45.95" customHeight="1">
      <c r="A14427" s="110"/>
      <c r="B14427" s="149"/>
      <c r="C14427" s="127"/>
      <c r="D14427" s="150"/>
      <c r="E14427" s="150"/>
      <c r="F14427" s="130"/>
      <c r="G14427" s="130"/>
      <c r="H14427" s="130"/>
      <c r="I14427" s="120"/>
      <c r="J14427" s="16"/>
      <c r="K14427" s="17"/>
      <c r="L14427" s="16"/>
      <c r="N14427" s="131"/>
      <c r="O14427" s="96"/>
    </row>
    <row r="14428" spans="1:15" ht="45.95" customHeight="1">
      <c r="F14428" s="18"/>
      <c r="G14428" s="130"/>
      <c r="H14428" s="130"/>
      <c r="I14428" s="120"/>
      <c r="J14428" s="16"/>
      <c r="K14428" s="17"/>
      <c r="L14428" s="16"/>
      <c r="N14428" s="131"/>
      <c r="O14428" s="96"/>
    </row>
    <row r="14429" spans="1:15" ht="45.95" customHeight="1">
      <c r="F14429" s="18"/>
      <c r="G14429" s="130"/>
      <c r="H14429" s="130"/>
      <c r="I14429" s="120"/>
      <c r="J14429" s="16"/>
      <c r="K14429" s="17"/>
      <c r="L14429" s="16"/>
      <c r="N14429" s="131"/>
      <c r="O14429" s="96"/>
    </row>
    <row r="14430" spans="1:15" ht="45.95" customHeight="1">
      <c r="F14430" s="18"/>
      <c r="G14430" s="130"/>
      <c r="H14430" s="130"/>
      <c r="I14430" s="120"/>
      <c r="J14430" s="16"/>
      <c r="K14430" s="17"/>
      <c r="L14430" s="16"/>
      <c r="N14430" s="131"/>
      <c r="O14430" s="96"/>
    </row>
    <row r="14431" spans="1:15" ht="45.95" customHeight="1">
      <c r="F14431" s="18"/>
      <c r="G14431" s="19"/>
      <c r="H14431" s="19"/>
      <c r="I14431" s="120"/>
      <c r="J14431" s="16"/>
      <c r="K14431" s="17"/>
      <c r="L14431" s="16"/>
      <c r="N14431" s="121"/>
      <c r="O14431" s="96"/>
    </row>
    <row r="14432" spans="1:15" ht="45.95" customHeight="1">
      <c r="F14432" s="22"/>
      <c r="G14432" s="19"/>
      <c r="H14432" s="19"/>
      <c r="I14432" s="120"/>
      <c r="J14432" s="23"/>
      <c r="K14432" s="24"/>
      <c r="L14432" s="23"/>
      <c r="N14432" s="121"/>
      <c r="O14432" s="96"/>
    </row>
    <row r="14433" spans="6:15" ht="45.95" customHeight="1">
      <c r="F14433" s="25"/>
      <c r="G14433" s="25"/>
      <c r="H14433" s="25"/>
      <c r="I14433" s="120"/>
      <c r="J14433" s="23"/>
      <c r="K14433" s="24"/>
      <c r="L14433" s="23"/>
      <c r="N14433" s="121"/>
      <c r="O14433" s="96"/>
    </row>
    <row r="14434" spans="6:15" ht="45.95" customHeight="1">
      <c r="F14434" s="133"/>
      <c r="G14434" s="25"/>
      <c r="H14434" s="25"/>
      <c r="I14434" s="120"/>
      <c r="J14434" s="23"/>
      <c r="K14434" s="24"/>
      <c r="L14434" s="23"/>
      <c r="N14434" s="121"/>
      <c r="O14434" s="96"/>
    </row>
    <row r="14435" spans="6:15" ht="45.95" customHeight="1">
      <c r="F14435" s="133"/>
      <c r="G14435" s="25"/>
      <c r="H14435" s="25"/>
      <c r="I14435" s="120"/>
      <c r="J14435" s="23"/>
      <c r="K14435" s="24"/>
      <c r="L14435" s="23"/>
      <c r="N14435" s="121"/>
      <c r="O14435" s="96"/>
    </row>
    <row r="14436" spans="6:15" ht="45.95" customHeight="1">
      <c r="F14436" s="133"/>
      <c r="G14436" s="25"/>
      <c r="H14436" s="25"/>
      <c r="I14436" s="132"/>
      <c r="J14436" s="23"/>
      <c r="K14436" s="24"/>
      <c r="L14436" s="23"/>
      <c r="N14436" s="121"/>
      <c r="O14436" s="96"/>
    </row>
    <row r="14437" spans="6:15" ht="45.95" customHeight="1">
      <c r="F14437" s="18"/>
      <c r="G14437" s="19"/>
      <c r="H14437" s="19"/>
      <c r="I14437" s="137"/>
      <c r="J14437" s="16"/>
      <c r="K14437" s="17"/>
      <c r="L14437" s="16"/>
      <c r="N14437" s="121"/>
      <c r="O14437" s="96"/>
    </row>
    <row r="14438" spans="6:15" ht="45.95" customHeight="1">
      <c r="F14438" s="18"/>
      <c r="G14438" s="19"/>
      <c r="H14438" s="19"/>
      <c r="I14438" s="120"/>
      <c r="J14438" s="16"/>
      <c r="K14438" s="17"/>
      <c r="L14438" s="16"/>
      <c r="N14438" s="121"/>
      <c r="O14438" s="96"/>
    </row>
    <row r="14439" spans="6:15" ht="45.95" customHeight="1">
      <c r="F14439" s="18"/>
      <c r="G14439" s="19"/>
      <c r="H14439" s="19"/>
      <c r="I14439" s="120"/>
      <c r="J14439" s="16"/>
      <c r="K14439" s="17"/>
      <c r="L14439" s="16"/>
      <c r="N14439" s="121"/>
      <c r="O14439" s="96"/>
    </row>
    <row r="14440" spans="6:15" ht="45.95" customHeight="1">
      <c r="F14440" s="22"/>
      <c r="G14440" s="19"/>
      <c r="H14440" s="19"/>
      <c r="I14440" s="120"/>
      <c r="J14440" s="23"/>
      <c r="K14440" s="24"/>
      <c r="L14440" s="23"/>
      <c r="N14440" s="121"/>
      <c r="O14440" s="96"/>
    </row>
    <row r="14441" spans="6:15" ht="45.95" customHeight="1">
      <c r="F14441" s="25"/>
      <c r="G14441" s="25"/>
      <c r="H14441" s="25"/>
      <c r="I14441" s="120"/>
      <c r="J14441" s="23"/>
      <c r="K14441" s="24"/>
      <c r="L14441" s="23"/>
      <c r="N14441" s="121"/>
      <c r="O14441" s="96"/>
    </row>
    <row r="14442" spans="6:15" ht="45.95" customHeight="1">
      <c r="F14442" s="133"/>
      <c r="G14442" s="25"/>
      <c r="H14442" s="25"/>
      <c r="I14442" s="120"/>
      <c r="J14442" s="23"/>
      <c r="K14442" s="24"/>
      <c r="L14442" s="23"/>
      <c r="N14442" s="121"/>
      <c r="O14442" s="96"/>
    </row>
    <row r="14443" spans="6:15" ht="45.95" customHeight="1">
      <c r="F14443" s="133"/>
      <c r="G14443" s="25"/>
      <c r="H14443" s="25"/>
      <c r="I14443" s="132"/>
      <c r="J14443" s="23"/>
      <c r="K14443" s="24"/>
      <c r="L14443" s="23"/>
      <c r="N14443" s="121"/>
      <c r="O14443" s="96"/>
    </row>
    <row r="14444" spans="6:15" ht="45.95" customHeight="1">
      <c r="F14444" s="133"/>
      <c r="G14444" s="25"/>
      <c r="H14444" s="25"/>
      <c r="I14444" s="132"/>
      <c r="J14444" s="23"/>
      <c r="K14444" s="24"/>
      <c r="L14444" s="23"/>
      <c r="N14444" s="121"/>
      <c r="O14444" s="96"/>
    </row>
    <row r="14445" spans="6:15" ht="45.95" customHeight="1">
      <c r="F14445" s="18"/>
      <c r="G14445" s="19"/>
      <c r="H14445" s="19"/>
      <c r="I14445" s="120"/>
      <c r="J14445" s="16"/>
      <c r="K14445" s="17"/>
      <c r="L14445" s="16"/>
      <c r="N14445" s="121"/>
      <c r="O14445" s="96"/>
    </row>
    <row r="14446" spans="6:15" ht="45.95" customHeight="1">
      <c r="F14446" s="18"/>
      <c r="G14446" s="19"/>
      <c r="H14446" s="19"/>
      <c r="I14446" s="120"/>
      <c r="J14446" s="16"/>
      <c r="K14446" s="17"/>
      <c r="L14446" s="16"/>
      <c r="N14446" s="121"/>
      <c r="O14446" s="96"/>
    </row>
    <row r="14447" spans="6:15" ht="45.95" customHeight="1">
      <c r="F14447" s="22"/>
      <c r="G14447" s="19"/>
      <c r="H14447" s="19"/>
      <c r="I14447" s="120"/>
      <c r="J14447" s="23"/>
      <c r="K14447" s="24"/>
      <c r="L14447" s="23"/>
      <c r="N14447" s="121"/>
      <c r="O14447" s="96"/>
    </row>
    <row r="14448" spans="6:15" ht="45.95" customHeight="1">
      <c r="F14448" s="25"/>
      <c r="G14448" s="25"/>
      <c r="H14448" s="25"/>
      <c r="I14448" s="120"/>
      <c r="J14448" s="23"/>
      <c r="K14448" s="24"/>
      <c r="L14448" s="23"/>
      <c r="N14448" s="121"/>
      <c r="O14448" s="96"/>
    </row>
    <row r="14449" spans="1:15" ht="45.95" customHeight="1">
      <c r="F14449" s="133"/>
      <c r="G14449" s="25"/>
      <c r="H14449" s="25"/>
      <c r="I14449" s="132"/>
      <c r="J14449" s="23"/>
      <c r="K14449" s="24"/>
      <c r="L14449" s="23"/>
      <c r="N14449" s="121"/>
      <c r="O14449" s="96"/>
    </row>
    <row r="14450" spans="1:15" ht="45.95" customHeight="1">
      <c r="F14450" s="133"/>
      <c r="G14450" s="25"/>
      <c r="H14450" s="25"/>
      <c r="I14450" s="132"/>
      <c r="J14450" s="23"/>
      <c r="K14450" s="24"/>
      <c r="L14450" s="23"/>
      <c r="N14450" s="121"/>
      <c r="O14450" s="96"/>
    </row>
    <row r="14451" spans="1:15" ht="45.95" customHeight="1">
      <c r="F14451" s="18"/>
      <c r="G14451" s="19"/>
      <c r="H14451" s="19"/>
      <c r="I14451" s="120"/>
      <c r="J14451" s="16"/>
      <c r="K14451" s="17"/>
      <c r="L14451" s="16"/>
      <c r="N14451" s="121"/>
      <c r="O14451" s="96"/>
    </row>
    <row r="14452" spans="1:15" ht="45.95" customHeight="1">
      <c r="F14452" s="18"/>
      <c r="G14452" s="19"/>
      <c r="H14452" s="19"/>
      <c r="I14452" s="120"/>
      <c r="J14452" s="16"/>
      <c r="K14452" s="17"/>
      <c r="L14452" s="16"/>
      <c r="N14452" s="121"/>
      <c r="O14452" s="96"/>
    </row>
    <row r="14453" spans="1:15" ht="45.95" customHeight="1">
      <c r="F14453" s="22"/>
      <c r="G14453" s="19"/>
      <c r="H14453" s="19"/>
      <c r="I14453" s="120"/>
      <c r="J14453" s="23"/>
      <c r="K14453" s="24"/>
      <c r="L14453" s="23"/>
      <c r="N14453" s="121"/>
      <c r="O14453" s="96"/>
    </row>
    <row r="14454" spans="1:15" ht="45.95" customHeight="1">
      <c r="F14454" s="133"/>
      <c r="G14454" s="25"/>
      <c r="H14454" s="25"/>
      <c r="I14454" s="120"/>
      <c r="J14454" s="23"/>
      <c r="K14454" s="24"/>
      <c r="L14454" s="23"/>
      <c r="N14454" s="121"/>
      <c r="O14454" s="96"/>
    </row>
    <row r="14455" spans="1:15" ht="45.95" customHeight="1">
      <c r="F14455" s="133"/>
      <c r="G14455" s="25"/>
      <c r="H14455" s="25"/>
      <c r="I14455" s="120"/>
      <c r="J14455" s="23"/>
      <c r="K14455" s="24"/>
      <c r="L14455" s="23"/>
      <c r="N14455" s="121"/>
      <c r="O14455" s="96"/>
    </row>
    <row r="14456" spans="1:15" ht="45.95" customHeight="1">
      <c r="A14456" s="110"/>
      <c r="B14456" s="149"/>
      <c r="C14456" s="127"/>
      <c r="D14456" s="150"/>
      <c r="E14456" s="150"/>
      <c r="F14456" s="130"/>
      <c r="G14456" s="130"/>
      <c r="H14456" s="130"/>
      <c r="I14456" s="120"/>
      <c r="J14456" s="16"/>
      <c r="K14456" s="17"/>
      <c r="L14456" s="16"/>
      <c r="N14456" s="131"/>
      <c r="O14456" s="96"/>
    </row>
    <row r="14457" spans="1:15" ht="45.95" customHeight="1">
      <c r="F14457" s="18"/>
      <c r="G14457" s="130"/>
      <c r="H14457" s="130"/>
      <c r="I14457" s="120"/>
      <c r="J14457" s="16"/>
      <c r="K14457" s="17"/>
      <c r="L14457" s="16"/>
      <c r="N14457" s="131"/>
      <c r="O14457" s="96"/>
    </row>
    <row r="14458" spans="1:15" ht="45.95" customHeight="1">
      <c r="F14458" s="130"/>
      <c r="G14458" s="130"/>
      <c r="H14458" s="130"/>
      <c r="I14458" s="120"/>
      <c r="J14458" s="16"/>
      <c r="K14458" s="17"/>
      <c r="L14458" s="16"/>
      <c r="N14458" s="131"/>
    </row>
    <row r="14459" spans="1:15" ht="45.95" customHeight="1">
      <c r="F14459" s="130"/>
      <c r="G14459" s="130"/>
      <c r="H14459" s="130"/>
      <c r="I14459" s="120"/>
      <c r="J14459" s="16"/>
      <c r="K14459" s="17"/>
      <c r="L14459" s="16"/>
      <c r="N14459" s="131"/>
    </row>
    <row r="14460" spans="1:15" ht="45.95" customHeight="1">
      <c r="F14460" s="18"/>
      <c r="G14460" s="19"/>
      <c r="H14460" s="19"/>
      <c r="I14460" s="137"/>
      <c r="J14460" s="16"/>
      <c r="K14460" s="17"/>
      <c r="L14460" s="16"/>
      <c r="N14460" s="121"/>
    </row>
    <row r="14461" spans="1:15" ht="45.95" customHeight="1">
      <c r="F14461" s="18"/>
      <c r="G14461" s="19"/>
      <c r="H14461" s="19"/>
      <c r="I14461" s="120"/>
      <c r="J14461" s="16"/>
      <c r="K14461" s="17"/>
      <c r="L14461" s="16"/>
      <c r="N14461" s="121"/>
    </row>
    <row r="14462" spans="1:15" ht="45.95" customHeight="1">
      <c r="F14462" s="22"/>
      <c r="G14462" s="19"/>
      <c r="H14462" s="19"/>
      <c r="I14462" s="120"/>
      <c r="J14462" s="23"/>
      <c r="K14462" s="24"/>
      <c r="L14462" s="23"/>
      <c r="N14462" s="121"/>
    </row>
    <row r="14463" spans="1:15" ht="45.95" customHeight="1">
      <c r="F14463" s="25"/>
      <c r="G14463" s="25"/>
      <c r="H14463" s="25"/>
      <c r="I14463" s="120"/>
      <c r="J14463" s="23"/>
      <c r="K14463" s="24"/>
      <c r="L14463" s="23"/>
      <c r="N14463" s="121"/>
    </row>
    <row r="14464" spans="1:15" ht="45.95" customHeight="1">
      <c r="F14464" s="133"/>
      <c r="G14464" s="25"/>
      <c r="H14464" s="25"/>
      <c r="I14464" s="120"/>
      <c r="J14464" s="23"/>
      <c r="K14464" s="24"/>
      <c r="L14464" s="23"/>
      <c r="N14464" s="121"/>
    </row>
    <row r="14465" spans="6:14" ht="45.95" customHeight="1">
      <c r="F14465" s="133"/>
      <c r="G14465" s="25"/>
      <c r="H14465" s="25"/>
      <c r="I14465" s="120"/>
      <c r="J14465" s="23"/>
      <c r="K14465" s="24"/>
      <c r="L14465" s="23"/>
      <c r="N14465" s="121"/>
    </row>
    <row r="14466" spans="6:14" ht="45.95" customHeight="1">
      <c r="F14466" s="133"/>
      <c r="G14466" s="25"/>
      <c r="H14466" s="25"/>
      <c r="I14466" s="132"/>
      <c r="J14466" s="23"/>
      <c r="K14466" s="24"/>
      <c r="L14466" s="23"/>
      <c r="N14466" s="121"/>
    </row>
    <row r="14467" spans="6:14" ht="45.95" customHeight="1">
      <c r="F14467" s="18"/>
      <c r="G14467" s="19"/>
      <c r="H14467" s="19"/>
      <c r="I14467" s="120"/>
      <c r="J14467" s="16"/>
      <c r="K14467" s="17"/>
      <c r="L14467" s="16"/>
      <c r="N14467" s="121"/>
    </row>
    <row r="14468" spans="6:14" ht="45.95" customHeight="1">
      <c r="F14468" s="18"/>
      <c r="G14468" s="19"/>
      <c r="H14468" s="19"/>
      <c r="I14468" s="120"/>
      <c r="J14468" s="16"/>
      <c r="K14468" s="17"/>
      <c r="L14468" s="16"/>
      <c r="N14468" s="121"/>
    </row>
    <row r="14469" spans="6:14" ht="45.95" customHeight="1">
      <c r="F14469" s="18"/>
      <c r="G14469" s="19"/>
      <c r="H14469" s="19"/>
      <c r="I14469" s="120"/>
      <c r="J14469" s="16"/>
      <c r="K14469" s="17"/>
      <c r="L14469" s="16"/>
      <c r="N14469" s="121"/>
    </row>
    <row r="14470" spans="6:14" ht="45.95" customHeight="1">
      <c r="F14470" s="18"/>
      <c r="G14470" s="19"/>
      <c r="H14470" s="19"/>
      <c r="I14470" s="120"/>
      <c r="J14470" s="16"/>
      <c r="K14470" s="17"/>
      <c r="L14470" s="16"/>
      <c r="N14470" s="121"/>
    </row>
    <row r="14471" spans="6:14" ht="45.95" customHeight="1">
      <c r="F14471" s="22"/>
      <c r="G14471" s="19"/>
      <c r="H14471" s="19"/>
      <c r="I14471" s="120"/>
      <c r="J14471" s="23"/>
      <c r="K14471" s="24"/>
      <c r="L14471" s="23"/>
      <c r="N14471" s="121"/>
    </row>
    <row r="14472" spans="6:14" ht="45.95" customHeight="1">
      <c r="F14472" s="22"/>
      <c r="G14472" s="19"/>
      <c r="H14472" s="19"/>
      <c r="I14472" s="120"/>
      <c r="J14472" s="23"/>
      <c r="K14472" s="24"/>
      <c r="L14472" s="23"/>
      <c r="N14472" s="121"/>
    </row>
    <row r="14473" spans="6:14" ht="45.95" customHeight="1">
      <c r="F14473" s="133"/>
      <c r="G14473" s="25"/>
      <c r="H14473" s="25"/>
      <c r="I14473" s="132"/>
      <c r="J14473" s="23"/>
      <c r="K14473" s="24"/>
      <c r="L14473" s="23"/>
      <c r="N14473" s="121"/>
    </row>
    <row r="14474" spans="6:14" ht="45.95" customHeight="1">
      <c r="F14474" s="133"/>
      <c r="G14474" s="25"/>
      <c r="H14474" s="25"/>
      <c r="I14474" s="132"/>
      <c r="J14474" s="23"/>
      <c r="K14474" s="24"/>
      <c r="L14474" s="23"/>
      <c r="N14474" s="121"/>
    </row>
    <row r="14475" spans="6:14" ht="45.95" customHeight="1">
      <c r="F14475" s="18"/>
      <c r="G14475" s="19"/>
      <c r="H14475" s="19"/>
      <c r="I14475" s="120"/>
      <c r="J14475" s="16"/>
      <c r="K14475" s="17"/>
      <c r="L14475" s="16"/>
      <c r="N14475" s="121"/>
    </row>
    <row r="14476" spans="6:14" ht="45.95" customHeight="1">
      <c r="F14476" s="18"/>
      <c r="G14476" s="19"/>
      <c r="H14476" s="19"/>
      <c r="I14476" s="120"/>
      <c r="J14476" s="16"/>
      <c r="K14476" s="17"/>
      <c r="L14476" s="16"/>
      <c r="N14476" s="121"/>
    </row>
    <row r="14477" spans="6:14" ht="45.95" customHeight="1">
      <c r="F14477" s="22"/>
      <c r="G14477" s="19"/>
      <c r="H14477" s="19"/>
      <c r="I14477" s="120"/>
      <c r="J14477" s="23"/>
      <c r="K14477" s="24"/>
      <c r="L14477" s="23"/>
      <c r="N14477" s="121"/>
    </row>
    <row r="14478" spans="6:14" ht="45.95" customHeight="1">
      <c r="F14478" s="22"/>
      <c r="G14478" s="19"/>
      <c r="H14478" s="19"/>
      <c r="I14478" s="120"/>
      <c r="J14478" s="23"/>
      <c r="K14478" s="24"/>
      <c r="L14478" s="23"/>
      <c r="N14478" s="121"/>
    </row>
    <row r="14479" spans="6:14" ht="45.95" customHeight="1">
      <c r="F14479" s="25"/>
      <c r="G14479" s="25"/>
      <c r="H14479" s="25"/>
      <c r="I14479" s="120"/>
      <c r="J14479" s="23"/>
      <c r="K14479" s="24"/>
      <c r="L14479" s="23"/>
      <c r="N14479" s="121"/>
    </row>
    <row r="14480" spans="6:14" ht="45.95" customHeight="1">
      <c r="F14480" s="25"/>
      <c r="G14480" s="25"/>
      <c r="H14480" s="25"/>
      <c r="I14480" s="132"/>
      <c r="J14480" s="23"/>
      <c r="K14480" s="24"/>
      <c r="L14480" s="23"/>
      <c r="N14480" s="121"/>
    </row>
    <row r="14481" spans="1:14" ht="45.95" customHeight="1">
      <c r="F14481" s="133"/>
      <c r="G14481" s="25"/>
      <c r="H14481" s="25"/>
      <c r="I14481" s="132"/>
      <c r="J14481" s="23"/>
      <c r="K14481" s="24"/>
      <c r="L14481" s="23"/>
      <c r="N14481" s="121"/>
    </row>
    <row r="14482" spans="1:14" ht="45.95" customHeight="1">
      <c r="F14482" s="133"/>
      <c r="G14482" s="25"/>
      <c r="H14482" s="25"/>
      <c r="I14482" s="132"/>
      <c r="J14482" s="23"/>
      <c r="K14482" s="24"/>
      <c r="L14482" s="23"/>
      <c r="N14482" s="121"/>
    </row>
    <row r="14483" spans="1:14" ht="45.95" customHeight="1">
      <c r="F14483" s="133"/>
      <c r="G14483" s="25"/>
      <c r="H14483" s="25"/>
      <c r="I14483" s="132"/>
      <c r="J14483" s="23"/>
      <c r="K14483" s="24"/>
      <c r="L14483" s="23"/>
      <c r="N14483" s="121"/>
    </row>
    <row r="14484" spans="1:14" ht="45.95" customHeight="1">
      <c r="F14484" s="18"/>
      <c r="G14484" s="19"/>
      <c r="H14484" s="19"/>
      <c r="I14484" s="120"/>
      <c r="J14484" s="16"/>
      <c r="K14484" s="17"/>
      <c r="L14484" s="16"/>
      <c r="N14484" s="121"/>
    </row>
    <row r="14485" spans="1:14" ht="45.95" customHeight="1">
      <c r="F14485" s="18"/>
      <c r="G14485" s="19"/>
      <c r="H14485" s="19"/>
      <c r="I14485" s="120"/>
      <c r="J14485" s="16"/>
      <c r="K14485" s="17"/>
      <c r="L14485" s="16"/>
      <c r="N14485" s="121"/>
    </row>
    <row r="14486" spans="1:14" ht="45.95" customHeight="1">
      <c r="F14486" s="22"/>
      <c r="G14486" s="19"/>
      <c r="H14486" s="19"/>
      <c r="I14486" s="120"/>
      <c r="J14486" s="23"/>
      <c r="K14486" s="24"/>
      <c r="L14486" s="23"/>
      <c r="N14486" s="121"/>
    </row>
    <row r="14487" spans="1:14" ht="45.95" customHeight="1">
      <c r="F14487" s="25"/>
      <c r="G14487" s="25"/>
      <c r="H14487" s="25"/>
      <c r="I14487" s="132"/>
      <c r="J14487" s="23"/>
      <c r="K14487" s="24"/>
      <c r="L14487" s="23"/>
      <c r="N14487" s="121"/>
    </row>
    <row r="14488" spans="1:14" ht="45.95" customHeight="1">
      <c r="F14488" s="133"/>
      <c r="G14488" s="25"/>
      <c r="H14488" s="25"/>
      <c r="I14488" s="132"/>
      <c r="J14488" s="23"/>
      <c r="K14488" s="24"/>
      <c r="L14488" s="23"/>
      <c r="N14488" s="121"/>
    </row>
    <row r="14489" spans="1:14" ht="45.95" customHeight="1">
      <c r="F14489" s="133"/>
      <c r="G14489" s="25"/>
      <c r="H14489" s="25"/>
      <c r="I14489" s="132"/>
      <c r="J14489" s="23"/>
      <c r="K14489" s="24"/>
      <c r="L14489" s="23"/>
      <c r="N14489" s="121"/>
    </row>
    <row r="14490" spans="1:14" ht="45.95" customHeight="1">
      <c r="A14490" s="110"/>
      <c r="B14490" s="149"/>
      <c r="C14490" s="127"/>
      <c r="D14490" s="150"/>
      <c r="E14490" s="150"/>
      <c r="F14490" s="130"/>
      <c r="G14490" s="130"/>
      <c r="H14490" s="130"/>
      <c r="I14490" s="120"/>
      <c r="J14490" s="16"/>
      <c r="K14490" s="17"/>
      <c r="L14490" s="16"/>
      <c r="N14490" s="131"/>
    </row>
    <row r="14491" spans="1:14" ht="45.95" customHeight="1">
      <c r="F14491" s="18"/>
      <c r="G14491" s="130"/>
      <c r="H14491" s="130"/>
      <c r="I14491" s="120"/>
      <c r="J14491" s="16"/>
      <c r="K14491" s="17"/>
      <c r="L14491" s="16"/>
      <c r="N14491" s="131"/>
    </row>
    <row r="14492" spans="1:14" ht="45.95" customHeight="1">
      <c r="F14492" s="130"/>
      <c r="G14492" s="130"/>
      <c r="H14492" s="130"/>
      <c r="I14492" s="120"/>
      <c r="J14492" s="16"/>
      <c r="K14492" s="17"/>
      <c r="L14492" s="16"/>
      <c r="N14492" s="131"/>
    </row>
    <row r="14493" spans="1:14" ht="45.95" customHeight="1">
      <c r="F14493" s="18"/>
      <c r="G14493" s="130"/>
      <c r="H14493" s="130"/>
      <c r="I14493" s="120"/>
      <c r="J14493" s="16"/>
      <c r="K14493" s="17"/>
      <c r="L14493" s="16"/>
      <c r="N14493" s="131"/>
    </row>
    <row r="14494" spans="1:14" ht="45.95" customHeight="1">
      <c r="F14494" s="18"/>
      <c r="G14494" s="19"/>
      <c r="H14494" s="19"/>
      <c r="I14494" s="120"/>
      <c r="J14494" s="16"/>
      <c r="K14494" s="17"/>
      <c r="L14494" s="16"/>
      <c r="N14494" s="121"/>
    </row>
    <row r="14495" spans="1:14" ht="45.95" customHeight="1">
      <c r="F14495" s="18"/>
      <c r="G14495" s="19"/>
      <c r="H14495" s="19"/>
      <c r="I14495" s="120"/>
      <c r="J14495" s="16"/>
      <c r="K14495" s="17"/>
      <c r="L14495" s="16"/>
      <c r="N14495" s="121"/>
    </row>
    <row r="14496" spans="1:14" ht="45.95" customHeight="1">
      <c r="F14496" s="18"/>
      <c r="G14496" s="19"/>
      <c r="H14496" s="19"/>
      <c r="I14496" s="120"/>
      <c r="J14496" s="16"/>
      <c r="K14496" s="17"/>
      <c r="L14496" s="16"/>
      <c r="N14496" s="121"/>
    </row>
    <row r="14497" spans="6:14" ht="45.95" customHeight="1">
      <c r="F14497" s="25"/>
      <c r="G14497" s="25"/>
      <c r="H14497" s="25"/>
      <c r="I14497" s="120"/>
      <c r="J14497" s="23"/>
      <c r="K14497" s="24"/>
      <c r="L14497" s="23"/>
      <c r="N14497" s="121"/>
    </row>
    <row r="14498" spans="6:14" ht="45.95" customHeight="1">
      <c r="F14498" s="25"/>
      <c r="G14498" s="25"/>
      <c r="H14498" s="25"/>
      <c r="I14498" s="132"/>
      <c r="J14498" s="23"/>
      <c r="K14498" s="24"/>
      <c r="L14498" s="23"/>
      <c r="N14498" s="121"/>
    </row>
    <row r="14499" spans="6:14" ht="45.95" customHeight="1">
      <c r="F14499" s="133"/>
      <c r="G14499" s="25"/>
      <c r="H14499" s="25"/>
      <c r="I14499" s="132"/>
      <c r="J14499" s="23"/>
      <c r="K14499" s="24"/>
      <c r="L14499" s="23"/>
      <c r="N14499" s="121"/>
    </row>
    <row r="14500" spans="6:14" ht="45.95" customHeight="1">
      <c r="F14500" s="133"/>
      <c r="G14500" s="25"/>
      <c r="H14500" s="25"/>
      <c r="I14500" s="132"/>
      <c r="J14500" s="23"/>
      <c r="K14500" s="24"/>
      <c r="L14500" s="23"/>
      <c r="N14500" s="121"/>
    </row>
    <row r="14501" spans="6:14" ht="45.95" customHeight="1">
      <c r="F14501" s="133"/>
      <c r="G14501" s="25"/>
      <c r="H14501" s="25"/>
      <c r="I14501" s="132"/>
      <c r="J14501" s="23"/>
      <c r="K14501" s="24"/>
      <c r="L14501" s="23"/>
      <c r="N14501" s="121"/>
    </row>
    <row r="14502" spans="6:14" ht="45.95" customHeight="1">
      <c r="F14502" s="18"/>
      <c r="G14502" s="19"/>
      <c r="H14502" s="19"/>
      <c r="I14502" s="137"/>
      <c r="J14502" s="16"/>
      <c r="K14502" s="17"/>
      <c r="L14502" s="16"/>
      <c r="N14502" s="121"/>
    </row>
    <row r="14503" spans="6:14" ht="45.95" customHeight="1">
      <c r="F14503" s="18"/>
      <c r="G14503" s="19"/>
      <c r="H14503" s="19"/>
      <c r="I14503" s="120"/>
      <c r="J14503" s="16"/>
      <c r="K14503" s="17"/>
      <c r="L14503" s="16"/>
      <c r="N14503" s="121"/>
    </row>
    <row r="14504" spans="6:14" ht="45.95" customHeight="1">
      <c r="F14504" s="18"/>
      <c r="G14504" s="19"/>
      <c r="H14504" s="19"/>
      <c r="I14504" s="120"/>
      <c r="J14504" s="16"/>
      <c r="K14504" s="17"/>
      <c r="L14504" s="16"/>
      <c r="N14504" s="121"/>
    </row>
    <row r="14505" spans="6:14" ht="45.95" customHeight="1">
      <c r="F14505" s="18"/>
      <c r="G14505" s="19"/>
      <c r="H14505" s="19"/>
      <c r="I14505" s="120"/>
      <c r="J14505" s="16"/>
      <c r="K14505" s="17"/>
      <c r="L14505" s="16"/>
      <c r="N14505" s="121"/>
    </row>
    <row r="14506" spans="6:14" ht="45.95" customHeight="1">
      <c r="F14506" s="18"/>
      <c r="G14506" s="19"/>
      <c r="H14506" s="19"/>
      <c r="I14506" s="120"/>
      <c r="J14506" s="16"/>
      <c r="K14506" s="17"/>
      <c r="L14506" s="16"/>
      <c r="N14506" s="121"/>
    </row>
    <row r="14507" spans="6:14" ht="45.95" customHeight="1">
      <c r="F14507" s="22"/>
      <c r="G14507" s="19"/>
      <c r="H14507" s="19"/>
      <c r="I14507" s="120"/>
      <c r="J14507" s="23"/>
      <c r="K14507" s="24"/>
      <c r="L14507" s="23"/>
      <c r="N14507" s="121"/>
    </row>
    <row r="14508" spans="6:14" ht="45.95" customHeight="1">
      <c r="F14508" s="25"/>
      <c r="G14508" s="25"/>
      <c r="H14508" s="25"/>
      <c r="I14508" s="132"/>
      <c r="J14508" s="23"/>
      <c r="K14508" s="24"/>
      <c r="L14508" s="23"/>
      <c r="N14508" s="121"/>
    </row>
    <row r="14509" spans="6:14" ht="45.95" customHeight="1">
      <c r="F14509" s="25"/>
      <c r="G14509" s="25"/>
      <c r="H14509" s="25"/>
      <c r="I14509" s="132"/>
      <c r="J14509" s="23"/>
      <c r="K14509" s="24"/>
      <c r="L14509" s="23"/>
      <c r="N14509" s="121"/>
    </row>
    <row r="14510" spans="6:14" ht="45.95" customHeight="1">
      <c r="F14510" s="133"/>
      <c r="G14510" s="25"/>
      <c r="H14510" s="25"/>
      <c r="I14510" s="132"/>
      <c r="J14510" s="23"/>
      <c r="K14510" s="24"/>
      <c r="L14510" s="23"/>
      <c r="N14510" s="121"/>
    </row>
    <row r="14511" spans="6:14" ht="45.95" customHeight="1">
      <c r="F14511" s="133"/>
      <c r="G14511" s="25"/>
      <c r="H14511" s="25"/>
      <c r="I14511" s="132"/>
      <c r="J14511" s="23"/>
      <c r="K14511" s="24"/>
      <c r="L14511" s="23"/>
      <c r="N14511" s="121"/>
    </row>
    <row r="14512" spans="6:14" ht="45.95" customHeight="1">
      <c r="F14512" s="18"/>
      <c r="G14512" s="19"/>
      <c r="H14512" s="19"/>
      <c r="I14512" s="120"/>
      <c r="J14512" s="16"/>
      <c r="K14512" s="17"/>
      <c r="L14512" s="16"/>
      <c r="N14512" s="121"/>
    </row>
    <row r="14513" spans="6:14" ht="45.95" customHeight="1">
      <c r="F14513" s="18"/>
      <c r="G14513" s="19"/>
      <c r="H14513" s="19"/>
      <c r="I14513" s="120"/>
      <c r="J14513" s="16"/>
      <c r="K14513" s="17"/>
      <c r="L14513" s="16"/>
      <c r="N14513" s="121"/>
    </row>
    <row r="14514" spans="6:14" ht="45.95" customHeight="1">
      <c r="F14514" s="22"/>
      <c r="G14514" s="19"/>
      <c r="H14514" s="19"/>
      <c r="I14514" s="120"/>
      <c r="J14514" s="23"/>
      <c r="K14514" s="24"/>
      <c r="L14514" s="23"/>
      <c r="N14514" s="121"/>
    </row>
    <row r="14515" spans="6:14" ht="45.95" customHeight="1">
      <c r="F14515" s="22"/>
      <c r="G14515" s="19"/>
      <c r="H14515" s="19"/>
      <c r="I14515" s="120"/>
      <c r="J14515" s="23"/>
      <c r="K14515" s="24"/>
      <c r="L14515" s="23"/>
      <c r="N14515" s="121"/>
    </row>
    <row r="14516" spans="6:14" ht="45.95" customHeight="1">
      <c r="F14516" s="25"/>
      <c r="G14516" s="25"/>
      <c r="H14516" s="25"/>
      <c r="I14516" s="120"/>
      <c r="J14516" s="23"/>
      <c r="K14516" s="24"/>
      <c r="L14516" s="23"/>
      <c r="N14516" s="121"/>
    </row>
    <row r="14517" spans="6:14" ht="45.95" customHeight="1">
      <c r="F14517" s="133"/>
      <c r="G14517" s="25"/>
      <c r="H14517" s="25"/>
      <c r="I14517" s="132"/>
      <c r="J14517" s="23"/>
      <c r="K14517" s="24"/>
      <c r="L14517" s="23"/>
      <c r="N14517" s="121"/>
    </row>
    <row r="14518" spans="6:14" ht="45.95" customHeight="1">
      <c r="F14518" s="133"/>
      <c r="G14518" s="25"/>
      <c r="H14518" s="25"/>
      <c r="I14518" s="132"/>
      <c r="J14518" s="23"/>
      <c r="K14518" s="24"/>
      <c r="L14518" s="23"/>
      <c r="N14518" s="121"/>
    </row>
    <row r="14519" spans="6:14" ht="45.95" customHeight="1">
      <c r="F14519" s="133"/>
      <c r="G14519" s="25"/>
      <c r="H14519" s="25"/>
      <c r="I14519" s="132"/>
      <c r="J14519" s="23"/>
      <c r="K14519" s="24"/>
      <c r="L14519" s="23"/>
      <c r="N14519" s="121"/>
    </row>
    <row r="14520" spans="6:14" ht="45.95" customHeight="1">
      <c r="F14520" s="18"/>
      <c r="G14520" s="19"/>
      <c r="H14520" s="19"/>
      <c r="I14520" s="120"/>
      <c r="J14520" s="16"/>
      <c r="K14520" s="17"/>
      <c r="L14520" s="16"/>
      <c r="N14520" s="121"/>
    </row>
    <row r="14521" spans="6:14" ht="45.95" customHeight="1">
      <c r="F14521" s="18"/>
      <c r="G14521" s="19"/>
      <c r="H14521" s="19"/>
      <c r="I14521" s="120"/>
      <c r="J14521" s="16"/>
      <c r="K14521" s="17"/>
      <c r="L14521" s="16"/>
      <c r="N14521" s="121"/>
    </row>
    <row r="14522" spans="6:14" ht="45.95" customHeight="1">
      <c r="F14522" s="18"/>
      <c r="G14522" s="19"/>
      <c r="H14522" s="19"/>
      <c r="I14522" s="120"/>
      <c r="J14522" s="16"/>
      <c r="K14522" s="17"/>
      <c r="L14522" s="16"/>
      <c r="N14522" s="121"/>
    </row>
    <row r="14523" spans="6:14" ht="45.95" customHeight="1">
      <c r="F14523" s="18"/>
      <c r="G14523" s="19"/>
      <c r="H14523" s="19"/>
      <c r="I14523" s="120"/>
      <c r="J14523" s="16"/>
      <c r="K14523" s="17"/>
      <c r="L14523" s="16"/>
      <c r="N14523" s="121"/>
    </row>
    <row r="14524" spans="6:14" ht="45.95" customHeight="1">
      <c r="F14524" s="18"/>
      <c r="G14524" s="19"/>
      <c r="H14524" s="19"/>
      <c r="I14524" s="120"/>
      <c r="J14524" s="16"/>
      <c r="K14524" s="17"/>
      <c r="L14524" s="16"/>
      <c r="N14524" s="121"/>
    </row>
    <row r="14525" spans="6:14" ht="45.95" customHeight="1">
      <c r="F14525" s="22"/>
      <c r="G14525" s="19"/>
      <c r="H14525" s="19"/>
      <c r="I14525" s="120"/>
      <c r="J14525" s="23"/>
      <c r="K14525" s="24"/>
      <c r="L14525" s="23"/>
      <c r="N14525" s="121"/>
    </row>
    <row r="14526" spans="6:14" ht="45.95" customHeight="1">
      <c r="F14526" s="25"/>
      <c r="G14526" s="25"/>
      <c r="H14526" s="25"/>
      <c r="I14526" s="132"/>
      <c r="J14526" s="23"/>
      <c r="K14526" s="24"/>
      <c r="L14526" s="23"/>
      <c r="N14526" s="121"/>
    </row>
    <row r="14527" spans="6:14" ht="45.95" customHeight="1">
      <c r="F14527" s="25"/>
      <c r="G14527" s="25"/>
      <c r="H14527" s="25"/>
      <c r="I14527" s="132"/>
      <c r="J14527" s="23"/>
      <c r="K14527" s="24"/>
      <c r="L14527" s="23"/>
      <c r="N14527" s="121"/>
    </row>
    <row r="14528" spans="6:14" ht="45.95" customHeight="1">
      <c r="F14528" s="133"/>
      <c r="G14528" s="25"/>
      <c r="H14528" s="25"/>
      <c r="I14528" s="132"/>
      <c r="J14528" s="23"/>
      <c r="K14528" s="24"/>
      <c r="L14528" s="23"/>
      <c r="N14528" s="121"/>
    </row>
    <row r="14529" spans="1:14" ht="45.95" customHeight="1">
      <c r="F14529" s="133"/>
      <c r="G14529" s="25"/>
      <c r="H14529" s="25"/>
      <c r="I14529" s="132"/>
      <c r="J14529" s="23"/>
      <c r="K14529" s="24"/>
      <c r="L14529" s="23"/>
      <c r="N14529" s="121"/>
    </row>
    <row r="14530" spans="1:14" ht="45.95" customHeight="1">
      <c r="A14530" s="110"/>
      <c r="B14530" s="111"/>
      <c r="C14530" s="127"/>
      <c r="D14530" s="150"/>
      <c r="E14530" s="150"/>
      <c r="F14530" s="130"/>
      <c r="G14530" s="130"/>
      <c r="H14530" s="130"/>
      <c r="I14530" s="120"/>
      <c r="J14530" s="16"/>
      <c r="K14530" s="17"/>
      <c r="L14530" s="16"/>
      <c r="N14530" s="131"/>
    </row>
    <row r="14531" spans="1:14" ht="45.95" customHeight="1">
      <c r="F14531" s="18"/>
      <c r="G14531" s="130"/>
      <c r="H14531" s="130"/>
      <c r="I14531" s="120"/>
      <c r="J14531" s="16"/>
      <c r="K14531" s="17"/>
      <c r="L14531" s="16"/>
      <c r="N14531" s="131"/>
    </row>
    <row r="14532" spans="1:14" ht="45.95" customHeight="1">
      <c r="F14532" s="18"/>
      <c r="G14532" s="19"/>
      <c r="H14532" s="19"/>
      <c r="I14532" s="137"/>
      <c r="J14532" s="16"/>
      <c r="K14532" s="17"/>
      <c r="L14532" s="16"/>
      <c r="N14532" s="121"/>
    </row>
    <row r="14533" spans="1:14" ht="45.95" customHeight="1">
      <c r="F14533" s="18"/>
      <c r="G14533" s="19"/>
      <c r="H14533" s="19"/>
      <c r="I14533" s="120"/>
      <c r="J14533" s="16"/>
      <c r="K14533" s="17"/>
      <c r="L14533" s="16"/>
      <c r="N14533" s="121"/>
    </row>
    <row r="14534" spans="1:14" ht="45.95" customHeight="1">
      <c r="F14534" s="18"/>
      <c r="G14534" s="19"/>
      <c r="H14534" s="19"/>
      <c r="I14534" s="120"/>
      <c r="J14534" s="16"/>
      <c r="K14534" s="17"/>
      <c r="L14534" s="16"/>
      <c r="N14534" s="121"/>
    </row>
    <row r="14535" spans="1:14" ht="45.95" customHeight="1">
      <c r="F14535" s="18"/>
      <c r="G14535" s="19"/>
      <c r="H14535" s="19"/>
      <c r="I14535" s="120"/>
      <c r="J14535" s="16"/>
      <c r="K14535" s="17"/>
      <c r="L14535" s="16"/>
      <c r="N14535" s="121"/>
    </row>
    <row r="14536" spans="1:14" ht="45.95" customHeight="1">
      <c r="F14536" s="22"/>
      <c r="G14536" s="19"/>
      <c r="H14536" s="19"/>
      <c r="I14536" s="120"/>
      <c r="J14536" s="23"/>
      <c r="K14536" s="24"/>
      <c r="L14536" s="23"/>
      <c r="N14536" s="121"/>
    </row>
    <row r="14537" spans="1:14" ht="45.95" customHeight="1">
      <c r="F14537" s="22"/>
      <c r="G14537" s="19"/>
      <c r="H14537" s="19"/>
      <c r="I14537" s="120"/>
      <c r="J14537" s="23"/>
      <c r="K14537" s="24"/>
      <c r="L14537" s="23"/>
      <c r="N14537" s="121"/>
    </row>
    <row r="14538" spans="1:14" ht="45.95" customHeight="1">
      <c r="F14538" s="25"/>
      <c r="G14538" s="25"/>
      <c r="H14538" s="25"/>
      <c r="I14538" s="132"/>
      <c r="J14538" s="23"/>
      <c r="K14538" s="24"/>
      <c r="L14538" s="23"/>
      <c r="N14538" s="121"/>
    </row>
    <row r="14539" spans="1:14" ht="45.95" customHeight="1">
      <c r="F14539" s="25"/>
      <c r="G14539" s="25"/>
      <c r="H14539" s="25"/>
      <c r="I14539" s="132"/>
      <c r="J14539" s="23"/>
      <c r="K14539" s="24"/>
      <c r="L14539" s="23"/>
      <c r="N14539" s="121"/>
    </row>
    <row r="14540" spans="1:14" ht="45.95" customHeight="1">
      <c r="F14540" s="133"/>
      <c r="G14540" s="25"/>
      <c r="H14540" s="25"/>
      <c r="I14540" s="132"/>
      <c r="J14540" s="23"/>
      <c r="K14540" s="24"/>
      <c r="L14540" s="23"/>
      <c r="N14540" s="121"/>
    </row>
    <row r="14541" spans="1:14" ht="45.95" customHeight="1">
      <c r="F14541" s="133"/>
      <c r="G14541" s="25"/>
      <c r="H14541" s="25"/>
      <c r="I14541" s="132"/>
      <c r="J14541" s="23"/>
      <c r="K14541" s="24"/>
      <c r="L14541" s="23"/>
      <c r="N14541" s="121"/>
    </row>
    <row r="14542" spans="1:14" ht="45.95" customHeight="1">
      <c r="F14542" s="133"/>
      <c r="G14542" s="25"/>
      <c r="H14542" s="25"/>
      <c r="I14542" s="132"/>
      <c r="J14542" s="23"/>
      <c r="K14542" s="24"/>
      <c r="L14542" s="23"/>
      <c r="N14542" s="121"/>
    </row>
    <row r="14543" spans="1:14" ht="45.95" customHeight="1">
      <c r="F14543" s="133"/>
      <c r="G14543" s="25"/>
      <c r="H14543" s="25"/>
      <c r="I14543" s="132"/>
      <c r="J14543" s="23"/>
      <c r="K14543" s="24"/>
      <c r="L14543" s="23"/>
      <c r="N14543" s="121"/>
    </row>
    <row r="14544" spans="1:14" ht="45.95" customHeight="1">
      <c r="F14544" s="18"/>
      <c r="G14544" s="19"/>
      <c r="H14544" s="19"/>
      <c r="I14544" s="120"/>
      <c r="J14544" s="16"/>
      <c r="K14544" s="17"/>
      <c r="L14544" s="16"/>
      <c r="N14544" s="121"/>
    </row>
    <row r="14545" spans="1:14" ht="45.95" customHeight="1">
      <c r="F14545" s="18"/>
      <c r="G14545" s="19"/>
      <c r="H14545" s="19"/>
      <c r="I14545" s="120"/>
      <c r="J14545" s="16"/>
      <c r="K14545" s="17"/>
      <c r="L14545" s="16"/>
      <c r="N14545" s="121"/>
    </row>
    <row r="14546" spans="1:14" ht="45.95" customHeight="1">
      <c r="F14546" s="22"/>
      <c r="G14546" s="19"/>
      <c r="H14546" s="19"/>
      <c r="I14546" s="120"/>
      <c r="J14546" s="23"/>
      <c r="K14546" s="24"/>
      <c r="L14546" s="23"/>
      <c r="N14546" s="121"/>
    </row>
    <row r="14547" spans="1:14" ht="45.95" customHeight="1">
      <c r="F14547" s="22"/>
      <c r="G14547" s="19"/>
      <c r="H14547" s="19"/>
      <c r="I14547" s="120"/>
      <c r="J14547" s="23"/>
      <c r="K14547" s="24"/>
      <c r="L14547" s="23"/>
      <c r="N14547" s="121"/>
    </row>
    <row r="14548" spans="1:14" ht="45.95" customHeight="1">
      <c r="F14548" s="25"/>
      <c r="G14548" s="25"/>
      <c r="H14548" s="25"/>
      <c r="I14548" s="120"/>
      <c r="J14548" s="23"/>
      <c r="K14548" s="24"/>
      <c r="L14548" s="23"/>
      <c r="N14548" s="121"/>
    </row>
    <row r="14549" spans="1:14" ht="45.95" customHeight="1">
      <c r="F14549" s="25"/>
      <c r="G14549" s="25"/>
      <c r="H14549" s="25"/>
      <c r="I14549" s="132"/>
      <c r="J14549" s="23"/>
      <c r="K14549" s="24"/>
      <c r="L14549" s="23"/>
      <c r="N14549" s="121"/>
    </row>
    <row r="14550" spans="1:14" ht="45.95" customHeight="1">
      <c r="F14550" s="133"/>
      <c r="G14550" s="25"/>
      <c r="H14550" s="25"/>
      <c r="I14550" s="132"/>
      <c r="J14550" s="23"/>
      <c r="K14550" s="24"/>
      <c r="L14550" s="23"/>
      <c r="N14550" s="121"/>
    </row>
    <row r="14551" spans="1:14" ht="45.95" customHeight="1">
      <c r="F14551" s="133"/>
      <c r="G14551" s="25"/>
      <c r="H14551" s="25"/>
      <c r="I14551" s="132"/>
      <c r="J14551" s="23"/>
      <c r="K14551" s="24"/>
      <c r="L14551" s="23"/>
      <c r="N14551" s="121"/>
    </row>
    <row r="14552" spans="1:14" ht="45.95" customHeight="1">
      <c r="F14552" s="133"/>
      <c r="G14552" s="25"/>
      <c r="H14552" s="25"/>
      <c r="I14552" s="132"/>
      <c r="J14552" s="23"/>
      <c r="K14552" s="24"/>
      <c r="L14552" s="23"/>
      <c r="N14552" s="121"/>
    </row>
    <row r="14553" spans="1:14" ht="45.95" customHeight="1">
      <c r="A14553" s="110"/>
      <c r="B14553" s="149"/>
      <c r="C14553" s="127"/>
      <c r="D14553" s="150"/>
      <c r="E14553" s="150"/>
      <c r="F14553" s="130"/>
      <c r="G14553" s="130"/>
      <c r="H14553" s="130"/>
      <c r="I14553" s="120"/>
      <c r="J14553" s="16"/>
      <c r="K14553" s="17"/>
      <c r="L14553" s="16"/>
      <c r="N14553" s="131"/>
    </row>
    <row r="14554" spans="1:14" ht="45.95" customHeight="1">
      <c r="A14554" s="110"/>
      <c r="C14554" s="127"/>
      <c r="D14554" s="150"/>
      <c r="E14554" s="150"/>
      <c r="F14554" s="18"/>
      <c r="G14554" s="19"/>
      <c r="H14554" s="19"/>
      <c r="I14554" s="137"/>
      <c r="J14554" s="16"/>
      <c r="K14554" s="17"/>
      <c r="L14554" s="16"/>
      <c r="N14554" s="121"/>
    </row>
    <row r="14555" spans="1:14" ht="45.95" customHeight="1">
      <c r="A14555" s="110"/>
      <c r="C14555" s="127"/>
      <c r="D14555" s="150"/>
      <c r="E14555" s="150"/>
      <c r="F14555" s="18"/>
      <c r="G14555" s="19"/>
      <c r="H14555" s="19"/>
      <c r="I14555" s="120"/>
      <c r="J14555" s="16"/>
      <c r="K14555" s="17"/>
      <c r="L14555" s="16"/>
      <c r="N14555" s="121"/>
    </row>
    <row r="14556" spans="1:14" ht="45.95" customHeight="1">
      <c r="A14556" s="110"/>
      <c r="C14556" s="127"/>
      <c r="D14556" s="150"/>
      <c r="E14556" s="150"/>
      <c r="F14556" s="18"/>
      <c r="G14556" s="19"/>
      <c r="H14556" s="19"/>
      <c r="I14556" s="120"/>
      <c r="J14556" s="16"/>
      <c r="K14556" s="17"/>
      <c r="L14556" s="16"/>
      <c r="N14556" s="121"/>
    </row>
    <row r="14557" spans="1:14" ht="45.95" customHeight="1">
      <c r="A14557" s="110"/>
      <c r="C14557" s="127"/>
      <c r="D14557" s="150"/>
      <c r="E14557" s="150"/>
      <c r="F14557" s="18"/>
      <c r="G14557" s="19"/>
      <c r="H14557" s="19"/>
      <c r="I14557" s="120"/>
      <c r="J14557" s="16"/>
      <c r="K14557" s="17"/>
      <c r="L14557" s="16"/>
      <c r="N14557" s="121"/>
    </row>
    <row r="14558" spans="1:14" ht="45.95" customHeight="1">
      <c r="A14558" s="110"/>
      <c r="C14558" s="127"/>
      <c r="D14558" s="150"/>
      <c r="E14558" s="150"/>
      <c r="F14558" s="18"/>
      <c r="G14558" s="19"/>
      <c r="H14558" s="19"/>
      <c r="I14558" s="120"/>
      <c r="J14558" s="16"/>
      <c r="K14558" s="17"/>
      <c r="L14558" s="16"/>
      <c r="N14558" s="121"/>
    </row>
    <row r="14559" spans="1:14" ht="45.95" customHeight="1">
      <c r="A14559" s="110"/>
      <c r="C14559" s="127"/>
      <c r="D14559" s="150"/>
      <c r="E14559" s="150"/>
      <c r="F14559" s="22"/>
      <c r="G14559" s="19"/>
      <c r="H14559" s="19"/>
      <c r="I14559" s="120"/>
      <c r="J14559" s="23"/>
      <c r="K14559" s="24"/>
      <c r="L14559" s="23"/>
      <c r="N14559" s="121"/>
    </row>
    <row r="14560" spans="1:14" ht="45.95" customHeight="1">
      <c r="A14560" s="110"/>
      <c r="C14560" s="127"/>
      <c r="D14560" s="150"/>
      <c r="E14560" s="150"/>
      <c r="F14560" s="22"/>
      <c r="G14560" s="19"/>
      <c r="H14560" s="19"/>
      <c r="I14560" s="120"/>
      <c r="J14560" s="23"/>
      <c r="K14560" s="24"/>
      <c r="L14560" s="23"/>
      <c r="N14560" s="121"/>
    </row>
    <row r="14561" spans="1:15" ht="45.95" customHeight="1">
      <c r="A14561" s="110"/>
      <c r="C14561" s="127"/>
      <c r="D14561" s="150"/>
      <c r="E14561" s="150"/>
      <c r="F14561" s="25"/>
      <c r="G14561" s="25"/>
      <c r="H14561" s="25"/>
      <c r="I14561" s="132"/>
      <c r="J14561" s="23"/>
      <c r="K14561" s="24"/>
      <c r="L14561" s="23"/>
      <c r="N14561" s="121"/>
    </row>
    <row r="14562" spans="1:15" ht="45.95" customHeight="1">
      <c r="A14562" s="110"/>
      <c r="C14562" s="127"/>
      <c r="D14562" s="150"/>
      <c r="E14562" s="150"/>
      <c r="F14562" s="25"/>
      <c r="G14562" s="25"/>
      <c r="H14562" s="25"/>
      <c r="I14562" s="132"/>
      <c r="J14562" s="23"/>
      <c r="K14562" s="24"/>
      <c r="L14562" s="23"/>
      <c r="N14562" s="121"/>
    </row>
    <row r="14563" spans="1:15" ht="45.95" customHeight="1">
      <c r="A14563" s="110"/>
      <c r="C14563" s="127"/>
      <c r="D14563" s="150"/>
      <c r="E14563" s="150"/>
      <c r="F14563" s="133"/>
      <c r="G14563" s="25"/>
      <c r="H14563" s="25"/>
      <c r="I14563" s="132"/>
      <c r="J14563" s="23"/>
      <c r="K14563" s="24"/>
      <c r="L14563" s="23"/>
      <c r="N14563" s="121"/>
    </row>
    <row r="14564" spans="1:15" ht="45.95" customHeight="1">
      <c r="A14564" s="110"/>
      <c r="C14564" s="127"/>
      <c r="D14564" s="150"/>
      <c r="E14564" s="150"/>
      <c r="F14564" s="133"/>
      <c r="G14564" s="25"/>
      <c r="H14564" s="25"/>
      <c r="I14564" s="132"/>
      <c r="J14564" s="23"/>
      <c r="K14564" s="24"/>
      <c r="L14564" s="23"/>
      <c r="N14564" s="121"/>
    </row>
    <row r="14565" spans="1:15" ht="45.95" customHeight="1">
      <c r="A14565" s="110"/>
      <c r="C14565" s="127"/>
      <c r="D14565" s="150"/>
      <c r="E14565" s="150"/>
      <c r="F14565" s="133"/>
      <c r="G14565" s="25"/>
      <c r="H14565" s="25"/>
      <c r="I14565" s="132"/>
      <c r="J14565" s="23"/>
      <c r="K14565" s="24"/>
      <c r="L14565" s="23"/>
      <c r="N14565" s="121"/>
    </row>
    <row r="14566" spans="1:15" ht="45.95" customHeight="1">
      <c r="A14566" s="110"/>
      <c r="B14566" s="149"/>
      <c r="C14566" s="127"/>
      <c r="D14566" s="150"/>
      <c r="E14566" s="150"/>
      <c r="F14566" s="130"/>
      <c r="G14566" s="130"/>
      <c r="H14566" s="130"/>
      <c r="I14566" s="120"/>
      <c r="J14566" s="16"/>
      <c r="K14566" s="17"/>
      <c r="L14566" s="16"/>
      <c r="N14566" s="131"/>
    </row>
    <row r="14567" spans="1:15" ht="45.95" customHeight="1">
      <c r="F14567" s="18"/>
      <c r="G14567" s="130"/>
      <c r="H14567" s="130"/>
      <c r="I14567" s="120"/>
      <c r="J14567" s="16"/>
      <c r="K14567" s="17"/>
      <c r="L14567" s="16"/>
      <c r="N14567" s="131"/>
      <c r="O14567" s="96"/>
    </row>
    <row r="14568" spans="1:15" ht="45.95" customHeight="1">
      <c r="F14568" s="130"/>
      <c r="G14568" s="130"/>
      <c r="H14568" s="130"/>
      <c r="I14568" s="120"/>
      <c r="J14568" s="16"/>
      <c r="K14568" s="17"/>
      <c r="L14568" s="16"/>
      <c r="N14568" s="131"/>
      <c r="O14568" s="96"/>
    </row>
    <row r="14569" spans="1:15" ht="45.95" customHeight="1">
      <c r="F14569" s="18"/>
      <c r="G14569" s="130"/>
      <c r="H14569" s="130"/>
      <c r="I14569" s="120"/>
      <c r="J14569" s="16"/>
      <c r="K14569" s="17"/>
      <c r="L14569" s="16"/>
      <c r="N14569" s="131"/>
      <c r="O14569" s="96"/>
    </row>
    <row r="14570" spans="1:15" ht="45.95" customHeight="1">
      <c r="F14570" s="18"/>
      <c r="G14570" s="19"/>
      <c r="H14570" s="19"/>
      <c r="I14570" s="137"/>
      <c r="J14570" s="16"/>
      <c r="K14570" s="17"/>
      <c r="L14570" s="16"/>
      <c r="N14570" s="119"/>
      <c r="O14570" s="96"/>
    </row>
    <row r="14571" spans="1:15" ht="45.95" customHeight="1">
      <c r="F14571" s="18"/>
      <c r="G14571" s="19"/>
      <c r="H14571" s="19"/>
      <c r="I14571" s="120"/>
      <c r="J14571" s="16"/>
      <c r="K14571" s="17"/>
      <c r="L14571" s="16"/>
      <c r="N14571" s="119"/>
      <c r="O14571" s="96"/>
    </row>
    <row r="14572" spans="1:15" ht="45.95" customHeight="1">
      <c r="F14572" s="18"/>
      <c r="G14572" s="19"/>
      <c r="H14572" s="19"/>
      <c r="I14572" s="120"/>
      <c r="J14572" s="16"/>
      <c r="K14572" s="17"/>
      <c r="L14572" s="16"/>
      <c r="N14572" s="119"/>
      <c r="O14572" s="96"/>
    </row>
    <row r="14573" spans="1:15" ht="45.95" customHeight="1">
      <c r="F14573" s="18"/>
      <c r="G14573" s="19"/>
      <c r="H14573" s="19"/>
      <c r="I14573" s="120"/>
      <c r="J14573" s="16"/>
      <c r="K14573" s="17"/>
      <c r="L14573" s="16"/>
      <c r="N14573" s="119"/>
      <c r="O14573" s="96"/>
    </row>
    <row r="14574" spans="1:15" ht="45.95" customHeight="1">
      <c r="F14574" s="22"/>
      <c r="G14574" s="19"/>
      <c r="H14574" s="19"/>
      <c r="I14574" s="120"/>
      <c r="J14574" s="23"/>
      <c r="K14574" s="17"/>
      <c r="L14574" s="23"/>
      <c r="N14574" s="119"/>
      <c r="O14574" s="96"/>
    </row>
    <row r="14575" spans="1:15" ht="45.95" customHeight="1">
      <c r="F14575" s="22"/>
      <c r="G14575" s="19"/>
      <c r="H14575" s="19"/>
      <c r="I14575" s="120"/>
      <c r="J14575" s="23"/>
      <c r="K14575" s="24"/>
      <c r="L14575" s="23"/>
      <c r="N14575" s="119"/>
      <c r="O14575" s="96"/>
    </row>
    <row r="14576" spans="1:15" ht="45.95" customHeight="1">
      <c r="F14576" s="25"/>
      <c r="G14576" s="25"/>
      <c r="H14576" s="25"/>
      <c r="I14576" s="132"/>
      <c r="J14576" s="23"/>
      <c r="K14576" s="24"/>
      <c r="L14576" s="23"/>
      <c r="N14576" s="119"/>
      <c r="O14576" s="96"/>
    </row>
    <row r="14577" spans="6:15" ht="45.95" customHeight="1">
      <c r="F14577" s="25"/>
      <c r="G14577" s="25"/>
      <c r="H14577" s="25"/>
      <c r="I14577" s="132"/>
      <c r="J14577" s="23"/>
      <c r="K14577" s="24"/>
      <c r="L14577" s="23"/>
      <c r="N14577" s="119"/>
      <c r="O14577" s="96"/>
    </row>
    <row r="14578" spans="6:15" ht="45.95" customHeight="1">
      <c r="F14578" s="133"/>
      <c r="G14578" s="25"/>
      <c r="H14578" s="25"/>
      <c r="I14578" s="132"/>
      <c r="J14578" s="23"/>
      <c r="K14578" s="24"/>
      <c r="L14578" s="23"/>
      <c r="N14578" s="119"/>
      <c r="O14578" s="96"/>
    </row>
    <row r="14579" spans="6:15" ht="45.95" customHeight="1">
      <c r="F14579" s="133"/>
      <c r="G14579" s="25"/>
      <c r="H14579" s="25"/>
      <c r="I14579" s="132"/>
      <c r="J14579" s="23"/>
      <c r="K14579" s="24"/>
      <c r="L14579" s="23"/>
      <c r="N14579" s="119"/>
      <c r="O14579" s="96"/>
    </row>
    <row r="14580" spans="6:15" ht="45.95" customHeight="1">
      <c r="F14580" s="18"/>
      <c r="G14580" s="19"/>
      <c r="H14580" s="19"/>
      <c r="I14580" s="137"/>
      <c r="J14580" s="16"/>
      <c r="K14580" s="17"/>
      <c r="L14580" s="16"/>
      <c r="N14580" s="119"/>
      <c r="O14580" s="96"/>
    </row>
    <row r="14581" spans="6:15" ht="45.95" customHeight="1">
      <c r="F14581" s="18"/>
      <c r="G14581" s="19"/>
      <c r="H14581" s="19"/>
      <c r="I14581" s="120"/>
      <c r="J14581" s="16"/>
      <c r="K14581" s="17"/>
      <c r="L14581" s="16"/>
      <c r="N14581" s="119"/>
      <c r="O14581" s="96"/>
    </row>
    <row r="14582" spans="6:15" ht="45.95" customHeight="1">
      <c r="F14582" s="22"/>
      <c r="G14582" s="19"/>
      <c r="H14582" s="19"/>
      <c r="I14582" s="120"/>
      <c r="J14582" s="23"/>
      <c r="K14582" s="24"/>
      <c r="L14582" s="23"/>
      <c r="N14582" s="119"/>
      <c r="O14582" s="96"/>
    </row>
    <row r="14583" spans="6:15" ht="45.95" customHeight="1">
      <c r="F14583" s="22"/>
      <c r="G14583" s="19"/>
      <c r="H14583" s="19"/>
      <c r="I14583" s="120"/>
      <c r="J14583" s="23"/>
      <c r="K14583" s="24"/>
      <c r="L14583" s="23"/>
      <c r="N14583" s="119"/>
      <c r="O14583" s="96"/>
    </row>
    <row r="14584" spans="6:15" ht="45.95" customHeight="1">
      <c r="F14584" s="25"/>
      <c r="G14584" s="25"/>
      <c r="H14584" s="25"/>
      <c r="I14584" s="120"/>
      <c r="J14584" s="23"/>
      <c r="K14584" s="24"/>
      <c r="L14584" s="23"/>
      <c r="N14584" s="119"/>
      <c r="O14584" s="96"/>
    </row>
    <row r="14585" spans="6:15" ht="45.95" customHeight="1">
      <c r="F14585" s="133"/>
      <c r="G14585" s="25"/>
      <c r="H14585" s="25"/>
      <c r="I14585" s="120"/>
      <c r="J14585" s="23"/>
      <c r="K14585" s="24"/>
      <c r="L14585" s="23"/>
      <c r="N14585" s="119"/>
      <c r="O14585" s="96"/>
    </row>
    <row r="14586" spans="6:15" ht="45.95" customHeight="1">
      <c r="F14586" s="133"/>
      <c r="G14586" s="25"/>
      <c r="H14586" s="25"/>
      <c r="I14586" s="132"/>
      <c r="J14586" s="23"/>
      <c r="K14586" s="24"/>
      <c r="L14586" s="23"/>
      <c r="N14586" s="119"/>
      <c r="O14586" s="96"/>
    </row>
    <row r="14587" spans="6:15" ht="45.95" customHeight="1">
      <c r="F14587" s="18"/>
      <c r="G14587" s="19"/>
      <c r="H14587" s="19"/>
      <c r="I14587" s="120"/>
      <c r="J14587" s="16"/>
      <c r="K14587" s="17"/>
      <c r="L14587" s="16"/>
      <c r="N14587" s="119"/>
      <c r="O14587" s="96"/>
    </row>
    <row r="14588" spans="6:15" ht="45.95" customHeight="1">
      <c r="F14588" s="18"/>
      <c r="G14588" s="19"/>
      <c r="H14588" s="19"/>
      <c r="I14588" s="120"/>
      <c r="J14588" s="16"/>
      <c r="K14588" s="17"/>
      <c r="L14588" s="16"/>
      <c r="N14588" s="119"/>
      <c r="O14588" s="96"/>
    </row>
    <row r="14589" spans="6:15" ht="45.95" customHeight="1">
      <c r="F14589" s="18"/>
      <c r="G14589" s="19"/>
      <c r="H14589" s="19"/>
      <c r="I14589" s="120"/>
      <c r="J14589" s="16"/>
      <c r="K14589" s="17"/>
      <c r="L14589" s="16"/>
      <c r="N14589" s="119"/>
      <c r="O14589" s="96"/>
    </row>
    <row r="14590" spans="6:15" ht="45.95" customHeight="1">
      <c r="F14590" s="22"/>
      <c r="G14590" s="19"/>
      <c r="H14590" s="19"/>
      <c r="I14590" s="120"/>
      <c r="J14590" s="23"/>
      <c r="K14590" s="24"/>
      <c r="L14590" s="23"/>
      <c r="N14590" s="119"/>
      <c r="O14590" s="96"/>
    </row>
    <row r="14591" spans="6:15" ht="45.95" customHeight="1">
      <c r="F14591" s="25"/>
      <c r="G14591" s="25"/>
      <c r="H14591" s="25"/>
      <c r="I14591" s="120"/>
      <c r="J14591" s="23"/>
      <c r="K14591" s="24"/>
      <c r="L14591" s="23"/>
      <c r="N14591" s="119"/>
      <c r="O14591" s="96"/>
    </row>
    <row r="14592" spans="6:15" ht="45.95" customHeight="1">
      <c r="F14592" s="25"/>
      <c r="G14592" s="25"/>
      <c r="H14592" s="25"/>
      <c r="I14592" s="132"/>
      <c r="J14592" s="23"/>
      <c r="K14592" s="24"/>
      <c r="L14592" s="23"/>
      <c r="N14592" s="119"/>
      <c r="O14592" s="96"/>
    </row>
    <row r="14593" spans="1:15" ht="45.95" customHeight="1">
      <c r="F14593" s="133"/>
      <c r="G14593" s="25"/>
      <c r="H14593" s="25"/>
      <c r="I14593" s="132"/>
      <c r="J14593" s="23"/>
      <c r="K14593" s="24"/>
      <c r="L14593" s="23"/>
      <c r="N14593" s="119"/>
      <c r="O14593" s="96"/>
    </row>
    <row r="14594" spans="1:15" ht="45.95" customHeight="1">
      <c r="F14594" s="133"/>
      <c r="G14594" s="25"/>
      <c r="H14594" s="25"/>
      <c r="I14594" s="132"/>
      <c r="J14594" s="23"/>
      <c r="K14594" s="24"/>
      <c r="L14594" s="23"/>
      <c r="N14594" s="119"/>
      <c r="O14594" s="96"/>
    </row>
    <row r="14595" spans="1:15" ht="45.95" customHeight="1">
      <c r="F14595" s="133"/>
      <c r="G14595" s="25"/>
      <c r="H14595" s="25"/>
      <c r="I14595" s="132"/>
      <c r="J14595" s="23"/>
      <c r="K14595" s="24"/>
      <c r="L14595" s="23"/>
      <c r="N14595" s="119"/>
      <c r="O14595" s="96"/>
    </row>
    <row r="14596" spans="1:15" ht="45.95" customHeight="1">
      <c r="F14596" s="18"/>
      <c r="G14596" s="19"/>
      <c r="H14596" s="19"/>
      <c r="I14596" s="120"/>
      <c r="J14596" s="16"/>
      <c r="K14596" s="17"/>
      <c r="L14596" s="16"/>
      <c r="N14596" s="119"/>
      <c r="O14596" s="96"/>
    </row>
    <row r="14597" spans="1:15" ht="45.95" customHeight="1">
      <c r="F14597" s="18"/>
      <c r="G14597" s="19"/>
      <c r="H14597" s="19"/>
      <c r="I14597" s="120"/>
      <c r="J14597" s="16"/>
      <c r="K14597" s="17"/>
      <c r="L14597" s="16"/>
      <c r="N14597" s="119"/>
      <c r="O14597" s="96"/>
    </row>
    <row r="14598" spans="1:15" ht="45.95" customHeight="1">
      <c r="F14598" s="18"/>
      <c r="G14598" s="19"/>
      <c r="H14598" s="19"/>
      <c r="I14598" s="120"/>
      <c r="J14598" s="16"/>
      <c r="K14598" s="17"/>
      <c r="L14598" s="16"/>
      <c r="N14598" s="119"/>
      <c r="O14598" s="96"/>
    </row>
    <row r="14599" spans="1:15" ht="45.95" customHeight="1">
      <c r="F14599" s="22"/>
      <c r="G14599" s="19"/>
      <c r="H14599" s="19"/>
      <c r="I14599" s="120"/>
      <c r="J14599" s="23"/>
      <c r="K14599" s="24"/>
      <c r="L14599" s="23"/>
      <c r="N14599" s="119"/>
      <c r="O14599" s="96"/>
    </row>
    <row r="14600" spans="1:15" ht="45.95" customHeight="1">
      <c r="F14600" s="25"/>
      <c r="G14600" s="25"/>
      <c r="H14600" s="25"/>
      <c r="I14600" s="120"/>
      <c r="J14600" s="23"/>
      <c r="K14600" s="24"/>
      <c r="L14600" s="23"/>
      <c r="N14600" s="119"/>
      <c r="O14600" s="96"/>
    </row>
    <row r="14601" spans="1:15" ht="45.95" customHeight="1">
      <c r="F14601" s="25"/>
      <c r="G14601" s="25"/>
      <c r="H14601" s="25"/>
      <c r="I14601" s="120"/>
      <c r="J14601" s="23"/>
      <c r="K14601" s="24"/>
      <c r="L14601" s="23"/>
      <c r="N14601" s="119"/>
      <c r="O14601" s="96"/>
    </row>
    <row r="14602" spans="1:15" ht="45.95" customHeight="1">
      <c r="F14602" s="133"/>
      <c r="G14602" s="25"/>
      <c r="H14602" s="25"/>
      <c r="I14602" s="132"/>
      <c r="J14602" s="23"/>
      <c r="K14602" s="24"/>
      <c r="L14602" s="23"/>
      <c r="N14602" s="119"/>
      <c r="O14602" s="96"/>
    </row>
    <row r="14603" spans="1:15" ht="45.95" customHeight="1">
      <c r="F14603" s="133"/>
      <c r="G14603" s="25"/>
      <c r="H14603" s="25"/>
      <c r="I14603" s="132"/>
      <c r="J14603" s="23"/>
      <c r="K14603" s="24"/>
      <c r="L14603" s="23"/>
      <c r="N14603" s="119"/>
      <c r="O14603" s="96"/>
    </row>
    <row r="14604" spans="1:15" ht="45.95" customHeight="1">
      <c r="F14604" s="133"/>
      <c r="G14604" s="25"/>
      <c r="H14604" s="25"/>
      <c r="I14604" s="132"/>
      <c r="J14604" s="23"/>
      <c r="K14604" s="24"/>
      <c r="L14604" s="23"/>
      <c r="N14604" s="119"/>
      <c r="O14604" s="96"/>
    </row>
    <row r="14605" spans="1:15" ht="45.95" customHeight="1">
      <c r="A14605" s="110"/>
      <c r="B14605" s="149"/>
      <c r="C14605" s="127"/>
      <c r="D14605" s="150"/>
      <c r="E14605" s="150"/>
      <c r="F14605" s="130"/>
      <c r="G14605" s="130"/>
      <c r="H14605" s="130"/>
      <c r="I14605" s="120"/>
      <c r="J14605" s="16"/>
      <c r="K14605" s="17"/>
      <c r="L14605" s="16"/>
      <c r="N14605" s="131"/>
      <c r="O14605" s="96"/>
    </row>
    <row r="14606" spans="1:15" ht="45.95" customHeight="1">
      <c r="F14606" s="18"/>
      <c r="G14606" s="130"/>
      <c r="H14606" s="130"/>
      <c r="I14606" s="120"/>
      <c r="J14606" s="16"/>
      <c r="K14606" s="17"/>
      <c r="L14606" s="16"/>
      <c r="N14606" s="131"/>
      <c r="O14606" s="96"/>
    </row>
    <row r="14607" spans="1:15" ht="45.95" customHeight="1">
      <c r="F14607" s="18"/>
      <c r="G14607" s="130"/>
      <c r="H14607" s="130"/>
      <c r="I14607" s="120"/>
      <c r="J14607" s="16"/>
      <c r="K14607" s="17"/>
      <c r="L14607" s="16"/>
      <c r="N14607" s="131"/>
    </row>
    <row r="14608" spans="1:15" ht="45.95" customHeight="1">
      <c r="F14608" s="18"/>
      <c r="G14608" s="130"/>
      <c r="H14608" s="130"/>
      <c r="I14608" s="120"/>
      <c r="J14608" s="16"/>
      <c r="K14608" s="17"/>
      <c r="L14608" s="16"/>
      <c r="N14608" s="131"/>
    </row>
    <row r="14609" spans="6:14" ht="45.95" customHeight="1">
      <c r="F14609" s="18"/>
      <c r="G14609" s="130"/>
      <c r="H14609" s="130"/>
      <c r="I14609" s="120"/>
      <c r="J14609" s="16"/>
      <c r="K14609" s="17"/>
      <c r="L14609" s="16"/>
      <c r="N14609" s="131"/>
    </row>
    <row r="14610" spans="6:14" ht="45.95" customHeight="1">
      <c r="F14610" s="18"/>
      <c r="G14610" s="19"/>
      <c r="H14610" s="19"/>
      <c r="I14610" s="120"/>
      <c r="J14610" s="16"/>
      <c r="K14610" s="17"/>
      <c r="L14610" s="16"/>
      <c r="N14610" s="121"/>
    </row>
    <row r="14611" spans="6:14" ht="45.95" customHeight="1">
      <c r="F14611" s="18"/>
      <c r="G14611" s="19"/>
      <c r="H14611" s="19"/>
      <c r="I14611" s="120"/>
      <c r="J14611" s="16"/>
      <c r="K14611" s="17"/>
      <c r="L14611" s="16"/>
      <c r="N14611" s="121"/>
    </row>
    <row r="14612" spans="6:14" ht="45.95" customHeight="1">
      <c r="F14612" s="22"/>
      <c r="G14612" s="19"/>
      <c r="H14612" s="19"/>
      <c r="I14612" s="120"/>
      <c r="J14612" s="23"/>
      <c r="K14612" s="24"/>
      <c r="L14612" s="23"/>
      <c r="N14612" s="121"/>
    </row>
    <row r="14613" spans="6:14" ht="45.95" customHeight="1">
      <c r="F14613" s="22"/>
      <c r="G14613" s="19"/>
      <c r="H14613" s="19"/>
      <c r="I14613" s="120"/>
      <c r="J14613" s="23"/>
      <c r="K14613" s="24"/>
      <c r="L14613" s="23"/>
      <c r="N14613" s="121"/>
    </row>
    <row r="14614" spans="6:14" ht="45.95" customHeight="1">
      <c r="F14614" s="25"/>
      <c r="G14614" s="25"/>
      <c r="H14614" s="25"/>
      <c r="I14614" s="120"/>
      <c r="J14614" s="23"/>
      <c r="K14614" s="24"/>
      <c r="L14614" s="23"/>
      <c r="N14614" s="121"/>
    </row>
    <row r="14615" spans="6:14" ht="45.95" customHeight="1">
      <c r="F14615" s="25"/>
      <c r="G14615" s="25"/>
      <c r="H14615" s="25"/>
      <c r="I14615" s="132"/>
      <c r="J14615" s="23"/>
      <c r="K14615" s="24"/>
      <c r="L14615" s="23"/>
      <c r="N14615" s="121"/>
    </row>
    <row r="14616" spans="6:14" ht="45.95" customHeight="1">
      <c r="F14616" s="133"/>
      <c r="G14616" s="25"/>
      <c r="H14616" s="25"/>
      <c r="I14616" s="132"/>
      <c r="J14616" s="23"/>
      <c r="K14616" s="24"/>
      <c r="L14616" s="23"/>
      <c r="N14616" s="121"/>
    </row>
    <row r="14617" spans="6:14" ht="45.95" customHeight="1">
      <c r="F14617" s="133"/>
      <c r="G14617" s="25"/>
      <c r="H14617" s="25"/>
      <c r="I14617" s="132"/>
      <c r="J14617" s="23"/>
      <c r="K14617" s="24"/>
      <c r="L14617" s="23"/>
      <c r="N14617" s="121"/>
    </row>
    <row r="14618" spans="6:14" ht="45.95" customHeight="1">
      <c r="F14618" s="133"/>
      <c r="G14618" s="25"/>
      <c r="H14618" s="25"/>
      <c r="I14618" s="132"/>
      <c r="J14618" s="23"/>
      <c r="K14618" s="24"/>
      <c r="L14618" s="23"/>
      <c r="N14618" s="121"/>
    </row>
    <row r="14619" spans="6:14" ht="45.95" customHeight="1">
      <c r="F14619" s="18"/>
      <c r="G14619" s="19"/>
      <c r="H14619" s="19"/>
      <c r="I14619" s="137"/>
      <c r="J14619" s="16"/>
      <c r="K14619" s="17"/>
      <c r="L14619" s="16"/>
      <c r="N14619" s="121"/>
    </row>
    <row r="14620" spans="6:14" ht="45.95" customHeight="1">
      <c r="F14620" s="18"/>
      <c r="G14620" s="19"/>
      <c r="H14620" s="19"/>
      <c r="I14620" s="120"/>
      <c r="J14620" s="16"/>
      <c r="K14620" s="17"/>
      <c r="L14620" s="16"/>
      <c r="N14620" s="121"/>
    </row>
    <row r="14621" spans="6:14" ht="45.95" customHeight="1">
      <c r="F14621" s="18"/>
      <c r="G14621" s="19"/>
      <c r="H14621" s="19"/>
      <c r="I14621" s="120"/>
      <c r="J14621" s="16"/>
      <c r="K14621" s="17"/>
      <c r="L14621" s="16"/>
      <c r="N14621" s="121"/>
    </row>
    <row r="14622" spans="6:14" ht="45.95" customHeight="1">
      <c r="F14622" s="18"/>
      <c r="G14622" s="19"/>
      <c r="H14622" s="19"/>
      <c r="I14622" s="120"/>
      <c r="J14622" s="16"/>
      <c r="K14622" s="17"/>
      <c r="L14622" s="16"/>
      <c r="N14622" s="121"/>
    </row>
    <row r="14623" spans="6:14" ht="45.95" customHeight="1">
      <c r="F14623" s="22"/>
      <c r="G14623" s="19"/>
      <c r="H14623" s="19"/>
      <c r="I14623" s="120"/>
      <c r="J14623" s="23"/>
      <c r="K14623" s="24"/>
      <c r="L14623" s="23"/>
      <c r="N14623" s="121"/>
    </row>
    <row r="14624" spans="6:14" ht="45.95" customHeight="1">
      <c r="F14624" s="22"/>
      <c r="G14624" s="19"/>
      <c r="H14624" s="19"/>
      <c r="I14624" s="120"/>
      <c r="J14624" s="23"/>
      <c r="K14624" s="24"/>
      <c r="L14624" s="23"/>
      <c r="N14624" s="121"/>
    </row>
    <row r="14625" spans="6:14" ht="45.95" customHeight="1">
      <c r="F14625" s="25"/>
      <c r="G14625" s="25"/>
      <c r="H14625" s="25"/>
      <c r="I14625" s="120"/>
      <c r="J14625" s="23"/>
      <c r="K14625" s="24"/>
      <c r="L14625" s="23"/>
      <c r="N14625" s="121"/>
    </row>
    <row r="14626" spans="6:14" ht="45.95" customHeight="1">
      <c r="F14626" s="25"/>
      <c r="G14626" s="25"/>
      <c r="H14626" s="25"/>
      <c r="I14626" s="120"/>
      <c r="J14626" s="23"/>
      <c r="K14626" s="24"/>
      <c r="L14626" s="23"/>
      <c r="N14626" s="121"/>
    </row>
    <row r="14627" spans="6:14" ht="45.95" customHeight="1">
      <c r="F14627" s="133"/>
      <c r="G14627" s="25"/>
      <c r="H14627" s="25"/>
      <c r="I14627" s="132"/>
      <c r="J14627" s="23"/>
      <c r="K14627" s="24"/>
      <c r="L14627" s="23"/>
      <c r="N14627" s="121"/>
    </row>
    <row r="14628" spans="6:14" ht="45.95" customHeight="1">
      <c r="F14628" s="133"/>
      <c r="G14628" s="25"/>
      <c r="H14628" s="25"/>
      <c r="I14628" s="132"/>
      <c r="J14628" s="23"/>
      <c r="K14628" s="24"/>
      <c r="L14628" s="23"/>
      <c r="N14628" s="121"/>
    </row>
    <row r="14629" spans="6:14" ht="45.95" customHeight="1">
      <c r="F14629" s="133"/>
      <c r="G14629" s="25"/>
      <c r="H14629" s="25"/>
      <c r="I14629" s="132"/>
      <c r="J14629" s="23"/>
      <c r="K14629" s="24"/>
      <c r="L14629" s="23"/>
      <c r="N14629" s="121"/>
    </row>
    <row r="14630" spans="6:14" ht="45.95" customHeight="1">
      <c r="F14630" s="18"/>
      <c r="G14630" s="19"/>
      <c r="H14630" s="19"/>
      <c r="I14630" s="120"/>
      <c r="J14630" s="16"/>
      <c r="K14630" s="17"/>
      <c r="L14630" s="16"/>
      <c r="N14630" s="121"/>
    </row>
    <row r="14631" spans="6:14" ht="45.95" customHeight="1">
      <c r="F14631" s="18"/>
      <c r="G14631" s="19"/>
      <c r="H14631" s="19"/>
      <c r="I14631" s="120"/>
      <c r="J14631" s="16"/>
      <c r="K14631" s="17"/>
      <c r="L14631" s="16"/>
      <c r="N14631" s="121"/>
    </row>
    <row r="14632" spans="6:14" ht="45.95" customHeight="1">
      <c r="F14632" s="18"/>
      <c r="G14632" s="19"/>
      <c r="H14632" s="19"/>
      <c r="I14632" s="120"/>
      <c r="J14632" s="16"/>
      <c r="K14632" s="17"/>
      <c r="L14632" s="16"/>
      <c r="N14632" s="121"/>
    </row>
    <row r="14633" spans="6:14" ht="45.95" customHeight="1">
      <c r="F14633" s="18"/>
      <c r="G14633" s="19"/>
      <c r="H14633" s="19"/>
      <c r="I14633" s="120"/>
      <c r="J14633" s="16"/>
      <c r="K14633" s="17"/>
      <c r="L14633" s="16"/>
      <c r="N14633" s="121"/>
    </row>
    <row r="14634" spans="6:14" ht="45.95" customHeight="1">
      <c r="F14634" s="22"/>
      <c r="G14634" s="19"/>
      <c r="H14634" s="19"/>
      <c r="I14634" s="120"/>
      <c r="J14634" s="23"/>
      <c r="K14634" s="24"/>
      <c r="L14634" s="23"/>
      <c r="N14634" s="121"/>
    </row>
    <row r="14635" spans="6:14" ht="45.95" customHeight="1">
      <c r="F14635" s="25"/>
      <c r="G14635" s="25"/>
      <c r="H14635" s="25"/>
      <c r="I14635" s="132"/>
      <c r="J14635" s="23"/>
      <c r="K14635" s="24"/>
      <c r="L14635" s="23"/>
      <c r="N14635" s="121"/>
    </row>
    <row r="14636" spans="6:14" ht="45.95" customHeight="1">
      <c r="F14636" s="25"/>
      <c r="G14636" s="25"/>
      <c r="H14636" s="25"/>
      <c r="I14636" s="132"/>
      <c r="J14636" s="23"/>
      <c r="K14636" s="24"/>
      <c r="L14636" s="23"/>
      <c r="N14636" s="121"/>
    </row>
    <row r="14637" spans="6:14" ht="45.95" customHeight="1">
      <c r="F14637" s="133"/>
      <c r="G14637" s="25"/>
      <c r="H14637" s="25"/>
      <c r="I14637" s="132"/>
      <c r="J14637" s="23"/>
      <c r="K14637" s="24"/>
      <c r="L14637" s="23"/>
      <c r="N14637" s="121"/>
    </row>
    <row r="14638" spans="6:14" ht="45.95" customHeight="1">
      <c r="F14638" s="133"/>
      <c r="G14638" s="25"/>
      <c r="H14638" s="25"/>
      <c r="I14638" s="132"/>
      <c r="J14638" s="23"/>
      <c r="K14638" s="24"/>
      <c r="L14638" s="23"/>
      <c r="N14638" s="121"/>
    </row>
    <row r="14639" spans="6:14" ht="45.95" customHeight="1">
      <c r="F14639" s="18"/>
      <c r="G14639" s="19"/>
      <c r="H14639" s="19"/>
      <c r="I14639" s="120"/>
      <c r="J14639" s="16"/>
      <c r="K14639" s="17"/>
      <c r="L14639" s="16"/>
      <c r="N14639" s="121"/>
    </row>
    <row r="14640" spans="6:14" ht="45.95" customHeight="1">
      <c r="F14640" s="22"/>
      <c r="G14640" s="19"/>
      <c r="H14640" s="19"/>
      <c r="I14640" s="120"/>
      <c r="J14640" s="23"/>
      <c r="K14640" s="24"/>
      <c r="L14640" s="23"/>
      <c r="N14640" s="121"/>
    </row>
    <row r="14641" spans="1:14" ht="45.95" customHeight="1">
      <c r="F14641" s="22"/>
      <c r="G14641" s="19"/>
      <c r="H14641" s="19"/>
      <c r="I14641" s="120"/>
      <c r="J14641" s="23"/>
      <c r="K14641" s="24"/>
      <c r="L14641" s="23"/>
      <c r="N14641" s="121"/>
    </row>
    <row r="14642" spans="1:14" ht="45.95" customHeight="1">
      <c r="F14642" s="25"/>
      <c r="G14642" s="25"/>
      <c r="H14642" s="25"/>
      <c r="I14642" s="120"/>
      <c r="J14642" s="23"/>
      <c r="K14642" s="24"/>
      <c r="L14642" s="23"/>
      <c r="N14642" s="121"/>
    </row>
    <row r="14643" spans="1:14" ht="45.95" customHeight="1">
      <c r="F14643" s="25"/>
      <c r="G14643" s="25"/>
      <c r="H14643" s="25"/>
      <c r="I14643" s="120"/>
      <c r="J14643" s="23"/>
      <c r="K14643" s="24"/>
      <c r="L14643" s="23"/>
      <c r="N14643" s="121"/>
    </row>
    <row r="14644" spans="1:14" ht="45.95" customHeight="1">
      <c r="F14644" s="133"/>
      <c r="G14644" s="25"/>
      <c r="H14644" s="25"/>
      <c r="I14644" s="132"/>
      <c r="J14644" s="23"/>
      <c r="K14644" s="24"/>
      <c r="L14644" s="23"/>
      <c r="N14644" s="121"/>
    </row>
    <row r="14645" spans="1:14" ht="45.95" customHeight="1">
      <c r="F14645" s="133"/>
      <c r="G14645" s="25"/>
      <c r="H14645" s="25"/>
      <c r="I14645" s="132"/>
      <c r="J14645" s="23"/>
      <c r="K14645" s="24"/>
      <c r="L14645" s="23"/>
      <c r="N14645" s="121"/>
    </row>
    <row r="14646" spans="1:14" ht="45.95" customHeight="1">
      <c r="F14646" s="133"/>
      <c r="G14646" s="25"/>
      <c r="H14646" s="25"/>
      <c r="I14646" s="132"/>
      <c r="J14646" s="23"/>
      <c r="K14646" s="24"/>
      <c r="L14646" s="23"/>
      <c r="N14646" s="121"/>
    </row>
    <row r="14647" spans="1:14" ht="45.95" customHeight="1">
      <c r="F14647" s="18"/>
      <c r="G14647" s="19"/>
      <c r="H14647" s="19"/>
      <c r="I14647" s="120"/>
      <c r="J14647" s="16"/>
      <c r="K14647" s="17"/>
      <c r="L14647" s="16"/>
      <c r="N14647" s="121"/>
    </row>
    <row r="14648" spans="1:14" ht="45.95" customHeight="1">
      <c r="F14648" s="18"/>
      <c r="G14648" s="19"/>
      <c r="H14648" s="19"/>
      <c r="I14648" s="120"/>
      <c r="J14648" s="16"/>
      <c r="K14648" s="17"/>
      <c r="L14648" s="16"/>
      <c r="N14648" s="121"/>
    </row>
    <row r="14649" spans="1:14" ht="45.95" customHeight="1">
      <c r="F14649" s="22"/>
      <c r="G14649" s="19"/>
      <c r="H14649" s="19"/>
      <c r="I14649" s="120"/>
      <c r="J14649" s="23"/>
      <c r="K14649" s="24"/>
      <c r="L14649" s="23"/>
      <c r="N14649" s="121"/>
    </row>
    <row r="14650" spans="1:14" ht="45.95" customHeight="1">
      <c r="F14650" s="25"/>
      <c r="G14650" s="25"/>
      <c r="H14650" s="25"/>
      <c r="I14650" s="120"/>
      <c r="J14650" s="23"/>
      <c r="K14650" s="24"/>
      <c r="L14650" s="23"/>
      <c r="N14650" s="121"/>
    </row>
    <row r="14651" spans="1:14" ht="45.95" customHeight="1">
      <c r="F14651" s="133"/>
      <c r="G14651" s="25"/>
      <c r="H14651" s="25"/>
      <c r="I14651" s="120"/>
      <c r="J14651" s="23"/>
      <c r="K14651" s="24"/>
      <c r="L14651" s="23"/>
      <c r="N14651" s="121"/>
    </row>
    <row r="14652" spans="1:14" ht="45.95" customHeight="1">
      <c r="F14652" s="133"/>
      <c r="G14652" s="25"/>
      <c r="H14652" s="25"/>
      <c r="I14652" s="132"/>
      <c r="J14652" s="23"/>
      <c r="K14652" s="24"/>
      <c r="L14652" s="23"/>
      <c r="N14652" s="121"/>
    </row>
    <row r="14653" spans="1:14" ht="45.95" customHeight="1">
      <c r="A14653" s="110"/>
      <c r="B14653" s="149"/>
      <c r="C14653" s="127"/>
      <c r="D14653" s="150"/>
      <c r="E14653" s="150"/>
      <c r="F14653" s="130"/>
      <c r="G14653" s="130"/>
      <c r="H14653" s="130"/>
      <c r="I14653" s="120"/>
      <c r="J14653" s="16"/>
      <c r="K14653" s="17"/>
      <c r="L14653" s="16"/>
      <c r="N14653" s="131"/>
    </row>
    <row r="14654" spans="1:14" ht="45.95" customHeight="1">
      <c r="F14654" s="18"/>
      <c r="G14654" s="130"/>
      <c r="H14654" s="130"/>
      <c r="I14654" s="120"/>
      <c r="J14654" s="16"/>
      <c r="K14654" s="17"/>
      <c r="L14654" s="16"/>
      <c r="N14654" s="131"/>
    </row>
    <row r="14655" spans="1:14" ht="45.95" customHeight="1">
      <c r="F14655" s="18"/>
      <c r="G14655" s="19"/>
      <c r="H14655" s="19"/>
      <c r="I14655" s="120"/>
      <c r="J14655" s="16"/>
      <c r="K14655" s="17"/>
      <c r="L14655" s="16"/>
      <c r="N14655" s="121"/>
    </row>
    <row r="14656" spans="1:14" ht="45.95" customHeight="1">
      <c r="F14656" s="22"/>
      <c r="G14656" s="19"/>
      <c r="H14656" s="19"/>
      <c r="I14656" s="120"/>
      <c r="J14656" s="23"/>
      <c r="K14656" s="24"/>
      <c r="L14656" s="23"/>
      <c r="N14656" s="121"/>
    </row>
    <row r="14657" spans="1:14" ht="45.95" customHeight="1">
      <c r="F14657" s="22"/>
      <c r="G14657" s="19"/>
      <c r="H14657" s="19"/>
      <c r="I14657" s="120"/>
      <c r="J14657" s="23"/>
      <c r="K14657" s="24"/>
      <c r="L14657" s="23"/>
      <c r="N14657" s="121"/>
    </row>
    <row r="14658" spans="1:14" ht="45.95" customHeight="1">
      <c r="F14658" s="25"/>
      <c r="G14658" s="25"/>
      <c r="H14658" s="25"/>
      <c r="I14658" s="120"/>
      <c r="J14658" s="23"/>
      <c r="K14658" s="24"/>
      <c r="L14658" s="23"/>
      <c r="N14658" s="121"/>
    </row>
    <row r="14659" spans="1:14" ht="45.95" customHeight="1">
      <c r="F14659" s="133"/>
      <c r="G14659" s="25"/>
      <c r="H14659" s="25"/>
      <c r="I14659" s="120"/>
      <c r="J14659" s="23"/>
      <c r="K14659" s="24"/>
      <c r="L14659" s="23"/>
      <c r="N14659" s="121"/>
    </row>
    <row r="14660" spans="1:14" ht="45.95" customHeight="1">
      <c r="F14660" s="133"/>
      <c r="G14660" s="25"/>
      <c r="H14660" s="25"/>
      <c r="I14660" s="132"/>
      <c r="J14660" s="23"/>
      <c r="K14660" s="24"/>
      <c r="L14660" s="23"/>
      <c r="N14660" s="121"/>
    </row>
    <row r="14661" spans="1:14" ht="45.95" customHeight="1">
      <c r="F14661" s="18"/>
      <c r="G14661" s="19"/>
      <c r="H14661" s="19"/>
      <c r="I14661" s="137"/>
      <c r="J14661" s="16"/>
      <c r="K14661" s="17"/>
      <c r="L14661" s="16"/>
      <c r="N14661" s="121"/>
    </row>
    <row r="14662" spans="1:14" ht="45.95" customHeight="1">
      <c r="F14662" s="18"/>
      <c r="G14662" s="19"/>
      <c r="H14662" s="19"/>
      <c r="I14662" s="120"/>
      <c r="J14662" s="16"/>
      <c r="K14662" s="17"/>
      <c r="L14662" s="16"/>
      <c r="N14662" s="121"/>
    </row>
    <row r="14663" spans="1:14" ht="45.95" customHeight="1">
      <c r="F14663" s="18"/>
      <c r="G14663" s="19"/>
      <c r="H14663" s="19"/>
      <c r="I14663" s="120"/>
      <c r="J14663" s="16"/>
      <c r="K14663" s="17"/>
      <c r="L14663" s="16"/>
      <c r="N14663" s="121"/>
    </row>
    <row r="14664" spans="1:14" ht="45.95" customHeight="1">
      <c r="F14664" s="18"/>
      <c r="G14664" s="19"/>
      <c r="H14664" s="19"/>
      <c r="I14664" s="120"/>
      <c r="J14664" s="16"/>
      <c r="K14664" s="17"/>
      <c r="L14664" s="16"/>
      <c r="N14664" s="121"/>
    </row>
    <row r="14665" spans="1:14" ht="45.95" customHeight="1">
      <c r="F14665" s="22"/>
      <c r="G14665" s="19"/>
      <c r="H14665" s="19"/>
      <c r="I14665" s="120"/>
      <c r="J14665" s="23"/>
      <c r="K14665" s="24"/>
      <c r="L14665" s="23"/>
      <c r="N14665" s="121"/>
    </row>
    <row r="14666" spans="1:14" ht="45.95" customHeight="1">
      <c r="F14666" s="22"/>
      <c r="G14666" s="19"/>
      <c r="H14666" s="19"/>
      <c r="I14666" s="120"/>
      <c r="J14666" s="23"/>
      <c r="K14666" s="24"/>
      <c r="L14666" s="23"/>
      <c r="N14666" s="121"/>
    </row>
    <row r="14667" spans="1:14" ht="45.95" customHeight="1">
      <c r="F14667" s="25"/>
      <c r="G14667" s="25"/>
      <c r="H14667" s="25"/>
      <c r="I14667" s="132"/>
      <c r="J14667" s="23"/>
      <c r="K14667" s="24"/>
      <c r="L14667" s="23"/>
      <c r="N14667" s="121"/>
    </row>
    <row r="14668" spans="1:14" ht="45.95" customHeight="1">
      <c r="F14668" s="133"/>
      <c r="G14668" s="25"/>
      <c r="H14668" s="25"/>
      <c r="I14668" s="132"/>
      <c r="J14668" s="23"/>
      <c r="K14668" s="24"/>
      <c r="L14668" s="23"/>
      <c r="N14668" s="121"/>
    </row>
    <row r="14669" spans="1:14" ht="45.95" customHeight="1">
      <c r="F14669" s="133"/>
      <c r="G14669" s="25"/>
      <c r="H14669" s="25"/>
      <c r="I14669" s="132"/>
      <c r="J14669" s="23"/>
      <c r="K14669" s="24"/>
      <c r="L14669" s="23"/>
      <c r="N14669" s="121"/>
    </row>
    <row r="14670" spans="1:14" ht="45.95" customHeight="1">
      <c r="F14670" s="133"/>
      <c r="G14670" s="25"/>
      <c r="H14670" s="25"/>
      <c r="I14670" s="132"/>
      <c r="J14670" s="23"/>
      <c r="K14670" s="24"/>
      <c r="L14670" s="23"/>
      <c r="N14670" s="121"/>
    </row>
    <row r="14671" spans="1:14" ht="45.95" customHeight="1">
      <c r="F14671" s="133"/>
      <c r="G14671" s="25"/>
      <c r="H14671" s="25"/>
      <c r="I14671" s="132"/>
      <c r="J14671" s="23"/>
      <c r="K14671" s="24"/>
      <c r="L14671" s="23"/>
      <c r="N14671" s="121"/>
    </row>
    <row r="14672" spans="1:14" ht="45.95" customHeight="1">
      <c r="A14672" s="110"/>
      <c r="B14672" s="149"/>
      <c r="C14672" s="127"/>
      <c r="D14672" s="150"/>
      <c r="E14672" s="150"/>
      <c r="F14672" s="130"/>
      <c r="G14672" s="130"/>
      <c r="H14672" s="130"/>
      <c r="I14672" s="120"/>
      <c r="J14672" s="16"/>
      <c r="K14672" s="17"/>
      <c r="L14672" s="16"/>
      <c r="N14672" s="131"/>
    </row>
    <row r="14673" spans="1:15" ht="45.95" customHeight="1">
      <c r="F14673" s="18"/>
      <c r="G14673" s="130"/>
      <c r="H14673" s="130"/>
      <c r="I14673" s="120"/>
      <c r="J14673" s="16"/>
      <c r="K14673" s="17"/>
      <c r="L14673" s="16"/>
      <c r="N14673" s="131"/>
    </row>
    <row r="14674" spans="1:15" ht="45.95" customHeight="1">
      <c r="F14674" s="130"/>
      <c r="G14674" s="130"/>
      <c r="H14674" s="130"/>
      <c r="I14674" s="120"/>
      <c r="J14674" s="16"/>
      <c r="K14674" s="17"/>
      <c r="L14674" s="16"/>
      <c r="N14674" s="131"/>
    </row>
    <row r="14675" spans="1:15" ht="45.95" customHeight="1">
      <c r="F14675" s="18"/>
      <c r="G14675" s="130"/>
      <c r="H14675" s="130"/>
      <c r="I14675" s="120"/>
      <c r="J14675" s="16"/>
      <c r="K14675" s="17"/>
      <c r="L14675" s="16"/>
      <c r="N14675" s="131"/>
    </row>
    <row r="14676" spans="1:15" ht="45.95" customHeight="1">
      <c r="F14676" s="18"/>
      <c r="G14676" s="19"/>
      <c r="H14676" s="19"/>
      <c r="I14676" s="120"/>
      <c r="J14676" s="16"/>
      <c r="K14676" s="17"/>
      <c r="L14676" s="16"/>
      <c r="N14676" s="119"/>
      <c r="O14676" s="96"/>
    </row>
    <row r="14677" spans="1:15" ht="45.95" customHeight="1">
      <c r="F14677" s="18"/>
      <c r="G14677" s="19"/>
      <c r="H14677" s="19"/>
      <c r="I14677" s="120"/>
      <c r="J14677" s="16"/>
      <c r="K14677" s="17"/>
      <c r="L14677" s="16"/>
      <c r="N14677" s="119"/>
      <c r="O14677" s="96"/>
    </row>
    <row r="14678" spans="1:15" ht="45.95" customHeight="1">
      <c r="F14678" s="18"/>
      <c r="G14678" s="19"/>
      <c r="H14678" s="19"/>
      <c r="I14678" s="120"/>
      <c r="J14678" s="16"/>
      <c r="K14678" s="17"/>
      <c r="L14678" s="16"/>
      <c r="N14678" s="119"/>
      <c r="O14678" s="96"/>
    </row>
    <row r="14679" spans="1:15" ht="45.95" customHeight="1">
      <c r="F14679" s="22"/>
      <c r="G14679" s="19"/>
      <c r="H14679" s="19"/>
      <c r="I14679" s="120"/>
      <c r="J14679" s="23"/>
      <c r="K14679" s="24"/>
      <c r="L14679" s="23"/>
      <c r="N14679" s="119"/>
      <c r="O14679" s="96"/>
    </row>
    <row r="14680" spans="1:15" ht="45.95" customHeight="1">
      <c r="F14680" s="25"/>
      <c r="G14680" s="25"/>
      <c r="H14680" s="25"/>
      <c r="I14680" s="120"/>
      <c r="J14680" s="23"/>
      <c r="K14680" s="24"/>
      <c r="L14680" s="23"/>
      <c r="N14680" s="119"/>
      <c r="O14680" s="96"/>
    </row>
    <row r="14681" spans="1:15" ht="45.95" customHeight="1">
      <c r="F14681" s="25"/>
      <c r="G14681" s="25"/>
      <c r="H14681" s="25"/>
      <c r="I14681" s="132"/>
      <c r="J14681" s="23"/>
      <c r="K14681" s="24"/>
      <c r="L14681" s="23"/>
      <c r="N14681" s="119"/>
      <c r="O14681" s="96"/>
    </row>
    <row r="14682" spans="1:15" ht="45.95" customHeight="1">
      <c r="A14682" s="110"/>
      <c r="B14682" s="111"/>
      <c r="C14682" s="127"/>
      <c r="D14682" s="150"/>
      <c r="E14682" s="150"/>
      <c r="F14682" s="133"/>
      <c r="G14682" s="25"/>
      <c r="H14682" s="25"/>
      <c r="I14682" s="132"/>
      <c r="J14682" s="23"/>
      <c r="K14682" s="24"/>
      <c r="L14682" s="23"/>
      <c r="N14682" s="119"/>
      <c r="O14682" s="96"/>
    </row>
    <row r="14683" spans="1:15" ht="45.95" customHeight="1">
      <c r="F14683" s="133"/>
      <c r="G14683" s="25"/>
      <c r="H14683" s="25"/>
      <c r="I14683" s="132"/>
      <c r="J14683" s="23"/>
      <c r="K14683" s="24"/>
      <c r="L14683" s="23"/>
      <c r="N14683" s="119"/>
    </row>
    <row r="14684" spans="1:15" ht="45.95" customHeight="1">
      <c r="F14684" s="18"/>
      <c r="G14684" s="19"/>
      <c r="H14684" s="19"/>
      <c r="I14684" s="137"/>
      <c r="J14684" s="16"/>
      <c r="K14684" s="17"/>
      <c r="L14684" s="16"/>
      <c r="N14684" s="121"/>
    </row>
    <row r="14685" spans="1:15" ht="45.95" customHeight="1">
      <c r="F14685" s="18"/>
      <c r="G14685" s="19"/>
      <c r="H14685" s="19"/>
      <c r="I14685" s="120"/>
      <c r="J14685" s="16"/>
      <c r="K14685" s="17"/>
      <c r="L14685" s="16"/>
      <c r="N14685" s="121"/>
    </row>
    <row r="14686" spans="1:15" ht="45.95" customHeight="1">
      <c r="F14686" s="22"/>
      <c r="G14686" s="19"/>
      <c r="H14686" s="19"/>
      <c r="I14686" s="120"/>
      <c r="J14686" s="23"/>
      <c r="K14686" s="24"/>
      <c r="L14686" s="23"/>
      <c r="N14686" s="121"/>
    </row>
    <row r="14687" spans="1:15" ht="45.95" customHeight="1">
      <c r="F14687" s="22"/>
      <c r="G14687" s="19"/>
      <c r="H14687" s="19"/>
      <c r="I14687" s="120"/>
      <c r="J14687" s="23"/>
      <c r="K14687" s="24"/>
      <c r="L14687" s="23"/>
      <c r="N14687" s="121"/>
    </row>
    <row r="14688" spans="1:15" ht="45.95" customHeight="1">
      <c r="F14688" s="25"/>
      <c r="G14688" s="25"/>
      <c r="H14688" s="25"/>
      <c r="I14688" s="120"/>
      <c r="J14688" s="23"/>
      <c r="K14688" s="24"/>
      <c r="L14688" s="23"/>
      <c r="N14688" s="121"/>
    </row>
    <row r="14689" spans="6:14" ht="45.95" customHeight="1">
      <c r="F14689" s="25"/>
      <c r="G14689" s="25"/>
      <c r="H14689" s="25"/>
      <c r="I14689" s="120"/>
      <c r="J14689" s="23"/>
      <c r="K14689" s="24"/>
      <c r="L14689" s="23"/>
      <c r="N14689" s="121"/>
    </row>
    <row r="14690" spans="6:14" ht="45.95" customHeight="1">
      <c r="F14690" s="133"/>
      <c r="G14690" s="25"/>
      <c r="H14690" s="25"/>
      <c r="I14690" s="132"/>
      <c r="J14690" s="23"/>
      <c r="K14690" s="24"/>
      <c r="L14690" s="23"/>
      <c r="N14690" s="121"/>
    </row>
    <row r="14691" spans="6:14" ht="45.95" customHeight="1">
      <c r="F14691" s="18"/>
      <c r="G14691" s="19"/>
      <c r="H14691" s="19"/>
      <c r="I14691" s="120"/>
      <c r="J14691" s="16"/>
      <c r="K14691" s="17"/>
      <c r="L14691" s="16"/>
      <c r="N14691" s="119"/>
    </row>
    <row r="14692" spans="6:14" ht="45.95" customHeight="1">
      <c r="F14692" s="18"/>
      <c r="G14692" s="19"/>
      <c r="H14692" s="19"/>
      <c r="I14692" s="120"/>
      <c r="J14692" s="16"/>
      <c r="K14692" s="17"/>
      <c r="L14692" s="16"/>
      <c r="N14692" s="119"/>
    </row>
    <row r="14693" spans="6:14" ht="45.95" customHeight="1">
      <c r="F14693" s="18"/>
      <c r="G14693" s="19"/>
      <c r="H14693" s="19"/>
      <c r="I14693" s="120"/>
      <c r="J14693" s="16"/>
      <c r="K14693" s="17"/>
      <c r="L14693" s="16"/>
      <c r="N14693" s="119"/>
    </row>
    <row r="14694" spans="6:14" ht="45.95" customHeight="1">
      <c r="F14694" s="22"/>
      <c r="G14694" s="19"/>
      <c r="H14694" s="19"/>
      <c r="I14694" s="120"/>
      <c r="J14694" s="23"/>
      <c r="K14694" s="24"/>
      <c r="L14694" s="23"/>
      <c r="N14694" s="119"/>
    </row>
    <row r="14695" spans="6:14" ht="45.95" customHeight="1">
      <c r="F14695" s="22"/>
      <c r="G14695" s="19"/>
      <c r="H14695" s="19"/>
      <c r="I14695" s="120"/>
      <c r="J14695" s="23"/>
      <c r="K14695" s="24"/>
      <c r="L14695" s="23"/>
      <c r="N14695" s="119"/>
    </row>
    <row r="14696" spans="6:14" ht="45.95" customHeight="1">
      <c r="F14696" s="25"/>
      <c r="G14696" s="25"/>
      <c r="H14696" s="25"/>
      <c r="I14696" s="132"/>
      <c r="J14696" s="23"/>
      <c r="K14696" s="24"/>
      <c r="L14696" s="23"/>
      <c r="N14696" s="119"/>
    </row>
    <row r="14697" spans="6:14" ht="45.95" customHeight="1">
      <c r="F14697" s="25"/>
      <c r="G14697" s="25"/>
      <c r="H14697" s="25"/>
      <c r="I14697" s="132"/>
      <c r="J14697" s="23"/>
      <c r="K14697" s="24"/>
      <c r="L14697" s="23"/>
      <c r="N14697" s="119"/>
    </row>
    <row r="14698" spans="6:14" ht="45.95" customHeight="1">
      <c r="F14698" s="133"/>
      <c r="G14698" s="25"/>
      <c r="H14698" s="25"/>
      <c r="I14698" s="132"/>
      <c r="J14698" s="23"/>
      <c r="K14698" s="24"/>
      <c r="L14698" s="23"/>
      <c r="N14698" s="119"/>
    </row>
    <row r="14699" spans="6:14" ht="45.95" customHeight="1">
      <c r="F14699" s="133"/>
      <c r="G14699" s="25"/>
      <c r="H14699" s="25"/>
      <c r="I14699" s="132"/>
      <c r="J14699" s="23"/>
      <c r="K14699" s="24"/>
      <c r="L14699" s="23"/>
      <c r="N14699" s="119"/>
    </row>
    <row r="14700" spans="6:14" ht="45.95" customHeight="1">
      <c r="F14700" s="18"/>
      <c r="G14700" s="19"/>
      <c r="H14700" s="19"/>
      <c r="I14700" s="137"/>
      <c r="J14700" s="16"/>
      <c r="K14700" s="17"/>
      <c r="L14700" s="16"/>
      <c r="N14700" s="121"/>
    </row>
    <row r="14701" spans="6:14" ht="45.95" customHeight="1">
      <c r="F14701" s="18"/>
      <c r="G14701" s="19"/>
      <c r="H14701" s="19"/>
      <c r="I14701" s="120"/>
      <c r="J14701" s="16"/>
      <c r="K14701" s="17"/>
      <c r="L14701" s="16"/>
      <c r="N14701" s="121"/>
    </row>
    <row r="14702" spans="6:14" ht="45.95" customHeight="1">
      <c r="F14702" s="18"/>
      <c r="G14702" s="19"/>
      <c r="H14702" s="19"/>
      <c r="I14702" s="120"/>
      <c r="J14702" s="16"/>
      <c r="K14702" s="17"/>
      <c r="L14702" s="16"/>
      <c r="N14702" s="121"/>
    </row>
    <row r="14703" spans="6:14" ht="45.95" customHeight="1">
      <c r="F14703" s="18"/>
      <c r="G14703" s="19"/>
      <c r="H14703" s="19"/>
      <c r="I14703" s="120"/>
      <c r="J14703" s="16"/>
      <c r="K14703" s="17"/>
      <c r="L14703" s="16"/>
      <c r="N14703" s="121"/>
    </row>
    <row r="14704" spans="6:14" ht="45.95" customHeight="1">
      <c r="F14704" s="22"/>
      <c r="G14704" s="19"/>
      <c r="H14704" s="19"/>
      <c r="I14704" s="120"/>
      <c r="J14704" s="23"/>
      <c r="K14704" s="24"/>
      <c r="L14704" s="23"/>
      <c r="N14704" s="121"/>
    </row>
    <row r="14705" spans="1:15" ht="45.95" customHeight="1">
      <c r="F14705" s="22"/>
      <c r="G14705" s="19"/>
      <c r="H14705" s="19"/>
      <c r="I14705" s="120"/>
      <c r="J14705" s="23"/>
      <c r="K14705" s="24"/>
      <c r="L14705" s="23"/>
      <c r="N14705" s="121"/>
    </row>
    <row r="14706" spans="1:15" ht="45.95" customHeight="1">
      <c r="F14706" s="25"/>
      <c r="G14706" s="25"/>
      <c r="H14706" s="25"/>
      <c r="I14706" s="132"/>
      <c r="J14706" s="23"/>
      <c r="K14706" s="24"/>
      <c r="L14706" s="23"/>
      <c r="N14706" s="121"/>
      <c r="O14706" s="96"/>
    </row>
    <row r="14707" spans="1:15" ht="45.95" customHeight="1">
      <c r="F14707" s="133"/>
      <c r="G14707" s="25"/>
      <c r="H14707" s="25"/>
      <c r="I14707" s="132"/>
      <c r="J14707" s="23"/>
      <c r="K14707" s="24"/>
      <c r="L14707" s="23"/>
      <c r="N14707" s="121"/>
    </row>
    <row r="14708" spans="1:15" ht="45.95" customHeight="1">
      <c r="A14708" s="110"/>
      <c r="B14708" s="111"/>
      <c r="C14708" s="127"/>
      <c r="D14708" s="150"/>
      <c r="E14708" s="150"/>
      <c r="F14708" s="133"/>
      <c r="G14708" s="25"/>
      <c r="H14708" s="25"/>
      <c r="I14708" s="132"/>
      <c r="J14708" s="23"/>
      <c r="K14708" s="24"/>
      <c r="L14708" s="23"/>
      <c r="N14708" s="121"/>
    </row>
    <row r="14709" spans="1:15" ht="45.95" customHeight="1">
      <c r="A14709" s="110"/>
      <c r="B14709" s="149"/>
      <c r="C14709" s="127"/>
      <c r="D14709" s="150"/>
      <c r="E14709" s="150"/>
      <c r="F14709" s="18"/>
      <c r="G14709" s="130"/>
      <c r="J14709" s="163"/>
      <c r="K14709" s="164"/>
      <c r="N14709" s="131"/>
    </row>
    <row r="14710" spans="1:15" ht="45.95" customHeight="1">
      <c r="F14710" s="18"/>
      <c r="G14710" s="130"/>
      <c r="H14710" s="130"/>
      <c r="I14710" s="120"/>
      <c r="J14710" s="16"/>
      <c r="K14710" s="17"/>
      <c r="L14710" s="16"/>
      <c r="N14710" s="131"/>
      <c r="O14710" s="96"/>
    </row>
    <row r="14711" spans="1:15" ht="45.95" customHeight="1">
      <c r="F14711" s="130"/>
      <c r="G14711" s="130"/>
      <c r="H14711" s="130"/>
      <c r="I14711" s="120"/>
      <c r="J14711" s="16"/>
      <c r="K14711" s="17"/>
      <c r="L14711" s="16"/>
      <c r="N14711" s="131"/>
      <c r="O14711" s="96"/>
    </row>
    <row r="14712" spans="1:15" ht="45.95" customHeight="1">
      <c r="F14712" s="130"/>
      <c r="G14712" s="130"/>
      <c r="H14712" s="130"/>
      <c r="I14712" s="120"/>
      <c r="J14712" s="16"/>
      <c r="K14712" s="17"/>
      <c r="L14712" s="16"/>
      <c r="N14712" s="131"/>
      <c r="O14712" s="96"/>
    </row>
    <row r="14713" spans="1:15" ht="45.95" customHeight="1">
      <c r="F14713" s="18"/>
      <c r="G14713" s="19"/>
      <c r="H14713" s="19"/>
      <c r="I14713" s="137"/>
      <c r="J14713" s="16"/>
      <c r="K14713" s="17"/>
      <c r="L14713" s="16"/>
      <c r="N14713" s="121"/>
      <c r="O14713" s="96"/>
    </row>
    <row r="14714" spans="1:15" ht="45.95" customHeight="1">
      <c r="F14714" s="18"/>
      <c r="G14714" s="19"/>
      <c r="H14714" s="19"/>
      <c r="I14714" s="120"/>
      <c r="J14714" s="16"/>
      <c r="K14714" s="17"/>
      <c r="L14714" s="16"/>
      <c r="N14714" s="121"/>
      <c r="O14714" s="96"/>
    </row>
    <row r="14715" spans="1:15" ht="45.95" customHeight="1">
      <c r="F14715" s="18"/>
      <c r="G14715" s="19"/>
      <c r="H14715" s="19"/>
      <c r="I14715" s="120"/>
      <c r="J14715" s="16"/>
      <c r="K14715" s="17"/>
      <c r="L14715" s="16"/>
      <c r="N14715" s="121"/>
      <c r="O14715" s="96"/>
    </row>
    <row r="14716" spans="1:15" ht="45.95" customHeight="1">
      <c r="F14716" s="18"/>
      <c r="G14716" s="19"/>
      <c r="H14716" s="19"/>
      <c r="I14716" s="120"/>
      <c r="J14716" s="16"/>
      <c r="K14716" s="17"/>
      <c r="L14716" s="16"/>
      <c r="N14716" s="121"/>
      <c r="O14716" s="96"/>
    </row>
    <row r="14717" spans="1:15" ht="45.95" customHeight="1">
      <c r="F14717" s="22"/>
      <c r="G14717" s="19"/>
      <c r="H14717" s="19"/>
      <c r="I14717" s="120"/>
      <c r="J14717" s="23"/>
      <c r="K14717" s="24"/>
      <c r="L14717" s="23"/>
      <c r="N14717" s="121"/>
      <c r="O14717" s="96"/>
    </row>
    <row r="14718" spans="1:15" ht="45.95" customHeight="1">
      <c r="F14718" s="22"/>
      <c r="G14718" s="19"/>
      <c r="H14718" s="19"/>
      <c r="I14718" s="120"/>
      <c r="J14718" s="23"/>
      <c r="K14718" s="24"/>
      <c r="L14718" s="23"/>
      <c r="N14718" s="121"/>
      <c r="O14718" s="96"/>
    </row>
    <row r="14719" spans="1:15" ht="45.95" customHeight="1">
      <c r="F14719" s="25"/>
      <c r="G14719" s="25"/>
      <c r="H14719" s="25"/>
      <c r="I14719" s="132"/>
      <c r="J14719" s="23"/>
      <c r="K14719" s="24"/>
      <c r="L14719" s="23"/>
      <c r="N14719" s="121"/>
      <c r="O14719" s="96"/>
    </row>
    <row r="14720" spans="1:15" ht="45.95" customHeight="1">
      <c r="F14720" s="133"/>
      <c r="G14720" s="25"/>
      <c r="H14720" s="25"/>
      <c r="I14720" s="132"/>
      <c r="J14720" s="23"/>
      <c r="K14720" s="24"/>
      <c r="L14720" s="23"/>
      <c r="N14720" s="121"/>
      <c r="O14720" s="96"/>
    </row>
    <row r="14721" spans="6:15" ht="45.95" customHeight="1">
      <c r="F14721" s="133"/>
      <c r="G14721" s="25"/>
      <c r="H14721" s="25"/>
      <c r="I14721" s="132"/>
      <c r="J14721" s="23"/>
      <c r="K14721" s="24"/>
      <c r="L14721" s="23"/>
      <c r="N14721" s="121"/>
      <c r="O14721" s="96"/>
    </row>
    <row r="14722" spans="6:15" ht="45.95" customHeight="1">
      <c r="F14722" s="133"/>
      <c r="G14722" s="25"/>
      <c r="H14722" s="25"/>
      <c r="I14722" s="132"/>
      <c r="J14722" s="23"/>
      <c r="K14722" s="24"/>
      <c r="L14722" s="23"/>
      <c r="N14722" s="121"/>
      <c r="O14722" s="96"/>
    </row>
    <row r="14723" spans="6:15" ht="45.95" customHeight="1">
      <c r="F14723" s="133"/>
      <c r="G14723" s="25"/>
      <c r="H14723" s="25"/>
      <c r="I14723" s="132"/>
      <c r="J14723" s="23"/>
      <c r="K14723" s="24"/>
      <c r="L14723" s="23"/>
      <c r="N14723" s="121"/>
      <c r="O14723" s="96"/>
    </row>
    <row r="14724" spans="6:15" ht="45.95" customHeight="1">
      <c r="F14724" s="18"/>
      <c r="G14724" s="19"/>
      <c r="H14724" s="19"/>
      <c r="I14724" s="120"/>
      <c r="J14724" s="16"/>
      <c r="K14724" s="17"/>
      <c r="L14724" s="16"/>
      <c r="N14724" s="121"/>
      <c r="O14724" s="96"/>
    </row>
    <row r="14725" spans="6:15" ht="45.95" customHeight="1">
      <c r="F14725" s="18"/>
      <c r="G14725" s="19"/>
      <c r="H14725" s="19"/>
      <c r="I14725" s="120"/>
      <c r="J14725" s="16"/>
      <c r="K14725" s="17"/>
      <c r="L14725" s="16"/>
      <c r="N14725" s="121"/>
      <c r="O14725" s="96"/>
    </row>
    <row r="14726" spans="6:15" ht="45.95" customHeight="1">
      <c r="F14726" s="18"/>
      <c r="G14726" s="19"/>
      <c r="H14726" s="19"/>
      <c r="I14726" s="120"/>
      <c r="J14726" s="16"/>
      <c r="K14726" s="17"/>
      <c r="L14726" s="16"/>
      <c r="N14726" s="121"/>
      <c r="O14726" s="96"/>
    </row>
    <row r="14727" spans="6:15" ht="45.95" customHeight="1">
      <c r="F14727" s="22"/>
      <c r="G14727" s="19"/>
      <c r="H14727" s="19"/>
      <c r="I14727" s="120"/>
      <c r="J14727" s="23"/>
      <c r="K14727" s="24"/>
      <c r="L14727" s="23"/>
      <c r="N14727" s="121"/>
      <c r="O14727" s="96"/>
    </row>
    <row r="14728" spans="6:15" ht="45.95" customHeight="1">
      <c r="F14728" s="25"/>
      <c r="G14728" s="25"/>
      <c r="H14728" s="25"/>
      <c r="I14728" s="120"/>
      <c r="J14728" s="23"/>
      <c r="K14728" s="24"/>
      <c r="L14728" s="23"/>
      <c r="N14728" s="121"/>
      <c r="O14728" s="96"/>
    </row>
    <row r="14729" spans="6:15" ht="45.95" customHeight="1">
      <c r="F14729" s="25"/>
      <c r="G14729" s="25"/>
      <c r="H14729" s="25"/>
      <c r="I14729" s="132"/>
      <c r="J14729" s="23"/>
      <c r="K14729" s="24"/>
      <c r="L14729" s="23"/>
      <c r="N14729" s="121"/>
      <c r="O14729" s="96"/>
    </row>
    <row r="14730" spans="6:15" ht="45.95" customHeight="1">
      <c r="F14730" s="133"/>
      <c r="G14730" s="25"/>
      <c r="H14730" s="25"/>
      <c r="I14730" s="132"/>
      <c r="J14730" s="23"/>
      <c r="K14730" s="24"/>
      <c r="L14730" s="23"/>
      <c r="N14730" s="121"/>
      <c r="O14730" s="96"/>
    </row>
    <row r="14731" spans="6:15" ht="45.95" customHeight="1">
      <c r="F14731" s="133"/>
      <c r="G14731" s="25"/>
      <c r="H14731" s="25"/>
      <c r="I14731" s="132"/>
      <c r="J14731" s="23"/>
      <c r="K14731" s="24"/>
      <c r="L14731" s="23"/>
      <c r="N14731" s="121"/>
      <c r="O14731" s="96"/>
    </row>
    <row r="14732" spans="6:15" ht="45.95" customHeight="1">
      <c r="F14732" s="18"/>
      <c r="G14732" s="19"/>
      <c r="H14732" s="19"/>
      <c r="I14732" s="120"/>
      <c r="J14732" s="16"/>
      <c r="K14732" s="17"/>
      <c r="L14732" s="16"/>
      <c r="N14732" s="121"/>
      <c r="O14732" s="96"/>
    </row>
    <row r="14733" spans="6:15" ht="45.95" customHeight="1">
      <c r="F14733" s="22"/>
      <c r="G14733" s="19"/>
      <c r="H14733" s="19"/>
      <c r="I14733" s="120"/>
      <c r="J14733" s="23"/>
      <c r="K14733" s="24"/>
      <c r="L14733" s="23"/>
      <c r="N14733" s="121"/>
      <c r="O14733" s="96"/>
    </row>
    <row r="14734" spans="6:15" ht="45.95" customHeight="1">
      <c r="F14734" s="22"/>
      <c r="G14734" s="19"/>
      <c r="H14734" s="19"/>
      <c r="I14734" s="120"/>
      <c r="J14734" s="23"/>
      <c r="K14734" s="24"/>
      <c r="L14734" s="23"/>
      <c r="N14734" s="121"/>
      <c r="O14734" s="96"/>
    </row>
    <row r="14735" spans="6:15" ht="45.95" customHeight="1">
      <c r="F14735" s="25"/>
      <c r="G14735" s="25"/>
      <c r="H14735" s="25"/>
      <c r="I14735" s="120"/>
      <c r="J14735" s="23"/>
      <c r="K14735" s="24"/>
      <c r="L14735" s="23"/>
      <c r="N14735" s="121"/>
      <c r="O14735" s="96"/>
    </row>
    <row r="14736" spans="6:15" ht="45.95" customHeight="1">
      <c r="F14736" s="133"/>
      <c r="G14736" s="25"/>
      <c r="H14736" s="25"/>
      <c r="I14736" s="120"/>
      <c r="J14736" s="23"/>
      <c r="K14736" s="24"/>
      <c r="L14736" s="23"/>
      <c r="N14736" s="121"/>
      <c r="O14736" s="96"/>
    </row>
    <row r="14737" spans="1:15" ht="45.95" customHeight="1">
      <c r="F14737" s="133"/>
      <c r="G14737" s="25"/>
      <c r="H14737" s="25"/>
      <c r="I14737" s="132"/>
      <c r="J14737" s="23"/>
      <c r="K14737" s="24"/>
      <c r="L14737" s="23"/>
      <c r="N14737" s="121"/>
      <c r="O14737" s="96"/>
    </row>
    <row r="14738" spans="1:15" ht="45.95" customHeight="1">
      <c r="F14738" s="18"/>
      <c r="G14738" s="19"/>
      <c r="H14738" s="19"/>
      <c r="I14738" s="120"/>
      <c r="J14738" s="16"/>
      <c r="K14738" s="17"/>
      <c r="L14738" s="16"/>
      <c r="N14738" s="121"/>
      <c r="O14738" s="96"/>
    </row>
    <row r="14739" spans="1:15" ht="45.95" customHeight="1">
      <c r="F14739" s="22"/>
      <c r="G14739" s="19"/>
      <c r="H14739" s="19"/>
      <c r="I14739" s="120"/>
      <c r="J14739" s="23"/>
      <c r="K14739" s="24"/>
      <c r="L14739" s="23"/>
      <c r="N14739" s="121"/>
      <c r="O14739" s="96"/>
    </row>
    <row r="14740" spans="1:15" ht="45.95" customHeight="1">
      <c r="F14740" s="25"/>
      <c r="G14740" s="25"/>
      <c r="H14740" s="25"/>
      <c r="I14740" s="120"/>
      <c r="J14740" s="23"/>
      <c r="K14740" s="24"/>
      <c r="L14740" s="23"/>
      <c r="N14740" s="121"/>
      <c r="O14740" s="96"/>
    </row>
    <row r="14741" spans="1:15" ht="45.95" customHeight="1">
      <c r="F14741" s="133"/>
      <c r="G14741" s="25"/>
      <c r="H14741" s="25"/>
      <c r="I14741" s="120"/>
      <c r="J14741" s="23"/>
      <c r="K14741" s="24"/>
      <c r="L14741" s="23"/>
      <c r="N14741" s="121"/>
      <c r="O14741" s="96"/>
    </row>
    <row r="14742" spans="1:15" ht="45.95" customHeight="1">
      <c r="F14742" s="133"/>
      <c r="G14742" s="25"/>
      <c r="H14742" s="25"/>
      <c r="I14742" s="120"/>
      <c r="J14742" s="23"/>
      <c r="K14742" s="24"/>
      <c r="L14742" s="23"/>
      <c r="N14742" s="121"/>
      <c r="O14742" s="96"/>
    </row>
    <row r="14743" spans="1:15" ht="45.95" customHeight="1">
      <c r="A14743" s="110"/>
      <c r="B14743" s="149"/>
      <c r="C14743" s="127"/>
      <c r="D14743" s="150"/>
      <c r="E14743" s="150"/>
      <c r="F14743" s="18"/>
      <c r="G14743" s="130"/>
      <c r="H14743" s="130"/>
      <c r="I14743" s="120"/>
      <c r="J14743" s="16"/>
      <c r="K14743" s="17"/>
      <c r="L14743" s="16"/>
      <c r="N14743" s="131"/>
      <c r="O14743" s="96"/>
    </row>
    <row r="14744" spans="1:15" ht="45.95" customHeight="1">
      <c r="F14744" s="18"/>
      <c r="G14744" s="130"/>
      <c r="H14744" s="130"/>
      <c r="I14744" s="120"/>
      <c r="J14744" s="16"/>
      <c r="K14744" s="17"/>
      <c r="L14744" s="16"/>
      <c r="N14744" s="131"/>
      <c r="O14744" s="96"/>
    </row>
    <row r="14745" spans="1:15" ht="45.95" customHeight="1">
      <c r="F14745" s="18"/>
      <c r="G14745" s="130"/>
      <c r="H14745" s="130"/>
      <c r="I14745" s="120"/>
      <c r="J14745" s="16"/>
      <c r="K14745" s="17"/>
      <c r="L14745" s="16"/>
      <c r="N14745" s="131"/>
      <c r="O14745" s="96"/>
    </row>
    <row r="14746" spans="1:15" ht="45.95" customHeight="1">
      <c r="F14746" s="130"/>
      <c r="G14746" s="130"/>
      <c r="H14746" s="130"/>
      <c r="I14746" s="120"/>
      <c r="J14746" s="16"/>
      <c r="K14746" s="17"/>
      <c r="L14746" s="16"/>
      <c r="N14746" s="131"/>
      <c r="O14746" s="96"/>
    </row>
    <row r="14747" spans="1:15" ht="45.95" customHeight="1">
      <c r="F14747" s="18"/>
      <c r="G14747" s="19"/>
      <c r="H14747" s="19"/>
      <c r="I14747" s="137"/>
      <c r="J14747" s="16"/>
      <c r="K14747" s="17"/>
      <c r="L14747" s="16"/>
      <c r="N14747" s="121"/>
      <c r="O14747" s="96"/>
    </row>
    <row r="14748" spans="1:15" ht="45.95" customHeight="1">
      <c r="F14748" s="18"/>
      <c r="G14748" s="19"/>
      <c r="H14748" s="19"/>
      <c r="I14748" s="120"/>
      <c r="J14748" s="16"/>
      <c r="K14748" s="17"/>
      <c r="L14748" s="16"/>
      <c r="N14748" s="121"/>
      <c r="O14748" s="96"/>
    </row>
    <row r="14749" spans="1:15" ht="45.95" customHeight="1">
      <c r="F14749" s="18"/>
      <c r="G14749" s="19"/>
      <c r="H14749" s="19"/>
      <c r="I14749" s="120"/>
      <c r="J14749" s="16"/>
      <c r="K14749" s="17"/>
      <c r="L14749" s="16"/>
      <c r="N14749" s="121"/>
      <c r="O14749" s="96"/>
    </row>
    <row r="14750" spans="1:15" ht="45.95" customHeight="1">
      <c r="F14750" s="18"/>
      <c r="G14750" s="19"/>
      <c r="H14750" s="19"/>
      <c r="I14750" s="120"/>
      <c r="J14750" s="16"/>
      <c r="K14750" s="17"/>
      <c r="L14750" s="16"/>
      <c r="N14750" s="121"/>
      <c r="O14750" s="96"/>
    </row>
    <row r="14751" spans="1:15" ht="45.95" customHeight="1">
      <c r="F14751" s="22"/>
      <c r="G14751" s="19"/>
      <c r="H14751" s="19"/>
      <c r="I14751" s="120"/>
      <c r="J14751" s="23"/>
      <c r="K14751" s="24"/>
      <c r="L14751" s="23"/>
      <c r="N14751" s="121"/>
      <c r="O14751" s="96"/>
    </row>
    <row r="14752" spans="1:15" ht="45.95" customHeight="1">
      <c r="F14752" s="22"/>
      <c r="G14752" s="19"/>
      <c r="H14752" s="19"/>
      <c r="I14752" s="120"/>
      <c r="J14752" s="23"/>
      <c r="K14752" s="24"/>
      <c r="L14752" s="23"/>
      <c r="N14752" s="121"/>
      <c r="O14752" s="96"/>
    </row>
    <row r="14753" spans="6:15" ht="45.95" customHeight="1">
      <c r="F14753" s="25"/>
      <c r="G14753" s="25"/>
      <c r="H14753" s="25"/>
      <c r="I14753" s="132"/>
      <c r="J14753" s="23"/>
      <c r="K14753" s="24"/>
      <c r="L14753" s="23"/>
      <c r="N14753" s="121"/>
      <c r="O14753" s="96"/>
    </row>
    <row r="14754" spans="6:15" ht="45.95" customHeight="1">
      <c r="F14754" s="25"/>
      <c r="G14754" s="25"/>
      <c r="H14754" s="25"/>
      <c r="I14754" s="132"/>
      <c r="J14754" s="23"/>
      <c r="K14754" s="24"/>
      <c r="L14754" s="23"/>
      <c r="N14754" s="121"/>
      <c r="O14754" s="96"/>
    </row>
    <row r="14755" spans="6:15" ht="45.95" customHeight="1">
      <c r="F14755" s="133"/>
      <c r="G14755" s="25"/>
      <c r="H14755" s="25"/>
      <c r="I14755" s="132"/>
      <c r="J14755" s="23"/>
      <c r="K14755" s="24"/>
      <c r="L14755" s="23"/>
      <c r="N14755" s="121"/>
      <c r="O14755" s="96"/>
    </row>
    <row r="14756" spans="6:15" ht="45.95" customHeight="1">
      <c r="F14756" s="133"/>
      <c r="G14756" s="25"/>
      <c r="H14756" s="25"/>
      <c r="I14756" s="132"/>
      <c r="J14756" s="23"/>
      <c r="K14756" s="24"/>
      <c r="L14756" s="23"/>
      <c r="N14756" s="121"/>
      <c r="O14756" s="96"/>
    </row>
    <row r="14757" spans="6:15" ht="45.95" customHeight="1">
      <c r="F14757" s="133"/>
      <c r="G14757" s="25"/>
      <c r="H14757" s="25"/>
      <c r="I14757" s="132"/>
      <c r="J14757" s="23"/>
      <c r="K14757" s="24"/>
      <c r="L14757" s="23"/>
      <c r="N14757" s="121"/>
      <c r="O14757" s="96"/>
    </row>
    <row r="14758" spans="6:15" ht="45.95" customHeight="1">
      <c r="F14758" s="18"/>
      <c r="G14758" s="19"/>
      <c r="H14758" s="19"/>
      <c r="I14758" s="137"/>
      <c r="J14758" s="16"/>
      <c r="K14758" s="17"/>
      <c r="L14758" s="16"/>
      <c r="N14758" s="121"/>
      <c r="O14758" s="96"/>
    </row>
    <row r="14759" spans="6:15" ht="45.95" customHeight="1">
      <c r="F14759" s="18"/>
      <c r="G14759" s="19"/>
      <c r="H14759" s="19"/>
      <c r="I14759" s="120"/>
      <c r="J14759" s="16"/>
      <c r="K14759" s="17"/>
      <c r="L14759" s="16"/>
      <c r="N14759" s="121"/>
      <c r="O14759" s="96"/>
    </row>
    <row r="14760" spans="6:15" ht="45.95" customHeight="1">
      <c r="F14760" s="18"/>
      <c r="G14760" s="19"/>
      <c r="H14760" s="19"/>
      <c r="I14760" s="120"/>
      <c r="J14760" s="16"/>
      <c r="K14760" s="17"/>
      <c r="L14760" s="16"/>
      <c r="N14760" s="121"/>
      <c r="O14760" s="96"/>
    </row>
    <row r="14761" spans="6:15" ht="45.95" customHeight="1">
      <c r="F14761" s="22"/>
      <c r="G14761" s="19"/>
      <c r="H14761" s="19"/>
      <c r="I14761" s="120"/>
      <c r="J14761" s="23"/>
      <c r="K14761" s="24"/>
      <c r="L14761" s="23"/>
      <c r="N14761" s="121"/>
      <c r="O14761" s="96"/>
    </row>
    <row r="14762" spans="6:15" ht="45.95" customHeight="1">
      <c r="F14762" s="25"/>
      <c r="G14762" s="25"/>
      <c r="H14762" s="25"/>
      <c r="I14762" s="120"/>
      <c r="J14762" s="23"/>
      <c r="K14762" s="24"/>
      <c r="L14762" s="23"/>
      <c r="N14762" s="121"/>
      <c r="O14762" s="96"/>
    </row>
    <row r="14763" spans="6:15" ht="45.95" customHeight="1">
      <c r="F14763" s="25"/>
      <c r="G14763" s="25"/>
      <c r="H14763" s="25"/>
      <c r="I14763" s="120"/>
      <c r="J14763" s="23"/>
      <c r="K14763" s="24"/>
      <c r="L14763" s="23"/>
      <c r="N14763" s="121"/>
      <c r="O14763" s="96"/>
    </row>
    <row r="14764" spans="6:15" ht="45.95" customHeight="1">
      <c r="F14764" s="133"/>
      <c r="G14764" s="25"/>
      <c r="H14764" s="25"/>
      <c r="I14764" s="132"/>
      <c r="J14764" s="23"/>
      <c r="K14764" s="24"/>
      <c r="L14764" s="23"/>
      <c r="N14764" s="121"/>
      <c r="O14764" s="96"/>
    </row>
    <row r="14765" spans="6:15" ht="45.95" customHeight="1">
      <c r="F14765" s="133"/>
      <c r="G14765" s="25"/>
      <c r="H14765" s="25"/>
      <c r="I14765" s="132"/>
      <c r="J14765" s="23"/>
      <c r="K14765" s="24"/>
      <c r="L14765" s="23"/>
      <c r="N14765" s="121"/>
      <c r="O14765" s="96"/>
    </row>
    <row r="14766" spans="6:15" ht="45.95" customHeight="1">
      <c r="F14766" s="18"/>
      <c r="G14766" s="19"/>
      <c r="H14766" s="19"/>
      <c r="I14766" s="120"/>
      <c r="J14766" s="16"/>
      <c r="K14766" s="17"/>
      <c r="L14766" s="16"/>
      <c r="N14766" s="121"/>
      <c r="O14766" s="96"/>
    </row>
    <row r="14767" spans="6:15" ht="45.95" customHeight="1">
      <c r="F14767" s="18"/>
      <c r="G14767" s="19"/>
      <c r="H14767" s="19"/>
      <c r="I14767" s="120"/>
      <c r="J14767" s="16"/>
      <c r="K14767" s="17"/>
      <c r="L14767" s="16"/>
      <c r="N14767" s="121"/>
      <c r="O14767" s="96"/>
    </row>
    <row r="14768" spans="6:15" ht="45.95" customHeight="1">
      <c r="F14768" s="18"/>
      <c r="G14768" s="19"/>
      <c r="H14768" s="19"/>
      <c r="I14768" s="120"/>
      <c r="J14768" s="16"/>
      <c r="K14768" s="17"/>
      <c r="L14768" s="16"/>
      <c r="N14768" s="121"/>
      <c r="O14768" s="96"/>
    </row>
    <row r="14769" spans="1:15" ht="45.95" customHeight="1">
      <c r="F14769" s="18"/>
      <c r="G14769" s="19"/>
      <c r="H14769" s="19"/>
      <c r="I14769" s="120"/>
      <c r="J14769" s="16"/>
      <c r="K14769" s="17"/>
      <c r="L14769" s="16"/>
      <c r="N14769" s="121"/>
      <c r="O14769" s="96"/>
    </row>
    <row r="14770" spans="1:15" ht="45.95" customHeight="1">
      <c r="F14770" s="22"/>
      <c r="G14770" s="19"/>
      <c r="H14770" s="19"/>
      <c r="I14770" s="120"/>
      <c r="J14770" s="23"/>
      <c r="K14770" s="24"/>
      <c r="L14770" s="23"/>
      <c r="N14770" s="121"/>
      <c r="O14770" s="96"/>
    </row>
    <row r="14771" spans="1:15" ht="45.95" customHeight="1">
      <c r="F14771" s="25"/>
      <c r="G14771" s="25"/>
      <c r="H14771" s="25"/>
      <c r="I14771" s="132"/>
      <c r="J14771" s="23"/>
      <c r="K14771" s="24"/>
      <c r="L14771" s="23"/>
      <c r="N14771" s="121"/>
      <c r="O14771" s="96"/>
    </row>
    <row r="14772" spans="1:15" ht="45.95" customHeight="1">
      <c r="F14772" s="25"/>
      <c r="G14772" s="25"/>
      <c r="H14772" s="25"/>
      <c r="I14772" s="132"/>
      <c r="J14772" s="23"/>
      <c r="K14772" s="24"/>
      <c r="L14772" s="23"/>
      <c r="N14772" s="121"/>
      <c r="O14772" s="96"/>
    </row>
    <row r="14773" spans="1:15" ht="45.95" customHeight="1">
      <c r="F14773" s="133"/>
      <c r="G14773" s="25"/>
      <c r="H14773" s="25"/>
      <c r="I14773" s="132"/>
      <c r="J14773" s="23"/>
      <c r="K14773" s="24"/>
      <c r="L14773" s="23"/>
      <c r="N14773" s="121"/>
      <c r="O14773" s="96"/>
    </row>
    <row r="14774" spans="1:15" ht="45.95" customHeight="1">
      <c r="F14774" s="133"/>
      <c r="G14774" s="25"/>
      <c r="H14774" s="25"/>
      <c r="I14774" s="132"/>
      <c r="J14774" s="23"/>
      <c r="K14774" s="24"/>
      <c r="L14774" s="23"/>
      <c r="N14774" s="121"/>
      <c r="O14774" s="96"/>
    </row>
    <row r="14775" spans="1:15" ht="45.95" customHeight="1">
      <c r="F14775" s="18"/>
      <c r="G14775" s="19"/>
      <c r="H14775" s="19"/>
      <c r="I14775" s="137"/>
      <c r="J14775" s="16"/>
      <c r="K14775" s="17"/>
      <c r="L14775" s="16"/>
      <c r="N14775" s="121"/>
      <c r="O14775" s="96"/>
    </row>
    <row r="14776" spans="1:15" ht="45.95" customHeight="1">
      <c r="F14776" s="18"/>
      <c r="G14776" s="19"/>
      <c r="H14776" s="19"/>
      <c r="I14776" s="120"/>
      <c r="J14776" s="16"/>
      <c r="K14776" s="17"/>
      <c r="L14776" s="16"/>
      <c r="N14776" s="121"/>
      <c r="O14776" s="96"/>
    </row>
    <row r="14777" spans="1:15" ht="45.95" customHeight="1">
      <c r="F14777" s="22"/>
      <c r="G14777" s="19"/>
      <c r="H14777" s="19"/>
      <c r="I14777" s="120"/>
      <c r="J14777" s="23"/>
      <c r="K14777" s="24"/>
      <c r="L14777" s="23"/>
      <c r="N14777" s="121"/>
      <c r="O14777" s="96"/>
    </row>
    <row r="14778" spans="1:15" ht="45.95" customHeight="1">
      <c r="F14778" s="22"/>
      <c r="G14778" s="19"/>
      <c r="H14778" s="19"/>
      <c r="I14778" s="120"/>
      <c r="J14778" s="23"/>
      <c r="K14778" s="24"/>
      <c r="L14778" s="23"/>
      <c r="N14778" s="121"/>
      <c r="O14778" s="96"/>
    </row>
    <row r="14779" spans="1:15" ht="45.95" customHeight="1">
      <c r="F14779" s="25"/>
      <c r="G14779" s="25"/>
      <c r="H14779" s="25"/>
      <c r="I14779" s="120"/>
      <c r="J14779" s="23"/>
      <c r="K14779" s="24"/>
      <c r="L14779" s="23"/>
      <c r="N14779" s="121"/>
      <c r="O14779" s="96"/>
    </row>
    <row r="14780" spans="1:15" ht="45.95" customHeight="1">
      <c r="F14780" s="133"/>
      <c r="G14780" s="25"/>
      <c r="H14780" s="25"/>
      <c r="I14780" s="120"/>
      <c r="J14780" s="23"/>
      <c r="K14780" s="24"/>
      <c r="L14780" s="23"/>
      <c r="N14780" s="121"/>
      <c r="O14780" s="96"/>
    </row>
    <row r="14781" spans="1:15" ht="45.95" customHeight="1">
      <c r="F14781" s="133"/>
      <c r="G14781" s="25"/>
      <c r="H14781" s="25"/>
      <c r="I14781" s="132"/>
      <c r="J14781" s="23"/>
      <c r="K14781" s="24"/>
      <c r="L14781" s="23"/>
      <c r="N14781" s="121"/>
      <c r="O14781" s="96"/>
    </row>
    <row r="14782" spans="1:15" ht="45.95" customHeight="1">
      <c r="A14782" s="110"/>
      <c r="B14782" s="149"/>
      <c r="C14782" s="127"/>
      <c r="D14782" s="150"/>
      <c r="E14782" s="150"/>
      <c r="F14782" s="18"/>
      <c r="G14782" s="130"/>
      <c r="H14782" s="130"/>
      <c r="I14782" s="120"/>
      <c r="J14782" s="16"/>
      <c r="K14782" s="17"/>
      <c r="L14782" s="16"/>
      <c r="N14782" s="131"/>
      <c r="O14782" s="96"/>
    </row>
    <row r="14783" spans="1:15" ht="45.95" customHeight="1">
      <c r="F14783" s="18"/>
      <c r="G14783" s="130"/>
      <c r="H14783" s="130"/>
      <c r="I14783" s="120"/>
      <c r="J14783" s="16"/>
      <c r="K14783" s="17"/>
      <c r="L14783" s="16"/>
      <c r="N14783" s="131"/>
      <c r="O14783" s="96"/>
    </row>
    <row r="14784" spans="1:15" ht="45.95" customHeight="1">
      <c r="F14784" s="18"/>
      <c r="G14784" s="19"/>
      <c r="H14784" s="19"/>
      <c r="I14784" s="137"/>
      <c r="J14784" s="16"/>
      <c r="K14784" s="17"/>
      <c r="L14784" s="16"/>
      <c r="N14784" s="121"/>
      <c r="O14784" s="96"/>
    </row>
    <row r="14785" spans="6:15" ht="45.95" customHeight="1">
      <c r="F14785" s="18"/>
      <c r="G14785" s="19"/>
      <c r="H14785" s="19"/>
      <c r="I14785" s="120"/>
      <c r="J14785" s="16"/>
      <c r="K14785" s="17"/>
      <c r="L14785" s="16"/>
      <c r="N14785" s="121"/>
      <c r="O14785" s="96"/>
    </row>
    <row r="14786" spans="6:15" ht="45.95" customHeight="1">
      <c r="F14786" s="18"/>
      <c r="G14786" s="19"/>
      <c r="H14786" s="19"/>
      <c r="I14786" s="120"/>
      <c r="J14786" s="16"/>
      <c r="K14786" s="17"/>
      <c r="L14786" s="16"/>
      <c r="N14786" s="121"/>
      <c r="O14786" s="96"/>
    </row>
    <row r="14787" spans="6:15" ht="45.95" customHeight="1">
      <c r="F14787" s="18"/>
      <c r="G14787" s="19"/>
      <c r="H14787" s="19"/>
      <c r="I14787" s="120"/>
      <c r="J14787" s="16"/>
      <c r="K14787" s="17"/>
      <c r="L14787" s="16"/>
      <c r="N14787" s="121"/>
      <c r="O14787" s="96"/>
    </row>
    <row r="14788" spans="6:15" ht="45.95" customHeight="1">
      <c r="F14788" s="22"/>
      <c r="G14788" s="19"/>
      <c r="H14788" s="19"/>
      <c r="I14788" s="120"/>
      <c r="J14788" s="23"/>
      <c r="K14788" s="24"/>
      <c r="L14788" s="23"/>
      <c r="N14788" s="121"/>
      <c r="O14788" s="96"/>
    </row>
    <row r="14789" spans="6:15" ht="45.95" customHeight="1">
      <c r="F14789" s="22"/>
      <c r="G14789" s="19"/>
      <c r="H14789" s="19"/>
      <c r="I14789" s="120"/>
      <c r="J14789" s="23"/>
      <c r="K14789" s="24"/>
      <c r="L14789" s="23"/>
      <c r="N14789" s="121"/>
      <c r="O14789" s="96"/>
    </row>
    <row r="14790" spans="6:15" ht="45.95" customHeight="1">
      <c r="F14790" s="25"/>
      <c r="G14790" s="25"/>
      <c r="H14790" s="25"/>
      <c r="I14790" s="132"/>
      <c r="J14790" s="23"/>
      <c r="K14790" s="24"/>
      <c r="L14790" s="23"/>
      <c r="N14790" s="121"/>
      <c r="O14790" s="96"/>
    </row>
    <row r="14791" spans="6:15" ht="45.95" customHeight="1">
      <c r="F14791" s="25"/>
      <c r="G14791" s="25"/>
      <c r="H14791" s="25"/>
      <c r="I14791" s="132"/>
      <c r="J14791" s="23"/>
      <c r="K14791" s="24"/>
      <c r="L14791" s="23"/>
      <c r="N14791" s="121"/>
      <c r="O14791" s="96"/>
    </row>
    <row r="14792" spans="6:15" ht="45.95" customHeight="1">
      <c r="F14792" s="133"/>
      <c r="G14792" s="25"/>
      <c r="H14792" s="25"/>
      <c r="I14792" s="132"/>
      <c r="J14792" s="23"/>
      <c r="K14792" s="24"/>
      <c r="L14792" s="23"/>
      <c r="N14792" s="121"/>
      <c r="O14792" s="96"/>
    </row>
    <row r="14793" spans="6:15" ht="45.95" customHeight="1">
      <c r="F14793" s="133"/>
      <c r="G14793" s="25"/>
      <c r="H14793" s="25"/>
      <c r="I14793" s="132"/>
      <c r="J14793" s="23"/>
      <c r="K14793" s="24"/>
      <c r="L14793" s="23"/>
      <c r="N14793" s="121"/>
      <c r="O14793" s="96"/>
    </row>
    <row r="14794" spans="6:15" ht="45.95" customHeight="1">
      <c r="F14794" s="18"/>
      <c r="G14794" s="19"/>
      <c r="H14794" s="19"/>
      <c r="I14794" s="137"/>
      <c r="J14794" s="16"/>
      <c r="K14794" s="17"/>
      <c r="L14794" s="16"/>
      <c r="N14794" s="121"/>
      <c r="O14794" s="96"/>
    </row>
    <row r="14795" spans="6:15" ht="45.95" customHeight="1">
      <c r="F14795" s="18"/>
      <c r="G14795" s="19"/>
      <c r="H14795" s="19"/>
      <c r="I14795" s="120"/>
      <c r="J14795" s="16"/>
      <c r="K14795" s="17"/>
      <c r="L14795" s="16"/>
      <c r="N14795" s="121"/>
      <c r="O14795" s="96"/>
    </row>
    <row r="14796" spans="6:15" ht="45.95" customHeight="1">
      <c r="F14796" s="22"/>
      <c r="G14796" s="19"/>
      <c r="H14796" s="19"/>
      <c r="I14796" s="120"/>
      <c r="J14796" s="23"/>
      <c r="K14796" s="24"/>
      <c r="L14796" s="23"/>
      <c r="N14796" s="121"/>
      <c r="O14796" s="96"/>
    </row>
    <row r="14797" spans="6:15" ht="45.95" customHeight="1">
      <c r="F14797" s="22"/>
      <c r="G14797" s="19"/>
      <c r="H14797" s="19"/>
      <c r="I14797" s="120"/>
      <c r="J14797" s="23"/>
      <c r="K14797" s="24"/>
      <c r="L14797" s="23"/>
      <c r="N14797" s="121"/>
      <c r="O14797" s="96"/>
    </row>
    <row r="14798" spans="6:15" ht="45.95" customHeight="1">
      <c r="F14798" s="25"/>
      <c r="G14798" s="25"/>
      <c r="H14798" s="25"/>
      <c r="I14798" s="120"/>
      <c r="J14798" s="23"/>
      <c r="K14798" s="24"/>
      <c r="L14798" s="23"/>
      <c r="N14798" s="121"/>
      <c r="O14798" s="96"/>
    </row>
    <row r="14799" spans="6:15" ht="45.95" customHeight="1">
      <c r="F14799" s="25"/>
      <c r="G14799" s="25"/>
      <c r="H14799" s="25"/>
      <c r="I14799" s="120"/>
      <c r="J14799" s="23"/>
      <c r="K14799" s="24"/>
      <c r="L14799" s="23"/>
      <c r="N14799" s="121"/>
      <c r="O14799" s="96"/>
    </row>
    <row r="14800" spans="6:15" ht="45.95" customHeight="1">
      <c r="F14800" s="133"/>
      <c r="G14800" s="25"/>
      <c r="H14800" s="25"/>
      <c r="I14800" s="132"/>
      <c r="J14800" s="23"/>
      <c r="K14800" s="24"/>
      <c r="L14800" s="23"/>
      <c r="N14800" s="121"/>
      <c r="O14800" s="96"/>
    </row>
    <row r="14801" spans="1:15" ht="45.95" customHeight="1">
      <c r="F14801" s="133"/>
      <c r="G14801" s="25"/>
      <c r="H14801" s="25"/>
      <c r="I14801" s="132"/>
      <c r="J14801" s="23"/>
      <c r="K14801" s="24"/>
      <c r="L14801" s="23"/>
      <c r="N14801" s="121"/>
      <c r="O14801" s="96"/>
    </row>
    <row r="14802" spans="1:15" ht="45.95" customHeight="1">
      <c r="A14802" s="110"/>
      <c r="B14802" s="149"/>
      <c r="C14802" s="127"/>
      <c r="D14802" s="150"/>
      <c r="E14802" s="150"/>
      <c r="F14802" s="18"/>
      <c r="G14802" s="130"/>
      <c r="H14802" s="130"/>
      <c r="I14802" s="120"/>
      <c r="J14802" s="16"/>
      <c r="K14802" s="17"/>
      <c r="L14802" s="16"/>
      <c r="N14802" s="131"/>
      <c r="O14802" s="96"/>
    </row>
    <row r="14803" spans="1:15" ht="45.95" customHeight="1">
      <c r="F14803" s="18"/>
      <c r="G14803" s="130"/>
      <c r="H14803" s="130"/>
      <c r="I14803" s="120"/>
      <c r="J14803" s="16"/>
      <c r="K14803" s="17"/>
      <c r="L14803" s="16"/>
      <c r="N14803" s="131"/>
      <c r="O14803" s="96"/>
    </row>
    <row r="14804" spans="1:15" ht="45.95" customHeight="1">
      <c r="F14804" s="18"/>
      <c r="G14804" s="19"/>
      <c r="H14804" s="19"/>
      <c r="I14804" s="120"/>
      <c r="J14804" s="16"/>
      <c r="K14804" s="17"/>
      <c r="L14804" s="16"/>
      <c r="N14804" s="121"/>
      <c r="O14804" s="96"/>
    </row>
    <row r="14805" spans="1:15" ht="45.95" customHeight="1">
      <c r="F14805" s="18"/>
      <c r="G14805" s="19"/>
      <c r="H14805" s="19"/>
      <c r="I14805" s="120"/>
      <c r="J14805" s="16"/>
      <c r="K14805" s="17"/>
      <c r="L14805" s="16"/>
      <c r="N14805" s="121"/>
      <c r="O14805" s="96"/>
    </row>
    <row r="14806" spans="1:15" ht="45.95" customHeight="1">
      <c r="F14806" s="22"/>
      <c r="G14806" s="19"/>
      <c r="H14806" s="19"/>
      <c r="I14806" s="120"/>
      <c r="J14806" s="23"/>
      <c r="K14806" s="24"/>
      <c r="L14806" s="23"/>
      <c r="N14806" s="121"/>
      <c r="O14806" s="96"/>
    </row>
    <row r="14807" spans="1:15" ht="45.95" customHeight="1">
      <c r="F14807" s="22"/>
      <c r="G14807" s="19"/>
      <c r="H14807" s="19"/>
      <c r="I14807" s="120"/>
      <c r="J14807" s="23"/>
      <c r="K14807" s="24"/>
      <c r="L14807" s="23"/>
      <c r="N14807" s="121"/>
      <c r="O14807" s="96"/>
    </row>
    <row r="14808" spans="1:15" ht="45.95" customHeight="1">
      <c r="F14808" s="25"/>
      <c r="G14808" s="25"/>
      <c r="H14808" s="25"/>
      <c r="I14808" s="120"/>
      <c r="J14808" s="23"/>
      <c r="K14808" s="24"/>
      <c r="L14808" s="23"/>
      <c r="N14808" s="121"/>
      <c r="O14808" s="96"/>
    </row>
    <row r="14809" spans="1:15" ht="45.95" customHeight="1">
      <c r="F14809" s="133"/>
      <c r="G14809" s="25"/>
      <c r="H14809" s="25"/>
      <c r="I14809" s="132"/>
      <c r="J14809" s="23"/>
      <c r="K14809" s="24"/>
      <c r="L14809" s="23"/>
      <c r="N14809" s="121"/>
      <c r="O14809" s="96"/>
    </row>
    <row r="14810" spans="1:15" ht="45.95" customHeight="1">
      <c r="F14810" s="133"/>
      <c r="G14810" s="25"/>
      <c r="H14810" s="25"/>
      <c r="I14810" s="132"/>
      <c r="J14810" s="23"/>
      <c r="K14810" s="24"/>
      <c r="L14810" s="23"/>
      <c r="N14810" s="121"/>
      <c r="O14810" s="96"/>
    </row>
    <row r="14811" spans="1:15" ht="45.95" customHeight="1">
      <c r="F14811" s="133"/>
      <c r="G14811" s="25"/>
      <c r="H14811" s="25"/>
      <c r="I14811" s="132"/>
      <c r="J14811" s="23"/>
      <c r="K14811" s="24"/>
      <c r="L14811" s="23"/>
      <c r="N14811" s="121"/>
      <c r="O14811" s="96"/>
    </row>
    <row r="14812" spans="1:15" ht="45.95" customHeight="1">
      <c r="F14812" s="18"/>
      <c r="G14812" s="19"/>
      <c r="H14812" s="19"/>
      <c r="I14812" s="137"/>
      <c r="J14812" s="16"/>
      <c r="K14812" s="17"/>
      <c r="L14812" s="16"/>
      <c r="N14812" s="121"/>
      <c r="O14812" s="96"/>
    </row>
    <row r="14813" spans="1:15" ht="45.95" customHeight="1">
      <c r="F14813" s="18"/>
      <c r="G14813" s="19"/>
      <c r="H14813" s="19"/>
      <c r="I14813" s="120"/>
      <c r="J14813" s="16"/>
      <c r="K14813" s="17"/>
      <c r="L14813" s="16"/>
      <c r="N14813" s="121"/>
      <c r="O14813" s="96"/>
    </row>
    <row r="14814" spans="1:15" ht="45.95" customHeight="1">
      <c r="F14814" s="18"/>
      <c r="G14814" s="19"/>
      <c r="H14814" s="19"/>
      <c r="I14814" s="120"/>
      <c r="J14814" s="16"/>
      <c r="K14814" s="17"/>
      <c r="L14814" s="16"/>
      <c r="N14814" s="121"/>
      <c r="O14814" s="96"/>
    </row>
    <row r="14815" spans="1:15" ht="45.95" customHeight="1">
      <c r="F14815" s="18"/>
      <c r="G14815" s="19"/>
      <c r="H14815" s="19"/>
      <c r="I14815" s="120"/>
      <c r="J14815" s="16"/>
      <c r="K14815" s="17"/>
      <c r="L14815" s="16"/>
      <c r="N14815" s="121"/>
      <c r="O14815" s="96"/>
    </row>
    <row r="14816" spans="1:15" ht="45.95" customHeight="1">
      <c r="F14816" s="18"/>
      <c r="G14816" s="19"/>
      <c r="H14816" s="19"/>
      <c r="I14816" s="120"/>
      <c r="J14816" s="16"/>
      <c r="K14816" s="17"/>
      <c r="L14816" s="16"/>
      <c r="N14816" s="121"/>
      <c r="O14816" s="96"/>
    </row>
    <row r="14817" spans="1:15" ht="45.95" customHeight="1">
      <c r="F14817" s="22"/>
      <c r="G14817" s="19"/>
      <c r="H14817" s="19"/>
      <c r="I14817" s="120"/>
      <c r="J14817" s="23"/>
      <c r="K14817" s="24"/>
      <c r="L14817" s="23"/>
      <c r="N14817" s="121"/>
      <c r="O14817" s="96"/>
    </row>
    <row r="14818" spans="1:15" ht="45.95" customHeight="1">
      <c r="F14818" s="22"/>
      <c r="G14818" s="19"/>
      <c r="H14818" s="19"/>
      <c r="I14818" s="120"/>
      <c r="J14818" s="23"/>
      <c r="K14818" s="24"/>
      <c r="L14818" s="23"/>
      <c r="N14818" s="121"/>
      <c r="O14818" s="96"/>
    </row>
    <row r="14819" spans="1:15" ht="45.95" customHeight="1">
      <c r="F14819" s="25"/>
      <c r="G14819" s="25"/>
      <c r="H14819" s="25"/>
      <c r="I14819" s="132"/>
      <c r="J14819" s="23"/>
      <c r="K14819" s="24"/>
      <c r="L14819" s="23"/>
      <c r="N14819" s="121"/>
      <c r="O14819" s="96"/>
    </row>
    <row r="14820" spans="1:15" ht="45.95" customHeight="1">
      <c r="F14820" s="25"/>
      <c r="G14820" s="25"/>
      <c r="H14820" s="25"/>
      <c r="I14820" s="132"/>
      <c r="J14820" s="23"/>
      <c r="K14820" s="24"/>
      <c r="L14820" s="23"/>
      <c r="N14820" s="121"/>
      <c r="O14820" s="96"/>
    </row>
    <row r="14821" spans="1:15" ht="45.95" customHeight="1">
      <c r="F14821" s="133"/>
      <c r="G14821" s="25"/>
      <c r="H14821" s="25"/>
      <c r="I14821" s="132"/>
      <c r="J14821" s="23"/>
      <c r="K14821" s="24"/>
      <c r="L14821" s="23"/>
      <c r="N14821" s="121"/>
      <c r="O14821" s="96"/>
    </row>
    <row r="14822" spans="1:15" ht="45.95" customHeight="1">
      <c r="F14822" s="133"/>
      <c r="G14822" s="25"/>
      <c r="H14822" s="25"/>
      <c r="I14822" s="132"/>
      <c r="J14822" s="23"/>
      <c r="K14822" s="24"/>
      <c r="L14822" s="23"/>
      <c r="N14822" s="121"/>
      <c r="O14822" s="96"/>
    </row>
    <row r="14823" spans="1:15" ht="45.95" customHeight="1">
      <c r="F14823" s="133"/>
      <c r="G14823" s="25"/>
      <c r="H14823" s="25"/>
      <c r="I14823" s="132"/>
      <c r="J14823" s="23"/>
      <c r="K14823" s="24"/>
      <c r="L14823" s="23"/>
      <c r="N14823" s="121"/>
      <c r="O14823" s="96"/>
    </row>
    <row r="14824" spans="1:15" ht="45.95" customHeight="1">
      <c r="A14824" s="110"/>
      <c r="B14824" s="149"/>
      <c r="C14824" s="127"/>
      <c r="D14824" s="150"/>
      <c r="E14824" s="150"/>
      <c r="F14824" s="18"/>
      <c r="G14824" s="130"/>
      <c r="H14824" s="130"/>
      <c r="I14824" s="120"/>
      <c r="J14824" s="16"/>
      <c r="K14824" s="17"/>
      <c r="L14824" s="16"/>
      <c r="N14824" s="131"/>
      <c r="O14824" s="96"/>
    </row>
    <row r="14825" spans="1:15" ht="45.95" customHeight="1">
      <c r="F14825" s="18"/>
      <c r="G14825" s="130"/>
      <c r="H14825" s="130"/>
      <c r="I14825" s="120"/>
      <c r="J14825" s="16"/>
      <c r="K14825" s="17"/>
      <c r="L14825" s="16"/>
      <c r="N14825" s="131"/>
      <c r="O14825" s="96"/>
    </row>
    <row r="14826" spans="1:15" ht="45.95" customHeight="1">
      <c r="F14826" s="18"/>
      <c r="G14826" s="19"/>
      <c r="H14826" s="19"/>
      <c r="I14826" s="137"/>
      <c r="J14826" s="16"/>
      <c r="K14826" s="17"/>
      <c r="L14826" s="16"/>
      <c r="N14826" s="121"/>
      <c r="O14826" s="96"/>
    </row>
    <row r="14827" spans="1:15" ht="45.95" customHeight="1">
      <c r="F14827" s="18"/>
      <c r="G14827" s="19"/>
      <c r="H14827" s="19"/>
      <c r="I14827" s="120"/>
      <c r="J14827" s="16"/>
      <c r="K14827" s="17"/>
      <c r="L14827" s="16"/>
      <c r="N14827" s="121"/>
      <c r="O14827" s="96"/>
    </row>
    <row r="14828" spans="1:15" ht="45.95" customHeight="1">
      <c r="F14828" s="18"/>
      <c r="G14828" s="19"/>
      <c r="H14828" s="19"/>
      <c r="I14828" s="120"/>
      <c r="J14828" s="16"/>
      <c r="K14828" s="17"/>
      <c r="L14828" s="16"/>
      <c r="N14828" s="121"/>
      <c r="O14828" s="96"/>
    </row>
    <row r="14829" spans="1:15" ht="45.95" customHeight="1">
      <c r="F14829" s="22"/>
      <c r="G14829" s="19"/>
      <c r="H14829" s="19"/>
      <c r="I14829" s="120"/>
      <c r="J14829" s="23"/>
      <c r="K14829" s="24"/>
      <c r="L14829" s="23"/>
      <c r="N14829" s="121"/>
      <c r="O14829" s="96"/>
    </row>
    <row r="14830" spans="1:15" ht="45.95" customHeight="1">
      <c r="F14830" s="22"/>
      <c r="G14830" s="19"/>
      <c r="H14830" s="19"/>
      <c r="I14830" s="120"/>
      <c r="J14830" s="23"/>
      <c r="K14830" s="24"/>
      <c r="L14830" s="23"/>
      <c r="N14830" s="121"/>
      <c r="O14830" s="96"/>
    </row>
    <row r="14831" spans="1:15" ht="45.95" customHeight="1">
      <c r="F14831" s="25"/>
      <c r="G14831" s="25"/>
      <c r="H14831" s="25"/>
      <c r="I14831" s="120"/>
      <c r="J14831" s="23"/>
      <c r="K14831" s="24"/>
      <c r="L14831" s="23"/>
      <c r="N14831" s="121"/>
      <c r="O14831" s="96"/>
    </row>
    <row r="14832" spans="1:15" ht="45.95" customHeight="1">
      <c r="F14832" s="25"/>
      <c r="G14832" s="25"/>
      <c r="H14832" s="25"/>
      <c r="I14832" s="132"/>
      <c r="J14832" s="23"/>
      <c r="K14832" s="24"/>
      <c r="L14832" s="23"/>
      <c r="N14832" s="121"/>
      <c r="O14832" s="96"/>
    </row>
    <row r="14833" spans="1:15" ht="45.95" customHeight="1">
      <c r="F14833" s="133"/>
      <c r="G14833" s="25"/>
      <c r="H14833" s="25"/>
      <c r="I14833" s="132"/>
      <c r="J14833" s="23"/>
      <c r="K14833" s="24"/>
      <c r="L14833" s="23"/>
      <c r="N14833" s="121"/>
      <c r="O14833" s="96"/>
    </row>
    <row r="14834" spans="1:15" ht="45.95" customHeight="1">
      <c r="F14834" s="133"/>
      <c r="G14834" s="25"/>
      <c r="H14834" s="25"/>
      <c r="I14834" s="132"/>
      <c r="J14834" s="23"/>
      <c r="K14834" s="24"/>
      <c r="L14834" s="23"/>
      <c r="N14834" s="121"/>
      <c r="O14834" s="96"/>
    </row>
    <row r="14835" spans="1:15" ht="45.95" customHeight="1">
      <c r="F14835" s="133"/>
      <c r="G14835" s="25"/>
      <c r="H14835" s="25"/>
      <c r="I14835" s="132"/>
      <c r="J14835" s="23"/>
      <c r="K14835" s="24"/>
      <c r="L14835" s="23"/>
      <c r="N14835" s="121"/>
      <c r="O14835" s="96"/>
    </row>
    <row r="14836" spans="1:15" ht="45.95" customHeight="1">
      <c r="F14836" s="18"/>
      <c r="G14836" s="19"/>
      <c r="H14836" s="19"/>
      <c r="I14836" s="120"/>
      <c r="J14836" s="16"/>
      <c r="K14836" s="17"/>
      <c r="L14836" s="16"/>
      <c r="N14836" s="121"/>
      <c r="O14836" s="96"/>
    </row>
    <row r="14837" spans="1:15" ht="45.95" customHeight="1">
      <c r="F14837" s="18"/>
      <c r="G14837" s="19"/>
      <c r="H14837" s="19"/>
      <c r="I14837" s="120"/>
      <c r="J14837" s="16"/>
      <c r="K14837" s="17"/>
      <c r="L14837" s="16"/>
      <c r="N14837" s="121"/>
      <c r="O14837" s="96"/>
    </row>
    <row r="14838" spans="1:15" ht="45.95" customHeight="1">
      <c r="F14838" s="22"/>
      <c r="G14838" s="19"/>
      <c r="H14838" s="19"/>
      <c r="I14838" s="120"/>
      <c r="J14838" s="23"/>
      <c r="K14838" s="24"/>
      <c r="L14838" s="23"/>
      <c r="N14838" s="121"/>
      <c r="O14838" s="96"/>
    </row>
    <row r="14839" spans="1:15" ht="45.95" customHeight="1">
      <c r="F14839" s="22"/>
      <c r="G14839" s="19"/>
      <c r="H14839" s="19"/>
      <c r="I14839" s="120"/>
      <c r="J14839" s="23"/>
      <c r="K14839" s="24"/>
      <c r="L14839" s="23"/>
      <c r="N14839" s="121"/>
      <c r="O14839" s="96"/>
    </row>
    <row r="14840" spans="1:15" ht="45.95" customHeight="1">
      <c r="F14840" s="25"/>
      <c r="G14840" s="25"/>
      <c r="H14840" s="25"/>
      <c r="I14840" s="120"/>
      <c r="J14840" s="23"/>
      <c r="K14840" s="24"/>
      <c r="L14840" s="23"/>
      <c r="N14840" s="121"/>
      <c r="O14840" s="96"/>
    </row>
    <row r="14841" spans="1:15" ht="45.95" customHeight="1">
      <c r="F14841" s="25"/>
      <c r="G14841" s="25"/>
      <c r="H14841" s="25"/>
      <c r="I14841" s="132"/>
      <c r="J14841" s="23"/>
      <c r="K14841" s="24"/>
      <c r="L14841" s="23"/>
      <c r="N14841" s="121"/>
      <c r="O14841" s="96"/>
    </row>
    <row r="14842" spans="1:15" ht="45.95" customHeight="1">
      <c r="F14842" s="133"/>
      <c r="G14842" s="25"/>
      <c r="H14842" s="25"/>
      <c r="I14842" s="132"/>
      <c r="J14842" s="23"/>
      <c r="K14842" s="24"/>
      <c r="L14842" s="23"/>
      <c r="N14842" s="121"/>
      <c r="O14842" s="96"/>
    </row>
    <row r="14843" spans="1:15" ht="45.95" customHeight="1">
      <c r="F14843" s="133"/>
      <c r="G14843" s="25"/>
      <c r="H14843" s="25"/>
      <c r="I14843" s="132"/>
      <c r="J14843" s="23"/>
      <c r="K14843" s="24"/>
      <c r="L14843" s="23"/>
      <c r="N14843" s="121"/>
      <c r="O14843" s="96"/>
    </row>
    <row r="14844" spans="1:15" ht="45.95" customHeight="1">
      <c r="F14844" s="133"/>
      <c r="G14844" s="25"/>
      <c r="H14844" s="25"/>
      <c r="I14844" s="132"/>
      <c r="J14844" s="23"/>
      <c r="K14844" s="24"/>
      <c r="L14844" s="23"/>
      <c r="N14844" s="121"/>
      <c r="O14844" s="96"/>
    </row>
    <row r="14845" spans="1:15" ht="45.95" customHeight="1">
      <c r="A14845" s="110"/>
      <c r="B14845" s="149"/>
      <c r="C14845" s="127"/>
      <c r="D14845" s="150"/>
      <c r="E14845" s="150"/>
      <c r="F14845" s="18"/>
      <c r="G14845" s="130"/>
      <c r="H14845" s="130"/>
      <c r="I14845" s="120"/>
      <c r="J14845" s="16"/>
      <c r="K14845" s="17"/>
      <c r="L14845" s="16"/>
      <c r="N14845" s="131"/>
      <c r="O14845" s="96"/>
    </row>
    <row r="14846" spans="1:15" ht="45.95" customHeight="1">
      <c r="F14846" s="18"/>
      <c r="G14846" s="130"/>
      <c r="H14846" s="130"/>
      <c r="I14846" s="120"/>
      <c r="J14846" s="16"/>
      <c r="K14846" s="17"/>
      <c r="L14846" s="16"/>
      <c r="N14846" s="131"/>
      <c r="O14846" s="96"/>
    </row>
    <row r="14847" spans="1:15" ht="45.95" customHeight="1">
      <c r="F14847" s="18"/>
      <c r="G14847" s="19"/>
      <c r="H14847" s="19"/>
      <c r="I14847" s="120"/>
      <c r="J14847" s="16"/>
      <c r="K14847" s="17"/>
      <c r="L14847" s="16"/>
      <c r="N14847" s="121"/>
      <c r="O14847" s="96"/>
    </row>
    <row r="14848" spans="1:15" ht="45.95" customHeight="1">
      <c r="F14848" s="18"/>
      <c r="G14848" s="19"/>
      <c r="H14848" s="19"/>
      <c r="I14848" s="120"/>
      <c r="J14848" s="16"/>
      <c r="K14848" s="17"/>
      <c r="L14848" s="16"/>
      <c r="N14848" s="121"/>
      <c r="O14848" s="96"/>
    </row>
    <row r="14849" spans="6:15" ht="45.95" customHeight="1">
      <c r="F14849" s="22"/>
      <c r="G14849" s="19"/>
      <c r="H14849" s="19"/>
      <c r="I14849" s="120"/>
      <c r="J14849" s="23"/>
      <c r="K14849" s="24"/>
      <c r="L14849" s="23"/>
      <c r="N14849" s="121"/>
      <c r="O14849" s="96"/>
    </row>
    <row r="14850" spans="6:15" ht="45.95" customHeight="1">
      <c r="F14850" s="22"/>
      <c r="G14850" s="19"/>
      <c r="H14850" s="19"/>
      <c r="I14850" s="120"/>
      <c r="J14850" s="23"/>
      <c r="K14850" s="24"/>
      <c r="L14850" s="23"/>
      <c r="N14850" s="121"/>
      <c r="O14850" s="96"/>
    </row>
    <row r="14851" spans="6:15" ht="45.95" customHeight="1">
      <c r="F14851" s="25"/>
      <c r="G14851" s="25"/>
      <c r="H14851" s="25"/>
      <c r="I14851" s="120"/>
      <c r="J14851" s="23"/>
      <c r="K14851" s="24"/>
      <c r="L14851" s="23"/>
      <c r="N14851" s="121"/>
      <c r="O14851" s="96"/>
    </row>
    <row r="14852" spans="6:15" ht="45.95" customHeight="1">
      <c r="F14852" s="25"/>
      <c r="G14852" s="25"/>
      <c r="H14852" s="25"/>
      <c r="I14852" s="120"/>
      <c r="J14852" s="23"/>
      <c r="K14852" s="24"/>
      <c r="L14852" s="23"/>
      <c r="N14852" s="121"/>
      <c r="O14852" s="96"/>
    </row>
    <row r="14853" spans="6:15" ht="45.95" customHeight="1">
      <c r="F14853" s="133"/>
      <c r="G14853" s="25"/>
      <c r="H14853" s="25"/>
      <c r="I14853" s="132"/>
      <c r="J14853" s="23"/>
      <c r="K14853" s="24"/>
      <c r="L14853" s="23"/>
      <c r="N14853" s="121"/>
      <c r="O14853" s="96"/>
    </row>
    <row r="14854" spans="6:15" ht="45.95" customHeight="1">
      <c r="F14854" s="133"/>
      <c r="G14854" s="25"/>
      <c r="H14854" s="25"/>
      <c r="I14854" s="132"/>
      <c r="J14854" s="23"/>
      <c r="K14854" s="24"/>
      <c r="L14854" s="23"/>
      <c r="N14854" s="121"/>
      <c r="O14854" s="96"/>
    </row>
    <row r="14855" spans="6:15" ht="45.95" customHeight="1">
      <c r="F14855" s="133"/>
      <c r="G14855" s="25"/>
      <c r="H14855" s="25"/>
      <c r="I14855" s="132"/>
      <c r="J14855" s="23"/>
      <c r="K14855" s="24"/>
      <c r="L14855" s="23"/>
      <c r="N14855" s="121"/>
      <c r="O14855" s="96"/>
    </row>
    <row r="14856" spans="6:15" ht="45.95" customHeight="1">
      <c r="F14856" s="18"/>
      <c r="G14856" s="19"/>
      <c r="H14856" s="19"/>
      <c r="I14856" s="137"/>
      <c r="J14856" s="16"/>
      <c r="K14856" s="17"/>
      <c r="L14856" s="16"/>
      <c r="N14856" s="121"/>
      <c r="O14856" s="96"/>
    </row>
    <row r="14857" spans="6:15" ht="45.95" customHeight="1">
      <c r="F14857" s="18"/>
      <c r="G14857" s="19"/>
      <c r="H14857" s="19"/>
      <c r="I14857" s="120"/>
      <c r="J14857" s="16"/>
      <c r="K14857" s="17"/>
      <c r="L14857" s="16"/>
      <c r="N14857" s="121"/>
      <c r="O14857" s="96"/>
    </row>
    <row r="14858" spans="6:15" ht="45.95" customHeight="1">
      <c r="F14858" s="18"/>
      <c r="G14858" s="19"/>
      <c r="H14858" s="19"/>
      <c r="I14858" s="120"/>
      <c r="J14858" s="16"/>
      <c r="K14858" s="17"/>
      <c r="L14858" s="16"/>
      <c r="N14858" s="121"/>
      <c r="O14858" s="96"/>
    </row>
    <row r="14859" spans="6:15" ht="45.95" customHeight="1">
      <c r="F14859" s="18"/>
      <c r="G14859" s="19"/>
      <c r="H14859" s="19"/>
      <c r="I14859" s="120"/>
      <c r="J14859" s="16"/>
      <c r="K14859" s="17"/>
      <c r="L14859" s="16"/>
      <c r="N14859" s="121"/>
      <c r="O14859" s="96"/>
    </row>
    <row r="14860" spans="6:15" ht="45.95" customHeight="1">
      <c r="F14860" s="18"/>
      <c r="G14860" s="19"/>
      <c r="H14860" s="19"/>
      <c r="I14860" s="120"/>
      <c r="J14860" s="16"/>
      <c r="K14860" s="17"/>
      <c r="L14860" s="16"/>
      <c r="N14860" s="121"/>
      <c r="O14860" s="96"/>
    </row>
    <row r="14861" spans="6:15" ht="45.95" customHeight="1">
      <c r="F14861" s="22"/>
      <c r="G14861" s="19"/>
      <c r="H14861" s="19"/>
      <c r="I14861" s="120"/>
      <c r="J14861" s="23"/>
      <c r="K14861" s="24"/>
      <c r="L14861" s="23"/>
      <c r="N14861" s="121"/>
      <c r="O14861" s="96"/>
    </row>
    <row r="14862" spans="6:15" ht="45.95" customHeight="1">
      <c r="F14862" s="22"/>
      <c r="G14862" s="19"/>
      <c r="H14862" s="19"/>
      <c r="I14862" s="120"/>
      <c r="J14862" s="23"/>
      <c r="K14862" s="24"/>
      <c r="L14862" s="23"/>
      <c r="N14862" s="121"/>
      <c r="O14862" s="96"/>
    </row>
    <row r="14863" spans="6:15" ht="45.95" customHeight="1">
      <c r="F14863" s="25"/>
      <c r="G14863" s="25"/>
      <c r="H14863" s="25"/>
      <c r="I14863" s="132"/>
      <c r="J14863" s="23"/>
      <c r="K14863" s="24"/>
      <c r="L14863" s="23"/>
      <c r="N14863" s="121"/>
      <c r="O14863" s="96"/>
    </row>
    <row r="14864" spans="6:15" ht="45.95" customHeight="1">
      <c r="F14864" s="25"/>
      <c r="G14864" s="25"/>
      <c r="H14864" s="25"/>
      <c r="I14864" s="132"/>
      <c r="J14864" s="23"/>
      <c r="K14864" s="24"/>
      <c r="L14864" s="23"/>
      <c r="N14864" s="121"/>
      <c r="O14864" s="96"/>
    </row>
    <row r="14865" spans="1:15" ht="45.95" customHeight="1">
      <c r="F14865" s="133"/>
      <c r="G14865" s="25"/>
      <c r="H14865" s="25"/>
      <c r="I14865" s="132"/>
      <c r="J14865" s="23"/>
      <c r="K14865" s="24"/>
      <c r="L14865" s="23"/>
      <c r="N14865" s="121"/>
      <c r="O14865" s="96"/>
    </row>
    <row r="14866" spans="1:15" ht="45.95" customHeight="1">
      <c r="F14866" s="133"/>
      <c r="G14866" s="25"/>
      <c r="H14866" s="25"/>
      <c r="I14866" s="132"/>
      <c r="J14866" s="23"/>
      <c r="K14866" s="24"/>
      <c r="L14866" s="23"/>
      <c r="N14866" s="121"/>
      <c r="O14866" s="96"/>
    </row>
    <row r="14867" spans="1:15" ht="45.95" customHeight="1">
      <c r="F14867" s="133"/>
      <c r="G14867" s="25"/>
      <c r="H14867" s="25"/>
      <c r="I14867" s="132"/>
      <c r="J14867" s="23"/>
      <c r="K14867" s="24"/>
      <c r="L14867" s="23"/>
      <c r="N14867" s="121"/>
      <c r="O14867" s="96"/>
    </row>
    <row r="14868" spans="1:15" ht="45.95" customHeight="1">
      <c r="F14868" s="133"/>
      <c r="G14868" s="25"/>
      <c r="H14868" s="25"/>
      <c r="I14868" s="132"/>
      <c r="J14868" s="23"/>
      <c r="K14868" s="24"/>
      <c r="L14868" s="23"/>
      <c r="N14868" s="121"/>
      <c r="O14868" s="96"/>
    </row>
    <row r="14869" spans="1:15" ht="45.95" customHeight="1">
      <c r="A14869" s="110"/>
      <c r="B14869" s="149"/>
      <c r="C14869" s="127"/>
      <c r="D14869" s="150"/>
      <c r="E14869" s="150"/>
      <c r="F14869" s="18"/>
      <c r="G14869" s="130"/>
      <c r="H14869" s="130"/>
      <c r="I14869" s="120"/>
      <c r="J14869" s="16"/>
      <c r="K14869" s="17"/>
      <c r="L14869" s="16"/>
      <c r="N14869" s="131"/>
      <c r="O14869" s="96"/>
    </row>
    <row r="14870" spans="1:15" ht="45.95" customHeight="1">
      <c r="F14870" s="18"/>
      <c r="G14870" s="130"/>
      <c r="H14870" s="130"/>
      <c r="I14870" s="120"/>
      <c r="J14870" s="16"/>
      <c r="K14870" s="17"/>
      <c r="L14870" s="16"/>
      <c r="N14870" s="131"/>
      <c r="O14870" s="96"/>
    </row>
    <row r="14871" spans="1:15" ht="45.95" customHeight="1">
      <c r="F14871" s="18"/>
      <c r="G14871" s="19"/>
      <c r="H14871" s="19"/>
      <c r="I14871" s="137"/>
      <c r="J14871" s="16"/>
      <c r="K14871" s="17"/>
      <c r="L14871" s="16"/>
      <c r="N14871" s="121"/>
      <c r="O14871" s="96"/>
    </row>
    <row r="14872" spans="1:15" ht="45.95" customHeight="1">
      <c r="F14872" s="18"/>
      <c r="G14872" s="19"/>
      <c r="H14872" s="19"/>
      <c r="I14872" s="120"/>
      <c r="J14872" s="16"/>
      <c r="K14872" s="17"/>
      <c r="L14872" s="16"/>
      <c r="N14872" s="121"/>
      <c r="O14872" s="96"/>
    </row>
    <row r="14873" spans="1:15" ht="45.95" customHeight="1">
      <c r="F14873" s="22"/>
      <c r="G14873" s="19"/>
      <c r="H14873" s="19"/>
      <c r="I14873" s="120"/>
      <c r="J14873" s="23"/>
      <c r="K14873" s="24"/>
      <c r="L14873" s="23"/>
      <c r="N14873" s="121"/>
      <c r="O14873" s="96"/>
    </row>
    <row r="14874" spans="1:15" ht="45.95" customHeight="1">
      <c r="F14874" s="22"/>
      <c r="G14874" s="19"/>
      <c r="H14874" s="19"/>
      <c r="I14874" s="120"/>
      <c r="J14874" s="23"/>
      <c r="K14874" s="24"/>
      <c r="L14874" s="23"/>
      <c r="N14874" s="121"/>
      <c r="O14874" s="96"/>
    </row>
    <row r="14875" spans="1:15" ht="45.95" customHeight="1">
      <c r="F14875" s="25"/>
      <c r="G14875" s="25"/>
      <c r="H14875" s="25"/>
      <c r="I14875" s="120"/>
      <c r="J14875" s="23"/>
      <c r="K14875" s="24"/>
      <c r="L14875" s="23"/>
      <c r="N14875" s="121"/>
      <c r="O14875" s="96"/>
    </row>
    <row r="14876" spans="1:15" ht="45.95" customHeight="1">
      <c r="F14876" s="133"/>
      <c r="G14876" s="25"/>
      <c r="H14876" s="25"/>
      <c r="I14876" s="120"/>
      <c r="J14876" s="23"/>
      <c r="K14876" s="24"/>
      <c r="L14876" s="23"/>
      <c r="N14876" s="121"/>
      <c r="O14876" s="96"/>
    </row>
    <row r="14877" spans="1:15" ht="45.95" customHeight="1">
      <c r="F14877" s="133"/>
      <c r="G14877" s="25"/>
      <c r="H14877" s="25"/>
      <c r="I14877" s="132"/>
      <c r="J14877" s="23"/>
      <c r="K14877" s="24"/>
      <c r="L14877" s="23"/>
      <c r="N14877" s="121"/>
      <c r="O14877" s="96"/>
    </row>
    <row r="14878" spans="1:15" ht="45.95" customHeight="1">
      <c r="F14878" s="18"/>
      <c r="G14878" s="19"/>
      <c r="H14878" s="19"/>
      <c r="I14878" s="137"/>
      <c r="J14878" s="16"/>
      <c r="K14878" s="17"/>
      <c r="L14878" s="16"/>
      <c r="N14878" s="121"/>
      <c r="O14878" s="96"/>
    </row>
    <row r="14879" spans="1:15" ht="45.95" customHeight="1">
      <c r="F14879" s="18"/>
      <c r="G14879" s="19"/>
      <c r="H14879" s="19"/>
      <c r="I14879" s="120"/>
      <c r="J14879" s="16"/>
      <c r="K14879" s="17"/>
      <c r="L14879" s="16"/>
      <c r="N14879" s="121"/>
      <c r="O14879" s="96"/>
    </row>
    <row r="14880" spans="1:15" ht="45.95" customHeight="1">
      <c r="F14880" s="18"/>
      <c r="G14880" s="19"/>
      <c r="H14880" s="19"/>
      <c r="I14880" s="120"/>
      <c r="J14880" s="16"/>
      <c r="K14880" s="17"/>
      <c r="L14880" s="16"/>
      <c r="N14880" s="121"/>
      <c r="O14880" s="96"/>
    </row>
    <row r="14881" spans="1:15" ht="45.95" customHeight="1">
      <c r="F14881" s="22"/>
      <c r="G14881" s="19"/>
      <c r="H14881" s="19"/>
      <c r="I14881" s="120"/>
      <c r="J14881" s="23"/>
      <c r="K14881" s="24"/>
      <c r="L14881" s="23"/>
      <c r="N14881" s="121"/>
      <c r="O14881" s="96"/>
    </row>
    <row r="14882" spans="1:15" ht="45.95" customHeight="1">
      <c r="F14882" s="22"/>
      <c r="G14882" s="19"/>
      <c r="H14882" s="19"/>
      <c r="I14882" s="120"/>
      <c r="J14882" s="23"/>
      <c r="K14882" s="24"/>
      <c r="L14882" s="23"/>
      <c r="N14882" s="121"/>
      <c r="O14882" s="96"/>
    </row>
    <row r="14883" spans="1:15" ht="45.95" customHeight="1">
      <c r="F14883" s="25"/>
      <c r="G14883" s="25"/>
      <c r="H14883" s="25"/>
      <c r="I14883" s="120"/>
      <c r="J14883" s="23"/>
      <c r="K14883" s="24"/>
      <c r="L14883" s="23"/>
      <c r="N14883" s="121"/>
      <c r="O14883" s="96"/>
    </row>
    <row r="14884" spans="1:15" ht="45.95" customHeight="1">
      <c r="F14884" s="25"/>
      <c r="G14884" s="25"/>
      <c r="H14884" s="25"/>
      <c r="I14884" s="132"/>
      <c r="J14884" s="23"/>
      <c r="K14884" s="24"/>
      <c r="L14884" s="23"/>
      <c r="N14884" s="121"/>
      <c r="O14884" s="96"/>
    </row>
    <row r="14885" spans="1:15" ht="45.95" customHeight="1">
      <c r="F14885" s="133"/>
      <c r="G14885" s="25"/>
      <c r="H14885" s="25"/>
      <c r="I14885" s="132"/>
      <c r="J14885" s="23"/>
      <c r="K14885" s="24"/>
      <c r="L14885" s="23"/>
      <c r="N14885" s="121"/>
      <c r="O14885" s="96"/>
    </row>
    <row r="14886" spans="1:15" ht="45.95" customHeight="1">
      <c r="F14886" s="133"/>
      <c r="G14886" s="25"/>
      <c r="H14886" s="25"/>
      <c r="I14886" s="132"/>
      <c r="J14886" s="23"/>
      <c r="K14886" s="24"/>
      <c r="L14886" s="23"/>
      <c r="N14886" s="121"/>
      <c r="O14886" s="96"/>
    </row>
    <row r="14887" spans="1:15" ht="45.95" customHeight="1">
      <c r="F14887" s="133"/>
      <c r="G14887" s="25"/>
      <c r="H14887" s="25"/>
      <c r="I14887" s="132"/>
      <c r="J14887" s="23"/>
      <c r="K14887" s="24"/>
      <c r="L14887" s="23"/>
      <c r="N14887" s="121"/>
      <c r="O14887" s="96"/>
    </row>
    <row r="14888" spans="1:15" ht="45.95" customHeight="1">
      <c r="A14888" s="110"/>
      <c r="B14888" s="149"/>
      <c r="C14888" s="127"/>
      <c r="D14888" s="150"/>
      <c r="E14888" s="150"/>
      <c r="F14888" s="18"/>
      <c r="G14888" s="130"/>
      <c r="H14888" s="130"/>
      <c r="I14888" s="120"/>
      <c r="J14888" s="16"/>
      <c r="K14888" s="17"/>
      <c r="L14888" s="16"/>
      <c r="N14888" s="131"/>
      <c r="O14888" s="96"/>
    </row>
    <row r="14889" spans="1:15" ht="45.95" customHeight="1">
      <c r="F14889" s="18"/>
      <c r="G14889" s="130"/>
      <c r="H14889" s="130"/>
      <c r="I14889" s="120"/>
      <c r="J14889" s="16"/>
      <c r="K14889" s="17"/>
      <c r="L14889" s="16"/>
      <c r="N14889" s="131"/>
      <c r="O14889" s="96"/>
    </row>
    <row r="14890" spans="1:15" ht="45.95" customHeight="1">
      <c r="F14890" s="18"/>
      <c r="G14890" s="130"/>
      <c r="H14890" s="130"/>
      <c r="I14890" s="120"/>
      <c r="J14890" s="16"/>
      <c r="K14890" s="17"/>
      <c r="L14890" s="16"/>
      <c r="N14890" s="131"/>
      <c r="O14890" s="96"/>
    </row>
    <row r="14891" spans="1:15" ht="45.95" customHeight="1">
      <c r="F14891" s="18"/>
      <c r="G14891" s="130"/>
      <c r="H14891" s="130"/>
      <c r="I14891" s="120"/>
      <c r="J14891" s="16"/>
      <c r="K14891" s="17"/>
      <c r="L14891" s="16"/>
      <c r="N14891" s="131"/>
      <c r="O14891" s="96"/>
    </row>
    <row r="14892" spans="1:15" ht="45.95" customHeight="1">
      <c r="F14892" s="18"/>
      <c r="G14892" s="19"/>
      <c r="H14892" s="19"/>
      <c r="I14892" s="120"/>
      <c r="J14892" s="16"/>
      <c r="K14892" s="17"/>
      <c r="L14892" s="16"/>
      <c r="N14892" s="121"/>
      <c r="O14892" s="96"/>
    </row>
    <row r="14893" spans="1:15" ht="45.95" customHeight="1">
      <c r="F14893" s="18"/>
      <c r="G14893" s="19"/>
      <c r="H14893" s="19"/>
      <c r="I14893" s="120"/>
      <c r="J14893" s="16"/>
      <c r="K14893" s="17"/>
      <c r="L14893" s="16"/>
      <c r="N14893" s="121"/>
      <c r="O14893" s="96"/>
    </row>
    <row r="14894" spans="1:15" ht="45.95" customHeight="1">
      <c r="F14894" s="18"/>
      <c r="G14894" s="19"/>
      <c r="H14894" s="19"/>
      <c r="I14894" s="120"/>
      <c r="J14894" s="16"/>
      <c r="K14894" s="17"/>
      <c r="L14894" s="16"/>
      <c r="N14894" s="121"/>
      <c r="O14894" s="96"/>
    </row>
    <row r="14895" spans="1:15" ht="45.95" customHeight="1">
      <c r="F14895" s="18"/>
      <c r="G14895" s="19"/>
      <c r="H14895" s="19"/>
      <c r="I14895" s="120"/>
      <c r="J14895" s="16"/>
      <c r="K14895" s="17"/>
      <c r="L14895" s="16"/>
      <c r="N14895" s="121"/>
      <c r="O14895" s="96"/>
    </row>
    <row r="14896" spans="1:15" ht="45.95" customHeight="1">
      <c r="F14896" s="22"/>
      <c r="G14896" s="19"/>
      <c r="H14896" s="19"/>
      <c r="I14896" s="120"/>
      <c r="J14896" s="23"/>
      <c r="K14896" s="24"/>
      <c r="L14896" s="23"/>
      <c r="N14896" s="121"/>
      <c r="O14896" s="96"/>
    </row>
    <row r="14897" spans="6:15" ht="45.95" customHeight="1">
      <c r="F14897" s="25"/>
      <c r="G14897" s="25"/>
      <c r="H14897" s="25"/>
      <c r="I14897" s="132"/>
      <c r="J14897" s="23"/>
      <c r="K14897" s="24"/>
      <c r="L14897" s="23"/>
      <c r="N14897" s="121"/>
      <c r="O14897" s="96"/>
    </row>
    <row r="14898" spans="6:15" ht="45.95" customHeight="1">
      <c r="F14898" s="25"/>
      <c r="G14898" s="25"/>
      <c r="H14898" s="25"/>
      <c r="I14898" s="132"/>
      <c r="J14898" s="23"/>
      <c r="K14898" s="24"/>
      <c r="L14898" s="23"/>
      <c r="N14898" s="121"/>
      <c r="O14898" s="96"/>
    </row>
    <row r="14899" spans="6:15" ht="45.95" customHeight="1">
      <c r="F14899" s="133"/>
      <c r="G14899" s="25"/>
      <c r="H14899" s="25"/>
      <c r="I14899" s="132"/>
      <c r="J14899" s="23"/>
      <c r="K14899" s="24"/>
      <c r="L14899" s="23"/>
      <c r="N14899" s="121"/>
      <c r="O14899" s="96"/>
    </row>
    <row r="14900" spans="6:15" ht="45.95" customHeight="1">
      <c r="F14900" s="133"/>
      <c r="G14900" s="25"/>
      <c r="H14900" s="25"/>
      <c r="I14900" s="132"/>
      <c r="J14900" s="23"/>
      <c r="K14900" s="24"/>
      <c r="L14900" s="23"/>
      <c r="N14900" s="121"/>
      <c r="O14900" s="96"/>
    </row>
    <row r="14901" spans="6:15" ht="45.95" customHeight="1">
      <c r="F14901" s="18"/>
      <c r="G14901" s="19"/>
      <c r="H14901" s="19"/>
      <c r="I14901" s="120"/>
      <c r="J14901" s="16"/>
      <c r="K14901" s="17"/>
      <c r="L14901" s="16"/>
      <c r="N14901" s="121"/>
      <c r="O14901" s="96"/>
    </row>
    <row r="14902" spans="6:15" ht="45.95" customHeight="1">
      <c r="F14902" s="18"/>
      <c r="G14902" s="19"/>
      <c r="H14902" s="19"/>
      <c r="I14902" s="120"/>
      <c r="J14902" s="16"/>
      <c r="K14902" s="17"/>
      <c r="L14902" s="16"/>
      <c r="N14902" s="121"/>
      <c r="O14902" s="96"/>
    </row>
    <row r="14903" spans="6:15" ht="45.95" customHeight="1">
      <c r="F14903" s="18"/>
      <c r="G14903" s="19"/>
      <c r="H14903" s="19"/>
      <c r="I14903" s="120"/>
      <c r="J14903" s="16"/>
      <c r="K14903" s="17"/>
      <c r="L14903" s="16"/>
      <c r="N14903" s="121"/>
      <c r="O14903" s="96"/>
    </row>
    <row r="14904" spans="6:15" ht="45.95" customHeight="1">
      <c r="F14904" s="22"/>
      <c r="G14904" s="19"/>
      <c r="H14904" s="19"/>
      <c r="I14904" s="120"/>
      <c r="J14904" s="23"/>
      <c r="K14904" s="24"/>
      <c r="L14904" s="23"/>
      <c r="N14904" s="121"/>
      <c r="O14904" s="96"/>
    </row>
    <row r="14905" spans="6:15" ht="45.95" customHeight="1">
      <c r="F14905" s="22"/>
      <c r="G14905" s="19"/>
      <c r="H14905" s="19"/>
      <c r="I14905" s="120"/>
      <c r="J14905" s="23"/>
      <c r="K14905" s="24"/>
      <c r="L14905" s="23"/>
      <c r="N14905" s="121"/>
      <c r="O14905" s="96"/>
    </row>
    <row r="14906" spans="6:15" ht="45.95" customHeight="1">
      <c r="F14906" s="25"/>
      <c r="G14906" s="25"/>
      <c r="H14906" s="25"/>
      <c r="I14906" s="132"/>
      <c r="J14906" s="23"/>
      <c r="K14906" s="24"/>
      <c r="L14906" s="23"/>
      <c r="N14906" s="121"/>
      <c r="O14906" s="96"/>
    </row>
    <row r="14907" spans="6:15" ht="45.95" customHeight="1">
      <c r="F14907" s="25"/>
      <c r="G14907" s="25"/>
      <c r="H14907" s="25"/>
      <c r="I14907" s="132"/>
      <c r="J14907" s="23"/>
      <c r="K14907" s="24"/>
      <c r="L14907" s="23"/>
      <c r="N14907" s="121"/>
      <c r="O14907" s="96"/>
    </row>
    <row r="14908" spans="6:15" ht="45.95" customHeight="1">
      <c r="F14908" s="133"/>
      <c r="G14908" s="25"/>
      <c r="H14908" s="25"/>
      <c r="I14908" s="132"/>
      <c r="J14908" s="23"/>
      <c r="K14908" s="24"/>
      <c r="L14908" s="23"/>
      <c r="N14908" s="121"/>
      <c r="O14908" s="96"/>
    </row>
    <row r="14909" spans="6:15" ht="45.95" customHeight="1">
      <c r="F14909" s="133"/>
      <c r="G14909" s="25"/>
      <c r="H14909" s="25"/>
      <c r="I14909" s="132"/>
      <c r="J14909" s="23"/>
      <c r="K14909" s="24"/>
      <c r="L14909" s="23"/>
      <c r="N14909" s="121"/>
      <c r="O14909" s="96"/>
    </row>
    <row r="14910" spans="6:15" ht="45.95" customHeight="1">
      <c r="F14910" s="133"/>
      <c r="G14910" s="25"/>
      <c r="H14910" s="25"/>
      <c r="I14910" s="132"/>
      <c r="J14910" s="23"/>
      <c r="K14910" s="24"/>
      <c r="L14910" s="23"/>
      <c r="N14910" s="121"/>
      <c r="O14910" s="96"/>
    </row>
    <row r="14911" spans="6:15" ht="45.95" customHeight="1">
      <c r="F14911" s="18"/>
      <c r="G14911" s="19"/>
      <c r="H14911" s="19"/>
      <c r="I14911" s="137"/>
      <c r="J14911" s="16"/>
      <c r="K14911" s="17"/>
      <c r="L14911" s="16"/>
      <c r="N14911" s="121"/>
      <c r="O14911" s="96"/>
    </row>
    <row r="14912" spans="6:15" ht="45.95" customHeight="1">
      <c r="F14912" s="18"/>
      <c r="G14912" s="19"/>
      <c r="H14912" s="19"/>
      <c r="I14912" s="120"/>
      <c r="J14912" s="16"/>
      <c r="K14912" s="17"/>
      <c r="L14912" s="16"/>
      <c r="N14912" s="121"/>
      <c r="O14912" s="96"/>
    </row>
    <row r="14913" spans="6:15" ht="45.95" customHeight="1">
      <c r="F14913" s="18"/>
      <c r="G14913" s="19"/>
      <c r="H14913" s="19"/>
      <c r="I14913" s="120"/>
      <c r="J14913" s="16"/>
      <c r="K14913" s="17"/>
      <c r="L14913" s="16"/>
      <c r="N14913" s="121"/>
      <c r="O14913" s="96"/>
    </row>
    <row r="14914" spans="6:15" ht="45.95" customHeight="1">
      <c r="F14914" s="22"/>
      <c r="G14914" s="19"/>
      <c r="H14914" s="19"/>
      <c r="I14914" s="120"/>
      <c r="J14914" s="23"/>
      <c r="K14914" s="24"/>
      <c r="L14914" s="23"/>
      <c r="N14914" s="121"/>
      <c r="O14914" s="96"/>
    </row>
    <row r="14915" spans="6:15" ht="45.95" customHeight="1">
      <c r="F14915" s="22"/>
      <c r="G14915" s="19"/>
      <c r="H14915" s="19"/>
      <c r="I14915" s="120"/>
      <c r="J14915" s="23"/>
      <c r="K14915" s="24"/>
      <c r="L14915" s="23"/>
      <c r="N14915" s="121"/>
      <c r="O14915" s="96"/>
    </row>
    <row r="14916" spans="6:15" ht="45.95" customHeight="1">
      <c r="F14916" s="25"/>
      <c r="G14916" s="25"/>
      <c r="H14916" s="25"/>
      <c r="I14916" s="120"/>
      <c r="J14916" s="23"/>
      <c r="K14916" s="24"/>
      <c r="L14916" s="23"/>
      <c r="N14916" s="121"/>
      <c r="O14916" s="96"/>
    </row>
    <row r="14917" spans="6:15" ht="45.95" customHeight="1">
      <c r="F14917" s="25"/>
      <c r="G14917" s="25"/>
      <c r="H14917" s="25"/>
      <c r="I14917" s="132"/>
      <c r="J14917" s="23"/>
      <c r="K14917" s="24"/>
      <c r="L14917" s="23"/>
      <c r="N14917" s="121"/>
      <c r="O14917" s="96"/>
    </row>
    <row r="14918" spans="6:15" ht="45.95" customHeight="1">
      <c r="F14918" s="133"/>
      <c r="G14918" s="25"/>
      <c r="H14918" s="25"/>
      <c r="I14918" s="132"/>
      <c r="J14918" s="23"/>
      <c r="K14918" s="24"/>
      <c r="L14918" s="23"/>
      <c r="N14918" s="121"/>
      <c r="O14918" s="96"/>
    </row>
    <row r="14919" spans="6:15" ht="45.95" customHeight="1">
      <c r="F14919" s="133"/>
      <c r="G14919" s="25"/>
      <c r="H14919" s="25"/>
      <c r="I14919" s="132"/>
      <c r="J14919" s="23"/>
      <c r="K14919" s="24"/>
      <c r="L14919" s="23"/>
      <c r="N14919" s="121"/>
      <c r="O14919" s="96"/>
    </row>
    <row r="14920" spans="6:15" ht="45.95" customHeight="1">
      <c r="F14920" s="133"/>
      <c r="G14920" s="25"/>
      <c r="H14920" s="25"/>
      <c r="I14920" s="132"/>
      <c r="J14920" s="23"/>
      <c r="K14920" s="24"/>
      <c r="L14920" s="23"/>
      <c r="N14920" s="121"/>
      <c r="O14920" s="96"/>
    </row>
    <row r="14921" spans="6:15" ht="45.95" customHeight="1">
      <c r="F14921" s="18"/>
      <c r="G14921" s="19"/>
      <c r="H14921" s="19"/>
      <c r="I14921" s="137"/>
      <c r="J14921" s="16"/>
      <c r="K14921" s="17"/>
      <c r="L14921" s="16"/>
      <c r="N14921" s="121"/>
      <c r="O14921" s="96"/>
    </row>
    <row r="14922" spans="6:15" ht="45.95" customHeight="1">
      <c r="F14922" s="18"/>
      <c r="G14922" s="19"/>
      <c r="H14922" s="19"/>
      <c r="I14922" s="120"/>
      <c r="J14922" s="16"/>
      <c r="K14922" s="17"/>
      <c r="L14922" s="16"/>
      <c r="N14922" s="121"/>
      <c r="O14922" s="96"/>
    </row>
    <row r="14923" spans="6:15" ht="45.95" customHeight="1">
      <c r="F14923" s="18"/>
      <c r="G14923" s="19"/>
      <c r="H14923" s="19"/>
      <c r="I14923" s="120"/>
      <c r="J14923" s="16"/>
      <c r="K14923" s="17"/>
      <c r="L14923" s="16"/>
      <c r="N14923" s="121"/>
      <c r="O14923" s="96"/>
    </row>
    <row r="14924" spans="6:15" ht="45.95" customHeight="1">
      <c r="F14924" s="18"/>
      <c r="G14924" s="19"/>
      <c r="H14924" s="19"/>
      <c r="I14924" s="120"/>
      <c r="J14924" s="16"/>
      <c r="K14924" s="17"/>
      <c r="L14924" s="16"/>
      <c r="N14924" s="121"/>
      <c r="O14924" s="96"/>
    </row>
    <row r="14925" spans="6:15" ht="45.95" customHeight="1">
      <c r="F14925" s="22"/>
      <c r="G14925" s="19"/>
      <c r="H14925" s="19"/>
      <c r="I14925" s="120"/>
      <c r="J14925" s="23"/>
      <c r="K14925" s="24"/>
      <c r="L14925" s="23"/>
      <c r="N14925" s="121"/>
      <c r="O14925" s="96"/>
    </row>
    <row r="14926" spans="6:15" ht="45.95" customHeight="1">
      <c r="F14926" s="22"/>
      <c r="G14926" s="19"/>
      <c r="H14926" s="19"/>
      <c r="I14926" s="120"/>
      <c r="J14926" s="23"/>
      <c r="K14926" s="24"/>
      <c r="L14926" s="23"/>
      <c r="N14926" s="121"/>
      <c r="O14926" s="96"/>
    </row>
    <row r="14927" spans="6:15" ht="45.95" customHeight="1">
      <c r="F14927" s="25"/>
      <c r="G14927" s="25"/>
      <c r="H14927" s="25"/>
      <c r="I14927" s="132"/>
      <c r="J14927" s="23"/>
      <c r="K14927" s="24"/>
      <c r="L14927" s="23"/>
      <c r="N14927" s="121"/>
      <c r="O14927" s="96"/>
    </row>
    <row r="14928" spans="6:15" ht="45.95" customHeight="1">
      <c r="F14928" s="25"/>
      <c r="G14928" s="25"/>
      <c r="H14928" s="25"/>
      <c r="I14928" s="132"/>
      <c r="J14928" s="23"/>
      <c r="K14928" s="24"/>
      <c r="L14928" s="23"/>
      <c r="N14928" s="121"/>
      <c r="O14928" s="96"/>
    </row>
    <row r="14929" spans="1:15" ht="45.95" customHeight="1">
      <c r="F14929" s="133"/>
      <c r="G14929" s="25"/>
      <c r="H14929" s="25"/>
      <c r="I14929" s="132"/>
      <c r="J14929" s="23"/>
      <c r="K14929" s="24"/>
      <c r="L14929" s="23"/>
      <c r="N14929" s="121"/>
      <c r="O14929" s="96"/>
    </row>
    <row r="14930" spans="1:15" ht="45.95" customHeight="1">
      <c r="F14930" s="133"/>
      <c r="G14930" s="25"/>
      <c r="H14930" s="25"/>
      <c r="I14930" s="132"/>
      <c r="J14930" s="23"/>
      <c r="K14930" s="24"/>
      <c r="L14930" s="23"/>
      <c r="N14930" s="121"/>
      <c r="O14930" s="96"/>
    </row>
    <row r="14931" spans="1:15" ht="45.95" customHeight="1">
      <c r="A14931" s="110"/>
      <c r="C14931" s="127"/>
      <c r="D14931" s="150"/>
      <c r="E14931" s="150"/>
      <c r="F14931" s="18"/>
      <c r="G14931" s="130"/>
      <c r="H14931" s="130"/>
      <c r="I14931" s="120"/>
      <c r="J14931" s="16"/>
      <c r="K14931" s="17"/>
      <c r="L14931" s="16"/>
      <c r="N14931" s="121"/>
      <c r="O14931" s="96"/>
    </row>
    <row r="14932" spans="1:15" ht="45.95" customHeight="1">
      <c r="F14932" s="18"/>
      <c r="G14932" s="130"/>
      <c r="H14932" s="130"/>
      <c r="I14932" s="120"/>
      <c r="J14932" s="16"/>
      <c r="K14932" s="17"/>
      <c r="L14932" s="16"/>
      <c r="N14932" s="121"/>
      <c r="O14932" s="96"/>
    </row>
    <row r="14933" spans="1:15" ht="45.95" customHeight="1">
      <c r="F14933" s="130"/>
      <c r="G14933" s="130"/>
      <c r="H14933" s="130"/>
      <c r="I14933" s="120"/>
      <c r="J14933" s="16"/>
      <c r="K14933" s="17"/>
      <c r="L14933" s="16"/>
      <c r="N14933" s="121"/>
      <c r="O14933" s="96"/>
    </row>
    <row r="14934" spans="1:15" ht="45.95" customHeight="1">
      <c r="A14934" s="110"/>
      <c r="B14934" s="165"/>
      <c r="C14934" s="127"/>
      <c r="D14934" s="150"/>
      <c r="E14934" s="150"/>
      <c r="F14934" s="166"/>
      <c r="G14934" s="130"/>
      <c r="H14934" s="130"/>
      <c r="I14934" s="120"/>
      <c r="J14934" s="16"/>
      <c r="K14934" s="17"/>
      <c r="L14934" s="16"/>
      <c r="N14934" s="131"/>
      <c r="O14934" s="96"/>
    </row>
    <row r="14935" spans="1:15" ht="45.95" customHeight="1">
      <c r="F14935" s="18"/>
      <c r="G14935" s="130"/>
      <c r="H14935" s="130"/>
      <c r="I14935" s="120"/>
      <c r="J14935" s="16"/>
      <c r="K14935" s="17"/>
      <c r="L14935" s="16"/>
      <c r="N14935" s="131"/>
      <c r="O14935" s="96"/>
    </row>
    <row r="14936" spans="1:15" ht="45.95" customHeight="1">
      <c r="F14936" s="18"/>
      <c r="G14936" s="130"/>
      <c r="H14936" s="130"/>
      <c r="I14936" s="120"/>
      <c r="J14936" s="16"/>
      <c r="K14936" s="17"/>
      <c r="L14936" s="16"/>
      <c r="N14936" s="131"/>
      <c r="O14936" s="96"/>
    </row>
    <row r="14937" spans="1:15" ht="45.95" customHeight="1">
      <c r="F14937" s="18"/>
      <c r="G14937" s="130"/>
      <c r="H14937" s="130"/>
      <c r="I14937" s="120"/>
      <c r="J14937" s="16"/>
      <c r="K14937" s="17"/>
      <c r="L14937" s="16"/>
      <c r="N14937" s="131"/>
      <c r="O14937" s="96"/>
    </row>
    <row r="14938" spans="1:15" ht="45.95" customHeight="1">
      <c r="F14938" s="130"/>
      <c r="G14938" s="130"/>
      <c r="H14938" s="130"/>
      <c r="I14938" s="120"/>
      <c r="J14938" s="16"/>
      <c r="K14938" s="17"/>
      <c r="L14938" s="16"/>
      <c r="N14938" s="131"/>
      <c r="O14938" s="96"/>
    </row>
    <row r="14939" spans="1:15" ht="45.95" customHeight="1">
      <c r="F14939" s="18"/>
      <c r="G14939" s="19"/>
      <c r="H14939" s="19"/>
      <c r="I14939" s="137"/>
      <c r="J14939" s="16"/>
      <c r="K14939" s="17"/>
      <c r="L14939" s="16"/>
      <c r="N14939" s="121"/>
      <c r="O14939" s="96"/>
    </row>
    <row r="14940" spans="1:15" ht="45.95" customHeight="1">
      <c r="F14940" s="18"/>
      <c r="G14940" s="19"/>
      <c r="H14940" s="19"/>
      <c r="I14940" s="120"/>
      <c r="J14940" s="16"/>
      <c r="K14940" s="17"/>
      <c r="L14940" s="16"/>
      <c r="N14940" s="121"/>
      <c r="O14940" s="96"/>
    </row>
    <row r="14941" spans="1:15" ht="45.95" customHeight="1">
      <c r="F14941" s="18"/>
      <c r="G14941" s="19"/>
      <c r="H14941" s="19"/>
      <c r="I14941" s="120"/>
      <c r="J14941" s="16"/>
      <c r="K14941" s="17"/>
      <c r="L14941" s="16"/>
      <c r="N14941" s="121"/>
      <c r="O14941" s="96"/>
    </row>
    <row r="14942" spans="1:15" ht="45.95" customHeight="1">
      <c r="F14942" s="18"/>
      <c r="G14942" s="19"/>
      <c r="H14942" s="19"/>
      <c r="I14942" s="120"/>
      <c r="J14942" s="16"/>
      <c r="K14942" s="17"/>
      <c r="L14942" s="16"/>
      <c r="N14942" s="121"/>
      <c r="O14942" s="96"/>
    </row>
    <row r="14943" spans="1:15" ht="45.95" customHeight="1">
      <c r="F14943" s="25"/>
      <c r="G14943" s="25"/>
      <c r="H14943" s="25"/>
      <c r="I14943" s="120"/>
      <c r="J14943" s="23"/>
      <c r="K14943" s="24"/>
      <c r="L14943" s="23"/>
      <c r="N14943" s="121"/>
      <c r="O14943" s="96"/>
    </row>
    <row r="14944" spans="1:15" ht="45.95" customHeight="1">
      <c r="F14944" s="133"/>
      <c r="G14944" s="25"/>
      <c r="H14944" s="25"/>
      <c r="I14944" s="120"/>
      <c r="J14944" s="23"/>
      <c r="K14944" s="24"/>
      <c r="L14944" s="23"/>
      <c r="N14944" s="121"/>
      <c r="O14944" s="96"/>
    </row>
    <row r="14945" spans="6:15" ht="45.95" customHeight="1">
      <c r="F14945" s="133"/>
      <c r="G14945" s="25"/>
      <c r="H14945" s="25"/>
      <c r="I14945" s="132"/>
      <c r="J14945" s="23"/>
      <c r="K14945" s="24"/>
      <c r="L14945" s="23"/>
      <c r="N14945" s="121"/>
      <c r="O14945" s="96"/>
    </row>
    <row r="14946" spans="6:15" ht="45.95" customHeight="1">
      <c r="F14946" s="18"/>
      <c r="G14946" s="19"/>
      <c r="H14946" s="19"/>
      <c r="I14946" s="120"/>
      <c r="J14946" s="16"/>
      <c r="K14946" s="17"/>
      <c r="L14946" s="16"/>
      <c r="N14946" s="121"/>
      <c r="O14946" s="96"/>
    </row>
    <row r="14947" spans="6:15" ht="45.95" customHeight="1">
      <c r="F14947" s="18"/>
      <c r="G14947" s="19"/>
      <c r="H14947" s="19"/>
      <c r="I14947" s="120"/>
      <c r="J14947" s="16"/>
      <c r="K14947" s="17"/>
      <c r="L14947" s="16"/>
      <c r="N14947" s="121"/>
      <c r="O14947" s="96"/>
    </row>
    <row r="14948" spans="6:15" ht="45.95" customHeight="1">
      <c r="F14948" s="18"/>
      <c r="G14948" s="19"/>
      <c r="H14948" s="19"/>
      <c r="I14948" s="120"/>
      <c r="J14948" s="16"/>
      <c r="K14948" s="17"/>
      <c r="L14948" s="16"/>
      <c r="N14948" s="121"/>
      <c r="O14948" s="96"/>
    </row>
    <row r="14949" spans="6:15" ht="45.95" customHeight="1">
      <c r="F14949" s="22"/>
      <c r="G14949" s="19"/>
      <c r="H14949" s="19"/>
      <c r="I14949" s="120"/>
      <c r="J14949" s="23"/>
      <c r="K14949" s="24"/>
      <c r="L14949" s="23"/>
      <c r="N14949" s="121"/>
      <c r="O14949" s="96"/>
    </row>
    <row r="14950" spans="6:15" ht="45.95" customHeight="1">
      <c r="F14950" s="25"/>
      <c r="G14950" s="25"/>
      <c r="H14950" s="25"/>
      <c r="I14950" s="132"/>
      <c r="J14950" s="23"/>
      <c r="K14950" s="24"/>
      <c r="L14950" s="23"/>
      <c r="N14950" s="121"/>
      <c r="O14950" s="96"/>
    </row>
    <row r="14951" spans="6:15" ht="45.95" customHeight="1">
      <c r="F14951" s="25"/>
      <c r="G14951" s="25"/>
      <c r="H14951" s="25"/>
      <c r="I14951" s="132"/>
      <c r="J14951" s="23"/>
      <c r="K14951" s="24"/>
      <c r="L14951" s="23"/>
      <c r="N14951" s="121"/>
      <c r="O14951" s="96"/>
    </row>
    <row r="14952" spans="6:15" ht="45.95" customHeight="1">
      <c r="F14952" s="133"/>
      <c r="G14952" s="25"/>
      <c r="H14952" s="25"/>
      <c r="I14952" s="132"/>
      <c r="J14952" s="23"/>
      <c r="K14952" s="24"/>
      <c r="L14952" s="23"/>
      <c r="N14952" s="121"/>
      <c r="O14952" s="96"/>
    </row>
    <row r="14953" spans="6:15" ht="45.95" customHeight="1">
      <c r="F14953" s="133"/>
      <c r="G14953" s="25"/>
      <c r="H14953" s="25"/>
      <c r="I14953" s="132"/>
      <c r="J14953" s="23"/>
      <c r="K14953" s="24"/>
      <c r="L14953" s="23"/>
      <c r="N14953" s="121"/>
      <c r="O14953" s="96"/>
    </row>
    <row r="14954" spans="6:15" ht="45.95" customHeight="1">
      <c r="F14954" s="18"/>
      <c r="G14954" s="19"/>
      <c r="H14954" s="19"/>
      <c r="I14954" s="120"/>
      <c r="J14954" s="16"/>
      <c r="K14954" s="17"/>
      <c r="L14954" s="16"/>
      <c r="N14954" s="121"/>
      <c r="O14954" s="96"/>
    </row>
    <row r="14955" spans="6:15" ht="45.95" customHeight="1">
      <c r="F14955" s="18"/>
      <c r="G14955" s="19"/>
      <c r="H14955" s="19"/>
      <c r="I14955" s="120"/>
      <c r="J14955" s="16"/>
      <c r="K14955" s="17"/>
      <c r="L14955" s="16"/>
      <c r="N14955" s="121"/>
      <c r="O14955" s="96"/>
    </row>
    <row r="14956" spans="6:15" ht="45.95" customHeight="1">
      <c r="F14956" s="22"/>
      <c r="G14956" s="19"/>
      <c r="H14956" s="19"/>
      <c r="I14956" s="120"/>
      <c r="J14956" s="23"/>
      <c r="K14956" s="24"/>
      <c r="L14956" s="23"/>
      <c r="N14956" s="121"/>
      <c r="O14956" s="96"/>
    </row>
    <row r="14957" spans="6:15" ht="45.95" customHeight="1">
      <c r="F14957" s="22"/>
      <c r="G14957" s="19"/>
      <c r="H14957" s="19"/>
      <c r="I14957" s="120"/>
      <c r="J14957" s="23"/>
      <c r="K14957" s="24"/>
      <c r="L14957" s="23"/>
      <c r="N14957" s="121"/>
      <c r="O14957" s="96"/>
    </row>
    <row r="14958" spans="6:15" ht="45.95" customHeight="1">
      <c r="F14958" s="25"/>
      <c r="G14958" s="25"/>
      <c r="H14958" s="25"/>
      <c r="I14958" s="120"/>
      <c r="J14958" s="23"/>
      <c r="K14958" s="24"/>
      <c r="L14958" s="23"/>
      <c r="N14958" s="121"/>
      <c r="O14958" s="96"/>
    </row>
    <row r="14959" spans="6:15" ht="45.95" customHeight="1">
      <c r="F14959" s="25"/>
      <c r="G14959" s="25"/>
      <c r="H14959" s="25"/>
      <c r="I14959" s="132"/>
      <c r="J14959" s="23"/>
      <c r="K14959" s="24"/>
      <c r="L14959" s="23"/>
      <c r="N14959" s="121"/>
      <c r="O14959" s="96"/>
    </row>
    <row r="14960" spans="6:15" ht="45.95" customHeight="1">
      <c r="F14960" s="133"/>
      <c r="G14960" s="25"/>
      <c r="H14960" s="25"/>
      <c r="I14960" s="132"/>
      <c r="J14960" s="23"/>
      <c r="K14960" s="24"/>
      <c r="L14960" s="23"/>
      <c r="N14960" s="121"/>
      <c r="O14960" s="96"/>
    </row>
    <row r="14961" spans="6:15" ht="45.95" customHeight="1">
      <c r="F14961" s="133"/>
      <c r="G14961" s="25"/>
      <c r="H14961" s="25"/>
      <c r="I14961" s="132"/>
      <c r="J14961" s="23"/>
      <c r="K14961" s="24"/>
      <c r="L14961" s="23"/>
      <c r="N14961" s="121"/>
      <c r="O14961" s="96"/>
    </row>
    <row r="14962" spans="6:15" ht="45.95" customHeight="1">
      <c r="F14962" s="18"/>
      <c r="G14962" s="19"/>
      <c r="H14962" s="19"/>
      <c r="I14962" s="137"/>
      <c r="J14962" s="16"/>
      <c r="K14962" s="17"/>
      <c r="L14962" s="16"/>
      <c r="N14962" s="121"/>
      <c r="O14962" s="96"/>
    </row>
    <row r="14963" spans="6:15" ht="45.95" customHeight="1">
      <c r="F14963" s="18"/>
      <c r="G14963" s="19"/>
      <c r="H14963" s="19"/>
      <c r="I14963" s="120"/>
      <c r="J14963" s="16"/>
      <c r="K14963" s="17"/>
      <c r="L14963" s="16"/>
      <c r="N14963" s="121"/>
      <c r="O14963" s="96"/>
    </row>
    <row r="14964" spans="6:15" ht="45.95" customHeight="1">
      <c r="F14964" s="18"/>
      <c r="G14964" s="19"/>
      <c r="H14964" s="19"/>
      <c r="I14964" s="120"/>
      <c r="J14964" s="16"/>
      <c r="K14964" s="17"/>
      <c r="L14964" s="16"/>
      <c r="N14964" s="121"/>
      <c r="O14964" s="96"/>
    </row>
    <row r="14965" spans="6:15" ht="45.95" customHeight="1">
      <c r="F14965" s="22"/>
      <c r="G14965" s="19"/>
      <c r="H14965" s="19"/>
      <c r="I14965" s="120"/>
      <c r="J14965" s="23"/>
      <c r="K14965" s="24"/>
      <c r="L14965" s="23"/>
      <c r="N14965" s="121"/>
      <c r="O14965" s="96"/>
    </row>
    <row r="14966" spans="6:15" ht="45.95" customHeight="1">
      <c r="F14966" s="22"/>
      <c r="G14966" s="19"/>
      <c r="H14966" s="19"/>
      <c r="I14966" s="120"/>
      <c r="J14966" s="23"/>
      <c r="K14966" s="24"/>
      <c r="L14966" s="23"/>
      <c r="N14966" s="121"/>
      <c r="O14966" s="96"/>
    </row>
    <row r="14967" spans="6:15" ht="45.95" customHeight="1">
      <c r="F14967" s="25"/>
      <c r="G14967" s="25"/>
      <c r="H14967" s="25"/>
      <c r="I14967" s="120"/>
      <c r="J14967" s="23"/>
      <c r="K14967" s="24"/>
      <c r="L14967" s="23"/>
      <c r="N14967" s="121"/>
      <c r="O14967" s="96"/>
    </row>
    <row r="14968" spans="6:15" ht="45.95" customHeight="1">
      <c r="F14968" s="25"/>
      <c r="G14968" s="25"/>
      <c r="H14968" s="25"/>
      <c r="I14968" s="132"/>
      <c r="J14968" s="23"/>
      <c r="K14968" s="24"/>
      <c r="L14968" s="23"/>
      <c r="N14968" s="121"/>
      <c r="O14968" s="96"/>
    </row>
    <row r="14969" spans="6:15" ht="45.95" customHeight="1">
      <c r="F14969" s="133"/>
      <c r="G14969" s="25"/>
      <c r="H14969" s="25"/>
      <c r="I14969" s="132"/>
      <c r="J14969" s="23"/>
      <c r="K14969" s="24"/>
      <c r="L14969" s="23"/>
      <c r="N14969" s="121"/>
      <c r="O14969" s="96"/>
    </row>
    <row r="14970" spans="6:15" ht="45.95" customHeight="1">
      <c r="F14970" s="133"/>
      <c r="G14970" s="25"/>
      <c r="H14970" s="25"/>
      <c r="I14970" s="132"/>
      <c r="J14970" s="23"/>
      <c r="K14970" s="24"/>
      <c r="L14970" s="23"/>
      <c r="N14970" s="121"/>
      <c r="O14970" s="96"/>
    </row>
    <row r="14971" spans="6:15" ht="45.95" customHeight="1">
      <c r="F14971" s="18"/>
      <c r="G14971" s="19"/>
      <c r="H14971" s="19"/>
      <c r="I14971" s="120"/>
      <c r="J14971" s="16"/>
      <c r="K14971" s="17"/>
      <c r="L14971" s="16"/>
      <c r="N14971" s="121"/>
      <c r="O14971" s="96"/>
    </row>
    <row r="14972" spans="6:15" ht="45.95" customHeight="1">
      <c r="F14972" s="18"/>
      <c r="G14972" s="19"/>
      <c r="H14972" s="19"/>
      <c r="I14972" s="120"/>
      <c r="J14972" s="16"/>
      <c r="K14972" s="17"/>
      <c r="L14972" s="16"/>
      <c r="N14972" s="121"/>
      <c r="O14972" s="96"/>
    </row>
    <row r="14973" spans="6:15" ht="45.95" customHeight="1">
      <c r="F14973" s="18"/>
      <c r="G14973" s="19"/>
      <c r="H14973" s="19"/>
      <c r="I14973" s="120"/>
      <c r="J14973" s="16"/>
      <c r="K14973" s="17"/>
      <c r="L14973" s="16"/>
      <c r="N14973" s="121"/>
      <c r="O14973" s="96"/>
    </row>
    <row r="14974" spans="6:15" ht="45.95" customHeight="1">
      <c r="F14974" s="25"/>
      <c r="G14974" s="25"/>
      <c r="H14974" s="25"/>
      <c r="I14974" s="132"/>
      <c r="J14974" s="23"/>
      <c r="K14974" s="24"/>
      <c r="L14974" s="23"/>
      <c r="N14974" s="121"/>
      <c r="O14974" s="96"/>
    </row>
    <row r="14975" spans="6:15" ht="45.95" customHeight="1">
      <c r="F14975" s="25"/>
      <c r="G14975" s="25"/>
      <c r="H14975" s="25"/>
      <c r="I14975" s="132"/>
      <c r="J14975" s="23"/>
      <c r="K14975" s="24"/>
      <c r="L14975" s="23"/>
      <c r="N14975" s="121"/>
      <c r="O14975" s="96"/>
    </row>
    <row r="14976" spans="6:15" ht="45.95" customHeight="1">
      <c r="F14976" s="133"/>
      <c r="G14976" s="25"/>
      <c r="H14976" s="25"/>
      <c r="I14976" s="132"/>
      <c r="J14976" s="23"/>
      <c r="K14976" s="24"/>
      <c r="L14976" s="23"/>
      <c r="N14976" s="121"/>
      <c r="O14976" s="96"/>
    </row>
    <row r="14977" spans="1:15" ht="45.95" customHeight="1">
      <c r="F14977" s="133"/>
      <c r="G14977" s="25"/>
      <c r="H14977" s="25"/>
      <c r="I14977" s="132"/>
      <c r="J14977" s="23"/>
      <c r="K14977" s="24"/>
      <c r="L14977" s="23"/>
      <c r="N14977" s="121"/>
      <c r="O14977" s="96"/>
    </row>
    <row r="14978" spans="1:15" ht="45.95" customHeight="1">
      <c r="A14978" s="110"/>
      <c r="C14978" s="127"/>
      <c r="D14978" s="150"/>
      <c r="E14978" s="150"/>
      <c r="F14978" s="18"/>
      <c r="G14978" s="130"/>
      <c r="H14978" s="130"/>
      <c r="I14978" s="120"/>
      <c r="J14978" s="16"/>
      <c r="K14978" s="17"/>
      <c r="L14978" s="16"/>
      <c r="O14978" s="96"/>
    </row>
    <row r="14979" spans="1:15" ht="45.95" customHeight="1">
      <c r="F14979" s="18"/>
      <c r="G14979" s="130"/>
      <c r="H14979" s="130"/>
      <c r="I14979" s="120"/>
      <c r="J14979" s="16"/>
      <c r="K14979" s="17"/>
      <c r="L14979" s="16"/>
      <c r="N14979" s="131"/>
      <c r="O14979" s="96"/>
    </row>
    <row r="14980" spans="1:15" ht="45.95" customHeight="1">
      <c r="F14980" s="18"/>
      <c r="G14980" s="19"/>
      <c r="H14980" s="19"/>
      <c r="I14980" s="137"/>
      <c r="J14980" s="16"/>
      <c r="K14980" s="17"/>
      <c r="L14980" s="16"/>
      <c r="N14980" s="121"/>
      <c r="O14980" s="96"/>
    </row>
    <row r="14981" spans="1:15" ht="45.95" customHeight="1">
      <c r="F14981" s="18"/>
      <c r="G14981" s="19"/>
      <c r="H14981" s="19"/>
      <c r="I14981" s="120"/>
      <c r="J14981" s="16"/>
      <c r="K14981" s="17"/>
      <c r="L14981" s="16"/>
      <c r="N14981" s="121"/>
      <c r="O14981" s="96"/>
    </row>
    <row r="14982" spans="1:15" ht="45.95" customHeight="1">
      <c r="F14982" s="18"/>
      <c r="G14982" s="19"/>
      <c r="H14982" s="19"/>
      <c r="I14982" s="120"/>
      <c r="J14982" s="16"/>
      <c r="K14982" s="17"/>
      <c r="L14982" s="16"/>
      <c r="N14982" s="121"/>
      <c r="O14982" s="96"/>
    </row>
    <row r="14983" spans="1:15" ht="45.95" customHeight="1">
      <c r="F14983" s="18"/>
      <c r="G14983" s="19"/>
      <c r="H14983" s="19"/>
      <c r="I14983" s="120"/>
      <c r="J14983" s="16"/>
      <c r="K14983" s="17"/>
      <c r="L14983" s="16"/>
      <c r="N14983" s="121"/>
      <c r="O14983" s="96"/>
    </row>
    <row r="14984" spans="1:15" ht="45.95" customHeight="1">
      <c r="F14984" s="22"/>
      <c r="G14984" s="19"/>
      <c r="H14984" s="19"/>
      <c r="I14984" s="120"/>
      <c r="J14984" s="23"/>
      <c r="K14984" s="24"/>
      <c r="L14984" s="23"/>
      <c r="N14984" s="121"/>
      <c r="O14984" s="96"/>
    </row>
    <row r="14985" spans="1:15" ht="45.95" customHeight="1">
      <c r="F14985" s="22"/>
      <c r="G14985" s="19"/>
      <c r="H14985" s="19"/>
      <c r="I14985" s="120"/>
      <c r="J14985" s="23"/>
      <c r="K14985" s="24"/>
      <c r="L14985" s="23"/>
      <c r="N14985" s="121"/>
      <c r="O14985" s="96"/>
    </row>
    <row r="14986" spans="1:15" ht="45.95" customHeight="1">
      <c r="F14986" s="25"/>
      <c r="G14986" s="25"/>
      <c r="H14986" s="25"/>
      <c r="I14986" s="120"/>
      <c r="J14986" s="23"/>
      <c r="K14986" s="24"/>
      <c r="L14986" s="23"/>
      <c r="N14986" s="121"/>
      <c r="O14986" s="96"/>
    </row>
    <row r="14987" spans="1:15" ht="45.95" customHeight="1">
      <c r="F14987" s="25"/>
      <c r="G14987" s="25"/>
      <c r="H14987" s="25"/>
      <c r="I14987" s="132"/>
      <c r="J14987" s="23"/>
      <c r="K14987" s="24"/>
      <c r="L14987" s="23"/>
      <c r="N14987" s="121"/>
      <c r="O14987" s="96"/>
    </row>
    <row r="14988" spans="1:15" ht="45.95" customHeight="1">
      <c r="F14988" s="133"/>
      <c r="G14988" s="25"/>
      <c r="H14988" s="25"/>
      <c r="I14988" s="132"/>
      <c r="J14988" s="23"/>
      <c r="K14988" s="24"/>
      <c r="L14988" s="23"/>
      <c r="N14988" s="121"/>
      <c r="O14988" s="96"/>
    </row>
    <row r="14989" spans="1:15" ht="45.95" customHeight="1">
      <c r="F14989" s="133"/>
      <c r="G14989" s="25"/>
      <c r="H14989" s="25"/>
      <c r="I14989" s="132"/>
      <c r="J14989" s="23"/>
      <c r="K14989" s="24"/>
      <c r="L14989" s="23"/>
      <c r="N14989" s="121"/>
      <c r="O14989" s="96"/>
    </row>
    <row r="14990" spans="1:15" ht="45.95" customHeight="1">
      <c r="F14990" s="133"/>
      <c r="G14990" s="25"/>
      <c r="H14990" s="25"/>
      <c r="I14990" s="132"/>
      <c r="J14990" s="23"/>
      <c r="K14990" s="24"/>
      <c r="L14990" s="23"/>
      <c r="N14990" s="121"/>
      <c r="O14990" s="96"/>
    </row>
    <row r="14991" spans="1:15" ht="45.95" customHeight="1">
      <c r="F14991" s="18"/>
      <c r="G14991" s="19"/>
      <c r="H14991" s="19"/>
      <c r="I14991" s="137"/>
      <c r="J14991" s="16"/>
      <c r="K14991" s="17"/>
      <c r="L14991" s="16"/>
      <c r="N14991" s="131"/>
      <c r="O14991" s="96"/>
    </row>
    <row r="14992" spans="1:15" ht="45.95" customHeight="1">
      <c r="F14992" s="18"/>
      <c r="G14992" s="19"/>
      <c r="H14992" s="19"/>
      <c r="I14992" s="120"/>
      <c r="J14992" s="16"/>
      <c r="K14992" s="17"/>
      <c r="L14992" s="16"/>
      <c r="N14992" s="131"/>
      <c r="O14992" s="96"/>
    </row>
    <row r="14993" spans="6:15" ht="45.95" customHeight="1">
      <c r="F14993" s="18"/>
      <c r="G14993" s="19"/>
      <c r="H14993" s="19"/>
      <c r="I14993" s="120"/>
      <c r="J14993" s="16"/>
      <c r="K14993" s="17"/>
      <c r="L14993" s="16"/>
      <c r="N14993" s="131"/>
      <c r="O14993" s="96"/>
    </row>
    <row r="14994" spans="6:15" ht="45.95" customHeight="1">
      <c r="F14994" s="18"/>
      <c r="G14994" s="19"/>
      <c r="H14994" s="19"/>
      <c r="I14994" s="120"/>
      <c r="J14994" s="16"/>
      <c r="K14994" s="17"/>
      <c r="L14994" s="16"/>
      <c r="N14994" s="131"/>
      <c r="O14994" s="96"/>
    </row>
    <row r="14995" spans="6:15" ht="45.95" customHeight="1">
      <c r="F14995" s="18"/>
      <c r="G14995" s="19"/>
      <c r="H14995" s="19"/>
      <c r="I14995" s="120"/>
      <c r="J14995" s="16"/>
      <c r="K14995" s="17"/>
      <c r="L14995" s="16"/>
      <c r="N14995" s="131"/>
      <c r="O14995" s="96"/>
    </row>
    <row r="14996" spans="6:15" ht="45.95" customHeight="1">
      <c r="F14996" s="18"/>
      <c r="G14996" s="19"/>
      <c r="H14996" s="19"/>
      <c r="I14996" s="120"/>
      <c r="J14996" s="16"/>
      <c r="K14996" s="17"/>
      <c r="L14996" s="16"/>
      <c r="N14996" s="131"/>
      <c r="O14996" s="96"/>
    </row>
    <row r="14997" spans="6:15" ht="45.95" customHeight="1">
      <c r="F14997" s="18"/>
      <c r="G14997" s="19"/>
      <c r="H14997" s="19"/>
      <c r="I14997" s="120"/>
      <c r="J14997" s="16"/>
      <c r="K14997" s="17"/>
      <c r="L14997" s="16"/>
      <c r="N14997" s="131"/>
      <c r="O14997" s="96"/>
    </row>
    <row r="14998" spans="6:15" ht="45.95" customHeight="1">
      <c r="F14998" s="18"/>
      <c r="G14998" s="19"/>
      <c r="H14998" s="19"/>
      <c r="I14998" s="120"/>
      <c r="J14998" s="16"/>
      <c r="K14998" s="17"/>
      <c r="L14998" s="16"/>
      <c r="N14998" s="131"/>
      <c r="O14998" s="96"/>
    </row>
    <row r="14999" spans="6:15" ht="45.95" customHeight="1">
      <c r="F14999" s="18"/>
      <c r="G14999" s="19"/>
      <c r="H14999" s="19"/>
      <c r="I14999" s="120"/>
      <c r="J14999" s="16"/>
      <c r="K14999" s="17"/>
      <c r="L14999" s="16"/>
      <c r="N14999" s="131"/>
      <c r="O14999" s="96"/>
    </row>
    <row r="15000" spans="6:15" ht="45.95" customHeight="1">
      <c r="F15000" s="18"/>
      <c r="G15000" s="19"/>
      <c r="H15000" s="19"/>
      <c r="I15000" s="120"/>
      <c r="J15000" s="16"/>
      <c r="K15000" s="17"/>
      <c r="L15000" s="16"/>
      <c r="N15000" s="131"/>
      <c r="O15000" s="96"/>
    </row>
    <row r="15001" spans="6:15" ht="45.95" customHeight="1">
      <c r="F15001" s="18"/>
      <c r="G15001" s="19"/>
      <c r="H15001" s="19"/>
      <c r="I15001" s="120"/>
      <c r="J15001" s="16"/>
      <c r="K15001" s="17"/>
      <c r="L15001" s="16"/>
      <c r="N15001" s="131"/>
      <c r="O15001" s="96"/>
    </row>
    <row r="15002" spans="6:15" ht="45.95" customHeight="1">
      <c r="F15002" s="18"/>
      <c r="G15002" s="19"/>
      <c r="H15002" s="19"/>
      <c r="I15002" s="120"/>
      <c r="J15002" s="16"/>
      <c r="K15002" s="17"/>
      <c r="L15002" s="16"/>
      <c r="N15002" s="131"/>
      <c r="O15002" s="96"/>
    </row>
    <row r="15003" spans="6:15" ht="45.95" customHeight="1">
      <c r="F15003" s="22"/>
      <c r="G15003" s="19"/>
      <c r="H15003" s="19"/>
      <c r="I15003" s="120"/>
      <c r="J15003" s="23"/>
      <c r="K15003" s="24"/>
      <c r="L15003" s="23"/>
      <c r="N15003" s="131"/>
      <c r="O15003" s="96"/>
    </row>
    <row r="15004" spans="6:15" ht="45.95" customHeight="1">
      <c r="F15004" s="22"/>
      <c r="G15004" s="19"/>
      <c r="H15004" s="19"/>
      <c r="I15004" s="120"/>
      <c r="J15004" s="23"/>
      <c r="K15004" s="24"/>
      <c r="L15004" s="23"/>
      <c r="N15004" s="131"/>
      <c r="O15004" s="96"/>
    </row>
    <row r="15005" spans="6:15" ht="45.95" customHeight="1">
      <c r="F15005" s="25"/>
      <c r="G15005" s="25"/>
      <c r="H15005" s="25"/>
      <c r="I15005" s="132"/>
      <c r="J15005" s="23"/>
      <c r="K15005" s="24"/>
      <c r="L15005" s="23"/>
      <c r="N15005" s="131"/>
      <c r="O15005" s="96"/>
    </row>
    <row r="15006" spans="6:15" ht="45.95" customHeight="1">
      <c r="F15006" s="25"/>
      <c r="G15006" s="25"/>
      <c r="H15006" s="25"/>
      <c r="I15006" s="132"/>
      <c r="J15006" s="23"/>
      <c r="K15006" s="24"/>
      <c r="L15006" s="23"/>
      <c r="N15006" s="131"/>
      <c r="O15006" s="96"/>
    </row>
    <row r="15007" spans="6:15" ht="45.95" customHeight="1">
      <c r="F15007" s="133"/>
      <c r="G15007" s="25"/>
      <c r="H15007" s="25"/>
      <c r="I15007" s="132"/>
      <c r="J15007" s="23"/>
      <c r="K15007" s="24"/>
      <c r="L15007" s="23"/>
      <c r="N15007" s="131"/>
      <c r="O15007" s="96"/>
    </row>
    <row r="15008" spans="6:15" ht="45.95" customHeight="1">
      <c r="F15008" s="133"/>
      <c r="G15008" s="25"/>
      <c r="H15008" s="25"/>
      <c r="I15008" s="132"/>
      <c r="J15008" s="23"/>
      <c r="K15008" s="24"/>
      <c r="L15008" s="23"/>
      <c r="N15008" s="131"/>
      <c r="O15008" s="96"/>
    </row>
    <row r="15009" spans="1:15" ht="45.95" customHeight="1">
      <c r="F15009" s="133"/>
      <c r="G15009" s="25"/>
      <c r="H15009" s="25"/>
      <c r="I15009" s="132"/>
      <c r="J15009" s="23"/>
      <c r="K15009" s="24"/>
      <c r="L15009" s="23"/>
      <c r="N15009" s="131"/>
      <c r="O15009" s="96"/>
    </row>
    <row r="15010" spans="1:15" ht="45.95" customHeight="1">
      <c r="F15010" s="133"/>
      <c r="G15010" s="25"/>
      <c r="H15010" s="25"/>
      <c r="I15010" s="132"/>
      <c r="J15010" s="23"/>
      <c r="K15010" s="24"/>
      <c r="L15010" s="23"/>
      <c r="N15010" s="131"/>
      <c r="O15010" s="96"/>
    </row>
    <row r="15011" spans="1:15" ht="45.95" customHeight="1">
      <c r="F15011" s="133"/>
      <c r="G15011" s="25"/>
      <c r="H15011" s="25"/>
      <c r="I15011" s="132"/>
      <c r="J15011" s="23"/>
      <c r="K15011" s="24"/>
      <c r="L15011" s="23"/>
      <c r="N15011" s="131"/>
      <c r="O15011" s="96"/>
    </row>
    <row r="15012" spans="1:15" ht="45.95" customHeight="1">
      <c r="A15012" s="110"/>
      <c r="B15012" s="167"/>
      <c r="C15012" s="127"/>
      <c r="D15012" s="150"/>
      <c r="E15012" s="150"/>
      <c r="F15012" s="18"/>
      <c r="G15012" s="130"/>
      <c r="H15012" s="130"/>
      <c r="I15012" s="120"/>
      <c r="J15012" s="16"/>
      <c r="K15012" s="17"/>
      <c r="L15012" s="16"/>
      <c r="N15012" s="121"/>
      <c r="O15012" s="96"/>
    </row>
    <row r="15013" spans="1:15" ht="45.95" customHeight="1">
      <c r="F15013" s="18"/>
      <c r="G15013" s="130"/>
      <c r="H15013" s="130"/>
      <c r="I15013" s="120"/>
      <c r="J15013" s="16"/>
      <c r="K15013" s="17"/>
      <c r="L15013" s="16"/>
      <c r="N15013" s="131"/>
      <c r="O15013" s="96"/>
    </row>
    <row r="15014" spans="1:15" ht="45.95" customHeight="1">
      <c r="F15014" s="18"/>
      <c r="G15014" s="130"/>
      <c r="H15014" s="130"/>
      <c r="I15014" s="120"/>
      <c r="J15014" s="16"/>
      <c r="K15014" s="17"/>
      <c r="L15014" s="16"/>
      <c r="N15014" s="131"/>
      <c r="O15014" s="96"/>
    </row>
    <row r="15015" spans="1:15" ht="45.95" customHeight="1">
      <c r="F15015" s="130"/>
      <c r="G15015" s="130"/>
      <c r="H15015" s="130"/>
      <c r="I15015" s="120"/>
      <c r="J15015" s="16"/>
      <c r="K15015" s="17"/>
      <c r="L15015" s="16"/>
      <c r="N15015" s="131"/>
      <c r="O15015" s="96"/>
    </row>
    <row r="15016" spans="1:15" ht="45.95" customHeight="1">
      <c r="F15016" s="18"/>
      <c r="G15016" s="19"/>
      <c r="H15016" s="19"/>
      <c r="I15016" s="120"/>
      <c r="J15016" s="16"/>
      <c r="K15016" s="17"/>
      <c r="L15016" s="16"/>
      <c r="N15016" s="121"/>
      <c r="O15016" s="96"/>
    </row>
    <row r="15017" spans="1:15" ht="45.95" customHeight="1">
      <c r="F15017" s="18"/>
      <c r="G15017" s="19"/>
      <c r="H15017" s="19"/>
      <c r="I15017" s="120"/>
      <c r="J15017" s="16"/>
      <c r="K15017" s="17"/>
      <c r="L15017" s="16"/>
      <c r="N15017" s="121"/>
      <c r="O15017" s="96"/>
    </row>
    <row r="15018" spans="1:15" ht="45.95" customHeight="1">
      <c r="F15018" s="18"/>
      <c r="G15018" s="19"/>
      <c r="H15018" s="19"/>
      <c r="I15018" s="120"/>
      <c r="J15018" s="16"/>
      <c r="K15018" s="17"/>
      <c r="L15018" s="16"/>
      <c r="N15018" s="121"/>
      <c r="O15018" s="96"/>
    </row>
    <row r="15019" spans="1:15" ht="45.95" customHeight="1">
      <c r="F15019" s="22"/>
      <c r="G15019" s="19"/>
      <c r="H15019" s="19"/>
      <c r="I15019" s="120"/>
      <c r="J15019" s="23"/>
      <c r="K15019" s="24"/>
      <c r="L15019" s="23"/>
      <c r="N15019" s="121"/>
      <c r="O15019" s="96"/>
    </row>
    <row r="15020" spans="1:15" ht="45.95" customHeight="1">
      <c r="F15020" s="25"/>
      <c r="G15020" s="25"/>
      <c r="H15020" s="25"/>
      <c r="I15020" s="120"/>
      <c r="J15020" s="23"/>
      <c r="K15020" s="24"/>
      <c r="L15020" s="23"/>
      <c r="N15020" s="121"/>
      <c r="O15020" s="96"/>
    </row>
    <row r="15021" spans="1:15" ht="45.95" customHeight="1">
      <c r="F15021" s="133"/>
      <c r="G15021" s="25"/>
      <c r="H15021" s="25"/>
      <c r="I15021" s="120"/>
      <c r="J15021" s="23"/>
      <c r="K15021" s="24"/>
      <c r="L15021" s="23"/>
      <c r="N15021" s="121"/>
      <c r="O15021" s="96"/>
    </row>
    <row r="15022" spans="1:15" ht="45.95" customHeight="1">
      <c r="F15022" s="133"/>
      <c r="G15022" s="25"/>
      <c r="H15022" s="25"/>
      <c r="I15022" s="132"/>
      <c r="J15022" s="23"/>
      <c r="K15022" s="24"/>
      <c r="L15022" s="23"/>
      <c r="N15022" s="121"/>
      <c r="O15022" s="96"/>
    </row>
    <row r="15023" spans="1:15" ht="45.95" customHeight="1">
      <c r="F15023" s="18"/>
      <c r="G15023" s="19"/>
      <c r="H15023" s="19"/>
      <c r="I15023" s="120"/>
      <c r="J15023" s="16"/>
      <c r="K15023" s="17"/>
      <c r="L15023" s="16"/>
      <c r="N15023" s="121"/>
      <c r="O15023" s="96"/>
    </row>
    <row r="15024" spans="1:15" ht="45.95" customHeight="1">
      <c r="F15024" s="18"/>
      <c r="G15024" s="19"/>
      <c r="H15024" s="19"/>
      <c r="I15024" s="120"/>
      <c r="J15024" s="16"/>
      <c r="K15024" s="17"/>
      <c r="L15024" s="16"/>
      <c r="N15024" s="121"/>
      <c r="O15024" s="96"/>
    </row>
    <row r="15025" spans="6:15" ht="45.95" customHeight="1">
      <c r="F15025" s="18"/>
      <c r="G15025" s="19"/>
      <c r="H15025" s="19"/>
      <c r="I15025" s="120"/>
      <c r="J15025" s="16"/>
      <c r="K15025" s="17"/>
      <c r="L15025" s="16"/>
      <c r="N15025" s="121"/>
      <c r="O15025" s="96"/>
    </row>
    <row r="15026" spans="6:15" ht="45.95" customHeight="1">
      <c r="F15026" s="18"/>
      <c r="G15026" s="19"/>
      <c r="H15026" s="19"/>
      <c r="I15026" s="120"/>
      <c r="J15026" s="16"/>
      <c r="K15026" s="17"/>
      <c r="L15026" s="16"/>
      <c r="N15026" s="121"/>
      <c r="O15026" s="96"/>
    </row>
    <row r="15027" spans="6:15" ht="45.95" customHeight="1">
      <c r="F15027" s="18"/>
      <c r="G15027" s="19"/>
      <c r="H15027" s="19"/>
      <c r="I15027" s="120"/>
      <c r="J15027" s="16"/>
      <c r="K15027" s="17"/>
      <c r="L15027" s="16"/>
      <c r="N15027" s="121"/>
      <c r="O15027" s="96"/>
    </row>
    <row r="15028" spans="6:15" ht="45.95" customHeight="1">
      <c r="F15028" s="22"/>
      <c r="G15028" s="19"/>
      <c r="H15028" s="19"/>
      <c r="I15028" s="120"/>
      <c r="J15028" s="23"/>
      <c r="K15028" s="24"/>
      <c r="L15028" s="23"/>
      <c r="N15028" s="121"/>
      <c r="O15028" s="96"/>
    </row>
    <row r="15029" spans="6:15" ht="45.95" customHeight="1">
      <c r="F15029" s="25"/>
      <c r="G15029" s="25"/>
      <c r="H15029" s="25"/>
      <c r="I15029" s="132"/>
      <c r="J15029" s="23"/>
      <c r="K15029" s="24"/>
      <c r="L15029" s="23"/>
      <c r="N15029" s="121"/>
      <c r="O15029" s="96"/>
    </row>
    <row r="15030" spans="6:15" ht="45.95" customHeight="1">
      <c r="F15030" s="25"/>
      <c r="G15030" s="25"/>
      <c r="H15030" s="25"/>
      <c r="I15030" s="132"/>
      <c r="J15030" s="23"/>
      <c r="K15030" s="24"/>
      <c r="L15030" s="23"/>
      <c r="N15030" s="121"/>
      <c r="O15030" s="96"/>
    </row>
    <row r="15031" spans="6:15" ht="45.95" customHeight="1">
      <c r="F15031" s="133"/>
      <c r="G15031" s="25"/>
      <c r="H15031" s="25"/>
      <c r="I15031" s="132"/>
      <c r="J15031" s="23"/>
      <c r="K15031" s="24"/>
      <c r="L15031" s="23"/>
      <c r="N15031" s="121"/>
      <c r="O15031" s="96"/>
    </row>
    <row r="15032" spans="6:15" ht="45.95" customHeight="1">
      <c r="F15032" s="133"/>
      <c r="G15032" s="25"/>
      <c r="H15032" s="25"/>
      <c r="I15032" s="132"/>
      <c r="J15032" s="23"/>
      <c r="K15032" s="24"/>
      <c r="L15032" s="23"/>
      <c r="N15032" s="121"/>
      <c r="O15032" s="96"/>
    </row>
    <row r="15033" spans="6:15" ht="45.95" customHeight="1">
      <c r="F15033" s="133"/>
      <c r="G15033" s="25"/>
      <c r="H15033" s="25"/>
      <c r="I15033" s="132"/>
      <c r="J15033" s="23"/>
      <c r="K15033" s="24"/>
      <c r="L15033" s="23"/>
      <c r="N15033" s="121"/>
      <c r="O15033" s="96"/>
    </row>
    <row r="15034" spans="6:15" ht="45.95" customHeight="1">
      <c r="F15034" s="18"/>
      <c r="G15034" s="19"/>
      <c r="H15034" s="19"/>
      <c r="I15034" s="120"/>
      <c r="J15034" s="16"/>
      <c r="K15034" s="17"/>
      <c r="L15034" s="16"/>
      <c r="N15034" s="121"/>
      <c r="O15034" s="96"/>
    </row>
    <row r="15035" spans="6:15" ht="45.95" customHeight="1">
      <c r="F15035" s="22"/>
      <c r="G15035" s="19"/>
      <c r="H15035" s="19"/>
      <c r="I15035" s="120"/>
      <c r="J15035" s="23"/>
      <c r="K15035" s="24"/>
      <c r="L15035" s="23"/>
      <c r="N15035" s="121"/>
      <c r="O15035" s="96"/>
    </row>
    <row r="15036" spans="6:15" ht="45.95" customHeight="1">
      <c r="F15036" s="22"/>
      <c r="G15036" s="19"/>
      <c r="H15036" s="19"/>
      <c r="I15036" s="120"/>
      <c r="J15036" s="23"/>
      <c r="K15036" s="24"/>
      <c r="L15036" s="23"/>
      <c r="N15036" s="121"/>
      <c r="O15036" s="96"/>
    </row>
    <row r="15037" spans="6:15" ht="45.95" customHeight="1">
      <c r="F15037" s="25"/>
      <c r="G15037" s="25"/>
      <c r="H15037" s="25"/>
      <c r="I15037" s="120"/>
      <c r="J15037" s="23"/>
      <c r="K15037" s="24"/>
      <c r="L15037" s="23"/>
      <c r="N15037" s="121"/>
      <c r="O15037" s="96"/>
    </row>
    <row r="15038" spans="6:15" ht="45.95" customHeight="1">
      <c r="F15038" s="133"/>
      <c r="G15038" s="25"/>
      <c r="H15038" s="25"/>
      <c r="I15038" s="120"/>
      <c r="J15038" s="23"/>
      <c r="K15038" s="24"/>
      <c r="L15038" s="23"/>
      <c r="N15038" s="121"/>
      <c r="O15038" s="96"/>
    </row>
    <row r="15039" spans="6:15" ht="45.95" customHeight="1">
      <c r="F15039" s="133"/>
      <c r="G15039" s="25"/>
      <c r="H15039" s="25"/>
      <c r="I15039" s="132"/>
      <c r="J15039" s="23"/>
      <c r="K15039" s="24"/>
      <c r="L15039" s="23"/>
      <c r="N15039" s="121"/>
      <c r="O15039" s="96"/>
    </row>
    <row r="15040" spans="6:15" ht="45.95" customHeight="1">
      <c r="F15040" s="18"/>
      <c r="G15040" s="19"/>
      <c r="H15040" s="19"/>
      <c r="I15040" s="137"/>
      <c r="J15040" s="16"/>
      <c r="K15040" s="17"/>
      <c r="L15040" s="16"/>
      <c r="N15040" s="121"/>
      <c r="O15040" s="96"/>
    </row>
    <row r="15041" spans="6:15" ht="45.95" customHeight="1">
      <c r="F15041" s="18"/>
      <c r="G15041" s="19"/>
      <c r="H15041" s="19"/>
      <c r="I15041" s="120"/>
      <c r="J15041" s="16"/>
      <c r="K15041" s="17"/>
      <c r="L15041" s="16"/>
      <c r="N15041" s="121"/>
      <c r="O15041" s="96"/>
    </row>
    <row r="15042" spans="6:15" ht="45.95" customHeight="1">
      <c r="F15042" s="18"/>
      <c r="G15042" s="19"/>
      <c r="H15042" s="19"/>
      <c r="I15042" s="120"/>
      <c r="J15042" s="16"/>
      <c r="K15042" s="17"/>
      <c r="L15042" s="16"/>
      <c r="N15042" s="121"/>
      <c r="O15042" s="96"/>
    </row>
    <row r="15043" spans="6:15" ht="45.95" customHeight="1">
      <c r="F15043" s="18"/>
      <c r="G15043" s="19"/>
      <c r="H15043" s="19"/>
      <c r="I15043" s="120"/>
      <c r="J15043" s="16"/>
      <c r="K15043" s="17"/>
      <c r="L15043" s="16"/>
      <c r="N15043" s="121"/>
      <c r="O15043" s="96"/>
    </row>
    <row r="15044" spans="6:15" ht="45.95" customHeight="1">
      <c r="F15044" s="18"/>
      <c r="G15044" s="19"/>
      <c r="H15044" s="19"/>
      <c r="I15044" s="120"/>
      <c r="J15044" s="16"/>
      <c r="K15044" s="17"/>
      <c r="L15044" s="16"/>
      <c r="N15044" s="121"/>
      <c r="O15044" s="96"/>
    </row>
    <row r="15045" spans="6:15" ht="45.95" customHeight="1">
      <c r="F15045" s="18"/>
      <c r="G15045" s="19"/>
      <c r="H15045" s="19"/>
      <c r="I15045" s="120"/>
      <c r="J15045" s="16"/>
      <c r="K15045" s="17"/>
      <c r="L15045" s="16"/>
      <c r="N15045" s="121"/>
      <c r="O15045" s="96"/>
    </row>
    <row r="15046" spans="6:15" ht="45.95" customHeight="1">
      <c r="F15046" s="18"/>
      <c r="G15046" s="19"/>
      <c r="H15046" s="19"/>
      <c r="I15046" s="120"/>
      <c r="J15046" s="16"/>
      <c r="K15046" s="17"/>
      <c r="L15046" s="16"/>
      <c r="N15046" s="121"/>
      <c r="O15046" s="96"/>
    </row>
    <row r="15047" spans="6:15" ht="45.95" customHeight="1">
      <c r="F15047" s="18"/>
      <c r="G15047" s="19"/>
      <c r="H15047" s="19"/>
      <c r="I15047" s="120"/>
      <c r="J15047" s="16"/>
      <c r="K15047" s="17"/>
      <c r="L15047" s="16"/>
      <c r="N15047" s="121"/>
      <c r="O15047" s="96"/>
    </row>
    <row r="15048" spans="6:15" ht="45.95" customHeight="1">
      <c r="F15048" s="18"/>
      <c r="G15048" s="19"/>
      <c r="H15048" s="19"/>
      <c r="I15048" s="120"/>
      <c r="J15048" s="16"/>
      <c r="K15048" s="17"/>
      <c r="L15048" s="16"/>
      <c r="N15048" s="121"/>
      <c r="O15048" s="96"/>
    </row>
    <row r="15049" spans="6:15" ht="45.95" customHeight="1">
      <c r="F15049" s="18"/>
      <c r="G15049" s="19"/>
      <c r="H15049" s="19"/>
      <c r="I15049" s="120"/>
      <c r="J15049" s="16"/>
      <c r="K15049" s="17"/>
      <c r="L15049" s="16"/>
      <c r="N15049" s="121"/>
      <c r="O15049" s="96"/>
    </row>
    <row r="15050" spans="6:15" ht="45.95" customHeight="1">
      <c r="F15050" s="18"/>
      <c r="G15050" s="19"/>
      <c r="H15050" s="19"/>
      <c r="I15050" s="120"/>
      <c r="J15050" s="16"/>
      <c r="K15050" s="17"/>
      <c r="L15050" s="16"/>
      <c r="N15050" s="121"/>
      <c r="O15050" s="96"/>
    </row>
    <row r="15051" spans="6:15" ht="45.95" customHeight="1">
      <c r="F15051" s="18"/>
      <c r="G15051" s="19"/>
      <c r="H15051" s="19"/>
      <c r="I15051" s="120"/>
      <c r="J15051" s="16"/>
      <c r="K15051" s="17"/>
      <c r="L15051" s="16"/>
      <c r="N15051" s="121"/>
      <c r="O15051" s="96"/>
    </row>
    <row r="15052" spans="6:15" ht="45.95" customHeight="1">
      <c r="F15052" s="22"/>
      <c r="G15052" s="19"/>
      <c r="H15052" s="19"/>
      <c r="I15052" s="120"/>
      <c r="J15052" s="23"/>
      <c r="K15052" s="24"/>
      <c r="L15052" s="23"/>
      <c r="N15052" s="121"/>
      <c r="O15052" s="96"/>
    </row>
    <row r="15053" spans="6:15" ht="45.95" customHeight="1">
      <c r="F15053" s="22"/>
      <c r="G15053" s="19"/>
      <c r="H15053" s="19"/>
      <c r="I15053" s="120"/>
      <c r="J15053" s="23"/>
      <c r="K15053" s="24"/>
      <c r="L15053" s="23"/>
      <c r="N15053" s="121"/>
      <c r="O15053" s="96"/>
    </row>
    <row r="15054" spans="6:15" ht="45.95" customHeight="1">
      <c r="F15054" s="25"/>
      <c r="G15054" s="25"/>
      <c r="H15054" s="25"/>
      <c r="I15054" s="132"/>
      <c r="J15054" s="23"/>
      <c r="K15054" s="24"/>
      <c r="L15054" s="23"/>
      <c r="N15054" s="121"/>
      <c r="O15054" s="96"/>
    </row>
    <row r="15055" spans="6:15" ht="45.95" customHeight="1">
      <c r="F15055" s="25"/>
      <c r="G15055" s="25"/>
      <c r="H15055" s="25"/>
      <c r="I15055" s="132"/>
      <c r="J15055" s="23"/>
      <c r="K15055" s="24"/>
      <c r="L15055" s="23"/>
      <c r="N15055" s="121"/>
      <c r="O15055" s="96"/>
    </row>
    <row r="15056" spans="6:15" ht="45.95" customHeight="1">
      <c r="F15056" s="133"/>
      <c r="G15056" s="25"/>
      <c r="H15056" s="25"/>
      <c r="I15056" s="132"/>
      <c r="J15056" s="23"/>
      <c r="K15056" s="24"/>
      <c r="L15056" s="23"/>
      <c r="N15056" s="121"/>
      <c r="O15056" s="96"/>
    </row>
    <row r="15057" spans="1:15" ht="45.95" customHeight="1">
      <c r="F15057" s="133"/>
      <c r="G15057" s="25"/>
      <c r="H15057" s="25"/>
      <c r="I15057" s="132"/>
      <c r="J15057" s="23"/>
      <c r="K15057" s="24"/>
      <c r="L15057" s="23"/>
      <c r="N15057" s="121"/>
      <c r="O15057" s="96"/>
    </row>
    <row r="15058" spans="1:15" ht="45.95" customHeight="1">
      <c r="F15058" s="133"/>
      <c r="G15058" s="25"/>
      <c r="H15058" s="25"/>
      <c r="I15058" s="132"/>
      <c r="J15058" s="23"/>
      <c r="K15058" s="24"/>
      <c r="L15058" s="23"/>
      <c r="N15058" s="121"/>
      <c r="O15058" s="96"/>
    </row>
    <row r="15059" spans="1:15" ht="45.95" customHeight="1">
      <c r="F15059" s="133"/>
      <c r="G15059" s="25"/>
      <c r="H15059" s="25"/>
      <c r="I15059" s="132"/>
      <c r="J15059" s="23"/>
      <c r="K15059" s="24"/>
      <c r="L15059" s="23"/>
      <c r="N15059" s="121"/>
      <c r="O15059" s="96"/>
    </row>
    <row r="15060" spans="1:15" ht="45.95" customHeight="1">
      <c r="F15060" s="133"/>
      <c r="G15060" s="25"/>
      <c r="H15060" s="25"/>
      <c r="I15060" s="132"/>
      <c r="J15060" s="23"/>
      <c r="K15060" s="24"/>
      <c r="L15060" s="23"/>
      <c r="N15060" s="121"/>
      <c r="O15060" s="96"/>
    </row>
    <row r="15061" spans="1:15" ht="45.95" customHeight="1">
      <c r="A15061" s="110"/>
      <c r="B15061" s="149"/>
      <c r="C15061" s="127"/>
      <c r="D15061" s="150"/>
      <c r="E15061" s="150"/>
      <c r="F15061" s="18"/>
      <c r="G15061" s="130"/>
      <c r="H15061" s="130"/>
      <c r="I15061" s="120"/>
      <c r="J15061" s="16"/>
      <c r="K15061" s="17"/>
      <c r="L15061" s="16"/>
      <c r="N15061" s="131"/>
      <c r="O15061" s="96"/>
    </row>
    <row r="15062" spans="1:15" ht="45.95" customHeight="1">
      <c r="F15062" s="18"/>
      <c r="G15062" s="130"/>
      <c r="H15062" s="130"/>
      <c r="I15062" s="120"/>
      <c r="J15062" s="16"/>
      <c r="K15062" s="17"/>
      <c r="L15062" s="16"/>
      <c r="N15062" s="131"/>
      <c r="O15062" s="96"/>
    </row>
    <row r="15063" spans="1:15" ht="45.95" customHeight="1">
      <c r="F15063" s="18"/>
      <c r="G15063" s="130"/>
      <c r="H15063" s="130"/>
      <c r="I15063" s="120"/>
      <c r="J15063" s="16"/>
      <c r="K15063" s="17"/>
      <c r="L15063" s="16"/>
      <c r="N15063" s="131"/>
      <c r="O15063" s="96"/>
    </row>
    <row r="15064" spans="1:15" ht="45.95" customHeight="1">
      <c r="F15064" s="18"/>
      <c r="G15064" s="130"/>
      <c r="H15064" s="130"/>
      <c r="I15064" s="120"/>
      <c r="J15064" s="16"/>
      <c r="K15064" s="17"/>
      <c r="L15064" s="16"/>
      <c r="N15064" s="131"/>
      <c r="O15064" s="96"/>
    </row>
    <row r="15065" spans="1:15" ht="45.95" customHeight="1">
      <c r="F15065" s="18"/>
      <c r="G15065" s="19"/>
      <c r="H15065" s="19"/>
      <c r="I15065" s="137"/>
      <c r="J15065" s="16"/>
      <c r="K15065" s="17"/>
      <c r="L15065" s="16"/>
      <c r="N15065" s="121"/>
      <c r="O15065" s="96"/>
    </row>
    <row r="15066" spans="1:15" ht="45.95" customHeight="1">
      <c r="F15066" s="18"/>
      <c r="G15066" s="19"/>
      <c r="H15066" s="19"/>
      <c r="I15066" s="120"/>
      <c r="J15066" s="16"/>
      <c r="K15066" s="17"/>
      <c r="L15066" s="16"/>
      <c r="N15066" s="121"/>
      <c r="O15066" s="96"/>
    </row>
    <row r="15067" spans="1:15" ht="45.95" customHeight="1">
      <c r="F15067" s="18"/>
      <c r="G15067" s="19"/>
      <c r="H15067" s="19"/>
      <c r="I15067" s="120"/>
      <c r="J15067" s="16"/>
      <c r="K15067" s="17"/>
      <c r="L15067" s="16"/>
      <c r="N15067" s="121"/>
      <c r="O15067" s="96"/>
    </row>
    <row r="15068" spans="1:15" ht="45.95" customHeight="1">
      <c r="F15068" s="18"/>
      <c r="G15068" s="19"/>
      <c r="H15068" s="19"/>
      <c r="I15068" s="120"/>
      <c r="J15068" s="16"/>
      <c r="K15068" s="17"/>
      <c r="L15068" s="16"/>
      <c r="N15068" s="121"/>
      <c r="O15068" s="96"/>
    </row>
    <row r="15069" spans="1:15" ht="45.95" customHeight="1">
      <c r="F15069" s="22"/>
      <c r="G15069" s="19"/>
      <c r="H15069" s="19"/>
      <c r="I15069" s="120"/>
      <c r="J15069" s="23"/>
      <c r="K15069" s="24"/>
      <c r="L15069" s="23"/>
      <c r="N15069" s="121"/>
      <c r="O15069" s="96"/>
    </row>
    <row r="15070" spans="1:15" ht="45.95" customHeight="1">
      <c r="F15070" s="25"/>
      <c r="G15070" s="25"/>
      <c r="H15070" s="25"/>
      <c r="I15070" s="120"/>
      <c r="J15070" s="23"/>
      <c r="K15070" s="24"/>
      <c r="L15070" s="23"/>
      <c r="N15070" s="121"/>
      <c r="O15070" s="96"/>
    </row>
    <row r="15071" spans="1:15" ht="45.95" customHeight="1">
      <c r="F15071" s="133"/>
      <c r="G15071" s="25"/>
      <c r="H15071" s="25"/>
      <c r="I15071" s="132"/>
      <c r="J15071" s="23"/>
      <c r="K15071" s="24"/>
      <c r="L15071" s="23"/>
      <c r="N15071" s="121"/>
      <c r="O15071" s="96"/>
    </row>
    <row r="15072" spans="1:15" ht="45.95" customHeight="1">
      <c r="F15072" s="133"/>
      <c r="G15072" s="25"/>
      <c r="H15072" s="25"/>
      <c r="I15072" s="132"/>
      <c r="J15072" s="23"/>
      <c r="K15072" s="24"/>
      <c r="L15072" s="23"/>
      <c r="N15072" s="121"/>
      <c r="O15072" s="96"/>
    </row>
    <row r="15073" spans="6:15" ht="45.95" customHeight="1">
      <c r="F15073" s="18"/>
      <c r="G15073" s="19"/>
      <c r="H15073" s="19"/>
      <c r="I15073" s="120"/>
      <c r="J15073" s="16"/>
      <c r="K15073" s="17"/>
      <c r="L15073" s="16"/>
      <c r="N15073" s="121"/>
      <c r="O15073" s="96"/>
    </row>
    <row r="15074" spans="6:15" ht="45.95" customHeight="1">
      <c r="F15074" s="22"/>
      <c r="G15074" s="19"/>
      <c r="H15074" s="19"/>
      <c r="I15074" s="120"/>
      <c r="J15074" s="23"/>
      <c r="K15074" s="24"/>
      <c r="L15074" s="23"/>
      <c r="N15074" s="121"/>
      <c r="O15074" s="96"/>
    </row>
    <row r="15075" spans="6:15" ht="45.95" customHeight="1">
      <c r="F15075" s="22"/>
      <c r="G15075" s="19"/>
      <c r="H15075" s="19"/>
      <c r="I15075" s="120"/>
      <c r="J15075" s="23"/>
      <c r="K15075" s="24"/>
      <c r="L15075" s="23"/>
      <c r="N15075" s="121"/>
      <c r="O15075" s="96"/>
    </row>
    <row r="15076" spans="6:15" ht="45.95" customHeight="1">
      <c r="F15076" s="25"/>
      <c r="G15076" s="25"/>
      <c r="H15076" s="25"/>
      <c r="I15076" s="120"/>
      <c r="J15076" s="23"/>
      <c r="K15076" s="24"/>
      <c r="L15076" s="23"/>
      <c r="N15076" s="121"/>
      <c r="O15076" s="96"/>
    </row>
    <row r="15077" spans="6:15" ht="45.95" customHeight="1">
      <c r="F15077" s="25"/>
      <c r="G15077" s="25"/>
      <c r="H15077" s="25"/>
      <c r="I15077" s="120"/>
      <c r="J15077" s="23"/>
      <c r="K15077" s="24"/>
      <c r="L15077" s="23"/>
      <c r="N15077" s="121"/>
      <c r="O15077" s="96"/>
    </row>
    <row r="15078" spans="6:15" ht="45.95" customHeight="1">
      <c r="F15078" s="133"/>
      <c r="G15078" s="25"/>
      <c r="H15078" s="25"/>
      <c r="I15078" s="132"/>
      <c r="J15078" s="23"/>
      <c r="K15078" s="24"/>
      <c r="L15078" s="23"/>
      <c r="N15078" s="121"/>
      <c r="O15078" s="96"/>
    </row>
    <row r="15079" spans="6:15" ht="45.95" customHeight="1">
      <c r="F15079" s="133"/>
      <c r="G15079" s="25"/>
      <c r="H15079" s="25"/>
      <c r="I15079" s="132"/>
      <c r="J15079" s="23"/>
      <c r="K15079" s="24"/>
      <c r="L15079" s="23"/>
      <c r="N15079" s="121"/>
      <c r="O15079" s="96"/>
    </row>
    <row r="15080" spans="6:15" ht="45.95" customHeight="1">
      <c r="F15080" s="18"/>
      <c r="G15080" s="19"/>
      <c r="H15080" s="19"/>
      <c r="I15080" s="120"/>
      <c r="J15080" s="16"/>
      <c r="K15080" s="17"/>
      <c r="L15080" s="16"/>
      <c r="N15080" s="121"/>
      <c r="O15080" s="96"/>
    </row>
    <row r="15081" spans="6:15" ht="45.95" customHeight="1">
      <c r="F15081" s="18"/>
      <c r="G15081" s="19"/>
      <c r="H15081" s="19"/>
      <c r="I15081" s="120"/>
      <c r="J15081" s="16"/>
      <c r="K15081" s="17"/>
      <c r="L15081" s="16"/>
      <c r="N15081" s="121"/>
      <c r="O15081" s="96"/>
    </row>
    <row r="15082" spans="6:15" ht="45.95" customHeight="1">
      <c r="F15082" s="18"/>
      <c r="G15082" s="19"/>
      <c r="H15082" s="19"/>
      <c r="I15082" s="120"/>
      <c r="J15082" s="16"/>
      <c r="K15082" s="17"/>
      <c r="L15082" s="16"/>
      <c r="N15082" s="121"/>
      <c r="O15082" s="96"/>
    </row>
    <row r="15083" spans="6:15" ht="45.95" customHeight="1">
      <c r="F15083" s="22"/>
      <c r="G15083" s="19"/>
      <c r="H15083" s="19"/>
      <c r="I15083" s="120"/>
      <c r="J15083" s="23"/>
      <c r="K15083" s="24"/>
      <c r="L15083" s="23"/>
      <c r="N15083" s="121"/>
      <c r="O15083" s="96"/>
    </row>
    <row r="15084" spans="6:15" ht="45.95" customHeight="1">
      <c r="F15084" s="25"/>
      <c r="G15084" s="25"/>
      <c r="H15084" s="25"/>
      <c r="I15084" s="132"/>
      <c r="J15084" s="23"/>
      <c r="K15084" s="24"/>
      <c r="L15084" s="23"/>
      <c r="N15084" s="121"/>
      <c r="O15084" s="96"/>
    </row>
    <row r="15085" spans="6:15" ht="45.95" customHeight="1">
      <c r="F15085" s="25"/>
      <c r="G15085" s="25"/>
      <c r="H15085" s="25"/>
      <c r="I15085" s="132"/>
      <c r="J15085" s="23"/>
      <c r="K15085" s="24"/>
      <c r="L15085" s="23"/>
      <c r="N15085" s="121"/>
      <c r="O15085" s="96"/>
    </row>
    <row r="15086" spans="6:15" ht="45.95" customHeight="1">
      <c r="F15086" s="133"/>
      <c r="G15086" s="25"/>
      <c r="H15086" s="25"/>
      <c r="I15086" s="132"/>
      <c r="J15086" s="23"/>
      <c r="K15086" s="24"/>
      <c r="L15086" s="23"/>
      <c r="N15086" s="121"/>
      <c r="O15086" s="96"/>
    </row>
    <row r="15087" spans="6:15" ht="45.95" customHeight="1">
      <c r="F15087" s="133"/>
      <c r="G15087" s="25"/>
      <c r="H15087" s="25"/>
      <c r="I15087" s="132"/>
      <c r="J15087" s="23"/>
      <c r="K15087" s="24"/>
      <c r="L15087" s="23"/>
      <c r="N15087" s="121"/>
      <c r="O15087" s="96"/>
    </row>
    <row r="15088" spans="6:15" ht="45.95" customHeight="1">
      <c r="F15088" s="133"/>
      <c r="G15088" s="25"/>
      <c r="H15088" s="25"/>
      <c r="I15088" s="132"/>
      <c r="J15088" s="23"/>
      <c r="K15088" s="24"/>
      <c r="L15088" s="23"/>
      <c r="N15088" s="121"/>
      <c r="O15088" s="96"/>
    </row>
    <row r="15089" spans="1:15" ht="45.95" customHeight="1">
      <c r="F15089" s="18"/>
      <c r="G15089" s="19"/>
      <c r="H15089" s="19"/>
      <c r="I15089" s="120"/>
      <c r="J15089" s="16"/>
      <c r="K15089" s="17"/>
      <c r="L15089" s="16"/>
      <c r="N15089" s="121"/>
      <c r="O15089" s="96"/>
    </row>
    <row r="15090" spans="1:15" ht="45.95" customHeight="1">
      <c r="F15090" s="18"/>
      <c r="G15090" s="19"/>
      <c r="H15090" s="19"/>
      <c r="I15090" s="120"/>
      <c r="J15090" s="16"/>
      <c r="K15090" s="17"/>
      <c r="L15090" s="16"/>
      <c r="N15090" s="121"/>
      <c r="O15090" s="96"/>
    </row>
    <row r="15091" spans="1:15" ht="45.95" customHeight="1">
      <c r="F15091" s="18"/>
      <c r="G15091" s="19"/>
      <c r="H15091" s="19"/>
      <c r="I15091" s="120"/>
      <c r="J15091" s="16"/>
      <c r="K15091" s="17"/>
      <c r="L15091" s="16"/>
      <c r="N15091" s="121"/>
      <c r="O15091" s="96"/>
    </row>
    <row r="15092" spans="1:15" ht="45.95" customHeight="1">
      <c r="F15092" s="22"/>
      <c r="G15092" s="19"/>
      <c r="H15092" s="19"/>
      <c r="I15092" s="120"/>
      <c r="J15092" s="23"/>
      <c r="K15092" s="24"/>
      <c r="L15092" s="23"/>
      <c r="N15092" s="121"/>
      <c r="O15092" s="96"/>
    </row>
    <row r="15093" spans="1:15" ht="45.95" customHeight="1">
      <c r="F15093" s="25"/>
      <c r="G15093" s="25"/>
      <c r="H15093" s="25"/>
      <c r="I15093" s="132"/>
      <c r="J15093" s="23"/>
      <c r="K15093" s="24"/>
      <c r="L15093" s="23"/>
      <c r="N15093" s="121"/>
      <c r="O15093" s="96"/>
    </row>
    <row r="15094" spans="1:15" ht="45.95" customHeight="1">
      <c r="F15094" s="25"/>
      <c r="G15094" s="25"/>
      <c r="H15094" s="25"/>
      <c r="I15094" s="132"/>
      <c r="J15094" s="23"/>
      <c r="K15094" s="24"/>
      <c r="L15094" s="23"/>
      <c r="N15094" s="121"/>
      <c r="O15094" s="96"/>
    </row>
    <row r="15095" spans="1:15" ht="45.95" customHeight="1">
      <c r="F15095" s="133"/>
      <c r="G15095" s="25"/>
      <c r="H15095" s="25"/>
      <c r="I15095" s="132"/>
      <c r="J15095" s="23"/>
      <c r="K15095" s="24"/>
      <c r="L15095" s="23"/>
      <c r="N15095" s="121"/>
      <c r="O15095" s="96"/>
    </row>
    <row r="15096" spans="1:15" ht="45.95" customHeight="1">
      <c r="F15096" s="133"/>
      <c r="G15096" s="25"/>
      <c r="H15096" s="25"/>
      <c r="I15096" s="132"/>
      <c r="J15096" s="23"/>
      <c r="K15096" s="24"/>
      <c r="L15096" s="23"/>
      <c r="N15096" s="121"/>
      <c r="O15096" s="96"/>
    </row>
    <row r="15097" spans="1:15" ht="45.95" customHeight="1">
      <c r="F15097" s="133"/>
      <c r="G15097" s="25"/>
      <c r="H15097" s="25"/>
      <c r="I15097" s="132"/>
      <c r="J15097" s="23"/>
      <c r="K15097" s="24"/>
      <c r="L15097" s="23"/>
      <c r="N15097" s="121"/>
      <c r="O15097" s="96"/>
    </row>
    <row r="15098" spans="1:15" ht="45.95" customHeight="1">
      <c r="A15098" s="110"/>
      <c r="B15098" s="111"/>
      <c r="C15098" s="127"/>
      <c r="D15098" s="150"/>
      <c r="E15098" s="150"/>
      <c r="F15098" s="18"/>
      <c r="G15098" s="130"/>
      <c r="H15098" s="130"/>
      <c r="I15098" s="120"/>
      <c r="J15098" s="16"/>
      <c r="K15098" s="17"/>
      <c r="L15098" s="16"/>
      <c r="N15098" s="131"/>
      <c r="O15098" s="96"/>
    </row>
    <row r="15099" spans="1:15" ht="45.95" customHeight="1">
      <c r="F15099" s="18"/>
      <c r="G15099" s="130"/>
      <c r="H15099" s="130"/>
      <c r="I15099" s="120"/>
      <c r="J15099" s="16"/>
      <c r="K15099" s="17"/>
      <c r="L15099" s="16"/>
      <c r="N15099" s="131"/>
    </row>
    <row r="15100" spans="1:15" ht="45.95" customHeight="1">
      <c r="F15100" s="18"/>
      <c r="G15100" s="130"/>
      <c r="H15100" s="130"/>
      <c r="I15100" s="120"/>
      <c r="J15100" s="16"/>
      <c r="K15100" s="17"/>
      <c r="L15100" s="16"/>
      <c r="N15100" s="131"/>
      <c r="O15100" s="96"/>
    </row>
    <row r="15101" spans="1:15" ht="45.95" customHeight="1">
      <c r="F15101" s="18"/>
      <c r="G15101" s="19"/>
      <c r="H15101" s="19"/>
      <c r="I15101" s="120"/>
      <c r="J15101" s="16"/>
      <c r="K15101" s="17"/>
      <c r="L15101" s="16"/>
      <c r="N15101" s="131"/>
      <c r="O15101" s="96"/>
    </row>
    <row r="15102" spans="1:15" ht="45.95" customHeight="1">
      <c r="F15102" s="18"/>
      <c r="G15102" s="19"/>
      <c r="H15102" s="19"/>
      <c r="I15102" s="120"/>
      <c r="J15102" s="16"/>
      <c r="K15102" s="17"/>
      <c r="L15102" s="16"/>
      <c r="N15102" s="131"/>
      <c r="O15102" s="96"/>
    </row>
    <row r="15103" spans="1:15" ht="45.95" customHeight="1">
      <c r="F15103" s="18"/>
      <c r="G15103" s="19"/>
      <c r="H15103" s="19"/>
      <c r="I15103" s="120"/>
      <c r="J15103" s="16"/>
      <c r="K15103" s="17"/>
      <c r="L15103" s="16"/>
      <c r="N15103" s="131"/>
      <c r="O15103" s="96"/>
    </row>
    <row r="15104" spans="1:15" ht="45.95" customHeight="1">
      <c r="F15104" s="18"/>
      <c r="G15104" s="19"/>
      <c r="H15104" s="19"/>
      <c r="I15104" s="120"/>
      <c r="J15104" s="16"/>
      <c r="K15104" s="17"/>
      <c r="L15104" s="16"/>
      <c r="N15104" s="131"/>
      <c r="O15104" s="96"/>
    </row>
    <row r="15105" spans="6:15" ht="45.95" customHeight="1">
      <c r="F15105" s="18"/>
      <c r="G15105" s="19"/>
      <c r="H15105" s="19"/>
      <c r="I15105" s="120"/>
      <c r="J15105" s="16"/>
      <c r="K15105" s="17"/>
      <c r="L15105" s="16"/>
      <c r="N15105" s="131"/>
      <c r="O15105" s="96"/>
    </row>
    <row r="15106" spans="6:15" ht="45.95" customHeight="1">
      <c r="F15106" s="18"/>
      <c r="G15106" s="19"/>
      <c r="H15106" s="19"/>
      <c r="I15106" s="120"/>
      <c r="J15106" s="16"/>
      <c r="K15106" s="17"/>
      <c r="L15106" s="16"/>
      <c r="N15106" s="131"/>
      <c r="O15106" s="96"/>
    </row>
    <row r="15107" spans="6:15" ht="45.95" customHeight="1">
      <c r="F15107" s="18"/>
      <c r="G15107" s="19"/>
      <c r="H15107" s="19"/>
      <c r="I15107" s="120"/>
      <c r="J15107" s="16"/>
      <c r="K15107" s="17"/>
      <c r="L15107" s="16"/>
      <c r="N15107" s="131"/>
      <c r="O15107" s="96"/>
    </row>
    <row r="15108" spans="6:15" ht="45.95" customHeight="1">
      <c r="F15108" s="18"/>
      <c r="G15108" s="19"/>
      <c r="H15108" s="19"/>
      <c r="I15108" s="120"/>
      <c r="J15108" s="16"/>
      <c r="K15108" s="17"/>
      <c r="L15108" s="16"/>
      <c r="N15108" s="131"/>
      <c r="O15108" s="96"/>
    </row>
    <row r="15109" spans="6:15" ht="45.95" customHeight="1">
      <c r="F15109" s="22"/>
      <c r="G15109" s="19"/>
      <c r="H15109" s="19"/>
      <c r="I15109" s="120"/>
      <c r="J15109" s="23"/>
      <c r="K15109" s="24"/>
      <c r="L15109" s="23"/>
      <c r="N15109" s="131"/>
      <c r="O15109" s="96"/>
    </row>
    <row r="15110" spans="6:15" ht="45.95" customHeight="1">
      <c r="F15110" s="25"/>
      <c r="G15110" s="25"/>
      <c r="H15110" s="25"/>
      <c r="I15110" s="132"/>
      <c r="J15110" s="23"/>
      <c r="K15110" s="24"/>
      <c r="L15110" s="23"/>
      <c r="N15110" s="131"/>
      <c r="O15110" s="96"/>
    </row>
    <row r="15111" spans="6:15" ht="45.95" customHeight="1">
      <c r="F15111" s="25"/>
      <c r="G15111" s="25"/>
      <c r="H15111" s="25"/>
      <c r="I15111" s="132"/>
      <c r="J15111" s="23"/>
      <c r="K15111" s="24"/>
      <c r="L15111" s="23"/>
      <c r="N15111" s="131"/>
      <c r="O15111" s="96"/>
    </row>
    <row r="15112" spans="6:15" ht="45.95" customHeight="1">
      <c r="F15112" s="133"/>
      <c r="G15112" s="25"/>
      <c r="H15112" s="25"/>
      <c r="I15112" s="132"/>
      <c r="J15112" s="23"/>
      <c r="K15112" s="24"/>
      <c r="L15112" s="23"/>
      <c r="N15112" s="131"/>
      <c r="O15112" s="96"/>
    </row>
    <row r="15113" spans="6:15" ht="45.95" customHeight="1">
      <c r="F15113" s="133"/>
      <c r="G15113" s="25"/>
      <c r="H15113" s="25"/>
      <c r="I15113" s="132"/>
      <c r="J15113" s="23"/>
      <c r="K15113" s="24"/>
      <c r="L15113" s="23"/>
      <c r="N15113" s="131"/>
      <c r="O15113" s="96"/>
    </row>
    <row r="15114" spans="6:15" ht="45.95" customHeight="1">
      <c r="F15114" s="133"/>
      <c r="G15114" s="25"/>
      <c r="H15114" s="25"/>
      <c r="I15114" s="132"/>
      <c r="J15114" s="23"/>
      <c r="K15114" s="24"/>
      <c r="L15114" s="23"/>
      <c r="N15114" s="131"/>
      <c r="O15114" s="96"/>
    </row>
    <row r="15115" spans="6:15" ht="45.95" customHeight="1">
      <c r="F15115" s="18"/>
      <c r="G15115" s="19"/>
      <c r="H15115" s="19"/>
      <c r="I15115" s="137"/>
      <c r="J15115" s="16"/>
      <c r="K15115" s="17"/>
      <c r="L15115" s="16"/>
      <c r="N15115" s="121"/>
      <c r="O15115" s="96"/>
    </row>
    <row r="15116" spans="6:15" ht="45.95" customHeight="1">
      <c r="F15116" s="18"/>
      <c r="G15116" s="19"/>
      <c r="H15116" s="19"/>
      <c r="I15116" s="120"/>
      <c r="J15116" s="16"/>
      <c r="K15116" s="17"/>
      <c r="L15116" s="16"/>
      <c r="N15116" s="121"/>
      <c r="O15116" s="96"/>
    </row>
    <row r="15117" spans="6:15" ht="45.95" customHeight="1">
      <c r="F15117" s="18"/>
      <c r="G15117" s="19"/>
      <c r="H15117" s="19"/>
      <c r="I15117" s="120"/>
      <c r="J15117" s="16"/>
      <c r="K15117" s="17"/>
      <c r="L15117" s="16"/>
      <c r="N15117" s="121"/>
      <c r="O15117" s="96"/>
    </row>
    <row r="15118" spans="6:15" ht="45.95" customHeight="1">
      <c r="F15118" s="18"/>
      <c r="G15118" s="19"/>
      <c r="H15118" s="19"/>
      <c r="I15118" s="120"/>
      <c r="J15118" s="16"/>
      <c r="K15118" s="17"/>
      <c r="L15118" s="16"/>
      <c r="N15118" s="121"/>
      <c r="O15118" s="96"/>
    </row>
    <row r="15119" spans="6:15" ht="45.95" customHeight="1">
      <c r="F15119" s="18"/>
      <c r="G15119" s="19"/>
      <c r="H15119" s="19"/>
      <c r="I15119" s="120"/>
      <c r="J15119" s="16"/>
      <c r="K15119" s="17"/>
      <c r="L15119" s="16"/>
      <c r="N15119" s="121"/>
      <c r="O15119" s="96"/>
    </row>
    <row r="15120" spans="6:15" ht="45.95" customHeight="1">
      <c r="F15120" s="22"/>
      <c r="G15120" s="19"/>
      <c r="H15120" s="19"/>
      <c r="I15120" s="120"/>
      <c r="J15120" s="23"/>
      <c r="K15120" s="24"/>
      <c r="L15120" s="23"/>
      <c r="N15120" s="121"/>
      <c r="O15120" s="96"/>
    </row>
    <row r="15121" spans="6:15" ht="45.95" customHeight="1">
      <c r="F15121" s="22"/>
      <c r="G15121" s="19"/>
      <c r="H15121" s="19"/>
      <c r="I15121" s="120"/>
      <c r="J15121" s="23"/>
      <c r="K15121" s="24"/>
      <c r="L15121" s="23"/>
      <c r="N15121" s="121"/>
      <c r="O15121" s="96"/>
    </row>
    <row r="15122" spans="6:15" ht="45.95" customHeight="1">
      <c r="F15122" s="25"/>
      <c r="G15122" s="25"/>
      <c r="H15122" s="25"/>
      <c r="I15122" s="132"/>
      <c r="J15122" s="23"/>
      <c r="K15122" s="24"/>
      <c r="L15122" s="23"/>
      <c r="N15122" s="121"/>
      <c r="O15122" s="96"/>
    </row>
    <row r="15123" spans="6:15" ht="45.95" customHeight="1">
      <c r="F15123" s="25"/>
      <c r="G15123" s="25"/>
      <c r="H15123" s="25"/>
      <c r="I15123" s="132"/>
      <c r="J15123" s="23"/>
      <c r="K15123" s="24"/>
      <c r="L15123" s="23"/>
      <c r="N15123" s="121"/>
      <c r="O15123" s="96"/>
    </row>
    <row r="15124" spans="6:15" ht="45.95" customHeight="1">
      <c r="F15124" s="133"/>
      <c r="G15124" s="25"/>
      <c r="H15124" s="25"/>
      <c r="I15124" s="132"/>
      <c r="J15124" s="23"/>
      <c r="K15124" s="24"/>
      <c r="L15124" s="23"/>
      <c r="N15124" s="121"/>
      <c r="O15124" s="96"/>
    </row>
    <row r="15125" spans="6:15" ht="45.95" customHeight="1">
      <c r="F15125" s="133"/>
      <c r="G15125" s="25"/>
      <c r="H15125" s="25"/>
      <c r="I15125" s="132"/>
      <c r="J15125" s="23"/>
      <c r="K15125" s="24"/>
      <c r="L15125" s="23"/>
      <c r="N15125" s="121"/>
      <c r="O15125" s="96"/>
    </row>
    <row r="15126" spans="6:15" ht="45.95" customHeight="1">
      <c r="F15126" s="18"/>
      <c r="G15126" s="19"/>
      <c r="H15126" s="19"/>
      <c r="I15126" s="120"/>
      <c r="J15126" s="16"/>
      <c r="K15126" s="17"/>
      <c r="L15126" s="16"/>
      <c r="N15126" s="121"/>
      <c r="O15126" s="96"/>
    </row>
    <row r="15127" spans="6:15" ht="45.95" customHeight="1">
      <c r="F15127" s="18"/>
      <c r="G15127" s="19"/>
      <c r="H15127" s="19"/>
      <c r="I15127" s="120"/>
      <c r="J15127" s="16"/>
      <c r="K15127" s="17"/>
      <c r="L15127" s="16"/>
      <c r="N15127" s="121"/>
      <c r="O15127" s="96"/>
    </row>
    <row r="15128" spans="6:15" ht="45.95" customHeight="1">
      <c r="F15128" s="22"/>
      <c r="G15128" s="19"/>
      <c r="H15128" s="19"/>
      <c r="I15128" s="120"/>
      <c r="J15128" s="23"/>
      <c r="K15128" s="24"/>
      <c r="L15128" s="23"/>
      <c r="N15128" s="121"/>
      <c r="O15128" s="96"/>
    </row>
    <row r="15129" spans="6:15" ht="45.95" customHeight="1">
      <c r="F15129" s="22"/>
      <c r="G15129" s="19"/>
      <c r="H15129" s="19"/>
      <c r="I15129" s="120"/>
      <c r="J15129" s="23"/>
      <c r="K15129" s="24"/>
      <c r="L15129" s="23"/>
      <c r="N15129" s="121"/>
      <c r="O15129" s="96"/>
    </row>
    <row r="15130" spans="6:15" ht="45.95" customHeight="1">
      <c r="F15130" s="25"/>
      <c r="G15130" s="25"/>
      <c r="H15130" s="25"/>
      <c r="I15130" s="120"/>
      <c r="J15130" s="23"/>
      <c r="K15130" s="24"/>
      <c r="L15130" s="23"/>
      <c r="N15130" s="121"/>
      <c r="O15130" s="96"/>
    </row>
    <row r="15131" spans="6:15" ht="45.95" customHeight="1">
      <c r="F15131" s="133"/>
      <c r="G15131" s="25"/>
      <c r="H15131" s="25"/>
      <c r="I15131" s="132"/>
      <c r="J15131" s="23"/>
      <c r="K15131" s="24"/>
      <c r="L15131" s="23"/>
      <c r="N15131" s="121"/>
      <c r="O15131" s="96"/>
    </row>
    <row r="15132" spans="6:15" ht="45.95" customHeight="1">
      <c r="F15132" s="133"/>
      <c r="G15132" s="25"/>
      <c r="H15132" s="25"/>
      <c r="I15132" s="132"/>
      <c r="J15132" s="23"/>
      <c r="K15132" s="24"/>
      <c r="L15132" s="23"/>
      <c r="N15132" s="121"/>
      <c r="O15132" s="96"/>
    </row>
    <row r="15171" spans="6:15" ht="45.95" customHeight="1">
      <c r="F15171" s="133"/>
      <c r="G15171" s="25"/>
      <c r="H15171" s="25"/>
      <c r="I15171" s="120"/>
      <c r="J15171" s="23"/>
      <c r="K15171" s="24"/>
      <c r="L15171" s="23"/>
      <c r="N15171" s="119"/>
    </row>
    <row r="15172" spans="6:15" ht="45.95" customHeight="1">
      <c r="F15172" s="133"/>
      <c r="G15172" s="25"/>
      <c r="H15172" s="25"/>
      <c r="I15172" s="120"/>
      <c r="J15172" s="23"/>
      <c r="K15172" s="24"/>
      <c r="L15172" s="23"/>
      <c r="N15172" s="119"/>
    </row>
    <row r="15173" spans="6:15" ht="45.95" customHeight="1">
      <c r="F15173" s="18"/>
      <c r="G15173" s="25"/>
      <c r="H15173" s="25"/>
      <c r="I15173" s="132"/>
      <c r="J15173" s="23"/>
      <c r="K15173" s="24"/>
      <c r="L15173" s="23"/>
      <c r="N15173" s="119"/>
    </row>
    <row r="15174" spans="6:15" ht="45.95" customHeight="1">
      <c r="F15174" s="18"/>
      <c r="G15174" s="25"/>
      <c r="H15174" s="25"/>
      <c r="I15174" s="132"/>
      <c r="J15174" s="23"/>
      <c r="K15174" s="24"/>
      <c r="L15174" s="23"/>
      <c r="N15174" s="119"/>
    </row>
    <row r="15175" spans="6:15" ht="45.95" customHeight="1">
      <c r="F15175" s="18"/>
      <c r="G15175" s="19"/>
      <c r="H15175" s="19"/>
      <c r="I15175" s="120"/>
      <c r="J15175" s="16"/>
      <c r="K15175" s="17"/>
      <c r="L15175" s="16"/>
      <c r="N15175" s="119"/>
      <c r="O15175" s="96"/>
    </row>
    <row r="15176" spans="6:15" ht="45.95" customHeight="1">
      <c r="F15176" s="18"/>
      <c r="G15176" s="19"/>
      <c r="H15176" s="19"/>
      <c r="I15176" s="120"/>
      <c r="J15176" s="16"/>
      <c r="K15176" s="17"/>
      <c r="L15176" s="16"/>
      <c r="N15176" s="119"/>
      <c r="O15176" s="96"/>
    </row>
    <row r="15177" spans="6:15" ht="45.95" customHeight="1">
      <c r="F15177" s="22"/>
      <c r="G15177" s="19"/>
      <c r="H15177" s="19"/>
      <c r="I15177" s="120"/>
      <c r="J15177" s="23"/>
      <c r="K15177" s="24"/>
      <c r="L15177" s="23"/>
      <c r="N15177" s="119"/>
      <c r="O15177" s="96"/>
    </row>
    <row r="15178" spans="6:15" ht="45.95" customHeight="1">
      <c r="F15178" s="25"/>
      <c r="G15178" s="25"/>
      <c r="H15178" s="25"/>
      <c r="I15178" s="120"/>
      <c r="J15178" s="23"/>
      <c r="K15178" s="24"/>
      <c r="L15178" s="23"/>
      <c r="N15178" s="119"/>
    </row>
    <row r="15179" spans="6:15" ht="45.95" customHeight="1">
      <c r="F15179" s="25"/>
      <c r="G15179" s="25"/>
      <c r="H15179" s="25"/>
      <c r="I15179" s="120"/>
      <c r="J15179" s="23"/>
      <c r="K15179" s="24"/>
      <c r="L15179" s="23"/>
      <c r="N15179" s="119"/>
    </row>
    <row r="15180" spans="6:15" ht="45.95" customHeight="1">
      <c r="F15180" s="133"/>
      <c r="G15180" s="25"/>
      <c r="H15180" s="25"/>
      <c r="I15180" s="120"/>
      <c r="J15180" s="23"/>
      <c r="K15180" s="24"/>
      <c r="L15180" s="23"/>
      <c r="N15180" s="119"/>
    </row>
    <row r="15181" spans="6:15" ht="45.95" customHeight="1">
      <c r="F15181" s="133"/>
      <c r="G15181" s="19"/>
      <c r="H15181" s="19"/>
      <c r="I15181" s="120"/>
      <c r="J15181" s="16"/>
      <c r="K15181" s="17"/>
      <c r="L15181" s="16"/>
      <c r="N15181" s="119"/>
      <c r="O15181" s="96"/>
    </row>
    <row r="15182" spans="6:15" ht="45.95" customHeight="1">
      <c r="F15182" s="133"/>
      <c r="G15182" s="19"/>
      <c r="H15182" s="19"/>
      <c r="I15182" s="120"/>
      <c r="J15182" s="23"/>
      <c r="K15182" s="24"/>
      <c r="L15182" s="23"/>
      <c r="N15182" s="119"/>
      <c r="O15182" s="96"/>
    </row>
    <row r="15183" spans="6:15" ht="45.95" customHeight="1">
      <c r="F15183" s="18"/>
      <c r="G15183" s="25"/>
      <c r="H15183" s="25"/>
      <c r="I15183" s="120"/>
      <c r="J15183" s="23"/>
      <c r="K15183" s="24"/>
      <c r="L15183" s="23"/>
      <c r="N15183" s="119"/>
    </row>
    <row r="15184" spans="6:15" ht="45.95" customHeight="1">
      <c r="F15184" s="18"/>
      <c r="G15184" s="25"/>
      <c r="H15184" s="25"/>
      <c r="I15184" s="120"/>
      <c r="J15184" s="23"/>
      <c r="K15184" s="24"/>
      <c r="L15184" s="23"/>
      <c r="N15184" s="119"/>
    </row>
    <row r="15185" spans="6:15" ht="45.95" customHeight="1">
      <c r="F15185" s="130"/>
      <c r="G15185" s="25"/>
      <c r="H15185" s="25"/>
      <c r="I15185" s="120"/>
      <c r="J15185" s="23"/>
      <c r="K15185" s="24"/>
      <c r="L15185" s="23"/>
      <c r="N15185" s="119"/>
    </row>
    <row r="15186" spans="6:15" ht="45.95" customHeight="1">
      <c r="F15186" s="130"/>
      <c r="G15186" s="25"/>
      <c r="H15186" s="25"/>
      <c r="I15186" s="132"/>
      <c r="J15186" s="23"/>
      <c r="K15186" s="24"/>
      <c r="L15186" s="23"/>
      <c r="N15186" s="119"/>
    </row>
    <row r="15187" spans="6:15" ht="45.95" customHeight="1">
      <c r="F15187" s="18"/>
      <c r="G15187" s="19"/>
      <c r="H15187" s="19"/>
      <c r="I15187" s="137"/>
      <c r="J15187" s="16"/>
      <c r="K15187" s="17"/>
      <c r="L15187" s="16"/>
      <c r="N15187" s="119"/>
      <c r="O15187" s="96"/>
    </row>
    <row r="15188" spans="6:15" ht="45.95" customHeight="1">
      <c r="F15188" s="18"/>
      <c r="G15188" s="19"/>
      <c r="H15188" s="19"/>
      <c r="I15188" s="120"/>
      <c r="J15188" s="16"/>
      <c r="K15188" s="17"/>
      <c r="L15188" s="16"/>
      <c r="N15188" s="119"/>
      <c r="O15188" s="96"/>
    </row>
    <row r="15189" spans="6:15" ht="45.95" customHeight="1">
      <c r="F15189" s="18"/>
      <c r="G15189" s="19"/>
      <c r="H15189" s="19"/>
      <c r="I15189" s="120"/>
      <c r="J15189" s="16"/>
      <c r="K15189" s="17"/>
      <c r="L15189" s="16"/>
      <c r="N15189" s="119"/>
      <c r="O15189" s="96"/>
    </row>
    <row r="15190" spans="6:15" ht="45.95" customHeight="1">
      <c r="F15190" s="22"/>
      <c r="G15190" s="19"/>
      <c r="H15190" s="19"/>
      <c r="I15190" s="120"/>
      <c r="J15190" s="23"/>
      <c r="K15190" s="24"/>
      <c r="L15190" s="23"/>
      <c r="N15190" s="119"/>
      <c r="O15190" s="96"/>
    </row>
    <row r="15191" spans="6:15" ht="45.95" customHeight="1">
      <c r="F15191" s="22"/>
      <c r="G15191" s="19"/>
      <c r="H15191" s="19"/>
      <c r="I15191" s="120"/>
      <c r="J15191" s="23"/>
      <c r="K15191" s="24"/>
      <c r="L15191" s="23"/>
      <c r="N15191" s="119"/>
      <c r="O15191" s="96"/>
    </row>
    <row r="15192" spans="6:15" ht="45.95" customHeight="1">
      <c r="F15192" s="25"/>
      <c r="G15192" s="25"/>
      <c r="H15192" s="25"/>
      <c r="I15192" s="120"/>
      <c r="J15192" s="23"/>
      <c r="K15192" s="24"/>
      <c r="L15192" s="23"/>
      <c r="N15192" s="119"/>
    </row>
    <row r="15193" spans="6:15" ht="45.95" customHeight="1">
      <c r="F15193" s="133"/>
      <c r="G15193" s="25"/>
      <c r="H15193" s="25"/>
      <c r="I15193" s="132"/>
      <c r="J15193" s="23"/>
      <c r="K15193" s="24"/>
      <c r="L15193" s="23"/>
      <c r="N15193" s="119"/>
    </row>
    <row r="15194" spans="6:15" ht="45.95" customHeight="1">
      <c r="F15194" s="133"/>
      <c r="G15194" s="25"/>
      <c r="H15194" s="25"/>
      <c r="I15194" s="132"/>
      <c r="J15194" s="23"/>
      <c r="K15194" s="24"/>
      <c r="L15194" s="23"/>
      <c r="N15194" s="119"/>
    </row>
    <row r="15195" spans="6:15" ht="45.95" customHeight="1">
      <c r="F15195" s="133"/>
      <c r="G15195" s="25"/>
      <c r="H15195" s="25"/>
      <c r="I15195" s="132"/>
      <c r="J15195" s="23"/>
      <c r="K15195" s="24"/>
      <c r="L15195" s="23"/>
      <c r="N15195" s="119"/>
    </row>
    <row r="15196" spans="6:15" ht="45.95" customHeight="1">
      <c r="F15196" s="18"/>
      <c r="G15196" s="19"/>
      <c r="H15196" s="19"/>
      <c r="I15196" s="120"/>
      <c r="J15196" s="16"/>
      <c r="K15196" s="17"/>
      <c r="L15196" s="16"/>
      <c r="N15196" s="119"/>
    </row>
    <row r="15197" spans="6:15" ht="45.95" customHeight="1">
      <c r="F15197" s="18"/>
      <c r="G15197" s="19"/>
      <c r="H15197" s="19"/>
      <c r="I15197" s="120"/>
      <c r="J15197" s="16"/>
      <c r="K15197" s="17"/>
      <c r="L15197" s="16"/>
      <c r="N15197" s="119"/>
    </row>
    <row r="15198" spans="6:15" ht="45.95" customHeight="1">
      <c r="F15198" s="22"/>
      <c r="G15198" s="19"/>
      <c r="H15198" s="19"/>
      <c r="I15198" s="120"/>
      <c r="J15198" s="16"/>
      <c r="K15198" s="17"/>
      <c r="L15198" s="16"/>
      <c r="N15198" s="119"/>
    </row>
    <row r="15199" spans="6:15" ht="45.95" customHeight="1">
      <c r="F15199" s="25"/>
      <c r="G15199" s="19"/>
      <c r="H15199" s="19"/>
      <c r="I15199" s="120"/>
      <c r="J15199" s="16"/>
      <c r="K15199" s="17"/>
      <c r="L15199" s="16"/>
      <c r="N15199" s="119"/>
    </row>
    <row r="15200" spans="6:15" ht="45.95" customHeight="1">
      <c r="F15200" s="133"/>
      <c r="G15200" s="19"/>
      <c r="H15200" s="19"/>
      <c r="I15200" s="120"/>
      <c r="J15200" s="23"/>
      <c r="K15200" s="24"/>
      <c r="L15200" s="23"/>
      <c r="N15200" s="119"/>
    </row>
    <row r="15201" spans="1:14" ht="45.95" customHeight="1">
      <c r="F15201" s="133"/>
      <c r="G15201" s="19"/>
      <c r="H15201" s="19"/>
      <c r="I15201" s="120"/>
      <c r="J15201" s="23"/>
      <c r="K15201" s="24"/>
      <c r="L15201" s="23"/>
      <c r="N15201" s="119"/>
    </row>
    <row r="15202" spans="1:14" ht="45.95" customHeight="1">
      <c r="F15202" s="18"/>
      <c r="G15202" s="25"/>
      <c r="H15202" s="25"/>
      <c r="I15202" s="132"/>
      <c r="J15202" s="23"/>
      <c r="K15202" s="24"/>
      <c r="L15202" s="23"/>
      <c r="N15202" s="119"/>
    </row>
    <row r="15203" spans="1:14" ht="45.95" customHeight="1">
      <c r="F15203" s="22"/>
      <c r="G15203" s="25"/>
      <c r="H15203" s="25"/>
      <c r="I15203" s="132"/>
      <c r="J15203" s="23"/>
      <c r="K15203" s="24"/>
      <c r="L15203" s="23"/>
      <c r="N15203" s="119"/>
    </row>
    <row r="15204" spans="1:14" ht="45.95" customHeight="1">
      <c r="F15204" s="25"/>
      <c r="G15204" s="25"/>
      <c r="H15204" s="25"/>
      <c r="I15204" s="132"/>
      <c r="J15204" s="23"/>
      <c r="K15204" s="24"/>
      <c r="L15204" s="23"/>
      <c r="N15204" s="119"/>
    </row>
    <row r="15205" spans="1:14" ht="45.95" customHeight="1">
      <c r="F15205" s="133"/>
      <c r="G15205" s="19"/>
      <c r="H15205" s="19"/>
      <c r="I15205" s="120"/>
      <c r="J15205" s="16"/>
      <c r="K15205" s="17"/>
      <c r="L15205" s="16"/>
      <c r="N15205" s="119"/>
    </row>
    <row r="15206" spans="1:14" ht="45.95" customHeight="1">
      <c r="F15206" s="133"/>
      <c r="G15206" s="19"/>
      <c r="H15206" s="19"/>
      <c r="I15206" s="120"/>
      <c r="J15206" s="16"/>
      <c r="K15206" s="17"/>
      <c r="L15206" s="16"/>
      <c r="N15206" s="119"/>
    </row>
    <row r="15207" spans="1:14" ht="45.95" customHeight="1">
      <c r="F15207" s="133"/>
      <c r="G15207" s="19"/>
      <c r="H15207" s="19"/>
      <c r="I15207" s="120"/>
      <c r="J15207" s="23"/>
      <c r="K15207" s="24"/>
      <c r="L15207" s="23"/>
      <c r="N15207" s="119"/>
    </row>
    <row r="15208" spans="1:14" ht="45.95" customHeight="1">
      <c r="F15208" s="18"/>
      <c r="G15208" s="25"/>
      <c r="H15208" s="25"/>
      <c r="I15208" s="120"/>
      <c r="J15208" s="23"/>
      <c r="K15208" s="24"/>
      <c r="L15208" s="23"/>
      <c r="N15208" s="119"/>
    </row>
    <row r="15209" spans="1:14" ht="45.95" customHeight="1">
      <c r="F15209" s="18"/>
      <c r="G15209" s="25"/>
      <c r="H15209" s="25"/>
      <c r="I15209" s="132"/>
      <c r="J15209" s="23"/>
      <c r="K15209" s="24"/>
      <c r="L15209" s="23"/>
      <c r="N15209" s="119"/>
    </row>
    <row r="15210" spans="1:14" ht="45.95" customHeight="1">
      <c r="F15210" s="18"/>
      <c r="G15210" s="25"/>
      <c r="H15210" s="25"/>
      <c r="I15210" s="132"/>
      <c r="J15210" s="23"/>
      <c r="K15210" s="24"/>
      <c r="L15210" s="23"/>
      <c r="N15210" s="119"/>
    </row>
    <row r="15211" spans="1:14" ht="45.95" customHeight="1">
      <c r="F15211" s="22"/>
      <c r="G15211" s="25"/>
      <c r="H15211" s="25"/>
      <c r="I15211" s="132"/>
      <c r="J15211" s="23"/>
      <c r="K15211" s="24"/>
      <c r="L15211" s="23"/>
      <c r="N15211" s="119"/>
    </row>
    <row r="15212" spans="1:14" ht="45.95" customHeight="1">
      <c r="A15212" s="110"/>
      <c r="B15212" s="111"/>
      <c r="C15212" s="127"/>
      <c r="D15212" s="150"/>
      <c r="E15212" s="150"/>
      <c r="F15212" s="22"/>
      <c r="G15212" s="130"/>
      <c r="H15212" s="130"/>
      <c r="I15212" s="120"/>
      <c r="J15212" s="16"/>
      <c r="K15212" s="17"/>
      <c r="L15212" s="16"/>
      <c r="N15212" s="131"/>
    </row>
    <row r="15213" spans="1:14" ht="45.95" customHeight="1">
      <c r="F15213" s="25"/>
      <c r="G15213" s="130"/>
      <c r="H15213" s="130"/>
      <c r="I15213" s="120"/>
      <c r="J15213" s="16"/>
      <c r="K15213" s="17"/>
      <c r="L15213" s="16"/>
      <c r="N15213" s="131"/>
    </row>
    <row r="15214" spans="1:14" ht="45.95" customHeight="1">
      <c r="F15214" s="133"/>
      <c r="G15214" s="130"/>
      <c r="H15214" s="130"/>
      <c r="I15214" s="120"/>
      <c r="J15214" s="16"/>
      <c r="K15214" s="17"/>
      <c r="L15214" s="16"/>
      <c r="N15214" s="131"/>
    </row>
    <row r="15215" spans="1:14" ht="45.95" customHeight="1">
      <c r="F15215" s="133"/>
      <c r="G15215" s="130"/>
      <c r="H15215" s="130"/>
      <c r="I15215" s="120"/>
      <c r="J15215" s="16"/>
      <c r="K15215" s="17"/>
      <c r="L15215" s="16"/>
      <c r="N15215" s="131"/>
    </row>
    <row r="15216" spans="1:14" ht="45.95" customHeight="1">
      <c r="F15216" s="133"/>
      <c r="G15216" s="19"/>
      <c r="H15216" s="19"/>
      <c r="I15216" s="137"/>
      <c r="J15216" s="16"/>
      <c r="K15216" s="100"/>
      <c r="L15216" s="16"/>
      <c r="N15216" s="131"/>
    </row>
    <row r="15217" spans="6:14" ht="45.95" customHeight="1">
      <c r="F15217" s="18"/>
      <c r="G15217" s="19"/>
      <c r="H15217" s="19"/>
      <c r="I15217" s="120"/>
      <c r="J15217" s="16"/>
      <c r="K15217" s="100"/>
      <c r="L15217" s="16"/>
      <c r="N15217" s="131"/>
    </row>
    <row r="15218" spans="6:14" ht="45.95" customHeight="1">
      <c r="F15218" s="18"/>
      <c r="G15218" s="19"/>
      <c r="H15218" s="19"/>
      <c r="I15218" s="120"/>
      <c r="J15218" s="16"/>
      <c r="K15218" s="100"/>
      <c r="L15218" s="16"/>
      <c r="N15218" s="131"/>
    </row>
    <row r="15219" spans="6:14" ht="45.95" customHeight="1">
      <c r="F15219" s="18"/>
      <c r="G15219" s="19"/>
      <c r="H15219" s="19"/>
      <c r="I15219" s="120"/>
      <c r="J15219" s="16"/>
      <c r="K15219" s="100"/>
      <c r="L15219" s="16"/>
      <c r="N15219" s="131"/>
    </row>
    <row r="15220" spans="6:14" ht="45.95" customHeight="1">
      <c r="F15220" s="18"/>
      <c r="G15220" s="19"/>
      <c r="H15220" s="19"/>
      <c r="I15220" s="120"/>
      <c r="J15220" s="16"/>
      <c r="K15220" s="100"/>
      <c r="L15220" s="16"/>
      <c r="N15220" s="131"/>
    </row>
    <row r="15221" spans="6:14" ht="45.95" customHeight="1">
      <c r="F15221" s="22"/>
      <c r="G15221" s="19"/>
      <c r="H15221" s="19"/>
      <c r="I15221" s="120"/>
      <c r="J15221" s="16"/>
      <c r="K15221" s="100"/>
      <c r="L15221" s="16"/>
      <c r="N15221" s="131"/>
    </row>
    <row r="15222" spans="6:14" ht="45.95" customHeight="1">
      <c r="F15222" s="22"/>
      <c r="G15222" s="19"/>
      <c r="H15222" s="19"/>
      <c r="I15222" s="120"/>
      <c r="J15222" s="16"/>
      <c r="K15222" s="100"/>
      <c r="L15222" s="16"/>
      <c r="N15222" s="131"/>
    </row>
    <row r="15223" spans="6:14" ht="45.95" customHeight="1">
      <c r="F15223" s="25"/>
      <c r="G15223" s="19"/>
      <c r="H15223" s="19"/>
      <c r="I15223" s="120"/>
      <c r="J15223" s="16"/>
      <c r="K15223" s="100"/>
      <c r="L15223" s="16"/>
      <c r="N15223" s="131"/>
    </row>
    <row r="15224" spans="6:14" ht="45.95" customHeight="1">
      <c r="F15224" s="133"/>
      <c r="G15224" s="19"/>
      <c r="H15224" s="19"/>
      <c r="I15224" s="120"/>
      <c r="J15224" s="16"/>
      <c r="K15224" s="100"/>
      <c r="L15224" s="16"/>
      <c r="N15224" s="131"/>
    </row>
    <row r="15225" spans="6:14" ht="45.95" customHeight="1">
      <c r="F15225" s="133"/>
      <c r="G15225" s="19"/>
      <c r="H15225" s="19"/>
      <c r="I15225" s="120"/>
      <c r="J15225" s="23"/>
      <c r="K15225" s="100"/>
      <c r="L15225" s="23"/>
      <c r="N15225" s="131"/>
    </row>
    <row r="15226" spans="6:14" ht="45.95" customHeight="1">
      <c r="F15226" s="18"/>
      <c r="G15226" s="19"/>
      <c r="H15226" s="19"/>
      <c r="I15226" s="120"/>
      <c r="J15226" s="23"/>
      <c r="K15226" s="100"/>
      <c r="L15226" s="23"/>
      <c r="N15226" s="131"/>
    </row>
    <row r="15227" spans="6:14" ht="45.95" customHeight="1">
      <c r="F15227" s="18"/>
      <c r="G15227" s="25"/>
      <c r="H15227" s="25"/>
      <c r="I15227" s="132"/>
      <c r="J15227" s="23"/>
      <c r="K15227" s="100"/>
      <c r="L15227" s="23"/>
      <c r="N15227" s="131"/>
    </row>
    <row r="15228" spans="6:14" ht="45.95" customHeight="1">
      <c r="F15228" s="22"/>
      <c r="G15228" s="25"/>
      <c r="H15228" s="25"/>
      <c r="I15228" s="132"/>
      <c r="J15228" s="23"/>
      <c r="K15228" s="100"/>
      <c r="L15228" s="23"/>
      <c r="N15228" s="131"/>
    </row>
    <row r="15229" spans="6:14" ht="45.95" customHeight="1">
      <c r="F15229" s="25"/>
      <c r="G15229" s="25"/>
      <c r="H15229" s="25"/>
      <c r="I15229" s="132"/>
      <c r="J15229" s="23"/>
      <c r="K15229" s="100"/>
      <c r="L15229" s="23"/>
      <c r="N15229" s="131"/>
    </row>
    <row r="15230" spans="6:14" ht="45.95" customHeight="1">
      <c r="F15230" s="25"/>
      <c r="G15230" s="25"/>
      <c r="H15230" s="25"/>
      <c r="I15230" s="132"/>
      <c r="J15230" s="23"/>
      <c r="K15230" s="100"/>
      <c r="L15230" s="23"/>
      <c r="N15230" s="131"/>
    </row>
    <row r="15231" spans="6:14" ht="45.95" customHeight="1">
      <c r="F15231" s="133"/>
      <c r="G15231" s="25"/>
      <c r="H15231" s="25"/>
      <c r="I15231" s="132"/>
      <c r="J15231" s="23"/>
      <c r="K15231" s="100"/>
      <c r="L15231" s="23"/>
      <c r="N15231" s="131"/>
    </row>
    <row r="15232" spans="6:14" ht="45.95" customHeight="1">
      <c r="F15232" s="133"/>
      <c r="G15232" s="25"/>
      <c r="H15232" s="25"/>
      <c r="I15232" s="132"/>
      <c r="J15232" s="23"/>
      <c r="K15232" s="100"/>
      <c r="L15232" s="23"/>
      <c r="N15232" s="131"/>
    </row>
    <row r="15233" spans="6:14" ht="45.95" customHeight="1">
      <c r="F15233" s="18"/>
      <c r="G15233" s="19"/>
      <c r="H15233" s="19"/>
      <c r="I15233" s="137"/>
      <c r="J15233" s="16"/>
      <c r="K15233" s="17"/>
      <c r="L15233" s="16"/>
      <c r="N15233" s="131"/>
    </row>
    <row r="15234" spans="6:14" ht="45.95" customHeight="1">
      <c r="F15234" s="18"/>
      <c r="G15234" s="19"/>
      <c r="H15234" s="19"/>
      <c r="I15234" s="120"/>
      <c r="J15234" s="16"/>
      <c r="K15234" s="17"/>
      <c r="L15234" s="16"/>
      <c r="N15234" s="131"/>
    </row>
    <row r="15235" spans="6:14" ht="45.95" customHeight="1">
      <c r="F15235" s="18"/>
      <c r="G15235" s="19"/>
      <c r="H15235" s="19"/>
      <c r="I15235" s="120"/>
      <c r="J15235" s="16"/>
      <c r="K15235" s="17"/>
      <c r="L15235" s="16"/>
      <c r="N15235" s="131"/>
    </row>
    <row r="15236" spans="6:14" ht="45.95" customHeight="1">
      <c r="F15236" s="18"/>
      <c r="G15236" s="19"/>
      <c r="H15236" s="19"/>
      <c r="I15236" s="120"/>
      <c r="J15236" s="16"/>
      <c r="K15236" s="17"/>
      <c r="L15236" s="16"/>
      <c r="N15236" s="131"/>
    </row>
    <row r="15237" spans="6:14" ht="45.95" customHeight="1">
      <c r="F15237" s="18"/>
      <c r="G15237" s="19"/>
      <c r="H15237" s="19"/>
      <c r="I15237" s="120"/>
      <c r="J15237" s="16"/>
      <c r="K15237" s="17"/>
      <c r="L15237" s="16"/>
      <c r="N15237" s="131"/>
    </row>
    <row r="15238" spans="6:14" ht="45.95" customHeight="1">
      <c r="F15238" s="18"/>
      <c r="G15238" s="19"/>
      <c r="H15238" s="19"/>
      <c r="I15238" s="120"/>
      <c r="J15238" s="16"/>
      <c r="K15238" s="17"/>
      <c r="L15238" s="16"/>
      <c r="N15238" s="131"/>
    </row>
    <row r="15239" spans="6:14" ht="45.95" customHeight="1">
      <c r="F15239" s="18"/>
      <c r="G15239" s="19"/>
      <c r="H15239" s="19"/>
      <c r="I15239" s="120"/>
      <c r="J15239" s="16"/>
      <c r="K15239" s="17"/>
      <c r="L15239" s="16"/>
      <c r="N15239" s="131"/>
    </row>
    <row r="15240" spans="6:14" ht="45.95" customHeight="1">
      <c r="F15240" s="18"/>
      <c r="G15240" s="19"/>
      <c r="H15240" s="19"/>
      <c r="I15240" s="120"/>
      <c r="J15240" s="16"/>
      <c r="K15240" s="17"/>
      <c r="L15240" s="16"/>
      <c r="N15240" s="131"/>
    </row>
    <row r="15241" spans="6:14" ht="45.95" customHeight="1">
      <c r="F15241" s="18"/>
      <c r="G15241" s="19"/>
      <c r="H15241" s="19"/>
      <c r="I15241" s="120"/>
      <c r="J15241" s="23"/>
      <c r="K15241" s="24"/>
      <c r="L15241" s="23"/>
      <c r="N15241" s="131"/>
    </row>
    <row r="15242" spans="6:14" ht="45.95" customHeight="1">
      <c r="F15242" s="18"/>
      <c r="G15242" s="19"/>
      <c r="H15242" s="19"/>
      <c r="I15242" s="120"/>
      <c r="J15242" s="23"/>
      <c r="K15242" s="24"/>
      <c r="L15242" s="23"/>
      <c r="N15242" s="131"/>
    </row>
    <row r="15243" spans="6:14" ht="45.95" customHeight="1">
      <c r="F15243" s="18"/>
      <c r="G15243" s="25"/>
      <c r="H15243" s="25"/>
      <c r="I15243" s="132"/>
      <c r="J15243" s="23"/>
      <c r="K15243" s="24"/>
      <c r="L15243" s="23"/>
      <c r="N15243" s="131"/>
    </row>
    <row r="15244" spans="6:14" ht="45.95" customHeight="1">
      <c r="F15244" s="18"/>
      <c r="G15244" s="25"/>
      <c r="H15244" s="25"/>
      <c r="I15244" s="132"/>
      <c r="J15244" s="23"/>
      <c r="K15244" s="24"/>
      <c r="L15244" s="23"/>
      <c r="N15244" s="131"/>
    </row>
    <row r="15245" spans="6:14" ht="45.95" customHeight="1">
      <c r="F15245" s="18"/>
      <c r="G15245" s="25"/>
      <c r="H15245" s="25"/>
      <c r="I15245" s="132"/>
      <c r="J15245" s="23"/>
      <c r="K15245" s="24"/>
      <c r="L15245" s="23"/>
      <c r="N15245" s="131"/>
    </row>
    <row r="15246" spans="6:14" ht="45.95" customHeight="1">
      <c r="F15246" s="22"/>
      <c r="G15246" s="25"/>
      <c r="H15246" s="25"/>
      <c r="I15246" s="132"/>
      <c r="J15246" s="23"/>
      <c r="K15246" s="24"/>
      <c r="L15246" s="23"/>
      <c r="N15246" s="131"/>
    </row>
    <row r="15247" spans="6:14" ht="45.95" customHeight="1">
      <c r="F15247" s="22"/>
      <c r="G15247" s="25"/>
      <c r="H15247" s="25"/>
      <c r="I15247" s="132"/>
      <c r="J15247" s="23"/>
      <c r="K15247" s="24"/>
      <c r="L15247" s="23"/>
      <c r="N15247" s="131"/>
    </row>
    <row r="15248" spans="6:14" ht="45.95" customHeight="1">
      <c r="F15248" s="25"/>
      <c r="G15248" s="25"/>
      <c r="H15248" s="25"/>
      <c r="I15248" s="132"/>
      <c r="J15248" s="23"/>
      <c r="K15248" s="24"/>
      <c r="L15248" s="23"/>
      <c r="N15248" s="131"/>
    </row>
    <row r="15249" spans="6:15" ht="45.95" customHeight="1">
      <c r="F15249" s="25"/>
      <c r="G15249" s="19"/>
      <c r="H15249" s="19"/>
      <c r="I15249" s="137"/>
      <c r="J15249" s="16"/>
      <c r="K15249" s="17"/>
      <c r="L15249" s="16"/>
      <c r="N15249" s="121"/>
      <c r="O15249" s="96"/>
    </row>
    <row r="15250" spans="6:15" ht="45.95" customHeight="1">
      <c r="F15250" s="133"/>
      <c r="G15250" s="19"/>
      <c r="H15250" s="19"/>
      <c r="I15250" s="120"/>
      <c r="J15250" s="16"/>
      <c r="K15250" s="17"/>
      <c r="L15250" s="16"/>
      <c r="N15250" s="121"/>
      <c r="O15250" s="96"/>
    </row>
    <row r="15251" spans="6:15" ht="45.95" customHeight="1">
      <c r="F15251" s="133"/>
      <c r="G15251" s="19"/>
      <c r="H15251" s="19"/>
      <c r="I15251" s="120"/>
      <c r="J15251" s="16"/>
      <c r="K15251" s="17"/>
      <c r="L15251" s="16"/>
      <c r="N15251" s="121"/>
      <c r="O15251" s="96"/>
    </row>
    <row r="15252" spans="6:15" ht="45.95" customHeight="1">
      <c r="F15252" s="133"/>
      <c r="G15252" s="19"/>
      <c r="H15252" s="19"/>
      <c r="I15252" s="120"/>
      <c r="J15252" s="16"/>
      <c r="K15252" s="17"/>
      <c r="L15252" s="16"/>
      <c r="N15252" s="121"/>
      <c r="O15252" s="96"/>
    </row>
    <row r="15253" spans="6:15" ht="45.95" customHeight="1">
      <c r="F15253" s="133"/>
      <c r="G15253" s="19"/>
      <c r="H15253" s="19"/>
      <c r="I15253" s="120"/>
      <c r="J15253" s="23"/>
      <c r="K15253" s="24"/>
      <c r="L15253" s="23"/>
      <c r="N15253" s="121"/>
      <c r="O15253" s="96"/>
    </row>
    <row r="15254" spans="6:15" ht="45.95" customHeight="1">
      <c r="F15254" s="18"/>
      <c r="G15254" s="19"/>
      <c r="H15254" s="19"/>
      <c r="I15254" s="120"/>
      <c r="J15254" s="23"/>
      <c r="K15254" s="24"/>
      <c r="L15254" s="23"/>
      <c r="N15254" s="121"/>
      <c r="O15254" s="96"/>
    </row>
    <row r="15255" spans="6:15" ht="45.95" customHeight="1">
      <c r="F15255" s="18"/>
      <c r="G15255" s="25"/>
      <c r="H15255" s="25"/>
      <c r="I15255" s="132"/>
      <c r="J15255" s="23"/>
      <c r="K15255" s="24"/>
      <c r="L15255" s="23"/>
      <c r="N15255" s="121"/>
    </row>
    <row r="15256" spans="6:15" ht="45.95" customHeight="1">
      <c r="F15256" s="18"/>
      <c r="G15256" s="25"/>
      <c r="H15256" s="25"/>
      <c r="I15256" s="132"/>
      <c r="J15256" s="23"/>
      <c r="K15256" s="24"/>
      <c r="L15256" s="23"/>
      <c r="N15256" s="121"/>
    </row>
    <row r="15257" spans="6:15" ht="45.95" customHeight="1">
      <c r="F15257" s="18"/>
      <c r="G15257" s="25"/>
      <c r="H15257" s="25"/>
      <c r="I15257" s="132"/>
      <c r="J15257" s="23"/>
      <c r="K15257" s="24"/>
      <c r="L15257" s="23"/>
      <c r="N15257" s="121"/>
    </row>
    <row r="15258" spans="6:15" ht="45.95" customHeight="1">
      <c r="F15258" s="18"/>
      <c r="G15258" s="19"/>
      <c r="H15258" s="19"/>
      <c r="I15258" s="137"/>
      <c r="J15258" s="16"/>
      <c r="K15258" s="17"/>
      <c r="L15258" s="16"/>
      <c r="N15258" s="121"/>
      <c r="O15258" s="96"/>
    </row>
    <row r="15259" spans="6:15" ht="45.95" customHeight="1">
      <c r="F15259" s="18"/>
      <c r="G15259" s="19"/>
      <c r="H15259" s="19"/>
      <c r="I15259" s="120"/>
      <c r="J15259" s="16"/>
      <c r="K15259" s="17"/>
      <c r="L15259" s="16"/>
      <c r="N15259" s="121"/>
      <c r="O15259" s="96"/>
    </row>
    <row r="15260" spans="6:15" ht="45.95" customHeight="1">
      <c r="F15260" s="18"/>
      <c r="G15260" s="19"/>
      <c r="H15260" s="19"/>
      <c r="I15260" s="120"/>
      <c r="J15260" s="16"/>
      <c r="K15260" s="17"/>
      <c r="L15260" s="16"/>
      <c r="N15260" s="121"/>
      <c r="O15260" s="96"/>
    </row>
    <row r="15261" spans="6:15" ht="45.95" customHeight="1">
      <c r="F15261" s="18"/>
      <c r="G15261" s="19"/>
      <c r="H15261" s="19"/>
      <c r="I15261" s="120"/>
      <c r="J15261" s="16"/>
      <c r="K15261" s="17"/>
      <c r="L15261" s="16"/>
      <c r="N15261" s="121"/>
      <c r="O15261" s="96"/>
    </row>
    <row r="15262" spans="6:15" ht="45.95" customHeight="1">
      <c r="F15262" s="22"/>
      <c r="G15262" s="19"/>
      <c r="H15262" s="19"/>
      <c r="I15262" s="120"/>
      <c r="J15262" s="16"/>
      <c r="K15262" s="17"/>
      <c r="L15262" s="16"/>
      <c r="N15262" s="121"/>
      <c r="O15262" s="96"/>
    </row>
    <row r="15263" spans="6:15" ht="45.95" customHeight="1">
      <c r="F15263" s="22"/>
      <c r="G15263" s="19"/>
      <c r="H15263" s="19"/>
      <c r="I15263" s="120"/>
      <c r="J15263" s="23"/>
      <c r="K15263" s="24"/>
      <c r="L15263" s="23"/>
      <c r="N15263" s="121"/>
      <c r="O15263" s="96"/>
    </row>
    <row r="15264" spans="6:15" ht="45.95" customHeight="1">
      <c r="F15264" s="25"/>
      <c r="G15264" s="19"/>
      <c r="H15264" s="19"/>
      <c r="I15264" s="120"/>
      <c r="J15264" s="23"/>
      <c r="K15264" s="24"/>
      <c r="L15264" s="23"/>
      <c r="N15264" s="121"/>
      <c r="O15264" s="96"/>
    </row>
    <row r="15265" spans="1:15" ht="45.95" customHeight="1">
      <c r="F15265" s="25"/>
      <c r="G15265" s="25"/>
      <c r="H15265" s="25"/>
      <c r="I15265" s="132"/>
      <c r="J15265" s="23"/>
      <c r="K15265" s="24"/>
      <c r="L15265" s="23"/>
      <c r="N15265" s="121"/>
    </row>
    <row r="15266" spans="1:15" ht="45.95" customHeight="1">
      <c r="F15266" s="133"/>
      <c r="G15266" s="25"/>
      <c r="H15266" s="25"/>
      <c r="I15266" s="132"/>
      <c r="J15266" s="23"/>
      <c r="K15266" s="24"/>
      <c r="L15266" s="23"/>
      <c r="N15266" s="121"/>
    </row>
    <row r="15267" spans="1:15" ht="45.95" customHeight="1">
      <c r="F15267" s="133"/>
      <c r="G15267" s="25"/>
      <c r="H15267" s="25"/>
      <c r="I15267" s="132"/>
      <c r="J15267" s="23"/>
      <c r="K15267" s="24"/>
      <c r="L15267" s="23"/>
      <c r="N15267" s="121"/>
    </row>
    <row r="15268" spans="1:15" ht="45.95" customHeight="1">
      <c r="F15268" s="133"/>
      <c r="G15268" s="25"/>
      <c r="H15268" s="25"/>
      <c r="I15268" s="132"/>
      <c r="J15268" s="23"/>
      <c r="K15268" s="24"/>
      <c r="L15268" s="23"/>
      <c r="N15268" s="121"/>
    </row>
    <row r="15269" spans="1:15" ht="45.95" customHeight="1">
      <c r="F15269" s="133"/>
      <c r="G15269" s="25"/>
      <c r="H15269" s="25"/>
      <c r="I15269" s="132"/>
      <c r="J15269" s="23"/>
      <c r="K15269" s="24"/>
      <c r="L15269" s="23"/>
      <c r="N15269" s="121"/>
    </row>
    <row r="15270" spans="1:15" ht="45.95" customHeight="1">
      <c r="F15270" s="18"/>
      <c r="G15270" s="25"/>
      <c r="H15270" s="25"/>
      <c r="I15270" s="132"/>
      <c r="J15270" s="23"/>
      <c r="K15270" s="24"/>
      <c r="L15270" s="23"/>
      <c r="N15270" s="121"/>
    </row>
    <row r="15271" spans="1:15" ht="45.95" customHeight="1">
      <c r="A15271" s="110"/>
      <c r="B15271" s="149"/>
      <c r="C15271" s="127"/>
      <c r="D15271" s="150"/>
      <c r="E15271" s="150"/>
      <c r="F15271" s="18"/>
      <c r="G15271" s="130"/>
      <c r="H15271" s="19"/>
      <c r="I15271" s="120"/>
      <c r="J15271" s="16"/>
      <c r="K15271" s="17"/>
      <c r="L15271" s="16"/>
      <c r="N15271" s="131"/>
    </row>
    <row r="15272" spans="1:15" ht="45.95" customHeight="1">
      <c r="F15272" s="18"/>
      <c r="G15272" s="130"/>
      <c r="H15272" s="19"/>
      <c r="I15272" s="120"/>
      <c r="J15272" s="16"/>
      <c r="K15272" s="17"/>
      <c r="L15272" s="23"/>
      <c r="N15272" s="131"/>
    </row>
    <row r="15273" spans="1:15" ht="45.95" customHeight="1">
      <c r="F15273" s="18"/>
      <c r="G15273" s="25"/>
      <c r="H15273" s="25"/>
      <c r="I15273" s="120"/>
      <c r="J15273" s="16"/>
      <c r="K15273" s="17"/>
      <c r="L15273" s="23"/>
      <c r="N15273" s="131"/>
    </row>
    <row r="15274" spans="1:15" ht="45.95" customHeight="1">
      <c r="F15274" s="22"/>
      <c r="G15274" s="25"/>
      <c r="H15274" s="25"/>
      <c r="I15274" s="120"/>
      <c r="J15274" s="16"/>
      <c r="K15274" s="17"/>
      <c r="L15274" s="23"/>
      <c r="N15274" s="131"/>
    </row>
    <row r="15275" spans="1:15" ht="45.95" customHeight="1">
      <c r="F15275" s="22"/>
      <c r="G15275" s="25"/>
      <c r="H15275" s="25"/>
      <c r="I15275" s="120"/>
      <c r="J15275" s="16"/>
      <c r="K15275" s="17"/>
      <c r="L15275" s="23"/>
      <c r="N15275" s="131"/>
    </row>
    <row r="15276" spans="1:15" ht="45.95" customHeight="1">
      <c r="F15276" s="25"/>
      <c r="G15276" s="25"/>
      <c r="H15276" s="25"/>
      <c r="I15276" s="120"/>
      <c r="J15276" s="16"/>
      <c r="K15276" s="17"/>
      <c r="L15276" s="23"/>
      <c r="N15276" s="131"/>
    </row>
    <row r="15277" spans="1:15" ht="45.95" customHeight="1">
      <c r="F15277" s="133"/>
      <c r="G15277" s="19"/>
      <c r="H15277" s="19"/>
      <c r="I15277" s="120"/>
      <c r="J15277" s="16"/>
      <c r="K15277" s="17"/>
      <c r="L15277" s="16"/>
      <c r="N15277" s="131"/>
    </row>
    <row r="15278" spans="1:15" ht="45.95" customHeight="1">
      <c r="F15278" s="133"/>
      <c r="G15278" s="19"/>
      <c r="H15278" s="19"/>
      <c r="I15278" s="120"/>
      <c r="J15278" s="16"/>
      <c r="K15278" s="17"/>
      <c r="L15278" s="16"/>
      <c r="N15278" s="131"/>
    </row>
    <row r="15279" spans="1:15" ht="45.95" customHeight="1">
      <c r="F15279" s="18"/>
      <c r="G15279" s="19"/>
      <c r="H15279" s="19"/>
      <c r="I15279" s="120"/>
      <c r="J15279" s="16"/>
      <c r="K15279" s="17"/>
      <c r="L15279" s="16"/>
      <c r="N15279" s="131"/>
      <c r="O15279" s="96"/>
    </row>
    <row r="15280" spans="1:15" ht="45.95" customHeight="1">
      <c r="F15280" s="18"/>
      <c r="G15280" s="19"/>
      <c r="H15280" s="19"/>
      <c r="I15280" s="120"/>
      <c r="J15280" s="16"/>
      <c r="K15280" s="17"/>
      <c r="L15280" s="23"/>
      <c r="N15280" s="131"/>
      <c r="O15280" s="96"/>
    </row>
    <row r="15281" spans="6:16" ht="45.95" customHeight="1">
      <c r="F15281" s="18"/>
      <c r="G15281" s="19"/>
      <c r="H15281" s="19"/>
      <c r="I15281" s="120"/>
      <c r="J15281" s="16"/>
      <c r="K15281" s="17"/>
      <c r="L15281" s="16"/>
      <c r="N15281" s="131"/>
      <c r="O15281" s="96"/>
    </row>
    <row r="15282" spans="6:16" ht="45.95" customHeight="1">
      <c r="F15282" s="18"/>
      <c r="G15282" s="19"/>
      <c r="H15282" s="19"/>
      <c r="I15282" s="120"/>
      <c r="J15282" s="23"/>
      <c r="K15282" s="24"/>
      <c r="L15282" s="23"/>
      <c r="N15282" s="131"/>
      <c r="O15282" s="96"/>
    </row>
    <row r="15283" spans="6:16" ht="45.95" customHeight="1">
      <c r="F15283" s="18"/>
      <c r="G15283" s="19"/>
      <c r="H15283" s="19"/>
      <c r="I15283" s="120"/>
      <c r="J15283" s="23"/>
      <c r="K15283" s="24"/>
      <c r="L15283" s="23"/>
      <c r="N15283" s="131"/>
      <c r="O15283" s="96"/>
    </row>
    <row r="15284" spans="6:16" ht="45.95" customHeight="1">
      <c r="F15284" s="22"/>
      <c r="G15284" s="19"/>
      <c r="H15284" s="19"/>
      <c r="I15284" s="137"/>
      <c r="J15284" s="16"/>
      <c r="K15284" s="17"/>
      <c r="L15284" s="16"/>
      <c r="N15284" s="121"/>
      <c r="O15284" s="96"/>
    </row>
    <row r="15285" spans="6:16" ht="45.95" customHeight="1">
      <c r="F15285" s="22"/>
      <c r="G15285" s="19"/>
      <c r="H15285" s="19"/>
      <c r="I15285" s="120"/>
      <c r="J15285" s="16"/>
      <c r="K15285" s="17"/>
      <c r="L15285" s="16"/>
      <c r="N15285" s="121"/>
      <c r="O15285" s="96"/>
    </row>
    <row r="15286" spans="6:16" ht="45.95" customHeight="1">
      <c r="F15286" s="25"/>
      <c r="G15286" s="19"/>
      <c r="H15286" s="19"/>
      <c r="I15286" s="120"/>
      <c r="J15286" s="16"/>
      <c r="K15286" s="17"/>
      <c r="L15286" s="16"/>
      <c r="N15286" s="121"/>
      <c r="O15286" s="96"/>
    </row>
    <row r="15287" spans="6:16" ht="45.95" customHeight="1">
      <c r="F15287" s="25"/>
      <c r="G15287" s="19"/>
      <c r="H15287" s="19"/>
      <c r="I15287" s="120"/>
      <c r="J15287" s="16"/>
      <c r="K15287" s="17"/>
      <c r="L15287" s="16"/>
      <c r="N15287" s="121"/>
      <c r="O15287" s="96"/>
    </row>
    <row r="15288" spans="6:16" ht="45.95" customHeight="1">
      <c r="F15288" s="133"/>
      <c r="G15288" s="19"/>
      <c r="H15288" s="19"/>
      <c r="I15288" s="120"/>
      <c r="J15288" s="16"/>
      <c r="K15288" s="17"/>
      <c r="L15288" s="16"/>
      <c r="N15288" s="121"/>
      <c r="O15288" s="96"/>
    </row>
    <row r="15289" spans="6:16" ht="45.95" customHeight="1">
      <c r="F15289" s="133"/>
      <c r="G15289" s="19"/>
      <c r="H15289" s="19"/>
      <c r="I15289" s="120"/>
      <c r="J15289" s="23"/>
      <c r="K15289" s="24"/>
      <c r="L15289" s="23"/>
      <c r="N15289" s="121"/>
      <c r="O15289" s="96"/>
    </row>
    <row r="15290" spans="6:16" ht="45.95" customHeight="1">
      <c r="F15290" s="133"/>
      <c r="G15290" s="19"/>
      <c r="H15290" s="19"/>
      <c r="I15290" s="120"/>
      <c r="J15290" s="23"/>
      <c r="K15290" s="24"/>
      <c r="L15290" s="23"/>
      <c r="N15290" s="121"/>
      <c r="O15290" s="96"/>
    </row>
    <row r="15291" spans="6:16" ht="45.95" customHeight="1">
      <c r="F15291" s="133"/>
      <c r="G15291" s="25"/>
      <c r="H15291" s="25"/>
      <c r="I15291" s="132"/>
      <c r="J15291" s="23"/>
      <c r="K15291" s="24"/>
      <c r="L15291" s="23"/>
      <c r="N15291" s="121"/>
      <c r="O15291" s="96"/>
    </row>
    <row r="15292" spans="6:16" ht="45.95" customHeight="1">
      <c r="F15292" s="18"/>
      <c r="G15292" s="25"/>
      <c r="H15292" s="25"/>
      <c r="I15292" s="132"/>
      <c r="J15292" s="23"/>
      <c r="K15292" s="24"/>
      <c r="L15292" s="23"/>
      <c r="N15292" s="121"/>
      <c r="O15292" s="96"/>
    </row>
    <row r="15293" spans="6:16" ht="45.95" customHeight="1">
      <c r="F15293" s="18"/>
      <c r="G15293" s="25"/>
      <c r="H15293" s="25"/>
      <c r="I15293" s="132"/>
      <c r="J15293" s="23"/>
      <c r="K15293" s="24"/>
      <c r="L15293" s="23"/>
      <c r="N15293" s="121"/>
      <c r="O15293" s="96"/>
    </row>
    <row r="15294" spans="6:16" ht="45.95" customHeight="1">
      <c r="F15294" s="130"/>
      <c r="G15294" s="25"/>
      <c r="H15294" s="25"/>
      <c r="I15294" s="132"/>
      <c r="J15294" s="23"/>
      <c r="K15294" s="24"/>
      <c r="L15294" s="23"/>
      <c r="N15294" s="121"/>
      <c r="O15294" s="96"/>
    </row>
    <row r="15295" spans="6:16" ht="45.95" customHeight="1">
      <c r="F15295" s="130"/>
      <c r="G15295" s="25"/>
      <c r="H15295" s="25"/>
      <c r="I15295" s="132"/>
      <c r="J15295" s="23"/>
      <c r="K15295" s="24"/>
      <c r="L15295" s="23"/>
      <c r="N15295" s="121"/>
      <c r="O15295" s="96"/>
    </row>
    <row r="15296" spans="6:16" ht="45.95" customHeight="1">
      <c r="F15296" s="18"/>
      <c r="G15296" s="19"/>
      <c r="H15296" s="19"/>
      <c r="I15296" s="137"/>
      <c r="J15296" s="16"/>
      <c r="K15296" s="17"/>
      <c r="L15296" s="16"/>
      <c r="N15296" s="168"/>
      <c r="O15296" s="119"/>
      <c r="P15296" s="96"/>
    </row>
    <row r="15297" spans="6:16" ht="45.95" customHeight="1">
      <c r="F15297" s="18"/>
      <c r="G15297" s="19"/>
      <c r="H15297" s="19"/>
      <c r="I15297" s="120"/>
      <c r="J15297" s="16"/>
      <c r="K15297" s="17"/>
      <c r="L15297" s="16"/>
      <c r="N15297" s="168"/>
      <c r="O15297" s="119"/>
      <c r="P15297" s="96"/>
    </row>
    <row r="15298" spans="6:16" ht="45.95" customHeight="1">
      <c r="F15298" s="18"/>
      <c r="G15298" s="19"/>
      <c r="H15298" s="19"/>
      <c r="I15298" s="120"/>
      <c r="J15298" s="16"/>
      <c r="K15298" s="17"/>
      <c r="L15298" s="16"/>
      <c r="N15298" s="168"/>
      <c r="O15298" s="119"/>
      <c r="P15298" s="96"/>
    </row>
    <row r="15299" spans="6:16" ht="45.95" customHeight="1">
      <c r="F15299" s="18"/>
      <c r="G15299" s="19"/>
      <c r="H15299" s="19"/>
      <c r="I15299" s="120"/>
      <c r="J15299" s="16"/>
      <c r="K15299" s="17"/>
      <c r="L15299" s="16"/>
      <c r="N15299" s="168"/>
      <c r="O15299" s="119"/>
      <c r="P15299" s="96"/>
    </row>
    <row r="15300" spans="6:16" ht="45.95" customHeight="1">
      <c r="F15300" s="18"/>
      <c r="G15300" s="19"/>
      <c r="H15300" s="19"/>
      <c r="I15300" s="120"/>
      <c r="J15300" s="16"/>
      <c r="K15300" s="17"/>
      <c r="L15300" s="16"/>
      <c r="N15300" s="168"/>
      <c r="O15300" s="119"/>
      <c r="P15300" s="96"/>
    </row>
    <row r="15301" spans="6:16" ht="45.95" customHeight="1">
      <c r="F15301" s="130"/>
      <c r="G15301" s="19"/>
      <c r="H15301" s="19"/>
      <c r="I15301" s="120"/>
      <c r="J15301" s="16"/>
      <c r="K15301" s="17"/>
      <c r="L15301" s="16"/>
      <c r="N15301" s="168"/>
      <c r="O15301" s="119"/>
      <c r="P15301" s="96"/>
    </row>
    <row r="15302" spans="6:16" ht="45.95" customHeight="1">
      <c r="F15302" s="18"/>
      <c r="G15302" s="19"/>
      <c r="H15302" s="19"/>
      <c r="I15302" s="120"/>
      <c r="J15302" s="16"/>
      <c r="K15302" s="17"/>
      <c r="L15302" s="16"/>
      <c r="N15302" s="168"/>
      <c r="O15302" s="119"/>
      <c r="P15302" s="96"/>
    </row>
    <row r="15303" spans="6:16" ht="45.95" customHeight="1">
      <c r="F15303" s="22"/>
      <c r="G15303" s="19"/>
      <c r="H15303" s="19"/>
      <c r="I15303" s="120"/>
      <c r="J15303" s="16"/>
      <c r="K15303" s="17"/>
      <c r="L15303" s="16"/>
      <c r="N15303" s="168"/>
      <c r="O15303" s="119"/>
      <c r="P15303" s="96"/>
    </row>
    <row r="15304" spans="6:16" ht="45.95" customHeight="1">
      <c r="F15304" s="22"/>
      <c r="G15304" s="19"/>
      <c r="H15304" s="19"/>
      <c r="I15304" s="120"/>
      <c r="J15304" s="23"/>
      <c r="K15304" s="24"/>
      <c r="L15304" s="23"/>
      <c r="N15304" s="168"/>
      <c r="O15304" s="119"/>
      <c r="P15304" s="96"/>
    </row>
    <row r="15305" spans="6:16" ht="45.95" customHeight="1">
      <c r="F15305" s="18"/>
      <c r="G15305" s="19"/>
      <c r="H15305" s="19"/>
      <c r="I15305" s="120"/>
      <c r="J15305" s="23"/>
      <c r="K15305" s="24"/>
      <c r="L15305" s="23"/>
      <c r="N15305" s="168"/>
      <c r="O15305" s="119"/>
      <c r="P15305" s="96"/>
    </row>
    <row r="15306" spans="6:16" ht="45.95" customHeight="1">
      <c r="F15306" s="18"/>
      <c r="G15306" s="25"/>
      <c r="H15306" s="25"/>
      <c r="I15306" s="132"/>
      <c r="J15306" s="23"/>
      <c r="K15306" s="24"/>
      <c r="L15306" s="23"/>
      <c r="N15306" s="168"/>
      <c r="O15306" s="119"/>
    </row>
    <row r="15307" spans="6:16" ht="45.95" customHeight="1">
      <c r="F15307" s="18"/>
      <c r="G15307" s="25"/>
      <c r="H15307" s="25"/>
      <c r="I15307" s="132"/>
      <c r="J15307" s="23"/>
      <c r="K15307" s="24"/>
      <c r="L15307" s="23"/>
      <c r="N15307" s="168"/>
      <c r="O15307" s="119"/>
    </row>
    <row r="15308" spans="6:16" ht="45.95" customHeight="1">
      <c r="F15308" s="18"/>
      <c r="G15308" s="25"/>
      <c r="H15308" s="25"/>
      <c r="I15308" s="132"/>
      <c r="J15308" s="23"/>
      <c r="K15308" s="24"/>
      <c r="L15308" s="23"/>
      <c r="N15308" s="168"/>
      <c r="O15308" s="119"/>
    </row>
    <row r="15309" spans="6:16" ht="45.95" customHeight="1">
      <c r="F15309" s="18"/>
      <c r="G15309" s="25"/>
      <c r="H15309" s="25"/>
      <c r="I15309" s="132"/>
      <c r="J15309" s="23"/>
      <c r="K15309" s="24"/>
      <c r="L15309" s="23"/>
      <c r="N15309" s="168"/>
      <c r="O15309" s="119"/>
    </row>
    <row r="15310" spans="6:16" ht="45.95" customHeight="1">
      <c r="F15310" s="22"/>
      <c r="G15310" s="25"/>
      <c r="H15310" s="25"/>
      <c r="I15310" s="132"/>
      <c r="J15310" s="23"/>
      <c r="K15310" s="24"/>
      <c r="L15310" s="23"/>
      <c r="N15310" s="168"/>
      <c r="O15310" s="119"/>
    </row>
    <row r="15311" spans="6:16" ht="45.95" customHeight="1">
      <c r="F15311" s="22"/>
      <c r="G15311" s="25"/>
      <c r="H15311" s="25"/>
      <c r="I15311" s="132"/>
      <c r="J15311" s="23"/>
      <c r="K15311" s="24"/>
      <c r="L15311" s="23"/>
      <c r="N15311" s="168"/>
      <c r="O15311" s="119"/>
    </row>
    <row r="15312" spans="6:16" ht="45.95" customHeight="1">
      <c r="F15312" s="25"/>
      <c r="G15312" s="19"/>
      <c r="H15312" s="19"/>
      <c r="I15312" s="120"/>
      <c r="J15312" s="16"/>
      <c r="K15312" s="17"/>
      <c r="L15312" s="16"/>
      <c r="N15312" s="131"/>
      <c r="O15312" s="96"/>
    </row>
    <row r="15313" spans="6:15" ht="45.95" customHeight="1">
      <c r="F15313" s="25"/>
      <c r="G15313" s="19"/>
      <c r="H15313" s="19"/>
      <c r="I15313" s="120"/>
      <c r="J15313" s="16"/>
      <c r="K15313" s="17"/>
      <c r="L15313" s="16"/>
      <c r="N15313" s="131"/>
      <c r="O15313" s="96"/>
    </row>
    <row r="15314" spans="6:15" ht="45.95" customHeight="1">
      <c r="F15314" s="133"/>
      <c r="G15314" s="19"/>
      <c r="H15314" s="19"/>
      <c r="I15314" s="120"/>
      <c r="J15314" s="16"/>
      <c r="K15314" s="17"/>
      <c r="L15314" s="16"/>
      <c r="N15314" s="131"/>
      <c r="O15314" s="96"/>
    </row>
    <row r="15315" spans="6:15" ht="45.95" customHeight="1">
      <c r="F15315" s="133"/>
      <c r="G15315" s="19"/>
      <c r="H15315" s="19"/>
      <c r="I15315" s="120"/>
      <c r="J15315" s="16"/>
      <c r="K15315" s="17"/>
      <c r="L15315" s="16"/>
      <c r="N15315" s="131"/>
      <c r="O15315" s="96"/>
    </row>
    <row r="15316" spans="6:15" ht="45.95" customHeight="1">
      <c r="F15316" s="133"/>
      <c r="G15316" s="19"/>
      <c r="H15316" s="19"/>
      <c r="I15316" s="120"/>
      <c r="J15316" s="16"/>
      <c r="K15316" s="17"/>
      <c r="L15316" s="16"/>
      <c r="N15316" s="131"/>
      <c r="O15316" s="96"/>
    </row>
    <row r="15317" spans="6:15" ht="45.95" customHeight="1">
      <c r="F15317" s="18"/>
      <c r="G15317" s="19"/>
      <c r="H15317" s="19"/>
      <c r="I15317" s="120"/>
      <c r="J15317" s="16"/>
      <c r="K15317" s="17"/>
      <c r="L15317" s="16"/>
      <c r="N15317" s="131"/>
      <c r="O15317" s="96"/>
    </row>
    <row r="15318" spans="6:15" ht="45.95" customHeight="1">
      <c r="F15318" s="18"/>
      <c r="G15318" s="19"/>
      <c r="H15318" s="19"/>
      <c r="I15318" s="120"/>
      <c r="J15318" s="16"/>
      <c r="K15318" s="17"/>
      <c r="L15318" s="16"/>
      <c r="N15318" s="131"/>
      <c r="O15318" s="96"/>
    </row>
    <row r="15319" spans="6:15" ht="45.95" customHeight="1">
      <c r="F15319" s="18"/>
      <c r="G15319" s="19"/>
      <c r="H15319" s="19"/>
      <c r="I15319" s="120"/>
      <c r="J15319" s="16"/>
      <c r="K15319" s="17"/>
      <c r="L15319" s="16"/>
      <c r="N15319" s="131"/>
      <c r="O15319" s="96"/>
    </row>
    <row r="15320" spans="6:15" ht="45.95" customHeight="1">
      <c r="F15320" s="18"/>
      <c r="G15320" s="19"/>
      <c r="H15320" s="19"/>
      <c r="I15320" s="120"/>
      <c r="J15320" s="16"/>
      <c r="K15320" s="17"/>
      <c r="L15320" s="16"/>
      <c r="N15320" s="131"/>
      <c r="O15320" s="96"/>
    </row>
    <row r="15321" spans="6:15" ht="45.95" customHeight="1">
      <c r="F15321" s="18"/>
      <c r="G15321" s="19"/>
      <c r="H15321" s="19"/>
      <c r="I15321" s="120"/>
      <c r="J15321" s="16"/>
      <c r="K15321" s="17"/>
      <c r="L15321" s="16"/>
      <c r="N15321" s="131"/>
      <c r="O15321" s="96"/>
    </row>
    <row r="15322" spans="6:15" ht="45.95" customHeight="1">
      <c r="F15322" s="18"/>
      <c r="G15322" s="19"/>
      <c r="H15322" s="19"/>
      <c r="I15322" s="120"/>
      <c r="J15322" s="23"/>
      <c r="K15322" s="24"/>
      <c r="L15322" s="23"/>
      <c r="N15322" s="131"/>
      <c r="O15322" s="96"/>
    </row>
    <row r="15323" spans="6:15" ht="45.95" customHeight="1">
      <c r="F15323" s="18"/>
      <c r="G15323" s="19"/>
      <c r="H15323" s="19"/>
      <c r="I15323" s="120"/>
      <c r="J15323" s="23"/>
      <c r="K15323" s="24"/>
      <c r="L15323" s="23"/>
      <c r="N15323" s="131"/>
      <c r="O15323" s="96"/>
    </row>
    <row r="15324" spans="6:15" ht="45.95" customHeight="1">
      <c r="F15324" s="18"/>
      <c r="G15324" s="25"/>
      <c r="H15324" s="25"/>
      <c r="I15324" s="132"/>
      <c r="J15324" s="23"/>
      <c r="K15324" s="24"/>
      <c r="L15324" s="23"/>
      <c r="N15324" s="131"/>
      <c r="O15324" s="96"/>
    </row>
    <row r="15325" spans="6:15" ht="45.95" customHeight="1">
      <c r="F15325" s="22"/>
      <c r="G15325" s="25"/>
      <c r="H15325" s="25"/>
      <c r="I15325" s="132"/>
      <c r="J15325" s="23"/>
      <c r="K15325" s="24"/>
      <c r="L15325" s="23"/>
      <c r="N15325" s="131"/>
      <c r="O15325" s="96"/>
    </row>
    <row r="15326" spans="6:15" ht="45.95" customHeight="1">
      <c r="F15326" s="22"/>
      <c r="G15326" s="25"/>
      <c r="H15326" s="25"/>
      <c r="I15326" s="132"/>
      <c r="J15326" s="23"/>
      <c r="K15326" s="24"/>
      <c r="L15326" s="23"/>
      <c r="N15326" s="131"/>
      <c r="O15326" s="96"/>
    </row>
    <row r="15327" spans="6:15" ht="45.95" customHeight="1">
      <c r="F15327" s="25"/>
      <c r="G15327" s="25"/>
      <c r="H15327" s="25"/>
      <c r="I15327" s="132"/>
      <c r="J15327" s="23"/>
      <c r="K15327" s="24"/>
      <c r="L15327" s="23"/>
      <c r="N15327" s="131"/>
      <c r="O15327" s="96"/>
    </row>
    <row r="15328" spans="6:15" ht="45.95" customHeight="1">
      <c r="F15328" s="25"/>
      <c r="G15328" s="25"/>
      <c r="H15328" s="25"/>
      <c r="I15328" s="132"/>
      <c r="J15328" s="23"/>
      <c r="K15328" s="24"/>
      <c r="L15328" s="23"/>
      <c r="N15328" s="131"/>
      <c r="O15328" s="96"/>
    </row>
    <row r="15329" spans="6:15" ht="45.95" customHeight="1">
      <c r="F15329" s="133"/>
      <c r="G15329" s="25"/>
      <c r="H15329" s="25"/>
      <c r="I15329" s="132"/>
      <c r="J15329" s="23"/>
      <c r="K15329" s="24"/>
      <c r="L15329" s="23"/>
      <c r="N15329" s="131"/>
      <c r="O15329" s="96"/>
    </row>
    <row r="15330" spans="6:15" ht="45.95" customHeight="1">
      <c r="F15330" s="133"/>
      <c r="G15330" s="19"/>
      <c r="H15330" s="19"/>
      <c r="I15330" s="120"/>
      <c r="J15330" s="16"/>
      <c r="K15330" s="100"/>
      <c r="L15330" s="16"/>
      <c r="N15330" s="131"/>
      <c r="O15330" s="96"/>
    </row>
    <row r="15331" spans="6:15" ht="45.95" customHeight="1">
      <c r="F15331" s="133"/>
      <c r="G15331" s="19"/>
      <c r="H15331" s="19"/>
      <c r="I15331" s="120"/>
      <c r="J15331" s="16"/>
      <c r="K15331" s="100"/>
      <c r="L15331" s="16"/>
      <c r="N15331" s="131"/>
      <c r="O15331" s="96"/>
    </row>
    <row r="15332" spans="6:15" ht="45.95" customHeight="1">
      <c r="F15332" s="133"/>
      <c r="G15332" s="19"/>
      <c r="H15332" s="19"/>
      <c r="I15332" s="120"/>
      <c r="J15332" s="16"/>
      <c r="K15332" s="100"/>
      <c r="L15332" s="16"/>
      <c r="N15332" s="131"/>
      <c r="O15332" s="96"/>
    </row>
    <row r="15333" spans="6:15" ht="45.95" customHeight="1">
      <c r="F15333" s="18"/>
      <c r="G15333" s="19"/>
      <c r="H15333" s="19"/>
      <c r="I15333" s="120"/>
      <c r="J15333" s="16"/>
      <c r="K15333" s="100"/>
      <c r="L15333" s="16"/>
      <c r="N15333" s="131"/>
      <c r="O15333" s="96"/>
    </row>
    <row r="15334" spans="6:15" ht="45.95" customHeight="1">
      <c r="F15334" s="18"/>
      <c r="G15334" s="19"/>
      <c r="H15334" s="19"/>
      <c r="I15334" s="120"/>
      <c r="J15334" s="16"/>
      <c r="K15334" s="100"/>
      <c r="L15334" s="16"/>
      <c r="N15334" s="131"/>
      <c r="O15334" s="96"/>
    </row>
    <row r="15335" spans="6:15" ht="45.95" customHeight="1">
      <c r="F15335" s="18"/>
      <c r="G15335" s="19"/>
      <c r="H15335" s="19"/>
      <c r="I15335" s="120"/>
      <c r="J15335" s="16"/>
      <c r="K15335" s="100"/>
      <c r="L15335" s="16"/>
      <c r="N15335" s="131"/>
      <c r="O15335" s="96"/>
    </row>
    <row r="15336" spans="6:15" ht="45.95" customHeight="1">
      <c r="F15336" s="18"/>
      <c r="G15336" s="19"/>
      <c r="H15336" s="19"/>
      <c r="I15336" s="120"/>
      <c r="J15336" s="16"/>
      <c r="K15336" s="100"/>
      <c r="L15336" s="16"/>
      <c r="N15336" s="131"/>
      <c r="O15336" s="96"/>
    </row>
    <row r="15337" spans="6:15" ht="45.95" customHeight="1">
      <c r="F15337" s="18"/>
      <c r="G15337" s="19"/>
      <c r="H15337" s="19"/>
      <c r="I15337" s="120"/>
      <c r="J15337" s="23"/>
      <c r="K15337" s="100"/>
      <c r="L15337" s="23"/>
      <c r="N15337" s="131"/>
      <c r="O15337" s="96"/>
    </row>
    <row r="15338" spans="6:15" ht="45.95" customHeight="1">
      <c r="F15338" s="18"/>
      <c r="G15338" s="25"/>
      <c r="H15338" s="25"/>
      <c r="I15338" s="132"/>
      <c r="J15338" s="23"/>
      <c r="K15338" s="100"/>
      <c r="L15338" s="23"/>
      <c r="N15338" s="131"/>
      <c r="O15338" s="96"/>
    </row>
    <row r="15339" spans="6:15" ht="45.95" customHeight="1">
      <c r="F15339" s="18"/>
      <c r="G15339" s="25"/>
      <c r="H15339" s="25"/>
      <c r="I15339" s="132"/>
      <c r="J15339" s="23"/>
      <c r="K15339" s="100"/>
      <c r="L15339" s="23"/>
      <c r="N15339" s="131"/>
      <c r="O15339" s="96"/>
    </row>
    <row r="15340" spans="6:15" ht="45.95" customHeight="1">
      <c r="F15340" s="18"/>
      <c r="G15340" s="25"/>
      <c r="H15340" s="25"/>
      <c r="I15340" s="132"/>
      <c r="J15340" s="23"/>
      <c r="K15340" s="100"/>
      <c r="L15340" s="23"/>
      <c r="N15340" s="131"/>
      <c r="O15340" s="96"/>
    </row>
    <row r="15341" spans="6:15" ht="45.95" customHeight="1">
      <c r="F15341" s="18"/>
      <c r="G15341" s="25"/>
      <c r="H15341" s="25"/>
      <c r="I15341" s="132"/>
      <c r="J15341" s="23"/>
      <c r="K15341" s="100"/>
      <c r="L15341" s="23"/>
      <c r="N15341" s="131"/>
      <c r="O15341" s="96"/>
    </row>
    <row r="15342" spans="6:15" ht="45.95" customHeight="1">
      <c r="F15342" s="18"/>
      <c r="G15342" s="19"/>
      <c r="H15342" s="19"/>
      <c r="I15342" s="120"/>
      <c r="J15342" s="16"/>
      <c r="K15342" s="17"/>
      <c r="L15342" s="16"/>
      <c r="N15342" s="121"/>
      <c r="O15342" s="96"/>
    </row>
    <row r="15343" spans="6:15" ht="45.95" customHeight="1">
      <c r="F15343" s="22"/>
      <c r="G15343" s="19"/>
      <c r="H15343" s="19"/>
      <c r="I15343" s="120"/>
      <c r="J15343" s="16"/>
      <c r="K15343" s="17"/>
      <c r="L15343" s="16"/>
      <c r="N15343" s="121"/>
      <c r="O15343" s="96"/>
    </row>
    <row r="15344" spans="6:15" ht="45.95" customHeight="1">
      <c r="F15344" s="22"/>
      <c r="G15344" s="19"/>
      <c r="H15344" s="19"/>
      <c r="I15344" s="120"/>
      <c r="J15344" s="16"/>
      <c r="K15344" s="17"/>
      <c r="L15344" s="16"/>
      <c r="N15344" s="121"/>
      <c r="O15344" s="96"/>
    </row>
    <row r="15345" spans="6:15" ht="45.95" customHeight="1">
      <c r="F15345" s="25"/>
      <c r="G15345" s="19"/>
      <c r="H15345" s="19"/>
      <c r="I15345" s="120"/>
      <c r="J15345" s="16"/>
      <c r="K15345" s="17"/>
      <c r="L15345" s="16"/>
      <c r="N15345" s="121"/>
      <c r="O15345" s="96"/>
    </row>
    <row r="15346" spans="6:15" ht="45.95" customHeight="1">
      <c r="F15346" s="25"/>
      <c r="G15346" s="19"/>
      <c r="H15346" s="19"/>
      <c r="I15346" s="120"/>
      <c r="J15346" s="23"/>
      <c r="K15346" s="24"/>
      <c r="L15346" s="23"/>
      <c r="N15346" s="121"/>
      <c r="O15346" s="96"/>
    </row>
    <row r="15347" spans="6:15" ht="45.95" customHeight="1">
      <c r="F15347" s="133"/>
      <c r="G15347" s="19"/>
      <c r="H15347" s="19"/>
      <c r="I15347" s="120"/>
      <c r="J15347" s="23"/>
      <c r="K15347" s="24"/>
      <c r="L15347" s="23"/>
      <c r="N15347" s="121"/>
      <c r="O15347" s="96"/>
    </row>
    <row r="15348" spans="6:15" ht="45.95" customHeight="1">
      <c r="F15348" s="133"/>
      <c r="G15348" s="25"/>
      <c r="H15348" s="25"/>
      <c r="I15348" s="132"/>
      <c r="J15348" s="23"/>
      <c r="K15348" s="24"/>
      <c r="L15348" s="23"/>
      <c r="N15348" s="121"/>
      <c r="O15348" s="96"/>
    </row>
    <row r="15349" spans="6:15" ht="45.95" customHeight="1">
      <c r="F15349" s="133"/>
      <c r="G15349" s="25"/>
      <c r="H15349" s="25"/>
      <c r="I15349" s="132"/>
      <c r="J15349" s="23"/>
      <c r="K15349" s="24"/>
      <c r="L15349" s="23"/>
      <c r="N15349" s="121"/>
      <c r="O15349" s="96"/>
    </row>
    <row r="15350" spans="6:15" ht="45.95" customHeight="1">
      <c r="F15350" s="133"/>
      <c r="G15350" s="25"/>
      <c r="H15350" s="25"/>
      <c r="I15350" s="132"/>
      <c r="J15350" s="23"/>
      <c r="K15350" s="24"/>
      <c r="L15350" s="23"/>
      <c r="N15350" s="121"/>
      <c r="O15350" s="96"/>
    </row>
    <row r="15351" spans="6:15" ht="45.95" customHeight="1">
      <c r="F15351" s="18"/>
      <c r="G15351" s="25"/>
      <c r="H15351" s="25"/>
      <c r="I15351" s="132"/>
      <c r="J15351" s="23"/>
      <c r="K15351" s="24"/>
      <c r="L15351" s="23"/>
      <c r="N15351" s="121"/>
      <c r="O15351" s="96"/>
    </row>
    <row r="15352" spans="6:15" ht="45.95" customHeight="1">
      <c r="F15352" s="18"/>
      <c r="G15352" s="25"/>
      <c r="H15352" s="25"/>
      <c r="I15352" s="132"/>
      <c r="J15352" s="23"/>
      <c r="K15352" s="24"/>
      <c r="L15352" s="23"/>
      <c r="N15352" s="121"/>
      <c r="O15352" s="96"/>
    </row>
    <row r="15353" spans="6:15" ht="45.95" customHeight="1">
      <c r="F15353" s="18"/>
      <c r="G15353" s="19"/>
      <c r="H15353" s="19"/>
      <c r="I15353" s="137"/>
      <c r="J15353" s="16"/>
      <c r="K15353" s="17"/>
      <c r="L15353" s="16"/>
      <c r="N15353" s="121"/>
      <c r="O15353" s="96"/>
    </row>
    <row r="15354" spans="6:15" ht="45.95" customHeight="1">
      <c r="F15354" s="18"/>
      <c r="G15354" s="19"/>
      <c r="H15354" s="19"/>
      <c r="I15354" s="120"/>
      <c r="J15354" s="16"/>
      <c r="K15354" s="17"/>
      <c r="L15354" s="16"/>
      <c r="N15354" s="121"/>
      <c r="O15354" s="96"/>
    </row>
    <row r="15355" spans="6:15" ht="45.95" customHeight="1">
      <c r="F15355" s="18"/>
      <c r="G15355" s="19"/>
      <c r="H15355" s="19"/>
      <c r="I15355" s="120"/>
      <c r="J15355" s="16"/>
      <c r="K15355" s="17"/>
      <c r="L15355" s="16"/>
      <c r="N15355" s="121"/>
      <c r="O15355" s="96"/>
    </row>
    <row r="15356" spans="6:15" ht="45.95" customHeight="1">
      <c r="F15356" s="18"/>
      <c r="G15356" s="19"/>
      <c r="H15356" s="19"/>
      <c r="I15356" s="120"/>
      <c r="J15356" s="16"/>
      <c r="K15356" s="17"/>
      <c r="L15356" s="16"/>
      <c r="N15356" s="121"/>
      <c r="O15356" s="96"/>
    </row>
    <row r="15357" spans="6:15" ht="45.95" customHeight="1">
      <c r="F15357" s="18"/>
      <c r="G15357" s="19"/>
      <c r="H15357" s="19"/>
      <c r="I15357" s="120"/>
      <c r="J15357" s="23"/>
      <c r="K15357" s="24"/>
      <c r="L15357" s="23"/>
      <c r="N15357" s="121"/>
      <c r="O15357" s="96"/>
    </row>
    <row r="15358" spans="6:15" ht="45.95" customHeight="1">
      <c r="F15358" s="22"/>
      <c r="G15358" s="19"/>
      <c r="H15358" s="19"/>
      <c r="I15358" s="120"/>
      <c r="J15358" s="23"/>
      <c r="K15358" s="24"/>
      <c r="L15358" s="23"/>
      <c r="N15358" s="121"/>
      <c r="O15358" s="96"/>
    </row>
    <row r="15359" spans="6:15" ht="45.95" customHeight="1">
      <c r="F15359" s="25"/>
      <c r="G15359" s="25"/>
      <c r="H15359" s="25"/>
      <c r="I15359" s="132"/>
      <c r="J15359" s="23"/>
      <c r="K15359" s="24"/>
      <c r="L15359" s="23"/>
      <c r="N15359" s="121"/>
      <c r="O15359" s="96"/>
    </row>
    <row r="15360" spans="6:15" ht="45.95" customHeight="1">
      <c r="F15360" s="133"/>
      <c r="G15360" s="25"/>
      <c r="H15360" s="25"/>
      <c r="I15360" s="132"/>
      <c r="J15360" s="23"/>
      <c r="K15360" s="24"/>
      <c r="L15360" s="23"/>
      <c r="N15360" s="121"/>
      <c r="O15360" s="96"/>
    </row>
    <row r="15361" spans="6:15" ht="45.95" customHeight="1">
      <c r="F15361" s="133"/>
      <c r="G15361" s="25"/>
      <c r="H15361" s="25"/>
      <c r="I15361" s="132"/>
      <c r="J15361" s="23"/>
      <c r="K15361" s="24"/>
      <c r="L15361" s="23"/>
      <c r="N15361" s="121"/>
      <c r="O15361" s="96"/>
    </row>
    <row r="15362" spans="6:15" ht="45.95" customHeight="1">
      <c r="F15362" s="133"/>
      <c r="G15362" s="25"/>
      <c r="H15362" s="25"/>
      <c r="I15362" s="132"/>
      <c r="J15362" s="23"/>
      <c r="K15362" s="24"/>
      <c r="L15362" s="23"/>
      <c r="N15362" s="121"/>
      <c r="O15362" s="96"/>
    </row>
    <row r="15363" spans="6:15" ht="45.95" customHeight="1">
      <c r="F15363" s="18"/>
      <c r="G15363" s="19"/>
      <c r="H15363" s="19"/>
      <c r="I15363" s="137"/>
      <c r="J15363" s="16"/>
      <c r="K15363" s="17"/>
      <c r="L15363" s="16"/>
      <c r="N15363" s="121"/>
      <c r="O15363" s="96"/>
    </row>
    <row r="15364" spans="6:15" ht="45.95" customHeight="1">
      <c r="F15364" s="18"/>
      <c r="G15364" s="19"/>
      <c r="H15364" s="19"/>
      <c r="I15364" s="120"/>
      <c r="J15364" s="16"/>
      <c r="K15364" s="17"/>
      <c r="L15364" s="16"/>
      <c r="N15364" s="121"/>
      <c r="O15364" s="96"/>
    </row>
    <row r="15365" spans="6:15" ht="45.95" customHeight="1">
      <c r="F15365" s="18"/>
      <c r="G15365" s="19"/>
      <c r="H15365" s="19"/>
      <c r="I15365" s="120"/>
      <c r="J15365" s="23"/>
      <c r="K15365" s="24"/>
      <c r="L15365" s="23"/>
      <c r="N15365" s="121"/>
      <c r="O15365" s="96"/>
    </row>
    <row r="15366" spans="6:15" ht="45.95" customHeight="1">
      <c r="F15366" s="18"/>
      <c r="G15366" s="19"/>
      <c r="H15366" s="19"/>
      <c r="I15366" s="120"/>
      <c r="J15366" s="23"/>
      <c r="K15366" s="24"/>
      <c r="L15366" s="23"/>
      <c r="N15366" s="121"/>
      <c r="O15366" s="96"/>
    </row>
    <row r="15367" spans="6:15" ht="45.95" customHeight="1">
      <c r="F15367" s="22"/>
      <c r="G15367" s="25"/>
      <c r="H15367" s="25"/>
      <c r="I15367" s="120"/>
      <c r="J15367" s="23"/>
      <c r="K15367" s="24"/>
      <c r="L15367" s="23"/>
      <c r="N15367" s="121"/>
      <c r="O15367" s="96"/>
    </row>
    <row r="15368" spans="6:15" ht="45.95" customHeight="1">
      <c r="F15368" s="22"/>
      <c r="G15368" s="25"/>
      <c r="H15368" s="25"/>
      <c r="I15368" s="120"/>
      <c r="J15368" s="23"/>
      <c r="K15368" s="24"/>
      <c r="L15368" s="23"/>
      <c r="N15368" s="121"/>
      <c r="O15368" s="96"/>
    </row>
    <row r="15369" spans="6:15" ht="45.95" customHeight="1">
      <c r="F15369" s="25"/>
      <c r="G15369" s="25"/>
      <c r="H15369" s="25"/>
      <c r="I15369" s="132"/>
      <c r="J15369" s="23"/>
      <c r="K15369" s="24"/>
      <c r="L15369" s="23"/>
      <c r="N15369" s="121"/>
      <c r="O15369" s="96"/>
    </row>
    <row r="15370" spans="6:15" ht="45.95" customHeight="1">
      <c r="F15370" s="25"/>
      <c r="G15370" s="19"/>
      <c r="H15370" s="19"/>
      <c r="I15370" s="137"/>
      <c r="J15370" s="16"/>
      <c r="K15370" s="17"/>
      <c r="L15370" s="16"/>
      <c r="N15370" s="131"/>
      <c r="O15370" s="96"/>
    </row>
    <row r="15371" spans="6:15" ht="45.95" customHeight="1">
      <c r="F15371" s="133"/>
      <c r="G15371" s="19"/>
      <c r="H15371" s="19"/>
      <c r="I15371" s="120"/>
      <c r="J15371" s="16"/>
      <c r="K15371" s="17"/>
      <c r="L15371" s="16"/>
      <c r="N15371" s="131"/>
      <c r="O15371" s="96"/>
    </row>
    <row r="15372" spans="6:15" ht="45.95" customHeight="1">
      <c r="F15372" s="133"/>
      <c r="G15372" s="19"/>
      <c r="H15372" s="19"/>
      <c r="I15372" s="120"/>
      <c r="J15372" s="16"/>
      <c r="K15372" s="17"/>
      <c r="L15372" s="16"/>
      <c r="N15372" s="131"/>
      <c r="O15372" s="96"/>
    </row>
    <row r="15373" spans="6:15" ht="45.95" customHeight="1">
      <c r="F15373" s="133"/>
      <c r="G15373" s="19"/>
      <c r="H15373" s="19"/>
      <c r="I15373" s="120"/>
      <c r="J15373" s="16"/>
      <c r="K15373" s="17"/>
      <c r="L15373" s="16"/>
      <c r="N15373" s="131"/>
      <c r="O15373" s="96"/>
    </row>
    <row r="15374" spans="6:15" ht="45.95" customHeight="1">
      <c r="F15374" s="18"/>
      <c r="G15374" s="19"/>
      <c r="H15374" s="19"/>
      <c r="I15374" s="120"/>
      <c r="J15374" s="16"/>
      <c r="K15374" s="17"/>
      <c r="L15374" s="16"/>
      <c r="N15374" s="131"/>
      <c r="O15374" s="96"/>
    </row>
    <row r="15375" spans="6:15" ht="45.95" customHeight="1">
      <c r="F15375" s="18"/>
      <c r="G15375" s="19"/>
      <c r="H15375" s="19"/>
      <c r="I15375" s="120"/>
      <c r="J15375" s="16"/>
      <c r="K15375" s="17"/>
      <c r="L15375" s="16"/>
      <c r="N15375" s="131"/>
      <c r="O15375" s="96"/>
    </row>
    <row r="15376" spans="6:15" ht="45.95" customHeight="1">
      <c r="F15376" s="18"/>
      <c r="G15376" s="19"/>
      <c r="H15376" s="19"/>
      <c r="I15376" s="120"/>
      <c r="J15376" s="16"/>
      <c r="K15376" s="17"/>
      <c r="L15376" s="16"/>
      <c r="N15376" s="131"/>
      <c r="O15376" s="96"/>
    </row>
    <row r="15377" spans="6:15" ht="45.95" customHeight="1">
      <c r="F15377" s="18"/>
      <c r="G15377" s="19"/>
      <c r="H15377" s="19"/>
      <c r="I15377" s="120"/>
      <c r="J15377" s="16"/>
      <c r="K15377" s="17"/>
      <c r="L15377" s="16"/>
      <c r="N15377" s="131"/>
      <c r="O15377" s="96"/>
    </row>
    <row r="15378" spans="6:15" ht="45.95" customHeight="1">
      <c r="F15378" s="22"/>
      <c r="G15378" s="19"/>
      <c r="H15378" s="19"/>
      <c r="I15378" s="120"/>
      <c r="J15378" s="16"/>
      <c r="K15378" s="17"/>
      <c r="L15378" s="16"/>
      <c r="N15378" s="131"/>
      <c r="O15378" s="96"/>
    </row>
    <row r="15379" spans="6:15" ht="45.95" customHeight="1">
      <c r="F15379" s="22"/>
      <c r="G15379" s="19"/>
      <c r="H15379" s="19"/>
      <c r="I15379" s="120"/>
      <c r="J15379" s="23"/>
      <c r="K15379" s="24"/>
      <c r="L15379" s="23"/>
      <c r="N15379" s="131"/>
      <c r="O15379" s="96"/>
    </row>
    <row r="15380" spans="6:15" ht="45.95" customHeight="1">
      <c r="F15380" s="25"/>
      <c r="G15380" s="19"/>
      <c r="H15380" s="19"/>
      <c r="I15380" s="120"/>
      <c r="J15380" s="23"/>
      <c r="K15380" s="24"/>
      <c r="L15380" s="23"/>
      <c r="N15380" s="131"/>
      <c r="O15380" s="96"/>
    </row>
    <row r="15381" spans="6:15" ht="45.95" customHeight="1">
      <c r="F15381" s="25"/>
      <c r="G15381" s="25"/>
      <c r="H15381" s="25"/>
      <c r="I15381" s="132"/>
      <c r="J15381" s="23"/>
      <c r="K15381" s="24"/>
      <c r="L15381" s="23"/>
      <c r="N15381" s="131"/>
      <c r="O15381" s="96"/>
    </row>
    <row r="15382" spans="6:15" ht="45.95" customHeight="1">
      <c r="F15382" s="133"/>
      <c r="G15382" s="25"/>
      <c r="H15382" s="25"/>
      <c r="I15382" s="132"/>
      <c r="J15382" s="23"/>
      <c r="K15382" s="24"/>
      <c r="L15382" s="23"/>
      <c r="N15382" s="131"/>
      <c r="O15382" s="96"/>
    </row>
    <row r="15383" spans="6:15" ht="45.95" customHeight="1">
      <c r="F15383" s="133"/>
      <c r="G15383" s="25"/>
      <c r="H15383" s="25"/>
      <c r="I15383" s="132"/>
      <c r="J15383" s="23"/>
      <c r="K15383" s="24"/>
      <c r="L15383" s="23"/>
      <c r="N15383" s="131"/>
      <c r="O15383" s="96"/>
    </row>
    <row r="15384" spans="6:15" ht="45.95" customHeight="1">
      <c r="F15384" s="18"/>
      <c r="G15384" s="25"/>
      <c r="H15384" s="25"/>
      <c r="I15384" s="132"/>
      <c r="J15384" s="23"/>
      <c r="K15384" s="24"/>
      <c r="L15384" s="23"/>
      <c r="N15384" s="131"/>
      <c r="O15384" s="96"/>
    </row>
    <row r="15385" spans="6:15" ht="45.95" customHeight="1">
      <c r="F15385" s="18"/>
      <c r="G15385" s="25"/>
      <c r="H15385" s="25"/>
      <c r="I15385" s="132"/>
      <c r="J15385" s="23"/>
      <c r="K15385" s="24"/>
      <c r="L15385" s="23"/>
      <c r="N15385" s="131"/>
      <c r="O15385" s="96"/>
    </row>
    <row r="15386" spans="6:15" ht="45.95" customHeight="1">
      <c r="F15386" s="22"/>
      <c r="G15386" s="25"/>
      <c r="H15386" s="25"/>
      <c r="I15386" s="132"/>
      <c r="J15386" s="23"/>
      <c r="K15386" s="24"/>
      <c r="L15386" s="23"/>
      <c r="N15386" s="131"/>
      <c r="O15386" s="96"/>
    </row>
    <row r="15387" spans="6:15" ht="45.95" customHeight="1">
      <c r="F15387" s="22"/>
      <c r="G15387" s="25"/>
      <c r="H15387" s="25"/>
      <c r="I15387" s="132"/>
      <c r="J15387" s="23"/>
      <c r="K15387" s="24"/>
      <c r="L15387" s="23"/>
      <c r="N15387" s="131"/>
      <c r="O15387" s="96"/>
    </row>
    <row r="15388" spans="6:15" ht="45.95" customHeight="1">
      <c r="F15388" s="25"/>
      <c r="G15388" s="19"/>
      <c r="H15388" s="19"/>
      <c r="I15388" s="137"/>
      <c r="J15388" s="16"/>
      <c r="K15388" s="17"/>
      <c r="L15388" s="16"/>
      <c r="N15388" s="121"/>
      <c r="O15388" s="96"/>
    </row>
    <row r="15389" spans="6:15" ht="45.95" customHeight="1">
      <c r="F15389" s="133"/>
      <c r="G15389" s="19"/>
      <c r="H15389" s="19"/>
      <c r="I15389" s="120"/>
      <c r="J15389" s="16"/>
      <c r="K15389" s="17"/>
      <c r="L15389" s="16"/>
      <c r="N15389" s="121"/>
      <c r="O15389" s="96"/>
    </row>
    <row r="15390" spans="6:15" ht="45.95" customHeight="1">
      <c r="F15390" s="133"/>
      <c r="G15390" s="19"/>
      <c r="H15390" s="19"/>
      <c r="I15390" s="120"/>
      <c r="J15390" s="16"/>
      <c r="K15390" s="17"/>
      <c r="L15390" s="16"/>
      <c r="N15390" s="121"/>
      <c r="O15390" s="96"/>
    </row>
    <row r="15391" spans="6:15" ht="45.95" customHeight="1">
      <c r="F15391" s="18"/>
      <c r="G15391" s="19"/>
      <c r="H15391" s="19"/>
      <c r="I15391" s="120"/>
      <c r="J15391" s="16"/>
      <c r="K15391" s="17"/>
      <c r="L15391" s="16"/>
      <c r="N15391" s="121"/>
      <c r="O15391" s="96"/>
    </row>
    <row r="15392" spans="6:15" ht="45.95" customHeight="1">
      <c r="F15392" s="18"/>
      <c r="G15392" s="19"/>
      <c r="H15392" s="19"/>
      <c r="I15392" s="120"/>
      <c r="J15392" s="16"/>
      <c r="K15392" s="17"/>
      <c r="L15392" s="16"/>
      <c r="N15392" s="121"/>
      <c r="O15392" s="96"/>
    </row>
    <row r="15393" spans="1:15" ht="45.95" customHeight="1">
      <c r="F15393" s="18"/>
      <c r="G15393" s="19"/>
      <c r="H15393" s="19"/>
      <c r="I15393" s="120"/>
      <c r="J15393" s="23"/>
      <c r="K15393" s="24"/>
      <c r="L15393" s="23"/>
      <c r="N15393" s="121"/>
      <c r="O15393" s="96"/>
    </row>
    <row r="15394" spans="1:15" ht="45.95" customHeight="1">
      <c r="F15394" s="18"/>
      <c r="G15394" s="19"/>
      <c r="H15394" s="19"/>
      <c r="I15394" s="120"/>
      <c r="J15394" s="23"/>
      <c r="K15394" s="24"/>
      <c r="L15394" s="23"/>
      <c r="N15394" s="121"/>
      <c r="O15394" s="96"/>
    </row>
    <row r="15395" spans="1:15" ht="45.95" customHeight="1">
      <c r="F15395" s="18"/>
      <c r="G15395" s="25"/>
      <c r="H15395" s="25"/>
      <c r="I15395" s="132"/>
      <c r="J15395" s="23"/>
      <c r="K15395" s="24"/>
      <c r="L15395" s="23"/>
      <c r="N15395" s="121"/>
      <c r="O15395" s="96"/>
    </row>
    <row r="15396" spans="1:15" ht="45.95" customHeight="1">
      <c r="F15396" s="18"/>
      <c r="G15396" s="25"/>
      <c r="H15396" s="25"/>
      <c r="I15396" s="132"/>
      <c r="J15396" s="23"/>
      <c r="K15396" s="24"/>
      <c r="L15396" s="23"/>
      <c r="N15396" s="121"/>
      <c r="O15396" s="96"/>
    </row>
    <row r="15397" spans="1:15" ht="45.95" customHeight="1">
      <c r="F15397" s="18"/>
      <c r="G15397" s="25"/>
      <c r="H15397" s="25"/>
      <c r="I15397" s="132"/>
      <c r="J15397" s="23"/>
      <c r="K15397" s="24"/>
      <c r="L15397" s="23"/>
      <c r="N15397" s="121"/>
      <c r="O15397" s="96"/>
    </row>
    <row r="15398" spans="1:15" ht="45.95" customHeight="1">
      <c r="F15398" s="18"/>
      <c r="G15398" s="25"/>
      <c r="H15398" s="25"/>
      <c r="I15398" s="132"/>
      <c r="J15398" s="23"/>
      <c r="K15398" s="24"/>
      <c r="L15398" s="23"/>
      <c r="N15398" s="121"/>
      <c r="O15398" s="96"/>
    </row>
    <row r="15399" spans="1:15" ht="45.95" customHeight="1">
      <c r="F15399" s="18"/>
      <c r="G15399" s="25"/>
      <c r="H15399" s="25"/>
      <c r="I15399" s="132"/>
      <c r="J15399" s="23"/>
      <c r="K15399" s="24"/>
      <c r="L15399" s="23"/>
      <c r="N15399" s="121"/>
      <c r="O15399" s="96"/>
    </row>
    <row r="15400" spans="1:15" ht="45.95" customHeight="1">
      <c r="F15400" s="22"/>
      <c r="G15400" s="25"/>
      <c r="H15400" s="25"/>
      <c r="I15400" s="132"/>
      <c r="J15400" s="23"/>
      <c r="K15400" s="24"/>
      <c r="L15400" s="23"/>
      <c r="N15400" s="121"/>
      <c r="O15400" s="96"/>
    </row>
    <row r="15401" spans="1:15" ht="45.95" customHeight="1">
      <c r="A15401" s="110"/>
      <c r="B15401" s="111"/>
      <c r="C15401" s="127"/>
      <c r="D15401" s="150"/>
      <c r="E15401" s="150"/>
      <c r="F15401" s="22"/>
      <c r="G15401" s="130"/>
      <c r="H15401" s="25"/>
      <c r="I15401" s="120"/>
      <c r="J15401" s="16"/>
      <c r="K15401" s="17"/>
      <c r="L15401" s="23"/>
      <c r="N15401" s="131"/>
    </row>
    <row r="15402" spans="1:15" ht="45.95" customHeight="1">
      <c r="A15402" s="110"/>
      <c r="B15402" s="111"/>
      <c r="D15402" s="150"/>
      <c r="E15402" s="150"/>
      <c r="F15402" s="25"/>
      <c r="G15402" s="130"/>
      <c r="H15402" s="96"/>
      <c r="I15402" s="96"/>
      <c r="J15402" s="16"/>
      <c r="K15402" s="159"/>
      <c r="N15402" s="131"/>
    </row>
    <row r="15403" spans="1:15" ht="45.95" customHeight="1">
      <c r="F15403" s="25"/>
      <c r="G15403" s="96"/>
      <c r="H15403" s="96"/>
      <c r="I15403" s="96"/>
      <c r="J15403" s="16"/>
      <c r="K15403" s="159"/>
      <c r="N15403" s="131"/>
    </row>
    <row r="15404" spans="1:15" ht="45.95" customHeight="1">
      <c r="F15404" s="133"/>
      <c r="G15404" s="6"/>
      <c r="H15404" s="96"/>
      <c r="I15404" s="96"/>
      <c r="J15404" s="16"/>
      <c r="K15404" s="159"/>
      <c r="N15404" s="131"/>
    </row>
    <row r="15405" spans="1:15" ht="45.95" customHeight="1">
      <c r="F15405" s="133"/>
      <c r="G15405" s="96"/>
      <c r="H15405" s="96"/>
      <c r="I15405" s="96"/>
      <c r="J15405" s="16"/>
      <c r="K15405" s="130"/>
      <c r="N15405" s="131"/>
    </row>
    <row r="15406" spans="1:15" ht="45.95" customHeight="1">
      <c r="F15406" s="133"/>
      <c r="G15406" s="19"/>
      <c r="H15406" s="19"/>
      <c r="I15406" s="120"/>
      <c r="J15406" s="16"/>
      <c r="K15406" s="17"/>
      <c r="L15406" s="16"/>
      <c r="N15406" s="121"/>
      <c r="O15406" s="96"/>
    </row>
    <row r="15407" spans="1:15" ht="45.95" customHeight="1">
      <c r="F15407" s="133"/>
      <c r="G15407" s="19"/>
      <c r="H15407" s="19"/>
      <c r="I15407" s="120"/>
      <c r="J15407" s="16"/>
      <c r="K15407" s="17"/>
      <c r="L15407" s="16"/>
      <c r="N15407" s="121"/>
      <c r="O15407" s="96"/>
    </row>
    <row r="15408" spans="1:15" ht="45.95" customHeight="1">
      <c r="F15408" s="133"/>
      <c r="G15408" s="19"/>
      <c r="H15408" s="19"/>
      <c r="I15408" s="120"/>
      <c r="J15408" s="23"/>
      <c r="K15408" s="24"/>
      <c r="L15408" s="23"/>
      <c r="N15408" s="121"/>
      <c r="O15408" s="96"/>
    </row>
    <row r="15409" spans="6:15" ht="45.95" customHeight="1">
      <c r="F15409" s="18"/>
      <c r="G15409" s="25"/>
      <c r="H15409" s="25"/>
      <c r="I15409" s="120"/>
      <c r="J15409" s="23"/>
      <c r="K15409" s="24"/>
      <c r="L15409" s="23"/>
      <c r="N15409" s="121"/>
    </row>
    <row r="15410" spans="6:15" ht="45.95" customHeight="1">
      <c r="F15410" s="18"/>
      <c r="G15410" s="25"/>
      <c r="H15410" s="25"/>
      <c r="I15410" s="120"/>
      <c r="J15410" s="23"/>
      <c r="K15410" s="24"/>
      <c r="L15410" s="23"/>
      <c r="N15410" s="121"/>
    </row>
    <row r="15411" spans="6:15" ht="45.95" customHeight="1">
      <c r="F15411" s="18"/>
      <c r="G15411" s="25"/>
      <c r="H15411" s="25"/>
      <c r="I15411" s="132"/>
      <c r="J15411" s="23"/>
      <c r="K15411" s="24"/>
      <c r="L15411" s="23"/>
      <c r="N15411" s="121"/>
    </row>
    <row r="15412" spans="6:15" ht="45.95" customHeight="1">
      <c r="F15412" s="18"/>
      <c r="G15412" s="19"/>
      <c r="H15412" s="19"/>
      <c r="I15412" s="120"/>
      <c r="J15412" s="16"/>
      <c r="K15412" s="17"/>
      <c r="L15412" s="16"/>
      <c r="N15412" s="131"/>
    </row>
    <row r="15413" spans="6:15" ht="45.95" customHeight="1">
      <c r="F15413" s="18"/>
      <c r="G15413" s="19"/>
      <c r="H15413" s="19"/>
      <c r="I15413" s="120"/>
      <c r="J15413" s="16"/>
      <c r="K15413" s="17"/>
      <c r="L15413" s="16"/>
      <c r="N15413" s="131"/>
    </row>
    <row r="15414" spans="6:15" ht="45.95" customHeight="1">
      <c r="F15414" s="22"/>
      <c r="G15414" s="19"/>
      <c r="H15414" s="19"/>
      <c r="I15414" s="120"/>
      <c r="J15414" s="16"/>
      <c r="K15414" s="17"/>
      <c r="L15414" s="16"/>
      <c r="N15414" s="131"/>
    </row>
    <row r="15415" spans="6:15" ht="45.95" customHeight="1">
      <c r="F15415" s="22"/>
      <c r="G15415" s="19"/>
      <c r="H15415" s="19"/>
      <c r="I15415" s="120"/>
      <c r="J15415" s="16"/>
      <c r="K15415" s="17"/>
      <c r="L15415" s="16"/>
      <c r="N15415" s="131"/>
    </row>
    <row r="15416" spans="6:15" ht="45.95" customHeight="1">
      <c r="F15416" s="25"/>
      <c r="G15416" s="19"/>
      <c r="H15416" s="19"/>
      <c r="I15416" s="120"/>
      <c r="J15416" s="16"/>
      <c r="K15416" s="17"/>
      <c r="L15416" s="16"/>
      <c r="N15416" s="131"/>
    </row>
    <row r="15417" spans="6:15" ht="45.95" customHeight="1">
      <c r="F15417" s="25"/>
      <c r="G15417" s="19"/>
      <c r="H15417" s="19"/>
      <c r="I15417" s="120"/>
      <c r="J15417" s="23"/>
      <c r="K15417" s="24"/>
      <c r="L15417" s="23"/>
      <c r="N15417" s="131"/>
    </row>
    <row r="15418" spans="6:15" ht="45.95" customHeight="1">
      <c r="F15418" s="133"/>
      <c r="G15418" s="25"/>
      <c r="H15418" s="25"/>
      <c r="I15418" s="132"/>
      <c r="J15418" s="23"/>
      <c r="K15418" s="24"/>
      <c r="L15418" s="23"/>
      <c r="N15418" s="131"/>
    </row>
    <row r="15419" spans="6:15" ht="45.95" customHeight="1">
      <c r="F15419" s="133"/>
      <c r="G15419" s="25"/>
      <c r="H15419" s="25"/>
      <c r="I15419" s="132"/>
      <c r="J15419" s="23"/>
      <c r="K15419" s="24"/>
      <c r="L15419" s="23"/>
      <c r="N15419" s="131"/>
    </row>
    <row r="15420" spans="6:15" ht="45.95" customHeight="1">
      <c r="F15420" s="133"/>
      <c r="G15420" s="25"/>
      <c r="H15420" s="25"/>
      <c r="I15420" s="132"/>
      <c r="J15420" s="23"/>
      <c r="K15420" s="24"/>
      <c r="L15420" s="23"/>
      <c r="N15420" s="131"/>
    </row>
    <row r="15421" spans="6:15" ht="45.95" customHeight="1">
      <c r="F15421" s="133"/>
      <c r="G15421" s="25"/>
      <c r="H15421" s="25"/>
      <c r="I15421" s="132"/>
      <c r="J15421" s="23"/>
      <c r="K15421" s="24"/>
      <c r="L15421" s="23"/>
      <c r="N15421" s="131"/>
    </row>
    <row r="15422" spans="6:15" ht="45.95" customHeight="1">
      <c r="F15422" s="18"/>
      <c r="G15422" s="19"/>
      <c r="H15422" s="19"/>
      <c r="I15422" s="120"/>
      <c r="J15422" s="16"/>
      <c r="K15422" s="17"/>
      <c r="L15422" s="16"/>
      <c r="N15422" s="121"/>
      <c r="O15422" s="96"/>
    </row>
    <row r="15423" spans="6:15" ht="45.95" customHeight="1">
      <c r="F15423" s="18"/>
      <c r="G15423" s="19"/>
      <c r="H15423" s="19"/>
      <c r="I15423" s="120"/>
      <c r="J15423" s="16"/>
      <c r="K15423" s="17"/>
      <c r="L15423" s="16"/>
      <c r="N15423" s="121"/>
      <c r="O15423" s="96"/>
    </row>
    <row r="15424" spans="6:15" ht="45.95" customHeight="1">
      <c r="F15424" s="169"/>
      <c r="G15424" s="19"/>
      <c r="H15424" s="19"/>
      <c r="I15424" s="120"/>
      <c r="J15424" s="23"/>
      <c r="K15424" s="24"/>
      <c r="L15424" s="23"/>
      <c r="N15424" s="121"/>
      <c r="O15424" s="96"/>
    </row>
    <row r="15425" spans="6:15" ht="45.95" customHeight="1">
      <c r="F15425" s="6"/>
      <c r="G15425" s="19"/>
      <c r="H15425" s="19"/>
      <c r="I15425" s="120"/>
      <c r="J15425" s="23"/>
      <c r="K15425" s="24"/>
      <c r="L15425" s="23"/>
      <c r="N15425" s="121"/>
      <c r="O15425" s="96"/>
    </row>
    <row r="15426" spans="6:15" ht="45.95" customHeight="1">
      <c r="F15426" s="6"/>
      <c r="G15426" s="25"/>
      <c r="H15426" s="25"/>
      <c r="I15426" s="120"/>
      <c r="J15426" s="23"/>
      <c r="K15426" s="24"/>
      <c r="L15426" s="23"/>
      <c r="N15426" s="121"/>
    </row>
    <row r="15427" spans="6:15" ht="45.95" customHeight="1">
      <c r="F15427" s="18"/>
      <c r="G15427" s="25"/>
      <c r="H15427" s="25"/>
      <c r="I15427" s="132"/>
      <c r="J15427" s="23"/>
      <c r="K15427" s="24"/>
      <c r="L15427" s="23"/>
      <c r="N15427" s="121"/>
    </row>
    <row r="15428" spans="6:15" ht="45.95" customHeight="1">
      <c r="F15428" s="18"/>
      <c r="G15428" s="25"/>
      <c r="H15428" s="25"/>
      <c r="I15428" s="132"/>
      <c r="J15428" s="23"/>
      <c r="K15428" s="24"/>
      <c r="L15428" s="23"/>
      <c r="N15428" s="121"/>
    </row>
    <row r="15429" spans="6:15" ht="45.95" customHeight="1">
      <c r="F15429" s="22"/>
      <c r="G15429" s="19"/>
      <c r="H15429" s="19"/>
      <c r="I15429" s="120"/>
      <c r="J15429" s="16"/>
      <c r="K15429" s="17"/>
      <c r="L15429" s="16"/>
      <c r="N15429" s="121"/>
      <c r="O15429" s="96"/>
    </row>
    <row r="15430" spans="6:15" ht="45.95" customHeight="1">
      <c r="F15430" s="25"/>
      <c r="G15430" s="19"/>
      <c r="H15430" s="19"/>
      <c r="I15430" s="120"/>
      <c r="J15430" s="16"/>
      <c r="K15430" s="17"/>
      <c r="L15430" s="16"/>
      <c r="N15430" s="121"/>
      <c r="O15430" s="96"/>
    </row>
    <row r="15431" spans="6:15" ht="45.95" customHeight="1">
      <c r="F15431" s="133"/>
      <c r="G15431" s="19"/>
      <c r="H15431" s="19"/>
      <c r="I15431" s="120"/>
      <c r="J15431" s="16"/>
      <c r="K15431" s="17"/>
      <c r="L15431" s="16"/>
      <c r="N15431" s="121"/>
      <c r="O15431" s="96"/>
    </row>
    <row r="15432" spans="6:15" ht="45.95" customHeight="1">
      <c r="F15432" s="133"/>
      <c r="G15432" s="19"/>
      <c r="H15432" s="19"/>
      <c r="I15432" s="120"/>
      <c r="J15432" s="16"/>
      <c r="K15432" s="17"/>
      <c r="L15432" s="16"/>
      <c r="N15432" s="121"/>
      <c r="O15432" s="96"/>
    </row>
    <row r="15433" spans="6:15" ht="45.95" customHeight="1">
      <c r="F15433" s="18"/>
      <c r="G15433" s="19"/>
      <c r="H15433" s="19"/>
      <c r="I15433" s="120"/>
      <c r="J15433" s="16"/>
      <c r="K15433" s="17"/>
      <c r="L15433" s="16"/>
      <c r="N15433" s="121"/>
      <c r="O15433" s="96"/>
    </row>
    <row r="15434" spans="6:15" ht="45.95" customHeight="1">
      <c r="F15434" s="18"/>
      <c r="G15434" s="19"/>
      <c r="H15434" s="19"/>
      <c r="I15434" s="120"/>
      <c r="J15434" s="23"/>
      <c r="K15434" s="24"/>
      <c r="L15434" s="23"/>
      <c r="N15434" s="121"/>
      <c r="O15434" s="96"/>
    </row>
    <row r="15435" spans="6:15" ht="45.95" customHeight="1">
      <c r="F15435" s="18"/>
      <c r="G15435" s="19"/>
      <c r="H15435" s="19"/>
      <c r="I15435" s="120"/>
      <c r="J15435" s="23"/>
      <c r="K15435" s="24"/>
      <c r="L15435" s="23"/>
      <c r="N15435" s="121"/>
      <c r="O15435" s="96"/>
    </row>
    <row r="15436" spans="6:15" ht="45.95" customHeight="1">
      <c r="F15436" s="18"/>
      <c r="G15436" s="25"/>
      <c r="H15436" s="25"/>
      <c r="I15436" s="132"/>
      <c r="J15436" s="23"/>
      <c r="K15436" s="24"/>
      <c r="L15436" s="23"/>
      <c r="N15436" s="121"/>
    </row>
    <row r="15437" spans="6:15" ht="45.95" customHeight="1">
      <c r="F15437" s="18"/>
      <c r="G15437" s="25"/>
      <c r="H15437" s="25"/>
      <c r="I15437" s="132"/>
      <c r="J15437" s="23"/>
      <c r="K15437" s="24"/>
      <c r="L15437" s="23"/>
      <c r="N15437" s="121"/>
    </row>
    <row r="15438" spans="6:15" ht="45.95" customHeight="1">
      <c r="F15438" s="22"/>
      <c r="G15438" s="25"/>
      <c r="H15438" s="25"/>
      <c r="I15438" s="132"/>
      <c r="J15438" s="23"/>
      <c r="K15438" s="24"/>
      <c r="L15438" s="23"/>
      <c r="N15438" s="121"/>
    </row>
    <row r="15439" spans="6:15" ht="45.95" customHeight="1">
      <c r="F15439" s="25"/>
      <c r="G15439" s="25"/>
      <c r="H15439" s="25"/>
      <c r="I15439" s="132"/>
      <c r="J15439" s="23"/>
      <c r="K15439" s="24"/>
      <c r="L15439" s="23"/>
      <c r="N15439" s="121"/>
    </row>
    <row r="15440" spans="6:15" ht="45.95" customHeight="1">
      <c r="F15440" s="133"/>
      <c r="G15440" s="19"/>
      <c r="H15440" s="19"/>
      <c r="I15440" s="137"/>
      <c r="J15440" s="16"/>
      <c r="K15440" s="17"/>
      <c r="L15440" s="16"/>
      <c r="N15440" s="121"/>
      <c r="O15440" s="96"/>
    </row>
    <row r="15441" spans="1:15" ht="45.95" customHeight="1">
      <c r="F15441" s="133"/>
      <c r="G15441" s="19"/>
      <c r="H15441" s="19"/>
      <c r="I15441" s="120"/>
      <c r="J15441" s="16"/>
      <c r="K15441" s="17"/>
      <c r="L15441" s="16"/>
      <c r="N15441" s="121"/>
      <c r="O15441" s="96"/>
    </row>
    <row r="15442" spans="1:15" ht="45.95" customHeight="1">
      <c r="F15442" s="133"/>
      <c r="G15442" s="19"/>
      <c r="H15442" s="19"/>
      <c r="I15442" s="120"/>
      <c r="J15442" s="16"/>
      <c r="K15442" s="17"/>
      <c r="L15442" s="16"/>
      <c r="N15442" s="121"/>
      <c r="O15442" s="96"/>
    </row>
    <row r="15443" spans="1:15" ht="45.95" customHeight="1">
      <c r="F15443" s="18"/>
      <c r="G15443" s="19"/>
      <c r="H15443" s="19"/>
      <c r="I15443" s="120"/>
      <c r="J15443" s="16"/>
      <c r="K15443" s="17"/>
      <c r="L15443" s="16"/>
      <c r="N15443" s="121"/>
      <c r="O15443" s="96"/>
    </row>
    <row r="15444" spans="1:15" ht="45.95" customHeight="1">
      <c r="F15444" s="18"/>
      <c r="G15444" s="19"/>
      <c r="H15444" s="19"/>
      <c r="I15444" s="120"/>
      <c r="J15444" s="23"/>
      <c r="K15444" s="24"/>
      <c r="L15444" s="23"/>
      <c r="N15444" s="121"/>
      <c r="O15444" s="96"/>
    </row>
    <row r="15445" spans="1:15" ht="45.95" customHeight="1">
      <c r="F15445" s="22"/>
      <c r="G15445" s="19"/>
      <c r="H15445" s="19"/>
      <c r="I15445" s="120"/>
      <c r="J15445" s="23"/>
      <c r="K15445" s="24"/>
      <c r="L15445" s="23"/>
      <c r="N15445" s="121"/>
      <c r="O15445" s="96"/>
    </row>
    <row r="15446" spans="1:15" ht="45.95" customHeight="1">
      <c r="F15446" s="22"/>
      <c r="G15446" s="25"/>
      <c r="H15446" s="25"/>
      <c r="I15446" s="132"/>
      <c r="J15446" s="23"/>
      <c r="K15446" s="24"/>
      <c r="L15446" s="23"/>
      <c r="N15446" s="121"/>
    </row>
    <row r="15447" spans="1:15" ht="45.95" customHeight="1">
      <c r="F15447" s="25"/>
      <c r="G15447" s="25"/>
      <c r="H15447" s="25"/>
      <c r="I15447" s="132"/>
      <c r="J15447" s="23"/>
      <c r="K15447" s="24"/>
      <c r="L15447" s="23"/>
      <c r="N15447" s="121"/>
    </row>
    <row r="15448" spans="1:15" ht="45.95" customHeight="1">
      <c r="F15448" s="133"/>
      <c r="G15448" s="25"/>
      <c r="H15448" s="25"/>
      <c r="I15448" s="132"/>
      <c r="J15448" s="23"/>
      <c r="K15448" s="24"/>
      <c r="L15448" s="23"/>
      <c r="N15448" s="121"/>
    </row>
    <row r="15449" spans="1:15" ht="45.95" customHeight="1">
      <c r="F15449" s="133"/>
      <c r="G15449" s="25"/>
      <c r="H15449" s="25"/>
      <c r="I15449" s="132"/>
      <c r="J15449" s="23"/>
      <c r="K15449" s="24"/>
      <c r="L15449" s="23"/>
      <c r="N15449" s="121"/>
    </row>
    <row r="15450" spans="1:15" ht="45.95" customHeight="1">
      <c r="A15450" s="110"/>
      <c r="B15450" s="111"/>
      <c r="C15450" s="127"/>
      <c r="D15450" s="150"/>
      <c r="E15450" s="150"/>
      <c r="F15450" s="18"/>
      <c r="G15450" s="130"/>
      <c r="H15450" s="96"/>
      <c r="I15450" s="96"/>
      <c r="J15450" s="16"/>
      <c r="K15450" s="130"/>
      <c r="N15450" s="131"/>
    </row>
    <row r="15451" spans="1:15" ht="45.95" customHeight="1">
      <c r="F15451" s="18"/>
      <c r="G15451" s="130"/>
      <c r="H15451" s="96"/>
      <c r="I15451" s="96"/>
      <c r="J15451" s="16"/>
      <c r="K15451" s="130"/>
      <c r="N15451" s="131"/>
    </row>
    <row r="15452" spans="1:15" ht="45.95" customHeight="1">
      <c r="F15452" s="18"/>
      <c r="G15452" s="19"/>
      <c r="H15452" s="19"/>
      <c r="I15452" s="120"/>
      <c r="J15452" s="16"/>
      <c r="K15452" s="17"/>
      <c r="L15452" s="16"/>
      <c r="N15452" s="131"/>
    </row>
    <row r="15453" spans="1:15" ht="45.95" customHeight="1">
      <c r="F15453" s="18"/>
      <c r="G15453" s="19"/>
      <c r="H15453" s="19"/>
      <c r="I15453" s="137"/>
      <c r="J15453" s="16"/>
      <c r="K15453" s="17"/>
      <c r="L15453" s="16"/>
      <c r="N15453" s="119"/>
      <c r="O15453" s="96"/>
    </row>
    <row r="15454" spans="1:15" ht="45.95" customHeight="1">
      <c r="F15454" s="18"/>
      <c r="G15454" s="19"/>
      <c r="H15454" s="19"/>
      <c r="I15454" s="120"/>
      <c r="J15454" s="16"/>
      <c r="K15454" s="17"/>
      <c r="L15454" s="16"/>
      <c r="N15454" s="119"/>
      <c r="O15454" s="96"/>
    </row>
    <row r="15455" spans="1:15" ht="45.95" customHeight="1">
      <c r="F15455" s="22"/>
      <c r="G15455" s="19"/>
      <c r="H15455" s="19"/>
      <c r="I15455" s="120"/>
      <c r="J15455" s="16"/>
      <c r="K15455" s="17"/>
      <c r="L15455" s="16"/>
      <c r="N15455" s="119"/>
      <c r="O15455" s="96"/>
    </row>
    <row r="15456" spans="1:15" ht="45.95" customHeight="1">
      <c r="F15456" s="22"/>
      <c r="G15456" s="19"/>
      <c r="H15456" s="19"/>
      <c r="I15456" s="120"/>
      <c r="J15456" s="16"/>
      <c r="K15456" s="17"/>
      <c r="L15456" s="16"/>
      <c r="N15456" s="119"/>
      <c r="O15456" s="96"/>
    </row>
    <row r="15457" spans="6:15" ht="45.95" customHeight="1">
      <c r="F15457" s="25"/>
      <c r="G15457" s="19"/>
      <c r="H15457" s="19"/>
      <c r="I15457" s="120"/>
      <c r="J15457" s="16"/>
      <c r="K15457" s="17"/>
      <c r="L15457" s="16"/>
      <c r="N15457" s="119"/>
      <c r="O15457" s="96"/>
    </row>
    <row r="15458" spans="6:15" ht="45.95" customHeight="1">
      <c r="F15458" s="25"/>
      <c r="G15458" s="19"/>
      <c r="H15458" s="19"/>
      <c r="I15458" s="120"/>
      <c r="J15458" s="23"/>
      <c r="K15458" s="24"/>
      <c r="L15458" s="23"/>
      <c r="N15458" s="119"/>
      <c r="O15458" s="96"/>
    </row>
    <row r="15459" spans="6:15" ht="45.95" customHeight="1">
      <c r="F15459" s="133"/>
      <c r="G15459" s="19"/>
      <c r="H15459" s="19"/>
      <c r="I15459" s="120"/>
      <c r="J15459" s="23"/>
      <c r="K15459" s="24"/>
      <c r="L15459" s="23"/>
      <c r="N15459" s="119"/>
      <c r="O15459" s="96"/>
    </row>
    <row r="15460" spans="6:15" ht="45.95" customHeight="1">
      <c r="F15460" s="133"/>
      <c r="G15460" s="25"/>
      <c r="H15460" s="25"/>
      <c r="I15460" s="132"/>
      <c r="J15460" s="23"/>
      <c r="K15460" s="24"/>
      <c r="L15460" s="23"/>
      <c r="N15460" s="119"/>
      <c r="O15460" s="96"/>
    </row>
    <row r="15461" spans="6:15" ht="45.95" customHeight="1">
      <c r="F15461" s="18"/>
      <c r="G15461" s="25"/>
      <c r="H15461" s="25"/>
      <c r="I15461" s="132"/>
      <c r="J15461" s="23"/>
      <c r="K15461" s="24"/>
      <c r="L15461" s="23"/>
      <c r="N15461" s="119"/>
      <c r="O15461" s="96"/>
    </row>
    <row r="15462" spans="6:15" ht="45.95" customHeight="1">
      <c r="F15462" s="18"/>
      <c r="G15462" s="25"/>
      <c r="H15462" s="25"/>
      <c r="I15462" s="132"/>
      <c r="J15462" s="23"/>
      <c r="K15462" s="24"/>
      <c r="L15462" s="23"/>
      <c r="N15462" s="119"/>
      <c r="O15462" s="96"/>
    </row>
    <row r="15463" spans="6:15" ht="45.95" customHeight="1">
      <c r="F15463" s="18"/>
      <c r="G15463" s="25"/>
      <c r="H15463" s="25"/>
      <c r="I15463" s="132"/>
      <c r="J15463" s="23"/>
      <c r="K15463" s="24"/>
      <c r="L15463" s="23"/>
      <c r="N15463" s="119"/>
      <c r="O15463" s="96"/>
    </row>
    <row r="15464" spans="6:15" ht="45.95" customHeight="1">
      <c r="F15464" s="18"/>
      <c r="G15464" s="19"/>
      <c r="H15464" s="19"/>
      <c r="I15464" s="120"/>
      <c r="J15464" s="16"/>
      <c r="K15464" s="17"/>
      <c r="L15464" s="16"/>
      <c r="N15464" s="119"/>
      <c r="O15464" s="96"/>
    </row>
    <row r="15465" spans="6:15" ht="45.95" customHeight="1">
      <c r="F15465" s="22"/>
      <c r="G15465" s="19"/>
      <c r="H15465" s="19"/>
      <c r="I15465" s="120"/>
      <c r="J15465" s="16"/>
      <c r="K15465" s="17"/>
      <c r="L15465" s="16"/>
      <c r="N15465" s="119"/>
      <c r="O15465" s="96"/>
    </row>
    <row r="15466" spans="6:15" ht="45.95" customHeight="1">
      <c r="F15466" s="22"/>
      <c r="G15466" s="19"/>
      <c r="H15466" s="19"/>
      <c r="I15466" s="120"/>
      <c r="J15466" s="16"/>
      <c r="K15466" s="17"/>
      <c r="L15466" s="16"/>
      <c r="N15466" s="119"/>
      <c r="O15466" s="96"/>
    </row>
    <row r="15467" spans="6:15" ht="45.95" customHeight="1">
      <c r="F15467" s="25"/>
      <c r="G15467" s="25"/>
      <c r="H15467" s="25"/>
      <c r="I15467" s="120"/>
      <c r="J15467" s="23"/>
      <c r="K15467" s="24"/>
      <c r="L15467" s="23"/>
      <c r="N15467" s="119"/>
    </row>
    <row r="15468" spans="6:15" ht="45.95" customHeight="1">
      <c r="F15468" s="133"/>
      <c r="G15468" s="25"/>
      <c r="H15468" s="25"/>
      <c r="I15468" s="120"/>
      <c r="J15468" s="23"/>
      <c r="K15468" s="24"/>
      <c r="L15468" s="23"/>
      <c r="N15468" s="119"/>
    </row>
    <row r="15469" spans="6:15" ht="45.95" customHeight="1">
      <c r="F15469" s="133"/>
      <c r="G15469" s="19"/>
      <c r="H15469" s="19"/>
      <c r="I15469" s="120"/>
      <c r="J15469" s="16"/>
      <c r="K15469" s="17"/>
      <c r="L15469" s="16"/>
      <c r="N15469" s="119"/>
      <c r="O15469" s="96"/>
    </row>
    <row r="15470" spans="6:15" ht="45.95" customHeight="1">
      <c r="F15470" s="133"/>
      <c r="G15470" s="19"/>
      <c r="H15470" s="19"/>
      <c r="I15470" s="120"/>
      <c r="J15470" s="23"/>
      <c r="K15470" s="24"/>
      <c r="L15470" s="23"/>
      <c r="N15470" s="119"/>
      <c r="O15470" s="96"/>
    </row>
    <row r="15471" spans="6:15" ht="45.95" customHeight="1">
      <c r="F15471" s="18"/>
      <c r="G15471" s="19"/>
      <c r="H15471" s="19"/>
      <c r="I15471" s="120"/>
      <c r="J15471" s="23"/>
      <c r="K15471" s="24"/>
      <c r="L15471" s="23"/>
      <c r="N15471" s="119"/>
      <c r="O15471" s="96"/>
    </row>
    <row r="15472" spans="6:15" ht="45.95" customHeight="1">
      <c r="F15472" s="18"/>
      <c r="G15472" s="25"/>
      <c r="H15472" s="25"/>
      <c r="I15472" s="120"/>
      <c r="J15472" s="23"/>
      <c r="K15472" s="24"/>
      <c r="L15472" s="23"/>
      <c r="N15472" s="119"/>
    </row>
    <row r="15473" spans="1:15" ht="45.95" customHeight="1">
      <c r="F15473" s="18"/>
      <c r="G15473" s="25"/>
      <c r="H15473" s="25"/>
      <c r="I15473" s="120"/>
      <c r="J15473" s="23"/>
      <c r="K15473" s="24"/>
      <c r="L15473" s="23"/>
      <c r="N15473" s="119"/>
    </row>
    <row r="15474" spans="1:15" ht="45.95" customHeight="1">
      <c r="F15474" s="18"/>
      <c r="G15474" s="25"/>
      <c r="H15474" s="25"/>
      <c r="I15474" s="132"/>
      <c r="J15474" s="23"/>
      <c r="K15474" s="24"/>
      <c r="L15474" s="23"/>
      <c r="N15474" s="119"/>
    </row>
    <row r="15475" spans="1:15" ht="45.95" customHeight="1">
      <c r="F15475" s="18"/>
      <c r="G15475" s="25"/>
      <c r="H15475" s="25"/>
      <c r="I15475" s="132"/>
      <c r="J15475" s="23"/>
      <c r="K15475" s="24"/>
      <c r="L15475" s="23"/>
      <c r="N15475" s="119"/>
    </row>
    <row r="15476" spans="1:15" ht="45.95" customHeight="1">
      <c r="A15476" s="110"/>
      <c r="B15476" s="111"/>
      <c r="C15476" s="127"/>
      <c r="D15476" s="150"/>
      <c r="E15476" s="150"/>
      <c r="F15476" s="18"/>
      <c r="G15476" s="130"/>
      <c r="H15476" s="130"/>
      <c r="I15476" s="120"/>
      <c r="J15476" s="16"/>
      <c r="K15476" s="17"/>
      <c r="L15476" s="16"/>
      <c r="N15476" s="131"/>
    </row>
    <row r="15477" spans="1:15" ht="45.95" customHeight="1">
      <c r="F15477" s="18"/>
      <c r="G15477" s="130"/>
      <c r="H15477" s="130"/>
      <c r="I15477" s="120"/>
      <c r="J15477" s="16"/>
      <c r="K15477" s="17"/>
      <c r="L15477" s="16"/>
      <c r="N15477" s="131"/>
    </row>
    <row r="15478" spans="1:15" ht="45.95" customHeight="1">
      <c r="F15478" s="18"/>
      <c r="G15478" s="19"/>
      <c r="H15478" s="19"/>
      <c r="I15478" s="120"/>
      <c r="J15478" s="16"/>
      <c r="K15478" s="17"/>
      <c r="L15478" s="16"/>
      <c r="N15478" s="121"/>
      <c r="O15478" s="96"/>
    </row>
    <row r="15479" spans="1:15" ht="45.95" customHeight="1">
      <c r="F15479" s="22"/>
      <c r="G15479" s="19"/>
      <c r="H15479" s="19"/>
      <c r="I15479" s="120"/>
      <c r="J15479" s="16"/>
      <c r="K15479" s="17"/>
      <c r="L15479" s="16"/>
      <c r="N15479" s="121"/>
      <c r="O15479" s="96"/>
    </row>
    <row r="15480" spans="1:15" ht="45.95" customHeight="1">
      <c r="F15480" s="22"/>
      <c r="G15480" s="19"/>
      <c r="H15480" s="19"/>
      <c r="I15480" s="120"/>
      <c r="J15480" s="16"/>
      <c r="K15480" s="17"/>
      <c r="L15480" s="16"/>
      <c r="N15480" s="121"/>
      <c r="O15480" s="96"/>
    </row>
    <row r="15481" spans="1:15" ht="45.95" customHeight="1">
      <c r="F15481" s="25"/>
      <c r="G15481" s="19"/>
      <c r="H15481" s="19"/>
      <c r="I15481" s="120"/>
      <c r="J15481" s="23"/>
      <c r="K15481" s="24"/>
      <c r="L15481" s="23"/>
      <c r="N15481" s="121"/>
      <c r="O15481" s="96"/>
    </row>
    <row r="15482" spans="1:15" ht="45.95" customHeight="1">
      <c r="F15482" s="25"/>
      <c r="G15482" s="19"/>
      <c r="H15482" s="19"/>
      <c r="I15482" s="120"/>
      <c r="J15482" s="23"/>
      <c r="K15482" s="24"/>
      <c r="L15482" s="23"/>
      <c r="N15482" s="121"/>
      <c r="O15482" s="96"/>
    </row>
    <row r="15483" spans="1:15" ht="45.95" customHeight="1">
      <c r="F15483" s="133"/>
      <c r="G15483" s="25"/>
      <c r="H15483" s="25"/>
      <c r="I15483" s="132"/>
      <c r="J15483" s="23"/>
      <c r="K15483" s="24"/>
      <c r="L15483" s="23"/>
      <c r="N15483" s="121"/>
    </row>
    <row r="15484" spans="1:15" ht="45.95" customHeight="1">
      <c r="F15484" s="133"/>
      <c r="G15484" s="25"/>
      <c r="H15484" s="25"/>
      <c r="I15484" s="132"/>
      <c r="J15484" s="23"/>
      <c r="K15484" s="24"/>
      <c r="L15484" s="23"/>
      <c r="N15484" s="121"/>
    </row>
    <row r="15485" spans="1:15" ht="45.95" customHeight="1">
      <c r="F15485" s="18"/>
      <c r="G15485" s="25"/>
      <c r="H15485" s="25"/>
      <c r="I15485" s="132"/>
      <c r="J15485" s="23"/>
      <c r="K15485" s="24"/>
      <c r="L15485" s="23"/>
      <c r="N15485" s="121"/>
    </row>
    <row r="15486" spans="1:15" ht="45.95" customHeight="1">
      <c r="F15486" s="18"/>
      <c r="G15486" s="25"/>
      <c r="H15486" s="25"/>
      <c r="I15486" s="132"/>
      <c r="J15486" s="23"/>
      <c r="K15486" s="24"/>
      <c r="L15486" s="23"/>
      <c r="N15486" s="121"/>
    </row>
    <row r="15487" spans="1:15" ht="45.95" customHeight="1">
      <c r="F15487" s="18"/>
      <c r="G15487" s="25"/>
      <c r="H15487" s="25"/>
      <c r="I15487" s="132"/>
      <c r="J15487" s="23"/>
      <c r="K15487" s="24"/>
      <c r="L15487" s="23"/>
      <c r="N15487" s="121"/>
    </row>
    <row r="15488" spans="1:15" ht="45.95" customHeight="1">
      <c r="F15488" s="133"/>
      <c r="G15488" s="19"/>
      <c r="H15488" s="19"/>
      <c r="I15488" s="137"/>
      <c r="J15488" s="16"/>
      <c r="K15488" s="17"/>
      <c r="L15488" s="16"/>
      <c r="N15488" s="121"/>
      <c r="O15488" s="96"/>
    </row>
    <row r="15489" spans="1:15" ht="45.95" customHeight="1">
      <c r="F15489" s="133"/>
      <c r="G15489" s="19"/>
      <c r="H15489" s="19"/>
      <c r="I15489" s="120"/>
      <c r="J15489" s="16"/>
      <c r="K15489" s="17"/>
      <c r="L15489" s="16"/>
      <c r="N15489" s="121"/>
      <c r="O15489" s="96"/>
    </row>
    <row r="15490" spans="1:15" ht="45.95" customHeight="1">
      <c r="F15490" s="18"/>
      <c r="G15490" s="19"/>
      <c r="H15490" s="19"/>
      <c r="I15490" s="120"/>
      <c r="J15490" s="16"/>
      <c r="K15490" s="17"/>
      <c r="L15490" s="16"/>
      <c r="N15490" s="121"/>
      <c r="O15490" s="96"/>
    </row>
    <row r="15491" spans="1:15" ht="45.95" customHeight="1">
      <c r="F15491" s="22"/>
      <c r="G15491" s="19"/>
      <c r="H15491" s="19"/>
      <c r="I15491" s="120"/>
      <c r="J15491" s="16"/>
      <c r="K15491" s="17"/>
      <c r="L15491" s="16"/>
      <c r="N15491" s="121"/>
      <c r="O15491" s="96"/>
    </row>
    <row r="15492" spans="1:15" ht="45.95" customHeight="1">
      <c r="F15492" s="22"/>
      <c r="G15492" s="19"/>
      <c r="H15492" s="19"/>
      <c r="I15492" s="120"/>
      <c r="J15492" s="16"/>
      <c r="K15492" s="17"/>
      <c r="L15492" s="16"/>
      <c r="N15492" s="121"/>
      <c r="O15492" s="96"/>
    </row>
    <row r="15493" spans="1:15" ht="45.95" customHeight="1">
      <c r="F15493" s="25"/>
      <c r="G15493" s="19"/>
      <c r="H15493" s="19"/>
      <c r="I15493" s="120"/>
      <c r="J15493" s="23"/>
      <c r="K15493" s="24"/>
      <c r="L15493" s="23"/>
      <c r="N15493" s="121"/>
      <c r="O15493" s="96"/>
    </row>
    <row r="15494" spans="1:15" ht="45.95" customHeight="1">
      <c r="F15494" s="25"/>
      <c r="G15494" s="19"/>
      <c r="H15494" s="19"/>
      <c r="I15494" s="120"/>
      <c r="J15494" s="23"/>
      <c r="K15494" s="24"/>
      <c r="L15494" s="23"/>
      <c r="N15494" s="121"/>
      <c r="O15494" s="96"/>
    </row>
    <row r="15495" spans="1:15" ht="45.95" customHeight="1">
      <c r="F15495" s="133"/>
      <c r="G15495" s="25"/>
      <c r="H15495" s="25"/>
      <c r="I15495" s="132"/>
      <c r="J15495" s="23"/>
      <c r="K15495" s="24"/>
      <c r="L15495" s="23"/>
      <c r="N15495" s="121"/>
    </row>
    <row r="15496" spans="1:15" ht="45.95" customHeight="1">
      <c r="F15496" s="133"/>
      <c r="G15496" s="25"/>
      <c r="H15496" s="25"/>
      <c r="I15496" s="132"/>
      <c r="J15496" s="23"/>
      <c r="K15496" s="24"/>
      <c r="L15496" s="23"/>
      <c r="N15496" s="121"/>
    </row>
    <row r="15497" spans="1:15" ht="45.95" customHeight="1">
      <c r="F15497" s="18"/>
      <c r="G15497" s="25"/>
      <c r="H15497" s="25"/>
      <c r="I15497" s="132"/>
      <c r="J15497" s="23"/>
      <c r="K15497" s="24"/>
      <c r="L15497" s="23"/>
      <c r="N15497" s="121"/>
    </row>
    <row r="15498" spans="1:15" ht="45.95" customHeight="1">
      <c r="F15498" s="18"/>
      <c r="G15498" s="25"/>
      <c r="H15498" s="25"/>
      <c r="I15498" s="132"/>
      <c r="J15498" s="23"/>
      <c r="K15498" s="24"/>
      <c r="L15498" s="23"/>
      <c r="N15498" s="121"/>
    </row>
    <row r="15499" spans="1:15" ht="45.95" customHeight="1">
      <c r="F15499" s="18"/>
      <c r="G15499" s="25"/>
      <c r="H15499" s="25"/>
      <c r="I15499" s="132"/>
      <c r="J15499" s="23"/>
      <c r="K15499" s="24"/>
      <c r="L15499" s="23"/>
      <c r="N15499" s="121"/>
    </row>
    <row r="15500" spans="1:15" ht="45.95" customHeight="1">
      <c r="A15500" s="110"/>
      <c r="B15500" s="111"/>
      <c r="C15500" s="127"/>
      <c r="D15500" s="150"/>
      <c r="E15500" s="150"/>
      <c r="F15500" s="18"/>
      <c r="G15500" s="130"/>
      <c r="H15500" s="130"/>
      <c r="I15500" s="120"/>
      <c r="J15500" s="16"/>
      <c r="K15500" s="17"/>
      <c r="L15500" s="16"/>
      <c r="N15500" s="131"/>
    </row>
    <row r="15501" spans="1:15" ht="45.95" customHeight="1">
      <c r="F15501" s="18"/>
      <c r="G15501" s="130"/>
      <c r="H15501" s="130"/>
      <c r="I15501" s="120"/>
      <c r="J15501" s="16"/>
      <c r="K15501" s="17"/>
      <c r="L15501" s="16"/>
      <c r="N15501" s="131"/>
    </row>
    <row r="15502" spans="1:15" ht="45.95" customHeight="1">
      <c r="F15502" s="22"/>
      <c r="G15502" s="130"/>
      <c r="H15502" s="130"/>
      <c r="I15502" s="120"/>
      <c r="J15502" s="16"/>
      <c r="K15502" s="17"/>
      <c r="L15502" s="16"/>
      <c r="N15502" s="131"/>
    </row>
    <row r="15503" spans="1:15" ht="45.95" customHeight="1">
      <c r="F15503" s="22"/>
      <c r="G15503" s="19"/>
      <c r="H15503" s="19"/>
      <c r="I15503" s="120"/>
      <c r="J15503" s="16"/>
      <c r="K15503" s="17"/>
      <c r="L15503" s="16"/>
      <c r="N15503" s="119"/>
      <c r="O15503" s="96"/>
    </row>
    <row r="15504" spans="1:15" ht="45.95" customHeight="1">
      <c r="F15504" s="25"/>
      <c r="G15504" s="19"/>
      <c r="H15504" s="19"/>
      <c r="I15504" s="120"/>
      <c r="J15504" s="23"/>
      <c r="K15504" s="24"/>
      <c r="L15504" s="23"/>
      <c r="N15504" s="119"/>
      <c r="O15504" s="96"/>
    </row>
    <row r="15505" spans="6:15" ht="45.95" customHeight="1">
      <c r="F15505" s="25"/>
      <c r="G15505" s="25"/>
      <c r="H15505" s="25"/>
      <c r="I15505" s="120"/>
      <c r="J15505" s="23"/>
      <c r="K15505" s="24"/>
      <c r="L15505" s="23"/>
      <c r="N15505" s="119"/>
    </row>
    <row r="15506" spans="6:15" ht="45.95" customHeight="1">
      <c r="F15506" s="133"/>
      <c r="G15506" s="25"/>
      <c r="H15506" s="25"/>
      <c r="I15506" s="120"/>
      <c r="J15506" s="23"/>
      <c r="K15506" s="24"/>
      <c r="L15506" s="23"/>
      <c r="N15506" s="119"/>
    </row>
    <row r="15507" spans="6:15" ht="45.95" customHeight="1">
      <c r="F15507" s="133"/>
      <c r="G15507" s="25"/>
      <c r="H15507" s="25"/>
      <c r="I15507" s="120"/>
      <c r="J15507" s="23"/>
      <c r="K15507" s="24"/>
      <c r="L15507" s="23"/>
      <c r="N15507" s="119"/>
    </row>
    <row r="15508" spans="6:15" ht="45.95" customHeight="1">
      <c r="F15508" s="133"/>
      <c r="G15508" s="19"/>
      <c r="H15508" s="19"/>
      <c r="I15508" s="137"/>
      <c r="J15508" s="16"/>
      <c r="K15508" s="17"/>
      <c r="L15508" s="16"/>
      <c r="N15508" s="119"/>
      <c r="O15508" s="96"/>
    </row>
    <row r="15509" spans="6:15" ht="45.95" customHeight="1">
      <c r="F15509" s="18"/>
      <c r="G15509" s="19"/>
      <c r="H15509" s="19"/>
      <c r="I15509" s="120"/>
      <c r="J15509" s="16"/>
      <c r="K15509" s="17"/>
      <c r="L15509" s="16"/>
      <c r="N15509" s="119"/>
      <c r="O15509" s="96"/>
    </row>
    <row r="15510" spans="6:15" ht="45.95" customHeight="1">
      <c r="F15510" s="18"/>
      <c r="G15510" s="19"/>
      <c r="H15510" s="19"/>
      <c r="I15510" s="120"/>
      <c r="J15510" s="16"/>
      <c r="K15510" s="17"/>
      <c r="L15510" s="16"/>
      <c r="N15510" s="119"/>
      <c r="O15510" s="96"/>
    </row>
    <row r="15511" spans="6:15" ht="45.95" customHeight="1">
      <c r="F15511" s="18"/>
      <c r="G15511" s="19"/>
      <c r="H15511" s="19"/>
      <c r="I15511" s="120"/>
      <c r="J15511" s="16"/>
      <c r="K15511" s="17"/>
      <c r="L15511" s="16"/>
      <c r="N15511" s="119"/>
      <c r="O15511" s="96"/>
    </row>
    <row r="15512" spans="6:15" ht="45.95" customHeight="1">
      <c r="F15512" s="18"/>
      <c r="G15512" s="19"/>
      <c r="H15512" s="19"/>
      <c r="I15512" s="120"/>
      <c r="J15512" s="16"/>
      <c r="K15512" s="17"/>
      <c r="L15512" s="16"/>
      <c r="N15512" s="119"/>
      <c r="O15512" s="96"/>
    </row>
    <row r="15513" spans="6:15" ht="45.95" customHeight="1">
      <c r="F15513" s="18"/>
      <c r="G15513" s="19"/>
      <c r="H15513" s="19"/>
      <c r="I15513" s="120"/>
      <c r="J15513" s="23"/>
      <c r="K15513" s="24"/>
      <c r="L15513" s="23"/>
      <c r="N15513" s="119"/>
      <c r="O15513" s="96"/>
    </row>
    <row r="15514" spans="6:15" ht="45.95" customHeight="1">
      <c r="F15514" s="22"/>
      <c r="G15514" s="19"/>
      <c r="H15514" s="19"/>
      <c r="I15514" s="120"/>
      <c r="J15514" s="23"/>
      <c r="K15514" s="24"/>
      <c r="L15514" s="23"/>
      <c r="N15514" s="119"/>
      <c r="O15514" s="96"/>
    </row>
    <row r="15515" spans="6:15" ht="45.95" customHeight="1">
      <c r="F15515" s="22"/>
      <c r="G15515" s="25"/>
      <c r="H15515" s="25"/>
      <c r="I15515" s="132"/>
      <c r="J15515" s="23"/>
      <c r="K15515" s="24"/>
      <c r="L15515" s="23"/>
      <c r="N15515" s="119"/>
    </row>
    <row r="15516" spans="6:15" ht="45.95" customHeight="1">
      <c r="F15516" s="25"/>
      <c r="G15516" s="25"/>
      <c r="H15516" s="25"/>
      <c r="I15516" s="132"/>
      <c r="J15516" s="23"/>
      <c r="K15516" s="24"/>
      <c r="L15516" s="23"/>
      <c r="N15516" s="119"/>
    </row>
    <row r="15517" spans="6:15" ht="45.95" customHeight="1">
      <c r="F15517" s="25"/>
      <c r="G15517" s="25"/>
      <c r="H15517" s="25"/>
      <c r="I15517" s="132"/>
      <c r="J15517" s="23"/>
      <c r="K15517" s="24"/>
      <c r="L15517" s="23"/>
      <c r="N15517" s="119"/>
    </row>
    <row r="15518" spans="6:15" ht="45.95" customHeight="1">
      <c r="F15518" s="133"/>
      <c r="G15518" s="25"/>
      <c r="H15518" s="25"/>
      <c r="I15518" s="132"/>
      <c r="J15518" s="23"/>
      <c r="K15518" s="24"/>
      <c r="L15518" s="23"/>
      <c r="N15518" s="119"/>
    </row>
    <row r="15519" spans="6:15" ht="45.95" customHeight="1">
      <c r="F15519" s="133"/>
      <c r="G15519" s="25"/>
      <c r="H15519" s="25"/>
      <c r="I15519" s="132"/>
      <c r="J15519" s="23"/>
      <c r="K15519" s="24"/>
      <c r="L15519" s="23"/>
      <c r="N15519" s="119"/>
    </row>
    <row r="15520" spans="6:15" ht="45.95" customHeight="1">
      <c r="F15520" s="133"/>
      <c r="G15520" s="19"/>
      <c r="H15520" s="19"/>
      <c r="I15520" s="120"/>
      <c r="J15520" s="16"/>
      <c r="K15520" s="17"/>
      <c r="L15520" s="16"/>
    </row>
    <row r="15521" spans="1:14" ht="45.95" customHeight="1">
      <c r="F15521" s="18"/>
      <c r="G15521" s="19"/>
      <c r="H15521" s="19"/>
      <c r="I15521" s="120"/>
      <c r="J15521" s="16"/>
      <c r="K15521" s="17"/>
      <c r="L15521" s="16"/>
    </row>
    <row r="15522" spans="1:14" ht="45.95" customHeight="1">
      <c r="F15522" s="18"/>
      <c r="G15522" s="19"/>
      <c r="H15522" s="19"/>
      <c r="I15522" s="120"/>
      <c r="J15522" s="16"/>
      <c r="K15522" s="17"/>
      <c r="L15522" s="16"/>
    </row>
    <row r="15523" spans="1:14" ht="45.95" customHeight="1">
      <c r="F15523" s="130"/>
      <c r="G15523" s="19"/>
      <c r="H15523" s="19"/>
      <c r="I15523" s="120"/>
      <c r="J15523" s="16"/>
      <c r="K15523" s="17"/>
      <c r="L15523" s="16"/>
    </row>
    <row r="15524" spans="1:14" ht="45.95" customHeight="1">
      <c r="F15524" s="18"/>
      <c r="G15524" s="19"/>
      <c r="H15524" s="19"/>
      <c r="I15524" s="120"/>
      <c r="J15524" s="16"/>
      <c r="K15524" s="17"/>
      <c r="L15524" s="16"/>
    </row>
    <row r="15525" spans="1:14" ht="45.95" customHeight="1">
      <c r="F15525" s="22"/>
      <c r="G15525" s="19"/>
      <c r="H15525" s="19"/>
      <c r="I15525" s="120"/>
      <c r="J15525" s="16"/>
      <c r="K15525" s="17"/>
      <c r="L15525" s="16"/>
    </row>
    <row r="15526" spans="1:14" ht="45.95" customHeight="1">
      <c r="F15526" s="133"/>
      <c r="G15526" s="19"/>
      <c r="H15526" s="19"/>
      <c r="I15526" s="120"/>
      <c r="J15526" s="16"/>
      <c r="K15526" s="17"/>
      <c r="L15526" s="16"/>
    </row>
    <row r="15527" spans="1:14" ht="45.95" customHeight="1">
      <c r="F15527" s="133"/>
      <c r="G15527" s="19"/>
      <c r="H15527" s="19"/>
      <c r="I15527" s="120"/>
      <c r="J15527" s="23"/>
      <c r="K15527" s="24"/>
      <c r="L15527" s="23"/>
    </row>
    <row r="15528" spans="1:14" ht="45.95" customHeight="1">
      <c r="F15528" s="133"/>
      <c r="G15528" s="25"/>
      <c r="H15528" s="25"/>
      <c r="I15528" s="132"/>
      <c r="J15528" s="23"/>
      <c r="K15528" s="24"/>
      <c r="L15528" s="23"/>
    </row>
    <row r="15529" spans="1:14" ht="45.95" customHeight="1">
      <c r="F15529" s="18"/>
      <c r="G15529" s="25"/>
      <c r="H15529" s="25"/>
      <c r="I15529" s="132"/>
      <c r="J15529" s="23"/>
      <c r="K15529" s="24"/>
      <c r="L15529" s="23"/>
    </row>
    <row r="15530" spans="1:14" ht="45.95" customHeight="1">
      <c r="F15530" s="18"/>
      <c r="G15530" s="25"/>
      <c r="H15530" s="25"/>
      <c r="I15530" s="132"/>
      <c r="J15530" s="23"/>
      <c r="K15530" s="24"/>
      <c r="L15530" s="23"/>
    </row>
    <row r="15531" spans="1:14" ht="45.95" customHeight="1">
      <c r="F15531" s="18"/>
      <c r="G15531" s="25"/>
      <c r="H15531" s="25"/>
      <c r="I15531" s="132"/>
      <c r="J15531" s="23"/>
      <c r="K15531" s="24"/>
      <c r="L15531" s="23"/>
    </row>
    <row r="15532" spans="1:14" ht="45.95" customHeight="1">
      <c r="F15532" s="18"/>
      <c r="G15532" s="25"/>
      <c r="H15532" s="25"/>
      <c r="I15532" s="132"/>
      <c r="J15532" s="23"/>
      <c r="K15532" s="24"/>
      <c r="L15532" s="23"/>
    </row>
    <row r="15533" spans="1:14" ht="45.95" customHeight="1">
      <c r="F15533" s="18"/>
      <c r="G15533" s="25"/>
      <c r="H15533" s="25"/>
      <c r="I15533" s="132"/>
      <c r="J15533" s="23"/>
      <c r="K15533" s="24"/>
      <c r="L15533" s="23"/>
    </row>
    <row r="15534" spans="1:14" ht="45.95" customHeight="1">
      <c r="A15534" s="110"/>
      <c r="B15534" s="111"/>
      <c r="C15534" s="127"/>
      <c r="D15534" s="150"/>
      <c r="E15534" s="150"/>
      <c r="F15534" s="22"/>
      <c r="G15534" s="130"/>
      <c r="H15534" s="130"/>
      <c r="I15534" s="120"/>
      <c r="J15534" s="16"/>
      <c r="K15534" s="17"/>
      <c r="L15534" s="16"/>
      <c r="N15534" s="131"/>
    </row>
    <row r="15535" spans="1:14" ht="45.95" customHeight="1">
      <c r="F15535" s="22"/>
      <c r="G15535" s="130"/>
      <c r="H15535" s="130"/>
      <c r="I15535" s="120"/>
      <c r="J15535" s="16"/>
      <c r="K15535" s="17"/>
      <c r="L15535" s="16"/>
      <c r="N15535" s="131"/>
    </row>
    <row r="15536" spans="1:14" ht="45.95" customHeight="1">
      <c r="F15536" s="25"/>
      <c r="G15536" s="130"/>
      <c r="H15536" s="130"/>
      <c r="I15536" s="120"/>
      <c r="J15536" s="16"/>
      <c r="K15536" s="17"/>
      <c r="L15536" s="16"/>
      <c r="N15536" s="131"/>
    </row>
    <row r="15537" spans="6:15" ht="45.95" customHeight="1">
      <c r="F15537" s="133"/>
      <c r="G15537" s="19"/>
      <c r="H15537" s="19"/>
      <c r="I15537" s="137"/>
      <c r="J15537" s="16"/>
      <c r="K15537" s="17"/>
      <c r="L15537" s="16"/>
      <c r="N15537" s="119"/>
      <c r="O15537" s="96"/>
    </row>
    <row r="15538" spans="6:15" ht="45.95" customHeight="1">
      <c r="F15538" s="133"/>
      <c r="G15538" s="19"/>
      <c r="H15538" s="19"/>
      <c r="I15538" s="120"/>
      <c r="J15538" s="16"/>
      <c r="K15538" s="17"/>
      <c r="L15538" s="16"/>
      <c r="N15538" s="119"/>
      <c r="O15538" s="96"/>
    </row>
    <row r="15539" spans="6:15" ht="45.95" customHeight="1">
      <c r="F15539" s="133"/>
      <c r="G15539" s="19"/>
      <c r="H15539" s="19"/>
      <c r="I15539" s="120"/>
      <c r="J15539" s="23"/>
      <c r="K15539" s="24"/>
      <c r="L15539" s="23"/>
      <c r="N15539" s="119"/>
      <c r="O15539" s="96"/>
    </row>
    <row r="15540" spans="6:15" ht="45.95" customHeight="1">
      <c r="F15540" s="133"/>
      <c r="G15540" s="19"/>
      <c r="H15540" s="19"/>
      <c r="I15540" s="120"/>
      <c r="J15540" s="23"/>
      <c r="K15540" s="24"/>
      <c r="L15540" s="23"/>
      <c r="N15540" s="119"/>
      <c r="O15540" s="96"/>
    </row>
    <row r="15541" spans="6:15" ht="45.95" customHeight="1">
      <c r="F15541" s="18"/>
      <c r="G15541" s="25"/>
      <c r="H15541" s="25"/>
      <c r="I15541" s="120"/>
      <c r="J15541" s="23"/>
      <c r="K15541" s="24"/>
      <c r="L15541" s="23"/>
      <c r="N15541" s="119"/>
    </row>
    <row r="15542" spans="6:15" ht="45.95" customHeight="1">
      <c r="F15542" s="18"/>
      <c r="G15542" s="25"/>
      <c r="H15542" s="25"/>
      <c r="I15542" s="120"/>
      <c r="J15542" s="23"/>
      <c r="K15542" s="24"/>
      <c r="L15542" s="23"/>
      <c r="N15542" s="119"/>
    </row>
    <row r="15543" spans="6:15" ht="45.95" customHeight="1">
      <c r="F15543" s="18"/>
      <c r="G15543" s="25"/>
      <c r="H15543" s="25"/>
      <c r="I15543" s="120"/>
      <c r="J15543" s="23"/>
      <c r="K15543" s="24"/>
      <c r="L15543" s="23"/>
      <c r="N15543" s="119"/>
    </row>
    <row r="15544" spans="6:15" ht="45.95" customHeight="1">
      <c r="F15544" s="18"/>
      <c r="G15544" s="25"/>
      <c r="H15544" s="25"/>
      <c r="I15544" s="132"/>
      <c r="J15544" s="23"/>
      <c r="K15544" s="24"/>
      <c r="L15544" s="23"/>
      <c r="N15544" s="119"/>
    </row>
    <row r="15545" spans="6:15" ht="45.95" customHeight="1">
      <c r="F15545" s="18"/>
      <c r="G15545" s="25"/>
      <c r="H15545" s="25"/>
      <c r="I15545" s="132"/>
      <c r="J15545" s="23"/>
      <c r="K15545" s="24"/>
      <c r="L15545" s="23"/>
      <c r="N15545" s="119"/>
    </row>
    <row r="15546" spans="6:15" ht="45.95" customHeight="1">
      <c r="F15546" s="18"/>
      <c r="G15546" s="19"/>
      <c r="H15546" s="19"/>
      <c r="I15546" s="137"/>
      <c r="J15546" s="16"/>
      <c r="K15546" s="17"/>
      <c r="L15546" s="16"/>
      <c r="N15546" s="119"/>
      <c r="O15546" s="96"/>
    </row>
    <row r="15547" spans="6:15" ht="45.95" customHeight="1">
      <c r="F15547" s="18"/>
      <c r="G15547" s="19"/>
      <c r="H15547" s="19"/>
      <c r="I15547" s="120"/>
      <c r="J15547" s="16"/>
      <c r="K15547" s="17"/>
      <c r="L15547" s="16"/>
      <c r="N15547" s="119"/>
      <c r="O15547" s="96"/>
    </row>
    <row r="15548" spans="6:15" ht="45.95" customHeight="1">
      <c r="F15548" s="22"/>
      <c r="G15548" s="19"/>
      <c r="H15548" s="19"/>
      <c r="I15548" s="120"/>
      <c r="J15548" s="16"/>
      <c r="K15548" s="17"/>
      <c r="L15548" s="16"/>
      <c r="N15548" s="119"/>
      <c r="O15548" s="96"/>
    </row>
    <row r="15549" spans="6:15" ht="45.95" customHeight="1">
      <c r="F15549" s="25"/>
      <c r="G15549" s="19"/>
      <c r="H15549" s="19"/>
      <c r="I15549" s="120"/>
      <c r="J15549" s="16"/>
      <c r="K15549" s="17"/>
      <c r="L15549" s="16"/>
      <c r="N15549" s="119"/>
      <c r="O15549" s="96"/>
    </row>
    <row r="15550" spans="6:15" ht="45.95" customHeight="1">
      <c r="F15550" s="25"/>
      <c r="G15550" s="19"/>
      <c r="H15550" s="19"/>
      <c r="I15550" s="120"/>
      <c r="J15550" s="16"/>
      <c r="K15550" s="17"/>
      <c r="L15550" s="16"/>
      <c r="N15550" s="119"/>
      <c r="O15550" s="96"/>
    </row>
    <row r="15551" spans="6:15" ht="45.95" customHeight="1">
      <c r="F15551" s="133"/>
      <c r="G15551" s="19"/>
      <c r="H15551" s="19"/>
      <c r="I15551" s="120"/>
      <c r="J15551" s="23"/>
      <c r="K15551" s="24"/>
      <c r="L15551" s="23"/>
      <c r="N15551" s="119"/>
      <c r="O15551" s="96"/>
    </row>
    <row r="15552" spans="6:15" ht="45.95" customHeight="1">
      <c r="F15552" s="133"/>
      <c r="G15552" s="19"/>
      <c r="H15552" s="19"/>
      <c r="I15552" s="120"/>
      <c r="J15552" s="23"/>
      <c r="K15552" s="24"/>
      <c r="L15552" s="23"/>
      <c r="N15552" s="119"/>
      <c r="O15552" s="96"/>
    </row>
    <row r="15553" spans="1:15" ht="45.95" customHeight="1">
      <c r="F15553" s="133"/>
      <c r="G15553" s="25"/>
      <c r="H15553" s="25"/>
      <c r="I15553" s="132"/>
      <c r="J15553" s="23"/>
      <c r="K15553" s="24"/>
      <c r="L15553" s="23"/>
      <c r="N15553" s="119"/>
      <c r="O15553" s="96"/>
    </row>
    <row r="15554" spans="1:15" ht="45.95" customHeight="1">
      <c r="F15554" s="133"/>
      <c r="G15554" s="25"/>
      <c r="H15554" s="25"/>
      <c r="I15554" s="132"/>
      <c r="J15554" s="23"/>
      <c r="K15554" s="24"/>
      <c r="L15554" s="23"/>
      <c r="N15554" s="119"/>
    </row>
    <row r="15555" spans="1:15" ht="45.95" customHeight="1">
      <c r="F15555" s="18"/>
      <c r="G15555" s="25"/>
      <c r="H15555" s="25"/>
      <c r="I15555" s="132"/>
      <c r="J15555" s="23"/>
      <c r="K15555" s="24"/>
      <c r="L15555" s="23"/>
      <c r="N15555" s="119"/>
    </row>
    <row r="15556" spans="1:15" ht="45.95" customHeight="1">
      <c r="F15556" s="18"/>
      <c r="G15556" s="25"/>
      <c r="H15556" s="25"/>
      <c r="I15556" s="132"/>
      <c r="J15556" s="23"/>
      <c r="K15556" s="24"/>
      <c r="L15556" s="23"/>
      <c r="N15556" s="119"/>
    </row>
    <row r="15557" spans="1:15" ht="45.95" customHeight="1">
      <c r="F15557" s="18"/>
      <c r="G15557" s="25"/>
      <c r="H15557" s="25"/>
      <c r="I15557" s="132"/>
      <c r="J15557" s="23"/>
      <c r="K15557" s="24"/>
      <c r="L15557" s="23"/>
      <c r="N15557" s="119"/>
    </row>
    <row r="15558" spans="1:15" ht="45.95" customHeight="1">
      <c r="F15558" s="18"/>
      <c r="G15558" s="19"/>
      <c r="H15558" s="19"/>
      <c r="I15558" s="137"/>
      <c r="J15558" s="16"/>
      <c r="K15558" s="100"/>
      <c r="L15558" s="16"/>
    </row>
    <row r="15559" spans="1:15" ht="45.95" customHeight="1">
      <c r="F15559" s="18"/>
      <c r="G15559" s="19"/>
      <c r="H15559" s="19"/>
      <c r="I15559" s="120"/>
      <c r="J15559" s="16"/>
      <c r="K15559" s="100"/>
      <c r="L15559" s="16"/>
    </row>
    <row r="15560" spans="1:15" ht="45.95" customHeight="1">
      <c r="F15560" s="22"/>
      <c r="G15560" s="19"/>
      <c r="H15560" s="19"/>
      <c r="I15560" s="120"/>
      <c r="J15560" s="16"/>
      <c r="K15560" s="100"/>
      <c r="L15560" s="16"/>
    </row>
    <row r="15561" spans="1:15" ht="45.95" customHeight="1">
      <c r="F15561" s="22"/>
      <c r="G15561" s="19"/>
      <c r="H15561" s="19"/>
      <c r="I15561" s="120"/>
      <c r="J15561" s="23"/>
      <c r="K15561" s="100"/>
      <c r="L15561" s="23"/>
    </row>
    <row r="15562" spans="1:15" ht="45.95" customHeight="1">
      <c r="F15562" s="25"/>
      <c r="G15562" s="19"/>
      <c r="H15562" s="19"/>
      <c r="I15562" s="120"/>
      <c r="J15562" s="23"/>
      <c r="K15562" s="100"/>
      <c r="L15562" s="23"/>
    </row>
    <row r="15563" spans="1:15" ht="45.95" customHeight="1">
      <c r="F15563" s="25"/>
      <c r="G15563" s="25"/>
      <c r="H15563" s="25"/>
      <c r="I15563" s="132"/>
      <c r="J15563" s="23"/>
      <c r="K15563" s="100"/>
      <c r="L15563" s="23"/>
    </row>
    <row r="15564" spans="1:15" ht="45.95" customHeight="1">
      <c r="F15564" s="133"/>
      <c r="G15564" s="25"/>
      <c r="H15564" s="25"/>
      <c r="I15564" s="132"/>
      <c r="J15564" s="23"/>
      <c r="K15564" s="100"/>
      <c r="L15564" s="23"/>
    </row>
    <row r="15565" spans="1:15" ht="45.95" customHeight="1">
      <c r="F15565" s="133"/>
      <c r="G15565" s="25"/>
      <c r="H15565" s="25"/>
      <c r="I15565" s="132"/>
      <c r="J15565" s="23"/>
      <c r="K15565" s="100"/>
      <c r="L15565" s="23"/>
    </row>
    <row r="15566" spans="1:15" ht="45.95" customHeight="1">
      <c r="F15566" s="133"/>
      <c r="G15566" s="25"/>
      <c r="H15566" s="25"/>
      <c r="I15566" s="132"/>
      <c r="J15566" s="23"/>
      <c r="K15566" s="100"/>
      <c r="L15566" s="23"/>
    </row>
    <row r="15567" spans="1:15" ht="45.95" customHeight="1">
      <c r="A15567" s="110"/>
      <c r="B15567" s="111"/>
      <c r="C15567" s="127"/>
      <c r="D15567" s="150"/>
      <c r="E15567" s="150"/>
      <c r="F15567" s="18"/>
      <c r="G15567" s="130"/>
      <c r="H15567" s="130"/>
      <c r="I15567" s="120"/>
      <c r="J15567" s="16"/>
      <c r="K15567" s="17"/>
      <c r="L15567" s="16"/>
      <c r="N15567" s="131"/>
    </row>
    <row r="15568" spans="1:15" ht="45.95" customHeight="1">
      <c r="A15568" s="110"/>
      <c r="C15568" s="127"/>
      <c r="D15568" s="150"/>
      <c r="E15568" s="150"/>
      <c r="F15568" s="18"/>
      <c r="G15568" s="19"/>
      <c r="H15568" s="19"/>
      <c r="I15568" s="137"/>
      <c r="J15568" s="16"/>
      <c r="K15568" s="17"/>
      <c r="L15568" s="16"/>
      <c r="N15568" s="119"/>
      <c r="O15568" s="96"/>
    </row>
    <row r="15569" spans="1:15" ht="45.95" customHeight="1">
      <c r="A15569" s="110"/>
      <c r="C15569" s="127"/>
      <c r="D15569" s="150"/>
      <c r="E15569" s="150"/>
      <c r="F15569" s="18"/>
      <c r="G15569" s="19"/>
      <c r="H15569" s="19"/>
      <c r="I15569" s="120"/>
      <c r="J15569" s="16"/>
      <c r="K15569" s="17"/>
      <c r="L15569" s="16"/>
      <c r="N15569" s="119"/>
      <c r="O15569" s="96"/>
    </row>
    <row r="15570" spans="1:15" ht="45.95" customHeight="1">
      <c r="A15570" s="110"/>
      <c r="C15570" s="127"/>
      <c r="D15570" s="150"/>
      <c r="E15570" s="150"/>
      <c r="F15570" s="18"/>
      <c r="G15570" s="19"/>
      <c r="H15570" s="19"/>
      <c r="I15570" s="120"/>
      <c r="J15570" s="16"/>
      <c r="K15570" s="17"/>
      <c r="L15570" s="16"/>
      <c r="N15570" s="119"/>
      <c r="O15570" s="96"/>
    </row>
    <row r="15571" spans="1:15" ht="45.95" customHeight="1">
      <c r="A15571" s="110"/>
      <c r="C15571" s="127"/>
      <c r="D15571" s="150"/>
      <c r="E15571" s="150"/>
      <c r="F15571" s="18"/>
      <c r="G15571" s="19"/>
      <c r="H15571" s="19"/>
      <c r="I15571" s="120"/>
      <c r="J15571" s="16"/>
      <c r="K15571" s="17"/>
      <c r="L15571" s="16"/>
      <c r="N15571" s="119"/>
      <c r="O15571" s="96"/>
    </row>
    <row r="15572" spans="1:15" ht="45.95" customHeight="1">
      <c r="A15572" s="110"/>
      <c r="C15572" s="127"/>
      <c r="D15572" s="150"/>
      <c r="E15572" s="150"/>
      <c r="F15572" s="22"/>
      <c r="G15572" s="19"/>
      <c r="H15572" s="19"/>
      <c r="I15572" s="120"/>
      <c r="J15572" s="16"/>
      <c r="K15572" s="17"/>
      <c r="L15572" s="16"/>
      <c r="N15572" s="119"/>
      <c r="O15572" s="96"/>
    </row>
    <row r="15573" spans="1:15" ht="45.95" customHeight="1">
      <c r="A15573" s="110"/>
      <c r="C15573" s="127"/>
      <c r="D15573" s="150"/>
      <c r="E15573" s="150"/>
      <c r="F15573" s="22"/>
      <c r="G15573" s="19"/>
      <c r="H15573" s="19"/>
      <c r="I15573" s="120"/>
      <c r="J15573" s="16"/>
      <c r="K15573" s="17"/>
      <c r="L15573" s="16"/>
      <c r="N15573" s="119"/>
      <c r="O15573" s="96"/>
    </row>
    <row r="15574" spans="1:15" ht="45.95" customHeight="1">
      <c r="A15574" s="110"/>
      <c r="C15574" s="127"/>
      <c r="D15574" s="150"/>
      <c r="E15574" s="150"/>
      <c r="F15574" s="25"/>
      <c r="G15574" s="19"/>
      <c r="H15574" s="19"/>
      <c r="I15574" s="120"/>
      <c r="J15574" s="16"/>
      <c r="K15574" s="17"/>
      <c r="L15574" s="16"/>
      <c r="N15574" s="119"/>
      <c r="O15574" s="96"/>
    </row>
    <row r="15575" spans="1:15" ht="45.95" customHeight="1">
      <c r="A15575" s="110"/>
      <c r="C15575" s="127"/>
      <c r="D15575" s="150"/>
      <c r="E15575" s="150"/>
      <c r="F15575" s="25"/>
      <c r="G15575" s="19"/>
      <c r="H15575" s="19"/>
      <c r="I15575" s="120"/>
      <c r="J15575" s="23"/>
      <c r="K15575" s="24"/>
      <c r="L15575" s="23"/>
      <c r="N15575" s="119"/>
      <c r="O15575" s="96"/>
    </row>
    <row r="15576" spans="1:15" ht="45.95" customHeight="1">
      <c r="A15576" s="110"/>
      <c r="C15576" s="127"/>
      <c r="D15576" s="150"/>
      <c r="E15576" s="150"/>
      <c r="F15576" s="133"/>
      <c r="G15576" s="19"/>
      <c r="H15576" s="19"/>
      <c r="I15576" s="120"/>
      <c r="J15576" s="23"/>
      <c r="K15576" s="24"/>
      <c r="L15576" s="23"/>
      <c r="N15576" s="119"/>
      <c r="O15576" s="96"/>
    </row>
    <row r="15577" spans="1:15" ht="45.95" customHeight="1">
      <c r="A15577" s="110"/>
      <c r="C15577" s="127"/>
      <c r="D15577" s="150"/>
      <c r="E15577" s="150"/>
      <c r="F15577" s="133"/>
      <c r="G15577" s="25"/>
      <c r="H15577" s="25"/>
      <c r="I15577" s="132"/>
      <c r="J15577" s="23"/>
      <c r="K15577" s="24"/>
      <c r="L15577" s="23"/>
      <c r="N15577" s="119"/>
    </row>
    <row r="15578" spans="1:15" ht="45.95" customHeight="1">
      <c r="A15578" s="110"/>
      <c r="C15578" s="127"/>
      <c r="D15578" s="150"/>
      <c r="E15578" s="150"/>
      <c r="F15578" s="133"/>
      <c r="G15578" s="25"/>
      <c r="H15578" s="25"/>
      <c r="I15578" s="132"/>
      <c r="J15578" s="23"/>
      <c r="K15578" s="24"/>
      <c r="L15578" s="23"/>
      <c r="N15578" s="119"/>
    </row>
    <row r="15579" spans="1:15" ht="45.95" customHeight="1">
      <c r="A15579" s="110"/>
      <c r="C15579" s="127"/>
      <c r="D15579" s="150"/>
      <c r="E15579" s="150"/>
      <c r="F15579" s="18"/>
      <c r="G15579" s="25"/>
      <c r="H15579" s="25"/>
      <c r="I15579" s="132"/>
      <c r="J15579" s="23"/>
      <c r="K15579" s="24"/>
      <c r="L15579" s="23"/>
      <c r="N15579" s="119"/>
    </row>
    <row r="15580" spans="1:15" ht="45.95" customHeight="1">
      <c r="A15580" s="110"/>
      <c r="C15580" s="127"/>
      <c r="D15580" s="150"/>
      <c r="E15580" s="150"/>
      <c r="F15580" s="18"/>
      <c r="G15580" s="25"/>
      <c r="H15580" s="25"/>
      <c r="I15580" s="132"/>
      <c r="J15580" s="23"/>
      <c r="K15580" s="24"/>
      <c r="L15580" s="23"/>
      <c r="N15580" s="119"/>
    </row>
    <row r="15581" spans="1:15" ht="45.95" customHeight="1">
      <c r="A15581" s="110"/>
      <c r="C15581" s="127"/>
      <c r="D15581" s="150"/>
      <c r="E15581" s="150"/>
      <c r="F15581" s="18"/>
      <c r="G15581" s="25"/>
      <c r="H15581" s="25"/>
      <c r="I15581" s="132"/>
      <c r="J15581" s="23"/>
      <c r="K15581" s="24"/>
      <c r="L15581" s="23"/>
      <c r="N15581" s="119"/>
    </row>
    <row r="15582" spans="1:15" ht="45.95" customHeight="1">
      <c r="A15582" s="110"/>
      <c r="B15582" s="111"/>
      <c r="C15582" s="127"/>
      <c r="D15582" s="150"/>
      <c r="E15582" s="150"/>
      <c r="F15582" s="22"/>
      <c r="G15582" s="130"/>
      <c r="H15582" s="130"/>
      <c r="I15582" s="120"/>
      <c r="J15582" s="16"/>
      <c r="K15582" s="17"/>
      <c r="L15582" s="16"/>
      <c r="N15582" s="131"/>
      <c r="O15582" s="96"/>
    </row>
    <row r="15583" spans="1:15" ht="45.95" customHeight="1">
      <c r="F15583" s="22"/>
      <c r="G15583" s="130"/>
      <c r="H15583" s="130"/>
      <c r="I15583" s="120"/>
      <c r="J15583" s="16"/>
      <c r="K15583" s="17"/>
      <c r="L15583" s="16"/>
      <c r="N15583" s="131"/>
      <c r="O15583" s="96"/>
    </row>
    <row r="15584" spans="1:15" ht="45.95" customHeight="1">
      <c r="F15584" s="25"/>
      <c r="G15584" s="130"/>
      <c r="H15584" s="130"/>
      <c r="I15584" s="120"/>
      <c r="J15584" s="16"/>
      <c r="K15584" s="17"/>
      <c r="L15584" s="16"/>
      <c r="N15584" s="131"/>
      <c r="O15584" s="96"/>
    </row>
    <row r="15585" spans="6:15" ht="45.95" customHeight="1">
      <c r="F15585" s="25"/>
      <c r="G15585" s="130"/>
      <c r="H15585" s="130"/>
      <c r="I15585" s="120"/>
      <c r="J15585" s="16"/>
      <c r="K15585" s="17"/>
      <c r="L15585" s="16"/>
      <c r="N15585" s="131"/>
      <c r="O15585" s="96"/>
    </row>
    <row r="15586" spans="6:15" ht="45.95" customHeight="1">
      <c r="F15586" s="133"/>
      <c r="G15586" s="19"/>
      <c r="H15586" s="19"/>
      <c r="I15586" s="137"/>
      <c r="J15586" s="16"/>
      <c r="K15586" s="17"/>
      <c r="L15586" s="16"/>
      <c r="N15586" s="119"/>
      <c r="O15586" s="96"/>
    </row>
    <row r="15587" spans="6:15" ht="45.95" customHeight="1">
      <c r="F15587" s="133"/>
      <c r="G15587" s="19"/>
      <c r="H15587" s="19"/>
      <c r="I15587" s="120"/>
      <c r="J15587" s="16"/>
      <c r="K15587" s="17"/>
      <c r="L15587" s="16"/>
      <c r="N15587" s="119"/>
      <c r="O15587" s="96"/>
    </row>
    <row r="15588" spans="6:15" ht="45.95" customHeight="1">
      <c r="F15588" s="18"/>
      <c r="G15588" s="19"/>
      <c r="H15588" s="19"/>
      <c r="I15588" s="120"/>
      <c r="J15588" s="16"/>
      <c r="K15588" s="17"/>
      <c r="L15588" s="16"/>
      <c r="N15588" s="119"/>
      <c r="O15588" s="96"/>
    </row>
    <row r="15589" spans="6:15" ht="45.95" customHeight="1">
      <c r="F15589" s="18"/>
      <c r="G15589" s="19"/>
      <c r="H15589" s="19"/>
      <c r="I15589" s="120"/>
      <c r="J15589" s="16"/>
      <c r="K15589" s="17"/>
      <c r="L15589" s="16"/>
      <c r="N15589" s="119"/>
      <c r="O15589" s="96"/>
    </row>
    <row r="15590" spans="6:15" ht="45.95" customHeight="1">
      <c r="F15590" s="18"/>
      <c r="G15590" s="19"/>
      <c r="H15590" s="19"/>
      <c r="I15590" s="120"/>
      <c r="J15590" s="16"/>
      <c r="K15590" s="17"/>
      <c r="L15590" s="16"/>
      <c r="N15590" s="119"/>
      <c r="O15590" s="96"/>
    </row>
    <row r="15591" spans="6:15" ht="45.95" customHeight="1">
      <c r="F15591" s="18"/>
      <c r="G15591" s="19"/>
      <c r="H15591" s="19"/>
      <c r="I15591" s="120"/>
      <c r="J15591" s="16"/>
      <c r="K15591" s="17"/>
      <c r="L15591" s="16"/>
      <c r="N15591" s="119"/>
      <c r="O15591" s="96"/>
    </row>
    <row r="15592" spans="6:15" ht="45.95" customHeight="1">
      <c r="F15592" s="18"/>
      <c r="G15592" s="19"/>
      <c r="H15592" s="19"/>
      <c r="I15592" s="120"/>
      <c r="J15592" s="16"/>
      <c r="K15592" s="17"/>
      <c r="L15592" s="16"/>
      <c r="N15592" s="119"/>
      <c r="O15592" s="96"/>
    </row>
    <row r="15593" spans="6:15" ht="45.95" customHeight="1">
      <c r="F15593" s="18"/>
      <c r="G15593" s="19"/>
      <c r="H15593" s="19"/>
      <c r="I15593" s="120"/>
      <c r="J15593" s="16"/>
      <c r="K15593" s="17"/>
      <c r="L15593" s="16"/>
      <c r="N15593" s="119"/>
      <c r="O15593" s="96"/>
    </row>
    <row r="15594" spans="6:15" ht="45.95" customHeight="1">
      <c r="F15594" s="18"/>
      <c r="G15594" s="19"/>
      <c r="H15594" s="19"/>
      <c r="I15594" s="120"/>
      <c r="J15594" s="16"/>
      <c r="K15594" s="17"/>
      <c r="L15594" s="16"/>
      <c r="N15594" s="119"/>
      <c r="O15594" s="96"/>
    </row>
    <row r="15595" spans="6:15" ht="45.95" customHeight="1">
      <c r="F15595" s="18"/>
      <c r="G15595" s="19"/>
      <c r="H15595" s="19"/>
      <c r="I15595" s="120"/>
      <c r="J15595" s="16"/>
      <c r="K15595" s="17"/>
      <c r="L15595" s="16"/>
      <c r="N15595" s="119"/>
      <c r="O15595" s="96"/>
    </row>
    <row r="15596" spans="6:15" ht="45.95" customHeight="1">
      <c r="F15596" s="22"/>
      <c r="G15596" s="19"/>
      <c r="H15596" s="19"/>
      <c r="I15596" s="120"/>
      <c r="J15596" s="23"/>
      <c r="K15596" s="24"/>
      <c r="L15596" s="23"/>
      <c r="N15596" s="119"/>
      <c r="O15596" s="96"/>
    </row>
    <row r="15597" spans="6:15" ht="45.95" customHeight="1">
      <c r="F15597" s="22"/>
      <c r="G15597" s="25"/>
      <c r="H15597" s="25"/>
      <c r="I15597" s="132"/>
      <c r="J15597" s="23"/>
      <c r="K15597" s="24"/>
      <c r="L15597" s="23"/>
      <c r="N15597" s="119"/>
      <c r="O15597" s="96"/>
    </row>
    <row r="15598" spans="6:15" ht="45.95" customHeight="1">
      <c r="F15598" s="25"/>
      <c r="G15598" s="25"/>
      <c r="H15598" s="25"/>
      <c r="I15598" s="132"/>
      <c r="J15598" s="23"/>
      <c r="K15598" s="24"/>
      <c r="L15598" s="23"/>
      <c r="N15598" s="119"/>
      <c r="O15598" s="96"/>
    </row>
    <row r="15599" spans="6:15" ht="45.95" customHeight="1">
      <c r="F15599" s="133"/>
      <c r="G15599" s="25"/>
      <c r="H15599" s="25"/>
      <c r="I15599" s="132"/>
      <c r="J15599" s="23"/>
      <c r="K15599" s="24"/>
      <c r="L15599" s="23"/>
      <c r="N15599" s="119"/>
      <c r="O15599" s="96"/>
    </row>
    <row r="15600" spans="6:15" ht="45.95" customHeight="1">
      <c r="F15600" s="133"/>
      <c r="G15600" s="25"/>
      <c r="H15600" s="25"/>
      <c r="I15600" s="132"/>
      <c r="J15600" s="23"/>
      <c r="K15600" s="24"/>
      <c r="L15600" s="23"/>
      <c r="N15600" s="119"/>
      <c r="O15600" s="96"/>
    </row>
    <row r="15601" spans="6:15" ht="45.95" customHeight="1">
      <c r="F15601" s="133"/>
      <c r="G15601" s="25"/>
      <c r="H15601" s="25"/>
      <c r="I15601" s="132"/>
      <c r="J15601" s="23"/>
      <c r="K15601" s="24"/>
      <c r="L15601" s="23"/>
      <c r="N15601" s="119"/>
      <c r="O15601" s="96"/>
    </row>
    <row r="15602" spans="6:15" ht="45.95" customHeight="1">
      <c r="F15602" s="133"/>
      <c r="G15602" s="25"/>
      <c r="H15602" s="25"/>
      <c r="I15602" s="132"/>
      <c r="J15602" s="23"/>
      <c r="K15602" s="24"/>
      <c r="L15602" s="23"/>
      <c r="N15602" s="119"/>
      <c r="O15602" s="96"/>
    </row>
    <row r="15603" spans="6:15" ht="45.95" customHeight="1">
      <c r="F15603" s="18"/>
      <c r="G15603" s="25"/>
      <c r="H15603" s="25"/>
      <c r="I15603" s="132"/>
      <c r="J15603" s="23"/>
      <c r="K15603" s="17"/>
      <c r="L15603" s="16"/>
      <c r="N15603" s="119"/>
      <c r="O15603" s="96"/>
    </row>
    <row r="15604" spans="6:15" ht="45.95" customHeight="1">
      <c r="F15604" s="18"/>
      <c r="G15604" s="19"/>
      <c r="H15604" s="19"/>
      <c r="I15604" s="120"/>
      <c r="J15604" s="16"/>
      <c r="K15604" s="17"/>
      <c r="L15604" s="16"/>
      <c r="N15604" s="119"/>
      <c r="O15604" s="96"/>
    </row>
    <row r="15605" spans="6:15" ht="45.95" customHeight="1">
      <c r="F15605" s="130"/>
      <c r="G15605" s="19"/>
      <c r="H15605" s="19"/>
      <c r="I15605" s="120"/>
      <c r="J15605" s="16"/>
      <c r="K15605" s="17"/>
      <c r="L15605" s="16"/>
      <c r="N15605" s="119"/>
      <c r="O15605" s="96"/>
    </row>
    <row r="15606" spans="6:15" ht="45.95" customHeight="1">
      <c r="F15606" s="130"/>
      <c r="G15606" s="19"/>
      <c r="H15606" s="19"/>
      <c r="I15606" s="120"/>
      <c r="J15606" s="16"/>
      <c r="K15606" s="17"/>
      <c r="L15606" s="16"/>
      <c r="N15606" s="119"/>
      <c r="O15606" s="96"/>
    </row>
    <row r="15607" spans="6:15" ht="45.95" customHeight="1">
      <c r="F15607" s="18"/>
      <c r="G15607" s="19"/>
      <c r="H15607" s="19"/>
      <c r="I15607" s="120"/>
      <c r="J15607" s="16"/>
      <c r="K15607" s="17"/>
      <c r="L15607" s="16"/>
      <c r="N15607" s="119"/>
      <c r="O15607" s="96"/>
    </row>
    <row r="15608" spans="6:15" ht="45.95" customHeight="1">
      <c r="F15608" s="18"/>
      <c r="G15608" s="19"/>
      <c r="H15608" s="19"/>
      <c r="I15608" s="120"/>
      <c r="J15608" s="23"/>
      <c r="K15608" s="24"/>
      <c r="L15608" s="23"/>
      <c r="N15608" s="119"/>
      <c r="O15608" s="96"/>
    </row>
    <row r="15609" spans="6:15" ht="45.95" customHeight="1">
      <c r="F15609" s="18"/>
      <c r="G15609" s="19"/>
      <c r="H15609" s="19"/>
      <c r="I15609" s="120"/>
      <c r="J15609" s="23"/>
      <c r="K15609" s="24"/>
      <c r="L15609" s="23"/>
      <c r="N15609" s="119"/>
      <c r="O15609" s="96"/>
    </row>
    <row r="15610" spans="6:15" ht="45.95" customHeight="1">
      <c r="F15610" s="18"/>
      <c r="G15610" s="25"/>
      <c r="H15610" s="25"/>
      <c r="I15610" s="132"/>
      <c r="J15610" s="23"/>
      <c r="K15610" s="24"/>
      <c r="L15610" s="23"/>
      <c r="N15610" s="119"/>
      <c r="O15610" s="96"/>
    </row>
    <row r="15611" spans="6:15" ht="45.95" customHeight="1">
      <c r="F15611" s="18"/>
      <c r="G15611" s="25"/>
      <c r="H15611" s="25"/>
      <c r="I15611" s="132"/>
      <c r="J15611" s="23"/>
      <c r="K15611" s="24"/>
      <c r="L15611" s="23"/>
      <c r="N15611" s="119"/>
      <c r="O15611" s="96"/>
    </row>
    <row r="15612" spans="6:15" ht="45.95" customHeight="1">
      <c r="F15612" s="18"/>
      <c r="G15612" s="25"/>
      <c r="H15612" s="25"/>
      <c r="I15612" s="132"/>
      <c r="J15612" s="23"/>
      <c r="K15612" s="24"/>
      <c r="L15612" s="23"/>
      <c r="N15612" s="119"/>
      <c r="O15612" s="96"/>
    </row>
    <row r="15613" spans="6:15" ht="45.95" customHeight="1">
      <c r="F15613" s="18"/>
      <c r="G15613" s="25"/>
      <c r="H15613" s="25"/>
      <c r="I15613" s="132"/>
      <c r="J15613" s="23"/>
      <c r="K15613" s="24"/>
      <c r="L15613" s="23"/>
      <c r="N15613" s="119"/>
      <c r="O15613" s="96"/>
    </row>
    <row r="15614" spans="6:15" ht="45.95" customHeight="1">
      <c r="F15614" s="18"/>
      <c r="G15614" s="25"/>
      <c r="H15614" s="25"/>
      <c r="I15614" s="132"/>
      <c r="J15614" s="23"/>
      <c r="K15614" s="24"/>
      <c r="L15614" s="23"/>
      <c r="N15614" s="119"/>
      <c r="O15614" s="96"/>
    </row>
    <row r="15615" spans="6:15" ht="45.95" customHeight="1">
      <c r="F15615" s="18"/>
      <c r="G15615" s="25"/>
      <c r="H15615" s="25"/>
      <c r="I15615" s="132"/>
      <c r="J15615" s="23"/>
      <c r="K15615" s="24"/>
      <c r="L15615" s="23"/>
      <c r="N15615" s="119"/>
      <c r="O15615" s="96"/>
    </row>
    <row r="15616" spans="6:15" ht="45.95" customHeight="1">
      <c r="F15616" s="18"/>
      <c r="G15616" s="25"/>
      <c r="H15616" s="25"/>
      <c r="I15616" s="132"/>
      <c r="J15616" s="23"/>
      <c r="K15616" s="24"/>
      <c r="L15616" s="23"/>
      <c r="N15616" s="119"/>
      <c r="O15616" s="96"/>
    </row>
    <row r="15617" spans="6:15" ht="45.95" customHeight="1">
      <c r="F15617" s="22"/>
      <c r="G15617" s="19"/>
      <c r="H15617" s="19"/>
      <c r="I15617" s="137"/>
      <c r="J15617" s="16"/>
      <c r="K15617" s="17"/>
      <c r="L15617" s="16"/>
      <c r="N15617" s="119"/>
      <c r="O15617" s="96"/>
    </row>
    <row r="15618" spans="6:15" ht="45.95" customHeight="1">
      <c r="F15618" s="25"/>
      <c r="G15618" s="19"/>
      <c r="H15618" s="19"/>
      <c r="I15618" s="120"/>
      <c r="J15618" s="16"/>
      <c r="K15618" s="17"/>
      <c r="L15618" s="16"/>
      <c r="N15618" s="119"/>
      <c r="O15618" s="96"/>
    </row>
    <row r="15619" spans="6:15" ht="45.95" customHeight="1">
      <c r="F15619" s="25"/>
      <c r="G15619" s="19"/>
      <c r="H15619" s="19"/>
      <c r="I15619" s="120"/>
      <c r="J15619" s="16"/>
      <c r="K15619" s="17"/>
      <c r="L15619" s="16"/>
      <c r="N15619" s="119"/>
      <c r="O15619" s="96"/>
    </row>
    <row r="15620" spans="6:15" ht="45.95" customHeight="1">
      <c r="F15620" s="133"/>
      <c r="G15620" s="19"/>
      <c r="H15620" s="19"/>
      <c r="I15620" s="120"/>
      <c r="J15620" s="16"/>
      <c r="K15620" s="17"/>
      <c r="L15620" s="16"/>
      <c r="N15620" s="119"/>
      <c r="O15620" s="96"/>
    </row>
    <row r="15621" spans="6:15" ht="45.95" customHeight="1">
      <c r="F15621" s="133"/>
      <c r="G15621" s="19"/>
      <c r="H15621" s="19"/>
      <c r="I15621" s="120"/>
      <c r="J15621" s="16"/>
      <c r="K15621" s="17"/>
      <c r="L15621" s="16"/>
      <c r="N15621" s="119"/>
      <c r="O15621" s="96"/>
    </row>
    <row r="15622" spans="6:15" ht="45.95" customHeight="1">
      <c r="F15622" s="133"/>
      <c r="G15622" s="19"/>
      <c r="H15622" s="19"/>
      <c r="I15622" s="120"/>
      <c r="J15622" s="16"/>
      <c r="K15622" s="17"/>
      <c r="L15622" s="16"/>
      <c r="N15622" s="119"/>
      <c r="O15622" s="96"/>
    </row>
    <row r="15623" spans="6:15" ht="45.95" customHeight="1">
      <c r="F15623" s="133"/>
      <c r="G15623" s="19"/>
      <c r="H15623" s="19"/>
      <c r="I15623" s="120"/>
      <c r="J15623" s="23"/>
      <c r="K15623" s="24"/>
      <c r="L15623" s="23"/>
      <c r="N15623" s="119"/>
      <c r="O15623" s="96"/>
    </row>
    <row r="15624" spans="6:15" ht="45.95" customHeight="1">
      <c r="F15624" s="18"/>
      <c r="G15624" s="19"/>
      <c r="H15624" s="19"/>
      <c r="I15624" s="120"/>
      <c r="J15624" s="23"/>
      <c r="K15624" s="24"/>
      <c r="L15624" s="23"/>
      <c r="N15624" s="119"/>
      <c r="O15624" s="96"/>
    </row>
    <row r="15625" spans="6:15" ht="45.95" customHeight="1">
      <c r="F15625" s="18"/>
      <c r="G15625" s="25"/>
      <c r="H15625" s="25"/>
      <c r="I15625" s="132"/>
      <c r="J15625" s="23"/>
      <c r="K15625" s="24"/>
      <c r="L15625" s="23"/>
      <c r="N15625" s="119"/>
      <c r="O15625" s="96"/>
    </row>
    <row r="15626" spans="6:15" ht="45.95" customHeight="1">
      <c r="F15626" s="18"/>
      <c r="G15626" s="25"/>
      <c r="H15626" s="25"/>
      <c r="I15626" s="132"/>
      <c r="J15626" s="23"/>
      <c r="K15626" s="24"/>
      <c r="L15626" s="23"/>
      <c r="N15626" s="119"/>
      <c r="O15626" s="96"/>
    </row>
    <row r="15627" spans="6:15" ht="45.95" customHeight="1">
      <c r="F15627" s="18"/>
      <c r="G15627" s="25"/>
      <c r="H15627" s="25"/>
      <c r="I15627" s="132"/>
      <c r="J15627" s="23"/>
      <c r="K15627" s="24"/>
      <c r="L15627" s="23"/>
      <c r="N15627" s="119"/>
      <c r="O15627" s="96"/>
    </row>
    <row r="15628" spans="6:15" ht="45.95" customHeight="1">
      <c r="F15628" s="18"/>
      <c r="G15628" s="25"/>
      <c r="H15628" s="25"/>
      <c r="I15628" s="132"/>
      <c r="J15628" s="23"/>
      <c r="K15628" s="24"/>
      <c r="L15628" s="23"/>
      <c r="N15628" s="119"/>
      <c r="O15628" s="96"/>
    </row>
    <row r="15629" spans="6:15" ht="45.95" customHeight="1">
      <c r="F15629" s="22"/>
      <c r="G15629" s="25"/>
      <c r="H15629" s="25"/>
      <c r="I15629" s="132"/>
      <c r="J15629" s="23"/>
      <c r="K15629" s="24"/>
      <c r="L15629" s="23"/>
      <c r="N15629" s="119"/>
      <c r="O15629" s="96"/>
    </row>
    <row r="15630" spans="6:15" ht="45.95" customHeight="1">
      <c r="F15630" s="22"/>
      <c r="G15630" s="25"/>
      <c r="H15630" s="25"/>
      <c r="I15630" s="132"/>
      <c r="J15630" s="23"/>
      <c r="K15630" s="24"/>
      <c r="L15630" s="23"/>
      <c r="N15630" s="119"/>
      <c r="O15630" s="96"/>
    </row>
    <row r="15631" spans="6:15" ht="45.95" customHeight="1">
      <c r="F15631" s="25"/>
      <c r="G15631" s="19"/>
      <c r="H15631" s="19"/>
      <c r="I15631" s="137"/>
      <c r="J15631" s="16"/>
      <c r="K15631" s="17"/>
      <c r="L15631" s="16"/>
      <c r="N15631" s="119"/>
      <c r="O15631" s="96"/>
    </row>
    <row r="15632" spans="6:15" ht="45.95" customHeight="1">
      <c r="F15632" s="25"/>
      <c r="G15632" s="19"/>
      <c r="H15632" s="19"/>
      <c r="I15632" s="120"/>
      <c r="J15632" s="16"/>
      <c r="K15632" s="17"/>
      <c r="L15632" s="16"/>
      <c r="N15632" s="119"/>
      <c r="O15632" s="96"/>
    </row>
    <row r="15633" spans="1:15" ht="45.95" customHeight="1">
      <c r="F15633" s="133"/>
      <c r="G15633" s="19"/>
      <c r="H15633" s="19"/>
      <c r="I15633" s="120"/>
      <c r="J15633" s="16"/>
      <c r="K15633" s="17"/>
      <c r="L15633" s="16"/>
      <c r="N15633" s="119"/>
      <c r="O15633" s="96"/>
    </row>
    <row r="15634" spans="1:15" ht="45.95" customHeight="1">
      <c r="F15634" s="133"/>
      <c r="G15634" s="19"/>
      <c r="H15634" s="19"/>
      <c r="I15634" s="120"/>
      <c r="J15634" s="23"/>
      <c r="K15634" s="24"/>
      <c r="L15634" s="23"/>
      <c r="N15634" s="119"/>
      <c r="O15634" s="96"/>
    </row>
    <row r="15635" spans="1:15" ht="45.95" customHeight="1">
      <c r="F15635" s="133"/>
      <c r="G15635" s="19"/>
      <c r="H15635" s="19"/>
      <c r="I15635" s="120"/>
      <c r="J15635" s="23"/>
      <c r="K15635" s="24"/>
      <c r="L15635" s="23"/>
      <c r="N15635" s="119"/>
      <c r="O15635" s="96"/>
    </row>
    <row r="15636" spans="1:15" ht="45.95" customHeight="1">
      <c r="F15636" s="133"/>
      <c r="G15636" s="25"/>
      <c r="H15636" s="25"/>
      <c r="I15636" s="120"/>
      <c r="J15636" s="23"/>
      <c r="K15636" s="24"/>
      <c r="L15636" s="23"/>
      <c r="N15636" s="119"/>
      <c r="O15636" s="96"/>
    </row>
    <row r="15637" spans="1:15" ht="45.95" customHeight="1">
      <c r="F15637" s="133"/>
      <c r="G15637" s="25"/>
      <c r="H15637" s="25"/>
      <c r="I15637" s="132"/>
      <c r="J15637" s="23"/>
      <c r="K15637" s="24"/>
      <c r="L15637" s="23"/>
      <c r="N15637" s="119"/>
      <c r="O15637" s="96"/>
    </row>
    <row r="15638" spans="1:15" ht="45.95" customHeight="1">
      <c r="F15638" s="18"/>
      <c r="G15638" s="25"/>
      <c r="H15638" s="25"/>
      <c r="I15638" s="132"/>
      <c r="J15638" s="23"/>
      <c r="K15638" s="24"/>
      <c r="L15638" s="23"/>
      <c r="N15638" s="119"/>
      <c r="O15638" s="96"/>
    </row>
    <row r="15639" spans="1:15" ht="45.95" customHeight="1">
      <c r="F15639" s="18"/>
      <c r="G15639" s="25"/>
      <c r="H15639" s="25"/>
      <c r="I15639" s="132"/>
      <c r="J15639" s="23"/>
      <c r="K15639" s="24"/>
      <c r="L15639" s="23"/>
      <c r="N15639" s="119"/>
      <c r="O15639" s="96"/>
    </row>
    <row r="15640" spans="1:15" ht="45.95" customHeight="1">
      <c r="F15640" s="18"/>
      <c r="G15640" s="25"/>
      <c r="H15640" s="25"/>
      <c r="I15640" s="132"/>
      <c r="J15640" s="23"/>
      <c r="K15640" s="24"/>
      <c r="L15640" s="23"/>
      <c r="N15640" s="119"/>
      <c r="O15640" s="96"/>
    </row>
    <row r="15641" spans="1:15" ht="45.95" customHeight="1">
      <c r="F15641" s="18"/>
      <c r="G15641" s="25"/>
      <c r="H15641" s="25"/>
      <c r="I15641" s="132"/>
      <c r="J15641" s="23"/>
      <c r="K15641" s="24"/>
      <c r="L15641" s="23"/>
      <c r="N15641" s="119"/>
      <c r="O15641" s="96"/>
    </row>
    <row r="15642" spans="1:15" ht="45.95" customHeight="1">
      <c r="A15642" s="110"/>
      <c r="B15642" s="111"/>
      <c r="C15642" s="127"/>
      <c r="D15642" s="150"/>
      <c r="E15642" s="150"/>
      <c r="F15642" s="18"/>
      <c r="G15642" s="130"/>
      <c r="H15642" s="130"/>
      <c r="I15642" s="120"/>
      <c r="J15642" s="16"/>
      <c r="K15642" s="17"/>
      <c r="L15642" s="16"/>
      <c r="N15642" s="131"/>
      <c r="O15642" s="96"/>
    </row>
    <row r="15643" spans="1:15" ht="45.95" customHeight="1">
      <c r="A15643" s="110"/>
      <c r="C15643" s="127"/>
      <c r="D15643" s="150"/>
      <c r="E15643" s="150"/>
      <c r="F15643" s="18"/>
      <c r="G15643" s="19"/>
      <c r="H15643" s="19"/>
      <c r="I15643" s="120"/>
      <c r="J15643" s="16"/>
      <c r="K15643" s="17"/>
      <c r="L15643" s="16"/>
      <c r="N15643" s="119"/>
      <c r="O15643" s="96"/>
    </row>
    <row r="15644" spans="1:15" ht="45.95" customHeight="1">
      <c r="A15644" s="110"/>
      <c r="C15644" s="127"/>
      <c r="D15644" s="150"/>
      <c r="E15644" s="150"/>
      <c r="F15644" s="22"/>
      <c r="G15644" s="19"/>
      <c r="H15644" s="19"/>
      <c r="I15644" s="120"/>
      <c r="J15644" s="16"/>
      <c r="K15644" s="17"/>
      <c r="L15644" s="16"/>
      <c r="N15644" s="119"/>
      <c r="O15644" s="96"/>
    </row>
    <row r="15645" spans="1:15" ht="45.95" customHeight="1">
      <c r="A15645" s="110"/>
      <c r="C15645" s="127"/>
      <c r="D15645" s="150"/>
      <c r="E15645" s="150"/>
      <c r="F15645" s="22"/>
      <c r="G15645" s="19"/>
      <c r="H15645" s="19"/>
      <c r="I15645" s="120"/>
      <c r="J15645" s="23"/>
      <c r="K15645" s="24"/>
      <c r="L15645" s="23"/>
      <c r="N15645" s="119"/>
      <c r="O15645" s="96"/>
    </row>
    <row r="15646" spans="1:15" ht="45.95" customHeight="1">
      <c r="A15646" s="110"/>
      <c r="C15646" s="127"/>
      <c r="D15646" s="150"/>
      <c r="E15646" s="150"/>
      <c r="F15646" s="25"/>
      <c r="G15646" s="19"/>
      <c r="H15646" s="19"/>
      <c r="I15646" s="120"/>
      <c r="J15646" s="23"/>
      <c r="K15646" s="24"/>
      <c r="L15646" s="23"/>
      <c r="N15646" s="119"/>
      <c r="O15646" s="96"/>
    </row>
    <row r="15647" spans="1:15" ht="45.95" customHeight="1">
      <c r="A15647" s="110"/>
      <c r="C15647" s="127"/>
      <c r="D15647" s="150"/>
      <c r="E15647" s="150"/>
      <c r="F15647" s="25"/>
      <c r="G15647" s="25"/>
      <c r="H15647" s="25"/>
      <c r="I15647" s="120"/>
      <c r="J15647" s="23"/>
      <c r="K15647" s="24"/>
      <c r="L15647" s="23"/>
      <c r="N15647" s="119"/>
      <c r="O15647" s="96"/>
    </row>
    <row r="15648" spans="1:15" ht="45.95" customHeight="1">
      <c r="A15648" s="110"/>
      <c r="C15648" s="127"/>
      <c r="D15648" s="150"/>
      <c r="E15648" s="150"/>
      <c r="F15648" s="133"/>
      <c r="G15648" s="25"/>
      <c r="H15648" s="25"/>
      <c r="I15648" s="132"/>
      <c r="J15648" s="23"/>
      <c r="K15648" s="24"/>
      <c r="L15648" s="23"/>
      <c r="N15648" s="119"/>
      <c r="O15648" s="96"/>
    </row>
    <row r="15649" spans="1:15" ht="45.95" customHeight="1">
      <c r="A15649" s="110"/>
      <c r="C15649" s="127"/>
      <c r="D15649" s="150"/>
      <c r="E15649" s="150"/>
      <c r="F15649" s="133"/>
      <c r="G15649" s="25"/>
      <c r="H15649" s="25"/>
      <c r="I15649" s="132"/>
      <c r="J15649" s="23"/>
      <c r="K15649" s="24"/>
      <c r="L15649" s="23"/>
      <c r="N15649" s="119"/>
      <c r="O15649" s="96"/>
    </row>
    <row r="15650" spans="1:15" ht="45.95" customHeight="1">
      <c r="A15650" s="110"/>
      <c r="C15650" s="127"/>
      <c r="D15650" s="150"/>
      <c r="E15650" s="150"/>
      <c r="F15650" s="133"/>
      <c r="G15650" s="25"/>
      <c r="H15650" s="25"/>
      <c r="I15650" s="132"/>
      <c r="J15650" s="23"/>
      <c r="K15650" s="24"/>
      <c r="L15650" s="23"/>
      <c r="N15650" s="119"/>
      <c r="O15650" s="96"/>
    </row>
    <row r="15651" spans="1:15" ht="45.95" customHeight="1">
      <c r="A15651" s="110"/>
      <c r="B15651" s="111"/>
      <c r="C15651" s="127"/>
      <c r="D15651" s="150"/>
      <c r="E15651" s="150"/>
      <c r="F15651" s="133"/>
      <c r="G15651" s="130"/>
      <c r="H15651" s="130"/>
      <c r="I15651" s="120"/>
      <c r="J15651" s="16"/>
      <c r="K15651" s="17"/>
      <c r="L15651" s="16"/>
      <c r="N15651" s="131"/>
    </row>
    <row r="15652" spans="1:15" ht="45.95" customHeight="1">
      <c r="F15652" s="18"/>
      <c r="G15652" s="130"/>
      <c r="H15652" s="130"/>
      <c r="I15652" s="120"/>
      <c r="J15652" s="16"/>
      <c r="K15652" s="17"/>
      <c r="L15652" s="16"/>
      <c r="N15652" s="131"/>
    </row>
    <row r="15653" spans="1:15" ht="45.95" customHeight="1">
      <c r="F15653" s="18"/>
      <c r="G15653" s="130"/>
      <c r="H15653" s="130"/>
      <c r="I15653" s="120"/>
      <c r="J15653" s="16"/>
      <c r="K15653" s="17"/>
      <c r="L15653" s="16"/>
      <c r="N15653" s="131"/>
    </row>
    <row r="15654" spans="1:15" ht="45.95" customHeight="1">
      <c r="F15654" s="18"/>
      <c r="G15654" s="130"/>
      <c r="H15654" s="130"/>
      <c r="I15654" s="120"/>
      <c r="J15654" s="16"/>
      <c r="K15654" s="17"/>
      <c r="L15654" s="16"/>
      <c r="N15654" s="131"/>
    </row>
    <row r="15655" spans="1:15" ht="45.95" customHeight="1">
      <c r="F15655" s="22"/>
      <c r="G15655" s="19"/>
      <c r="H15655" s="19"/>
      <c r="I15655" s="137"/>
      <c r="J15655" s="16"/>
      <c r="K15655" s="17"/>
      <c r="L15655" s="16"/>
      <c r="N15655" s="119"/>
      <c r="O15655" s="96"/>
    </row>
    <row r="15656" spans="1:15" ht="45.95" customHeight="1">
      <c r="F15656" s="22"/>
      <c r="G15656" s="19"/>
      <c r="H15656" s="19"/>
      <c r="I15656" s="120"/>
      <c r="J15656" s="16"/>
      <c r="K15656" s="17"/>
      <c r="L15656" s="16"/>
      <c r="N15656" s="119"/>
      <c r="O15656" s="96"/>
    </row>
    <row r="15657" spans="1:15" ht="45.95" customHeight="1">
      <c r="F15657" s="25"/>
      <c r="G15657" s="19"/>
      <c r="H15657" s="19"/>
      <c r="I15657" s="120"/>
      <c r="J15657" s="16"/>
      <c r="K15657" s="17"/>
      <c r="L15657" s="16"/>
      <c r="N15657" s="119"/>
      <c r="O15657" s="96"/>
    </row>
    <row r="15658" spans="1:15" ht="45.95" customHeight="1">
      <c r="F15658" s="25"/>
      <c r="G15658" s="19"/>
      <c r="H15658" s="19"/>
      <c r="I15658" s="120"/>
      <c r="J15658" s="16"/>
      <c r="K15658" s="17"/>
      <c r="L15658" s="16"/>
      <c r="N15658" s="119"/>
      <c r="O15658" s="96"/>
    </row>
    <row r="15659" spans="1:15" ht="45.95" customHeight="1">
      <c r="F15659" s="133"/>
      <c r="G15659" s="19"/>
      <c r="H15659" s="19"/>
      <c r="I15659" s="120"/>
      <c r="J15659" s="23"/>
      <c r="K15659" s="24"/>
      <c r="L15659" s="23"/>
      <c r="N15659" s="119"/>
      <c r="O15659" s="96"/>
    </row>
    <row r="15660" spans="1:15" ht="45.95" customHeight="1">
      <c r="F15660" s="133"/>
      <c r="G15660" s="19"/>
      <c r="H15660" s="19"/>
      <c r="I15660" s="120"/>
      <c r="J15660" s="23"/>
      <c r="K15660" s="24"/>
      <c r="L15660" s="23"/>
      <c r="N15660" s="119"/>
      <c r="O15660" s="96"/>
    </row>
    <row r="15661" spans="1:15" ht="45.95" customHeight="1">
      <c r="F15661" s="133"/>
      <c r="G15661" s="25"/>
      <c r="H15661" s="25"/>
      <c r="I15661" s="132"/>
      <c r="J15661" s="23"/>
      <c r="K15661" s="24"/>
      <c r="L15661" s="23"/>
      <c r="N15661" s="119"/>
      <c r="O15661" s="96"/>
    </row>
    <row r="15662" spans="1:15" ht="45.95" customHeight="1">
      <c r="F15662" s="133"/>
      <c r="G15662" s="25"/>
      <c r="H15662" s="25"/>
      <c r="I15662" s="132"/>
      <c r="J15662" s="23"/>
      <c r="K15662" s="24"/>
      <c r="L15662" s="23"/>
      <c r="N15662" s="119"/>
      <c r="O15662" s="96"/>
    </row>
    <row r="15663" spans="1:15" ht="45.95" customHeight="1">
      <c r="F15663" s="18"/>
      <c r="G15663" s="25"/>
      <c r="H15663" s="25"/>
      <c r="I15663" s="132"/>
      <c r="J15663" s="23"/>
      <c r="K15663" s="24"/>
      <c r="L15663" s="23"/>
      <c r="N15663" s="119"/>
    </row>
    <row r="15664" spans="1:15" ht="45.95" customHeight="1">
      <c r="F15664" s="18"/>
      <c r="G15664" s="25"/>
      <c r="H15664" s="25"/>
      <c r="I15664" s="132"/>
      <c r="J15664" s="23"/>
      <c r="K15664" s="24"/>
      <c r="L15664" s="23"/>
      <c r="N15664" s="119"/>
    </row>
    <row r="15665" spans="6:15" ht="45.95" customHeight="1">
      <c r="F15665" s="18"/>
      <c r="G15665" s="25"/>
      <c r="H15665" s="25"/>
      <c r="I15665" s="132"/>
      <c r="J15665" s="23"/>
      <c r="K15665" s="24"/>
      <c r="L15665" s="23"/>
      <c r="N15665" s="119"/>
    </row>
    <row r="15666" spans="6:15" ht="45.95" customHeight="1">
      <c r="F15666" s="22"/>
      <c r="G15666" s="19"/>
      <c r="H15666" s="19"/>
      <c r="I15666" s="120"/>
      <c r="J15666" s="16"/>
      <c r="K15666" s="17"/>
      <c r="L15666" s="16"/>
      <c r="N15666" s="119"/>
      <c r="O15666" s="96"/>
    </row>
    <row r="15667" spans="6:15" ht="45.95" customHeight="1">
      <c r="F15667" s="22"/>
      <c r="G15667" s="19"/>
      <c r="H15667" s="19"/>
      <c r="I15667" s="120"/>
      <c r="J15667" s="16"/>
      <c r="K15667" s="17"/>
      <c r="L15667" s="16"/>
      <c r="N15667" s="119"/>
      <c r="O15667" s="96"/>
    </row>
    <row r="15668" spans="6:15" ht="45.95" customHeight="1">
      <c r="F15668" s="25"/>
      <c r="G15668" s="19"/>
      <c r="H15668" s="19"/>
      <c r="I15668" s="120"/>
      <c r="J15668" s="23"/>
      <c r="K15668" s="24"/>
      <c r="L15668" s="23"/>
      <c r="N15668" s="119"/>
      <c r="O15668" s="96"/>
    </row>
    <row r="15669" spans="6:15" ht="45.95" customHeight="1">
      <c r="F15669" s="133"/>
      <c r="G15669" s="25"/>
      <c r="H15669" s="25"/>
      <c r="I15669" s="120"/>
      <c r="J15669" s="23"/>
      <c r="K15669" s="24"/>
      <c r="L15669" s="23"/>
      <c r="N15669" s="119"/>
    </row>
    <row r="15670" spans="6:15" ht="45.95" customHeight="1">
      <c r="F15670" s="133"/>
      <c r="G15670" s="25"/>
      <c r="H15670" s="25"/>
      <c r="I15670" s="120"/>
      <c r="J15670" s="23"/>
      <c r="K15670" s="24"/>
      <c r="L15670" s="23"/>
      <c r="N15670" s="119"/>
    </row>
    <row r="15671" spans="6:15" ht="45.95" customHeight="1">
      <c r="F15671" s="133"/>
      <c r="G15671" s="25"/>
      <c r="H15671" s="25"/>
      <c r="I15671" s="132"/>
      <c r="J15671" s="23"/>
      <c r="K15671" s="24"/>
      <c r="L15671" s="23"/>
      <c r="N15671" s="119"/>
    </row>
    <row r="15672" spans="6:15" ht="45.95" customHeight="1">
      <c r="F15672" s="18"/>
      <c r="G15672" s="25"/>
      <c r="H15672" s="25"/>
      <c r="I15672" s="132"/>
      <c r="J15672" s="23"/>
      <c r="K15672" s="24"/>
      <c r="L15672" s="23"/>
      <c r="N15672" s="119"/>
    </row>
    <row r="15673" spans="6:15" ht="45.95" customHeight="1">
      <c r="F15673" s="18"/>
      <c r="G15673" s="19"/>
      <c r="H15673" s="19"/>
      <c r="I15673" s="120"/>
      <c r="J15673" s="16"/>
      <c r="K15673" s="17"/>
      <c r="L15673" s="16"/>
    </row>
    <row r="15674" spans="6:15" ht="45.95" customHeight="1">
      <c r="F15674" s="18"/>
      <c r="G15674" s="19"/>
      <c r="H15674" s="19"/>
      <c r="I15674" s="120"/>
      <c r="J15674" s="16"/>
      <c r="K15674" s="17"/>
      <c r="L15674" s="16"/>
    </row>
    <row r="15675" spans="6:15" ht="45.95" customHeight="1">
      <c r="F15675" s="18"/>
      <c r="G15675" s="19"/>
      <c r="H15675" s="19"/>
      <c r="I15675" s="120"/>
      <c r="J15675" s="23"/>
      <c r="K15675" s="24"/>
      <c r="L15675" s="23"/>
    </row>
    <row r="15676" spans="6:15" ht="45.95" customHeight="1">
      <c r="F15676" s="18"/>
      <c r="G15676" s="25"/>
      <c r="H15676" s="25"/>
      <c r="I15676" s="120"/>
      <c r="J15676" s="23"/>
      <c r="K15676" s="24"/>
      <c r="L15676" s="23"/>
    </row>
    <row r="15677" spans="6:15" ht="45.95" customHeight="1">
      <c r="F15677" s="18"/>
      <c r="G15677" s="25"/>
      <c r="H15677" s="25"/>
      <c r="I15677" s="132"/>
      <c r="J15677" s="23"/>
      <c r="K15677" s="24"/>
      <c r="L15677" s="23"/>
    </row>
    <row r="15678" spans="6:15" ht="45.95" customHeight="1">
      <c r="F15678" s="18"/>
      <c r="G15678" s="25"/>
      <c r="H15678" s="25"/>
      <c r="I15678" s="132"/>
      <c r="J15678" s="23"/>
      <c r="K15678" s="24"/>
      <c r="L15678" s="23"/>
    </row>
    <row r="15679" spans="6:15" ht="45.95" customHeight="1">
      <c r="F15679" s="18"/>
      <c r="G15679" s="25"/>
      <c r="H15679" s="25"/>
      <c r="I15679" s="132"/>
      <c r="J15679" s="23"/>
      <c r="K15679" s="24"/>
      <c r="L15679" s="23"/>
    </row>
    <row r="15680" spans="6:15" ht="45.95" customHeight="1">
      <c r="F15680" s="22"/>
      <c r="G15680" s="19"/>
      <c r="H15680" s="19"/>
      <c r="I15680" s="120"/>
      <c r="J15680" s="16"/>
      <c r="K15680" s="17"/>
      <c r="L15680" s="16"/>
      <c r="N15680" s="119"/>
      <c r="O15680" s="96"/>
    </row>
    <row r="15681" spans="1:15" ht="45.95" customHeight="1">
      <c r="F15681" s="22"/>
      <c r="G15681" s="19"/>
      <c r="H15681" s="19"/>
      <c r="I15681" s="120"/>
      <c r="J15681" s="16"/>
      <c r="K15681" s="17"/>
      <c r="L15681" s="16"/>
      <c r="N15681" s="119"/>
      <c r="O15681" s="96"/>
    </row>
    <row r="15682" spans="1:15" ht="45.95" customHeight="1">
      <c r="F15682" s="25"/>
      <c r="G15682" s="19"/>
      <c r="H15682" s="19"/>
      <c r="I15682" s="120"/>
      <c r="J15682" s="16"/>
      <c r="K15682" s="17"/>
      <c r="L15682" s="16"/>
      <c r="N15682" s="119"/>
      <c r="O15682" s="96"/>
    </row>
    <row r="15683" spans="1:15" ht="45.95" customHeight="1">
      <c r="F15683" s="25"/>
      <c r="G15683" s="19"/>
      <c r="H15683" s="19"/>
      <c r="I15683" s="120"/>
      <c r="J15683" s="16"/>
      <c r="K15683" s="17"/>
      <c r="L15683" s="16"/>
      <c r="N15683" s="119"/>
      <c r="O15683" s="96"/>
    </row>
    <row r="15684" spans="1:15" ht="45.95" customHeight="1">
      <c r="F15684" s="133"/>
      <c r="G15684" s="19"/>
      <c r="H15684" s="19"/>
      <c r="I15684" s="120"/>
      <c r="J15684" s="16"/>
      <c r="K15684" s="17"/>
      <c r="L15684" s="16"/>
      <c r="N15684" s="119"/>
      <c r="O15684" s="96"/>
    </row>
    <row r="15685" spans="1:15" ht="45.95" customHeight="1">
      <c r="F15685" s="133"/>
      <c r="G15685" s="19"/>
      <c r="H15685" s="19"/>
      <c r="I15685" s="120"/>
      <c r="J15685" s="23"/>
      <c r="K15685" s="24"/>
      <c r="L15685" s="23"/>
      <c r="N15685" s="119"/>
      <c r="O15685" s="96"/>
    </row>
    <row r="15686" spans="1:15" ht="45.95" customHeight="1">
      <c r="F15686" s="133"/>
      <c r="G15686" s="25"/>
      <c r="H15686" s="25"/>
      <c r="I15686" s="132"/>
      <c r="J15686" s="23"/>
      <c r="K15686" s="24"/>
      <c r="L15686" s="23"/>
      <c r="N15686" s="119"/>
    </row>
    <row r="15687" spans="1:15" ht="45.95" customHeight="1">
      <c r="F15687" s="18"/>
      <c r="G15687" s="25"/>
      <c r="H15687" s="25"/>
      <c r="I15687" s="132"/>
      <c r="J15687" s="23"/>
      <c r="K15687" s="24"/>
      <c r="L15687" s="23"/>
      <c r="N15687" s="119"/>
    </row>
    <row r="15688" spans="1:15" ht="45.95" customHeight="1">
      <c r="F15688" s="18"/>
      <c r="G15688" s="25"/>
      <c r="H15688" s="25"/>
      <c r="I15688" s="132"/>
      <c r="J15688" s="23"/>
      <c r="K15688" s="24"/>
      <c r="L15688" s="23"/>
      <c r="N15688" s="119"/>
    </row>
    <row r="15689" spans="1:15" ht="45.95" customHeight="1">
      <c r="F15689" s="22"/>
      <c r="G15689" s="25"/>
      <c r="H15689" s="25"/>
      <c r="I15689" s="132"/>
      <c r="J15689" s="23"/>
      <c r="K15689" s="24"/>
      <c r="L15689" s="23"/>
      <c r="N15689" s="119"/>
    </row>
    <row r="15690" spans="1:15" ht="45.95" customHeight="1">
      <c r="F15690" s="25"/>
      <c r="G15690" s="25"/>
      <c r="H15690" s="25"/>
      <c r="I15690" s="132"/>
      <c r="J15690" s="23"/>
      <c r="K15690" s="24"/>
      <c r="L15690" s="23"/>
      <c r="N15690" s="119"/>
    </row>
    <row r="15691" spans="1:15" ht="45.95" customHeight="1">
      <c r="F15691" s="133"/>
      <c r="G15691" s="25"/>
      <c r="H15691" s="25"/>
      <c r="I15691" s="132"/>
      <c r="J15691" s="23"/>
      <c r="K15691" s="24"/>
      <c r="L15691" s="23"/>
      <c r="N15691" s="119"/>
    </row>
    <row r="15692" spans="1:15" ht="45.95" customHeight="1">
      <c r="A15692" s="110"/>
      <c r="B15692" s="111"/>
      <c r="C15692" s="127"/>
      <c r="D15692" s="150"/>
      <c r="E15692" s="150"/>
      <c r="F15692" s="133"/>
      <c r="G15692" s="130"/>
      <c r="H15692" s="130"/>
      <c r="I15692" s="120"/>
      <c r="J15692" s="16"/>
      <c r="K15692" s="17"/>
      <c r="L15692" s="16"/>
      <c r="N15692" s="131"/>
    </row>
    <row r="15693" spans="1:15" ht="45.95" customHeight="1">
      <c r="B15693" s="149"/>
      <c r="F15693" s="133"/>
      <c r="G15693" s="130"/>
      <c r="H15693" s="130"/>
      <c r="I15693" s="120"/>
      <c r="J15693" s="16"/>
      <c r="K15693" s="17"/>
      <c r="L15693" s="16"/>
      <c r="N15693" s="131"/>
    </row>
    <row r="15694" spans="1:15" ht="45.95" customHeight="1">
      <c r="F15694" s="18"/>
      <c r="G15694" s="130"/>
      <c r="H15694" s="130"/>
      <c r="I15694" s="120"/>
      <c r="J15694" s="16"/>
      <c r="K15694" s="17"/>
      <c r="L15694" s="16"/>
      <c r="N15694" s="131"/>
    </row>
    <row r="15695" spans="1:15" ht="45.95" customHeight="1">
      <c r="F15695" s="18"/>
      <c r="G15695" s="130"/>
      <c r="H15695" s="130"/>
      <c r="I15695" s="120"/>
      <c r="J15695" s="16"/>
      <c r="K15695" s="17"/>
      <c r="L15695" s="16"/>
      <c r="N15695" s="131"/>
    </row>
    <row r="15696" spans="1:15" ht="45.95" customHeight="1">
      <c r="F15696" s="22"/>
      <c r="G15696" s="19"/>
      <c r="H15696" s="19"/>
      <c r="I15696" s="120"/>
      <c r="J15696" s="16"/>
      <c r="K15696" s="17"/>
      <c r="L15696" s="16"/>
      <c r="N15696" s="131"/>
    </row>
    <row r="15697" spans="6:15" ht="45.95" customHeight="1">
      <c r="F15697" s="25"/>
      <c r="G15697" s="19"/>
      <c r="H15697" s="19"/>
      <c r="I15697" s="120"/>
      <c r="J15697" s="16"/>
      <c r="K15697" s="17"/>
      <c r="L15697" s="16"/>
      <c r="N15697" s="121"/>
      <c r="O15697" s="96"/>
    </row>
    <row r="15698" spans="6:15" ht="45.95" customHeight="1">
      <c r="F15698" s="133"/>
      <c r="G15698" s="25"/>
      <c r="H15698" s="25"/>
      <c r="I15698" s="120"/>
      <c r="J15698" s="23"/>
      <c r="K15698" s="24"/>
      <c r="L15698" s="23"/>
      <c r="N15698" s="121"/>
      <c r="O15698" s="96"/>
    </row>
    <row r="15699" spans="6:15" ht="45.95" customHeight="1">
      <c r="F15699" s="133"/>
      <c r="G15699" s="25"/>
      <c r="H15699" s="25"/>
      <c r="I15699" s="120"/>
      <c r="J15699" s="23"/>
      <c r="K15699" s="24"/>
      <c r="L15699" s="23"/>
      <c r="N15699" s="121"/>
      <c r="O15699" s="96"/>
    </row>
    <row r="15700" spans="6:15" ht="45.95" customHeight="1">
      <c r="F15700" s="133"/>
      <c r="G15700" s="25"/>
      <c r="H15700" s="25"/>
      <c r="I15700" s="120"/>
      <c r="J15700" s="23"/>
      <c r="K15700" s="24"/>
      <c r="L15700" s="23"/>
      <c r="N15700" s="121"/>
      <c r="O15700" s="96"/>
    </row>
    <row r="15701" spans="6:15" ht="45.95" customHeight="1">
      <c r="F15701" s="18"/>
      <c r="G15701" s="19"/>
      <c r="H15701" s="19"/>
      <c r="I15701" s="137"/>
      <c r="J15701" s="16"/>
      <c r="K15701" s="17"/>
      <c r="L15701" s="16"/>
      <c r="N15701" s="121"/>
      <c r="O15701" s="96"/>
    </row>
    <row r="15702" spans="6:15" ht="45.95" customHeight="1">
      <c r="F15702" s="18"/>
      <c r="G15702" s="19"/>
      <c r="H15702" s="19"/>
      <c r="I15702" s="120"/>
      <c r="J15702" s="16"/>
      <c r="K15702" s="17"/>
      <c r="L15702" s="16"/>
      <c r="N15702" s="121"/>
      <c r="O15702" s="96"/>
    </row>
    <row r="15703" spans="6:15" ht="45.95" customHeight="1">
      <c r="F15703" s="18"/>
      <c r="G15703" s="19"/>
      <c r="H15703" s="19"/>
      <c r="I15703" s="120"/>
      <c r="J15703" s="23"/>
      <c r="K15703" s="24"/>
      <c r="L15703" s="23"/>
      <c r="N15703" s="121"/>
      <c r="O15703" s="96"/>
    </row>
    <row r="15704" spans="6:15" ht="45.95" customHeight="1">
      <c r="F15704" s="18"/>
      <c r="G15704" s="25"/>
      <c r="H15704" s="25"/>
      <c r="I15704" s="120"/>
      <c r="J15704" s="23"/>
      <c r="K15704" s="24"/>
      <c r="L15704" s="23"/>
      <c r="N15704" s="121"/>
    </row>
    <row r="15705" spans="6:15" ht="45.95" customHeight="1">
      <c r="F15705" s="18"/>
      <c r="G15705" s="25"/>
      <c r="H15705" s="25"/>
      <c r="I15705" s="120"/>
      <c r="J15705" s="23"/>
      <c r="K15705" s="24"/>
      <c r="L15705" s="23"/>
      <c r="N15705" s="121"/>
    </row>
    <row r="15706" spans="6:15" ht="45.95" customHeight="1">
      <c r="F15706" s="22"/>
      <c r="G15706" s="25"/>
      <c r="H15706" s="25"/>
      <c r="I15706" s="120"/>
      <c r="J15706" s="23"/>
      <c r="K15706" s="24"/>
      <c r="L15706" s="23"/>
      <c r="N15706" s="121"/>
    </row>
    <row r="15707" spans="6:15" ht="45.95" customHeight="1">
      <c r="F15707" s="25"/>
      <c r="G15707" s="19"/>
      <c r="H15707" s="19"/>
      <c r="I15707" s="120"/>
      <c r="J15707" s="16"/>
      <c r="K15707" s="17"/>
      <c r="L15707" s="16"/>
      <c r="N15707" s="131"/>
    </row>
    <row r="15708" spans="6:15" ht="45.95" customHeight="1">
      <c r="F15708" s="25"/>
      <c r="G15708" s="25"/>
      <c r="H15708" s="25"/>
      <c r="I15708" s="120"/>
      <c r="J15708" s="23"/>
      <c r="K15708" s="24"/>
      <c r="L15708" s="23"/>
      <c r="N15708" s="131"/>
    </row>
    <row r="15709" spans="6:15" ht="45.95" customHeight="1">
      <c r="F15709" s="133"/>
      <c r="G15709" s="25"/>
      <c r="H15709" s="25"/>
      <c r="I15709" s="120"/>
      <c r="J15709" s="23"/>
      <c r="K15709" s="24"/>
      <c r="L15709" s="23"/>
      <c r="N15709" s="131"/>
    </row>
    <row r="15710" spans="6:15" ht="45.95" customHeight="1">
      <c r="F15710" s="133"/>
      <c r="G15710" s="19"/>
      <c r="H15710" s="19"/>
      <c r="I15710" s="137"/>
      <c r="J15710" s="16"/>
      <c r="K15710" s="17"/>
      <c r="L15710" s="16"/>
      <c r="N15710" s="121"/>
      <c r="O15710" s="96"/>
    </row>
    <row r="15711" spans="6:15" ht="45.95" customHeight="1">
      <c r="F15711" s="133"/>
      <c r="G15711" s="19"/>
      <c r="H15711" s="19"/>
      <c r="I15711" s="120"/>
      <c r="J15711" s="16"/>
      <c r="K15711" s="17"/>
      <c r="L15711" s="16"/>
      <c r="N15711" s="121"/>
      <c r="O15711" s="96"/>
    </row>
    <row r="15712" spans="6:15" ht="45.95" customHeight="1">
      <c r="F15712" s="133"/>
      <c r="G15712" s="19"/>
      <c r="H15712" s="19"/>
      <c r="I15712" s="120"/>
      <c r="J15712" s="16"/>
      <c r="K15712" s="17"/>
      <c r="L15712" s="16"/>
      <c r="N15712" s="121"/>
      <c r="O15712" s="96"/>
    </row>
    <row r="15713" spans="1:15" ht="45.95" customHeight="1">
      <c r="F15713" s="18"/>
      <c r="G15713" s="25"/>
      <c r="H15713" s="25"/>
      <c r="I15713" s="120"/>
      <c r="J15713" s="23"/>
      <c r="K15713" s="24"/>
      <c r="L15713" s="23"/>
      <c r="N15713" s="121"/>
    </row>
    <row r="15714" spans="1:15" ht="45.95" customHeight="1">
      <c r="F15714" s="18"/>
      <c r="G15714" s="25"/>
      <c r="H15714" s="25"/>
      <c r="I15714" s="120"/>
      <c r="J15714" s="23"/>
      <c r="K15714" s="24"/>
      <c r="L15714" s="23"/>
      <c r="N15714" s="121"/>
    </row>
    <row r="15715" spans="1:15" ht="45.95" customHeight="1">
      <c r="F15715" s="18"/>
      <c r="G15715" s="25"/>
      <c r="H15715" s="25"/>
      <c r="I15715" s="120"/>
      <c r="J15715" s="23"/>
      <c r="K15715" s="24"/>
      <c r="L15715" s="23"/>
      <c r="N15715" s="121"/>
    </row>
    <row r="15716" spans="1:15" ht="45.95" customHeight="1">
      <c r="A15716" s="110"/>
      <c r="B15716" s="111"/>
      <c r="C15716" s="127"/>
      <c r="D15716" s="150"/>
      <c r="E15716" s="150"/>
      <c r="F15716" s="18"/>
      <c r="G15716" s="130"/>
      <c r="H15716" s="130"/>
      <c r="I15716" s="120"/>
      <c r="J15716" s="16"/>
      <c r="K15716" s="17"/>
      <c r="L15716" s="16"/>
      <c r="N15716" s="131"/>
    </row>
    <row r="15717" spans="1:15" ht="45.95" customHeight="1">
      <c r="F15717" s="18"/>
      <c r="G15717" s="130"/>
      <c r="H15717" s="130"/>
      <c r="I15717" s="120"/>
      <c r="J15717" s="16"/>
      <c r="K15717" s="17"/>
      <c r="L15717" s="16"/>
      <c r="N15717" s="131"/>
    </row>
    <row r="15718" spans="1:15" ht="45.95" customHeight="1">
      <c r="F15718" s="18"/>
      <c r="G15718" s="130"/>
      <c r="H15718" s="130"/>
      <c r="I15718" s="120"/>
      <c r="J15718" s="16"/>
      <c r="K15718" s="17"/>
      <c r="L15718" s="16"/>
      <c r="N15718" s="131"/>
    </row>
    <row r="15719" spans="1:15" ht="45.95" customHeight="1">
      <c r="F15719" s="133"/>
      <c r="G15719" s="19"/>
      <c r="H15719" s="19"/>
      <c r="I15719" s="120"/>
      <c r="J15719" s="16"/>
      <c r="K15719" s="17"/>
      <c r="L15719" s="16"/>
      <c r="N15719" s="131"/>
    </row>
    <row r="15720" spans="1:15" ht="45.95" customHeight="1">
      <c r="F15720" s="133"/>
      <c r="G15720" s="19"/>
      <c r="H15720" s="19"/>
      <c r="I15720" s="120"/>
      <c r="J15720" s="16"/>
      <c r="K15720" s="17"/>
      <c r="L15720" s="16"/>
      <c r="N15720" s="131"/>
    </row>
    <row r="15721" spans="1:15" ht="45.95" customHeight="1">
      <c r="F15721" s="133"/>
      <c r="G15721" s="19"/>
      <c r="H15721" s="19"/>
      <c r="I15721" s="120"/>
      <c r="J15721" s="16"/>
      <c r="K15721" s="17"/>
      <c r="L15721" s="16"/>
      <c r="N15721" s="131"/>
    </row>
    <row r="15722" spans="1:15" ht="45.95" customHeight="1">
      <c r="F15722" s="18"/>
      <c r="G15722" s="19"/>
      <c r="H15722" s="19"/>
      <c r="I15722" s="120"/>
      <c r="J15722" s="23"/>
      <c r="K15722" s="24"/>
      <c r="L15722" s="23"/>
      <c r="N15722" s="131"/>
    </row>
    <row r="15723" spans="1:15" ht="45.95" customHeight="1">
      <c r="F15723" s="18"/>
      <c r="G15723" s="25"/>
      <c r="H15723" s="25"/>
      <c r="I15723" s="132"/>
      <c r="J15723" s="23"/>
      <c r="K15723" s="24"/>
      <c r="L15723" s="23"/>
      <c r="N15723" s="131"/>
    </row>
    <row r="15724" spans="1:15" ht="45.95" customHeight="1">
      <c r="F15724" s="22"/>
      <c r="G15724" s="25"/>
      <c r="H15724" s="25"/>
      <c r="I15724" s="132"/>
      <c r="J15724" s="23"/>
      <c r="K15724" s="24"/>
      <c r="L15724" s="23"/>
      <c r="N15724" s="131"/>
    </row>
    <row r="15725" spans="1:15" ht="45.95" customHeight="1">
      <c r="F15725" s="25"/>
      <c r="G15725" s="25"/>
      <c r="H15725" s="25"/>
      <c r="I15725" s="132"/>
      <c r="J15725" s="23"/>
      <c r="K15725" s="24"/>
      <c r="L15725" s="23"/>
      <c r="N15725" s="131"/>
    </row>
    <row r="15726" spans="1:15" ht="45.95" customHeight="1">
      <c r="F15726" s="133"/>
      <c r="G15726" s="25"/>
      <c r="H15726" s="25"/>
      <c r="I15726" s="132"/>
      <c r="J15726" s="23"/>
      <c r="K15726" s="24"/>
      <c r="L15726" s="23"/>
      <c r="N15726" s="131"/>
    </row>
    <row r="15727" spans="1:15" ht="45.95" customHeight="1">
      <c r="F15727" s="133"/>
      <c r="G15727" s="19"/>
      <c r="H15727" s="19"/>
      <c r="I15727" s="120"/>
      <c r="J15727" s="16"/>
      <c r="K15727" s="17"/>
      <c r="L15727" s="16"/>
      <c r="N15727" s="121"/>
      <c r="O15727" s="96"/>
    </row>
    <row r="15728" spans="1:15" ht="45.95" customHeight="1">
      <c r="F15728" s="18"/>
      <c r="G15728" s="19"/>
      <c r="H15728" s="19"/>
      <c r="I15728" s="120"/>
      <c r="J15728" s="23"/>
      <c r="K15728" s="24"/>
      <c r="L15728" s="23"/>
      <c r="N15728" s="121"/>
      <c r="O15728" s="96"/>
    </row>
    <row r="15729" spans="1:15" ht="45.95" customHeight="1">
      <c r="F15729" s="133"/>
      <c r="G15729" s="25"/>
      <c r="H15729" s="25"/>
      <c r="I15729" s="120"/>
      <c r="J15729" s="23"/>
      <c r="K15729" s="24"/>
      <c r="L15729" s="23"/>
      <c r="N15729" s="121"/>
    </row>
    <row r="15730" spans="1:15" ht="45.95" customHeight="1">
      <c r="F15730" s="133"/>
      <c r="G15730" s="25"/>
      <c r="H15730" s="25"/>
      <c r="I15730" s="120"/>
      <c r="J15730" s="23"/>
      <c r="K15730" s="24"/>
      <c r="L15730" s="23"/>
      <c r="N15730" s="121"/>
    </row>
    <row r="15731" spans="1:15" ht="45.95" customHeight="1">
      <c r="F15731" s="18"/>
      <c r="G15731" s="25"/>
      <c r="H15731" s="25"/>
      <c r="I15731" s="120"/>
      <c r="J15731" s="23"/>
      <c r="K15731" s="24"/>
      <c r="L15731" s="23"/>
      <c r="N15731" s="121"/>
    </row>
    <row r="15732" spans="1:15" ht="45.95" customHeight="1">
      <c r="F15732" s="18"/>
      <c r="G15732" s="19"/>
      <c r="H15732" s="19"/>
      <c r="I15732" s="137"/>
      <c r="J15732" s="16"/>
      <c r="K15732" s="17"/>
      <c r="L15732" s="16"/>
      <c r="N15732" s="121"/>
      <c r="O15732" s="96"/>
    </row>
    <row r="15733" spans="1:15" ht="45.95" customHeight="1">
      <c r="F15733" s="18"/>
      <c r="G15733" s="19"/>
      <c r="H15733" s="19"/>
      <c r="I15733" s="120"/>
      <c r="J15733" s="16"/>
      <c r="K15733" s="17"/>
      <c r="L15733" s="16"/>
      <c r="N15733" s="121"/>
      <c r="O15733" s="96"/>
    </row>
    <row r="15734" spans="1:15" ht="45.95" customHeight="1">
      <c r="F15734" s="25"/>
      <c r="G15734" s="19"/>
      <c r="H15734" s="19"/>
      <c r="I15734" s="120"/>
      <c r="J15734" s="16"/>
      <c r="K15734" s="17"/>
      <c r="L15734" s="16"/>
      <c r="N15734" s="121"/>
      <c r="O15734" s="96"/>
    </row>
    <row r="15735" spans="1:15" ht="45.95" customHeight="1">
      <c r="F15735" s="133"/>
      <c r="G15735" s="19"/>
      <c r="H15735" s="19"/>
      <c r="I15735" s="120"/>
      <c r="J15735" s="23"/>
      <c r="K15735" s="24"/>
      <c r="L15735" s="23"/>
      <c r="N15735" s="121"/>
      <c r="O15735" s="96"/>
    </row>
    <row r="15736" spans="1:15" ht="45.95" customHeight="1">
      <c r="F15736" s="133"/>
      <c r="G15736" s="25"/>
      <c r="H15736" s="25"/>
      <c r="I15736" s="120"/>
      <c r="J15736" s="23"/>
      <c r="K15736" s="24"/>
      <c r="L15736" s="23"/>
      <c r="N15736" s="121"/>
    </row>
    <row r="15737" spans="1:15" ht="45.95" customHeight="1">
      <c r="F15737" s="18"/>
      <c r="G15737" s="25"/>
      <c r="H15737" s="25"/>
      <c r="I15737" s="120"/>
      <c r="J15737" s="23"/>
      <c r="K15737" s="24"/>
      <c r="L15737" s="23"/>
      <c r="N15737" s="121"/>
    </row>
    <row r="15738" spans="1:15" ht="45.95" customHeight="1">
      <c r="F15738" s="18"/>
      <c r="G15738" s="25"/>
      <c r="H15738" s="25"/>
      <c r="I15738" s="132"/>
      <c r="J15738" s="23"/>
      <c r="K15738" s="24"/>
      <c r="L15738" s="23"/>
      <c r="N15738" s="121"/>
    </row>
    <row r="15739" spans="1:15" ht="45.95" customHeight="1">
      <c r="A15739" s="110"/>
      <c r="B15739" s="111"/>
      <c r="C15739" s="127"/>
      <c r="D15739" s="150"/>
      <c r="E15739" s="150"/>
      <c r="F15739" s="130"/>
      <c r="G15739" s="130"/>
      <c r="H15739" s="130"/>
      <c r="I15739" s="120"/>
      <c r="J15739" s="16"/>
      <c r="K15739" s="17"/>
      <c r="L15739" s="16"/>
      <c r="N15739" s="131"/>
    </row>
    <row r="15740" spans="1:15" ht="45.95" customHeight="1">
      <c r="F15740" s="18"/>
      <c r="G15740" s="130"/>
      <c r="H15740" s="130"/>
      <c r="I15740" s="120"/>
      <c r="J15740" s="16"/>
      <c r="K15740" s="17"/>
      <c r="L15740" s="16"/>
      <c r="N15740" s="131"/>
    </row>
    <row r="15741" spans="1:15" ht="45.95" customHeight="1">
      <c r="F15741" s="18"/>
      <c r="G15741" s="130"/>
      <c r="H15741" s="130"/>
      <c r="I15741" s="120"/>
      <c r="J15741" s="16"/>
      <c r="K15741" s="17"/>
      <c r="L15741" s="16"/>
      <c r="N15741" s="131"/>
    </row>
    <row r="15742" spans="1:15" ht="45.95" customHeight="1">
      <c r="F15742" s="18"/>
      <c r="G15742" s="130"/>
      <c r="H15742" s="130"/>
      <c r="I15742" s="120"/>
      <c r="J15742" s="16"/>
      <c r="K15742" s="17"/>
      <c r="L15742" s="16"/>
      <c r="N15742" s="131"/>
    </row>
    <row r="15743" spans="1:15" ht="45.95" customHeight="1">
      <c r="F15743" s="22"/>
      <c r="G15743" s="19"/>
      <c r="H15743" s="19"/>
      <c r="I15743" s="137"/>
      <c r="J15743" s="16"/>
      <c r="K15743" s="17"/>
      <c r="L15743" s="16"/>
      <c r="N15743" s="119"/>
      <c r="O15743" s="96"/>
    </row>
    <row r="15744" spans="1:15" ht="45.95" customHeight="1">
      <c r="F15744" s="25"/>
      <c r="G15744" s="19"/>
      <c r="H15744" s="19"/>
      <c r="I15744" s="120"/>
      <c r="J15744" s="16"/>
      <c r="K15744" s="17"/>
      <c r="L15744" s="16"/>
      <c r="N15744" s="119"/>
      <c r="O15744" s="96"/>
    </row>
    <row r="15745" spans="6:15" ht="45.95" customHeight="1">
      <c r="F15745" s="25"/>
      <c r="G15745" s="19"/>
      <c r="H15745" s="19"/>
      <c r="I15745" s="120"/>
      <c r="J15745" s="16"/>
      <c r="K15745" s="17"/>
      <c r="L15745" s="16"/>
      <c r="N15745" s="119"/>
      <c r="O15745" s="96"/>
    </row>
    <row r="15746" spans="6:15" ht="45.95" customHeight="1">
      <c r="F15746" s="133"/>
      <c r="G15746" s="19"/>
      <c r="H15746" s="19"/>
      <c r="I15746" s="120"/>
      <c r="J15746" s="16"/>
      <c r="K15746" s="17"/>
      <c r="L15746" s="16"/>
      <c r="N15746" s="119"/>
      <c r="O15746" s="96"/>
    </row>
    <row r="15747" spans="6:15" ht="45.95" customHeight="1">
      <c r="F15747" s="133"/>
      <c r="G15747" s="19"/>
      <c r="H15747" s="19"/>
      <c r="I15747" s="120"/>
      <c r="J15747" s="23"/>
      <c r="K15747" s="24"/>
      <c r="L15747" s="23"/>
      <c r="N15747" s="119"/>
      <c r="O15747" s="96"/>
    </row>
    <row r="15748" spans="6:15" ht="45.95" customHeight="1">
      <c r="F15748" s="18"/>
      <c r="G15748" s="19"/>
      <c r="H15748" s="19"/>
      <c r="I15748" s="120"/>
      <c r="J15748" s="23"/>
      <c r="K15748" s="24"/>
      <c r="L15748" s="23"/>
      <c r="N15748" s="119"/>
      <c r="O15748" s="96"/>
    </row>
    <row r="15749" spans="6:15" ht="45.95" customHeight="1">
      <c r="F15749" s="22"/>
      <c r="G15749" s="25"/>
      <c r="H15749" s="25"/>
      <c r="I15749" s="132"/>
      <c r="J15749" s="23"/>
      <c r="K15749" s="24"/>
      <c r="L15749" s="23"/>
      <c r="N15749" s="119"/>
    </row>
    <row r="15750" spans="6:15" ht="45.95" customHeight="1">
      <c r="F15750" s="25"/>
      <c r="G15750" s="25"/>
      <c r="H15750" s="25"/>
      <c r="I15750" s="132"/>
      <c r="J15750" s="23"/>
      <c r="K15750" s="24"/>
      <c r="L15750" s="23"/>
      <c r="N15750" s="119"/>
    </row>
    <row r="15751" spans="6:15" ht="45.95" customHeight="1">
      <c r="F15751" s="133"/>
      <c r="G15751" s="25"/>
      <c r="H15751" s="25"/>
      <c r="I15751" s="132"/>
      <c r="J15751" s="23"/>
      <c r="K15751" s="24"/>
      <c r="L15751" s="23"/>
      <c r="N15751" s="119"/>
    </row>
    <row r="15752" spans="6:15" ht="45.95" customHeight="1">
      <c r="F15752" s="133"/>
      <c r="G15752" s="25"/>
      <c r="H15752" s="25"/>
      <c r="I15752" s="132"/>
      <c r="J15752" s="23"/>
      <c r="K15752" s="24"/>
      <c r="L15752" s="23"/>
      <c r="N15752" s="119"/>
    </row>
    <row r="15753" spans="6:15" ht="45.95" customHeight="1">
      <c r="F15753" s="18"/>
      <c r="G15753" s="25"/>
      <c r="H15753" s="25"/>
      <c r="I15753" s="132"/>
      <c r="J15753" s="23"/>
      <c r="K15753" s="24"/>
      <c r="L15753" s="23"/>
      <c r="N15753" s="119"/>
    </row>
    <row r="15754" spans="6:15" ht="45.95" customHeight="1">
      <c r="F15754" s="18"/>
      <c r="G15754" s="19"/>
      <c r="H15754" s="19"/>
      <c r="I15754" s="120"/>
      <c r="J15754" s="16"/>
      <c r="K15754" s="17"/>
      <c r="L15754" s="16"/>
      <c r="N15754" s="119"/>
      <c r="O15754" s="96"/>
    </row>
    <row r="15755" spans="6:15" ht="45.95" customHeight="1">
      <c r="F15755" s="18"/>
      <c r="G15755" s="19"/>
      <c r="H15755" s="19"/>
      <c r="I15755" s="120"/>
      <c r="J15755" s="16"/>
      <c r="K15755" s="17"/>
      <c r="L15755" s="16"/>
      <c r="N15755" s="119"/>
      <c r="O15755" s="96"/>
    </row>
    <row r="15756" spans="6:15" ht="45.95" customHeight="1">
      <c r="F15756" s="22"/>
      <c r="G15756" s="19"/>
      <c r="H15756" s="19"/>
      <c r="I15756" s="120"/>
      <c r="J15756" s="23"/>
      <c r="K15756" s="24"/>
      <c r="L15756" s="23"/>
      <c r="N15756" s="119"/>
      <c r="O15756" s="96"/>
    </row>
    <row r="15757" spans="6:15" ht="45.95" customHeight="1">
      <c r="F15757" s="25"/>
      <c r="G15757" s="25"/>
      <c r="H15757" s="25"/>
      <c r="I15757" s="120"/>
      <c r="J15757" s="23"/>
      <c r="K15757" s="24"/>
      <c r="L15757" s="23"/>
      <c r="N15757" s="119"/>
    </row>
    <row r="15758" spans="6:15" ht="45.95" customHeight="1">
      <c r="F15758" s="133"/>
      <c r="G15758" s="25"/>
      <c r="H15758" s="25"/>
      <c r="I15758" s="120"/>
      <c r="J15758" s="23"/>
      <c r="K15758" s="24"/>
      <c r="L15758" s="23"/>
      <c r="N15758" s="119"/>
    </row>
    <row r="15759" spans="6:15" ht="45.95" customHeight="1">
      <c r="F15759" s="133"/>
      <c r="G15759" s="25"/>
      <c r="H15759" s="25"/>
      <c r="I15759" s="120"/>
      <c r="J15759" s="23"/>
      <c r="K15759" s="24"/>
      <c r="L15759" s="23"/>
      <c r="N15759" s="119"/>
    </row>
    <row r="15760" spans="6:15" ht="45.95" customHeight="1">
      <c r="F15760" s="18"/>
      <c r="G15760" s="25"/>
      <c r="H15760" s="25"/>
      <c r="I15760" s="132"/>
      <c r="J15760" s="23"/>
      <c r="K15760" s="24"/>
      <c r="L15760" s="23"/>
      <c r="N15760" s="119"/>
    </row>
    <row r="15761" spans="6:15" ht="45.95" customHeight="1">
      <c r="F15761" s="18"/>
      <c r="G15761" s="25"/>
      <c r="H15761" s="25"/>
      <c r="I15761" s="132"/>
      <c r="J15761" s="23"/>
      <c r="K15761" s="24"/>
      <c r="L15761" s="23"/>
      <c r="N15761" s="119"/>
    </row>
    <row r="15762" spans="6:15" ht="45.95" customHeight="1">
      <c r="F15762" s="18"/>
      <c r="G15762" s="19"/>
      <c r="H15762" s="19"/>
      <c r="I15762" s="120"/>
      <c r="J15762" s="16"/>
      <c r="K15762" s="17"/>
      <c r="L15762" s="16"/>
      <c r="N15762" s="119"/>
      <c r="O15762" s="96"/>
    </row>
    <row r="15763" spans="6:15" ht="45.95" customHeight="1">
      <c r="F15763" s="18"/>
      <c r="G15763" s="19"/>
      <c r="H15763" s="19"/>
      <c r="I15763" s="120"/>
      <c r="J15763" s="16"/>
      <c r="K15763" s="17"/>
      <c r="L15763" s="16"/>
      <c r="N15763" s="119"/>
      <c r="O15763" s="96"/>
    </row>
    <row r="15764" spans="6:15" ht="45.95" customHeight="1">
      <c r="F15764" s="18"/>
      <c r="G15764" s="19"/>
      <c r="H15764" s="19"/>
      <c r="I15764" s="120"/>
      <c r="J15764" s="23"/>
      <c r="K15764" s="24"/>
      <c r="L15764" s="23"/>
      <c r="N15764" s="119"/>
      <c r="O15764" s="96"/>
    </row>
    <row r="15765" spans="6:15" ht="45.95" customHeight="1">
      <c r="F15765" s="18"/>
      <c r="G15765" s="19"/>
      <c r="H15765" s="19"/>
      <c r="I15765" s="120"/>
      <c r="J15765" s="23"/>
      <c r="K15765" s="24"/>
      <c r="L15765" s="23"/>
      <c r="N15765" s="119"/>
      <c r="O15765" s="96"/>
    </row>
    <row r="15766" spans="6:15" ht="45.95" customHeight="1">
      <c r="F15766" s="18"/>
      <c r="G15766" s="25"/>
      <c r="H15766" s="25"/>
      <c r="I15766" s="120"/>
      <c r="J15766" s="23"/>
      <c r="K15766" s="24"/>
      <c r="L15766" s="23"/>
      <c r="N15766" s="119"/>
    </row>
    <row r="15767" spans="6:15" ht="45.95" customHeight="1">
      <c r="F15767" s="18"/>
      <c r="G15767" s="25"/>
      <c r="H15767" s="25"/>
      <c r="I15767" s="132"/>
      <c r="J15767" s="23"/>
      <c r="K15767" s="24"/>
      <c r="L15767" s="23"/>
      <c r="N15767" s="119"/>
    </row>
    <row r="15768" spans="6:15" ht="45.95" customHeight="1">
      <c r="F15768" s="22"/>
      <c r="G15768" s="25"/>
      <c r="H15768" s="25"/>
      <c r="I15768" s="132"/>
      <c r="J15768" s="23"/>
      <c r="K15768" s="24"/>
      <c r="L15768" s="23"/>
      <c r="N15768" s="119"/>
    </row>
    <row r="15769" spans="6:15" ht="45.95" customHeight="1">
      <c r="F15769" s="22"/>
      <c r="G15769" s="25"/>
      <c r="H15769" s="25"/>
      <c r="I15769" s="132"/>
      <c r="J15769" s="23"/>
      <c r="K15769" s="24"/>
      <c r="L15769" s="23"/>
      <c r="N15769" s="119"/>
    </row>
    <row r="15770" spans="6:15" ht="45.95" customHeight="1">
      <c r="F15770" s="25"/>
      <c r="G15770" s="19"/>
      <c r="H15770" s="19"/>
      <c r="I15770" s="120"/>
      <c r="J15770" s="16"/>
      <c r="K15770" s="17"/>
      <c r="L15770" s="16"/>
    </row>
    <row r="15771" spans="6:15" ht="45.95" customHeight="1">
      <c r="F15771" s="25"/>
      <c r="G15771" s="19"/>
      <c r="H15771" s="19"/>
      <c r="I15771" s="120"/>
      <c r="J15771" s="16"/>
      <c r="K15771" s="17"/>
      <c r="L15771" s="16"/>
    </row>
    <row r="15772" spans="6:15" ht="45.95" customHeight="1">
      <c r="F15772" s="133"/>
      <c r="G15772" s="19"/>
      <c r="H15772" s="19"/>
      <c r="I15772" s="120"/>
      <c r="J15772" s="16"/>
      <c r="K15772" s="17"/>
      <c r="L15772" s="16"/>
    </row>
    <row r="15773" spans="6:15" ht="45.95" customHeight="1">
      <c r="F15773" s="133"/>
      <c r="G15773" s="19"/>
      <c r="H15773" s="19"/>
      <c r="I15773" s="120"/>
      <c r="J15773" s="23"/>
      <c r="K15773" s="24"/>
      <c r="L15773" s="23"/>
    </row>
    <row r="15774" spans="6:15" ht="45.95" customHeight="1">
      <c r="F15774" s="133"/>
      <c r="G15774" s="25"/>
      <c r="H15774" s="25"/>
      <c r="I15774" s="132"/>
      <c r="J15774" s="23"/>
      <c r="K15774" s="24"/>
      <c r="L15774" s="23"/>
    </row>
    <row r="15775" spans="6:15" ht="45.95" customHeight="1">
      <c r="F15775" s="18"/>
      <c r="G15775" s="25"/>
      <c r="H15775" s="25"/>
      <c r="I15775" s="132"/>
      <c r="J15775" s="23"/>
      <c r="K15775" s="24"/>
      <c r="L15775" s="23"/>
    </row>
    <row r="15776" spans="6:15" ht="45.95" customHeight="1">
      <c r="F15776" s="18"/>
      <c r="G15776" s="25"/>
      <c r="H15776" s="25"/>
      <c r="I15776" s="132"/>
      <c r="J15776" s="23"/>
      <c r="K15776" s="24"/>
      <c r="L15776" s="23"/>
    </row>
    <row r="15777" spans="1:15" ht="45.95" customHeight="1">
      <c r="F15777" s="22"/>
      <c r="G15777" s="25"/>
      <c r="H15777" s="25"/>
      <c r="I15777" s="132"/>
      <c r="J15777" s="23"/>
      <c r="K15777" s="24"/>
      <c r="L15777" s="23"/>
    </row>
    <row r="15778" spans="1:15" ht="45.95" customHeight="1">
      <c r="A15778" s="110"/>
      <c r="B15778" s="111"/>
      <c r="C15778" s="127"/>
      <c r="D15778" s="150"/>
      <c r="E15778" s="150"/>
      <c r="F15778" s="25"/>
      <c r="G15778" s="130"/>
      <c r="H15778" s="130"/>
      <c r="I15778" s="120"/>
      <c r="J15778" s="16"/>
      <c r="K15778" s="17"/>
      <c r="L15778" s="16"/>
      <c r="N15778" s="131"/>
      <c r="O15778" s="96"/>
    </row>
    <row r="15779" spans="1:15" ht="45.95" customHeight="1">
      <c r="F15779" s="25"/>
      <c r="G15779" s="130"/>
      <c r="H15779" s="130"/>
      <c r="I15779" s="120"/>
      <c r="J15779" s="16"/>
      <c r="K15779" s="17"/>
      <c r="L15779" s="16"/>
      <c r="N15779" s="131"/>
      <c r="O15779" s="96"/>
    </row>
    <row r="15780" spans="1:15" ht="45.95" customHeight="1">
      <c r="F15780" s="133"/>
      <c r="G15780" s="19"/>
      <c r="H15780" s="19"/>
      <c r="I15780" s="137"/>
      <c r="J15780" s="16"/>
      <c r="K15780" s="17"/>
      <c r="L15780" s="16"/>
      <c r="N15780" s="119"/>
      <c r="O15780" s="96"/>
    </row>
    <row r="15781" spans="1:15" ht="45.95" customHeight="1">
      <c r="F15781" s="133"/>
      <c r="G15781" s="19"/>
      <c r="H15781" s="19"/>
      <c r="I15781" s="120"/>
      <c r="J15781" s="16"/>
      <c r="K15781" s="17"/>
      <c r="L15781" s="16"/>
      <c r="N15781" s="119"/>
      <c r="O15781" s="96"/>
    </row>
    <row r="15782" spans="1:15" ht="45.95" customHeight="1">
      <c r="F15782" s="133"/>
      <c r="G15782" s="19"/>
      <c r="H15782" s="19"/>
      <c r="I15782" s="120"/>
      <c r="J15782" s="16"/>
      <c r="K15782" s="17"/>
      <c r="L15782" s="16"/>
      <c r="N15782" s="119"/>
      <c r="O15782" s="96"/>
    </row>
    <row r="15783" spans="1:15" ht="45.95" customHeight="1">
      <c r="F15783" s="18"/>
      <c r="G15783" s="19"/>
      <c r="H15783" s="19"/>
      <c r="I15783" s="120"/>
      <c r="J15783" s="16"/>
      <c r="K15783" s="17"/>
      <c r="L15783" s="16"/>
      <c r="N15783" s="119"/>
      <c r="O15783" s="96"/>
    </row>
    <row r="15784" spans="1:15" ht="45.95" customHeight="1">
      <c r="F15784" s="18"/>
      <c r="G15784" s="19"/>
      <c r="H15784" s="19"/>
      <c r="I15784" s="120"/>
      <c r="J15784" s="16"/>
      <c r="K15784" s="17"/>
      <c r="L15784" s="16"/>
      <c r="N15784" s="119"/>
      <c r="O15784" s="96"/>
    </row>
    <row r="15785" spans="1:15" ht="45.95" customHeight="1">
      <c r="F15785" s="22"/>
      <c r="G15785" s="19"/>
      <c r="H15785" s="19"/>
      <c r="I15785" s="120"/>
      <c r="J15785" s="23"/>
      <c r="K15785" s="24"/>
      <c r="L15785" s="23"/>
      <c r="N15785" s="119"/>
      <c r="O15785" s="96"/>
    </row>
    <row r="15786" spans="1:15" ht="45.95" customHeight="1">
      <c r="F15786" s="22"/>
      <c r="G15786" s="19"/>
      <c r="H15786" s="19"/>
      <c r="I15786" s="120"/>
      <c r="J15786" s="23"/>
      <c r="K15786" s="24"/>
      <c r="L15786" s="23"/>
      <c r="N15786" s="119"/>
      <c r="O15786" s="96"/>
    </row>
    <row r="15787" spans="1:15" ht="45.95" customHeight="1">
      <c r="F15787" s="25"/>
      <c r="G15787" s="25"/>
      <c r="H15787" s="25"/>
      <c r="I15787" s="132"/>
      <c r="J15787" s="23"/>
      <c r="K15787" s="24"/>
      <c r="L15787" s="23"/>
      <c r="N15787" s="119"/>
      <c r="O15787" s="96"/>
    </row>
    <row r="15788" spans="1:15" ht="45.95" customHeight="1">
      <c r="F15788" s="133"/>
      <c r="G15788" s="25"/>
      <c r="H15788" s="25"/>
      <c r="I15788" s="132"/>
      <c r="J15788" s="23"/>
      <c r="K15788" s="24"/>
      <c r="L15788" s="23"/>
      <c r="N15788" s="119"/>
      <c r="O15788" s="96"/>
    </row>
    <row r="15789" spans="1:15" ht="45.95" customHeight="1">
      <c r="F15789" s="133"/>
      <c r="G15789" s="25"/>
      <c r="H15789" s="25"/>
      <c r="I15789" s="132"/>
      <c r="J15789" s="23"/>
      <c r="K15789" s="24"/>
      <c r="L15789" s="23"/>
      <c r="N15789" s="119"/>
      <c r="O15789" s="96"/>
    </row>
    <row r="15790" spans="1:15" ht="45.95" customHeight="1">
      <c r="F15790" s="133"/>
      <c r="G15790" s="25"/>
      <c r="H15790" s="25"/>
      <c r="I15790" s="132"/>
      <c r="J15790" s="23"/>
      <c r="K15790" s="24"/>
      <c r="L15790" s="23"/>
      <c r="N15790" s="119"/>
      <c r="O15790" s="96"/>
    </row>
    <row r="15791" spans="1:15" ht="45.95" customHeight="1">
      <c r="F15791" s="18"/>
      <c r="G15791" s="25"/>
      <c r="H15791" s="25"/>
      <c r="I15791" s="132"/>
      <c r="J15791" s="23"/>
      <c r="K15791" s="24"/>
      <c r="L15791" s="23"/>
      <c r="N15791" s="119"/>
      <c r="O15791" s="96"/>
    </row>
    <row r="15792" spans="1:15" ht="45.95" customHeight="1">
      <c r="F15792" s="18"/>
      <c r="G15792" s="25"/>
      <c r="H15792" s="25"/>
      <c r="I15792" s="132"/>
      <c r="J15792" s="23"/>
      <c r="K15792" s="24"/>
      <c r="L15792" s="23"/>
      <c r="N15792" s="119"/>
      <c r="O15792" s="96"/>
    </row>
    <row r="15793" spans="1:15" ht="45.95" customHeight="1">
      <c r="F15793" s="18"/>
      <c r="G15793" s="25"/>
      <c r="H15793" s="25"/>
      <c r="I15793" s="132"/>
      <c r="J15793" s="23"/>
      <c r="K15793" s="24"/>
      <c r="L15793" s="23"/>
      <c r="N15793" s="119"/>
      <c r="O15793" s="96"/>
    </row>
    <row r="15794" spans="1:15" ht="45.95" customHeight="1">
      <c r="F15794" s="22"/>
      <c r="G15794" s="25"/>
      <c r="H15794" s="25"/>
      <c r="I15794" s="132"/>
      <c r="J15794" s="23"/>
      <c r="K15794" s="24"/>
      <c r="L15794" s="23"/>
      <c r="N15794" s="119"/>
      <c r="O15794" s="96"/>
    </row>
    <row r="15795" spans="1:15" ht="45.95" customHeight="1">
      <c r="F15795" s="25"/>
      <c r="G15795" s="19"/>
      <c r="H15795" s="19"/>
      <c r="I15795" s="137"/>
      <c r="J15795" s="16"/>
      <c r="K15795" s="17"/>
      <c r="L15795" s="16"/>
      <c r="N15795" s="119"/>
      <c r="O15795" s="96"/>
    </row>
    <row r="15796" spans="1:15" ht="45.95" customHeight="1">
      <c r="F15796" s="133"/>
      <c r="G15796" s="19"/>
      <c r="H15796" s="19"/>
      <c r="I15796" s="120"/>
      <c r="J15796" s="16"/>
      <c r="K15796" s="17"/>
      <c r="L15796" s="16"/>
      <c r="N15796" s="119"/>
      <c r="O15796" s="96"/>
    </row>
    <row r="15797" spans="1:15" ht="45.95" customHeight="1">
      <c r="F15797" s="133"/>
      <c r="G15797" s="19"/>
      <c r="H15797" s="19"/>
      <c r="I15797" s="120"/>
      <c r="J15797" s="16"/>
      <c r="K15797" s="17"/>
      <c r="L15797" s="16"/>
      <c r="N15797" s="119"/>
      <c r="O15797" s="96"/>
    </row>
    <row r="15798" spans="1:15" ht="45.95" customHeight="1">
      <c r="F15798" s="133"/>
      <c r="G15798" s="19"/>
      <c r="H15798" s="19"/>
      <c r="I15798" s="120"/>
      <c r="J15798" s="16"/>
      <c r="K15798" s="17"/>
      <c r="L15798" s="16"/>
      <c r="N15798" s="119"/>
      <c r="O15798" s="96"/>
    </row>
    <row r="15799" spans="1:15" ht="45.95" customHeight="1">
      <c r="F15799" s="18"/>
      <c r="G15799" s="19"/>
      <c r="H15799" s="19"/>
      <c r="I15799" s="120"/>
      <c r="J15799" s="16"/>
      <c r="K15799" s="17"/>
      <c r="L15799" s="16"/>
      <c r="N15799" s="119"/>
      <c r="O15799" s="96"/>
    </row>
    <row r="15800" spans="1:15" ht="45.95" customHeight="1">
      <c r="F15800" s="18"/>
      <c r="G15800" s="19"/>
      <c r="H15800" s="19"/>
      <c r="I15800" s="120"/>
      <c r="J15800" s="23"/>
      <c r="K15800" s="24"/>
      <c r="L15800" s="23"/>
      <c r="N15800" s="119"/>
      <c r="O15800" s="96"/>
    </row>
    <row r="15801" spans="1:15" ht="45.95" customHeight="1">
      <c r="F15801" s="18"/>
      <c r="G15801" s="19"/>
      <c r="H15801" s="19"/>
      <c r="I15801" s="120"/>
      <c r="J15801" s="23"/>
      <c r="K15801" s="24"/>
      <c r="L15801" s="23"/>
      <c r="N15801" s="119"/>
      <c r="O15801" s="96"/>
    </row>
    <row r="15802" spans="1:15" ht="45.95" customHeight="1">
      <c r="F15802" s="18"/>
      <c r="G15802" s="25"/>
      <c r="H15802" s="25"/>
      <c r="I15802" s="132"/>
      <c r="J15802" s="23"/>
      <c r="K15802" s="24"/>
      <c r="L15802" s="23"/>
      <c r="N15802" s="119"/>
      <c r="O15802" s="96"/>
    </row>
    <row r="15803" spans="1:15" ht="45.95" customHeight="1">
      <c r="F15803" s="18"/>
      <c r="G15803" s="25"/>
      <c r="H15803" s="25"/>
      <c r="I15803" s="132"/>
      <c r="J15803" s="23"/>
      <c r="K15803" s="24"/>
      <c r="L15803" s="23"/>
      <c r="N15803" s="119"/>
      <c r="O15803" s="96"/>
    </row>
    <row r="15804" spans="1:15" ht="45.95" customHeight="1">
      <c r="F15804" s="18"/>
      <c r="G15804" s="25"/>
      <c r="H15804" s="25"/>
      <c r="I15804" s="132"/>
      <c r="J15804" s="23"/>
      <c r="K15804" s="24"/>
      <c r="L15804" s="23"/>
      <c r="N15804" s="119"/>
      <c r="O15804" s="96"/>
    </row>
    <row r="15805" spans="1:15" ht="45.95" customHeight="1">
      <c r="F15805" s="18"/>
      <c r="G15805" s="25"/>
      <c r="H15805" s="25"/>
      <c r="I15805" s="132"/>
      <c r="J15805" s="23"/>
      <c r="K15805" s="24"/>
      <c r="L15805" s="23"/>
      <c r="N15805" s="119"/>
      <c r="O15805" s="96"/>
    </row>
    <row r="15806" spans="1:15" ht="45.95" customHeight="1">
      <c r="F15806" s="22"/>
      <c r="G15806" s="25"/>
      <c r="H15806" s="25"/>
      <c r="I15806" s="132"/>
      <c r="J15806" s="23"/>
      <c r="K15806" s="24"/>
      <c r="L15806" s="23"/>
      <c r="N15806" s="119"/>
      <c r="O15806" s="96"/>
    </row>
    <row r="15807" spans="1:15" ht="45.95" customHeight="1">
      <c r="A15807" s="110"/>
      <c r="B15807" s="111"/>
      <c r="C15807" s="127"/>
      <c r="D15807" s="150"/>
      <c r="E15807" s="150"/>
      <c r="F15807" s="22"/>
      <c r="G15807" s="130"/>
      <c r="H15807" s="130"/>
      <c r="I15807" s="120"/>
      <c r="J15807" s="16"/>
      <c r="K15807" s="17"/>
      <c r="L15807" s="16"/>
      <c r="N15807" s="131"/>
      <c r="O15807" s="96"/>
    </row>
    <row r="15808" spans="1:15" ht="45.95" customHeight="1">
      <c r="F15808" s="25"/>
      <c r="G15808" s="130"/>
      <c r="H15808" s="130"/>
      <c r="I15808" s="120"/>
      <c r="J15808" s="16"/>
      <c r="K15808" s="17"/>
      <c r="L15808" s="16"/>
      <c r="N15808" s="131"/>
      <c r="O15808" s="96"/>
    </row>
    <row r="15809" spans="6:15" ht="45.95" customHeight="1">
      <c r="F15809" s="25"/>
      <c r="G15809" s="19"/>
      <c r="H15809" s="19"/>
      <c r="I15809" s="137"/>
      <c r="J15809" s="16"/>
      <c r="K15809" s="17"/>
      <c r="L15809" s="16"/>
      <c r="N15809" s="121"/>
      <c r="O15809" s="96"/>
    </row>
    <row r="15810" spans="6:15" ht="45.95" customHeight="1">
      <c r="F15810" s="133"/>
      <c r="G15810" s="19"/>
      <c r="H15810" s="19"/>
      <c r="I15810" s="120"/>
      <c r="J15810" s="16"/>
      <c r="K15810" s="17"/>
      <c r="L15810" s="16"/>
      <c r="N15810" s="121"/>
      <c r="O15810" s="96"/>
    </row>
    <row r="15811" spans="6:15" ht="45.95" customHeight="1">
      <c r="F15811" s="133"/>
      <c r="G15811" s="19"/>
      <c r="H15811" s="19"/>
      <c r="I15811" s="120"/>
      <c r="J15811" s="16"/>
      <c r="K15811" s="17"/>
      <c r="L15811" s="16"/>
      <c r="N15811" s="121"/>
      <c r="O15811" s="96"/>
    </row>
    <row r="15812" spans="6:15" ht="45.95" customHeight="1">
      <c r="F15812" s="133"/>
      <c r="G15812" s="19"/>
      <c r="H15812" s="19"/>
      <c r="I15812" s="120"/>
      <c r="J15812" s="23"/>
      <c r="K15812" s="24"/>
      <c r="L15812" s="23"/>
      <c r="N15812" s="121"/>
      <c r="O15812" s="96"/>
    </row>
    <row r="15813" spans="6:15" ht="45.95" customHeight="1">
      <c r="F15813" s="133"/>
      <c r="G15813" s="19"/>
      <c r="H15813" s="19"/>
      <c r="I15813" s="120"/>
      <c r="J15813" s="23"/>
      <c r="K15813" s="24"/>
      <c r="L15813" s="23"/>
      <c r="N15813" s="121"/>
      <c r="O15813" s="96"/>
    </row>
    <row r="15814" spans="6:15" ht="45.95" customHeight="1">
      <c r="F15814" s="133"/>
      <c r="G15814" s="25"/>
      <c r="H15814" s="25"/>
      <c r="I15814" s="120"/>
      <c r="J15814" s="23"/>
      <c r="K15814" s="24"/>
      <c r="L15814" s="23"/>
      <c r="N15814" s="121"/>
      <c r="O15814" s="96"/>
    </row>
    <row r="15815" spans="6:15" ht="45.95" customHeight="1">
      <c r="F15815" s="133"/>
      <c r="G15815" s="25"/>
      <c r="H15815" s="25"/>
      <c r="I15815" s="132"/>
      <c r="J15815" s="23"/>
      <c r="K15815" s="24"/>
      <c r="L15815" s="23"/>
      <c r="N15815" s="121"/>
      <c r="O15815" s="96"/>
    </row>
    <row r="15816" spans="6:15" ht="45.95" customHeight="1">
      <c r="F15816" s="18"/>
      <c r="G15816" s="25"/>
      <c r="H15816" s="25"/>
      <c r="I15816" s="132"/>
      <c r="J15816" s="23"/>
      <c r="K15816" s="24"/>
      <c r="L15816" s="23"/>
      <c r="N15816" s="121"/>
      <c r="O15816" s="96"/>
    </row>
    <row r="15817" spans="6:15" ht="45.95" customHeight="1">
      <c r="F15817" s="18"/>
      <c r="G15817" s="25"/>
      <c r="H15817" s="25"/>
      <c r="I15817" s="132"/>
      <c r="J15817" s="23"/>
      <c r="K15817" s="24"/>
      <c r="L15817" s="23"/>
      <c r="N15817" s="121"/>
      <c r="O15817" s="96"/>
    </row>
    <row r="15818" spans="6:15" ht="45.95" customHeight="1">
      <c r="F15818" s="18"/>
      <c r="G15818" s="19"/>
      <c r="H15818" s="19"/>
      <c r="I15818" s="137"/>
      <c r="J15818" s="16"/>
      <c r="K15818" s="17"/>
      <c r="L15818" s="16"/>
      <c r="N15818" s="121"/>
      <c r="O15818" s="96"/>
    </row>
    <row r="15819" spans="6:15" ht="45.95" customHeight="1">
      <c r="F15819" s="18"/>
      <c r="G15819" s="19"/>
      <c r="H15819" s="19"/>
      <c r="I15819" s="120"/>
      <c r="J15819" s="16"/>
      <c r="K15819" s="17"/>
      <c r="L15819" s="16"/>
      <c r="N15819" s="121"/>
      <c r="O15819" s="96"/>
    </row>
    <row r="15820" spans="6:15" ht="45.95" customHeight="1">
      <c r="F15820" s="18"/>
      <c r="G15820" s="19"/>
      <c r="H15820" s="19"/>
      <c r="I15820" s="120"/>
      <c r="J15820" s="16"/>
      <c r="K15820" s="17"/>
      <c r="L15820" s="16"/>
      <c r="N15820" s="121"/>
      <c r="O15820" s="96"/>
    </row>
    <row r="15821" spans="6:15" ht="45.95" customHeight="1">
      <c r="F15821" s="22"/>
      <c r="G15821" s="19"/>
      <c r="H15821" s="19"/>
      <c r="I15821" s="120"/>
      <c r="J15821" s="16"/>
      <c r="K15821" s="17"/>
      <c r="L15821" s="16"/>
      <c r="N15821" s="121"/>
      <c r="O15821" s="96"/>
    </row>
    <row r="15822" spans="6:15" ht="45.95" customHeight="1">
      <c r="F15822" s="22"/>
      <c r="G15822" s="19"/>
      <c r="H15822" s="19"/>
      <c r="I15822" s="120"/>
      <c r="J15822" s="16"/>
      <c r="K15822" s="17"/>
      <c r="L15822" s="16"/>
      <c r="N15822" s="121"/>
      <c r="O15822" s="96"/>
    </row>
    <row r="15823" spans="6:15" ht="45.95" customHeight="1">
      <c r="F15823" s="25"/>
      <c r="G15823" s="19"/>
      <c r="H15823" s="19"/>
      <c r="I15823" s="120"/>
      <c r="J15823" s="23"/>
      <c r="K15823" s="24"/>
      <c r="L15823" s="23"/>
      <c r="N15823" s="121"/>
      <c r="O15823" s="96"/>
    </row>
    <row r="15824" spans="6:15" ht="45.95" customHeight="1">
      <c r="F15824" s="25"/>
      <c r="G15824" s="19"/>
      <c r="H15824" s="19"/>
      <c r="I15824" s="120"/>
      <c r="J15824" s="23"/>
      <c r="K15824" s="24"/>
      <c r="L15824" s="23"/>
      <c r="N15824" s="121"/>
      <c r="O15824" s="96"/>
    </row>
    <row r="15825" spans="1:15" ht="45.95" customHeight="1">
      <c r="F15825" s="133"/>
      <c r="G15825" s="25"/>
      <c r="H15825" s="25"/>
      <c r="I15825" s="132"/>
      <c r="J15825" s="23"/>
      <c r="K15825" s="24"/>
      <c r="L15825" s="23"/>
      <c r="N15825" s="121"/>
      <c r="O15825" s="96"/>
    </row>
    <row r="15826" spans="1:15" ht="45.95" customHeight="1">
      <c r="F15826" s="133"/>
      <c r="G15826" s="25"/>
      <c r="H15826" s="25"/>
      <c r="I15826" s="132"/>
      <c r="J15826" s="23"/>
      <c r="K15826" s="24"/>
      <c r="L15826" s="23"/>
      <c r="N15826" s="121"/>
      <c r="O15826" s="96"/>
    </row>
    <row r="15827" spans="1:15" ht="45.95" customHeight="1">
      <c r="F15827" s="133"/>
      <c r="G15827" s="25"/>
      <c r="H15827" s="25"/>
      <c r="I15827" s="132"/>
      <c r="J15827" s="23"/>
      <c r="K15827" s="24"/>
      <c r="L15827" s="23"/>
      <c r="N15827" s="121"/>
      <c r="O15827" s="96"/>
    </row>
    <row r="15828" spans="1:15" ht="45.95" customHeight="1">
      <c r="F15828" s="18"/>
      <c r="G15828" s="25"/>
      <c r="H15828" s="25"/>
      <c r="I15828" s="132"/>
      <c r="J15828" s="23"/>
      <c r="K15828" s="24"/>
      <c r="L15828" s="23"/>
      <c r="N15828" s="121"/>
      <c r="O15828" s="96"/>
    </row>
    <row r="15829" spans="1:15" ht="45.95" customHeight="1">
      <c r="F15829" s="18"/>
      <c r="G15829" s="25"/>
      <c r="H15829" s="25"/>
      <c r="I15829" s="132"/>
      <c r="J15829" s="23"/>
      <c r="K15829" s="24"/>
      <c r="L15829" s="23"/>
      <c r="N15829" s="121"/>
      <c r="O15829" s="96"/>
    </row>
    <row r="15830" spans="1:15" ht="45.95" customHeight="1">
      <c r="F15830" s="18"/>
      <c r="G15830" s="25"/>
      <c r="H15830" s="25"/>
      <c r="I15830" s="132"/>
      <c r="J15830" s="23"/>
      <c r="K15830" s="24"/>
      <c r="L15830" s="23"/>
      <c r="N15830" s="121"/>
      <c r="O15830" s="96"/>
    </row>
    <row r="15831" spans="1:15" ht="45.95" customHeight="1">
      <c r="A15831" s="110"/>
      <c r="B15831" s="111"/>
      <c r="C15831" s="127"/>
      <c r="D15831" s="150"/>
      <c r="E15831" s="150"/>
      <c r="F15831" s="18"/>
      <c r="G15831" s="130"/>
      <c r="H15831" s="130"/>
      <c r="I15831" s="120"/>
      <c r="J15831" s="16"/>
      <c r="K15831" s="17"/>
      <c r="L15831" s="16"/>
      <c r="N15831" s="131"/>
      <c r="O15831" s="96"/>
    </row>
    <row r="15832" spans="1:15" ht="45.95" customHeight="1">
      <c r="F15832" s="18"/>
      <c r="G15832" s="130"/>
      <c r="H15832" s="130"/>
      <c r="I15832" s="120"/>
      <c r="J15832" s="16"/>
      <c r="K15832" s="17"/>
      <c r="L15832" s="16"/>
      <c r="N15832" s="131"/>
      <c r="O15832" s="96"/>
    </row>
    <row r="15833" spans="1:15" ht="45.95" customHeight="1">
      <c r="F15833" s="22"/>
      <c r="G15833" s="130"/>
      <c r="H15833" s="130"/>
      <c r="I15833" s="120"/>
      <c r="J15833" s="16"/>
      <c r="K15833" s="17"/>
      <c r="L15833" s="16"/>
      <c r="N15833" s="131"/>
      <c r="O15833" s="96"/>
    </row>
    <row r="15834" spans="1:15" ht="45.95" customHeight="1">
      <c r="F15834" s="22"/>
      <c r="G15834" s="19"/>
      <c r="H15834" s="19"/>
      <c r="I15834" s="120"/>
      <c r="J15834" s="16"/>
      <c r="K15834" s="17"/>
      <c r="L15834" s="16"/>
      <c r="N15834" s="119"/>
      <c r="O15834" s="96"/>
    </row>
    <row r="15835" spans="1:15" ht="45.95" customHeight="1">
      <c r="F15835" s="25"/>
      <c r="G15835" s="19"/>
      <c r="H15835" s="19"/>
      <c r="I15835" s="120"/>
      <c r="J15835" s="23"/>
      <c r="K15835" s="24"/>
      <c r="L15835" s="23"/>
      <c r="N15835" s="119"/>
      <c r="O15835" s="96"/>
    </row>
    <row r="15836" spans="1:15" ht="45.95" customHeight="1">
      <c r="F15836" s="133"/>
      <c r="G15836" s="19"/>
      <c r="H15836" s="19"/>
      <c r="I15836" s="120"/>
      <c r="J15836" s="23"/>
      <c r="K15836" s="24"/>
      <c r="L15836" s="23"/>
      <c r="N15836" s="119"/>
      <c r="O15836" s="96"/>
    </row>
    <row r="15837" spans="1:15" ht="45.95" customHeight="1">
      <c r="F15837" s="133"/>
      <c r="G15837" s="25"/>
      <c r="H15837" s="25"/>
      <c r="I15837" s="120"/>
      <c r="J15837" s="23"/>
      <c r="K15837" s="24"/>
      <c r="L15837" s="23"/>
      <c r="N15837" s="119"/>
      <c r="O15837" s="96"/>
    </row>
    <row r="15838" spans="1:15" ht="45.95" customHeight="1">
      <c r="F15838" s="133"/>
      <c r="G15838" s="25"/>
      <c r="H15838" s="25"/>
      <c r="I15838" s="120"/>
      <c r="J15838" s="23"/>
      <c r="K15838" s="24"/>
      <c r="L15838" s="23"/>
      <c r="N15838" s="119"/>
      <c r="O15838" s="96"/>
    </row>
    <row r="15839" spans="1:15" ht="45.95" customHeight="1">
      <c r="F15839" s="18"/>
      <c r="G15839" s="19"/>
      <c r="H15839" s="19"/>
      <c r="I15839" s="120"/>
      <c r="J15839" s="16"/>
      <c r="K15839" s="17"/>
      <c r="L15839" s="16"/>
      <c r="N15839" s="119"/>
      <c r="O15839" s="96"/>
    </row>
    <row r="15840" spans="1:15" ht="45.95" customHeight="1">
      <c r="F15840" s="18"/>
      <c r="G15840" s="19"/>
      <c r="H15840" s="19"/>
      <c r="I15840" s="120"/>
      <c r="J15840" s="16"/>
      <c r="K15840" s="17"/>
      <c r="L15840" s="16"/>
      <c r="N15840" s="119"/>
      <c r="O15840" s="96"/>
    </row>
    <row r="15841" spans="1:15" ht="45.95" customHeight="1">
      <c r="F15841" s="18"/>
      <c r="G15841" s="19"/>
      <c r="H15841" s="19"/>
      <c r="I15841" s="120"/>
      <c r="J15841" s="23"/>
      <c r="K15841" s="24"/>
      <c r="L15841" s="23"/>
      <c r="N15841" s="119"/>
      <c r="O15841" s="96"/>
    </row>
    <row r="15842" spans="1:15" ht="45.95" customHeight="1">
      <c r="F15842" s="18"/>
      <c r="G15842" s="25"/>
      <c r="H15842" s="25"/>
      <c r="I15842" s="120"/>
      <c r="J15842" s="23"/>
      <c r="K15842" s="24"/>
      <c r="L15842" s="23"/>
      <c r="N15842" s="119"/>
      <c r="O15842" s="96"/>
    </row>
    <row r="15843" spans="1:15" ht="45.95" customHeight="1">
      <c r="F15843" s="18"/>
      <c r="G15843" s="25"/>
      <c r="H15843" s="25"/>
      <c r="I15843" s="120"/>
      <c r="J15843" s="23"/>
      <c r="K15843" s="24"/>
      <c r="L15843" s="23"/>
      <c r="N15843" s="119"/>
      <c r="O15843" s="96"/>
    </row>
    <row r="15844" spans="1:15" ht="45.95" customHeight="1">
      <c r="F15844" s="22"/>
      <c r="G15844" s="19"/>
      <c r="H15844" s="19"/>
      <c r="I15844" s="120"/>
      <c r="J15844" s="16"/>
      <c r="K15844" s="17"/>
      <c r="L15844" s="16"/>
      <c r="N15844" s="119"/>
      <c r="O15844" s="96"/>
    </row>
    <row r="15845" spans="1:15" ht="45.95" customHeight="1">
      <c r="F15845" s="22"/>
      <c r="G15845" s="19"/>
      <c r="H15845" s="19"/>
      <c r="I15845" s="120"/>
      <c r="J15845" s="16"/>
      <c r="K15845" s="17"/>
      <c r="L15845" s="16"/>
      <c r="N15845" s="119"/>
      <c r="O15845" s="96"/>
    </row>
    <row r="15846" spans="1:15" ht="45.95" customHeight="1">
      <c r="F15846" s="25"/>
      <c r="G15846" s="19"/>
      <c r="H15846" s="19"/>
      <c r="I15846" s="120"/>
      <c r="J15846" s="16"/>
      <c r="K15846" s="17"/>
      <c r="L15846" s="16"/>
      <c r="N15846" s="119"/>
      <c r="O15846" s="96"/>
    </row>
    <row r="15847" spans="1:15" ht="45.95" customHeight="1">
      <c r="F15847" s="25"/>
      <c r="G15847" s="19"/>
      <c r="H15847" s="19"/>
      <c r="I15847" s="120"/>
      <c r="J15847" s="23"/>
      <c r="K15847" s="24"/>
      <c r="L15847" s="23"/>
      <c r="N15847" s="119"/>
      <c r="O15847" s="96"/>
    </row>
    <row r="15848" spans="1:15" ht="45.95" customHeight="1">
      <c r="F15848" s="133"/>
      <c r="G15848" s="25"/>
      <c r="H15848" s="25"/>
      <c r="I15848" s="132"/>
      <c r="J15848" s="23"/>
      <c r="K15848" s="24"/>
      <c r="L15848" s="23"/>
      <c r="N15848" s="119"/>
      <c r="O15848" s="96"/>
    </row>
    <row r="15849" spans="1:15" ht="45.95" customHeight="1">
      <c r="F15849" s="133"/>
      <c r="G15849" s="25"/>
      <c r="H15849" s="25"/>
      <c r="I15849" s="132"/>
      <c r="J15849" s="23"/>
      <c r="K15849" s="24"/>
      <c r="L15849" s="23"/>
      <c r="N15849" s="119"/>
      <c r="O15849" s="96"/>
    </row>
    <row r="15850" spans="1:15" ht="45.95" customHeight="1">
      <c r="A15850" s="110"/>
      <c r="B15850" s="111"/>
      <c r="C15850" s="127"/>
      <c r="D15850" s="150"/>
      <c r="E15850" s="150"/>
      <c r="F15850" s="133"/>
      <c r="G15850" s="130"/>
      <c r="H15850" s="130"/>
      <c r="I15850" s="120"/>
      <c r="J15850" s="16"/>
      <c r="K15850" s="17"/>
      <c r="L15850" s="16"/>
      <c r="N15850" s="131"/>
    </row>
    <row r="15851" spans="1:15" ht="45.95" customHeight="1">
      <c r="F15851" s="133"/>
      <c r="G15851" s="130"/>
      <c r="H15851" s="130"/>
      <c r="I15851" s="120"/>
      <c r="J15851" s="16"/>
      <c r="K15851" s="17"/>
      <c r="L15851" s="16"/>
      <c r="N15851" s="131"/>
    </row>
    <row r="15852" spans="1:15" ht="45.95" customHeight="1">
      <c r="F15852" s="18"/>
      <c r="G15852" s="130"/>
      <c r="H15852" s="130"/>
      <c r="I15852" s="120"/>
      <c r="J15852" s="16"/>
      <c r="K15852" s="17"/>
      <c r="L15852" s="16"/>
      <c r="N15852" s="131"/>
    </row>
    <row r="15853" spans="1:15" ht="45.95" customHeight="1">
      <c r="F15853" s="18"/>
      <c r="G15853" s="130"/>
      <c r="H15853" s="130"/>
      <c r="I15853" s="120"/>
      <c r="J15853" s="16"/>
      <c r="K15853" s="17"/>
      <c r="L15853" s="16"/>
      <c r="N15853" s="131"/>
    </row>
    <row r="15854" spans="1:15" ht="45.95" customHeight="1">
      <c r="F15854" s="130"/>
      <c r="G15854" s="130"/>
      <c r="H15854" s="130"/>
      <c r="I15854" s="120"/>
      <c r="J15854" s="16"/>
      <c r="K15854" s="17"/>
      <c r="L15854" s="16"/>
      <c r="N15854" s="131"/>
    </row>
    <row r="15855" spans="1:15" ht="45.95" customHeight="1">
      <c r="F15855" s="18"/>
      <c r="G15855" s="130"/>
      <c r="H15855" s="130"/>
      <c r="I15855" s="120"/>
      <c r="J15855" s="16"/>
      <c r="K15855" s="17"/>
      <c r="L15855" s="16"/>
      <c r="N15855" s="131"/>
    </row>
    <row r="15856" spans="1:15" ht="45.95" customHeight="1">
      <c r="F15856" s="22"/>
      <c r="G15856" s="19"/>
      <c r="H15856" s="19"/>
      <c r="I15856" s="137"/>
      <c r="J15856" s="16"/>
      <c r="K15856" s="17"/>
      <c r="L15856" s="16"/>
      <c r="N15856" s="119"/>
      <c r="O15856" s="96"/>
    </row>
    <row r="15857" spans="6:15" ht="45.95" customHeight="1">
      <c r="F15857" s="22"/>
      <c r="G15857" s="19"/>
      <c r="H15857" s="19"/>
      <c r="I15857" s="120"/>
      <c r="J15857" s="16"/>
      <c r="K15857" s="17"/>
      <c r="L15857" s="16"/>
      <c r="N15857" s="119"/>
      <c r="O15857" s="96"/>
    </row>
    <row r="15858" spans="6:15" ht="45.95" customHeight="1">
      <c r="F15858" s="25"/>
      <c r="G15858" s="19"/>
      <c r="H15858" s="19"/>
      <c r="I15858" s="120"/>
      <c r="J15858" s="16"/>
      <c r="K15858" s="17"/>
      <c r="L15858" s="16"/>
      <c r="N15858" s="119"/>
      <c r="O15858" s="96"/>
    </row>
    <row r="15859" spans="6:15" ht="45.95" customHeight="1">
      <c r="F15859" s="133"/>
      <c r="G15859" s="19"/>
      <c r="H15859" s="19"/>
      <c r="I15859" s="120"/>
      <c r="J15859" s="16"/>
      <c r="K15859" s="17"/>
      <c r="L15859" s="16"/>
      <c r="N15859" s="119"/>
      <c r="O15859" s="96"/>
    </row>
    <row r="15860" spans="6:15" ht="45.95" customHeight="1">
      <c r="F15860" s="18"/>
      <c r="G15860" s="19"/>
      <c r="H15860" s="19"/>
      <c r="I15860" s="120"/>
      <c r="J15860" s="16"/>
      <c r="K15860" s="17"/>
      <c r="L15860" s="16"/>
      <c r="N15860" s="119"/>
      <c r="O15860" s="96"/>
    </row>
    <row r="15861" spans="6:15" ht="45.95" customHeight="1">
      <c r="F15861" s="18"/>
      <c r="G15861" s="19"/>
      <c r="H15861" s="19"/>
      <c r="I15861" s="120"/>
      <c r="J15861" s="16"/>
      <c r="K15861" s="17"/>
      <c r="L15861" s="16"/>
      <c r="N15861" s="119"/>
      <c r="O15861" s="96"/>
    </row>
    <row r="15862" spans="6:15" ht="45.95" customHeight="1">
      <c r="F15862" s="22"/>
      <c r="G15862" s="19"/>
      <c r="H15862" s="19"/>
      <c r="I15862" s="120"/>
      <c r="J15862" s="23"/>
      <c r="K15862" s="24"/>
      <c r="L15862" s="23"/>
      <c r="N15862" s="119"/>
      <c r="O15862" s="96"/>
    </row>
    <row r="15863" spans="6:15" ht="45.95" customHeight="1">
      <c r="F15863" s="25"/>
      <c r="G15863" s="19"/>
      <c r="H15863" s="19"/>
      <c r="I15863" s="120"/>
      <c r="J15863" s="23"/>
      <c r="K15863" s="24"/>
      <c r="L15863" s="23"/>
      <c r="N15863" s="119"/>
      <c r="O15863" s="96"/>
    </row>
    <row r="15864" spans="6:15" ht="45.95" customHeight="1">
      <c r="F15864" s="133"/>
      <c r="G15864" s="25"/>
      <c r="H15864" s="25"/>
      <c r="I15864" s="132"/>
      <c r="J15864" s="23"/>
      <c r="K15864" s="24"/>
      <c r="L15864" s="23"/>
      <c r="N15864" s="119"/>
    </row>
    <row r="15865" spans="6:15" ht="45.95" customHeight="1">
      <c r="F15865" s="18"/>
      <c r="G15865" s="25"/>
      <c r="H15865" s="25"/>
      <c r="I15865" s="132"/>
      <c r="J15865" s="23"/>
      <c r="K15865" s="24"/>
      <c r="L15865" s="23"/>
      <c r="N15865" s="119"/>
    </row>
    <row r="15866" spans="6:15" ht="45.95" customHeight="1">
      <c r="F15866" s="18"/>
      <c r="G15866" s="25"/>
      <c r="H15866" s="25"/>
      <c r="I15866" s="132"/>
      <c r="J15866" s="23"/>
      <c r="K15866" s="24"/>
      <c r="L15866" s="23"/>
      <c r="N15866" s="119"/>
    </row>
    <row r="15867" spans="6:15" ht="45.95" customHeight="1">
      <c r="F15867" s="18"/>
      <c r="G15867" s="25"/>
      <c r="H15867" s="25"/>
      <c r="I15867" s="132"/>
      <c r="J15867" s="23"/>
      <c r="K15867" s="24"/>
      <c r="L15867" s="23"/>
      <c r="N15867" s="119"/>
    </row>
    <row r="15868" spans="6:15" ht="45.95" customHeight="1">
      <c r="F15868" s="22"/>
      <c r="G15868" s="25"/>
      <c r="H15868" s="25"/>
      <c r="I15868" s="132"/>
      <c r="J15868" s="23"/>
      <c r="K15868" s="24"/>
      <c r="L15868" s="23"/>
      <c r="N15868" s="119"/>
    </row>
    <row r="15869" spans="6:15" ht="45.95" customHeight="1">
      <c r="F15869" s="25"/>
      <c r="G15869" s="19"/>
      <c r="H15869" s="19"/>
      <c r="I15869" s="137"/>
      <c r="J15869" s="16"/>
      <c r="K15869" s="17"/>
      <c r="L15869" s="16"/>
      <c r="N15869" s="119"/>
      <c r="O15869" s="96"/>
    </row>
    <row r="15870" spans="6:15" ht="45.95" customHeight="1">
      <c r="F15870" s="133"/>
      <c r="G15870" s="19"/>
      <c r="H15870" s="19"/>
      <c r="I15870" s="120"/>
      <c r="J15870" s="16"/>
      <c r="K15870" s="17"/>
      <c r="L15870" s="16"/>
      <c r="N15870" s="119"/>
      <c r="O15870" s="96"/>
    </row>
    <row r="15871" spans="6:15" ht="45.95" customHeight="1">
      <c r="F15871" s="18"/>
      <c r="G15871" s="19"/>
      <c r="H15871" s="19"/>
      <c r="I15871" s="120"/>
      <c r="J15871" s="16"/>
      <c r="K15871" s="17"/>
      <c r="L15871" s="16"/>
      <c r="N15871" s="119"/>
      <c r="O15871" s="96"/>
    </row>
    <row r="15872" spans="6:15" ht="45.95" customHeight="1">
      <c r="F15872" s="18"/>
      <c r="G15872" s="19"/>
      <c r="H15872" s="19"/>
      <c r="I15872" s="120"/>
      <c r="J15872" s="16"/>
      <c r="K15872" s="17"/>
      <c r="L15872" s="16"/>
      <c r="N15872" s="119"/>
      <c r="O15872" s="96"/>
    </row>
    <row r="15873" spans="6:15" ht="45.95" customHeight="1">
      <c r="F15873" s="18"/>
      <c r="G15873" s="19"/>
      <c r="H15873" s="19"/>
      <c r="I15873" s="120"/>
      <c r="J15873" s="16"/>
      <c r="K15873" s="17"/>
      <c r="L15873" s="16"/>
      <c r="N15873" s="119"/>
      <c r="O15873" s="96"/>
    </row>
    <row r="15874" spans="6:15" ht="45.95" customHeight="1">
      <c r="F15874" s="18"/>
      <c r="G15874" s="19"/>
      <c r="H15874" s="19"/>
      <c r="I15874" s="120"/>
      <c r="J15874" s="23"/>
      <c r="K15874" s="24"/>
      <c r="L15874" s="23"/>
      <c r="N15874" s="119"/>
      <c r="O15874" s="96"/>
    </row>
    <row r="15875" spans="6:15" ht="45.95" customHeight="1">
      <c r="F15875" s="18"/>
      <c r="G15875" s="19"/>
      <c r="H15875" s="19"/>
      <c r="I15875" s="120"/>
      <c r="J15875" s="23"/>
      <c r="K15875" s="24"/>
      <c r="L15875" s="23"/>
      <c r="N15875" s="119"/>
      <c r="O15875" s="96"/>
    </row>
    <row r="15876" spans="6:15" ht="45.95" customHeight="1">
      <c r="F15876" s="18"/>
      <c r="G15876" s="25"/>
      <c r="H15876" s="25"/>
      <c r="I15876" s="132"/>
      <c r="J15876" s="23"/>
      <c r="K15876" s="24"/>
      <c r="L15876" s="23"/>
      <c r="N15876" s="119"/>
    </row>
    <row r="15877" spans="6:15" ht="45.95" customHeight="1">
      <c r="F15877" s="18"/>
      <c r="G15877" s="25"/>
      <c r="H15877" s="25"/>
      <c r="I15877" s="132"/>
      <c r="J15877" s="23"/>
      <c r="K15877" s="24"/>
      <c r="L15877" s="23"/>
      <c r="N15877" s="119"/>
    </row>
    <row r="15878" spans="6:15" ht="45.95" customHeight="1">
      <c r="F15878" s="18"/>
      <c r="G15878" s="25"/>
      <c r="H15878" s="25"/>
      <c r="I15878" s="132"/>
      <c r="J15878" s="23"/>
      <c r="K15878" s="24"/>
      <c r="L15878" s="23"/>
      <c r="N15878" s="119"/>
    </row>
    <row r="15879" spans="6:15" ht="45.95" customHeight="1">
      <c r="F15879" s="18"/>
      <c r="G15879" s="25"/>
      <c r="H15879" s="25"/>
      <c r="I15879" s="132"/>
      <c r="J15879" s="23"/>
      <c r="K15879" s="24"/>
      <c r="L15879" s="23"/>
      <c r="N15879" s="119"/>
    </row>
    <row r="15880" spans="6:15" ht="45.95" customHeight="1">
      <c r="F15880" s="18"/>
      <c r="G15880" s="25"/>
      <c r="H15880" s="25"/>
      <c r="I15880" s="132"/>
      <c r="J15880" s="23"/>
      <c r="K15880" s="24"/>
      <c r="L15880" s="23"/>
      <c r="N15880" s="119"/>
    </row>
    <row r="15881" spans="6:15" ht="45.95" customHeight="1">
      <c r="F15881" s="18"/>
      <c r="G15881" s="19"/>
      <c r="H15881" s="19"/>
      <c r="I15881" s="120"/>
      <c r="J15881" s="16"/>
      <c r="K15881" s="17"/>
      <c r="L15881" s="16"/>
    </row>
    <row r="15882" spans="6:15" ht="45.95" customHeight="1">
      <c r="F15882" s="18"/>
      <c r="G15882" s="19"/>
      <c r="H15882" s="19"/>
      <c r="I15882" s="120"/>
      <c r="J15882" s="16"/>
      <c r="K15882" s="17"/>
      <c r="L15882" s="16"/>
    </row>
    <row r="15883" spans="6:15" ht="45.95" customHeight="1">
      <c r="F15883" s="22"/>
      <c r="G15883" s="19"/>
      <c r="H15883" s="19"/>
      <c r="I15883" s="120"/>
      <c r="J15883" s="16"/>
      <c r="K15883" s="17"/>
      <c r="L15883" s="16"/>
    </row>
    <row r="15884" spans="6:15" ht="45.95" customHeight="1">
      <c r="F15884" s="22"/>
      <c r="G15884" s="19"/>
      <c r="H15884" s="19"/>
      <c r="I15884" s="120"/>
      <c r="J15884" s="16"/>
      <c r="K15884" s="17"/>
      <c r="L15884" s="16"/>
    </row>
    <row r="15885" spans="6:15" ht="45.95" customHeight="1">
      <c r="F15885" s="25"/>
      <c r="G15885" s="19"/>
      <c r="H15885" s="19"/>
      <c r="I15885" s="120"/>
      <c r="J15885" s="16"/>
      <c r="K15885" s="17"/>
      <c r="L15885" s="16"/>
    </row>
    <row r="15886" spans="6:15" ht="45.95" customHeight="1">
      <c r="F15886" s="25"/>
      <c r="G15886" s="19"/>
      <c r="H15886" s="19"/>
      <c r="I15886" s="120"/>
      <c r="J15886" s="16"/>
      <c r="K15886" s="17"/>
      <c r="L15886" s="16"/>
    </row>
    <row r="15887" spans="6:15" ht="45.95" customHeight="1">
      <c r="F15887" s="133"/>
      <c r="G15887" s="25"/>
      <c r="H15887" s="25"/>
      <c r="I15887" s="132"/>
      <c r="J15887" s="23"/>
      <c r="K15887" s="24"/>
      <c r="L15887" s="23"/>
    </row>
    <row r="15888" spans="6:15" ht="45.95" customHeight="1">
      <c r="F15888" s="133"/>
      <c r="G15888" s="25"/>
      <c r="H15888" s="25"/>
      <c r="I15888" s="132"/>
      <c r="J15888" s="23"/>
      <c r="K15888" s="24"/>
      <c r="L15888" s="23"/>
    </row>
    <row r="15889" spans="6:16" ht="45.95" customHeight="1">
      <c r="F15889" s="133"/>
      <c r="G15889" s="25"/>
      <c r="H15889" s="25"/>
      <c r="I15889" s="132"/>
      <c r="J15889" s="23"/>
      <c r="K15889" s="24"/>
      <c r="L15889" s="23"/>
    </row>
    <row r="15890" spans="6:16" ht="45.95" customHeight="1">
      <c r="F15890" s="18"/>
      <c r="G15890" s="25"/>
      <c r="H15890" s="25"/>
      <c r="I15890" s="132"/>
      <c r="J15890" s="23"/>
      <c r="K15890" s="24"/>
      <c r="L15890" s="23"/>
    </row>
    <row r="15891" spans="6:16" ht="45.95" customHeight="1">
      <c r="F15891" s="18"/>
      <c r="G15891" s="25"/>
      <c r="H15891" s="25"/>
      <c r="I15891" s="132"/>
      <c r="J15891" s="23"/>
      <c r="K15891" s="24"/>
      <c r="L15891" s="23"/>
    </row>
    <row r="15892" spans="6:16" ht="45.95" customHeight="1">
      <c r="F15892" s="18"/>
      <c r="G15892" s="19"/>
      <c r="H15892" s="19"/>
      <c r="I15892" s="120"/>
      <c r="J15892" s="16"/>
      <c r="K15892" s="17"/>
      <c r="L15892" s="16"/>
      <c r="N15892" s="119"/>
      <c r="O15892" s="96"/>
    </row>
    <row r="15893" spans="6:16" ht="45.95" customHeight="1">
      <c r="F15893" s="18"/>
      <c r="G15893" s="19"/>
      <c r="H15893" s="19"/>
      <c r="I15893" s="120"/>
      <c r="J15893" s="16"/>
      <c r="K15893" s="17"/>
      <c r="L15893" s="16"/>
      <c r="N15893" s="119"/>
      <c r="O15893" s="96"/>
    </row>
    <row r="15894" spans="6:16" ht="45.95" customHeight="1">
      <c r="F15894" s="18"/>
      <c r="G15894" s="19"/>
      <c r="H15894" s="19"/>
      <c r="I15894" s="120"/>
      <c r="J15894" s="16"/>
      <c r="K15894" s="17"/>
      <c r="L15894" s="16"/>
      <c r="N15894" s="119"/>
      <c r="O15894" s="96"/>
    </row>
    <row r="15895" spans="6:16" ht="45.95" customHeight="1">
      <c r="F15895" s="22"/>
      <c r="G15895" s="19"/>
      <c r="H15895" s="19"/>
      <c r="I15895" s="120"/>
      <c r="J15895" s="23"/>
      <c r="K15895" s="24"/>
      <c r="L15895" s="23"/>
      <c r="N15895" s="119"/>
      <c r="O15895" s="96"/>
    </row>
    <row r="15896" spans="6:16" ht="45.95" customHeight="1">
      <c r="F15896" s="22"/>
      <c r="G15896" s="19"/>
      <c r="H15896" s="19"/>
      <c r="I15896" s="120"/>
      <c r="J15896" s="23"/>
      <c r="K15896" s="24"/>
      <c r="L15896" s="23"/>
      <c r="N15896" s="119"/>
      <c r="O15896" s="96"/>
    </row>
    <row r="15897" spans="6:16" ht="45.95" customHeight="1">
      <c r="F15897" s="25"/>
      <c r="G15897" s="25"/>
      <c r="H15897" s="25"/>
      <c r="I15897" s="132"/>
      <c r="J15897" s="23"/>
      <c r="K15897" s="24"/>
      <c r="L15897" s="23"/>
      <c r="N15897" s="119"/>
    </row>
    <row r="15898" spans="6:16" ht="45.95" customHeight="1">
      <c r="F15898" s="25"/>
      <c r="G15898" s="25"/>
      <c r="H15898" s="25"/>
      <c r="I15898" s="132"/>
      <c r="J15898" s="23"/>
      <c r="K15898" s="24"/>
      <c r="L15898" s="23"/>
      <c r="N15898" s="119"/>
    </row>
    <row r="15899" spans="6:16" ht="45.95" customHeight="1">
      <c r="F15899" s="133"/>
      <c r="G15899" s="25"/>
      <c r="H15899" s="25"/>
      <c r="I15899" s="132"/>
      <c r="J15899" s="23"/>
      <c r="K15899" s="24"/>
      <c r="L15899" s="23"/>
      <c r="N15899" s="119"/>
    </row>
    <row r="15900" spans="6:16" ht="45.95" customHeight="1">
      <c r="F15900" s="133"/>
      <c r="G15900" s="25"/>
      <c r="H15900" s="25"/>
      <c r="I15900" s="132"/>
      <c r="J15900" s="23"/>
      <c r="K15900" s="24"/>
      <c r="L15900" s="23"/>
      <c r="N15900" s="119"/>
    </row>
    <row r="15901" spans="6:16" ht="45.95" customHeight="1">
      <c r="F15901" s="133"/>
      <c r="G15901" s="25"/>
      <c r="H15901" s="25"/>
      <c r="I15901" s="132"/>
      <c r="J15901" s="23"/>
      <c r="K15901" s="24"/>
      <c r="L15901" s="23"/>
      <c r="N15901" s="119"/>
    </row>
    <row r="15902" spans="6:16" ht="45.95" customHeight="1">
      <c r="F15902" s="18"/>
      <c r="G15902" s="19"/>
      <c r="H15902" s="19"/>
      <c r="I15902" s="137"/>
      <c r="J15902" s="16"/>
      <c r="K15902" s="17"/>
      <c r="L15902" s="16"/>
      <c r="N15902" s="140"/>
      <c r="O15902" s="119"/>
      <c r="P15902" s="96"/>
    </row>
    <row r="15903" spans="6:16" ht="45.95" customHeight="1">
      <c r="F15903" s="18"/>
      <c r="G15903" s="19"/>
      <c r="H15903" s="19"/>
      <c r="I15903" s="120"/>
      <c r="J15903" s="16"/>
      <c r="K15903" s="17"/>
      <c r="L15903" s="16"/>
      <c r="N15903" s="140"/>
      <c r="O15903" s="119"/>
      <c r="P15903" s="96"/>
    </row>
    <row r="15904" spans="6:16" ht="45.95" customHeight="1">
      <c r="F15904" s="18"/>
      <c r="G15904" s="19"/>
      <c r="H15904" s="19"/>
      <c r="I15904" s="120"/>
      <c r="J15904" s="16"/>
      <c r="K15904" s="17"/>
      <c r="L15904" s="16"/>
      <c r="N15904" s="140"/>
      <c r="O15904" s="119"/>
      <c r="P15904" s="96"/>
    </row>
    <row r="15905" spans="6:16" ht="45.95" customHeight="1">
      <c r="F15905" s="18"/>
      <c r="G15905" s="19"/>
      <c r="H15905" s="19"/>
      <c r="I15905" s="120"/>
      <c r="J15905" s="16"/>
      <c r="K15905" s="17"/>
      <c r="L15905" s="16"/>
      <c r="N15905" s="140"/>
      <c r="O15905" s="119"/>
      <c r="P15905" s="96"/>
    </row>
    <row r="15906" spans="6:16" ht="45.95" customHeight="1">
      <c r="F15906" s="18"/>
      <c r="G15906" s="19"/>
      <c r="H15906" s="19"/>
      <c r="I15906" s="120"/>
      <c r="J15906" s="16"/>
      <c r="K15906" s="17"/>
      <c r="L15906" s="16"/>
      <c r="N15906" s="140"/>
      <c r="O15906" s="119"/>
      <c r="P15906" s="96"/>
    </row>
    <row r="15907" spans="6:16" ht="45.95" customHeight="1">
      <c r="F15907" s="18"/>
      <c r="G15907" s="19"/>
      <c r="H15907" s="19"/>
      <c r="I15907" s="120"/>
      <c r="J15907" s="16"/>
      <c r="K15907" s="17"/>
      <c r="L15907" s="16"/>
      <c r="N15907" s="140"/>
      <c r="O15907" s="119"/>
      <c r="P15907" s="96"/>
    </row>
    <row r="15908" spans="6:16" ht="45.95" customHeight="1">
      <c r="F15908" s="25"/>
      <c r="G15908" s="19"/>
      <c r="H15908" s="19"/>
      <c r="I15908" s="120"/>
      <c r="J15908" s="16"/>
      <c r="K15908" s="17"/>
      <c r="L15908" s="16"/>
      <c r="N15908" s="140"/>
      <c r="O15908" s="119"/>
      <c r="P15908" s="96"/>
    </row>
    <row r="15909" spans="6:16" ht="45.95" customHeight="1">
      <c r="F15909" s="25"/>
      <c r="G15909" s="19"/>
      <c r="H15909" s="19"/>
      <c r="I15909" s="120"/>
      <c r="J15909" s="16"/>
      <c r="K15909" s="17"/>
      <c r="L15909" s="16"/>
      <c r="N15909" s="140"/>
      <c r="O15909" s="119"/>
      <c r="P15909" s="96"/>
    </row>
    <row r="15910" spans="6:16" ht="45.95" customHeight="1">
      <c r="F15910" s="133"/>
      <c r="G15910" s="19"/>
      <c r="H15910" s="19"/>
      <c r="I15910" s="120"/>
      <c r="J15910" s="23"/>
      <c r="K15910" s="24"/>
      <c r="L15910" s="23"/>
      <c r="N15910" s="140"/>
      <c r="O15910" s="119"/>
      <c r="P15910" s="96"/>
    </row>
    <row r="15911" spans="6:16" ht="45.95" customHeight="1">
      <c r="F15911" s="133"/>
      <c r="G15911" s="19"/>
      <c r="H15911" s="19"/>
      <c r="I15911" s="120"/>
      <c r="J15911" s="23"/>
      <c r="K15911" s="24"/>
      <c r="L15911" s="23"/>
      <c r="N15911" s="140"/>
      <c r="O15911" s="119"/>
      <c r="P15911" s="96"/>
    </row>
    <row r="15912" spans="6:16" ht="45.95" customHeight="1">
      <c r="F15912" s="133"/>
      <c r="G15912" s="25"/>
      <c r="H15912" s="25"/>
      <c r="I15912" s="132"/>
      <c r="J15912" s="23"/>
      <c r="K15912" s="24"/>
      <c r="L15912" s="23"/>
      <c r="N15912" s="140"/>
      <c r="O15912" s="119"/>
    </row>
    <row r="15913" spans="6:16" ht="45.95" customHeight="1">
      <c r="F15913" s="18"/>
      <c r="G15913" s="25"/>
      <c r="H15913" s="25"/>
      <c r="I15913" s="132"/>
      <c r="J15913" s="23"/>
      <c r="K15913" s="24"/>
      <c r="L15913" s="23"/>
      <c r="N15913" s="140"/>
      <c r="O15913" s="119"/>
    </row>
    <row r="15914" spans="6:16" ht="45.95" customHeight="1">
      <c r="F15914" s="18"/>
      <c r="G15914" s="25"/>
      <c r="H15914" s="25"/>
      <c r="I15914" s="132"/>
      <c r="J15914" s="23"/>
      <c r="K15914" s="24"/>
      <c r="L15914" s="23"/>
      <c r="N15914" s="140"/>
      <c r="O15914" s="119"/>
    </row>
    <row r="15915" spans="6:16" ht="45.95" customHeight="1">
      <c r="F15915" s="18"/>
      <c r="G15915" s="25"/>
      <c r="H15915" s="25"/>
      <c r="I15915" s="132"/>
      <c r="J15915" s="23"/>
      <c r="K15915" s="24"/>
      <c r="L15915" s="23"/>
      <c r="N15915" s="140"/>
      <c r="O15915" s="119"/>
    </row>
    <row r="15916" spans="6:16" ht="45.95" customHeight="1">
      <c r="F15916" s="22"/>
      <c r="G15916" s="25"/>
      <c r="H15916" s="25"/>
      <c r="I15916" s="132"/>
      <c r="J15916" s="23"/>
      <c r="K15916" s="24"/>
      <c r="L15916" s="23"/>
      <c r="N15916" s="140"/>
      <c r="O15916" s="119"/>
    </row>
    <row r="15917" spans="6:16" ht="45.95" customHeight="1">
      <c r="F15917" s="22"/>
      <c r="G15917" s="25"/>
      <c r="H15917" s="25"/>
      <c r="I15917" s="132"/>
      <c r="J15917" s="23"/>
      <c r="K15917" s="24"/>
      <c r="L15917" s="23"/>
      <c r="N15917" s="140"/>
      <c r="O15917" s="119"/>
    </row>
    <row r="15918" spans="6:16" ht="45.95" customHeight="1">
      <c r="F15918" s="25"/>
      <c r="G15918" s="25"/>
      <c r="H15918" s="25"/>
      <c r="I15918" s="132"/>
      <c r="J15918" s="23"/>
      <c r="K15918" s="24"/>
      <c r="L15918" s="23"/>
      <c r="N15918" s="140"/>
      <c r="O15918" s="119"/>
    </row>
    <row r="15919" spans="6:16" ht="45.95" customHeight="1">
      <c r="F15919" s="25"/>
      <c r="G15919" s="19"/>
      <c r="H15919" s="19"/>
      <c r="I15919" s="120"/>
      <c r="J15919" s="16"/>
      <c r="K15919" s="100"/>
      <c r="L15919" s="16"/>
    </row>
    <row r="15920" spans="6:16" ht="45.95" customHeight="1">
      <c r="F15920" s="133"/>
      <c r="G15920" s="19"/>
      <c r="H15920" s="19"/>
      <c r="I15920" s="120"/>
      <c r="J15920" s="16"/>
      <c r="K15920" s="100"/>
      <c r="L15920" s="16"/>
    </row>
    <row r="15921" spans="1:15" ht="45.95" customHeight="1">
      <c r="F15921" s="133"/>
      <c r="G15921" s="19"/>
      <c r="H15921" s="19"/>
      <c r="I15921" s="120"/>
      <c r="J15921" s="23"/>
      <c r="K15921" s="100"/>
      <c r="L15921" s="23"/>
    </row>
    <row r="15922" spans="1:15" ht="45.95" customHeight="1">
      <c r="F15922" s="133"/>
      <c r="G15922" s="19"/>
      <c r="H15922" s="19"/>
      <c r="I15922" s="120"/>
      <c r="J15922" s="23"/>
      <c r="K15922" s="100"/>
      <c r="L15922" s="23"/>
    </row>
    <row r="15923" spans="1:15" ht="45.95" customHeight="1">
      <c r="F15923" s="18"/>
      <c r="G15923" s="25"/>
      <c r="H15923" s="25"/>
      <c r="I15923" s="132"/>
      <c r="J15923" s="23"/>
      <c r="K15923" s="100"/>
      <c r="L15923" s="23"/>
    </row>
    <row r="15924" spans="1:15" ht="45.95" customHeight="1">
      <c r="F15924" s="18"/>
      <c r="G15924" s="25"/>
      <c r="H15924" s="25"/>
      <c r="I15924" s="132"/>
      <c r="J15924" s="23"/>
      <c r="K15924" s="100"/>
      <c r="L15924" s="23"/>
    </row>
    <row r="15925" spans="1:15" ht="45.95" customHeight="1">
      <c r="F15925" s="18"/>
      <c r="G15925" s="25"/>
      <c r="H15925" s="25"/>
      <c r="I15925" s="132"/>
      <c r="J15925" s="23"/>
      <c r="K15925" s="100"/>
      <c r="L15925" s="23"/>
    </row>
    <row r="15926" spans="1:15" ht="45.95" customHeight="1">
      <c r="F15926" s="18"/>
      <c r="G15926" s="25"/>
      <c r="H15926" s="25"/>
      <c r="I15926" s="132"/>
      <c r="J15926" s="23"/>
      <c r="K15926" s="100"/>
      <c r="L15926" s="23"/>
    </row>
    <row r="15927" spans="1:15" ht="45.95" customHeight="1">
      <c r="F15927" s="18"/>
      <c r="G15927" s="25"/>
      <c r="H15927" s="25"/>
      <c r="I15927" s="132"/>
      <c r="J15927" s="23"/>
      <c r="K15927" s="100"/>
      <c r="L15927" s="23"/>
    </row>
    <row r="15928" spans="1:15" ht="45.95" customHeight="1">
      <c r="A15928" s="110"/>
      <c r="B15928" s="111"/>
      <c r="C15928" s="127"/>
      <c r="D15928" s="150"/>
      <c r="E15928" s="150"/>
      <c r="F15928" s="18"/>
      <c r="G15928" s="130"/>
      <c r="H15928" s="130"/>
      <c r="I15928" s="120"/>
      <c r="J15928" s="16"/>
      <c r="K15928" s="17"/>
      <c r="L15928" s="16"/>
      <c r="N15928" s="131"/>
    </row>
    <row r="15929" spans="1:15" ht="45.95" customHeight="1">
      <c r="F15929" s="18"/>
      <c r="G15929" s="130"/>
      <c r="H15929" s="130"/>
      <c r="I15929" s="120"/>
      <c r="J15929" s="16"/>
      <c r="K15929" s="17"/>
      <c r="L15929" s="16"/>
      <c r="N15929" s="131"/>
    </row>
    <row r="15930" spans="1:15" ht="45.95" customHeight="1">
      <c r="F15930" s="18"/>
      <c r="G15930" s="19"/>
      <c r="H15930" s="19"/>
      <c r="I15930" s="137"/>
      <c r="J15930" s="16"/>
      <c r="K15930" s="17"/>
      <c r="L15930" s="16"/>
      <c r="N15930" s="119"/>
      <c r="O15930" s="96"/>
    </row>
    <row r="15931" spans="1:15" ht="45.95" customHeight="1">
      <c r="F15931" s="22"/>
      <c r="G15931" s="19"/>
      <c r="H15931" s="19"/>
      <c r="I15931" s="120"/>
      <c r="J15931" s="16"/>
      <c r="K15931" s="17"/>
      <c r="L15931" s="16"/>
      <c r="N15931" s="119"/>
      <c r="O15931" s="96"/>
    </row>
    <row r="15932" spans="1:15" ht="45.95" customHeight="1">
      <c r="F15932" s="22"/>
      <c r="G15932" s="19"/>
      <c r="H15932" s="19"/>
      <c r="I15932" s="120"/>
      <c r="J15932" s="16"/>
      <c r="K15932" s="17"/>
      <c r="L15932" s="16"/>
      <c r="N15932" s="119"/>
      <c r="O15932" s="96"/>
    </row>
    <row r="15933" spans="1:15" ht="45.95" customHeight="1">
      <c r="F15933" s="25"/>
      <c r="G15933" s="19"/>
      <c r="H15933" s="19"/>
      <c r="I15933" s="120"/>
      <c r="J15933" s="23"/>
      <c r="K15933" s="24"/>
      <c r="L15933" s="23"/>
      <c r="N15933" s="119"/>
      <c r="O15933" s="96"/>
    </row>
    <row r="15934" spans="1:15" ht="45.95" customHeight="1">
      <c r="F15934" s="25"/>
      <c r="G15934" s="19"/>
      <c r="H15934" s="19"/>
      <c r="I15934" s="120"/>
      <c r="J15934" s="23"/>
      <c r="K15934" s="24"/>
      <c r="L15934" s="23"/>
      <c r="N15934" s="119"/>
      <c r="O15934" s="96"/>
    </row>
    <row r="15935" spans="1:15" ht="45.95" customHeight="1">
      <c r="F15935" s="133"/>
      <c r="G15935" s="25"/>
      <c r="H15935" s="25"/>
      <c r="I15935" s="120"/>
      <c r="J15935" s="23"/>
      <c r="K15935" s="24"/>
      <c r="L15935" s="23"/>
      <c r="N15935" s="119"/>
    </row>
    <row r="15936" spans="1:15" ht="45.95" customHeight="1">
      <c r="F15936" s="133"/>
      <c r="G15936" s="25"/>
      <c r="H15936" s="25"/>
      <c r="I15936" s="132"/>
      <c r="J15936" s="23"/>
      <c r="K15936" s="24"/>
      <c r="L15936" s="23"/>
      <c r="N15936" s="119"/>
    </row>
    <row r="15937" spans="1:15" ht="45.95" customHeight="1">
      <c r="F15937" s="133"/>
      <c r="G15937" s="25"/>
      <c r="H15937" s="25"/>
      <c r="I15937" s="132"/>
      <c r="J15937" s="23"/>
      <c r="K15937" s="24"/>
      <c r="L15937" s="23"/>
      <c r="N15937" s="119"/>
    </row>
    <row r="15938" spans="1:15" ht="45.95" customHeight="1">
      <c r="F15938" s="133"/>
      <c r="G15938" s="25"/>
      <c r="H15938" s="25"/>
      <c r="I15938" s="132"/>
      <c r="J15938" s="23"/>
      <c r="K15938" s="24"/>
      <c r="L15938" s="23"/>
      <c r="N15938" s="119"/>
    </row>
    <row r="15939" spans="1:15" ht="45.95" customHeight="1">
      <c r="F15939" s="133"/>
      <c r="G15939" s="19"/>
      <c r="H15939" s="19"/>
      <c r="I15939" s="137"/>
      <c r="J15939" s="16"/>
      <c r="K15939" s="17"/>
      <c r="L15939" s="16"/>
      <c r="N15939" s="119"/>
      <c r="O15939" s="96"/>
    </row>
    <row r="15940" spans="1:15" ht="45.95" customHeight="1">
      <c r="F15940" s="18"/>
      <c r="G15940" s="19"/>
      <c r="H15940" s="19"/>
      <c r="I15940" s="120"/>
      <c r="J15940" s="16"/>
      <c r="K15940" s="17"/>
      <c r="L15940" s="16"/>
      <c r="N15940" s="119"/>
      <c r="O15940" s="96"/>
    </row>
    <row r="15941" spans="1:15" ht="45.95" customHeight="1">
      <c r="F15941" s="18"/>
      <c r="G15941" s="19"/>
      <c r="H15941" s="19"/>
      <c r="I15941" s="120"/>
      <c r="J15941" s="16"/>
      <c r="K15941" s="17"/>
      <c r="L15941" s="16"/>
      <c r="N15941" s="119"/>
      <c r="O15941" s="96"/>
    </row>
    <row r="15942" spans="1:15" ht="45.95" customHeight="1">
      <c r="F15942" s="22"/>
      <c r="G15942" s="19"/>
      <c r="H15942" s="19"/>
      <c r="I15942" s="120"/>
      <c r="J15942" s="16"/>
      <c r="K15942" s="17"/>
      <c r="L15942" s="16"/>
      <c r="N15942" s="119"/>
      <c r="O15942" s="96"/>
    </row>
    <row r="15943" spans="1:15" ht="45.95" customHeight="1">
      <c r="F15943" s="22"/>
      <c r="G15943" s="19"/>
      <c r="H15943" s="19"/>
      <c r="I15943" s="120"/>
      <c r="J15943" s="16"/>
      <c r="K15943" s="17"/>
      <c r="L15943" s="16"/>
      <c r="N15943" s="119"/>
      <c r="O15943" s="96"/>
    </row>
    <row r="15944" spans="1:15" ht="45.95" customHeight="1">
      <c r="F15944" s="25"/>
      <c r="G15944" s="19"/>
      <c r="H15944" s="19"/>
      <c r="I15944" s="120"/>
      <c r="J15944" s="23"/>
      <c r="K15944" s="24"/>
      <c r="L15944" s="23"/>
      <c r="N15944" s="119"/>
      <c r="O15944" s="96"/>
    </row>
    <row r="15945" spans="1:15" ht="45.95" customHeight="1">
      <c r="F15945" s="25"/>
      <c r="G15945" s="19"/>
      <c r="H15945" s="19"/>
      <c r="I15945" s="120"/>
      <c r="J15945" s="23"/>
      <c r="K15945" s="24"/>
      <c r="L15945" s="23"/>
      <c r="N15945" s="119"/>
      <c r="O15945" s="96"/>
    </row>
    <row r="15946" spans="1:15" ht="45.95" customHeight="1">
      <c r="F15946" s="133"/>
      <c r="G15946" s="25"/>
      <c r="H15946" s="25"/>
      <c r="I15946" s="132"/>
      <c r="J15946" s="23"/>
      <c r="K15946" s="24"/>
      <c r="L15946" s="23"/>
      <c r="N15946" s="119"/>
    </row>
    <row r="15947" spans="1:15" ht="45.95" customHeight="1">
      <c r="F15947" s="133"/>
      <c r="G15947" s="25"/>
      <c r="H15947" s="25"/>
      <c r="I15947" s="132"/>
      <c r="J15947" s="23"/>
      <c r="K15947" s="24"/>
      <c r="L15947" s="23"/>
      <c r="N15947" s="119"/>
    </row>
    <row r="15948" spans="1:15" ht="45.95" customHeight="1">
      <c r="F15948" s="133"/>
      <c r="G15948" s="25"/>
      <c r="H15948" s="25"/>
      <c r="I15948" s="132"/>
      <c r="J15948" s="23"/>
      <c r="K15948" s="24"/>
      <c r="L15948" s="23"/>
      <c r="N15948" s="119"/>
    </row>
    <row r="15949" spans="1:15" ht="45.95" customHeight="1">
      <c r="F15949" s="18"/>
      <c r="G15949" s="25"/>
      <c r="H15949" s="25"/>
      <c r="I15949" s="132"/>
      <c r="J15949" s="23"/>
      <c r="K15949" s="24"/>
      <c r="L15949" s="23"/>
      <c r="N15949" s="119"/>
    </row>
    <row r="15950" spans="1:15" ht="45.95" customHeight="1">
      <c r="F15950" s="18"/>
      <c r="G15950" s="25"/>
      <c r="H15950" s="25"/>
      <c r="I15950" s="132"/>
      <c r="J15950" s="23"/>
      <c r="K15950" s="24"/>
      <c r="L15950" s="23"/>
      <c r="N15950" s="119"/>
    </row>
    <row r="15951" spans="1:15" ht="45.95" customHeight="1">
      <c r="A15951" s="110"/>
      <c r="B15951" s="111"/>
      <c r="C15951" s="127"/>
      <c r="D15951" s="150"/>
      <c r="E15951" s="150"/>
      <c r="F15951" s="18"/>
      <c r="G15951" s="130"/>
      <c r="H15951" s="130"/>
      <c r="I15951" s="120"/>
      <c r="J15951" s="16"/>
      <c r="K15951" s="17"/>
      <c r="L15951" s="16"/>
      <c r="N15951" s="131"/>
    </row>
    <row r="15952" spans="1:15" ht="45.95" customHeight="1">
      <c r="D15952" s="150"/>
      <c r="E15952" s="150"/>
      <c r="F15952" s="18"/>
      <c r="G15952" s="130"/>
      <c r="H15952" s="130"/>
      <c r="I15952" s="120"/>
      <c r="J15952" s="16"/>
      <c r="K15952" s="17"/>
      <c r="L15952" s="16"/>
      <c r="N15952" s="131"/>
    </row>
    <row r="15953" spans="6:15" ht="45.95" customHeight="1">
      <c r="F15953" s="18"/>
      <c r="G15953" s="130"/>
      <c r="H15953" s="130"/>
      <c r="I15953" s="120"/>
      <c r="J15953" s="16"/>
      <c r="K15953" s="17"/>
      <c r="L15953" s="16"/>
      <c r="N15953" s="131"/>
    </row>
    <row r="15954" spans="6:15" ht="45.95" customHeight="1">
      <c r="F15954" s="22"/>
      <c r="G15954" s="130"/>
      <c r="H15954" s="130"/>
      <c r="I15954" s="120"/>
      <c r="J15954" s="16"/>
      <c r="K15954" s="17"/>
      <c r="L15954" s="16"/>
      <c r="N15954" s="131"/>
    </row>
    <row r="15955" spans="6:15" ht="45.95" customHeight="1">
      <c r="F15955" s="22"/>
      <c r="G15955" s="19"/>
      <c r="H15955" s="19"/>
      <c r="I15955" s="120"/>
      <c r="J15955" s="16"/>
      <c r="K15955" s="17"/>
      <c r="L15955" s="16"/>
      <c r="N15955" s="119"/>
      <c r="O15955" s="96"/>
    </row>
    <row r="15956" spans="6:15" ht="45.95" customHeight="1">
      <c r="F15956" s="25"/>
      <c r="G15956" s="19"/>
      <c r="H15956" s="19"/>
      <c r="I15956" s="120"/>
      <c r="J15956" s="16"/>
      <c r="K15956" s="17"/>
      <c r="L15956" s="16"/>
      <c r="N15956" s="119"/>
      <c r="O15956" s="96"/>
    </row>
    <row r="15957" spans="6:15" ht="45.95" customHeight="1">
      <c r="F15957" s="25"/>
      <c r="G15957" s="19"/>
      <c r="H15957" s="19"/>
      <c r="I15957" s="120"/>
      <c r="J15957" s="16"/>
      <c r="K15957" s="17"/>
      <c r="L15957" s="16"/>
      <c r="N15957" s="119"/>
      <c r="O15957" s="96"/>
    </row>
    <row r="15958" spans="6:15" ht="45.95" customHeight="1">
      <c r="F15958" s="133"/>
      <c r="G15958" s="19"/>
      <c r="H15958" s="19"/>
      <c r="I15958" s="120"/>
      <c r="J15958" s="23"/>
      <c r="K15958" s="24"/>
      <c r="L15958" s="23"/>
      <c r="N15958" s="119"/>
      <c r="O15958" s="96"/>
    </row>
    <row r="15959" spans="6:15" ht="45.95" customHeight="1">
      <c r="F15959" s="133"/>
      <c r="G15959" s="25"/>
      <c r="H15959" s="25"/>
      <c r="I15959" s="120"/>
      <c r="J15959" s="23"/>
      <c r="K15959" s="24"/>
      <c r="L15959" s="23"/>
      <c r="N15959" s="119"/>
    </row>
    <row r="15960" spans="6:15" ht="45.95" customHeight="1">
      <c r="F15960" s="18"/>
      <c r="G15960" s="25"/>
      <c r="H15960" s="25"/>
      <c r="I15960" s="132"/>
      <c r="J15960" s="23"/>
      <c r="K15960" s="24"/>
      <c r="L15960" s="23"/>
      <c r="N15960" s="119"/>
    </row>
    <row r="15961" spans="6:15" ht="45.95" customHeight="1">
      <c r="F15961" s="18"/>
      <c r="G15961" s="25"/>
      <c r="H15961" s="25"/>
      <c r="I15961" s="132"/>
      <c r="J15961" s="23"/>
      <c r="K15961" s="24"/>
      <c r="L15961" s="23"/>
      <c r="N15961" s="119"/>
    </row>
    <row r="15962" spans="6:15" ht="45.95" customHeight="1">
      <c r="F15962" s="18"/>
      <c r="G15962" s="25"/>
      <c r="H15962" s="25"/>
      <c r="I15962" s="132"/>
      <c r="J15962" s="23"/>
      <c r="K15962" s="24"/>
      <c r="L15962" s="23"/>
      <c r="N15962" s="119"/>
    </row>
    <row r="15963" spans="6:15" ht="45.95" customHeight="1">
      <c r="F15963" s="18"/>
      <c r="G15963" s="19"/>
      <c r="H15963" s="19"/>
      <c r="I15963" s="137"/>
      <c r="J15963" s="16"/>
      <c r="K15963" s="17"/>
      <c r="L15963" s="16"/>
      <c r="N15963" s="119"/>
      <c r="O15963" s="96"/>
    </row>
    <row r="15964" spans="6:15" ht="45.95" customHeight="1">
      <c r="F15964" s="18"/>
      <c r="G15964" s="19"/>
      <c r="H15964" s="19"/>
      <c r="I15964" s="120"/>
      <c r="J15964" s="16"/>
      <c r="K15964" s="17"/>
      <c r="L15964" s="16"/>
      <c r="N15964" s="119"/>
      <c r="O15964" s="96"/>
    </row>
    <row r="15965" spans="6:15" ht="45.95" customHeight="1">
      <c r="F15965" s="22"/>
      <c r="G15965" s="19"/>
      <c r="H15965" s="19"/>
      <c r="I15965" s="120"/>
      <c r="J15965" s="16"/>
      <c r="K15965" s="17"/>
      <c r="L15965" s="16"/>
      <c r="N15965" s="119"/>
      <c r="O15965" s="96"/>
    </row>
    <row r="15966" spans="6:15" ht="45.95" customHeight="1">
      <c r="F15966" s="22"/>
      <c r="G15966" s="19"/>
      <c r="H15966" s="19"/>
      <c r="I15966" s="120"/>
      <c r="J15966" s="23"/>
      <c r="K15966" s="24"/>
      <c r="L15966" s="23"/>
      <c r="N15966" s="119"/>
      <c r="O15966" s="96"/>
    </row>
    <row r="15967" spans="6:15" ht="45.95" customHeight="1">
      <c r="F15967" s="25"/>
      <c r="G15967" s="19"/>
      <c r="H15967" s="19"/>
      <c r="I15967" s="120"/>
      <c r="J15967" s="23"/>
      <c r="K15967" s="24"/>
      <c r="L15967" s="23"/>
      <c r="N15967" s="119"/>
      <c r="O15967" s="96"/>
    </row>
    <row r="15968" spans="6:15" ht="45.95" customHeight="1">
      <c r="F15968" s="25"/>
      <c r="G15968" s="25"/>
      <c r="H15968" s="25"/>
      <c r="I15968" s="120"/>
      <c r="J15968" s="23"/>
      <c r="K15968" s="24"/>
      <c r="L15968" s="23"/>
      <c r="N15968" s="119"/>
    </row>
    <row r="15969" spans="1:15" ht="45.95" customHeight="1">
      <c r="F15969" s="133"/>
      <c r="G15969" s="25"/>
      <c r="H15969" s="25"/>
      <c r="I15969" s="132"/>
      <c r="J15969" s="23"/>
      <c r="K15969" s="24"/>
      <c r="L15969" s="23"/>
      <c r="N15969" s="119"/>
    </row>
    <row r="15970" spans="1:15" ht="45.95" customHeight="1">
      <c r="F15970" s="133"/>
      <c r="G15970" s="25"/>
      <c r="H15970" s="25"/>
      <c r="I15970" s="132"/>
      <c r="J15970" s="23"/>
      <c r="K15970" s="24"/>
      <c r="L15970" s="23"/>
      <c r="N15970" s="119"/>
    </row>
    <row r="15971" spans="1:15" ht="45.95" customHeight="1">
      <c r="F15971" s="133"/>
      <c r="G15971" s="19"/>
      <c r="H15971" s="19"/>
      <c r="I15971" s="120"/>
      <c r="J15971" s="16"/>
      <c r="K15971" s="17"/>
      <c r="L15971" s="16"/>
    </row>
    <row r="15972" spans="1:15" ht="45.95" customHeight="1">
      <c r="F15972" s="18"/>
      <c r="G15972" s="19"/>
      <c r="H15972" s="19"/>
      <c r="I15972" s="120"/>
      <c r="J15972" s="16"/>
      <c r="K15972" s="17"/>
      <c r="L15972" s="16"/>
      <c r="N15972" s="119"/>
      <c r="O15972" s="96"/>
    </row>
    <row r="15973" spans="1:15" ht="45.95" customHeight="1">
      <c r="F15973" s="18"/>
      <c r="G15973" s="25"/>
      <c r="H15973" s="25"/>
      <c r="I15973" s="120"/>
      <c r="J15973" s="23"/>
      <c r="K15973" s="24"/>
      <c r="L15973" s="23"/>
      <c r="N15973" s="119"/>
    </row>
    <row r="15974" spans="1:15" ht="45.95" customHeight="1">
      <c r="F15974" s="130"/>
      <c r="G15974" s="25"/>
      <c r="H15974" s="25"/>
      <c r="I15974" s="120"/>
      <c r="J15974" s="23"/>
      <c r="K15974" s="24"/>
      <c r="L15974" s="23"/>
      <c r="N15974" s="119"/>
    </row>
    <row r="15975" spans="1:15" ht="45.95" customHeight="1">
      <c r="F15975" s="130"/>
      <c r="G15975" s="25"/>
      <c r="H15975" s="25"/>
      <c r="I15975" s="120"/>
      <c r="J15975" s="23"/>
      <c r="K15975" s="24"/>
      <c r="L15975" s="23"/>
      <c r="N15975" s="119"/>
    </row>
    <row r="15976" spans="1:15" ht="45.95" customHeight="1">
      <c r="F15976" s="18"/>
      <c r="G15976" s="19"/>
      <c r="H15976" s="19"/>
      <c r="I15976" s="120"/>
      <c r="J15976" s="16"/>
      <c r="K15976" s="100"/>
      <c r="L15976" s="16"/>
    </row>
    <row r="15977" spans="1:15" ht="45.95" customHeight="1">
      <c r="F15977" s="18"/>
      <c r="G15977" s="19"/>
      <c r="H15977" s="19"/>
      <c r="I15977" s="120"/>
      <c r="J15977" s="16"/>
      <c r="K15977" s="100"/>
      <c r="L15977" s="16"/>
    </row>
    <row r="15978" spans="1:15" ht="45.95" customHeight="1">
      <c r="F15978" s="18"/>
      <c r="G15978" s="19"/>
      <c r="H15978" s="19"/>
      <c r="I15978" s="120"/>
      <c r="J15978" s="16"/>
      <c r="K15978" s="100"/>
      <c r="L15978" s="16"/>
    </row>
    <row r="15979" spans="1:15" ht="45.95" customHeight="1">
      <c r="F15979" s="22"/>
      <c r="G15979" s="19"/>
      <c r="H15979" s="19"/>
      <c r="I15979" s="120"/>
      <c r="J15979" s="16"/>
      <c r="K15979" s="100"/>
      <c r="L15979" s="16"/>
    </row>
    <row r="15980" spans="1:15" ht="45.95" customHeight="1">
      <c r="F15980" s="25"/>
      <c r="G15980" s="19"/>
      <c r="H15980" s="19"/>
      <c r="I15980" s="120"/>
      <c r="J15980" s="23"/>
      <c r="K15980" s="100"/>
      <c r="L15980" s="23"/>
    </row>
    <row r="15981" spans="1:15" ht="45.95" customHeight="1">
      <c r="F15981" s="25"/>
      <c r="G15981" s="25"/>
      <c r="H15981" s="25"/>
      <c r="I15981" s="132"/>
      <c r="J15981" s="23"/>
      <c r="K15981" s="100"/>
      <c r="L15981" s="23"/>
    </row>
    <row r="15982" spans="1:15" ht="45.95" customHeight="1">
      <c r="F15982" s="133"/>
      <c r="G15982" s="25"/>
      <c r="H15982" s="25"/>
      <c r="I15982" s="132"/>
      <c r="J15982" s="23"/>
      <c r="K15982" s="100"/>
      <c r="L15982" s="23"/>
    </row>
    <row r="15983" spans="1:15" ht="45.95" customHeight="1">
      <c r="F15983" s="133"/>
      <c r="G15983" s="25"/>
      <c r="H15983" s="25"/>
      <c r="I15983" s="132"/>
      <c r="J15983" s="23"/>
      <c r="K15983" s="100"/>
      <c r="L15983" s="23"/>
    </row>
    <row r="15984" spans="1:15" ht="45.95" customHeight="1">
      <c r="A15984" s="110"/>
      <c r="B15984" s="111"/>
      <c r="C15984" s="127"/>
      <c r="D15984" s="150"/>
      <c r="E15984" s="150"/>
      <c r="F15984" s="18"/>
      <c r="G15984" s="130"/>
      <c r="H15984" s="130"/>
      <c r="I15984" s="120"/>
      <c r="J15984" s="16"/>
      <c r="K15984" s="17"/>
      <c r="L15984" s="16"/>
      <c r="N15984" s="131"/>
    </row>
    <row r="15985" spans="6:16" ht="45.95" customHeight="1">
      <c r="F15985" s="18"/>
      <c r="G15985" s="130"/>
      <c r="H15985" s="130"/>
      <c r="I15985" s="120"/>
      <c r="J15985" s="16"/>
      <c r="K15985" s="17"/>
      <c r="L15985" s="16"/>
      <c r="N15985" s="131"/>
    </row>
    <row r="15986" spans="6:16" ht="45.95" customHeight="1">
      <c r="F15986" s="18"/>
      <c r="G15986" s="130"/>
      <c r="H15986" s="130"/>
      <c r="I15986" s="120"/>
      <c r="J15986" s="16"/>
      <c r="K15986" s="17"/>
      <c r="L15986" s="16"/>
      <c r="N15986" s="131"/>
      <c r="O15986" s="119"/>
      <c r="P15986" s="96"/>
    </row>
    <row r="15987" spans="6:16" ht="45.95" customHeight="1">
      <c r="F15987" s="22"/>
      <c r="G15987" s="19"/>
      <c r="H15987" s="19"/>
      <c r="I15987" s="137"/>
      <c r="J15987" s="16"/>
      <c r="K15987" s="17"/>
      <c r="L15987" s="16"/>
      <c r="N15987" s="135"/>
      <c r="O15987" s="119"/>
      <c r="P15987" s="96"/>
    </row>
    <row r="15988" spans="6:16" ht="45.95" customHeight="1">
      <c r="F15988" s="22"/>
      <c r="G15988" s="19"/>
      <c r="H15988" s="19"/>
      <c r="I15988" s="120"/>
      <c r="J15988" s="16"/>
      <c r="K15988" s="17"/>
      <c r="L15988" s="16"/>
      <c r="N15988" s="135"/>
      <c r="O15988" s="119"/>
      <c r="P15988" s="96"/>
    </row>
    <row r="15989" spans="6:16" ht="45.95" customHeight="1">
      <c r="F15989" s="25"/>
      <c r="G15989" s="19"/>
      <c r="H15989" s="19"/>
      <c r="I15989" s="120"/>
      <c r="J15989" s="16"/>
      <c r="K15989" s="17"/>
      <c r="L15989" s="16"/>
      <c r="N15989" s="135"/>
      <c r="O15989" s="119"/>
      <c r="P15989" s="96"/>
    </row>
    <row r="15990" spans="6:16" ht="45.95" customHeight="1">
      <c r="F15990" s="25"/>
      <c r="G15990" s="19"/>
      <c r="H15990" s="19"/>
      <c r="I15990" s="120"/>
      <c r="J15990" s="16"/>
      <c r="K15990" s="17"/>
      <c r="L15990" s="16"/>
      <c r="N15990" s="135"/>
      <c r="O15990" s="119"/>
      <c r="P15990" s="96"/>
    </row>
    <row r="15991" spans="6:16" ht="45.95" customHeight="1">
      <c r="F15991" s="133"/>
      <c r="G15991" s="19"/>
      <c r="H15991" s="19"/>
      <c r="I15991" s="120"/>
      <c r="J15991" s="23"/>
      <c r="K15991" s="24"/>
      <c r="L15991" s="23"/>
      <c r="N15991" s="135"/>
      <c r="O15991" s="119"/>
      <c r="P15991" s="96"/>
    </row>
    <row r="15992" spans="6:16" ht="45.95" customHeight="1">
      <c r="F15992" s="18"/>
      <c r="G15992" s="25"/>
      <c r="H15992" s="25"/>
      <c r="I15992" s="120"/>
      <c r="J15992" s="23"/>
      <c r="K15992" s="24"/>
      <c r="L15992" s="23"/>
      <c r="N15992" s="135"/>
      <c r="O15992" s="119"/>
      <c r="P15992" s="96"/>
    </row>
    <row r="15993" spans="6:16" ht="45.95" customHeight="1">
      <c r="F15993" s="18"/>
      <c r="G15993" s="25"/>
      <c r="H15993" s="25"/>
      <c r="I15993" s="132"/>
      <c r="J15993" s="23"/>
      <c r="K15993" s="24"/>
      <c r="L15993" s="23"/>
      <c r="N15993" s="135"/>
      <c r="O15993" s="119"/>
      <c r="P15993" s="96"/>
    </row>
    <row r="15994" spans="6:16" ht="45.95" customHeight="1">
      <c r="F15994" s="25"/>
      <c r="G15994" s="25"/>
      <c r="H15994" s="25"/>
      <c r="I15994" s="132"/>
      <c r="J15994" s="23"/>
      <c r="K15994" s="24"/>
      <c r="L15994" s="23"/>
      <c r="N15994" s="135"/>
      <c r="O15994" s="119"/>
      <c r="P15994" s="96"/>
    </row>
    <row r="15995" spans="6:16" ht="45.95" customHeight="1">
      <c r="F15995" s="133"/>
      <c r="G15995" s="19"/>
      <c r="H15995" s="19"/>
      <c r="I15995" s="137"/>
      <c r="J15995" s="16"/>
      <c r="K15995" s="17"/>
      <c r="L15995" s="16"/>
      <c r="N15995" s="135"/>
      <c r="O15995" s="119"/>
      <c r="P15995" s="96"/>
    </row>
    <row r="15996" spans="6:16" ht="45.95" customHeight="1">
      <c r="F15996" s="133"/>
      <c r="G15996" s="19"/>
      <c r="H15996" s="19"/>
      <c r="I15996" s="120"/>
      <c r="J15996" s="16"/>
      <c r="K15996" s="17"/>
      <c r="L15996" s="16"/>
      <c r="N15996" s="135"/>
      <c r="O15996" s="119"/>
      <c r="P15996" s="96"/>
    </row>
    <row r="15997" spans="6:16" ht="45.95" customHeight="1">
      <c r="F15997" s="18"/>
      <c r="G15997" s="19"/>
      <c r="H15997" s="19"/>
      <c r="I15997" s="120"/>
      <c r="J15997" s="23"/>
      <c r="K15997" s="24"/>
      <c r="L15997" s="23"/>
      <c r="N15997" s="135"/>
      <c r="O15997" s="119"/>
      <c r="P15997" s="96"/>
    </row>
    <row r="15998" spans="6:16" ht="45.95" customHeight="1">
      <c r="F15998" s="18"/>
      <c r="G15998" s="19"/>
      <c r="H15998" s="19"/>
      <c r="I15998" s="120"/>
      <c r="J15998" s="23"/>
      <c r="K15998" s="24"/>
      <c r="L15998" s="23"/>
      <c r="N15998" s="135"/>
      <c r="O15998" s="119"/>
      <c r="P15998" s="96"/>
    </row>
    <row r="15999" spans="6:16" ht="45.95" customHeight="1">
      <c r="F15999" s="18"/>
      <c r="G15999" s="25"/>
      <c r="H15999" s="25"/>
      <c r="I15999" s="120"/>
      <c r="J15999" s="23"/>
      <c r="K15999" s="24"/>
      <c r="L15999" s="23"/>
      <c r="N15999" s="135"/>
      <c r="O15999" s="119"/>
      <c r="P15999" s="96"/>
    </row>
    <row r="16000" spans="6:16" ht="45.95" customHeight="1">
      <c r="F16000" s="18"/>
      <c r="G16000" s="25"/>
      <c r="H16000" s="25"/>
      <c r="I16000" s="120"/>
      <c r="J16000" s="23"/>
      <c r="K16000" s="24"/>
      <c r="L16000" s="23"/>
      <c r="N16000" s="135"/>
      <c r="O16000" s="119"/>
      <c r="P16000" s="96"/>
    </row>
    <row r="16001" spans="1:16" ht="45.95" customHeight="1">
      <c r="F16001" s="22"/>
      <c r="G16001" s="25"/>
      <c r="H16001" s="25"/>
      <c r="I16001" s="132"/>
      <c r="J16001" s="23"/>
      <c r="K16001" s="24"/>
      <c r="L16001" s="23"/>
      <c r="N16001" s="135"/>
      <c r="O16001" s="119"/>
      <c r="P16001" s="96"/>
    </row>
    <row r="16002" spans="1:16" ht="45.95" customHeight="1">
      <c r="F16002" s="25"/>
      <c r="G16002" s="19"/>
      <c r="H16002" s="19"/>
      <c r="I16002" s="137"/>
      <c r="J16002" s="16"/>
      <c r="K16002" s="17"/>
      <c r="L16002" s="16"/>
      <c r="N16002" s="140"/>
      <c r="O16002" s="119"/>
      <c r="P16002" s="96"/>
    </row>
    <row r="16003" spans="1:16" ht="45.95" customHeight="1">
      <c r="F16003" s="133"/>
      <c r="G16003" s="19"/>
      <c r="H16003" s="19"/>
      <c r="I16003" s="120"/>
      <c r="J16003" s="16"/>
      <c r="K16003" s="17"/>
      <c r="L16003" s="16"/>
      <c r="N16003" s="140"/>
      <c r="O16003" s="119"/>
      <c r="P16003" s="96"/>
    </row>
    <row r="16004" spans="1:16" ht="45.95" customHeight="1">
      <c r="F16004" s="133"/>
      <c r="G16004" s="19"/>
      <c r="H16004" s="19"/>
      <c r="I16004" s="120"/>
      <c r="J16004" s="16"/>
      <c r="K16004" s="17"/>
      <c r="L16004" s="16"/>
      <c r="N16004" s="140"/>
      <c r="O16004" s="119"/>
      <c r="P16004" s="96"/>
    </row>
    <row r="16005" spans="1:16" ht="45.95" customHeight="1">
      <c r="F16005" s="18"/>
      <c r="G16005" s="19"/>
      <c r="H16005" s="19"/>
      <c r="I16005" s="120"/>
      <c r="J16005" s="16"/>
      <c r="K16005" s="17"/>
      <c r="L16005" s="16"/>
      <c r="N16005" s="140"/>
      <c r="O16005" s="119"/>
      <c r="P16005" s="96"/>
    </row>
    <row r="16006" spans="1:16" ht="45.95" customHeight="1">
      <c r="F16006" s="18"/>
      <c r="G16006" s="19"/>
      <c r="H16006" s="19"/>
      <c r="I16006" s="120"/>
      <c r="J16006" s="16"/>
      <c r="K16006" s="17"/>
      <c r="L16006" s="16"/>
      <c r="N16006" s="140"/>
      <c r="O16006" s="119"/>
      <c r="P16006" s="96"/>
    </row>
    <row r="16007" spans="1:16" ht="45.95" customHeight="1">
      <c r="F16007" s="18"/>
      <c r="G16007" s="19"/>
      <c r="H16007" s="19"/>
      <c r="I16007" s="120"/>
      <c r="J16007" s="16"/>
      <c r="K16007" s="17"/>
      <c r="L16007" s="16"/>
      <c r="N16007" s="140"/>
      <c r="O16007" s="119"/>
      <c r="P16007" s="96"/>
    </row>
    <row r="16008" spans="1:16" ht="45.95" customHeight="1">
      <c r="F16008" s="18"/>
      <c r="G16008" s="19"/>
      <c r="H16008" s="19"/>
      <c r="I16008" s="120"/>
      <c r="J16008" s="16"/>
      <c r="K16008" s="17"/>
      <c r="L16008" s="16"/>
      <c r="N16008" s="140"/>
      <c r="O16008" s="119"/>
      <c r="P16008" s="96"/>
    </row>
    <row r="16009" spans="1:16" ht="45.95" customHeight="1">
      <c r="F16009" s="18"/>
      <c r="G16009" s="19"/>
      <c r="H16009" s="19"/>
      <c r="I16009" s="120"/>
      <c r="J16009" s="23"/>
      <c r="K16009" s="24"/>
      <c r="L16009" s="23"/>
      <c r="N16009" s="140"/>
      <c r="O16009" s="119"/>
      <c r="P16009" s="96"/>
    </row>
    <row r="16010" spans="1:16" ht="45.95" customHeight="1">
      <c r="F16010" s="18"/>
      <c r="G16010" s="19"/>
      <c r="H16010" s="19"/>
      <c r="I16010" s="120"/>
      <c r="J16010" s="23"/>
      <c r="K16010" s="24"/>
      <c r="L16010" s="23"/>
      <c r="N16010" s="140"/>
      <c r="O16010" s="119"/>
      <c r="P16010" s="96"/>
    </row>
    <row r="16011" spans="1:16" ht="45.95" customHeight="1">
      <c r="F16011" s="18"/>
      <c r="G16011" s="25"/>
      <c r="H16011" s="25"/>
      <c r="I16011" s="132"/>
      <c r="J16011" s="23"/>
      <c r="K16011" s="24"/>
      <c r="L16011" s="23"/>
      <c r="N16011" s="140"/>
      <c r="O16011" s="119"/>
      <c r="P16011" s="96"/>
    </row>
    <row r="16012" spans="1:16" ht="45.95" customHeight="1">
      <c r="F16012" s="22"/>
      <c r="G16012" s="25"/>
      <c r="H16012" s="25"/>
      <c r="I16012" s="132"/>
      <c r="J16012" s="23"/>
      <c r="K16012" s="24"/>
      <c r="L16012" s="23"/>
      <c r="N16012" s="140"/>
      <c r="O16012" s="119"/>
      <c r="P16012" s="96"/>
    </row>
    <row r="16013" spans="1:16" ht="45.95" customHeight="1">
      <c r="F16013" s="25"/>
      <c r="G16013" s="25"/>
      <c r="H16013" s="25"/>
      <c r="I16013" s="132"/>
      <c r="J16013" s="23"/>
      <c r="K16013" s="24"/>
      <c r="L16013" s="23"/>
      <c r="N16013" s="140"/>
      <c r="O16013" s="119"/>
      <c r="P16013" s="96"/>
    </row>
    <row r="16014" spans="1:16" ht="45.95" customHeight="1">
      <c r="F16014" s="133"/>
      <c r="G16014" s="25"/>
      <c r="H16014" s="25"/>
      <c r="I16014" s="132"/>
      <c r="J16014" s="23"/>
      <c r="K16014" s="24"/>
      <c r="L16014" s="23"/>
      <c r="N16014" s="140"/>
      <c r="O16014" s="119"/>
      <c r="P16014" s="96"/>
    </row>
    <row r="16015" spans="1:16" ht="45.95" customHeight="1">
      <c r="F16015" s="133"/>
      <c r="G16015" s="25"/>
      <c r="H16015" s="25"/>
      <c r="I16015" s="132"/>
      <c r="J16015" s="23"/>
      <c r="K16015" s="24"/>
      <c r="L16015" s="23"/>
      <c r="N16015" s="140"/>
      <c r="O16015" s="119"/>
      <c r="P16015" s="96"/>
    </row>
    <row r="16016" spans="1:16" ht="45.95" customHeight="1">
      <c r="A16016" s="110"/>
      <c r="B16016" s="111"/>
      <c r="C16016" s="127"/>
      <c r="D16016" s="150"/>
      <c r="E16016" s="150"/>
      <c r="F16016" s="18"/>
      <c r="G16016" s="130"/>
      <c r="H16016" s="130"/>
      <c r="I16016" s="120"/>
      <c r="J16016" s="16"/>
      <c r="K16016" s="17"/>
      <c r="L16016" s="16"/>
      <c r="N16016" s="131"/>
      <c r="O16016" s="119"/>
      <c r="P16016" s="96"/>
    </row>
    <row r="16017" spans="2:16" ht="45.95" customHeight="1">
      <c r="B16017" s="111"/>
      <c r="F16017" s="18"/>
      <c r="G16017" s="130"/>
      <c r="H16017" s="130"/>
      <c r="I16017" s="120"/>
      <c r="J16017" s="16"/>
      <c r="K16017" s="17"/>
      <c r="L16017" s="16"/>
      <c r="N16017" s="131"/>
      <c r="O16017" s="119"/>
      <c r="P16017" s="96"/>
    </row>
    <row r="16018" spans="2:16" ht="45.95" customHeight="1">
      <c r="F16018" s="22"/>
      <c r="G16018" s="130"/>
      <c r="H16018" s="130"/>
      <c r="I16018" s="120"/>
      <c r="J16018" s="16"/>
      <c r="K16018" s="17"/>
      <c r="L16018" s="16"/>
      <c r="N16018" s="131"/>
      <c r="O16018" s="119"/>
      <c r="P16018" s="96"/>
    </row>
    <row r="16019" spans="2:16" ht="45.95" customHeight="1">
      <c r="F16019" s="22"/>
      <c r="G16019" s="130"/>
      <c r="H16019" s="130"/>
      <c r="I16019" s="120"/>
      <c r="J16019" s="16"/>
      <c r="K16019" s="17"/>
      <c r="L16019" s="16"/>
      <c r="N16019" s="131"/>
      <c r="O16019" s="119"/>
      <c r="P16019" s="96"/>
    </row>
    <row r="16020" spans="2:16" ht="45.95" customHeight="1">
      <c r="F16020" s="25"/>
      <c r="G16020" s="130"/>
      <c r="H16020" s="130"/>
      <c r="I16020" s="120"/>
      <c r="J16020" s="16"/>
      <c r="K16020" s="17"/>
      <c r="L16020" s="16"/>
      <c r="N16020" s="131"/>
      <c r="O16020" s="119"/>
      <c r="P16020" s="96"/>
    </row>
    <row r="16021" spans="2:16" ht="45.95" customHeight="1">
      <c r="F16021" s="133"/>
      <c r="G16021" s="130"/>
      <c r="H16021" s="130"/>
      <c r="I16021" s="120"/>
      <c r="J16021" s="16"/>
      <c r="K16021" s="17"/>
      <c r="L16021" s="16"/>
      <c r="N16021" s="131"/>
      <c r="O16021" s="119"/>
      <c r="P16021" s="96"/>
    </row>
    <row r="16022" spans="2:16" ht="45.95" customHeight="1">
      <c r="F16022" s="133"/>
      <c r="G16022" s="130"/>
      <c r="H16022" s="130"/>
      <c r="I16022" s="120"/>
      <c r="J16022" s="16"/>
      <c r="K16022" s="17"/>
      <c r="L16022" s="16"/>
      <c r="N16022" s="131"/>
      <c r="O16022" s="119"/>
      <c r="P16022" s="96"/>
    </row>
    <row r="16023" spans="2:16" ht="45.95" customHeight="1">
      <c r="F16023" s="18"/>
      <c r="G16023" s="19"/>
      <c r="H16023" s="19"/>
      <c r="I16023" s="120"/>
      <c r="J16023" s="16"/>
      <c r="K16023" s="17"/>
      <c r="L16023" s="16"/>
      <c r="N16023" s="170"/>
      <c r="O16023" s="119"/>
      <c r="P16023" s="96"/>
    </row>
    <row r="16024" spans="2:16" ht="45.95" customHeight="1">
      <c r="F16024" s="18"/>
      <c r="G16024" s="19"/>
      <c r="H16024" s="19"/>
      <c r="I16024" s="120"/>
      <c r="J16024" s="16"/>
      <c r="K16024" s="17"/>
      <c r="L16024" s="16"/>
      <c r="N16024" s="170"/>
      <c r="O16024" s="119"/>
      <c r="P16024" s="96"/>
    </row>
    <row r="16025" spans="2:16" ht="45.95" customHeight="1">
      <c r="F16025" s="18"/>
      <c r="G16025" s="19"/>
      <c r="H16025" s="19"/>
      <c r="I16025" s="120"/>
      <c r="J16025" s="16"/>
      <c r="K16025" s="17"/>
      <c r="L16025" s="16"/>
      <c r="N16025" s="170"/>
      <c r="O16025" s="119"/>
      <c r="P16025" s="96"/>
    </row>
    <row r="16026" spans="2:16" ht="45.95" customHeight="1">
      <c r="F16026" s="18"/>
      <c r="G16026" s="19"/>
      <c r="H16026" s="19"/>
      <c r="I16026" s="120"/>
      <c r="J16026" s="23"/>
      <c r="K16026" s="24"/>
      <c r="L16026" s="23"/>
      <c r="N16026" s="170"/>
      <c r="O16026" s="119"/>
      <c r="P16026" s="96"/>
    </row>
    <row r="16027" spans="2:16" ht="45.95" customHeight="1">
      <c r="F16027" s="18"/>
      <c r="G16027" s="19"/>
      <c r="H16027" s="19"/>
      <c r="I16027" s="120"/>
      <c r="J16027" s="23"/>
      <c r="K16027" s="24"/>
      <c r="L16027" s="23"/>
      <c r="N16027" s="170"/>
      <c r="O16027" s="119"/>
      <c r="P16027" s="96"/>
    </row>
    <row r="16028" spans="2:16" ht="45.95" customHeight="1">
      <c r="F16028" s="18"/>
      <c r="G16028" s="25"/>
      <c r="H16028" s="25"/>
      <c r="I16028" s="132"/>
      <c r="J16028" s="23"/>
      <c r="K16028" s="24"/>
      <c r="L16028" s="23"/>
      <c r="N16028" s="170"/>
      <c r="O16028" s="119"/>
      <c r="P16028" s="96"/>
    </row>
    <row r="16029" spans="2:16" ht="45.95" customHeight="1">
      <c r="F16029" s="18"/>
      <c r="G16029" s="25"/>
      <c r="H16029" s="25"/>
      <c r="I16029" s="132"/>
      <c r="J16029" s="23"/>
      <c r="K16029" s="24"/>
      <c r="L16029" s="23"/>
      <c r="N16029" s="170"/>
      <c r="O16029" s="119"/>
      <c r="P16029" s="96"/>
    </row>
    <row r="16030" spans="2:16" ht="45.95" customHeight="1">
      <c r="F16030" s="22"/>
      <c r="G16030" s="25"/>
      <c r="H16030" s="25"/>
      <c r="I16030" s="132"/>
      <c r="J16030" s="23"/>
      <c r="K16030" s="24"/>
      <c r="L16030" s="23"/>
      <c r="N16030" s="170"/>
      <c r="O16030" s="119"/>
      <c r="P16030" s="96"/>
    </row>
    <row r="16031" spans="2:16" ht="45.95" customHeight="1">
      <c r="F16031" s="22"/>
      <c r="G16031" s="19"/>
      <c r="H16031" s="19"/>
      <c r="I16031" s="120"/>
      <c r="J16031" s="16"/>
      <c r="K16031" s="17"/>
      <c r="L16031" s="16"/>
      <c r="N16031" s="135"/>
      <c r="O16031" s="119"/>
      <c r="P16031" s="96"/>
    </row>
    <row r="16032" spans="2:16" ht="45.95" customHeight="1">
      <c r="F16032" s="25"/>
      <c r="G16032" s="19"/>
      <c r="H16032" s="19"/>
      <c r="I16032" s="120"/>
      <c r="J16032" s="23"/>
      <c r="K16032" s="24"/>
      <c r="L16032" s="23"/>
      <c r="N16032" s="135"/>
      <c r="O16032" s="119"/>
      <c r="P16032" s="96"/>
    </row>
    <row r="16033" spans="6:16" ht="45.95" customHeight="1">
      <c r="F16033" s="25"/>
      <c r="G16033" s="19"/>
      <c r="H16033" s="19"/>
      <c r="I16033" s="120"/>
      <c r="J16033" s="23"/>
      <c r="K16033" s="24"/>
      <c r="L16033" s="23"/>
      <c r="N16033" s="135"/>
      <c r="O16033" s="119"/>
      <c r="P16033" s="96"/>
    </row>
    <row r="16034" spans="6:16" ht="45.95" customHeight="1">
      <c r="F16034" s="133"/>
      <c r="G16034" s="25"/>
      <c r="H16034" s="25"/>
      <c r="I16034" s="120"/>
      <c r="J16034" s="23"/>
      <c r="K16034" s="24"/>
      <c r="L16034" s="23"/>
      <c r="N16034" s="135"/>
      <c r="O16034" s="119"/>
      <c r="P16034" s="96"/>
    </row>
    <row r="16035" spans="6:16" ht="45.95" customHeight="1">
      <c r="F16035" s="133"/>
      <c r="G16035" s="25"/>
      <c r="H16035" s="25"/>
      <c r="I16035" s="120"/>
      <c r="J16035" s="23"/>
      <c r="K16035" s="24"/>
      <c r="L16035" s="23"/>
      <c r="N16035" s="135"/>
      <c r="O16035" s="119"/>
      <c r="P16035" s="96"/>
    </row>
    <row r="16036" spans="6:16" ht="45.95" customHeight="1">
      <c r="F16036" s="133"/>
      <c r="G16036" s="19"/>
      <c r="H16036" s="19"/>
      <c r="I16036" s="137"/>
      <c r="J16036" s="16"/>
      <c r="K16036" s="17"/>
      <c r="L16036" s="16"/>
      <c r="N16036" s="135"/>
      <c r="O16036" s="119"/>
      <c r="P16036" s="96"/>
    </row>
    <row r="16037" spans="6:16" ht="45.95" customHeight="1">
      <c r="F16037" s="18"/>
      <c r="G16037" s="19"/>
      <c r="H16037" s="19"/>
      <c r="I16037" s="120"/>
      <c r="J16037" s="16"/>
      <c r="K16037" s="17"/>
      <c r="L16037" s="16"/>
      <c r="N16037" s="135"/>
      <c r="O16037" s="119"/>
      <c r="P16037" s="96"/>
    </row>
    <row r="16038" spans="6:16" ht="45.95" customHeight="1">
      <c r="F16038" s="18"/>
      <c r="G16038" s="19"/>
      <c r="H16038" s="19"/>
      <c r="I16038" s="120"/>
      <c r="J16038" s="16"/>
      <c r="K16038" s="17"/>
      <c r="L16038" s="16"/>
      <c r="N16038" s="135"/>
      <c r="O16038" s="119"/>
      <c r="P16038" s="96"/>
    </row>
    <row r="16039" spans="6:16" ht="45.95" customHeight="1">
      <c r="F16039" s="18"/>
      <c r="G16039" s="19"/>
      <c r="H16039" s="19"/>
      <c r="I16039" s="120"/>
      <c r="J16039" s="23"/>
      <c r="K16039" s="24"/>
      <c r="L16039" s="23"/>
      <c r="N16039" s="135"/>
      <c r="O16039" s="119"/>
      <c r="P16039" s="96"/>
    </row>
    <row r="16040" spans="6:16" ht="45.95" customHeight="1">
      <c r="F16040" s="18"/>
      <c r="G16040" s="19"/>
      <c r="H16040" s="19"/>
      <c r="I16040" s="120"/>
      <c r="J16040" s="23"/>
      <c r="K16040" s="24"/>
      <c r="L16040" s="23"/>
      <c r="N16040" s="135"/>
      <c r="O16040" s="119"/>
      <c r="P16040" s="96"/>
    </row>
    <row r="16041" spans="6:16" ht="45.95" customHeight="1">
      <c r="F16041" s="18"/>
      <c r="G16041" s="25"/>
      <c r="H16041" s="25"/>
      <c r="I16041" s="120"/>
      <c r="J16041" s="23"/>
      <c r="K16041" s="24"/>
      <c r="L16041" s="23"/>
      <c r="N16041" s="135"/>
      <c r="O16041" s="119"/>
      <c r="P16041" s="96"/>
    </row>
    <row r="16042" spans="6:16" ht="45.95" customHeight="1">
      <c r="F16042" s="130"/>
      <c r="G16042" s="25"/>
      <c r="H16042" s="25"/>
      <c r="I16042" s="132"/>
      <c r="J16042" s="23"/>
      <c r="K16042" s="24"/>
      <c r="L16042" s="23"/>
      <c r="N16042" s="135"/>
      <c r="O16042" s="119"/>
      <c r="P16042" s="96"/>
    </row>
    <row r="16043" spans="6:16" ht="45.95" customHeight="1">
      <c r="F16043" s="130"/>
      <c r="G16043" s="19"/>
      <c r="H16043" s="19"/>
      <c r="I16043" s="137"/>
      <c r="J16043" s="16"/>
      <c r="K16043" s="17"/>
      <c r="L16043" s="16"/>
      <c r="N16043" s="170"/>
      <c r="O16043" s="119"/>
      <c r="P16043" s="96"/>
    </row>
    <row r="16044" spans="6:16" ht="45.95" customHeight="1">
      <c r="F16044" s="18"/>
      <c r="G16044" s="19"/>
      <c r="H16044" s="19"/>
      <c r="I16044" s="120"/>
      <c r="J16044" s="16"/>
      <c r="K16044" s="17"/>
      <c r="L16044" s="16"/>
      <c r="N16044" s="170"/>
      <c r="O16044" s="119"/>
      <c r="P16044" s="96"/>
    </row>
    <row r="16045" spans="6:16" ht="45.95" customHeight="1">
      <c r="F16045" s="18"/>
      <c r="G16045" s="19"/>
      <c r="H16045" s="19"/>
      <c r="I16045" s="120"/>
      <c r="J16045" s="16"/>
      <c r="K16045" s="17"/>
      <c r="L16045" s="16"/>
      <c r="N16045" s="170"/>
      <c r="O16045" s="119"/>
      <c r="P16045" s="96"/>
    </row>
    <row r="16046" spans="6:16" ht="45.95" customHeight="1">
      <c r="F16046" s="18"/>
      <c r="G16046" s="19"/>
      <c r="H16046" s="19"/>
      <c r="I16046" s="120"/>
      <c r="J16046" s="23"/>
      <c r="K16046" s="24"/>
      <c r="L16046" s="23"/>
      <c r="N16046" s="170"/>
      <c r="O16046" s="119"/>
      <c r="P16046" s="96"/>
    </row>
    <row r="16047" spans="6:16" ht="45.95" customHeight="1">
      <c r="F16047" s="22"/>
      <c r="G16047" s="19"/>
      <c r="H16047" s="19"/>
      <c r="I16047" s="120"/>
      <c r="J16047" s="23"/>
      <c r="K16047" s="24"/>
      <c r="L16047" s="23"/>
      <c r="N16047" s="170"/>
      <c r="O16047" s="119"/>
      <c r="P16047" s="96"/>
    </row>
    <row r="16048" spans="6:16" ht="45.95" customHeight="1">
      <c r="F16048" s="22"/>
      <c r="G16048" s="25"/>
      <c r="H16048" s="25"/>
      <c r="I16048" s="132"/>
      <c r="J16048" s="23"/>
      <c r="K16048" s="24"/>
      <c r="L16048" s="23"/>
      <c r="N16048" s="170"/>
      <c r="O16048" s="119"/>
      <c r="P16048" s="96"/>
    </row>
    <row r="16049" spans="6:16" ht="45.95" customHeight="1">
      <c r="F16049" s="25"/>
      <c r="G16049" s="25"/>
      <c r="H16049" s="25"/>
      <c r="I16049" s="132"/>
      <c r="J16049" s="23"/>
      <c r="K16049" s="24"/>
      <c r="L16049" s="23"/>
      <c r="N16049" s="170"/>
      <c r="O16049" s="119"/>
      <c r="P16049" s="96"/>
    </row>
    <row r="16050" spans="6:16" ht="45.95" customHeight="1">
      <c r="F16050" s="133"/>
      <c r="G16050" s="25"/>
      <c r="H16050" s="25"/>
      <c r="I16050" s="132"/>
      <c r="J16050" s="23"/>
      <c r="K16050" s="24"/>
      <c r="L16050" s="23"/>
      <c r="N16050" s="170"/>
      <c r="O16050" s="119"/>
      <c r="P16050" s="96"/>
    </row>
    <row r="16051" spans="6:16" ht="45.95" customHeight="1">
      <c r="F16051" s="133"/>
      <c r="G16051" s="19"/>
      <c r="H16051" s="19"/>
      <c r="I16051" s="120"/>
      <c r="J16051" s="16"/>
      <c r="K16051" s="17"/>
      <c r="L16051" s="16"/>
      <c r="N16051" s="170"/>
      <c r="O16051" s="119"/>
      <c r="P16051" s="96"/>
    </row>
    <row r="16052" spans="6:16" ht="45.95" customHeight="1">
      <c r="F16052" s="18"/>
      <c r="G16052" s="19"/>
      <c r="H16052" s="19"/>
      <c r="I16052" s="120"/>
      <c r="J16052" s="16"/>
      <c r="K16052" s="17"/>
      <c r="L16052" s="16"/>
      <c r="N16052" s="170"/>
      <c r="O16052" s="119"/>
      <c r="P16052" s="96"/>
    </row>
    <row r="16053" spans="6:16" ht="45.95" customHeight="1">
      <c r="F16053" s="22"/>
      <c r="G16053" s="19"/>
      <c r="H16053" s="19"/>
      <c r="I16053" s="120"/>
      <c r="J16053" s="23"/>
      <c r="K16053" s="24"/>
      <c r="L16053" s="23"/>
      <c r="N16053" s="170"/>
      <c r="O16053" s="119"/>
      <c r="P16053" s="96"/>
    </row>
    <row r="16054" spans="6:16" ht="45.95" customHeight="1">
      <c r="F16054" s="22"/>
      <c r="G16054" s="25"/>
      <c r="H16054" s="25"/>
      <c r="I16054" s="132"/>
      <c r="J16054" s="23"/>
      <c r="K16054" s="24"/>
      <c r="L16054" s="23"/>
      <c r="N16054" s="170"/>
      <c r="O16054" s="119"/>
      <c r="P16054" s="96"/>
    </row>
    <row r="16055" spans="6:16" ht="45.95" customHeight="1">
      <c r="F16055" s="25"/>
      <c r="G16055" s="25"/>
      <c r="H16055" s="25"/>
      <c r="I16055" s="132"/>
      <c r="J16055" s="23"/>
      <c r="K16055" s="24"/>
      <c r="L16055" s="23"/>
      <c r="N16055" s="170"/>
      <c r="O16055" s="119"/>
      <c r="P16055" s="96"/>
    </row>
    <row r="16056" spans="6:16" ht="45.95" customHeight="1">
      <c r="F16056" s="133"/>
      <c r="G16056" s="25"/>
      <c r="H16056" s="25"/>
      <c r="I16056" s="132"/>
      <c r="J16056" s="23"/>
      <c r="K16056" s="24"/>
      <c r="L16056" s="23"/>
      <c r="N16056" s="170"/>
      <c r="O16056" s="119"/>
      <c r="P16056" s="96"/>
    </row>
    <row r="16057" spans="6:16" ht="45.95" customHeight="1">
      <c r="F16057" s="18"/>
      <c r="G16057" s="19"/>
      <c r="H16057" s="19"/>
      <c r="I16057" s="120"/>
      <c r="J16057" s="16"/>
      <c r="K16057" s="17"/>
      <c r="L16057" s="16"/>
      <c r="N16057" s="170"/>
      <c r="O16057" s="119"/>
      <c r="P16057" s="96"/>
    </row>
    <row r="16058" spans="6:16" ht="45.95" customHeight="1">
      <c r="F16058" s="18"/>
      <c r="G16058" s="19"/>
      <c r="H16058" s="19"/>
      <c r="I16058" s="120"/>
      <c r="J16058" s="16"/>
      <c r="K16058" s="17"/>
      <c r="L16058" s="16"/>
      <c r="N16058" s="170"/>
      <c r="O16058" s="119"/>
      <c r="P16058" s="96"/>
    </row>
    <row r="16059" spans="6:16" ht="45.95" customHeight="1">
      <c r="F16059" s="18"/>
      <c r="G16059" s="19"/>
      <c r="H16059" s="19"/>
      <c r="I16059" s="120"/>
      <c r="J16059" s="23"/>
      <c r="K16059" s="24"/>
      <c r="L16059" s="23"/>
      <c r="N16059" s="170"/>
      <c r="O16059" s="119"/>
      <c r="P16059" s="96"/>
    </row>
    <row r="16060" spans="6:16" ht="45.95" customHeight="1">
      <c r="F16060" s="22"/>
      <c r="G16060" s="25"/>
      <c r="H16060" s="25"/>
      <c r="I16060" s="132"/>
      <c r="J16060" s="23"/>
      <c r="K16060" s="24"/>
      <c r="L16060" s="23"/>
      <c r="N16060" s="170"/>
      <c r="O16060" s="119"/>
      <c r="P16060" s="96"/>
    </row>
    <row r="16061" spans="6:16" ht="45.95" customHeight="1">
      <c r="F16061" s="22"/>
      <c r="G16061" s="25"/>
      <c r="H16061" s="25"/>
      <c r="I16061" s="132"/>
      <c r="J16061" s="23"/>
      <c r="K16061" s="24"/>
      <c r="L16061" s="23"/>
      <c r="N16061" s="170"/>
      <c r="O16061" s="119"/>
      <c r="P16061" s="96"/>
    </row>
    <row r="16062" spans="6:16" ht="45.95" customHeight="1">
      <c r="F16062" s="25"/>
      <c r="G16062" s="25"/>
      <c r="H16062" s="25"/>
      <c r="I16062" s="132"/>
      <c r="J16062" s="23"/>
      <c r="K16062" s="24"/>
      <c r="L16062" s="23"/>
      <c r="N16062" s="170"/>
      <c r="O16062" s="119"/>
      <c r="P16062" s="96"/>
    </row>
    <row r="16063" spans="6:16" ht="45.95" customHeight="1">
      <c r="F16063" s="133"/>
      <c r="G16063" s="19"/>
      <c r="H16063" s="19"/>
      <c r="I16063" s="120"/>
      <c r="J16063" s="16"/>
      <c r="K16063" s="17"/>
      <c r="L16063" s="16"/>
      <c r="N16063" s="170"/>
      <c r="O16063" s="119"/>
      <c r="P16063" s="96"/>
    </row>
    <row r="16064" spans="6:16" ht="45.95" customHeight="1">
      <c r="F16064" s="18"/>
      <c r="G16064" s="19"/>
      <c r="H16064" s="19"/>
      <c r="I16064" s="120"/>
      <c r="J16064" s="16"/>
      <c r="K16064" s="17"/>
      <c r="L16064" s="16"/>
      <c r="N16064" s="170"/>
      <c r="O16064" s="119"/>
      <c r="P16064" s="96"/>
    </row>
    <row r="16065" spans="1:16" ht="45.95" customHeight="1">
      <c r="F16065" s="18"/>
      <c r="G16065" s="19"/>
      <c r="H16065" s="19"/>
      <c r="I16065" s="120"/>
      <c r="J16065" s="16"/>
      <c r="K16065" s="17"/>
      <c r="L16065" s="16"/>
      <c r="N16065" s="135"/>
      <c r="O16065" s="119"/>
      <c r="P16065" s="96"/>
    </row>
    <row r="16066" spans="1:16" ht="45.95" customHeight="1">
      <c r="F16066" s="18"/>
      <c r="G16066" s="25"/>
      <c r="H16066" s="25"/>
      <c r="I16066" s="120"/>
      <c r="J16066" s="23"/>
      <c r="K16066" s="24"/>
      <c r="L16066" s="23"/>
      <c r="N16066" s="135"/>
      <c r="O16066" s="119"/>
      <c r="P16066" s="96"/>
    </row>
    <row r="16067" spans="1:16" ht="45.95" customHeight="1">
      <c r="F16067" s="22"/>
      <c r="G16067" s="25"/>
      <c r="H16067" s="25"/>
      <c r="I16067" s="120"/>
      <c r="J16067" s="23"/>
      <c r="K16067" s="24"/>
      <c r="L16067" s="23"/>
      <c r="N16067" s="135"/>
      <c r="O16067" s="119"/>
      <c r="P16067" s="96"/>
    </row>
    <row r="16068" spans="1:16" ht="45.95" customHeight="1">
      <c r="A16068" s="110"/>
      <c r="B16068" s="111"/>
      <c r="C16068" s="127"/>
      <c r="D16068" s="150"/>
      <c r="E16068" s="150"/>
      <c r="F16068" s="22"/>
      <c r="G16068" s="130"/>
      <c r="H16068" s="130"/>
      <c r="I16068" s="120"/>
      <c r="J16068" s="16"/>
      <c r="K16068" s="17"/>
      <c r="L16068" s="16"/>
      <c r="N16068" s="131"/>
      <c r="O16068" s="119"/>
    </row>
    <row r="16069" spans="1:16" ht="45.95" customHeight="1">
      <c r="F16069" s="25"/>
      <c r="G16069" s="130"/>
      <c r="H16069" s="130"/>
      <c r="I16069" s="120"/>
      <c r="J16069" s="16"/>
      <c r="K16069" s="17"/>
      <c r="L16069" s="16"/>
      <c r="N16069" s="131"/>
      <c r="O16069" s="119"/>
    </row>
    <row r="16070" spans="1:16" ht="45.95" customHeight="1">
      <c r="F16070" s="133"/>
      <c r="G16070" s="19"/>
      <c r="H16070" s="19"/>
      <c r="I16070" s="137"/>
      <c r="J16070" s="16"/>
      <c r="K16070" s="17"/>
      <c r="L16070" s="16"/>
      <c r="N16070" s="135"/>
      <c r="O16070" s="119"/>
    </row>
    <row r="16071" spans="1:16" ht="45.95" customHeight="1">
      <c r="F16071" s="133"/>
      <c r="G16071" s="19"/>
      <c r="H16071" s="19"/>
      <c r="I16071" s="120"/>
      <c r="J16071" s="16"/>
      <c r="K16071" s="17"/>
      <c r="L16071" s="16"/>
      <c r="N16071" s="135"/>
      <c r="O16071" s="119"/>
    </row>
    <row r="16072" spans="1:16" ht="45.95" customHeight="1">
      <c r="F16072" s="18"/>
      <c r="G16072" s="19"/>
      <c r="H16072" s="19"/>
      <c r="I16072" s="120"/>
      <c r="J16072" s="16"/>
      <c r="K16072" s="17"/>
      <c r="L16072" s="16"/>
      <c r="N16072" s="135"/>
      <c r="O16072" s="119"/>
    </row>
    <row r="16073" spans="1:16" ht="45.95" customHeight="1">
      <c r="F16073" s="18"/>
      <c r="G16073" s="19"/>
      <c r="H16073" s="19"/>
      <c r="I16073" s="120"/>
      <c r="J16073" s="16"/>
      <c r="K16073" s="17"/>
      <c r="L16073" s="16"/>
      <c r="N16073" s="135"/>
      <c r="O16073" s="119"/>
    </row>
    <row r="16074" spans="1:16" ht="45.95" customHeight="1">
      <c r="F16074" s="22"/>
      <c r="G16074" s="19"/>
      <c r="H16074" s="19"/>
      <c r="I16074" s="120"/>
      <c r="J16074" s="16"/>
      <c r="K16074" s="17"/>
      <c r="L16074" s="16"/>
      <c r="N16074" s="135"/>
      <c r="O16074" s="119"/>
    </row>
    <row r="16075" spans="1:16" ht="45.95" customHeight="1">
      <c r="F16075" s="25"/>
      <c r="G16075" s="19"/>
      <c r="H16075" s="19"/>
      <c r="I16075" s="120"/>
      <c r="J16075" s="23"/>
      <c r="K16075" s="24"/>
      <c r="L16075" s="23"/>
      <c r="N16075" s="135"/>
      <c r="O16075" s="119"/>
    </row>
    <row r="16076" spans="1:16" ht="45.95" customHeight="1">
      <c r="F16076" s="133"/>
      <c r="G16076" s="19"/>
      <c r="H16076" s="19"/>
      <c r="I16076" s="120"/>
      <c r="J16076" s="23"/>
      <c r="K16076" s="24"/>
      <c r="L16076" s="23"/>
      <c r="N16076" s="135"/>
      <c r="O16076" s="119"/>
    </row>
    <row r="16077" spans="1:16" ht="45.95" customHeight="1">
      <c r="F16077" s="133"/>
      <c r="G16077" s="25"/>
      <c r="H16077" s="25"/>
      <c r="I16077" s="132"/>
      <c r="J16077" s="23"/>
      <c r="K16077" s="24"/>
      <c r="L16077" s="23"/>
      <c r="N16077" s="135"/>
      <c r="O16077" s="119"/>
    </row>
    <row r="16078" spans="1:16" ht="45.95" customHeight="1">
      <c r="F16078" s="18"/>
      <c r="G16078" s="25"/>
      <c r="H16078" s="25"/>
      <c r="I16078" s="132"/>
      <c r="J16078" s="23"/>
      <c r="K16078" s="24"/>
      <c r="L16078" s="23"/>
      <c r="N16078" s="135"/>
      <c r="O16078" s="119"/>
    </row>
    <row r="16079" spans="1:16" ht="45.95" customHeight="1">
      <c r="F16079" s="18"/>
      <c r="G16079" s="25"/>
      <c r="H16079" s="25"/>
      <c r="I16079" s="132"/>
      <c r="J16079" s="23"/>
      <c r="K16079" s="24"/>
      <c r="L16079" s="23"/>
      <c r="N16079" s="135"/>
      <c r="O16079" s="119"/>
    </row>
    <row r="16080" spans="1:16" ht="45.95" customHeight="1">
      <c r="F16080" s="22"/>
      <c r="G16080" s="25"/>
      <c r="H16080" s="25"/>
      <c r="I16080" s="132"/>
      <c r="J16080" s="23"/>
      <c r="K16080" s="24"/>
      <c r="L16080" s="23"/>
      <c r="N16080" s="135"/>
      <c r="O16080" s="119"/>
    </row>
    <row r="16081" spans="1:15" ht="45.95" customHeight="1">
      <c r="F16081" s="25"/>
      <c r="G16081" s="25"/>
      <c r="H16081" s="25"/>
      <c r="I16081" s="132"/>
      <c r="J16081" s="23"/>
      <c r="K16081" s="24"/>
      <c r="L16081" s="23"/>
      <c r="N16081" s="135"/>
      <c r="O16081" s="119"/>
    </row>
    <row r="16082" spans="1:15" ht="45.95" customHeight="1">
      <c r="F16082" s="133"/>
      <c r="G16082" s="25"/>
      <c r="H16082" s="25"/>
      <c r="I16082" s="132"/>
      <c r="J16082" s="23"/>
      <c r="K16082" s="24"/>
      <c r="L16082" s="23"/>
      <c r="N16082" s="135"/>
      <c r="O16082" s="119"/>
    </row>
    <row r="16083" spans="1:15" ht="45.95" customHeight="1">
      <c r="F16083" s="133"/>
      <c r="G16083" s="19"/>
      <c r="H16083" s="19"/>
      <c r="I16083" s="120"/>
      <c r="J16083" s="16"/>
      <c r="K16083" s="17"/>
      <c r="L16083" s="16"/>
      <c r="N16083" s="170"/>
      <c r="O16083" s="119"/>
    </row>
    <row r="16084" spans="1:15" ht="45.95" customHeight="1">
      <c r="F16084" s="18"/>
      <c r="G16084" s="19"/>
      <c r="H16084" s="19"/>
      <c r="I16084" s="120"/>
      <c r="J16084" s="16"/>
      <c r="K16084" s="17"/>
      <c r="L16084" s="16"/>
      <c r="N16084" s="170"/>
      <c r="O16084" s="119"/>
    </row>
    <row r="16085" spans="1:15" ht="45.95" customHeight="1">
      <c r="F16085" s="18"/>
      <c r="G16085" s="19"/>
      <c r="H16085" s="19"/>
      <c r="I16085" s="120"/>
      <c r="J16085" s="16"/>
      <c r="K16085" s="17"/>
      <c r="L16085" s="16"/>
      <c r="N16085" s="135"/>
      <c r="O16085" s="119"/>
    </row>
    <row r="16086" spans="1:15" ht="45.95" customHeight="1">
      <c r="F16086" s="18"/>
      <c r="G16086" s="25"/>
      <c r="H16086" s="25"/>
      <c r="I16086" s="120"/>
      <c r="J16086" s="23"/>
      <c r="K16086" s="24"/>
      <c r="L16086" s="23"/>
      <c r="N16086" s="135"/>
      <c r="O16086" s="119"/>
    </row>
    <row r="16087" spans="1:15" ht="45.95" customHeight="1">
      <c r="F16087" s="133"/>
      <c r="G16087" s="25"/>
      <c r="H16087" s="25"/>
      <c r="I16087" s="120"/>
      <c r="J16087" s="23"/>
      <c r="K16087" s="24"/>
      <c r="L16087" s="23"/>
      <c r="N16087" s="135"/>
      <c r="O16087" s="119"/>
    </row>
    <row r="16088" spans="1:15" ht="45.95" customHeight="1">
      <c r="A16088" s="110"/>
      <c r="B16088" s="149"/>
      <c r="C16088" s="127"/>
      <c r="D16088" s="150"/>
      <c r="E16088" s="150"/>
      <c r="F16088" s="133"/>
      <c r="G16088" s="130"/>
      <c r="H16088" s="130"/>
      <c r="I16088" s="120"/>
      <c r="J16088" s="16"/>
      <c r="K16088" s="17"/>
      <c r="L16088" s="16"/>
      <c r="N16088" s="131"/>
      <c r="O16088" s="119"/>
    </row>
    <row r="16089" spans="1:15" ht="45.95" customHeight="1">
      <c r="F16089" s="18"/>
      <c r="G16089" s="130"/>
      <c r="H16089" s="130"/>
      <c r="I16089" s="120"/>
      <c r="J16089" s="16"/>
      <c r="K16089" s="17"/>
      <c r="L16089" s="16"/>
      <c r="N16089" s="131"/>
      <c r="O16089" s="119"/>
    </row>
    <row r="16090" spans="1:15" ht="45.95" customHeight="1">
      <c r="F16090" s="18"/>
      <c r="G16090" s="130"/>
      <c r="H16090" s="130"/>
      <c r="I16090" s="120"/>
      <c r="J16090" s="16"/>
      <c r="K16090" s="17"/>
      <c r="L16090" s="16"/>
      <c r="N16090" s="131"/>
      <c r="O16090" s="119"/>
    </row>
    <row r="16091" spans="1:15" ht="45.95" customHeight="1">
      <c r="A16091" s="110"/>
      <c r="B16091" s="111"/>
      <c r="D16091" s="150"/>
      <c r="E16091" s="150"/>
      <c r="F16091" s="18"/>
      <c r="G16091" s="130"/>
      <c r="H16091" s="96"/>
      <c r="I16091" s="96"/>
      <c r="J16091" s="16"/>
      <c r="K16091" s="17"/>
      <c r="N16091" s="131"/>
    </row>
    <row r="16092" spans="1:15" ht="45.95" customHeight="1">
      <c r="F16092" s="18"/>
      <c r="J16092" s="16"/>
      <c r="K16092" s="17"/>
      <c r="N16092" s="131"/>
    </row>
    <row r="16093" spans="1:15" ht="45.95" customHeight="1">
      <c r="F16093" s="18"/>
      <c r="G16093" s="19"/>
      <c r="H16093" s="19"/>
      <c r="I16093" s="120"/>
      <c r="J16093" s="16"/>
      <c r="K16093" s="17"/>
      <c r="L16093" s="16"/>
      <c r="N16093" s="121"/>
      <c r="O16093" s="96"/>
    </row>
    <row r="16094" spans="1:15" ht="45.95" customHeight="1">
      <c r="F16094" s="18"/>
      <c r="G16094" s="19"/>
      <c r="H16094" s="19"/>
      <c r="I16094" s="120"/>
      <c r="J16094" s="16"/>
      <c r="K16094" s="17"/>
      <c r="L16094" s="16"/>
      <c r="N16094" s="121"/>
      <c r="O16094" s="96"/>
    </row>
    <row r="16095" spans="1:15" ht="45.95" customHeight="1">
      <c r="F16095" s="18"/>
      <c r="G16095" s="19"/>
      <c r="H16095" s="19"/>
      <c r="I16095" s="120"/>
      <c r="J16095" s="16"/>
      <c r="K16095" s="17"/>
      <c r="L16095" s="16"/>
      <c r="N16095" s="121"/>
      <c r="O16095" s="96"/>
    </row>
    <row r="16096" spans="1:15" ht="45.95" customHeight="1">
      <c r="F16096" s="22"/>
      <c r="G16096" s="19"/>
      <c r="H16096" s="19"/>
      <c r="I16096" s="120"/>
      <c r="J16096" s="16"/>
      <c r="K16096" s="17"/>
      <c r="L16096" s="16"/>
      <c r="N16096" s="121"/>
      <c r="O16096" s="96"/>
    </row>
    <row r="16097" spans="6:15" ht="45.95" customHeight="1">
      <c r="F16097" s="22"/>
      <c r="G16097" s="19"/>
      <c r="H16097" s="19"/>
      <c r="I16097" s="120"/>
      <c r="J16097" s="23"/>
      <c r="K16097" s="24"/>
      <c r="L16097" s="23"/>
      <c r="N16097" s="121"/>
      <c r="O16097" s="96"/>
    </row>
    <row r="16098" spans="6:15" ht="45.95" customHeight="1">
      <c r="F16098" s="25"/>
      <c r="G16098" s="25"/>
      <c r="H16098" s="25"/>
      <c r="I16098" s="132"/>
      <c r="J16098" s="23"/>
      <c r="K16098" s="24"/>
      <c r="L16098" s="23"/>
      <c r="N16098" s="121"/>
    </row>
    <row r="16099" spans="6:15" ht="45.95" customHeight="1">
      <c r="F16099" s="25"/>
      <c r="G16099" s="25"/>
      <c r="H16099" s="25"/>
      <c r="I16099" s="132"/>
      <c r="J16099" s="23"/>
      <c r="K16099" s="24"/>
      <c r="L16099" s="23"/>
      <c r="N16099" s="121"/>
    </row>
    <row r="16100" spans="6:15" ht="45.95" customHeight="1">
      <c r="F16100" s="133"/>
      <c r="G16100" s="25"/>
      <c r="H16100" s="25"/>
      <c r="I16100" s="132"/>
      <c r="J16100" s="23"/>
      <c r="K16100" s="24"/>
      <c r="L16100" s="23"/>
      <c r="N16100" s="121"/>
    </row>
    <row r="16101" spans="6:15" ht="45.95" customHeight="1">
      <c r="F16101" s="133"/>
      <c r="G16101" s="25"/>
      <c r="H16101" s="25"/>
      <c r="I16101" s="132"/>
      <c r="J16101" s="23"/>
      <c r="K16101" s="24"/>
      <c r="L16101" s="23"/>
      <c r="N16101" s="121"/>
    </row>
    <row r="16102" spans="6:15" ht="45.95" customHeight="1">
      <c r="F16102" s="133"/>
      <c r="G16102" s="19"/>
      <c r="H16102" s="19"/>
      <c r="I16102" s="120"/>
      <c r="J16102" s="16"/>
      <c r="K16102" s="17"/>
      <c r="L16102" s="16"/>
      <c r="N16102" s="121"/>
      <c r="O16102" s="96"/>
    </row>
    <row r="16103" spans="6:15" ht="45.95" customHeight="1">
      <c r="F16103" s="133"/>
      <c r="G16103" s="19"/>
      <c r="H16103" s="19"/>
      <c r="I16103" s="120"/>
      <c r="J16103" s="16"/>
      <c r="K16103" s="17"/>
      <c r="L16103" s="16"/>
      <c r="N16103" s="121"/>
      <c r="O16103" s="96"/>
    </row>
    <row r="16104" spans="6:15" ht="45.95" customHeight="1">
      <c r="F16104" s="18"/>
      <c r="G16104" s="19"/>
      <c r="H16104" s="19"/>
      <c r="I16104" s="120"/>
      <c r="J16104" s="16"/>
      <c r="K16104" s="17"/>
      <c r="L16104" s="16"/>
      <c r="N16104" s="121"/>
      <c r="O16104" s="96"/>
    </row>
    <row r="16105" spans="6:15" ht="45.95" customHeight="1">
      <c r="F16105" s="18"/>
      <c r="G16105" s="19"/>
      <c r="H16105" s="19"/>
      <c r="I16105" s="120"/>
      <c r="J16105" s="16"/>
      <c r="K16105" s="17"/>
      <c r="L16105" s="16"/>
      <c r="N16105" s="121"/>
      <c r="O16105" s="96"/>
    </row>
    <row r="16106" spans="6:15" ht="45.95" customHeight="1">
      <c r="F16106" s="18"/>
      <c r="G16106" s="19"/>
      <c r="H16106" s="19"/>
      <c r="I16106" s="120"/>
      <c r="J16106" s="16"/>
      <c r="K16106" s="17"/>
      <c r="L16106" s="16"/>
      <c r="N16106" s="121"/>
      <c r="O16106" s="96"/>
    </row>
    <row r="16107" spans="6:15" ht="45.95" customHeight="1">
      <c r="F16107" s="133"/>
      <c r="G16107" s="19"/>
      <c r="H16107" s="19"/>
      <c r="I16107" s="120"/>
      <c r="J16107" s="16"/>
      <c r="K16107" s="17"/>
      <c r="L16107" s="16"/>
      <c r="N16107" s="121"/>
      <c r="O16107" s="96"/>
    </row>
    <row r="16108" spans="6:15" ht="45.95" customHeight="1">
      <c r="F16108" s="133"/>
      <c r="G16108" s="19"/>
      <c r="H16108" s="19"/>
      <c r="I16108" s="120"/>
      <c r="J16108" s="16"/>
      <c r="K16108" s="17"/>
      <c r="L16108" s="16"/>
      <c r="N16108" s="121"/>
      <c r="O16108" s="96"/>
    </row>
    <row r="16109" spans="6:15" ht="45.95" customHeight="1">
      <c r="F16109" s="18"/>
      <c r="G16109" s="19"/>
      <c r="H16109" s="19"/>
      <c r="I16109" s="120"/>
      <c r="J16109" s="23"/>
      <c r="K16109" s="24"/>
      <c r="L16109" s="23"/>
      <c r="N16109" s="121"/>
      <c r="O16109" s="96"/>
    </row>
    <row r="16110" spans="6:15" ht="45.95" customHeight="1">
      <c r="F16110" s="18"/>
      <c r="G16110" s="25"/>
      <c r="H16110" s="25"/>
      <c r="I16110" s="132"/>
      <c r="J16110" s="23"/>
      <c r="K16110" s="24"/>
      <c r="L16110" s="23"/>
      <c r="N16110" s="121"/>
    </row>
    <row r="16111" spans="6:15" ht="45.95" customHeight="1">
      <c r="F16111" s="18"/>
      <c r="G16111" s="25"/>
      <c r="H16111" s="25"/>
      <c r="I16111" s="132"/>
      <c r="J16111" s="23"/>
      <c r="K16111" s="24"/>
      <c r="L16111" s="23"/>
      <c r="N16111" s="121"/>
    </row>
    <row r="16112" spans="6:15" ht="45.95" customHeight="1">
      <c r="F16112" s="130"/>
      <c r="G16112" s="25"/>
      <c r="H16112" s="25"/>
      <c r="I16112" s="132"/>
      <c r="J16112" s="23"/>
      <c r="K16112" s="24"/>
      <c r="L16112" s="23"/>
      <c r="N16112" s="121"/>
    </row>
    <row r="16113" spans="6:15" ht="45.95" customHeight="1">
      <c r="G16113" s="25"/>
      <c r="H16113" s="25"/>
      <c r="I16113" s="132"/>
      <c r="J16113" s="23"/>
      <c r="K16113" s="24"/>
      <c r="L16113" s="23"/>
      <c r="N16113" s="121"/>
    </row>
    <row r="16114" spans="6:15" ht="45.95" customHeight="1">
      <c r="F16114" s="18"/>
      <c r="G16114" s="19"/>
      <c r="H16114" s="19"/>
      <c r="I16114" s="137"/>
      <c r="J16114" s="16"/>
      <c r="K16114" s="17"/>
      <c r="L16114" s="16"/>
      <c r="N16114" s="121"/>
      <c r="O16114" s="96"/>
    </row>
    <row r="16115" spans="6:15" ht="45.95" customHeight="1">
      <c r="F16115" s="18"/>
      <c r="G16115" s="19"/>
      <c r="H16115" s="19"/>
      <c r="I16115" s="120"/>
      <c r="J16115" s="16"/>
      <c r="K16115" s="17"/>
      <c r="L16115" s="16"/>
      <c r="N16115" s="121"/>
      <c r="O16115" s="96"/>
    </row>
    <row r="16116" spans="6:15" ht="45.95" customHeight="1">
      <c r="F16116" s="18"/>
      <c r="G16116" s="19"/>
      <c r="H16116" s="19"/>
      <c r="I16116" s="120"/>
      <c r="J16116" s="16"/>
      <c r="K16116" s="17"/>
      <c r="L16116" s="16"/>
      <c r="N16116" s="121"/>
      <c r="O16116" s="96"/>
    </row>
    <row r="16117" spans="6:15" ht="45.95" customHeight="1">
      <c r="F16117" s="18"/>
      <c r="G16117" s="19"/>
      <c r="H16117" s="19"/>
      <c r="I16117" s="120"/>
      <c r="J16117" s="16"/>
      <c r="K16117" s="17"/>
      <c r="L16117" s="16"/>
      <c r="N16117" s="121"/>
      <c r="O16117" s="96"/>
    </row>
    <row r="16118" spans="6:15" ht="45.95" customHeight="1">
      <c r="F16118" s="22"/>
      <c r="G16118" s="19"/>
      <c r="H16118" s="19"/>
      <c r="I16118" s="120"/>
      <c r="J16118" s="23"/>
      <c r="K16118" s="24"/>
      <c r="L16118" s="23"/>
      <c r="N16118" s="121"/>
      <c r="O16118" s="96"/>
    </row>
    <row r="16119" spans="6:15" ht="45.95" customHeight="1">
      <c r="F16119" s="25"/>
      <c r="G16119" s="19"/>
      <c r="H16119" s="19"/>
      <c r="I16119" s="120"/>
      <c r="J16119" s="23"/>
      <c r="K16119" s="24"/>
      <c r="L16119" s="23"/>
      <c r="N16119" s="121"/>
      <c r="O16119" s="96"/>
    </row>
    <row r="16120" spans="6:15" ht="45.95" customHeight="1">
      <c r="F16120" s="25"/>
      <c r="G16120" s="25"/>
      <c r="H16120" s="25"/>
      <c r="I16120" s="120"/>
      <c r="J16120" s="23"/>
      <c r="K16120" s="24"/>
      <c r="L16120" s="23"/>
      <c r="N16120" s="121"/>
    </row>
    <row r="16121" spans="6:15" ht="45.95" customHeight="1">
      <c r="F16121" s="133"/>
      <c r="G16121" s="25"/>
      <c r="H16121" s="25"/>
      <c r="I16121" s="132"/>
      <c r="J16121" s="23"/>
      <c r="K16121" s="24"/>
      <c r="L16121" s="23"/>
      <c r="N16121" s="121"/>
    </row>
    <row r="16122" spans="6:15" ht="45.95" customHeight="1">
      <c r="F16122" s="133"/>
      <c r="G16122" s="25"/>
      <c r="H16122" s="25"/>
      <c r="I16122" s="132"/>
      <c r="J16122" s="23"/>
      <c r="K16122" s="24"/>
      <c r="L16122" s="23"/>
      <c r="N16122" s="121"/>
    </row>
    <row r="16123" spans="6:15" ht="45.95" customHeight="1">
      <c r="F16123" s="18"/>
      <c r="G16123" s="25"/>
      <c r="H16123" s="25"/>
      <c r="I16123" s="132"/>
      <c r="J16123" s="23"/>
      <c r="K16123" s="24"/>
      <c r="L16123" s="23"/>
      <c r="N16123" s="121"/>
    </row>
    <row r="16124" spans="6:15" ht="45.95" customHeight="1">
      <c r="F16124" s="18"/>
      <c r="G16124" s="25"/>
      <c r="H16124" s="25"/>
      <c r="I16124" s="132"/>
      <c r="J16124" s="23"/>
      <c r="K16124" s="24"/>
      <c r="L16124" s="23"/>
      <c r="N16124" s="121"/>
    </row>
    <row r="16125" spans="6:15" ht="45.95" customHeight="1">
      <c r="F16125" s="18"/>
      <c r="G16125" s="19"/>
      <c r="H16125" s="19"/>
      <c r="I16125" s="137"/>
      <c r="J16125" s="16"/>
      <c r="K16125" s="17"/>
      <c r="L16125" s="16"/>
      <c r="N16125" s="121"/>
      <c r="O16125" s="96"/>
    </row>
    <row r="16126" spans="6:15" ht="45.95" customHeight="1">
      <c r="F16126" s="18"/>
      <c r="G16126" s="19"/>
      <c r="H16126" s="19"/>
      <c r="I16126" s="120"/>
      <c r="J16126" s="16"/>
      <c r="K16126" s="17"/>
      <c r="L16126" s="16"/>
      <c r="N16126" s="121"/>
      <c r="O16126" s="96"/>
    </row>
    <row r="16127" spans="6:15" ht="45.95" customHeight="1">
      <c r="F16127" s="18"/>
      <c r="G16127" s="19"/>
      <c r="H16127" s="19"/>
      <c r="I16127" s="120"/>
      <c r="J16127" s="16"/>
      <c r="K16127" s="17"/>
      <c r="L16127" s="16"/>
      <c r="N16127" s="121"/>
      <c r="O16127" s="96"/>
    </row>
    <row r="16128" spans="6:15" ht="45.95" customHeight="1">
      <c r="F16128" s="18"/>
      <c r="G16128" s="19"/>
      <c r="H16128" s="19"/>
      <c r="I16128" s="120"/>
      <c r="J16128" s="23"/>
      <c r="K16128" s="24"/>
      <c r="L16128" s="23"/>
      <c r="N16128" s="121"/>
      <c r="O16128" s="96"/>
    </row>
    <row r="16129" spans="6:15" ht="45.95" customHeight="1">
      <c r="F16129" s="18"/>
      <c r="G16129" s="19"/>
      <c r="H16129" s="19"/>
      <c r="I16129" s="120"/>
      <c r="J16129" s="23"/>
      <c r="K16129" s="24"/>
      <c r="L16129" s="23"/>
      <c r="N16129" s="121"/>
      <c r="O16129" s="96"/>
    </row>
    <row r="16130" spans="6:15" ht="45.95" customHeight="1">
      <c r="F16130" s="22"/>
      <c r="G16130" s="25"/>
      <c r="H16130" s="25"/>
      <c r="I16130" s="120"/>
      <c r="J16130" s="23"/>
      <c r="K16130" s="24"/>
      <c r="L16130" s="23"/>
      <c r="N16130" s="121"/>
    </row>
    <row r="16131" spans="6:15" ht="45.95" customHeight="1">
      <c r="F16131" s="25"/>
      <c r="G16131" s="25"/>
      <c r="H16131" s="25"/>
      <c r="I16131" s="132"/>
      <c r="J16131" s="23"/>
      <c r="K16131" s="24"/>
      <c r="L16131" s="23"/>
      <c r="N16131" s="121"/>
    </row>
    <row r="16132" spans="6:15" ht="45.95" customHeight="1">
      <c r="F16132" s="133"/>
      <c r="G16132" s="25"/>
      <c r="H16132" s="25"/>
      <c r="I16132" s="132"/>
      <c r="J16132" s="23"/>
      <c r="K16132" s="24"/>
      <c r="L16132" s="23"/>
      <c r="N16132" s="121"/>
    </row>
    <row r="16133" spans="6:15" ht="45.95" customHeight="1">
      <c r="F16133" s="133"/>
      <c r="G16133" s="25"/>
      <c r="H16133" s="25"/>
      <c r="I16133" s="132"/>
      <c r="J16133" s="23"/>
      <c r="K16133" s="24"/>
      <c r="L16133" s="23"/>
      <c r="N16133" s="121"/>
    </row>
    <row r="16134" spans="6:15" ht="45.95" customHeight="1">
      <c r="F16134" s="133"/>
      <c r="G16134" s="25"/>
      <c r="H16134" s="25"/>
      <c r="I16134" s="132"/>
      <c r="J16134" s="23"/>
      <c r="K16134" s="24"/>
      <c r="L16134" s="23"/>
      <c r="N16134" s="121"/>
    </row>
    <row r="16135" spans="6:15" ht="45.95" customHeight="1">
      <c r="F16135" s="18"/>
      <c r="G16135" s="19"/>
      <c r="H16135" s="19"/>
      <c r="I16135" s="120"/>
      <c r="J16135" s="16"/>
      <c r="K16135" s="17"/>
      <c r="L16135" s="16"/>
      <c r="N16135" s="121"/>
      <c r="O16135" s="96"/>
    </row>
    <row r="16136" spans="6:15" ht="45.95" customHeight="1">
      <c r="F16136" s="18"/>
      <c r="G16136" s="19"/>
      <c r="H16136" s="19"/>
      <c r="I16136" s="120"/>
      <c r="J16136" s="16"/>
      <c r="K16136" s="17"/>
      <c r="L16136" s="16"/>
      <c r="N16136" s="121"/>
      <c r="O16136" s="96"/>
    </row>
    <row r="16137" spans="6:15" ht="45.95" customHeight="1">
      <c r="F16137" s="18"/>
      <c r="G16137" s="19"/>
      <c r="H16137" s="19"/>
      <c r="I16137" s="120"/>
      <c r="J16137" s="16"/>
      <c r="K16137" s="17"/>
      <c r="L16137" s="16"/>
      <c r="N16137" s="121"/>
      <c r="O16137" s="96"/>
    </row>
    <row r="16138" spans="6:15" ht="45.95" customHeight="1">
      <c r="F16138" s="18"/>
      <c r="G16138" s="19"/>
      <c r="H16138" s="19"/>
      <c r="I16138" s="120"/>
      <c r="J16138" s="16"/>
      <c r="K16138" s="17"/>
      <c r="L16138" s="16"/>
      <c r="N16138" s="121"/>
      <c r="O16138" s="96"/>
    </row>
    <row r="16139" spans="6:15" ht="45.95" customHeight="1">
      <c r="F16139" s="22"/>
      <c r="G16139" s="19"/>
      <c r="H16139" s="19"/>
      <c r="I16139" s="120"/>
      <c r="J16139" s="16"/>
      <c r="K16139" s="17"/>
      <c r="L16139" s="16"/>
      <c r="N16139" s="121"/>
      <c r="O16139" s="96"/>
    </row>
    <row r="16140" spans="6:15" ht="45.95" customHeight="1">
      <c r="F16140" s="22"/>
      <c r="G16140" s="19"/>
      <c r="H16140" s="19"/>
      <c r="I16140" s="120"/>
      <c r="J16140" s="23"/>
      <c r="K16140" s="24"/>
      <c r="L16140" s="23"/>
      <c r="N16140" s="121"/>
      <c r="O16140" s="96"/>
    </row>
    <row r="16141" spans="6:15" ht="45.95" customHeight="1">
      <c r="F16141" s="25"/>
      <c r="G16141" s="19"/>
      <c r="H16141" s="19"/>
      <c r="I16141" s="120"/>
      <c r="J16141" s="23"/>
      <c r="K16141" s="24"/>
      <c r="L16141" s="23"/>
      <c r="N16141" s="121"/>
      <c r="O16141" s="96"/>
    </row>
    <row r="16142" spans="6:15" ht="45.95" customHeight="1">
      <c r="F16142" s="25"/>
      <c r="G16142" s="25"/>
      <c r="H16142" s="25"/>
      <c r="I16142" s="132"/>
      <c r="J16142" s="23"/>
      <c r="K16142" s="24"/>
      <c r="L16142" s="23"/>
      <c r="N16142" s="121"/>
    </row>
    <row r="16143" spans="6:15" ht="45.95" customHeight="1">
      <c r="F16143" s="133"/>
      <c r="G16143" s="25"/>
      <c r="H16143" s="25"/>
      <c r="I16143" s="132"/>
      <c r="J16143" s="23"/>
      <c r="K16143" s="24"/>
      <c r="L16143" s="23"/>
      <c r="N16143" s="121"/>
    </row>
    <row r="16144" spans="6:15" ht="45.95" customHeight="1">
      <c r="F16144" s="133"/>
      <c r="G16144" s="25"/>
      <c r="H16144" s="25"/>
      <c r="I16144" s="132"/>
      <c r="J16144" s="23"/>
      <c r="K16144" s="24"/>
      <c r="L16144" s="23"/>
      <c r="N16144" s="121"/>
    </row>
    <row r="16145" spans="1:15" ht="45.95" customHeight="1">
      <c r="F16145" s="133"/>
      <c r="G16145" s="25"/>
      <c r="H16145" s="25"/>
      <c r="I16145" s="132"/>
      <c r="J16145" s="23"/>
      <c r="K16145" s="24"/>
      <c r="L16145" s="23"/>
      <c r="N16145" s="121"/>
    </row>
    <row r="16146" spans="1:15" ht="45.95" customHeight="1">
      <c r="F16146" s="18"/>
      <c r="G16146" s="25"/>
      <c r="H16146" s="25"/>
      <c r="I16146" s="132"/>
      <c r="J16146" s="23"/>
      <c r="K16146" s="24"/>
      <c r="L16146" s="23"/>
      <c r="N16146" s="121"/>
    </row>
    <row r="16147" spans="1:15" ht="45.95" customHeight="1">
      <c r="A16147" s="110"/>
      <c r="B16147" s="111"/>
      <c r="C16147" s="127"/>
      <c r="D16147" s="150"/>
      <c r="E16147" s="150"/>
      <c r="F16147" s="18"/>
      <c r="G16147" s="130"/>
      <c r="H16147" s="130"/>
      <c r="I16147" s="120"/>
      <c r="J16147" s="16"/>
      <c r="K16147" s="17"/>
      <c r="L16147" s="16"/>
      <c r="N16147" s="131"/>
      <c r="O16147" s="96"/>
    </row>
    <row r="16148" spans="1:15" ht="45.95" customHeight="1">
      <c r="F16148" s="18"/>
      <c r="G16148" s="130"/>
      <c r="H16148" s="130"/>
      <c r="I16148" s="120"/>
      <c r="J16148" s="16"/>
      <c r="K16148" s="17"/>
      <c r="L16148" s="16"/>
      <c r="N16148" s="131"/>
      <c r="O16148" s="96"/>
    </row>
    <row r="16149" spans="1:15" ht="45.95" customHeight="1">
      <c r="F16149" s="22"/>
      <c r="G16149" s="130"/>
      <c r="H16149" s="130"/>
      <c r="I16149" s="120"/>
      <c r="J16149" s="16"/>
      <c r="K16149" s="17"/>
      <c r="L16149" s="16"/>
      <c r="N16149" s="131"/>
      <c r="O16149" s="96"/>
    </row>
    <row r="16150" spans="1:15" ht="45.95" customHeight="1">
      <c r="F16150" s="22"/>
      <c r="G16150" s="130"/>
      <c r="H16150" s="130"/>
      <c r="I16150" s="120"/>
      <c r="J16150" s="16"/>
      <c r="K16150" s="17"/>
      <c r="L16150" s="16"/>
      <c r="N16150" s="131"/>
      <c r="O16150" s="96"/>
    </row>
    <row r="16151" spans="1:15" ht="45.95" customHeight="1">
      <c r="F16151" s="25"/>
      <c r="G16151" s="19"/>
      <c r="H16151" s="19"/>
      <c r="I16151" s="120"/>
      <c r="J16151" s="16"/>
      <c r="K16151" s="17"/>
      <c r="L16151" s="16"/>
      <c r="N16151" s="119"/>
      <c r="O16151" s="96"/>
    </row>
    <row r="16152" spans="1:15" ht="45.95" customHeight="1">
      <c r="F16152" s="25"/>
      <c r="G16152" s="19"/>
      <c r="H16152" s="19"/>
      <c r="I16152" s="120"/>
      <c r="J16152" s="16"/>
      <c r="K16152" s="17"/>
      <c r="L16152" s="16"/>
      <c r="N16152" s="119"/>
      <c r="O16152" s="96"/>
    </row>
    <row r="16153" spans="1:15" ht="45.95" customHeight="1">
      <c r="F16153" s="133"/>
      <c r="G16153" s="19"/>
      <c r="H16153" s="19"/>
      <c r="I16153" s="120"/>
      <c r="J16153" s="16"/>
      <c r="K16153" s="17"/>
      <c r="L16153" s="16"/>
      <c r="N16153" s="119"/>
      <c r="O16153" s="96"/>
    </row>
    <row r="16154" spans="1:15" ht="45.95" customHeight="1">
      <c r="F16154" s="133"/>
      <c r="G16154" s="19"/>
      <c r="H16154" s="19"/>
      <c r="I16154" s="120"/>
      <c r="J16154" s="16"/>
      <c r="K16154" s="17"/>
      <c r="L16154" s="16"/>
      <c r="N16154" s="119"/>
      <c r="O16154" s="96"/>
    </row>
    <row r="16155" spans="1:15" ht="45.95" customHeight="1">
      <c r="F16155" s="133"/>
      <c r="G16155" s="19"/>
      <c r="H16155" s="19"/>
      <c r="I16155" s="120"/>
      <c r="J16155" s="16"/>
      <c r="K16155" s="17"/>
      <c r="L16155" s="16"/>
      <c r="N16155" s="119"/>
      <c r="O16155" s="96"/>
    </row>
    <row r="16156" spans="1:15" ht="45.95" customHeight="1">
      <c r="F16156" s="18"/>
      <c r="G16156" s="19"/>
      <c r="H16156" s="19"/>
      <c r="I16156" s="120"/>
      <c r="J16156" s="16"/>
      <c r="K16156" s="17"/>
      <c r="L16156" s="16"/>
      <c r="N16156" s="119"/>
      <c r="O16156" s="96"/>
    </row>
    <row r="16157" spans="1:15" ht="45.95" customHeight="1">
      <c r="F16157" s="18"/>
      <c r="G16157" s="19"/>
      <c r="H16157" s="19"/>
      <c r="I16157" s="120"/>
      <c r="J16157" s="16"/>
      <c r="K16157" s="17"/>
      <c r="L16157" s="16"/>
      <c r="N16157" s="119"/>
      <c r="O16157" s="96"/>
    </row>
    <row r="16158" spans="1:15" ht="45.95" customHeight="1">
      <c r="F16158" s="18"/>
      <c r="G16158" s="19"/>
      <c r="H16158" s="19"/>
      <c r="I16158" s="120"/>
      <c r="J16158" s="16"/>
      <c r="K16158" s="17"/>
      <c r="L16158" s="16"/>
      <c r="N16158" s="119"/>
      <c r="O16158" s="96"/>
    </row>
    <row r="16159" spans="1:15" ht="45.95" customHeight="1">
      <c r="F16159" s="18"/>
      <c r="G16159" s="19"/>
      <c r="H16159" s="19"/>
      <c r="I16159" s="120"/>
      <c r="J16159" s="16"/>
      <c r="K16159" s="17"/>
      <c r="L16159" s="16"/>
      <c r="N16159" s="119"/>
      <c r="O16159" s="96"/>
    </row>
    <row r="16160" spans="1:15" ht="45.95" customHeight="1">
      <c r="F16160" s="18"/>
      <c r="G16160" s="19"/>
      <c r="H16160" s="19"/>
      <c r="I16160" s="120"/>
      <c r="J16160" s="23"/>
      <c r="K16160" s="24"/>
      <c r="L16160" s="23"/>
      <c r="N16160" s="119"/>
      <c r="O16160" s="96"/>
    </row>
    <row r="16161" spans="6:15" ht="45.95" customHeight="1">
      <c r="F16161" s="22"/>
      <c r="G16161" s="19"/>
      <c r="H16161" s="19"/>
      <c r="I16161" s="120"/>
      <c r="J16161" s="23"/>
      <c r="K16161" s="24"/>
      <c r="L16161" s="23"/>
      <c r="N16161" s="119"/>
      <c r="O16161" s="96"/>
    </row>
    <row r="16162" spans="6:15" ht="45.95" customHeight="1">
      <c r="F16162" s="22"/>
      <c r="G16162" s="25"/>
      <c r="H16162" s="25"/>
      <c r="I16162" s="132"/>
      <c r="J16162" s="23"/>
      <c r="K16162" s="24"/>
      <c r="L16162" s="23"/>
      <c r="N16162" s="119"/>
      <c r="O16162" s="96"/>
    </row>
    <row r="16163" spans="6:15" ht="45.95" customHeight="1">
      <c r="F16163" s="25"/>
      <c r="G16163" s="25"/>
      <c r="H16163" s="25"/>
      <c r="I16163" s="132"/>
      <c r="J16163" s="23"/>
      <c r="K16163" s="24"/>
      <c r="L16163" s="23"/>
      <c r="N16163" s="119"/>
      <c r="O16163" s="96"/>
    </row>
    <row r="16164" spans="6:15" ht="45.95" customHeight="1">
      <c r="F16164" s="25"/>
      <c r="G16164" s="25"/>
      <c r="H16164" s="25"/>
      <c r="I16164" s="132"/>
      <c r="J16164" s="23"/>
      <c r="K16164" s="24"/>
      <c r="L16164" s="23"/>
      <c r="N16164" s="119"/>
      <c r="O16164" s="96"/>
    </row>
    <row r="16165" spans="6:15" ht="45.95" customHeight="1">
      <c r="F16165" s="133"/>
      <c r="G16165" s="25"/>
      <c r="H16165" s="25"/>
      <c r="I16165" s="132"/>
      <c r="J16165" s="23"/>
      <c r="K16165" s="24"/>
      <c r="L16165" s="23"/>
      <c r="N16165" s="119"/>
      <c r="O16165" s="96"/>
    </row>
    <row r="16166" spans="6:15" ht="45.95" customHeight="1">
      <c r="F16166" s="133"/>
      <c r="G16166" s="25"/>
      <c r="H16166" s="25"/>
      <c r="I16166" s="132"/>
      <c r="J16166" s="23"/>
      <c r="K16166" s="24"/>
      <c r="L16166" s="23"/>
      <c r="N16166" s="119"/>
      <c r="O16166" s="96"/>
    </row>
    <row r="16167" spans="6:15" ht="45.95" customHeight="1">
      <c r="F16167" s="133"/>
      <c r="G16167" s="25"/>
      <c r="H16167" s="25"/>
      <c r="I16167" s="132"/>
      <c r="J16167" s="23"/>
      <c r="K16167" s="24"/>
      <c r="L16167" s="23"/>
      <c r="N16167" s="119"/>
      <c r="O16167" s="96"/>
    </row>
    <row r="16168" spans="6:15" ht="45.95" customHeight="1">
      <c r="F16168" s="18"/>
      <c r="G16168" s="19"/>
      <c r="H16168" s="19"/>
      <c r="I16168" s="137"/>
      <c r="J16168" s="16"/>
      <c r="K16168" s="17"/>
      <c r="L16168" s="16"/>
      <c r="N16168" s="119"/>
      <c r="O16168" s="96"/>
    </row>
    <row r="16169" spans="6:15" ht="45.95" customHeight="1">
      <c r="F16169" s="18"/>
      <c r="G16169" s="19"/>
      <c r="H16169" s="19"/>
      <c r="I16169" s="120"/>
      <c r="J16169" s="16"/>
      <c r="K16169" s="17"/>
      <c r="L16169" s="16"/>
      <c r="N16169" s="119"/>
      <c r="O16169" s="96"/>
    </row>
    <row r="16170" spans="6:15" ht="45.95" customHeight="1">
      <c r="F16170" s="18"/>
      <c r="G16170" s="19"/>
      <c r="H16170" s="19"/>
      <c r="I16170" s="120"/>
      <c r="J16170" s="16"/>
      <c r="K16170" s="17"/>
      <c r="L16170" s="16"/>
      <c r="N16170" s="119"/>
      <c r="O16170" s="96"/>
    </row>
    <row r="16171" spans="6:15" ht="45.95" customHeight="1">
      <c r="F16171" s="18"/>
      <c r="G16171" s="19"/>
      <c r="H16171" s="19"/>
      <c r="I16171" s="120"/>
      <c r="J16171" s="16"/>
      <c r="K16171" s="17"/>
      <c r="L16171" s="16"/>
      <c r="N16171" s="119"/>
      <c r="O16171" s="96"/>
    </row>
    <row r="16172" spans="6:15" ht="45.95" customHeight="1">
      <c r="F16172" s="18"/>
      <c r="G16172" s="19"/>
      <c r="H16172" s="19"/>
      <c r="I16172" s="120"/>
      <c r="J16172" s="16"/>
      <c r="K16172" s="17"/>
      <c r="L16172" s="16"/>
      <c r="N16172" s="119"/>
      <c r="O16172" s="96"/>
    </row>
    <row r="16173" spans="6:15" ht="45.95" customHeight="1">
      <c r="F16173" s="18"/>
      <c r="G16173" s="19"/>
      <c r="H16173" s="19"/>
      <c r="I16173" s="120"/>
      <c r="J16173" s="23"/>
      <c r="K16173" s="24"/>
      <c r="L16173" s="23"/>
      <c r="N16173" s="119"/>
      <c r="O16173" s="96"/>
    </row>
    <row r="16174" spans="6:15" ht="45.95" customHeight="1">
      <c r="F16174" s="18"/>
      <c r="G16174" s="19"/>
      <c r="H16174" s="19"/>
      <c r="I16174" s="120"/>
      <c r="J16174" s="23"/>
      <c r="K16174" s="24"/>
      <c r="L16174" s="23"/>
      <c r="N16174" s="119"/>
      <c r="O16174" s="96"/>
    </row>
    <row r="16175" spans="6:15" ht="45.95" customHeight="1">
      <c r="F16175" s="18"/>
      <c r="G16175" s="25"/>
      <c r="H16175" s="25"/>
      <c r="I16175" s="132"/>
      <c r="J16175" s="23"/>
      <c r="K16175" s="24"/>
      <c r="L16175" s="23"/>
      <c r="N16175" s="119"/>
      <c r="O16175" s="96"/>
    </row>
    <row r="16176" spans="6:15" ht="45.95" customHeight="1">
      <c r="F16176" s="18"/>
      <c r="G16176" s="25"/>
      <c r="H16176" s="25"/>
      <c r="I16176" s="132"/>
      <c r="J16176" s="23"/>
      <c r="K16176" s="24"/>
      <c r="L16176" s="23"/>
      <c r="N16176" s="119"/>
      <c r="O16176" s="96"/>
    </row>
    <row r="16177" spans="6:15" ht="45.95" customHeight="1">
      <c r="F16177" s="18"/>
      <c r="G16177" s="25"/>
      <c r="H16177" s="25"/>
      <c r="I16177" s="132"/>
      <c r="J16177" s="23"/>
      <c r="K16177" s="24"/>
      <c r="L16177" s="23"/>
      <c r="N16177" s="119"/>
      <c r="O16177" s="96"/>
    </row>
    <row r="16178" spans="6:15" ht="45.95" customHeight="1">
      <c r="F16178" s="18"/>
      <c r="G16178" s="25"/>
      <c r="H16178" s="25"/>
      <c r="I16178" s="132"/>
      <c r="J16178" s="23"/>
      <c r="K16178" s="24"/>
      <c r="L16178" s="23"/>
      <c r="N16178" s="119"/>
      <c r="O16178" s="96"/>
    </row>
    <row r="16179" spans="6:15" ht="45.95" customHeight="1">
      <c r="F16179" s="18"/>
      <c r="G16179" s="25"/>
      <c r="H16179" s="25"/>
      <c r="I16179" s="132"/>
      <c r="J16179" s="23"/>
      <c r="K16179" s="24"/>
      <c r="L16179" s="23"/>
      <c r="N16179" s="119"/>
      <c r="O16179" s="96"/>
    </row>
    <row r="16180" spans="6:15" ht="45.95" customHeight="1">
      <c r="F16180" s="18"/>
      <c r="G16180" s="25"/>
      <c r="H16180" s="25"/>
      <c r="I16180" s="132"/>
      <c r="J16180" s="23"/>
      <c r="K16180" s="24"/>
      <c r="L16180" s="23"/>
      <c r="N16180" s="119"/>
      <c r="O16180" s="96"/>
    </row>
    <row r="16181" spans="6:15" ht="45.95" customHeight="1">
      <c r="F16181" s="22"/>
      <c r="G16181" s="19"/>
      <c r="H16181" s="19"/>
      <c r="I16181" s="120"/>
      <c r="J16181" s="16"/>
      <c r="K16181" s="17"/>
      <c r="L16181" s="16"/>
      <c r="N16181" s="119"/>
      <c r="O16181" s="96"/>
    </row>
    <row r="16182" spans="6:15" ht="45.95" customHeight="1">
      <c r="F16182" s="22"/>
      <c r="G16182" s="19"/>
      <c r="H16182" s="19"/>
      <c r="I16182" s="120"/>
      <c r="J16182" s="16"/>
      <c r="K16182" s="17"/>
      <c r="L16182" s="16"/>
      <c r="N16182" s="119"/>
      <c r="O16182" s="96"/>
    </row>
    <row r="16183" spans="6:15" ht="45.95" customHeight="1">
      <c r="F16183" s="25"/>
      <c r="G16183" s="19"/>
      <c r="H16183" s="19"/>
      <c r="I16183" s="120"/>
      <c r="J16183" s="23"/>
      <c r="K16183" s="24"/>
      <c r="L16183" s="23"/>
      <c r="N16183" s="119"/>
      <c r="O16183" s="96"/>
    </row>
    <row r="16184" spans="6:15" ht="45.95" customHeight="1">
      <c r="F16184" s="25"/>
      <c r="G16184" s="19"/>
      <c r="H16184" s="19"/>
      <c r="I16184" s="120"/>
      <c r="J16184" s="23"/>
      <c r="K16184" s="24"/>
      <c r="L16184" s="23"/>
      <c r="N16184" s="119"/>
      <c r="O16184" s="96"/>
    </row>
    <row r="16185" spans="6:15" ht="45.95" customHeight="1">
      <c r="F16185" s="133"/>
      <c r="G16185" s="25"/>
      <c r="H16185" s="25"/>
      <c r="I16185" s="120"/>
      <c r="J16185" s="23"/>
      <c r="K16185" s="24"/>
      <c r="L16185" s="23"/>
      <c r="N16185" s="119"/>
      <c r="O16185" s="96"/>
    </row>
    <row r="16186" spans="6:15" ht="45.95" customHeight="1">
      <c r="F16186" s="133"/>
      <c r="G16186" s="25"/>
      <c r="H16186" s="25"/>
      <c r="I16186" s="132"/>
      <c r="J16186" s="23"/>
      <c r="K16186" s="24"/>
      <c r="L16186" s="23"/>
      <c r="N16186" s="119"/>
      <c r="O16186" s="96"/>
    </row>
    <row r="16187" spans="6:15" ht="45.95" customHeight="1">
      <c r="F16187" s="133"/>
      <c r="G16187" s="25"/>
      <c r="H16187" s="25"/>
      <c r="I16187" s="132"/>
      <c r="J16187" s="23"/>
      <c r="K16187" s="24"/>
      <c r="L16187" s="23"/>
      <c r="N16187" s="119"/>
      <c r="O16187" s="96"/>
    </row>
    <row r="16188" spans="6:15" ht="45.95" customHeight="1">
      <c r="F16188" s="133"/>
      <c r="G16188" s="25"/>
      <c r="H16188" s="25"/>
      <c r="I16188" s="132"/>
      <c r="J16188" s="23"/>
      <c r="K16188" s="24"/>
      <c r="L16188" s="23"/>
      <c r="N16188" s="119"/>
      <c r="O16188" s="96"/>
    </row>
    <row r="16189" spans="6:15" ht="45.95" customHeight="1">
      <c r="F16189" s="18"/>
      <c r="G16189" s="19"/>
      <c r="H16189" s="19"/>
      <c r="I16189" s="137"/>
      <c r="J16189" s="16"/>
      <c r="K16189" s="17"/>
      <c r="L16189" s="16"/>
      <c r="N16189" s="119"/>
      <c r="O16189" s="96"/>
    </row>
    <row r="16190" spans="6:15" ht="45.95" customHeight="1">
      <c r="F16190" s="18"/>
      <c r="G16190" s="19"/>
      <c r="H16190" s="19"/>
      <c r="I16190" s="120"/>
      <c r="J16190" s="16"/>
      <c r="K16190" s="17"/>
      <c r="L16190" s="16"/>
      <c r="N16190" s="119"/>
      <c r="O16190" s="96"/>
    </row>
    <row r="16191" spans="6:15" ht="45.95" customHeight="1">
      <c r="F16191" s="18"/>
      <c r="G16191" s="19"/>
      <c r="H16191" s="19"/>
      <c r="I16191" s="120"/>
      <c r="J16191" s="16"/>
      <c r="K16191" s="17"/>
      <c r="L16191" s="16"/>
      <c r="N16191" s="119"/>
      <c r="O16191" s="96"/>
    </row>
    <row r="16192" spans="6:15" ht="45.95" customHeight="1">
      <c r="F16192" s="18"/>
      <c r="G16192" s="19"/>
      <c r="H16192" s="19"/>
      <c r="I16192" s="120"/>
      <c r="J16192" s="23"/>
      <c r="K16192" s="24"/>
      <c r="L16192" s="23"/>
      <c r="N16192" s="119"/>
      <c r="O16192" s="96"/>
    </row>
    <row r="16193" spans="1:15" ht="45.95" customHeight="1">
      <c r="F16193" s="18"/>
      <c r="G16193" s="19"/>
      <c r="H16193" s="19"/>
      <c r="I16193" s="120"/>
      <c r="J16193" s="23"/>
      <c r="K16193" s="24"/>
      <c r="L16193" s="23"/>
      <c r="N16193" s="119"/>
      <c r="O16193" s="96"/>
    </row>
    <row r="16194" spans="1:15" ht="45.95" customHeight="1">
      <c r="F16194" s="22"/>
      <c r="G16194" s="25"/>
      <c r="H16194" s="25"/>
      <c r="I16194" s="132"/>
      <c r="J16194" s="23"/>
      <c r="K16194" s="24"/>
      <c r="L16194" s="23"/>
      <c r="N16194" s="119"/>
      <c r="O16194" s="96"/>
    </row>
    <row r="16195" spans="1:15" ht="45.95" customHeight="1">
      <c r="F16195" s="22"/>
      <c r="G16195" s="25"/>
      <c r="H16195" s="25"/>
      <c r="I16195" s="132"/>
      <c r="J16195" s="23"/>
      <c r="K16195" s="24"/>
      <c r="L16195" s="23"/>
      <c r="N16195" s="119"/>
      <c r="O16195" s="96"/>
    </row>
    <row r="16196" spans="1:15" ht="45.95" customHeight="1">
      <c r="F16196" s="25"/>
      <c r="G16196" s="25"/>
      <c r="H16196" s="25"/>
      <c r="I16196" s="132"/>
      <c r="J16196" s="23"/>
      <c r="K16196" s="24"/>
      <c r="L16196" s="23"/>
      <c r="N16196" s="119"/>
      <c r="O16196" s="96"/>
    </row>
    <row r="16197" spans="1:15" ht="45.95" customHeight="1">
      <c r="F16197" s="25"/>
      <c r="G16197" s="25"/>
      <c r="H16197" s="25"/>
      <c r="I16197" s="132"/>
      <c r="J16197" s="23"/>
      <c r="K16197" s="24"/>
      <c r="L16197" s="23"/>
      <c r="N16197" s="119"/>
      <c r="O16197" s="96"/>
    </row>
    <row r="16198" spans="1:15" ht="45.95" customHeight="1">
      <c r="F16198" s="133"/>
      <c r="G16198" s="25"/>
      <c r="H16198" s="25"/>
      <c r="I16198" s="132"/>
      <c r="J16198" s="23"/>
      <c r="K16198" s="24"/>
      <c r="L16198" s="23"/>
      <c r="N16198" s="119"/>
      <c r="O16198" s="96"/>
    </row>
    <row r="16199" spans="1:15" ht="45.95" customHeight="1">
      <c r="F16199" s="133"/>
      <c r="G16199" s="25"/>
      <c r="H16199" s="25"/>
      <c r="I16199" s="132"/>
      <c r="J16199" s="23"/>
      <c r="K16199" s="24"/>
      <c r="L16199" s="23"/>
      <c r="N16199" s="119"/>
      <c r="O16199" s="96"/>
    </row>
    <row r="16200" spans="1:15" ht="45.95" customHeight="1">
      <c r="A16200" s="110"/>
      <c r="B16200" s="111"/>
      <c r="C16200" s="127"/>
      <c r="D16200" s="150"/>
      <c r="E16200" s="150"/>
      <c r="F16200" s="133"/>
      <c r="G16200" s="130"/>
      <c r="H16200" s="130"/>
      <c r="I16200" s="120"/>
      <c r="J16200" s="16"/>
      <c r="K16200" s="17"/>
      <c r="L16200" s="16"/>
      <c r="N16200" s="131"/>
      <c r="O16200" s="96"/>
    </row>
    <row r="16201" spans="1:15" ht="45.95" customHeight="1">
      <c r="A16201" s="110"/>
      <c r="C16201" s="127"/>
      <c r="D16201" s="150"/>
      <c r="E16201" s="150"/>
      <c r="F16201" s="133"/>
      <c r="G16201" s="19"/>
      <c r="H16201" s="19"/>
      <c r="I16201" s="137"/>
      <c r="J16201" s="16"/>
      <c r="K16201" s="17"/>
      <c r="L16201" s="16"/>
      <c r="N16201" s="121"/>
      <c r="O16201" s="96"/>
    </row>
    <row r="16202" spans="1:15" ht="45.95" customHeight="1">
      <c r="A16202" s="110"/>
      <c r="C16202" s="127"/>
      <c r="D16202" s="150"/>
      <c r="E16202" s="150"/>
      <c r="F16202" s="18"/>
      <c r="G16202" s="19"/>
      <c r="H16202" s="19"/>
      <c r="I16202" s="120"/>
      <c r="J16202" s="16"/>
      <c r="K16202" s="17"/>
      <c r="L16202" s="16"/>
      <c r="N16202" s="121"/>
      <c r="O16202" s="96"/>
    </row>
    <row r="16203" spans="1:15" ht="45.95" customHeight="1">
      <c r="A16203" s="110"/>
      <c r="C16203" s="127"/>
      <c r="D16203" s="150"/>
      <c r="E16203" s="150"/>
      <c r="F16203" s="18"/>
      <c r="G16203" s="19"/>
      <c r="H16203" s="19"/>
      <c r="I16203" s="120"/>
      <c r="J16203" s="16"/>
      <c r="K16203" s="17"/>
      <c r="L16203" s="16"/>
      <c r="N16203" s="121"/>
      <c r="O16203" s="96"/>
    </row>
    <row r="16204" spans="1:15" ht="45.95" customHeight="1">
      <c r="A16204" s="110"/>
      <c r="C16204" s="127"/>
      <c r="D16204" s="150"/>
      <c r="E16204" s="150"/>
      <c r="F16204" s="22"/>
      <c r="G16204" s="19"/>
      <c r="H16204" s="19"/>
      <c r="I16204" s="120"/>
      <c r="J16204" s="16"/>
      <c r="K16204" s="17"/>
      <c r="L16204" s="16"/>
      <c r="N16204" s="121"/>
      <c r="O16204" s="96"/>
    </row>
    <row r="16205" spans="1:15" ht="45.95" customHeight="1">
      <c r="A16205" s="110"/>
      <c r="C16205" s="127"/>
      <c r="D16205" s="150"/>
      <c r="E16205" s="150"/>
      <c r="F16205" s="22"/>
      <c r="G16205" s="19"/>
      <c r="H16205" s="19"/>
      <c r="I16205" s="120"/>
      <c r="J16205" s="23"/>
      <c r="K16205" s="24"/>
      <c r="L16205" s="23"/>
      <c r="N16205" s="121"/>
      <c r="O16205" s="96"/>
    </row>
    <row r="16206" spans="1:15" ht="45.95" customHeight="1">
      <c r="A16206" s="110"/>
      <c r="C16206" s="127"/>
      <c r="D16206" s="150"/>
      <c r="E16206" s="150"/>
      <c r="F16206" s="25"/>
      <c r="G16206" s="19"/>
      <c r="H16206" s="19"/>
      <c r="I16206" s="120"/>
      <c r="J16206" s="23"/>
      <c r="K16206" s="24"/>
      <c r="L16206" s="23"/>
      <c r="N16206" s="121"/>
      <c r="O16206" s="96"/>
    </row>
    <row r="16207" spans="1:15" ht="45.95" customHeight="1">
      <c r="A16207" s="110"/>
      <c r="C16207" s="127"/>
      <c r="D16207" s="150"/>
      <c r="E16207" s="150"/>
      <c r="F16207" s="133"/>
      <c r="G16207" s="25"/>
      <c r="H16207" s="25"/>
      <c r="I16207" s="132"/>
      <c r="J16207" s="23"/>
      <c r="K16207" s="24"/>
      <c r="L16207" s="23"/>
      <c r="N16207" s="121"/>
      <c r="O16207" s="96"/>
    </row>
    <row r="16208" spans="1:15" ht="45.95" customHeight="1">
      <c r="A16208" s="110"/>
      <c r="C16208" s="127"/>
      <c r="D16208" s="150"/>
      <c r="E16208" s="150"/>
      <c r="F16208" s="133"/>
      <c r="G16208" s="25"/>
      <c r="H16208" s="25"/>
      <c r="I16208" s="132"/>
      <c r="J16208" s="23"/>
      <c r="K16208" s="24"/>
      <c r="L16208" s="23"/>
      <c r="N16208" s="121"/>
      <c r="O16208" s="96"/>
    </row>
    <row r="16209" spans="1:15" ht="45.95" customHeight="1">
      <c r="A16209" s="110"/>
      <c r="C16209" s="127"/>
      <c r="D16209" s="150"/>
      <c r="E16209" s="150"/>
      <c r="F16209" s="133"/>
      <c r="G16209" s="25"/>
      <c r="H16209" s="25"/>
      <c r="I16209" s="132"/>
      <c r="J16209" s="23"/>
      <c r="K16209" s="24"/>
      <c r="L16209" s="23"/>
      <c r="N16209" s="121"/>
      <c r="O16209" s="96"/>
    </row>
    <row r="16210" spans="1:15" ht="45.95" customHeight="1">
      <c r="A16210" s="110"/>
      <c r="C16210" s="127"/>
      <c r="D16210" s="150"/>
      <c r="E16210" s="150"/>
      <c r="F16210" s="18"/>
      <c r="G16210" s="25"/>
      <c r="H16210" s="25"/>
      <c r="I16210" s="132"/>
      <c r="J16210" s="23"/>
      <c r="K16210" s="24"/>
      <c r="L16210" s="23"/>
      <c r="N16210" s="121"/>
      <c r="O16210" s="96"/>
    </row>
    <row r="16211" spans="1:15" ht="45.95" customHeight="1">
      <c r="A16211" s="110"/>
      <c r="B16211" s="111"/>
      <c r="C16211" s="127"/>
      <c r="D16211" s="150"/>
      <c r="E16211" s="150"/>
      <c r="F16211" s="18"/>
      <c r="G16211" s="130"/>
      <c r="H16211" s="130"/>
      <c r="I16211" s="120"/>
      <c r="J16211" s="16"/>
      <c r="K16211" s="17"/>
      <c r="L16211" s="16"/>
      <c r="N16211" s="131"/>
      <c r="O16211" s="96"/>
    </row>
    <row r="16212" spans="1:15" ht="45.95" customHeight="1">
      <c r="F16212" s="18"/>
      <c r="G16212" s="130"/>
      <c r="H16212" s="130"/>
      <c r="I16212" s="120"/>
      <c r="J16212" s="16"/>
      <c r="K16212" s="17"/>
      <c r="L16212" s="16"/>
      <c r="N16212" s="131"/>
      <c r="O16212" s="96"/>
    </row>
    <row r="16213" spans="1:15" ht="45.95" customHeight="1">
      <c r="F16213" s="22"/>
      <c r="G16213" s="130"/>
      <c r="H16213" s="130"/>
      <c r="I16213" s="120"/>
      <c r="J16213" s="16"/>
      <c r="K16213" s="17"/>
      <c r="L16213" s="16"/>
      <c r="N16213" s="131"/>
    </row>
    <row r="16214" spans="1:15" ht="45.95" customHeight="1">
      <c r="F16214" s="22"/>
      <c r="G16214" s="130"/>
      <c r="H16214" s="130"/>
      <c r="I16214" s="120"/>
      <c r="J16214" s="16"/>
      <c r="K16214" s="17"/>
      <c r="L16214" s="16"/>
      <c r="N16214" s="131"/>
    </row>
    <row r="16215" spans="1:15" ht="45.95" customHeight="1">
      <c r="F16215" s="25"/>
      <c r="G16215" s="19"/>
      <c r="H16215" s="19"/>
      <c r="I16215" s="120"/>
      <c r="J16215" s="16"/>
      <c r="K16215" s="17"/>
      <c r="L16215" s="16"/>
      <c r="N16215" s="119"/>
      <c r="O16215" s="96"/>
    </row>
    <row r="16216" spans="1:15" ht="45.95" customHeight="1">
      <c r="F16216" s="25"/>
      <c r="G16216" s="19"/>
      <c r="H16216" s="19"/>
      <c r="I16216" s="120"/>
      <c r="J16216" s="16"/>
      <c r="K16216" s="17"/>
      <c r="L16216" s="16"/>
      <c r="N16216" s="119"/>
      <c r="O16216" s="96"/>
    </row>
    <row r="16217" spans="1:15" ht="45.95" customHeight="1">
      <c r="F16217" s="133"/>
      <c r="G16217" s="19"/>
      <c r="H16217" s="19"/>
      <c r="I16217" s="120"/>
      <c r="J16217" s="23"/>
      <c r="K16217" s="24"/>
      <c r="L16217" s="23"/>
      <c r="N16217" s="119"/>
      <c r="O16217" s="96"/>
    </row>
    <row r="16218" spans="1:15" ht="45.95" customHeight="1">
      <c r="F16218" s="133"/>
      <c r="G16218" s="19"/>
      <c r="H16218" s="19"/>
      <c r="I16218" s="120"/>
      <c r="J16218" s="23"/>
      <c r="K16218" s="24"/>
      <c r="L16218" s="23"/>
      <c r="N16218" s="119"/>
      <c r="O16218" s="96"/>
    </row>
    <row r="16219" spans="1:15" ht="45.95" customHeight="1">
      <c r="F16219" s="133"/>
      <c r="G16219" s="25"/>
      <c r="H16219" s="25"/>
      <c r="I16219" s="120"/>
      <c r="J16219" s="23"/>
      <c r="K16219" s="24"/>
      <c r="L16219" s="23"/>
      <c r="N16219" s="119"/>
    </row>
    <row r="16220" spans="1:15" ht="45.95" customHeight="1">
      <c r="F16220" s="133"/>
      <c r="G16220" s="25"/>
      <c r="H16220" s="25"/>
      <c r="I16220" s="132"/>
      <c r="J16220" s="23"/>
      <c r="K16220" s="24"/>
      <c r="L16220" s="23"/>
      <c r="N16220" s="119"/>
    </row>
    <row r="16221" spans="1:15" ht="45.95" customHeight="1">
      <c r="F16221" s="18"/>
      <c r="G16221" s="25"/>
      <c r="H16221" s="25"/>
      <c r="I16221" s="132"/>
      <c r="J16221" s="23"/>
      <c r="K16221" s="24"/>
      <c r="L16221" s="23"/>
      <c r="N16221" s="119"/>
    </row>
    <row r="16222" spans="1:15" ht="45.95" customHeight="1">
      <c r="F16222" s="18"/>
      <c r="G16222" s="25"/>
      <c r="H16222" s="25"/>
      <c r="I16222" s="132"/>
      <c r="J16222" s="23"/>
      <c r="K16222" s="24"/>
      <c r="L16222" s="23"/>
      <c r="N16222" s="119"/>
    </row>
    <row r="16223" spans="1:15" ht="45.95" customHeight="1">
      <c r="F16223" s="18"/>
      <c r="G16223" s="25"/>
      <c r="H16223" s="25"/>
      <c r="I16223" s="132"/>
      <c r="J16223" s="23"/>
      <c r="K16223" s="24"/>
      <c r="L16223" s="23"/>
      <c r="N16223" s="119"/>
    </row>
    <row r="16224" spans="1:15" ht="45.95" customHeight="1">
      <c r="F16224" s="18"/>
      <c r="G16224" s="19"/>
      <c r="H16224" s="19"/>
      <c r="I16224" s="120"/>
      <c r="J16224" s="16"/>
      <c r="K16224" s="17"/>
      <c r="L16224" s="16"/>
      <c r="N16224" s="119"/>
    </row>
    <row r="16225" spans="6:15" ht="45.95" customHeight="1">
      <c r="F16225" s="18"/>
      <c r="G16225" s="19"/>
      <c r="H16225" s="19"/>
      <c r="I16225" s="120"/>
      <c r="J16225" s="16"/>
      <c r="K16225" s="17"/>
      <c r="L16225" s="16"/>
      <c r="N16225" s="119"/>
    </row>
    <row r="16226" spans="6:15" ht="45.95" customHeight="1">
      <c r="F16226" s="22"/>
      <c r="G16226" s="19"/>
      <c r="H16226" s="19"/>
      <c r="I16226" s="120"/>
      <c r="J16226" s="16"/>
      <c r="K16226" s="17"/>
      <c r="L16226" s="16"/>
      <c r="N16226" s="119"/>
    </row>
    <row r="16227" spans="6:15" ht="45.95" customHeight="1">
      <c r="F16227" s="22"/>
      <c r="G16227" s="19"/>
      <c r="H16227" s="19"/>
      <c r="I16227" s="120"/>
      <c r="J16227" s="16"/>
      <c r="K16227" s="17"/>
      <c r="L16227" s="16"/>
      <c r="N16227" s="119"/>
    </row>
    <row r="16228" spans="6:15" ht="45.95" customHeight="1">
      <c r="F16228" s="25"/>
      <c r="G16228" s="19"/>
      <c r="H16228" s="19"/>
      <c r="I16228" s="120"/>
      <c r="J16228" s="23"/>
      <c r="K16228" s="24"/>
      <c r="L16228" s="23"/>
      <c r="N16228" s="119"/>
    </row>
    <row r="16229" spans="6:15" ht="45.95" customHeight="1">
      <c r="F16229" s="25"/>
      <c r="G16229" s="19"/>
      <c r="H16229" s="19"/>
      <c r="I16229" s="120"/>
      <c r="J16229" s="23"/>
      <c r="K16229" s="24"/>
      <c r="L16229" s="23"/>
      <c r="N16229" s="119"/>
    </row>
    <row r="16230" spans="6:15" ht="45.95" customHeight="1">
      <c r="F16230" s="133"/>
      <c r="G16230" s="25"/>
      <c r="H16230" s="25"/>
      <c r="I16230" s="132"/>
      <c r="J16230" s="23"/>
      <c r="K16230" s="24"/>
      <c r="L16230" s="23"/>
      <c r="N16230" s="119"/>
    </row>
    <row r="16231" spans="6:15" ht="45.95" customHeight="1">
      <c r="F16231" s="133"/>
      <c r="G16231" s="25"/>
      <c r="H16231" s="25"/>
      <c r="I16231" s="132"/>
      <c r="J16231" s="23"/>
      <c r="K16231" s="24"/>
      <c r="L16231" s="23"/>
      <c r="N16231" s="119"/>
    </row>
    <row r="16232" spans="6:15" ht="45.95" customHeight="1">
      <c r="F16232" s="18"/>
      <c r="G16232" s="25"/>
      <c r="H16232" s="25"/>
      <c r="I16232" s="132"/>
      <c r="J16232" s="23"/>
      <c r="K16232" s="24"/>
      <c r="L16232" s="23"/>
      <c r="N16232" s="119"/>
    </row>
    <row r="16233" spans="6:15" ht="45.95" customHeight="1">
      <c r="F16233" s="130"/>
      <c r="G16233" s="25"/>
      <c r="H16233" s="25"/>
      <c r="I16233" s="132"/>
      <c r="J16233" s="23"/>
      <c r="K16233" s="24"/>
      <c r="L16233" s="23"/>
      <c r="N16233" s="119"/>
    </row>
    <row r="16234" spans="6:15" ht="45.95" customHeight="1">
      <c r="F16234" s="18"/>
      <c r="G16234" s="25"/>
      <c r="H16234" s="25"/>
      <c r="I16234" s="132"/>
      <c r="J16234" s="23"/>
      <c r="K16234" s="24"/>
      <c r="L16234" s="23"/>
      <c r="N16234" s="119"/>
    </row>
    <row r="16235" spans="6:15" ht="45.95" customHeight="1">
      <c r="F16235" s="18"/>
      <c r="G16235" s="19"/>
      <c r="H16235" s="19"/>
      <c r="I16235" s="137"/>
      <c r="J16235" s="16"/>
      <c r="K16235" s="17"/>
      <c r="L16235" s="16"/>
      <c r="N16235" s="119"/>
      <c r="O16235" s="96"/>
    </row>
    <row r="16236" spans="6:15" ht="45.95" customHeight="1">
      <c r="F16236" s="18"/>
      <c r="G16236" s="19"/>
      <c r="H16236" s="19"/>
      <c r="I16236" s="120"/>
      <c r="J16236" s="16"/>
      <c r="K16236" s="17"/>
      <c r="L16236" s="16"/>
      <c r="N16236" s="119"/>
      <c r="O16236" s="96"/>
    </row>
    <row r="16237" spans="6:15" ht="45.95" customHeight="1">
      <c r="F16237" s="18"/>
      <c r="G16237" s="19"/>
      <c r="H16237" s="19"/>
      <c r="I16237" s="120"/>
      <c r="J16237" s="16"/>
      <c r="K16237" s="17"/>
      <c r="L16237" s="16"/>
      <c r="N16237" s="119"/>
      <c r="O16237" s="96"/>
    </row>
    <row r="16238" spans="6:15" ht="45.95" customHeight="1">
      <c r="F16238" s="22"/>
      <c r="G16238" s="19"/>
      <c r="H16238" s="19"/>
      <c r="I16238" s="120"/>
      <c r="J16238" s="16"/>
      <c r="K16238" s="17"/>
      <c r="L16238" s="16"/>
      <c r="N16238" s="119"/>
      <c r="O16238" s="96"/>
    </row>
    <row r="16239" spans="6:15" ht="45.95" customHeight="1">
      <c r="F16239" s="22"/>
      <c r="G16239" s="19"/>
      <c r="H16239" s="19"/>
      <c r="I16239" s="120"/>
      <c r="J16239" s="23"/>
      <c r="K16239" s="24"/>
      <c r="L16239" s="23"/>
      <c r="N16239" s="119"/>
      <c r="O16239" s="96"/>
    </row>
    <row r="16240" spans="6:15" ht="45.95" customHeight="1">
      <c r="F16240" s="25"/>
      <c r="G16240" s="25"/>
      <c r="H16240" s="25"/>
      <c r="I16240" s="120"/>
      <c r="J16240" s="23"/>
      <c r="K16240" s="24"/>
      <c r="L16240" s="23"/>
      <c r="N16240" s="119"/>
    </row>
    <row r="16241" spans="1:15" ht="45.95" customHeight="1">
      <c r="F16241" s="25"/>
      <c r="G16241" s="25"/>
      <c r="H16241" s="25"/>
      <c r="I16241" s="132"/>
      <c r="J16241" s="23"/>
      <c r="K16241" s="24"/>
      <c r="L16241" s="23"/>
      <c r="N16241" s="119"/>
    </row>
    <row r="16242" spans="1:15" ht="45.95" customHeight="1">
      <c r="F16242" s="133"/>
      <c r="G16242" s="19"/>
      <c r="H16242" s="19"/>
      <c r="I16242" s="120"/>
      <c r="J16242" s="16"/>
      <c r="K16242" s="17"/>
      <c r="L16242" s="16"/>
      <c r="N16242" s="119"/>
      <c r="O16242" s="96"/>
    </row>
    <row r="16243" spans="1:15" ht="45.95" customHeight="1">
      <c r="F16243" s="133"/>
      <c r="G16243" s="19"/>
      <c r="H16243" s="19"/>
      <c r="I16243" s="120"/>
      <c r="J16243" s="23"/>
      <c r="K16243" s="24"/>
      <c r="L16243" s="23"/>
      <c r="N16243" s="119"/>
      <c r="O16243" s="96"/>
    </row>
    <row r="16244" spans="1:15" ht="45.95" customHeight="1">
      <c r="F16244" s="133"/>
      <c r="G16244" s="25"/>
      <c r="H16244" s="25"/>
      <c r="I16244" s="120"/>
      <c r="J16244" s="23"/>
      <c r="K16244" s="24"/>
      <c r="L16244" s="23"/>
      <c r="N16244" s="119"/>
    </row>
    <row r="16245" spans="1:15" ht="45.95" customHeight="1">
      <c r="F16245" s="18"/>
      <c r="G16245" s="25"/>
      <c r="H16245" s="25"/>
      <c r="I16245" s="120"/>
      <c r="J16245" s="23"/>
      <c r="K16245" s="24"/>
      <c r="L16245" s="23"/>
      <c r="N16245" s="119"/>
    </row>
    <row r="16246" spans="1:15" ht="45.95" customHeight="1">
      <c r="F16246" s="18"/>
      <c r="G16246" s="25"/>
      <c r="H16246" s="25"/>
      <c r="I16246" s="120"/>
      <c r="J16246" s="23"/>
      <c r="K16246" s="24"/>
      <c r="L16246" s="23"/>
      <c r="N16246" s="119"/>
    </row>
    <row r="16247" spans="1:15" ht="45.95" customHeight="1">
      <c r="A16247" s="110"/>
      <c r="B16247" s="111"/>
      <c r="C16247" s="127"/>
      <c r="D16247" s="150"/>
      <c r="E16247" s="150"/>
      <c r="F16247" s="18"/>
      <c r="G16247" s="130"/>
      <c r="H16247" s="130"/>
      <c r="I16247" s="120"/>
      <c r="J16247" s="16"/>
      <c r="K16247" s="17"/>
      <c r="L16247" s="16"/>
      <c r="N16247" s="131"/>
    </row>
    <row r="16248" spans="1:15" ht="45.95" customHeight="1">
      <c r="F16248" s="18"/>
      <c r="G16248" s="130"/>
      <c r="H16248" s="130"/>
      <c r="I16248" s="120"/>
      <c r="J16248" s="16"/>
      <c r="K16248" s="17"/>
      <c r="L16248" s="16"/>
      <c r="N16248" s="131"/>
    </row>
    <row r="16249" spans="1:15" ht="45.95" customHeight="1">
      <c r="F16249" s="22"/>
      <c r="G16249" s="130"/>
      <c r="H16249" s="130"/>
      <c r="I16249" s="120"/>
      <c r="J16249" s="16"/>
      <c r="K16249" s="17"/>
      <c r="L16249" s="16"/>
      <c r="N16249" s="131"/>
    </row>
    <row r="16250" spans="1:15" ht="45.95" customHeight="1">
      <c r="F16250" s="22"/>
      <c r="G16250" s="130"/>
      <c r="H16250" s="130"/>
      <c r="I16250" s="120"/>
      <c r="J16250" s="16"/>
      <c r="K16250" s="17"/>
      <c r="L16250" s="16"/>
      <c r="N16250" s="131"/>
    </row>
    <row r="16251" spans="1:15" ht="45.95" customHeight="1">
      <c r="F16251" s="25"/>
      <c r="G16251" s="130"/>
      <c r="H16251" s="130"/>
      <c r="I16251" s="120"/>
      <c r="J16251" s="16"/>
      <c r="K16251" s="17"/>
      <c r="L16251" s="16"/>
      <c r="N16251" s="131"/>
    </row>
    <row r="16252" spans="1:15" ht="45.95" customHeight="1">
      <c r="F16252" s="25"/>
      <c r="G16252" s="19"/>
      <c r="H16252" s="19"/>
      <c r="I16252" s="137"/>
      <c r="J16252" s="16"/>
      <c r="K16252" s="17"/>
      <c r="L16252" s="16"/>
      <c r="N16252" s="119"/>
      <c r="O16252" s="96"/>
    </row>
    <row r="16253" spans="1:15" ht="45.95" customHeight="1">
      <c r="F16253" s="133"/>
      <c r="G16253" s="19"/>
      <c r="H16253" s="19"/>
      <c r="I16253" s="120"/>
      <c r="J16253" s="16"/>
      <c r="K16253" s="17"/>
      <c r="L16253" s="16"/>
      <c r="N16253" s="119"/>
      <c r="O16253" s="96"/>
    </row>
    <row r="16254" spans="1:15" ht="45.95" customHeight="1">
      <c r="F16254" s="133"/>
      <c r="G16254" s="19"/>
      <c r="H16254" s="19"/>
      <c r="I16254" s="120"/>
      <c r="J16254" s="23"/>
      <c r="K16254" s="24"/>
      <c r="L16254" s="23"/>
      <c r="N16254" s="119"/>
      <c r="O16254" s="96"/>
    </row>
    <row r="16255" spans="1:15" ht="45.95" customHeight="1">
      <c r="F16255" s="133"/>
      <c r="G16255" s="19"/>
      <c r="H16255" s="19"/>
      <c r="I16255" s="120"/>
      <c r="J16255" s="23"/>
      <c r="K16255" s="24"/>
      <c r="L16255" s="23"/>
      <c r="N16255" s="119"/>
      <c r="O16255" s="96"/>
    </row>
    <row r="16256" spans="1:15" ht="45.95" customHeight="1">
      <c r="F16256" s="18"/>
      <c r="G16256" s="25"/>
      <c r="H16256" s="25"/>
      <c r="I16256" s="120"/>
      <c r="J16256" s="23"/>
      <c r="K16256" s="24"/>
      <c r="L16256" s="23"/>
      <c r="N16256" s="119"/>
    </row>
    <row r="16257" spans="6:15" ht="45.95" customHeight="1">
      <c r="F16257" s="18"/>
      <c r="G16257" s="25"/>
      <c r="H16257" s="25"/>
      <c r="I16257" s="120"/>
      <c r="J16257" s="23"/>
      <c r="K16257" s="24"/>
      <c r="L16257" s="23"/>
      <c r="N16257" s="119"/>
    </row>
    <row r="16258" spans="6:15" ht="45.95" customHeight="1">
      <c r="F16258" s="18"/>
      <c r="G16258" s="25"/>
      <c r="H16258" s="25"/>
      <c r="I16258" s="132"/>
      <c r="J16258" s="23"/>
      <c r="K16258" s="24"/>
      <c r="L16258" s="23"/>
      <c r="N16258" s="119"/>
    </row>
    <row r="16259" spans="6:15" ht="45.95" customHeight="1">
      <c r="F16259" s="18"/>
      <c r="G16259" s="19"/>
      <c r="H16259" s="19"/>
      <c r="I16259" s="120"/>
      <c r="J16259" s="16"/>
      <c r="K16259" s="17"/>
      <c r="L16259" s="16"/>
      <c r="N16259" s="119"/>
      <c r="O16259" s="96"/>
    </row>
    <row r="16260" spans="6:15" ht="45.95" customHeight="1">
      <c r="F16260" s="22"/>
      <c r="G16260" s="19"/>
      <c r="H16260" s="19"/>
      <c r="I16260" s="120"/>
      <c r="J16260" s="16"/>
      <c r="K16260" s="17"/>
      <c r="L16260" s="16"/>
      <c r="N16260" s="119"/>
      <c r="O16260" s="96"/>
    </row>
    <row r="16261" spans="6:15" ht="45.95" customHeight="1">
      <c r="F16261" s="133"/>
      <c r="G16261" s="19"/>
      <c r="H16261" s="19"/>
      <c r="I16261" s="120"/>
      <c r="J16261" s="23"/>
      <c r="K16261" s="24"/>
      <c r="L16261" s="23"/>
      <c r="N16261" s="119"/>
      <c r="O16261" s="96"/>
    </row>
    <row r="16262" spans="6:15" ht="45.95" customHeight="1">
      <c r="F16262" s="133"/>
      <c r="G16262" s="19"/>
      <c r="H16262" s="19"/>
      <c r="I16262" s="120"/>
      <c r="J16262" s="23"/>
      <c r="K16262" s="24"/>
      <c r="L16262" s="23"/>
      <c r="N16262" s="119"/>
      <c r="O16262" s="96"/>
    </row>
    <row r="16263" spans="6:15" ht="45.95" customHeight="1">
      <c r="F16263" s="18"/>
      <c r="G16263" s="25"/>
      <c r="H16263" s="25"/>
      <c r="I16263" s="120"/>
      <c r="J16263" s="23"/>
      <c r="K16263" s="24"/>
      <c r="L16263" s="23"/>
      <c r="N16263" s="119"/>
    </row>
    <row r="16264" spans="6:15" ht="45.95" customHeight="1">
      <c r="F16264" s="22"/>
      <c r="G16264" s="25"/>
      <c r="H16264" s="25"/>
      <c r="I16264" s="132"/>
      <c r="J16264" s="23"/>
      <c r="K16264" s="24"/>
      <c r="L16264" s="23"/>
      <c r="N16264" s="119"/>
    </row>
    <row r="16265" spans="6:15" ht="45.95" customHeight="1">
      <c r="F16265" s="25"/>
      <c r="G16265" s="25"/>
      <c r="H16265" s="25"/>
      <c r="I16265" s="132"/>
      <c r="J16265" s="23"/>
      <c r="K16265" s="24"/>
      <c r="L16265" s="23"/>
      <c r="N16265" s="119"/>
    </row>
    <row r="16266" spans="6:15" ht="45.95" customHeight="1">
      <c r="F16266" s="133"/>
      <c r="G16266" s="25"/>
      <c r="H16266" s="25"/>
      <c r="I16266" s="132"/>
      <c r="J16266" s="23"/>
      <c r="K16266" s="24"/>
      <c r="L16266" s="23"/>
      <c r="N16266" s="119"/>
    </row>
    <row r="16267" spans="6:15" ht="45.95" customHeight="1">
      <c r="F16267" s="133"/>
      <c r="G16267" s="25"/>
      <c r="H16267" s="25"/>
      <c r="I16267" s="132"/>
      <c r="J16267" s="23"/>
      <c r="K16267" s="24"/>
      <c r="L16267" s="23"/>
      <c r="N16267" s="119"/>
    </row>
    <row r="16268" spans="6:15" ht="45.95" customHeight="1">
      <c r="F16268" s="18"/>
      <c r="G16268" s="19"/>
      <c r="H16268" s="19"/>
      <c r="I16268" s="137"/>
      <c r="J16268" s="16"/>
      <c r="K16268" s="17"/>
      <c r="L16268" s="16"/>
      <c r="N16268" s="119"/>
      <c r="O16268" s="96"/>
    </row>
    <row r="16269" spans="6:15" ht="45.95" customHeight="1">
      <c r="F16269" s="18"/>
      <c r="G16269" s="19"/>
      <c r="H16269" s="19"/>
      <c r="I16269" s="120"/>
      <c r="J16269" s="16"/>
      <c r="K16269" s="17"/>
      <c r="L16269" s="16"/>
      <c r="N16269" s="119"/>
      <c r="O16269" s="96"/>
    </row>
    <row r="16270" spans="6:15" ht="45.95" customHeight="1">
      <c r="F16270" s="18"/>
      <c r="G16270" s="19"/>
      <c r="H16270" s="19"/>
      <c r="I16270" s="120"/>
      <c r="J16270" s="16"/>
      <c r="K16270" s="17"/>
      <c r="L16270" s="16"/>
      <c r="N16270" s="119"/>
      <c r="O16270" s="96"/>
    </row>
    <row r="16271" spans="6:15" ht="45.95" customHeight="1">
      <c r="F16271" s="18"/>
      <c r="G16271" s="19"/>
      <c r="H16271" s="19"/>
      <c r="I16271" s="120"/>
      <c r="J16271" s="23"/>
      <c r="K16271" s="24"/>
      <c r="L16271" s="23"/>
      <c r="N16271" s="119"/>
      <c r="O16271" s="96"/>
    </row>
    <row r="16272" spans="6:15" ht="45.95" customHeight="1">
      <c r="F16272" s="130"/>
      <c r="G16272" s="19"/>
      <c r="H16272" s="19"/>
      <c r="I16272" s="120"/>
      <c r="J16272" s="23"/>
      <c r="K16272" s="24"/>
      <c r="L16272" s="23"/>
      <c r="N16272" s="119"/>
      <c r="O16272" s="96"/>
    </row>
    <row r="16273" spans="6:15" ht="45.95" customHeight="1">
      <c r="F16273" s="18"/>
      <c r="G16273" s="25"/>
      <c r="H16273" s="25"/>
      <c r="I16273" s="120"/>
      <c r="J16273" s="23"/>
      <c r="K16273" s="24"/>
      <c r="L16273" s="23"/>
      <c r="N16273" s="119"/>
    </row>
    <row r="16274" spans="6:15" ht="45.95" customHeight="1">
      <c r="F16274" s="18"/>
      <c r="G16274" s="25"/>
      <c r="H16274" s="25"/>
      <c r="I16274" s="132"/>
      <c r="J16274" s="23"/>
      <c r="K16274" s="24"/>
      <c r="L16274" s="23"/>
      <c r="N16274" s="119"/>
    </row>
    <row r="16275" spans="6:15" ht="45.95" customHeight="1">
      <c r="F16275" s="22"/>
      <c r="G16275" s="25"/>
      <c r="H16275" s="25"/>
      <c r="I16275" s="132"/>
      <c r="J16275" s="23"/>
      <c r="K16275" s="24"/>
      <c r="L16275" s="23"/>
      <c r="N16275" s="119"/>
    </row>
    <row r="16276" spans="6:15" ht="45.95" customHeight="1">
      <c r="F16276" s="22"/>
      <c r="G16276" s="25"/>
      <c r="H16276" s="25"/>
      <c r="I16276" s="132"/>
      <c r="J16276" s="23"/>
      <c r="K16276" s="24"/>
      <c r="L16276" s="23"/>
      <c r="N16276" s="119"/>
    </row>
    <row r="16277" spans="6:15" ht="45.95" customHeight="1">
      <c r="F16277" s="25"/>
      <c r="G16277" s="25"/>
      <c r="H16277" s="25"/>
      <c r="I16277" s="132"/>
      <c r="J16277" s="23"/>
      <c r="K16277" s="24"/>
      <c r="L16277" s="23"/>
      <c r="N16277" s="119"/>
    </row>
    <row r="16278" spans="6:15" ht="45.95" customHeight="1">
      <c r="F16278" s="133"/>
      <c r="G16278" s="19"/>
      <c r="H16278" s="19"/>
      <c r="I16278" s="120"/>
      <c r="J16278" s="16"/>
      <c r="K16278" s="17"/>
      <c r="L16278" s="16"/>
      <c r="N16278" s="119"/>
      <c r="O16278" s="96"/>
    </row>
    <row r="16279" spans="6:15" ht="45.95" customHeight="1">
      <c r="F16279" s="133"/>
      <c r="G16279" s="19"/>
      <c r="H16279" s="19"/>
      <c r="I16279" s="120"/>
      <c r="J16279" s="16"/>
      <c r="K16279" s="17"/>
      <c r="L16279" s="16"/>
      <c r="N16279" s="119"/>
      <c r="O16279" s="96"/>
    </row>
    <row r="16280" spans="6:15" ht="45.95" customHeight="1">
      <c r="F16280" s="18"/>
      <c r="G16280" s="19"/>
      <c r="H16280" s="19"/>
      <c r="I16280" s="120"/>
      <c r="J16280" s="23"/>
      <c r="K16280" s="24"/>
      <c r="L16280" s="23"/>
      <c r="N16280" s="119"/>
      <c r="O16280" s="96"/>
    </row>
    <row r="16281" spans="6:15" ht="45.95" customHeight="1">
      <c r="F16281" s="18"/>
      <c r="G16281" s="25"/>
      <c r="H16281" s="25"/>
      <c r="I16281" s="120"/>
      <c r="J16281" s="23"/>
      <c r="K16281" s="24"/>
      <c r="L16281" s="23"/>
      <c r="N16281" s="119"/>
    </row>
    <row r="16282" spans="6:15" ht="45.95" customHeight="1">
      <c r="F16282" s="22"/>
      <c r="G16282" s="25"/>
      <c r="H16282" s="25"/>
      <c r="I16282" s="120"/>
      <c r="J16282" s="23"/>
      <c r="K16282" s="24"/>
      <c r="L16282" s="23"/>
      <c r="N16282" s="119"/>
    </row>
    <row r="16283" spans="6:15" ht="45.95" customHeight="1">
      <c r="F16283" s="22"/>
      <c r="G16283" s="25"/>
      <c r="H16283" s="25"/>
      <c r="I16283" s="132"/>
      <c r="J16283" s="23"/>
      <c r="K16283" s="24"/>
      <c r="L16283" s="23"/>
      <c r="N16283" s="119"/>
    </row>
    <row r="16284" spans="6:15" ht="45.95" customHeight="1">
      <c r="F16284" s="25"/>
      <c r="G16284" s="25"/>
      <c r="H16284" s="25"/>
      <c r="I16284" s="132"/>
      <c r="J16284" s="23"/>
      <c r="K16284" s="24"/>
      <c r="L16284" s="23"/>
      <c r="N16284" s="119"/>
    </row>
    <row r="16285" spans="6:15" ht="45.95" customHeight="1">
      <c r="F16285" s="25"/>
      <c r="G16285" s="19"/>
      <c r="H16285" s="19"/>
      <c r="I16285" s="120"/>
      <c r="J16285" s="16"/>
      <c r="K16285" s="17"/>
      <c r="L16285" s="16"/>
      <c r="N16285" s="119"/>
      <c r="O16285" s="96"/>
    </row>
    <row r="16286" spans="6:15" ht="45.95" customHeight="1">
      <c r="F16286" s="133"/>
      <c r="G16286" s="19"/>
      <c r="H16286" s="19"/>
      <c r="I16286" s="120"/>
      <c r="J16286" s="16"/>
      <c r="K16286" s="17"/>
      <c r="L16286" s="16"/>
      <c r="N16286" s="119"/>
      <c r="O16286" s="96"/>
    </row>
    <row r="16287" spans="6:15" ht="45.95" customHeight="1">
      <c r="F16287" s="133"/>
      <c r="G16287" s="19"/>
      <c r="H16287" s="19"/>
      <c r="I16287" s="120"/>
      <c r="J16287" s="16"/>
      <c r="K16287" s="17"/>
      <c r="L16287" s="16"/>
      <c r="N16287" s="119"/>
      <c r="O16287" s="96"/>
    </row>
    <row r="16288" spans="6:15" ht="45.95" customHeight="1">
      <c r="F16288" s="133"/>
      <c r="G16288" s="19"/>
      <c r="H16288" s="19"/>
      <c r="I16288" s="120"/>
      <c r="J16288" s="16"/>
      <c r="K16288" s="17"/>
      <c r="L16288" s="16"/>
      <c r="N16288" s="119"/>
      <c r="O16288" s="96"/>
    </row>
    <row r="16289" spans="1:15" ht="45.95" customHeight="1">
      <c r="F16289" s="18"/>
      <c r="G16289" s="19"/>
      <c r="H16289" s="19"/>
      <c r="I16289" s="120"/>
      <c r="J16289" s="16"/>
      <c r="K16289" s="17"/>
      <c r="L16289" s="16"/>
      <c r="N16289" s="119"/>
      <c r="O16289" s="96"/>
    </row>
    <row r="16290" spans="1:15" ht="45.95" customHeight="1">
      <c r="F16290" s="18"/>
      <c r="G16290" s="19"/>
      <c r="H16290" s="19"/>
      <c r="I16290" s="120"/>
      <c r="J16290" s="23"/>
      <c r="K16290" s="24"/>
      <c r="L16290" s="23"/>
      <c r="N16290" s="119"/>
      <c r="O16290" s="96"/>
    </row>
    <row r="16291" spans="1:15" ht="45.95" customHeight="1">
      <c r="F16291" s="18"/>
      <c r="G16291" s="25"/>
      <c r="H16291" s="25"/>
      <c r="I16291" s="132"/>
      <c r="J16291" s="23"/>
      <c r="K16291" s="24"/>
      <c r="L16291" s="23"/>
      <c r="N16291" s="119"/>
    </row>
    <row r="16292" spans="1:15" ht="45.95" customHeight="1">
      <c r="F16292" s="22"/>
      <c r="G16292" s="25"/>
      <c r="H16292" s="25"/>
      <c r="I16292" s="132"/>
      <c r="J16292" s="23"/>
      <c r="K16292" s="24"/>
      <c r="L16292" s="23"/>
      <c r="N16292" s="119"/>
    </row>
    <row r="16293" spans="1:15" ht="45.95" customHeight="1">
      <c r="F16293" s="22"/>
      <c r="G16293" s="25"/>
      <c r="H16293" s="25"/>
      <c r="I16293" s="132"/>
      <c r="J16293" s="23"/>
      <c r="K16293" s="24"/>
      <c r="L16293" s="23"/>
      <c r="N16293" s="119"/>
    </row>
    <row r="16294" spans="1:15" ht="45.95" customHeight="1">
      <c r="F16294" s="25"/>
      <c r="G16294" s="25"/>
      <c r="H16294" s="25"/>
      <c r="I16294" s="132"/>
      <c r="J16294" s="23"/>
      <c r="K16294" s="24"/>
      <c r="L16294" s="23"/>
      <c r="N16294" s="119"/>
    </row>
    <row r="16295" spans="1:15" ht="45.95" customHeight="1">
      <c r="A16295" s="110"/>
      <c r="B16295" s="111"/>
      <c r="C16295" s="127"/>
      <c r="D16295" s="150"/>
      <c r="E16295" s="150"/>
      <c r="F16295" s="25"/>
      <c r="G16295" s="130"/>
      <c r="H16295" s="130"/>
      <c r="I16295" s="120"/>
      <c r="J16295" s="16"/>
      <c r="K16295" s="17"/>
      <c r="L16295" s="16"/>
      <c r="N16295" s="131"/>
    </row>
    <row r="16296" spans="1:15" ht="45.95" customHeight="1">
      <c r="F16296" s="133"/>
      <c r="G16296" s="130"/>
      <c r="H16296" s="130"/>
      <c r="I16296" s="120"/>
      <c r="J16296" s="16"/>
      <c r="K16296" s="17"/>
      <c r="L16296" s="16"/>
      <c r="N16296" s="131"/>
    </row>
    <row r="16297" spans="1:15" ht="45.95" customHeight="1">
      <c r="F16297" s="133"/>
      <c r="G16297" s="130"/>
      <c r="H16297" s="130"/>
      <c r="I16297" s="120"/>
      <c r="J16297" s="16"/>
      <c r="K16297" s="17"/>
      <c r="L16297" s="16"/>
      <c r="N16297" s="131"/>
    </row>
    <row r="16298" spans="1:15" ht="45.95" customHeight="1">
      <c r="F16298" s="133"/>
      <c r="G16298" s="130"/>
      <c r="H16298" s="130"/>
      <c r="I16298" s="120"/>
      <c r="J16298" s="16"/>
      <c r="K16298" s="17"/>
      <c r="L16298" s="16"/>
      <c r="N16298" s="131"/>
    </row>
    <row r="16299" spans="1:15" ht="45.95" customHeight="1">
      <c r="A16299" s="110"/>
      <c r="B16299" s="111"/>
      <c r="C16299" s="127"/>
      <c r="D16299" s="150"/>
      <c r="E16299" s="150"/>
      <c r="F16299" s="18"/>
      <c r="G16299" s="130"/>
      <c r="J16299" s="16"/>
      <c r="K16299" s="130"/>
      <c r="N16299" s="131"/>
    </row>
    <row r="16300" spans="1:15" ht="45.95" customHeight="1">
      <c r="A16300" s="110"/>
      <c r="B16300" s="111"/>
      <c r="C16300" s="127"/>
      <c r="D16300" s="150"/>
      <c r="E16300" s="150"/>
      <c r="F16300" s="18"/>
      <c r="G16300" s="19"/>
      <c r="H16300" s="19"/>
      <c r="I16300" s="137"/>
      <c r="J16300" s="16"/>
      <c r="K16300" s="17"/>
      <c r="L16300" s="16"/>
      <c r="N16300" s="121"/>
      <c r="O16300" s="96"/>
    </row>
    <row r="16301" spans="1:15" ht="45.95" customHeight="1">
      <c r="A16301" s="110"/>
      <c r="B16301" s="111"/>
      <c r="C16301" s="127"/>
      <c r="D16301" s="150"/>
      <c r="E16301" s="150"/>
      <c r="F16301" s="22"/>
      <c r="G16301" s="19"/>
      <c r="H16301" s="19"/>
      <c r="I16301" s="120"/>
      <c r="J16301" s="16"/>
      <c r="K16301" s="17"/>
      <c r="L16301" s="16"/>
      <c r="N16301" s="121"/>
      <c r="O16301" s="96"/>
    </row>
    <row r="16302" spans="1:15" ht="45.95" customHeight="1">
      <c r="A16302" s="110"/>
      <c r="B16302" s="111"/>
      <c r="C16302" s="127"/>
      <c r="D16302" s="150"/>
      <c r="E16302" s="150"/>
      <c r="F16302" s="25"/>
      <c r="G16302" s="19"/>
      <c r="H16302" s="19"/>
      <c r="I16302" s="120"/>
      <c r="J16302" s="16"/>
      <c r="K16302" s="17"/>
      <c r="L16302" s="16"/>
      <c r="N16302" s="121"/>
      <c r="O16302" s="96"/>
    </row>
    <row r="16303" spans="1:15" ht="45.95" customHeight="1">
      <c r="A16303" s="110"/>
      <c r="B16303" s="111"/>
      <c r="C16303" s="127"/>
      <c r="D16303" s="150"/>
      <c r="E16303" s="150"/>
      <c r="F16303" s="133"/>
      <c r="G16303" s="19"/>
      <c r="H16303" s="19"/>
      <c r="I16303" s="120"/>
      <c r="J16303" s="16"/>
      <c r="K16303" s="17"/>
      <c r="L16303" s="16"/>
      <c r="N16303" s="121"/>
      <c r="O16303" s="96"/>
    </row>
    <row r="16304" spans="1:15" ht="45.95" customHeight="1">
      <c r="A16304" s="110"/>
      <c r="B16304" s="111"/>
      <c r="C16304" s="127"/>
      <c r="D16304" s="150"/>
      <c r="E16304" s="150"/>
      <c r="F16304" s="133"/>
      <c r="G16304" s="19"/>
      <c r="H16304" s="19"/>
      <c r="I16304" s="120"/>
      <c r="J16304" s="23"/>
      <c r="K16304" s="24"/>
      <c r="L16304" s="23"/>
      <c r="N16304" s="121"/>
      <c r="O16304" s="96"/>
    </row>
    <row r="16305" spans="1:15" ht="45.95" customHeight="1">
      <c r="A16305" s="110"/>
      <c r="B16305" s="111"/>
      <c r="C16305" s="127"/>
      <c r="D16305" s="150"/>
      <c r="E16305" s="150"/>
      <c r="F16305" s="133"/>
      <c r="G16305" s="25"/>
      <c r="H16305" s="25"/>
      <c r="I16305" s="120"/>
      <c r="J16305" s="23"/>
      <c r="K16305" s="24"/>
      <c r="L16305" s="23"/>
      <c r="N16305" s="121"/>
    </row>
    <row r="16306" spans="1:15" ht="45.95" customHeight="1">
      <c r="A16306" s="110"/>
      <c r="B16306" s="111"/>
      <c r="C16306" s="127"/>
      <c r="D16306" s="150"/>
      <c r="E16306" s="150"/>
      <c r="F16306" s="18"/>
      <c r="G16306" s="25"/>
      <c r="H16306" s="25"/>
      <c r="I16306" s="132"/>
      <c r="J16306" s="23"/>
      <c r="K16306" s="24"/>
      <c r="L16306" s="23"/>
      <c r="N16306" s="121"/>
    </row>
    <row r="16307" spans="1:15" ht="45.95" customHeight="1">
      <c r="A16307" s="110"/>
      <c r="B16307" s="111"/>
      <c r="C16307" s="127"/>
      <c r="D16307" s="150"/>
      <c r="E16307" s="150"/>
      <c r="F16307" s="18"/>
      <c r="G16307" s="25"/>
      <c r="H16307" s="25"/>
      <c r="I16307" s="132"/>
      <c r="J16307" s="23"/>
      <c r="K16307" s="24"/>
      <c r="L16307" s="23"/>
      <c r="N16307" s="121"/>
    </row>
    <row r="16308" spans="1:15" ht="45.95" customHeight="1">
      <c r="A16308" s="110"/>
      <c r="B16308" s="111"/>
      <c r="C16308" s="127"/>
      <c r="D16308" s="150"/>
      <c r="E16308" s="150"/>
      <c r="F16308" s="18"/>
      <c r="G16308" s="25"/>
      <c r="H16308" s="25"/>
      <c r="I16308" s="132"/>
      <c r="J16308" s="23"/>
      <c r="K16308" s="24"/>
      <c r="L16308" s="23"/>
      <c r="N16308" s="121"/>
    </row>
    <row r="16309" spans="1:15" ht="45.95" customHeight="1">
      <c r="A16309" s="110"/>
      <c r="B16309" s="111"/>
      <c r="C16309" s="127"/>
      <c r="D16309" s="150"/>
      <c r="E16309" s="150"/>
      <c r="F16309" s="18"/>
      <c r="G16309" s="19"/>
      <c r="H16309" s="19"/>
      <c r="I16309" s="120"/>
      <c r="J16309" s="16"/>
      <c r="K16309" s="17"/>
      <c r="L16309" s="16"/>
      <c r="N16309" s="121"/>
      <c r="O16309" s="96"/>
    </row>
    <row r="16310" spans="1:15" ht="45.95" customHeight="1">
      <c r="A16310" s="110"/>
      <c r="B16310" s="111"/>
      <c r="C16310" s="127"/>
      <c r="D16310" s="150"/>
      <c r="E16310" s="150"/>
      <c r="F16310" s="18"/>
      <c r="G16310" s="19"/>
      <c r="H16310" s="19"/>
      <c r="I16310" s="120"/>
      <c r="J16310" s="16"/>
      <c r="K16310" s="17"/>
      <c r="L16310" s="16"/>
      <c r="N16310" s="121"/>
      <c r="O16310" s="96"/>
    </row>
    <row r="16311" spans="1:15" ht="45.95" customHeight="1">
      <c r="A16311" s="110"/>
      <c r="B16311" s="111"/>
      <c r="C16311" s="127"/>
      <c r="D16311" s="150"/>
      <c r="E16311" s="150"/>
      <c r="F16311" s="22"/>
      <c r="G16311" s="19"/>
      <c r="H16311" s="19"/>
      <c r="I16311" s="120"/>
      <c r="J16311" s="23"/>
      <c r="K16311" s="24"/>
      <c r="L16311" s="23"/>
      <c r="N16311" s="121"/>
      <c r="O16311" s="96"/>
    </row>
    <row r="16312" spans="1:15" ht="45.95" customHeight="1">
      <c r="A16312" s="110"/>
      <c r="B16312" s="111"/>
      <c r="C16312" s="127"/>
      <c r="D16312" s="150"/>
      <c r="E16312" s="150"/>
      <c r="F16312" s="25"/>
      <c r="G16312" s="19"/>
      <c r="H16312" s="19"/>
      <c r="I16312" s="120"/>
      <c r="J16312" s="23"/>
      <c r="K16312" s="24"/>
      <c r="L16312" s="23"/>
      <c r="N16312" s="121"/>
      <c r="O16312" s="96"/>
    </row>
    <row r="16313" spans="1:15" ht="45.95" customHeight="1">
      <c r="A16313" s="110"/>
      <c r="B16313" s="111"/>
      <c r="C16313" s="127"/>
      <c r="D16313" s="150"/>
      <c r="E16313" s="150"/>
      <c r="F16313" s="25"/>
      <c r="G16313" s="25"/>
      <c r="H16313" s="25"/>
      <c r="I16313" s="120"/>
      <c r="J16313" s="23"/>
      <c r="K16313" s="24"/>
      <c r="L16313" s="23"/>
      <c r="N16313" s="121"/>
    </row>
    <row r="16314" spans="1:15" ht="45.95" customHeight="1">
      <c r="A16314" s="110"/>
      <c r="B16314" s="111"/>
      <c r="C16314" s="127"/>
      <c r="D16314" s="150"/>
      <c r="E16314" s="150"/>
      <c r="F16314" s="133"/>
      <c r="G16314" s="25"/>
      <c r="H16314" s="25"/>
      <c r="I16314" s="132"/>
      <c r="J16314" s="23"/>
      <c r="K16314" s="24"/>
      <c r="L16314" s="23"/>
      <c r="N16314" s="121"/>
    </row>
    <row r="16315" spans="1:15" ht="45.95" customHeight="1">
      <c r="A16315" s="110"/>
      <c r="B16315" s="111"/>
      <c r="C16315" s="127"/>
      <c r="D16315" s="150"/>
      <c r="E16315" s="150"/>
      <c r="F16315" s="133"/>
      <c r="G16315" s="25"/>
      <c r="H16315" s="25"/>
      <c r="I16315" s="132"/>
      <c r="J16315" s="23"/>
      <c r="K16315" s="24"/>
      <c r="L16315" s="23"/>
      <c r="N16315" s="121"/>
    </row>
    <row r="16316" spans="1:15" ht="45.95" customHeight="1">
      <c r="A16316" s="110"/>
      <c r="B16316" s="111"/>
      <c r="C16316" s="127"/>
      <c r="D16316" s="150"/>
      <c r="E16316" s="150"/>
      <c r="F16316" s="18"/>
      <c r="G16316" s="19"/>
      <c r="H16316" s="19"/>
      <c r="I16316" s="120"/>
      <c r="J16316" s="16"/>
      <c r="K16316" s="17"/>
      <c r="L16316" s="16"/>
      <c r="N16316" s="131"/>
    </row>
    <row r="16317" spans="1:15" ht="45.95" customHeight="1">
      <c r="A16317" s="110"/>
      <c r="B16317" s="111"/>
      <c r="C16317" s="127"/>
      <c r="D16317" s="150"/>
      <c r="E16317" s="150"/>
      <c r="F16317" s="18"/>
      <c r="G16317" s="19"/>
      <c r="H16317" s="19"/>
      <c r="I16317" s="120"/>
      <c r="J16317" s="16"/>
      <c r="K16317" s="17"/>
      <c r="L16317" s="16"/>
      <c r="N16317" s="131"/>
    </row>
    <row r="16318" spans="1:15" ht="45.95" customHeight="1">
      <c r="A16318" s="110"/>
      <c r="B16318" s="111"/>
      <c r="C16318" s="127"/>
      <c r="D16318" s="150"/>
      <c r="E16318" s="150"/>
      <c r="F16318" s="18"/>
      <c r="G16318" s="19"/>
      <c r="H16318" s="19"/>
      <c r="I16318" s="120"/>
      <c r="J16318" s="16"/>
      <c r="K16318" s="17"/>
      <c r="L16318" s="16"/>
      <c r="N16318" s="131"/>
    </row>
    <row r="16319" spans="1:15" ht="45.95" customHeight="1">
      <c r="A16319" s="110"/>
      <c r="B16319" s="111"/>
      <c r="C16319" s="127"/>
      <c r="D16319" s="150"/>
      <c r="E16319" s="150"/>
      <c r="F16319" s="18"/>
      <c r="G16319" s="19"/>
      <c r="H16319" s="19"/>
      <c r="I16319" s="120"/>
      <c r="J16319" s="16"/>
      <c r="K16319" s="17"/>
      <c r="L16319" s="16"/>
      <c r="N16319" s="131"/>
    </row>
    <row r="16320" spans="1:15" ht="45.95" customHeight="1">
      <c r="A16320" s="110"/>
      <c r="B16320" s="111"/>
      <c r="C16320" s="127"/>
      <c r="D16320" s="150"/>
      <c r="E16320" s="150"/>
      <c r="F16320" s="130"/>
      <c r="G16320" s="19"/>
      <c r="H16320" s="19"/>
      <c r="I16320" s="120"/>
      <c r="J16320" s="23"/>
      <c r="K16320" s="24"/>
      <c r="L16320" s="23"/>
      <c r="N16320" s="131"/>
    </row>
    <row r="16321" spans="1:14" ht="45.95" customHeight="1">
      <c r="A16321" s="110"/>
      <c r="B16321" s="111"/>
      <c r="C16321" s="127"/>
      <c r="D16321" s="150"/>
      <c r="E16321" s="150"/>
      <c r="F16321" s="18"/>
      <c r="G16321" s="25"/>
      <c r="H16321" s="25"/>
      <c r="I16321" s="132"/>
      <c r="J16321" s="23"/>
      <c r="K16321" s="24"/>
      <c r="L16321" s="23"/>
      <c r="N16321" s="131"/>
    </row>
    <row r="16322" spans="1:14" ht="45.95" customHeight="1">
      <c r="A16322" s="110"/>
      <c r="B16322" s="111"/>
      <c r="C16322" s="127"/>
      <c r="D16322" s="150"/>
      <c r="E16322" s="150"/>
      <c r="F16322" s="18"/>
      <c r="G16322" s="25"/>
      <c r="H16322" s="25"/>
      <c r="I16322" s="132"/>
      <c r="J16322" s="23"/>
      <c r="K16322" s="24"/>
      <c r="L16322" s="23"/>
      <c r="N16322" s="131"/>
    </row>
    <row r="16323" spans="1:14" ht="45.95" customHeight="1">
      <c r="A16323" s="110"/>
      <c r="B16323" s="111"/>
      <c r="C16323" s="127"/>
      <c r="D16323" s="150"/>
      <c r="E16323" s="150"/>
      <c r="F16323" s="18"/>
      <c r="G16323" s="25"/>
      <c r="H16323" s="25"/>
      <c r="I16323" s="132"/>
      <c r="J16323" s="23"/>
      <c r="K16323" s="24"/>
      <c r="L16323" s="23"/>
      <c r="N16323" s="131"/>
    </row>
    <row r="16324" spans="1:14" ht="45.95" customHeight="1">
      <c r="A16324" s="110"/>
      <c r="B16324" s="111"/>
      <c r="C16324" s="127"/>
      <c r="D16324" s="150"/>
      <c r="E16324" s="150"/>
      <c r="F16324" s="18"/>
      <c r="G16324" s="25"/>
      <c r="H16324" s="25"/>
      <c r="I16324" s="132"/>
      <c r="J16324" s="23"/>
      <c r="K16324" s="24"/>
      <c r="L16324" s="23"/>
      <c r="N16324" s="131"/>
    </row>
    <row r="16325" spans="1:14" ht="45.95" customHeight="1">
      <c r="A16325" s="110"/>
      <c r="B16325" s="111"/>
      <c r="C16325" s="127"/>
      <c r="D16325" s="150"/>
      <c r="E16325" s="150"/>
      <c r="F16325" s="22"/>
      <c r="G16325" s="19"/>
      <c r="H16325" s="19"/>
      <c r="I16325" s="120"/>
      <c r="J16325" s="16"/>
      <c r="K16325" s="17"/>
      <c r="L16325" s="16"/>
      <c r="N16325" s="131"/>
    </row>
    <row r="16326" spans="1:14" ht="45.95" customHeight="1">
      <c r="A16326" s="110"/>
      <c r="B16326" s="111"/>
      <c r="C16326" s="127"/>
      <c r="D16326" s="150"/>
      <c r="E16326" s="150"/>
      <c r="F16326" s="25"/>
      <c r="G16326" s="19"/>
      <c r="H16326" s="19"/>
      <c r="I16326" s="120"/>
      <c r="J16326" s="16"/>
      <c r="K16326" s="17"/>
      <c r="L16326" s="16"/>
      <c r="N16326" s="131"/>
    </row>
    <row r="16327" spans="1:14" ht="45.95" customHeight="1">
      <c r="A16327" s="110"/>
      <c r="B16327" s="111"/>
      <c r="C16327" s="127"/>
      <c r="D16327" s="150"/>
      <c r="E16327" s="150"/>
      <c r="F16327" s="133"/>
      <c r="G16327" s="19"/>
      <c r="H16327" s="19"/>
      <c r="I16327" s="120"/>
      <c r="J16327" s="16"/>
      <c r="K16327" s="17"/>
      <c r="L16327" s="16"/>
      <c r="N16327" s="131"/>
    </row>
    <row r="16328" spans="1:14" ht="45.95" customHeight="1">
      <c r="A16328" s="110"/>
      <c r="B16328" s="111"/>
      <c r="C16328" s="127"/>
      <c r="D16328" s="150"/>
      <c r="E16328" s="150"/>
      <c r="F16328" s="133"/>
      <c r="G16328" s="19"/>
      <c r="H16328" s="19"/>
      <c r="I16328" s="120"/>
      <c r="J16328" s="23"/>
      <c r="K16328" s="24"/>
      <c r="L16328" s="23"/>
      <c r="N16328" s="131"/>
    </row>
    <row r="16329" spans="1:14" ht="45.95" customHeight="1">
      <c r="A16329" s="110"/>
      <c r="B16329" s="111"/>
      <c r="C16329" s="127"/>
      <c r="D16329" s="150"/>
      <c r="E16329" s="150"/>
      <c r="F16329" s="133"/>
      <c r="G16329" s="25"/>
      <c r="H16329" s="25"/>
      <c r="I16329" s="132"/>
      <c r="J16329" s="23"/>
      <c r="K16329" s="24"/>
      <c r="L16329" s="23"/>
      <c r="N16329" s="131"/>
    </row>
    <row r="16330" spans="1:14" ht="45.95" customHeight="1">
      <c r="A16330" s="110"/>
      <c r="B16330" s="111"/>
      <c r="C16330" s="127"/>
      <c r="D16330" s="150"/>
      <c r="E16330" s="150"/>
      <c r="F16330" s="18"/>
      <c r="G16330" s="25"/>
      <c r="H16330" s="25"/>
      <c r="I16330" s="132"/>
      <c r="J16330" s="23"/>
      <c r="K16330" s="24"/>
      <c r="L16330" s="23"/>
      <c r="N16330" s="131"/>
    </row>
    <row r="16331" spans="1:14" ht="45.95" customHeight="1">
      <c r="A16331" s="110"/>
      <c r="B16331" s="111"/>
      <c r="C16331" s="127"/>
      <c r="D16331" s="150"/>
      <c r="E16331" s="150"/>
      <c r="F16331" s="18"/>
      <c r="G16331" s="19"/>
      <c r="H16331" s="19"/>
      <c r="I16331" s="120"/>
      <c r="J16331" s="16"/>
      <c r="K16331" s="17"/>
      <c r="L16331" s="16"/>
      <c r="N16331" s="121"/>
    </row>
    <row r="16332" spans="1:14" ht="45.95" customHeight="1">
      <c r="A16332" s="110"/>
      <c r="B16332" s="111"/>
      <c r="C16332" s="127"/>
      <c r="D16332" s="150"/>
      <c r="E16332" s="150"/>
      <c r="F16332" s="22"/>
      <c r="G16332" s="19"/>
      <c r="H16332" s="19"/>
      <c r="I16332" s="120"/>
      <c r="J16332" s="16"/>
      <c r="K16332" s="17"/>
      <c r="L16332" s="16"/>
      <c r="N16332" s="121"/>
    </row>
    <row r="16333" spans="1:14" ht="45.95" customHeight="1">
      <c r="A16333" s="110"/>
      <c r="B16333" s="111"/>
      <c r="C16333" s="127"/>
      <c r="D16333" s="150"/>
      <c r="E16333" s="150"/>
      <c r="F16333" s="22"/>
      <c r="G16333" s="19"/>
      <c r="H16333" s="19"/>
      <c r="I16333" s="120"/>
      <c r="J16333" s="16"/>
      <c r="K16333" s="17"/>
      <c r="L16333" s="16"/>
      <c r="N16333" s="121"/>
    </row>
    <row r="16334" spans="1:14" ht="45.95" customHeight="1">
      <c r="A16334" s="110"/>
      <c r="B16334" s="111"/>
      <c r="C16334" s="127"/>
      <c r="D16334" s="150"/>
      <c r="E16334" s="150"/>
      <c r="F16334" s="25"/>
      <c r="G16334" s="19"/>
      <c r="H16334" s="19"/>
      <c r="I16334" s="120"/>
      <c r="J16334" s="16"/>
      <c r="K16334" s="17"/>
      <c r="L16334" s="16"/>
      <c r="N16334" s="121"/>
    </row>
    <row r="16335" spans="1:14" ht="45.95" customHeight="1">
      <c r="A16335" s="110"/>
      <c r="B16335" s="111"/>
      <c r="C16335" s="127"/>
      <c r="D16335" s="150"/>
      <c r="E16335" s="150"/>
      <c r="F16335" s="133"/>
      <c r="G16335" s="19"/>
      <c r="H16335" s="19"/>
      <c r="I16335" s="120"/>
      <c r="J16335" s="23"/>
      <c r="K16335" s="24"/>
      <c r="L16335" s="23"/>
      <c r="N16335" s="121"/>
    </row>
    <row r="16336" spans="1:14" ht="45.95" customHeight="1">
      <c r="A16336" s="110"/>
      <c r="B16336" s="111"/>
      <c r="C16336" s="127"/>
      <c r="D16336" s="150"/>
      <c r="E16336" s="150"/>
      <c r="F16336" s="133"/>
      <c r="G16336" s="19"/>
      <c r="H16336" s="19"/>
      <c r="I16336" s="120"/>
      <c r="J16336" s="23"/>
      <c r="K16336" s="24"/>
      <c r="L16336" s="23"/>
      <c r="N16336" s="121"/>
    </row>
    <row r="16337" spans="1:16" ht="45.95" customHeight="1">
      <c r="A16337" s="110"/>
      <c r="B16337" s="111"/>
      <c r="C16337" s="127"/>
      <c r="D16337" s="150"/>
      <c r="E16337" s="150"/>
      <c r="F16337" s="18"/>
      <c r="G16337" s="25"/>
      <c r="H16337" s="25"/>
      <c r="I16337" s="132"/>
      <c r="J16337" s="23"/>
      <c r="K16337" s="24"/>
      <c r="L16337" s="23"/>
      <c r="N16337" s="121"/>
    </row>
    <row r="16338" spans="1:16" ht="45.95" customHeight="1">
      <c r="A16338" s="110"/>
      <c r="B16338" s="111"/>
      <c r="C16338" s="127"/>
      <c r="D16338" s="150"/>
      <c r="E16338" s="150"/>
      <c r="F16338" s="18"/>
      <c r="G16338" s="25"/>
      <c r="H16338" s="25"/>
      <c r="I16338" s="132"/>
      <c r="J16338" s="23"/>
      <c r="K16338" s="24"/>
      <c r="L16338" s="23"/>
      <c r="N16338" s="121"/>
    </row>
    <row r="16339" spans="1:16" ht="45.95" customHeight="1">
      <c r="A16339" s="110"/>
      <c r="B16339" s="111"/>
      <c r="C16339" s="127"/>
      <c r="D16339" s="150"/>
      <c r="E16339" s="150"/>
      <c r="F16339" s="18"/>
      <c r="G16339" s="25"/>
      <c r="H16339" s="25"/>
      <c r="I16339" s="132"/>
      <c r="J16339" s="23"/>
      <c r="K16339" s="24"/>
      <c r="L16339" s="23"/>
      <c r="N16339" s="121"/>
    </row>
    <row r="16340" spans="1:16" ht="45.95" customHeight="1">
      <c r="A16340" s="110"/>
      <c r="B16340" s="111"/>
      <c r="C16340" s="127"/>
      <c r="D16340" s="150"/>
      <c r="E16340" s="150"/>
      <c r="F16340" s="18"/>
      <c r="G16340" s="130"/>
      <c r="J16340" s="16"/>
      <c r="K16340" s="130"/>
      <c r="N16340" s="131"/>
    </row>
    <row r="16341" spans="1:16" ht="45.95" customHeight="1">
      <c r="F16341" s="22"/>
      <c r="G16341" s="130"/>
      <c r="J16341" s="16"/>
      <c r="K16341" s="130"/>
      <c r="N16341" s="131"/>
    </row>
    <row r="16342" spans="1:16" ht="45.95" customHeight="1">
      <c r="F16342" s="25"/>
      <c r="J16342" s="16"/>
      <c r="K16342" s="130"/>
      <c r="N16342" s="131"/>
      <c r="O16342" s="131"/>
      <c r="P16342" s="131"/>
    </row>
    <row r="16343" spans="1:16" ht="45.95" customHeight="1">
      <c r="F16343" s="25"/>
      <c r="G16343" s="19"/>
      <c r="H16343" s="19"/>
      <c r="I16343" s="137"/>
      <c r="J16343" s="16"/>
      <c r="K16343" s="17"/>
      <c r="L16343" s="16"/>
      <c r="N16343" s="121"/>
      <c r="O16343" s="121"/>
      <c r="P16343" s="131"/>
    </row>
    <row r="16344" spans="1:16" ht="45.95" customHeight="1">
      <c r="F16344" s="133"/>
      <c r="G16344" s="19"/>
      <c r="H16344" s="19"/>
      <c r="I16344" s="120"/>
      <c r="J16344" s="16"/>
      <c r="K16344" s="17"/>
      <c r="L16344" s="16"/>
      <c r="N16344" s="121"/>
      <c r="O16344" s="121"/>
      <c r="P16344" s="131"/>
    </row>
    <row r="16345" spans="1:16" ht="45.95" customHeight="1">
      <c r="F16345" s="133"/>
      <c r="G16345" s="19"/>
      <c r="H16345" s="19"/>
      <c r="I16345" s="120"/>
      <c r="J16345" s="16"/>
      <c r="K16345" s="17"/>
      <c r="L16345" s="16"/>
      <c r="N16345" s="121"/>
      <c r="O16345" s="121"/>
      <c r="P16345" s="131"/>
    </row>
    <row r="16346" spans="1:16" ht="45.95" customHeight="1">
      <c r="F16346" s="18"/>
      <c r="G16346" s="19"/>
      <c r="H16346" s="19"/>
      <c r="I16346" s="120"/>
      <c r="J16346" s="16"/>
      <c r="K16346" s="17"/>
      <c r="L16346" s="16"/>
      <c r="N16346" s="121"/>
      <c r="O16346" s="121"/>
      <c r="P16346" s="131"/>
    </row>
    <row r="16347" spans="1:16" ht="45.95" customHeight="1">
      <c r="F16347" s="18"/>
      <c r="G16347" s="19"/>
      <c r="H16347" s="19"/>
      <c r="I16347" s="120"/>
      <c r="J16347" s="23"/>
      <c r="K16347" s="24"/>
      <c r="L16347" s="23"/>
      <c r="N16347" s="121"/>
      <c r="O16347" s="121"/>
      <c r="P16347" s="131"/>
    </row>
    <row r="16348" spans="1:16" ht="45.95" customHeight="1">
      <c r="F16348" s="18"/>
      <c r="G16348" s="19"/>
      <c r="H16348" s="19"/>
      <c r="I16348" s="120"/>
      <c r="J16348" s="23"/>
      <c r="K16348" s="24"/>
      <c r="L16348" s="23"/>
      <c r="N16348" s="121"/>
      <c r="O16348" s="121"/>
      <c r="P16348" s="131"/>
    </row>
    <row r="16349" spans="1:16" ht="45.95" customHeight="1">
      <c r="F16349" s="22"/>
      <c r="G16349" s="25"/>
      <c r="H16349" s="25"/>
      <c r="I16349" s="132"/>
      <c r="J16349" s="23"/>
      <c r="K16349" s="24"/>
      <c r="L16349" s="23"/>
      <c r="N16349" s="121"/>
      <c r="O16349" s="131"/>
      <c r="P16349" s="131"/>
    </row>
    <row r="16350" spans="1:16" ht="45.95" customHeight="1">
      <c r="F16350" s="133"/>
      <c r="G16350" s="25"/>
      <c r="H16350" s="25"/>
      <c r="I16350" s="132"/>
      <c r="J16350" s="23"/>
      <c r="K16350" s="24"/>
      <c r="L16350" s="23"/>
      <c r="N16350" s="121"/>
      <c r="O16350" s="131"/>
      <c r="P16350" s="131"/>
    </row>
    <row r="16351" spans="1:16" ht="45.95" customHeight="1">
      <c r="F16351" s="133"/>
      <c r="G16351" s="25"/>
      <c r="H16351" s="25"/>
      <c r="I16351" s="132"/>
      <c r="J16351" s="23"/>
      <c r="K16351" s="24"/>
      <c r="L16351" s="23"/>
      <c r="N16351" s="121"/>
      <c r="O16351" s="131"/>
      <c r="P16351" s="131"/>
    </row>
    <row r="16352" spans="1:16" ht="45.95" customHeight="1">
      <c r="F16352" s="18"/>
      <c r="G16352" s="25"/>
      <c r="H16352" s="25"/>
      <c r="I16352" s="132"/>
      <c r="J16352" s="23"/>
      <c r="K16352" s="24"/>
      <c r="L16352" s="23"/>
      <c r="N16352" s="121"/>
      <c r="O16352" s="131"/>
      <c r="P16352" s="131"/>
    </row>
    <row r="16353" spans="6:16" ht="45.95" customHeight="1">
      <c r="F16353" s="18"/>
      <c r="G16353" s="25"/>
      <c r="H16353" s="25"/>
      <c r="I16353" s="132"/>
      <c r="J16353" s="23"/>
      <c r="K16353" s="24"/>
      <c r="L16353" s="23"/>
      <c r="N16353" s="121"/>
      <c r="O16353" s="131"/>
      <c r="P16353" s="131"/>
    </row>
    <row r="16354" spans="6:16" ht="45.95" customHeight="1">
      <c r="F16354" s="18"/>
      <c r="G16354" s="19"/>
      <c r="H16354" s="19"/>
      <c r="I16354" s="137"/>
      <c r="J16354" s="16"/>
      <c r="K16354" s="17"/>
      <c r="L16354" s="16"/>
      <c r="N16354" s="121"/>
      <c r="O16354" s="121"/>
      <c r="P16354" s="131"/>
    </row>
    <row r="16355" spans="6:16" ht="45.95" customHeight="1">
      <c r="F16355" s="18"/>
      <c r="G16355" s="19"/>
      <c r="H16355" s="19"/>
      <c r="I16355" s="120"/>
      <c r="J16355" s="16"/>
      <c r="K16355" s="17"/>
      <c r="L16355" s="16"/>
      <c r="N16355" s="121"/>
      <c r="O16355" s="121"/>
      <c r="P16355" s="131"/>
    </row>
    <row r="16356" spans="6:16" ht="45.95" customHeight="1">
      <c r="F16356" s="22"/>
      <c r="G16356" s="19"/>
      <c r="H16356" s="19"/>
      <c r="I16356" s="120"/>
      <c r="J16356" s="16"/>
      <c r="K16356" s="17"/>
      <c r="L16356" s="16"/>
      <c r="N16356" s="121"/>
      <c r="O16356" s="121"/>
      <c r="P16356" s="131"/>
    </row>
    <row r="16357" spans="6:16" ht="45.95" customHeight="1">
      <c r="F16357" s="22"/>
      <c r="G16357" s="19"/>
      <c r="H16357" s="19"/>
      <c r="I16357" s="120"/>
      <c r="J16357" s="16"/>
      <c r="K16357" s="17"/>
      <c r="L16357" s="16"/>
      <c r="N16357" s="121"/>
      <c r="O16357" s="121"/>
      <c r="P16357" s="131"/>
    </row>
    <row r="16358" spans="6:16" ht="45.95" customHeight="1">
      <c r="F16358" s="25"/>
      <c r="G16358" s="19"/>
      <c r="H16358" s="19"/>
      <c r="I16358" s="120"/>
      <c r="J16358" s="16"/>
      <c r="K16358" s="17"/>
      <c r="L16358" s="16"/>
      <c r="N16358" s="121"/>
      <c r="O16358" s="121"/>
      <c r="P16358" s="131"/>
    </row>
    <row r="16359" spans="6:16" ht="45.95" customHeight="1">
      <c r="F16359" s="133"/>
      <c r="G16359" s="19"/>
      <c r="H16359" s="19"/>
      <c r="I16359" s="120"/>
      <c r="J16359" s="23"/>
      <c r="K16359" s="24"/>
      <c r="L16359" s="23"/>
      <c r="N16359" s="121"/>
      <c r="O16359" s="121"/>
      <c r="P16359" s="131"/>
    </row>
    <row r="16360" spans="6:16" ht="45.95" customHeight="1">
      <c r="F16360" s="133"/>
      <c r="G16360" s="25"/>
      <c r="H16360" s="25"/>
      <c r="I16360" s="132"/>
      <c r="J16360" s="23"/>
      <c r="K16360" s="24"/>
      <c r="L16360" s="23"/>
      <c r="N16360" s="121"/>
      <c r="O16360" s="131"/>
      <c r="P16360" s="131"/>
    </row>
    <row r="16361" spans="6:16" ht="45.95" customHeight="1">
      <c r="F16361" s="18"/>
      <c r="G16361" s="25"/>
      <c r="H16361" s="25"/>
      <c r="I16361" s="132"/>
      <c r="J16361" s="23"/>
      <c r="K16361" s="24"/>
      <c r="L16361" s="23"/>
      <c r="N16361" s="121"/>
      <c r="O16361" s="131"/>
      <c r="P16361" s="131"/>
    </row>
    <row r="16362" spans="6:16" ht="45.95" customHeight="1">
      <c r="F16362" s="18"/>
      <c r="G16362" s="25"/>
      <c r="H16362" s="25"/>
      <c r="I16362" s="132"/>
      <c r="J16362" s="23"/>
      <c r="K16362" s="24"/>
      <c r="L16362" s="23"/>
      <c r="N16362" s="121"/>
      <c r="O16362" s="131"/>
      <c r="P16362" s="131"/>
    </row>
    <row r="16363" spans="6:16" ht="45.95" customHeight="1">
      <c r="F16363" s="6"/>
      <c r="G16363" s="25"/>
      <c r="H16363" s="25"/>
      <c r="I16363" s="132"/>
      <c r="J16363" s="23"/>
      <c r="K16363" s="24"/>
      <c r="L16363" s="23"/>
      <c r="N16363" s="121"/>
      <c r="O16363" s="131"/>
      <c r="P16363" s="131"/>
    </row>
    <row r="16364" spans="6:16" ht="45.95" customHeight="1">
      <c r="F16364" s="18"/>
      <c r="G16364" s="25"/>
      <c r="H16364" s="25"/>
      <c r="I16364" s="132"/>
      <c r="J16364" s="23"/>
      <c r="K16364" s="24"/>
      <c r="L16364" s="23"/>
      <c r="N16364" s="121"/>
      <c r="O16364" s="131"/>
      <c r="P16364" s="131"/>
    </row>
    <row r="16365" spans="6:16" ht="45.95" customHeight="1">
      <c r="F16365" s="18"/>
      <c r="G16365" s="19"/>
      <c r="H16365" s="19"/>
      <c r="I16365" s="137"/>
      <c r="J16365" s="16"/>
      <c r="K16365" s="17"/>
      <c r="L16365" s="16"/>
      <c r="N16365" s="131"/>
      <c r="O16365" s="131"/>
      <c r="P16365" s="131"/>
    </row>
    <row r="16366" spans="6:16" ht="45.95" customHeight="1">
      <c r="F16366" s="18"/>
      <c r="G16366" s="19"/>
      <c r="H16366" s="19"/>
      <c r="I16366" s="120"/>
      <c r="J16366" s="16"/>
      <c r="K16366" s="17"/>
      <c r="L16366" s="16"/>
      <c r="N16366" s="131"/>
      <c r="O16366" s="131"/>
      <c r="P16366" s="131"/>
    </row>
    <row r="16367" spans="6:16" ht="45.95" customHeight="1">
      <c r="F16367" s="18"/>
      <c r="G16367" s="19"/>
      <c r="H16367" s="19"/>
      <c r="I16367" s="120"/>
      <c r="J16367" s="16"/>
      <c r="K16367" s="17"/>
      <c r="L16367" s="16"/>
      <c r="N16367" s="131"/>
      <c r="O16367" s="131"/>
      <c r="P16367" s="131"/>
    </row>
    <row r="16368" spans="6:16" ht="45.95" customHeight="1">
      <c r="F16368" s="22"/>
      <c r="G16368" s="19"/>
      <c r="H16368" s="19"/>
      <c r="I16368" s="120"/>
      <c r="J16368" s="16"/>
      <c r="K16368" s="17"/>
      <c r="L16368" s="16"/>
      <c r="N16368" s="131"/>
      <c r="O16368" s="131"/>
      <c r="P16368" s="131"/>
    </row>
    <row r="16369" spans="1:16" ht="45.95" customHeight="1">
      <c r="F16369" s="22"/>
      <c r="G16369" s="19"/>
      <c r="H16369" s="19"/>
      <c r="I16369" s="120"/>
      <c r="J16369" s="16"/>
      <c r="K16369" s="17"/>
      <c r="L16369" s="16"/>
      <c r="N16369" s="131"/>
      <c r="O16369" s="131"/>
      <c r="P16369" s="131"/>
    </row>
    <row r="16370" spans="1:16" ht="45.95" customHeight="1">
      <c r="F16370" s="25"/>
      <c r="G16370" s="19"/>
      <c r="H16370" s="19"/>
      <c r="I16370" s="120"/>
      <c r="J16370" s="16"/>
      <c r="K16370" s="17"/>
      <c r="L16370" s="16"/>
      <c r="N16370" s="131"/>
      <c r="O16370" s="131"/>
      <c r="P16370" s="131"/>
    </row>
    <row r="16371" spans="1:16" ht="45.95" customHeight="1">
      <c r="F16371" s="25"/>
      <c r="G16371" s="19"/>
      <c r="H16371" s="19"/>
      <c r="I16371" s="120"/>
      <c r="J16371" s="16"/>
      <c r="K16371" s="17"/>
      <c r="L16371" s="16"/>
      <c r="N16371" s="131"/>
      <c r="O16371" s="131"/>
      <c r="P16371" s="131"/>
    </row>
    <row r="16372" spans="1:16" ht="45.95" customHeight="1">
      <c r="F16372" s="133"/>
      <c r="G16372" s="19"/>
      <c r="H16372" s="19"/>
      <c r="I16372" s="120"/>
      <c r="J16372" s="16"/>
      <c r="K16372" s="17"/>
      <c r="L16372" s="16"/>
      <c r="N16372" s="131"/>
      <c r="O16372" s="131"/>
      <c r="P16372" s="131"/>
    </row>
    <row r="16373" spans="1:16" ht="45.95" customHeight="1">
      <c r="F16373" s="133"/>
      <c r="G16373" s="19"/>
      <c r="H16373" s="19"/>
      <c r="I16373" s="120"/>
      <c r="J16373" s="16"/>
      <c r="K16373" s="17"/>
      <c r="L16373" s="16"/>
      <c r="N16373" s="131"/>
      <c r="O16373" s="131"/>
      <c r="P16373" s="131"/>
    </row>
    <row r="16374" spans="1:16" ht="45.95" customHeight="1">
      <c r="F16374" s="133"/>
      <c r="G16374" s="19"/>
      <c r="H16374" s="19"/>
      <c r="I16374" s="120"/>
      <c r="J16374" s="16"/>
      <c r="K16374" s="17"/>
      <c r="L16374" s="16"/>
      <c r="N16374" s="131"/>
      <c r="O16374" s="131"/>
      <c r="P16374" s="131"/>
    </row>
    <row r="16375" spans="1:16" ht="45.95" customHeight="1">
      <c r="F16375" s="18"/>
      <c r="G16375" s="19"/>
      <c r="H16375" s="19"/>
      <c r="I16375" s="120"/>
      <c r="J16375" s="16"/>
      <c r="K16375" s="17"/>
      <c r="L16375" s="16"/>
      <c r="N16375" s="131"/>
      <c r="O16375" s="131"/>
      <c r="P16375" s="131"/>
    </row>
    <row r="16376" spans="1:16" ht="45.95" customHeight="1">
      <c r="F16376" s="18"/>
      <c r="G16376" s="19"/>
      <c r="H16376" s="19"/>
      <c r="I16376" s="120"/>
      <c r="J16376" s="23"/>
      <c r="K16376" s="24"/>
      <c r="L16376" s="23"/>
      <c r="N16376" s="131"/>
      <c r="O16376" s="131"/>
      <c r="P16376" s="131"/>
    </row>
    <row r="16377" spans="1:16" ht="45.95" customHeight="1">
      <c r="F16377" s="18"/>
      <c r="G16377" s="25"/>
      <c r="H16377" s="25"/>
      <c r="I16377" s="132"/>
      <c r="J16377" s="23"/>
      <c r="K16377" s="24"/>
      <c r="L16377" s="23"/>
      <c r="N16377" s="131"/>
      <c r="O16377" s="131"/>
      <c r="P16377" s="131"/>
    </row>
    <row r="16378" spans="1:16" ht="45.95" customHeight="1">
      <c r="F16378" s="18"/>
      <c r="G16378" s="25"/>
      <c r="H16378" s="25"/>
      <c r="I16378" s="132"/>
      <c r="J16378" s="23"/>
      <c r="K16378" s="24"/>
      <c r="L16378" s="23"/>
      <c r="N16378" s="131"/>
      <c r="O16378" s="131"/>
      <c r="P16378" s="131"/>
    </row>
    <row r="16379" spans="1:16" ht="45.95" customHeight="1">
      <c r="F16379" s="18"/>
      <c r="G16379" s="25"/>
      <c r="H16379" s="25"/>
      <c r="I16379" s="132"/>
      <c r="J16379" s="23"/>
      <c r="K16379" s="24"/>
      <c r="L16379" s="23"/>
      <c r="N16379" s="131"/>
      <c r="O16379" s="131"/>
      <c r="P16379" s="131"/>
    </row>
    <row r="16380" spans="1:16" ht="45.95" customHeight="1">
      <c r="F16380" s="22"/>
      <c r="G16380" s="25"/>
      <c r="H16380" s="25"/>
      <c r="I16380" s="132"/>
      <c r="J16380" s="23"/>
      <c r="K16380" s="24"/>
      <c r="L16380" s="23"/>
      <c r="N16380" s="131"/>
      <c r="O16380" s="131"/>
      <c r="P16380" s="131"/>
    </row>
    <row r="16381" spans="1:16" ht="45.95" customHeight="1">
      <c r="F16381" s="25"/>
      <c r="G16381" s="25"/>
      <c r="H16381" s="25"/>
      <c r="I16381" s="132"/>
      <c r="J16381" s="23"/>
      <c r="K16381" s="24"/>
      <c r="L16381" s="23"/>
      <c r="N16381" s="131"/>
      <c r="O16381" s="131"/>
      <c r="P16381" s="131"/>
    </row>
    <row r="16382" spans="1:16" ht="45.95" customHeight="1">
      <c r="F16382" s="25"/>
      <c r="G16382" s="25"/>
      <c r="H16382" s="25"/>
      <c r="I16382" s="132"/>
      <c r="J16382" s="23"/>
      <c r="K16382" s="24"/>
      <c r="L16382" s="23"/>
      <c r="N16382" s="131"/>
      <c r="O16382" s="131"/>
      <c r="P16382" s="131"/>
    </row>
    <row r="16383" spans="1:16" ht="45.95" customHeight="1">
      <c r="A16383" s="110"/>
      <c r="B16383" s="111"/>
      <c r="C16383" s="127"/>
      <c r="D16383" s="150"/>
      <c r="E16383" s="150"/>
      <c r="F16383" s="133"/>
      <c r="G16383" s="130"/>
      <c r="J16383" s="16"/>
      <c r="K16383" s="130"/>
      <c r="N16383" s="131"/>
    </row>
    <row r="16384" spans="1:16" ht="45.95" customHeight="1">
      <c r="F16384" s="133"/>
      <c r="G16384" s="130"/>
      <c r="H16384" s="130"/>
      <c r="I16384" s="120"/>
      <c r="J16384" s="16"/>
      <c r="K16384" s="17"/>
      <c r="L16384" s="16"/>
      <c r="N16384" s="131"/>
      <c r="O16384" s="96"/>
    </row>
    <row r="16385" spans="6:15" ht="45.95" customHeight="1">
      <c r="F16385" s="133"/>
      <c r="G16385" s="130"/>
      <c r="H16385" s="130"/>
      <c r="I16385" s="120"/>
      <c r="J16385" s="16"/>
      <c r="K16385" s="17"/>
      <c r="L16385" s="16"/>
      <c r="N16385" s="131"/>
      <c r="O16385" s="96"/>
    </row>
    <row r="16386" spans="6:15" ht="45.95" customHeight="1">
      <c r="F16386" s="18"/>
      <c r="G16386" s="130"/>
      <c r="H16386" s="130"/>
      <c r="I16386" s="120"/>
      <c r="J16386" s="16"/>
      <c r="K16386" s="17"/>
      <c r="L16386" s="16"/>
      <c r="N16386" s="131"/>
      <c r="O16386" s="96"/>
    </row>
    <row r="16387" spans="6:15" ht="45.95" customHeight="1">
      <c r="F16387" s="18"/>
      <c r="G16387" s="130"/>
      <c r="H16387" s="130"/>
      <c r="I16387" s="120"/>
      <c r="J16387" s="16"/>
      <c r="K16387" s="17"/>
      <c r="L16387" s="16"/>
      <c r="N16387" s="131"/>
      <c r="O16387" s="96"/>
    </row>
    <row r="16388" spans="6:15" ht="45.95" customHeight="1">
      <c r="F16388" s="18"/>
      <c r="G16388" s="19"/>
      <c r="H16388" s="19"/>
      <c r="I16388" s="120"/>
      <c r="J16388" s="16"/>
      <c r="K16388" s="17"/>
      <c r="L16388" s="16"/>
      <c r="N16388" s="121"/>
      <c r="O16388" s="96"/>
    </row>
    <row r="16389" spans="6:15" ht="45.95" customHeight="1">
      <c r="F16389" s="18"/>
      <c r="G16389" s="19"/>
      <c r="H16389" s="19"/>
      <c r="I16389" s="120"/>
      <c r="J16389" s="16"/>
      <c r="K16389" s="17"/>
      <c r="L16389" s="16"/>
      <c r="N16389" s="121"/>
      <c r="O16389" s="96"/>
    </row>
    <row r="16390" spans="6:15" ht="45.95" customHeight="1">
      <c r="F16390" s="18"/>
      <c r="G16390" s="19"/>
      <c r="H16390" s="19"/>
      <c r="I16390" s="120"/>
      <c r="J16390" s="16"/>
      <c r="K16390" s="17"/>
      <c r="L16390" s="16"/>
      <c r="N16390" s="121"/>
      <c r="O16390" s="96"/>
    </row>
    <row r="16391" spans="6:15" ht="45.95" customHeight="1">
      <c r="F16391" s="18"/>
      <c r="G16391" s="19"/>
      <c r="H16391" s="19"/>
      <c r="I16391" s="120"/>
      <c r="J16391" s="23"/>
      <c r="K16391" s="24"/>
      <c r="L16391" s="23"/>
      <c r="N16391" s="121"/>
      <c r="O16391" s="96"/>
    </row>
    <row r="16392" spans="6:15" ht="45.95" customHeight="1">
      <c r="F16392" s="18"/>
      <c r="G16392" s="19"/>
      <c r="H16392" s="19"/>
      <c r="I16392" s="120"/>
      <c r="J16392" s="23"/>
      <c r="K16392" s="24"/>
      <c r="L16392" s="23"/>
      <c r="N16392" s="121"/>
      <c r="O16392" s="96"/>
    </row>
    <row r="16393" spans="6:15" ht="45.95" customHeight="1">
      <c r="F16393" s="18"/>
      <c r="G16393" s="25"/>
      <c r="H16393" s="25"/>
      <c r="I16393" s="132"/>
      <c r="J16393" s="23"/>
      <c r="K16393" s="24"/>
      <c r="L16393" s="23"/>
      <c r="N16393" s="121"/>
      <c r="O16393" s="96"/>
    </row>
    <row r="16394" spans="6:15" ht="45.95" customHeight="1">
      <c r="F16394" s="18"/>
      <c r="G16394" s="25"/>
      <c r="H16394" s="25"/>
      <c r="I16394" s="132"/>
      <c r="J16394" s="23"/>
      <c r="K16394" s="24"/>
      <c r="L16394" s="23"/>
      <c r="N16394" s="121"/>
      <c r="O16394" s="96"/>
    </row>
    <row r="16395" spans="6:15" ht="45.95" customHeight="1">
      <c r="F16395" s="18"/>
      <c r="G16395" s="25"/>
      <c r="H16395" s="25"/>
      <c r="I16395" s="132"/>
      <c r="J16395" s="23"/>
      <c r="K16395" s="24"/>
      <c r="L16395" s="23"/>
      <c r="N16395" s="121"/>
      <c r="O16395" s="96"/>
    </row>
    <row r="16396" spans="6:15" ht="45.95" customHeight="1">
      <c r="F16396" s="18"/>
      <c r="G16396" s="25"/>
      <c r="H16396" s="25"/>
      <c r="I16396" s="132"/>
      <c r="J16396" s="23"/>
      <c r="K16396" s="24"/>
      <c r="L16396" s="23"/>
      <c r="N16396" s="121"/>
      <c r="O16396" s="96"/>
    </row>
    <row r="16397" spans="6:15" ht="45.95" customHeight="1">
      <c r="F16397" s="22"/>
      <c r="G16397" s="25"/>
      <c r="H16397" s="25"/>
      <c r="I16397" s="132"/>
      <c r="J16397" s="23"/>
      <c r="K16397" s="24"/>
      <c r="L16397" s="23"/>
      <c r="N16397" s="121"/>
      <c r="O16397" s="96"/>
    </row>
    <row r="16398" spans="6:15" ht="45.95" customHeight="1">
      <c r="F16398" s="25"/>
      <c r="G16398" s="25"/>
      <c r="H16398" s="25"/>
      <c r="I16398" s="132"/>
      <c r="J16398" s="23"/>
      <c r="K16398" s="24"/>
      <c r="L16398" s="23"/>
      <c r="N16398" s="121"/>
      <c r="O16398" s="96"/>
    </row>
    <row r="16399" spans="6:15" ht="45.95" customHeight="1">
      <c r="F16399" s="25"/>
      <c r="G16399" s="19"/>
      <c r="H16399" s="19"/>
      <c r="I16399" s="120"/>
      <c r="J16399" s="16"/>
      <c r="K16399" s="17"/>
      <c r="L16399" s="16"/>
      <c r="N16399" s="121"/>
      <c r="O16399" s="96"/>
    </row>
    <row r="16400" spans="6:15" ht="45.95" customHeight="1">
      <c r="F16400" s="133"/>
      <c r="G16400" s="19"/>
      <c r="H16400" s="19"/>
      <c r="I16400" s="120"/>
      <c r="J16400" s="16"/>
      <c r="K16400" s="17"/>
      <c r="L16400" s="16"/>
      <c r="N16400" s="121"/>
      <c r="O16400" s="96"/>
    </row>
    <row r="16401" spans="6:15" ht="45.95" customHeight="1">
      <c r="F16401" s="133"/>
      <c r="G16401" s="19"/>
      <c r="H16401" s="19"/>
      <c r="I16401" s="120"/>
      <c r="J16401" s="23"/>
      <c r="K16401" s="24"/>
      <c r="L16401" s="23"/>
      <c r="N16401" s="121"/>
      <c r="O16401" s="96"/>
    </row>
    <row r="16402" spans="6:15" ht="45.95" customHeight="1">
      <c r="F16402" s="133"/>
      <c r="G16402" s="19"/>
      <c r="H16402" s="19"/>
      <c r="I16402" s="120"/>
      <c r="J16402" s="23"/>
      <c r="K16402" s="24"/>
      <c r="L16402" s="23"/>
      <c r="N16402" s="121"/>
      <c r="O16402" s="96"/>
    </row>
    <row r="16403" spans="6:15" ht="45.95" customHeight="1">
      <c r="F16403" s="133"/>
      <c r="G16403" s="25"/>
      <c r="H16403" s="25"/>
      <c r="I16403" s="120"/>
      <c r="J16403" s="23"/>
      <c r="K16403" s="24"/>
      <c r="L16403" s="23"/>
      <c r="N16403" s="121"/>
      <c r="O16403" s="96"/>
    </row>
    <row r="16404" spans="6:15" ht="45.95" customHeight="1">
      <c r="F16404" s="18"/>
      <c r="G16404" s="25"/>
      <c r="H16404" s="25"/>
      <c r="I16404" s="132"/>
      <c r="J16404" s="23"/>
      <c r="K16404" s="24"/>
      <c r="L16404" s="23"/>
      <c r="N16404" s="121"/>
      <c r="O16404" s="96"/>
    </row>
    <row r="16405" spans="6:15" ht="45.95" customHeight="1">
      <c r="F16405" s="18"/>
      <c r="G16405" s="25"/>
      <c r="H16405" s="25"/>
      <c r="I16405" s="132"/>
      <c r="J16405" s="23"/>
      <c r="K16405" s="24"/>
      <c r="L16405" s="23"/>
      <c r="N16405" s="121"/>
      <c r="O16405" s="96"/>
    </row>
    <row r="16406" spans="6:15" ht="45.95" customHeight="1">
      <c r="F16406" s="18"/>
      <c r="G16406" s="25"/>
      <c r="H16406" s="25"/>
      <c r="I16406" s="132"/>
      <c r="J16406" s="23"/>
      <c r="K16406" s="24"/>
      <c r="L16406" s="23"/>
      <c r="N16406" s="121"/>
      <c r="O16406" s="96"/>
    </row>
    <row r="16407" spans="6:15" ht="45.95" customHeight="1">
      <c r="F16407" s="130"/>
      <c r="G16407" s="25"/>
      <c r="H16407" s="25"/>
      <c r="I16407" s="132"/>
      <c r="J16407" s="23"/>
      <c r="K16407" s="24"/>
      <c r="L16407" s="23"/>
      <c r="N16407" s="121"/>
      <c r="O16407" s="96"/>
    </row>
    <row r="16408" spans="6:15" ht="45.95" customHeight="1">
      <c r="F16408" s="130"/>
      <c r="G16408" s="19"/>
      <c r="H16408" s="19"/>
      <c r="I16408" s="120"/>
      <c r="J16408" s="16"/>
      <c r="K16408" s="17"/>
      <c r="L16408" s="16"/>
      <c r="N16408" s="131"/>
      <c r="O16408" s="96"/>
    </row>
    <row r="16409" spans="6:15" ht="45.95" customHeight="1">
      <c r="F16409" s="18"/>
      <c r="G16409" s="19"/>
      <c r="H16409" s="19"/>
      <c r="I16409" s="120"/>
      <c r="J16409" s="16"/>
      <c r="K16409" s="17"/>
      <c r="L16409" s="16"/>
      <c r="N16409" s="131"/>
      <c r="O16409" s="96"/>
    </row>
    <row r="16410" spans="6:15" ht="45.95" customHeight="1">
      <c r="F16410" s="18"/>
      <c r="G16410" s="19"/>
      <c r="H16410" s="19"/>
      <c r="I16410" s="120"/>
      <c r="J16410" s="16"/>
      <c r="K16410" s="17"/>
      <c r="L16410" s="16"/>
      <c r="N16410" s="131"/>
      <c r="O16410" s="96"/>
    </row>
    <row r="16411" spans="6:15" ht="45.95" customHeight="1">
      <c r="F16411" s="18"/>
      <c r="G16411" s="19"/>
      <c r="H16411" s="19"/>
      <c r="I16411" s="120"/>
      <c r="J16411" s="16"/>
      <c r="K16411" s="17"/>
      <c r="L16411" s="16"/>
      <c r="N16411" s="131"/>
      <c r="O16411" s="96"/>
    </row>
    <row r="16412" spans="6:15" ht="45.95" customHeight="1">
      <c r="F16412" s="22"/>
      <c r="G16412" s="19"/>
      <c r="H16412" s="19"/>
      <c r="I16412" s="120"/>
      <c r="J16412" s="16"/>
      <c r="K16412" s="17"/>
      <c r="L16412" s="16"/>
      <c r="N16412" s="131"/>
      <c r="O16412" s="96"/>
    </row>
    <row r="16413" spans="6:15" ht="45.95" customHeight="1">
      <c r="F16413" s="22"/>
      <c r="G16413" s="19"/>
      <c r="H16413" s="19"/>
      <c r="I16413" s="120"/>
      <c r="J16413" s="23"/>
      <c r="K16413" s="24"/>
      <c r="L16413" s="23"/>
      <c r="N16413" s="131"/>
      <c r="O16413" s="96"/>
    </row>
    <row r="16414" spans="6:15" ht="45.95" customHeight="1">
      <c r="F16414" s="25"/>
      <c r="G16414" s="25"/>
      <c r="H16414" s="25"/>
      <c r="I16414" s="132"/>
      <c r="J16414" s="23"/>
      <c r="K16414" s="24"/>
      <c r="L16414" s="23"/>
      <c r="N16414" s="131"/>
      <c r="O16414" s="96"/>
    </row>
    <row r="16415" spans="6:15" ht="45.95" customHeight="1">
      <c r="F16415" s="25"/>
      <c r="G16415" s="25"/>
      <c r="H16415" s="25"/>
      <c r="I16415" s="132"/>
      <c r="J16415" s="23"/>
      <c r="K16415" s="24"/>
      <c r="L16415" s="23"/>
      <c r="N16415" s="131"/>
      <c r="O16415" s="96"/>
    </row>
    <row r="16416" spans="6:15" ht="45.95" customHeight="1">
      <c r="F16416" s="133"/>
      <c r="G16416" s="25"/>
      <c r="H16416" s="25"/>
      <c r="I16416" s="132"/>
      <c r="J16416" s="23"/>
      <c r="K16416" s="24"/>
      <c r="L16416" s="23"/>
      <c r="N16416" s="131"/>
      <c r="O16416" s="96"/>
    </row>
    <row r="16417" spans="6:15" ht="45.95" customHeight="1">
      <c r="F16417" s="133"/>
      <c r="G16417" s="25"/>
      <c r="H16417" s="25"/>
      <c r="I16417" s="132"/>
      <c r="J16417" s="23"/>
      <c r="K16417" s="24"/>
      <c r="L16417" s="23"/>
      <c r="N16417" s="131"/>
      <c r="O16417" s="96"/>
    </row>
    <row r="16418" spans="6:15" ht="45.95" customHeight="1">
      <c r="F16418" s="133"/>
      <c r="G16418" s="25"/>
      <c r="H16418" s="25"/>
      <c r="I16418" s="132"/>
      <c r="J16418" s="23"/>
      <c r="K16418" s="24"/>
      <c r="L16418" s="23"/>
      <c r="N16418" s="131"/>
      <c r="O16418" s="96"/>
    </row>
    <row r="16419" spans="6:15" ht="45.95" customHeight="1">
      <c r="F16419" s="133"/>
      <c r="G16419" s="19"/>
      <c r="H16419" s="19"/>
      <c r="I16419" s="137"/>
      <c r="J16419" s="16"/>
      <c r="K16419" s="17"/>
      <c r="L16419" s="16"/>
      <c r="N16419" s="121"/>
      <c r="O16419" s="96"/>
    </row>
    <row r="16420" spans="6:15" ht="45.95" customHeight="1">
      <c r="F16420" s="18"/>
      <c r="G16420" s="19"/>
      <c r="H16420" s="19"/>
      <c r="I16420" s="120"/>
      <c r="J16420" s="16"/>
      <c r="K16420" s="17"/>
      <c r="L16420" s="16"/>
      <c r="N16420" s="121"/>
      <c r="O16420" s="96"/>
    </row>
    <row r="16421" spans="6:15" ht="45.95" customHeight="1">
      <c r="F16421" s="18"/>
      <c r="G16421" s="19"/>
      <c r="H16421" s="19"/>
      <c r="I16421" s="120"/>
      <c r="J16421" s="23"/>
      <c r="K16421" s="24"/>
      <c r="L16421" s="23"/>
      <c r="N16421" s="121"/>
      <c r="O16421" s="96"/>
    </row>
    <row r="16422" spans="6:15" ht="45.95" customHeight="1">
      <c r="F16422" s="22"/>
      <c r="G16422" s="19"/>
      <c r="H16422" s="19"/>
      <c r="I16422" s="120"/>
      <c r="J16422" s="23"/>
      <c r="K16422" s="24"/>
      <c r="L16422" s="23"/>
      <c r="N16422" s="121"/>
      <c r="O16422" s="96"/>
    </row>
    <row r="16423" spans="6:15" ht="45.95" customHeight="1">
      <c r="F16423" s="22"/>
      <c r="G16423" s="25"/>
      <c r="H16423" s="25"/>
      <c r="I16423" s="120"/>
      <c r="J16423" s="23"/>
      <c r="K16423" s="24"/>
      <c r="L16423" s="23"/>
      <c r="N16423" s="121"/>
      <c r="O16423" s="96"/>
    </row>
    <row r="16424" spans="6:15" ht="45.95" customHeight="1">
      <c r="F16424" s="25"/>
      <c r="G16424" s="25"/>
      <c r="H16424" s="25"/>
      <c r="I16424" s="120"/>
      <c r="J16424" s="23"/>
      <c r="K16424" s="24"/>
      <c r="L16424" s="23"/>
      <c r="N16424" s="121"/>
      <c r="O16424" s="96"/>
    </row>
    <row r="16425" spans="6:15" ht="45.95" customHeight="1">
      <c r="F16425" s="25"/>
      <c r="G16425" s="25"/>
      <c r="H16425" s="25"/>
      <c r="I16425" s="132"/>
      <c r="J16425" s="23"/>
      <c r="K16425" s="24"/>
      <c r="L16425" s="23"/>
      <c r="N16425" s="121"/>
      <c r="O16425" s="96"/>
    </row>
    <row r="16426" spans="6:15" ht="45.95" customHeight="1">
      <c r="F16426" s="133"/>
      <c r="G16426" s="25"/>
      <c r="H16426" s="25"/>
      <c r="I16426" s="132"/>
      <c r="J16426" s="23"/>
      <c r="K16426" s="24"/>
      <c r="L16426" s="23"/>
      <c r="N16426" s="121"/>
      <c r="O16426" s="96"/>
    </row>
    <row r="16427" spans="6:15" ht="45.95" customHeight="1">
      <c r="F16427" s="133"/>
      <c r="G16427" s="19"/>
      <c r="H16427" s="19"/>
      <c r="I16427" s="120"/>
      <c r="J16427" s="16"/>
      <c r="K16427" s="17"/>
      <c r="L16427" s="16"/>
      <c r="N16427" s="121"/>
      <c r="O16427" s="96"/>
    </row>
    <row r="16428" spans="6:15" ht="45.95" customHeight="1">
      <c r="F16428" s="133"/>
      <c r="G16428" s="19"/>
      <c r="H16428" s="19"/>
      <c r="I16428" s="120"/>
      <c r="J16428" s="23"/>
      <c r="K16428" s="24"/>
      <c r="L16428" s="23"/>
      <c r="N16428" s="121"/>
      <c r="O16428" s="96"/>
    </row>
    <row r="16429" spans="6:15" ht="45.95" customHeight="1">
      <c r="F16429" s="18"/>
      <c r="G16429" s="19"/>
      <c r="H16429" s="19"/>
      <c r="I16429" s="120"/>
      <c r="J16429" s="23"/>
      <c r="K16429" s="24"/>
      <c r="L16429" s="23"/>
      <c r="N16429" s="121"/>
      <c r="O16429" s="96"/>
    </row>
    <row r="16430" spans="6:15" ht="45.95" customHeight="1">
      <c r="F16430" s="18"/>
      <c r="G16430" s="25"/>
      <c r="H16430" s="25"/>
      <c r="I16430" s="120"/>
      <c r="J16430" s="23"/>
      <c r="K16430" s="24"/>
      <c r="L16430" s="23"/>
      <c r="N16430" s="121"/>
      <c r="O16430" s="96"/>
    </row>
    <row r="16431" spans="6:15" ht="45.95" customHeight="1">
      <c r="F16431" s="18"/>
      <c r="G16431" s="25"/>
      <c r="H16431" s="25"/>
      <c r="I16431" s="120"/>
      <c r="J16431" s="23"/>
      <c r="K16431" s="24"/>
      <c r="L16431" s="23"/>
      <c r="N16431" s="121"/>
      <c r="O16431" s="96"/>
    </row>
    <row r="16432" spans="6:15" ht="45.95" customHeight="1">
      <c r="F16432" s="18"/>
      <c r="G16432" s="25"/>
      <c r="H16432" s="25"/>
      <c r="I16432" s="132"/>
      <c r="J16432" s="23"/>
      <c r="K16432" s="24"/>
      <c r="L16432" s="23"/>
      <c r="N16432" s="121"/>
      <c r="O16432" s="96"/>
    </row>
    <row r="16433" spans="1:15" ht="45.95" customHeight="1">
      <c r="F16433" s="18"/>
      <c r="G16433" s="25"/>
      <c r="H16433" s="25"/>
      <c r="I16433" s="132"/>
      <c r="J16433" s="23"/>
      <c r="K16433" s="24"/>
      <c r="L16433" s="23"/>
      <c r="N16433" s="121"/>
      <c r="O16433" s="96"/>
    </row>
    <row r="16434" spans="1:15" ht="45.95" customHeight="1">
      <c r="A16434" s="110"/>
      <c r="B16434" s="111"/>
      <c r="C16434" s="127"/>
      <c r="D16434" s="150"/>
      <c r="E16434" s="150"/>
      <c r="F16434" s="22"/>
      <c r="G16434" s="130"/>
      <c r="H16434" s="130"/>
      <c r="I16434" s="120"/>
      <c r="J16434" s="16"/>
      <c r="K16434" s="17"/>
      <c r="L16434" s="16"/>
      <c r="N16434" s="131"/>
    </row>
    <row r="16435" spans="1:15" ht="45.95" customHeight="1">
      <c r="F16435" s="25"/>
      <c r="G16435" s="130"/>
      <c r="H16435" s="130"/>
      <c r="I16435" s="120"/>
      <c r="J16435" s="16"/>
      <c r="K16435" s="17"/>
      <c r="L16435" s="16"/>
      <c r="N16435" s="131"/>
    </row>
    <row r="16436" spans="1:15" ht="45.95" customHeight="1">
      <c r="F16436" s="25"/>
      <c r="G16436" s="130"/>
      <c r="H16436" s="130"/>
      <c r="I16436" s="120"/>
      <c r="J16436" s="16"/>
      <c r="K16436" s="17"/>
      <c r="L16436" s="16"/>
      <c r="N16436" s="131"/>
    </row>
    <row r="16437" spans="1:15" ht="45.95" customHeight="1">
      <c r="F16437" s="133"/>
      <c r="G16437" s="130"/>
      <c r="H16437" s="130"/>
      <c r="I16437" s="120"/>
      <c r="J16437" s="16"/>
      <c r="K16437" s="17"/>
      <c r="L16437" s="16"/>
      <c r="N16437" s="131"/>
    </row>
    <row r="16438" spans="1:15" ht="45.95" customHeight="1">
      <c r="F16438" s="133"/>
      <c r="G16438" s="19"/>
      <c r="H16438" s="19"/>
      <c r="I16438" s="120"/>
      <c r="J16438" s="16"/>
      <c r="K16438" s="17"/>
      <c r="L16438" s="16"/>
      <c r="N16438" s="121"/>
      <c r="O16438" s="96"/>
    </row>
    <row r="16439" spans="1:15" ht="45.95" customHeight="1">
      <c r="F16439" s="133"/>
      <c r="G16439" s="19"/>
      <c r="H16439" s="19"/>
      <c r="I16439" s="120"/>
      <c r="J16439" s="16"/>
      <c r="K16439" s="17"/>
      <c r="L16439" s="16"/>
      <c r="N16439" s="121"/>
      <c r="O16439" s="96"/>
    </row>
    <row r="16440" spans="1:15" ht="45.95" customHeight="1">
      <c r="F16440" s="18"/>
      <c r="G16440" s="19"/>
      <c r="H16440" s="19"/>
      <c r="I16440" s="120"/>
      <c r="J16440" s="23"/>
      <c r="K16440" s="24"/>
      <c r="L16440" s="23"/>
      <c r="N16440" s="121"/>
      <c r="O16440" s="96"/>
    </row>
    <row r="16441" spans="1:15" ht="45.95" customHeight="1">
      <c r="F16441" s="18"/>
      <c r="G16441" s="25"/>
      <c r="H16441" s="25"/>
      <c r="I16441" s="120"/>
      <c r="J16441" s="23"/>
      <c r="K16441" s="24"/>
      <c r="L16441" s="23"/>
      <c r="N16441" s="121"/>
    </row>
    <row r="16442" spans="1:15" ht="45.95" customHeight="1">
      <c r="F16442" s="22"/>
      <c r="G16442" s="25"/>
      <c r="H16442" s="25"/>
      <c r="I16442" s="120"/>
      <c r="J16442" s="23"/>
      <c r="K16442" s="24"/>
      <c r="L16442" s="23"/>
      <c r="N16442" s="121"/>
    </row>
    <row r="16443" spans="1:15" ht="45.95" customHeight="1">
      <c r="F16443" s="22"/>
      <c r="G16443" s="19"/>
      <c r="H16443" s="19"/>
      <c r="I16443" s="120"/>
      <c r="J16443" s="16"/>
      <c r="K16443" s="17"/>
      <c r="L16443" s="16"/>
      <c r="N16443" s="131"/>
    </row>
    <row r="16444" spans="1:15" ht="45.95" customHeight="1">
      <c r="F16444" s="25"/>
      <c r="G16444" s="19"/>
      <c r="H16444" s="19"/>
      <c r="I16444" s="120"/>
      <c r="J16444" s="16"/>
      <c r="K16444" s="17"/>
      <c r="L16444" s="16"/>
      <c r="N16444" s="131"/>
    </row>
    <row r="16445" spans="1:15" ht="45.95" customHeight="1">
      <c r="F16445" s="133"/>
      <c r="G16445" s="19"/>
      <c r="H16445" s="19"/>
      <c r="I16445" s="120"/>
      <c r="J16445" s="16"/>
      <c r="K16445" s="17"/>
      <c r="L16445" s="16"/>
      <c r="N16445" s="131"/>
    </row>
    <row r="16446" spans="1:15" ht="45.95" customHeight="1">
      <c r="F16446" s="133"/>
      <c r="G16446" s="19"/>
      <c r="H16446" s="19"/>
      <c r="I16446" s="120"/>
      <c r="J16446" s="16"/>
      <c r="K16446" s="17"/>
      <c r="L16446" s="16"/>
      <c r="N16446" s="131"/>
    </row>
    <row r="16447" spans="1:15" ht="45.95" customHeight="1">
      <c r="F16447" s="133"/>
      <c r="G16447" s="19"/>
      <c r="H16447" s="19"/>
      <c r="I16447" s="120"/>
      <c r="J16447" s="16"/>
      <c r="K16447" s="17"/>
      <c r="L16447" s="16"/>
      <c r="N16447" s="131"/>
    </row>
    <row r="16448" spans="1:15" ht="45.95" customHeight="1">
      <c r="F16448" s="18"/>
      <c r="G16448" s="19"/>
      <c r="H16448" s="19"/>
      <c r="I16448" s="120"/>
      <c r="J16448" s="23"/>
      <c r="K16448" s="24"/>
      <c r="L16448" s="23"/>
      <c r="N16448" s="131"/>
    </row>
    <row r="16449" spans="6:15" ht="45.95" customHeight="1">
      <c r="F16449" s="22"/>
      <c r="G16449" s="25"/>
      <c r="H16449" s="25"/>
      <c r="I16449" s="132"/>
      <c r="J16449" s="23"/>
      <c r="K16449" s="24"/>
      <c r="L16449" s="23"/>
      <c r="N16449" s="131"/>
    </row>
    <row r="16450" spans="6:15" ht="45.95" customHeight="1">
      <c r="F16450" s="22"/>
      <c r="G16450" s="25"/>
      <c r="H16450" s="25"/>
      <c r="I16450" s="132"/>
      <c r="J16450" s="23"/>
      <c r="K16450" s="24"/>
      <c r="L16450" s="23"/>
      <c r="N16450" s="131"/>
    </row>
    <row r="16451" spans="6:15" ht="45.95" customHeight="1">
      <c r="F16451" s="25"/>
      <c r="G16451" s="25"/>
      <c r="H16451" s="25"/>
      <c r="I16451" s="132"/>
      <c r="J16451" s="23"/>
      <c r="K16451" s="24"/>
      <c r="L16451" s="23"/>
      <c r="N16451" s="131"/>
    </row>
    <row r="16452" spans="6:15" ht="45.95" customHeight="1">
      <c r="F16452" s="133"/>
      <c r="G16452" s="25"/>
      <c r="H16452" s="25"/>
      <c r="I16452" s="132"/>
      <c r="J16452" s="23"/>
      <c r="K16452" s="24"/>
      <c r="L16452" s="23"/>
      <c r="N16452" s="131"/>
    </row>
    <row r="16453" spans="6:15" ht="45.95" customHeight="1">
      <c r="F16453" s="133"/>
      <c r="G16453" s="19"/>
      <c r="H16453" s="19"/>
      <c r="I16453" s="120"/>
      <c r="J16453" s="16"/>
      <c r="K16453" s="17"/>
      <c r="L16453" s="16"/>
      <c r="N16453" s="121"/>
      <c r="O16453" s="96"/>
    </row>
    <row r="16454" spans="6:15" ht="45.95" customHeight="1">
      <c r="F16454" s="133"/>
      <c r="G16454" s="19"/>
      <c r="H16454" s="19"/>
      <c r="I16454" s="120"/>
      <c r="J16454" s="16"/>
      <c r="K16454" s="17"/>
      <c r="L16454" s="16"/>
      <c r="N16454" s="121"/>
      <c r="O16454" s="96"/>
    </row>
    <row r="16455" spans="6:15" ht="45.95" customHeight="1">
      <c r="F16455" s="18"/>
      <c r="G16455" s="19"/>
      <c r="H16455" s="19"/>
      <c r="I16455" s="120"/>
      <c r="J16455" s="16"/>
      <c r="K16455" s="17"/>
      <c r="L16455" s="16"/>
      <c r="N16455" s="121"/>
      <c r="O16455" s="96"/>
    </row>
    <row r="16456" spans="6:15" ht="45.95" customHeight="1">
      <c r="F16456" s="18"/>
      <c r="G16456" s="19"/>
      <c r="H16456" s="19"/>
      <c r="I16456" s="120"/>
      <c r="J16456" s="23"/>
      <c r="K16456" s="24"/>
      <c r="L16456" s="23"/>
      <c r="N16456" s="121"/>
      <c r="O16456" s="96"/>
    </row>
    <row r="16457" spans="6:15" ht="45.95" customHeight="1">
      <c r="F16457" s="18"/>
      <c r="G16457" s="19"/>
      <c r="H16457" s="19"/>
      <c r="I16457" s="120"/>
      <c r="J16457" s="23"/>
      <c r="K16457" s="24"/>
      <c r="L16457" s="23"/>
      <c r="N16457" s="121"/>
      <c r="O16457" s="96"/>
    </row>
    <row r="16458" spans="6:15" ht="45.95" customHeight="1">
      <c r="F16458" s="18"/>
      <c r="G16458" s="25"/>
      <c r="H16458" s="25"/>
      <c r="I16458" s="120"/>
      <c r="J16458" s="23"/>
      <c r="K16458" s="24"/>
      <c r="L16458" s="23"/>
      <c r="N16458" s="121"/>
    </row>
    <row r="16459" spans="6:15" ht="45.95" customHeight="1">
      <c r="F16459" s="18"/>
      <c r="G16459" s="25"/>
      <c r="H16459" s="25"/>
      <c r="I16459" s="132"/>
      <c r="J16459" s="23"/>
      <c r="K16459" s="24"/>
      <c r="L16459" s="23"/>
      <c r="N16459" s="121"/>
    </row>
    <row r="16460" spans="6:15" ht="45.95" customHeight="1">
      <c r="F16460" s="18"/>
      <c r="G16460" s="25"/>
      <c r="H16460" s="25"/>
      <c r="I16460" s="132"/>
      <c r="J16460" s="23"/>
      <c r="K16460" s="24"/>
      <c r="L16460" s="23"/>
      <c r="N16460" s="121"/>
    </row>
    <row r="16461" spans="6:15" ht="45.95" customHeight="1">
      <c r="F16461" s="22"/>
      <c r="G16461" s="25"/>
      <c r="H16461" s="25"/>
      <c r="I16461" s="132"/>
      <c r="J16461" s="23"/>
      <c r="K16461" s="24"/>
      <c r="L16461" s="23"/>
      <c r="N16461" s="121"/>
    </row>
    <row r="16462" spans="6:15" ht="45.95" customHeight="1">
      <c r="F16462" s="133"/>
      <c r="G16462" s="19"/>
      <c r="H16462" s="19"/>
      <c r="I16462" s="137"/>
      <c r="J16462" s="16"/>
      <c r="K16462" s="17"/>
      <c r="L16462" s="16"/>
      <c r="N16462" s="121"/>
      <c r="O16462" s="96"/>
    </row>
    <row r="16463" spans="6:15" ht="45.95" customHeight="1">
      <c r="F16463" s="133"/>
      <c r="G16463" s="19"/>
      <c r="H16463" s="19"/>
      <c r="I16463" s="120"/>
      <c r="J16463" s="16"/>
      <c r="K16463" s="17"/>
      <c r="L16463" s="16"/>
      <c r="N16463" s="121"/>
      <c r="O16463" s="96"/>
    </row>
    <row r="16464" spans="6:15" ht="45.95" customHeight="1">
      <c r="F16464" s="18"/>
      <c r="G16464" s="19"/>
      <c r="H16464" s="19"/>
      <c r="I16464" s="120"/>
      <c r="J16464" s="16"/>
      <c r="K16464" s="17"/>
      <c r="L16464" s="16"/>
      <c r="N16464" s="121"/>
      <c r="O16464" s="96"/>
    </row>
    <row r="16465" spans="1:15" ht="45.95" customHeight="1">
      <c r="F16465" s="18"/>
      <c r="G16465" s="19"/>
      <c r="H16465" s="19"/>
      <c r="I16465" s="120"/>
      <c r="J16465" s="16"/>
      <c r="K16465" s="17"/>
      <c r="L16465" s="16"/>
      <c r="N16465" s="121"/>
      <c r="O16465" s="96"/>
    </row>
    <row r="16466" spans="1:15" ht="45.95" customHeight="1">
      <c r="F16466" s="18"/>
      <c r="G16466" s="19"/>
      <c r="H16466" s="19"/>
      <c r="I16466" s="120"/>
      <c r="J16466" s="16"/>
      <c r="K16466" s="17"/>
      <c r="L16466" s="16"/>
      <c r="N16466" s="121"/>
      <c r="O16466" s="96"/>
    </row>
    <row r="16467" spans="1:15" ht="45.95" customHeight="1">
      <c r="F16467" s="18"/>
      <c r="G16467" s="19"/>
      <c r="H16467" s="19"/>
      <c r="I16467" s="120"/>
      <c r="J16467" s="23"/>
      <c r="K16467" s="24"/>
      <c r="L16467" s="23"/>
      <c r="N16467" s="121"/>
      <c r="O16467" s="96"/>
    </row>
    <row r="16468" spans="1:15" ht="45.95" customHeight="1">
      <c r="F16468" s="18"/>
      <c r="G16468" s="19"/>
      <c r="H16468" s="19"/>
      <c r="I16468" s="120"/>
      <c r="J16468" s="23"/>
      <c r="K16468" s="24"/>
      <c r="L16468" s="23"/>
      <c r="N16468" s="121"/>
      <c r="O16468" s="96"/>
    </row>
    <row r="16469" spans="1:15" ht="45.95" customHeight="1">
      <c r="F16469" s="22"/>
      <c r="G16469" s="25"/>
      <c r="H16469" s="25"/>
      <c r="I16469" s="132"/>
      <c r="J16469" s="23"/>
      <c r="K16469" s="24"/>
      <c r="L16469" s="23"/>
      <c r="N16469" s="121"/>
    </row>
    <row r="16470" spans="1:15" ht="45.95" customHeight="1">
      <c r="F16470" s="25"/>
      <c r="G16470" s="25"/>
      <c r="H16470" s="25"/>
      <c r="I16470" s="132"/>
      <c r="J16470" s="23"/>
      <c r="K16470" s="24"/>
      <c r="L16470" s="23"/>
      <c r="N16470" s="121"/>
    </row>
    <row r="16471" spans="1:15" ht="45.95" customHeight="1">
      <c r="F16471" s="25"/>
      <c r="G16471" s="25"/>
      <c r="H16471" s="25"/>
      <c r="I16471" s="132"/>
      <c r="J16471" s="23"/>
      <c r="K16471" s="24"/>
      <c r="L16471" s="23"/>
      <c r="N16471" s="121"/>
    </row>
    <row r="16472" spans="1:15" ht="45.95" customHeight="1">
      <c r="F16472" s="133"/>
      <c r="G16472" s="25"/>
      <c r="H16472" s="25"/>
      <c r="I16472" s="132"/>
      <c r="J16472" s="23"/>
      <c r="K16472" s="24"/>
      <c r="L16472" s="23"/>
      <c r="N16472" s="121"/>
    </row>
    <row r="16473" spans="1:15" ht="45.95" customHeight="1">
      <c r="F16473" s="133"/>
      <c r="G16473" s="25"/>
      <c r="H16473" s="25"/>
      <c r="I16473" s="132"/>
      <c r="J16473" s="23"/>
      <c r="K16473" s="24"/>
      <c r="L16473" s="23"/>
      <c r="N16473" s="121"/>
    </row>
    <row r="16474" spans="1:15" ht="45.95" customHeight="1">
      <c r="F16474" s="18"/>
      <c r="G16474" s="25"/>
      <c r="H16474" s="25"/>
      <c r="I16474" s="132"/>
      <c r="J16474" s="23"/>
      <c r="K16474" s="24"/>
      <c r="L16474" s="23"/>
      <c r="N16474" s="121"/>
    </row>
    <row r="16475" spans="1:15" ht="45.95" customHeight="1">
      <c r="A16475" s="110"/>
      <c r="B16475" s="111"/>
      <c r="C16475" s="127"/>
      <c r="D16475" s="150"/>
      <c r="E16475" s="150"/>
      <c r="F16475" s="18"/>
      <c r="G16475" s="130"/>
      <c r="H16475" s="130"/>
      <c r="I16475" s="120"/>
      <c r="J16475" s="16"/>
      <c r="K16475" s="17"/>
      <c r="L16475" s="16"/>
      <c r="N16475" s="131"/>
      <c r="O16475" s="96"/>
    </row>
    <row r="16476" spans="1:15" ht="45.95" customHeight="1">
      <c r="F16476" s="18"/>
      <c r="G16476" s="130"/>
      <c r="H16476" s="130"/>
      <c r="I16476" s="120"/>
      <c r="J16476" s="16"/>
      <c r="K16476" s="17"/>
      <c r="L16476" s="16"/>
      <c r="N16476" s="131"/>
      <c r="O16476" s="96"/>
    </row>
    <row r="16477" spans="1:15" ht="45.95" customHeight="1">
      <c r="F16477" s="22"/>
      <c r="G16477" s="19"/>
      <c r="H16477" s="19"/>
      <c r="I16477" s="137"/>
      <c r="J16477" s="16"/>
      <c r="K16477" s="17"/>
      <c r="L16477" s="16"/>
      <c r="N16477" s="119"/>
      <c r="O16477" s="96"/>
    </row>
    <row r="16478" spans="1:15" ht="45.95" customHeight="1">
      <c r="F16478" s="22"/>
      <c r="G16478" s="19"/>
      <c r="H16478" s="19"/>
      <c r="I16478" s="120"/>
      <c r="J16478" s="16"/>
      <c r="K16478" s="17"/>
      <c r="L16478" s="16"/>
      <c r="N16478" s="119"/>
      <c r="O16478" s="96"/>
    </row>
    <row r="16479" spans="1:15" ht="45.95" customHeight="1">
      <c r="F16479" s="25"/>
      <c r="G16479" s="19"/>
      <c r="H16479" s="19"/>
      <c r="I16479" s="120"/>
      <c r="J16479" s="16"/>
      <c r="K16479" s="17"/>
      <c r="L16479" s="16"/>
      <c r="N16479" s="119"/>
      <c r="O16479" s="96"/>
    </row>
    <row r="16480" spans="1:15" ht="45.95" customHeight="1">
      <c r="F16480" s="25"/>
      <c r="G16480" s="19"/>
      <c r="H16480" s="19"/>
      <c r="I16480" s="120"/>
      <c r="J16480" s="16"/>
      <c r="K16480" s="17"/>
      <c r="L16480" s="16"/>
      <c r="N16480" s="119"/>
      <c r="O16480" s="96"/>
    </row>
    <row r="16481" spans="6:15" ht="45.95" customHeight="1">
      <c r="F16481" s="133"/>
      <c r="G16481" s="19"/>
      <c r="H16481" s="19"/>
      <c r="I16481" s="120"/>
      <c r="J16481" s="16"/>
      <c r="K16481" s="17"/>
      <c r="L16481" s="16"/>
      <c r="N16481" s="119"/>
      <c r="O16481" s="96"/>
    </row>
    <row r="16482" spans="6:15" ht="45.95" customHeight="1">
      <c r="F16482" s="133"/>
      <c r="G16482" s="19"/>
      <c r="H16482" s="19"/>
      <c r="I16482" s="120"/>
      <c r="J16482" s="23"/>
      <c r="K16482" s="24"/>
      <c r="L16482" s="23"/>
      <c r="N16482" s="119"/>
      <c r="O16482" s="96"/>
    </row>
    <row r="16483" spans="6:15" ht="45.95" customHeight="1">
      <c r="F16483" s="18"/>
      <c r="G16483" s="19"/>
      <c r="H16483" s="19"/>
      <c r="I16483" s="120"/>
      <c r="J16483" s="23"/>
      <c r="K16483" s="24"/>
      <c r="L16483" s="23"/>
      <c r="N16483" s="119"/>
      <c r="O16483" s="96"/>
    </row>
    <row r="16484" spans="6:15" ht="45.95" customHeight="1">
      <c r="F16484" s="18"/>
      <c r="G16484" s="25"/>
      <c r="H16484" s="25"/>
      <c r="I16484" s="132"/>
      <c r="J16484" s="23"/>
      <c r="K16484" s="24"/>
      <c r="L16484" s="23"/>
      <c r="N16484" s="119"/>
      <c r="O16484" s="96"/>
    </row>
    <row r="16485" spans="6:15" ht="45.95" customHeight="1">
      <c r="F16485" s="18"/>
      <c r="G16485" s="25"/>
      <c r="H16485" s="25"/>
      <c r="I16485" s="132"/>
      <c r="J16485" s="23"/>
      <c r="K16485" s="24"/>
      <c r="L16485" s="23"/>
      <c r="N16485" s="119"/>
      <c r="O16485" s="96"/>
    </row>
    <row r="16486" spans="6:15" ht="45.95" customHeight="1">
      <c r="F16486" s="18"/>
      <c r="G16486" s="25"/>
      <c r="H16486" s="25"/>
      <c r="I16486" s="132"/>
      <c r="J16486" s="23"/>
      <c r="K16486" s="24"/>
      <c r="L16486" s="23"/>
      <c r="N16486" s="119"/>
      <c r="O16486" s="96"/>
    </row>
    <row r="16487" spans="6:15" ht="45.95" customHeight="1">
      <c r="F16487" s="18"/>
      <c r="G16487" s="25"/>
      <c r="H16487" s="25"/>
      <c r="I16487" s="132"/>
      <c r="J16487" s="23"/>
      <c r="K16487" s="24"/>
      <c r="L16487" s="23"/>
      <c r="N16487" s="119"/>
      <c r="O16487" s="96"/>
    </row>
    <row r="16488" spans="6:15" ht="45.95" customHeight="1">
      <c r="F16488" s="22"/>
      <c r="G16488" s="25"/>
      <c r="H16488" s="25"/>
      <c r="I16488" s="132"/>
      <c r="J16488" s="23"/>
      <c r="K16488" s="24"/>
      <c r="L16488" s="23"/>
      <c r="N16488" s="119"/>
      <c r="O16488" s="96"/>
    </row>
    <row r="16489" spans="6:15" ht="45.95" customHeight="1">
      <c r="F16489" s="22"/>
      <c r="G16489" s="25"/>
      <c r="H16489" s="25"/>
      <c r="I16489" s="132"/>
      <c r="J16489" s="23"/>
      <c r="K16489" s="24"/>
      <c r="L16489" s="23"/>
      <c r="N16489" s="119"/>
      <c r="O16489" s="96"/>
    </row>
    <row r="16490" spans="6:15" ht="45.95" customHeight="1">
      <c r="F16490" s="25"/>
      <c r="G16490" s="19"/>
      <c r="H16490" s="19"/>
      <c r="I16490" s="137"/>
      <c r="J16490" s="16"/>
      <c r="K16490" s="17"/>
      <c r="L16490" s="16"/>
      <c r="N16490" s="119"/>
      <c r="O16490" s="96"/>
    </row>
    <row r="16491" spans="6:15" ht="45.95" customHeight="1">
      <c r="F16491" s="25"/>
      <c r="G16491" s="19"/>
      <c r="H16491" s="19"/>
      <c r="I16491" s="120"/>
      <c r="J16491" s="16"/>
      <c r="K16491" s="17"/>
      <c r="L16491" s="16"/>
      <c r="N16491" s="119"/>
      <c r="O16491" s="96"/>
    </row>
    <row r="16492" spans="6:15" ht="45.95" customHeight="1">
      <c r="F16492" s="133"/>
      <c r="G16492" s="19"/>
      <c r="H16492" s="19"/>
      <c r="I16492" s="120"/>
      <c r="J16492" s="16"/>
      <c r="K16492" s="17"/>
      <c r="L16492" s="16"/>
      <c r="N16492" s="119"/>
      <c r="O16492" s="96"/>
    </row>
    <row r="16493" spans="6:15" ht="45.95" customHeight="1">
      <c r="F16493" s="133"/>
      <c r="G16493" s="19"/>
      <c r="H16493" s="19"/>
      <c r="I16493" s="120"/>
      <c r="J16493" s="23"/>
      <c r="K16493" s="24"/>
      <c r="L16493" s="23"/>
      <c r="N16493" s="119"/>
      <c r="O16493" s="96"/>
    </row>
    <row r="16494" spans="6:15" ht="45.95" customHeight="1">
      <c r="F16494" s="133"/>
      <c r="G16494" s="19"/>
      <c r="H16494" s="19"/>
      <c r="I16494" s="120"/>
      <c r="J16494" s="23"/>
      <c r="K16494" s="24"/>
      <c r="L16494" s="23"/>
      <c r="N16494" s="119"/>
      <c r="O16494" s="96"/>
    </row>
    <row r="16495" spans="6:15" ht="45.95" customHeight="1">
      <c r="F16495" s="133"/>
      <c r="G16495" s="25"/>
      <c r="H16495" s="25"/>
      <c r="I16495" s="120"/>
      <c r="J16495" s="23"/>
      <c r="K16495" s="24"/>
      <c r="L16495" s="23"/>
      <c r="N16495" s="119"/>
      <c r="O16495" s="96"/>
    </row>
    <row r="16496" spans="6:15" ht="45.95" customHeight="1">
      <c r="F16496" s="18"/>
      <c r="G16496" s="25"/>
      <c r="H16496" s="25"/>
      <c r="I16496" s="132"/>
      <c r="J16496" s="23"/>
      <c r="K16496" s="24"/>
      <c r="L16496" s="23"/>
      <c r="N16496" s="119"/>
      <c r="O16496" s="96"/>
    </row>
    <row r="16497" spans="1:15" ht="45.95" customHeight="1">
      <c r="F16497" s="18"/>
      <c r="G16497" s="25"/>
      <c r="H16497" s="25"/>
      <c r="I16497" s="132"/>
      <c r="J16497" s="23"/>
      <c r="K16497" s="24"/>
      <c r="L16497" s="23"/>
      <c r="N16497" s="119"/>
      <c r="O16497" s="96"/>
    </row>
    <row r="16498" spans="1:15" ht="45.95" customHeight="1">
      <c r="F16498" s="18"/>
      <c r="G16498" s="25"/>
      <c r="H16498" s="25"/>
      <c r="I16498" s="132"/>
      <c r="J16498" s="23"/>
      <c r="K16498" s="24"/>
      <c r="L16498" s="23"/>
      <c r="N16498" s="119"/>
      <c r="O16498" s="96"/>
    </row>
    <row r="16499" spans="1:15" ht="45.95" customHeight="1">
      <c r="F16499" s="18"/>
      <c r="G16499" s="25"/>
      <c r="H16499" s="25"/>
      <c r="I16499" s="132"/>
      <c r="J16499" s="23"/>
      <c r="K16499" s="24"/>
      <c r="L16499" s="23"/>
      <c r="N16499" s="119"/>
      <c r="O16499" s="96"/>
    </row>
    <row r="16500" spans="1:15" ht="45.95" customHeight="1">
      <c r="A16500" s="110"/>
      <c r="B16500" s="111"/>
      <c r="C16500" s="127"/>
      <c r="D16500" s="150"/>
      <c r="E16500" s="150"/>
      <c r="F16500" s="18"/>
      <c r="G16500" s="130"/>
      <c r="H16500" s="130"/>
      <c r="I16500" s="120"/>
      <c r="J16500" s="16"/>
      <c r="K16500" s="17"/>
      <c r="L16500" s="16"/>
      <c r="N16500" s="131"/>
      <c r="O16500" s="96"/>
    </row>
    <row r="16501" spans="1:15" ht="45.95" customHeight="1">
      <c r="F16501" s="18"/>
      <c r="G16501" s="130"/>
      <c r="H16501" s="130"/>
      <c r="I16501" s="120"/>
      <c r="J16501" s="16"/>
      <c r="K16501" s="17"/>
      <c r="L16501" s="16"/>
      <c r="N16501" s="131"/>
      <c r="O16501" s="96"/>
    </row>
    <row r="16502" spans="1:15" ht="45.95" customHeight="1">
      <c r="F16502" s="18"/>
      <c r="G16502" s="130"/>
      <c r="H16502" s="130"/>
      <c r="I16502" s="120"/>
      <c r="J16502" s="16"/>
      <c r="K16502" s="17"/>
      <c r="L16502" s="16"/>
      <c r="N16502" s="131"/>
    </row>
    <row r="16503" spans="1:15" ht="45.95" customHeight="1">
      <c r="F16503" s="22"/>
      <c r="G16503" s="130"/>
      <c r="H16503" s="130"/>
      <c r="I16503" s="120"/>
      <c r="J16503" s="16"/>
      <c r="K16503" s="17"/>
      <c r="L16503" s="16"/>
      <c r="N16503" s="131"/>
    </row>
    <row r="16504" spans="1:15" ht="45.95" customHeight="1">
      <c r="F16504" s="22"/>
      <c r="G16504" s="19"/>
      <c r="H16504" s="19"/>
      <c r="I16504" s="137"/>
      <c r="J16504" s="16"/>
      <c r="K16504" s="17"/>
      <c r="L16504" s="16"/>
      <c r="N16504" s="119"/>
      <c r="O16504" s="96"/>
    </row>
    <row r="16505" spans="1:15" ht="45.95" customHeight="1">
      <c r="F16505" s="25"/>
      <c r="G16505" s="19"/>
      <c r="H16505" s="19"/>
      <c r="I16505" s="120"/>
      <c r="J16505" s="16"/>
      <c r="K16505" s="17"/>
      <c r="L16505" s="16"/>
      <c r="N16505" s="119"/>
      <c r="O16505" s="96"/>
    </row>
    <row r="16506" spans="1:15" ht="45.95" customHeight="1">
      <c r="F16506" s="25"/>
      <c r="G16506" s="19"/>
      <c r="H16506" s="19"/>
      <c r="I16506" s="120"/>
      <c r="J16506" s="16"/>
      <c r="K16506" s="17"/>
      <c r="L16506" s="16"/>
      <c r="N16506" s="119"/>
      <c r="O16506" s="96"/>
    </row>
    <row r="16507" spans="1:15" ht="45.95" customHeight="1">
      <c r="F16507" s="133"/>
      <c r="G16507" s="19"/>
      <c r="H16507" s="19"/>
      <c r="I16507" s="120"/>
      <c r="J16507" s="16"/>
      <c r="K16507" s="17"/>
      <c r="L16507" s="16"/>
      <c r="N16507" s="119"/>
      <c r="O16507" s="96"/>
    </row>
    <row r="16508" spans="1:15" ht="45.95" customHeight="1">
      <c r="F16508" s="133"/>
      <c r="G16508" s="19"/>
      <c r="H16508" s="19"/>
      <c r="I16508" s="120"/>
      <c r="J16508" s="23"/>
      <c r="K16508" s="24"/>
      <c r="L16508" s="23"/>
      <c r="N16508" s="119"/>
      <c r="O16508" s="96"/>
    </row>
    <row r="16509" spans="1:15" ht="45.95" customHeight="1">
      <c r="F16509" s="133"/>
      <c r="G16509" s="19"/>
      <c r="H16509" s="19"/>
      <c r="I16509" s="120"/>
      <c r="J16509" s="23"/>
      <c r="K16509" s="24"/>
      <c r="L16509" s="23"/>
      <c r="N16509" s="119"/>
      <c r="O16509" s="96"/>
    </row>
    <row r="16510" spans="1:15" ht="45.95" customHeight="1">
      <c r="F16510" s="133"/>
      <c r="G16510" s="25"/>
      <c r="H16510" s="25"/>
      <c r="I16510" s="132"/>
      <c r="J16510" s="23"/>
      <c r="K16510" s="24"/>
      <c r="L16510" s="23"/>
      <c r="N16510" s="119"/>
    </row>
    <row r="16511" spans="1:15" ht="45.95" customHeight="1">
      <c r="F16511" s="18"/>
      <c r="G16511" s="25"/>
      <c r="H16511" s="25"/>
      <c r="I16511" s="132"/>
      <c r="J16511" s="23"/>
      <c r="K16511" s="24"/>
      <c r="L16511" s="23"/>
      <c r="N16511" s="119"/>
    </row>
    <row r="16512" spans="1:15" ht="45.95" customHeight="1">
      <c r="F16512" s="18"/>
      <c r="G16512" s="25"/>
      <c r="H16512" s="25"/>
      <c r="I16512" s="132"/>
      <c r="J16512" s="23"/>
      <c r="K16512" s="24"/>
      <c r="L16512" s="23"/>
      <c r="N16512" s="119"/>
    </row>
    <row r="16513" spans="6:15" ht="45.95" customHeight="1">
      <c r="F16513" s="18"/>
      <c r="G16513" s="25"/>
      <c r="H16513" s="25"/>
      <c r="I16513" s="132"/>
      <c r="J16513" s="23"/>
      <c r="K16513" s="24"/>
      <c r="L16513" s="23"/>
      <c r="N16513" s="119"/>
    </row>
    <row r="16514" spans="6:15" ht="45.95" customHeight="1">
      <c r="F16514" s="22"/>
      <c r="G16514" s="19"/>
      <c r="H16514" s="19"/>
      <c r="I16514" s="120"/>
      <c r="J16514" s="16"/>
      <c r="K16514" s="17"/>
      <c r="L16514" s="16"/>
      <c r="N16514" s="119"/>
      <c r="O16514" s="96"/>
    </row>
    <row r="16515" spans="6:15" ht="45.95" customHeight="1">
      <c r="F16515" s="22"/>
      <c r="G16515" s="19"/>
      <c r="H16515" s="19"/>
      <c r="I16515" s="120"/>
      <c r="J16515" s="16"/>
      <c r="K16515" s="17"/>
      <c r="L16515" s="16"/>
      <c r="N16515" s="119"/>
      <c r="O16515" s="96"/>
    </row>
    <row r="16516" spans="6:15" ht="45.95" customHeight="1">
      <c r="F16516" s="25"/>
      <c r="G16516" s="19"/>
      <c r="H16516" s="19"/>
      <c r="I16516" s="120"/>
      <c r="J16516" s="23"/>
      <c r="K16516" s="24"/>
      <c r="L16516" s="23"/>
      <c r="N16516" s="119"/>
      <c r="O16516" s="96"/>
    </row>
    <row r="16517" spans="6:15" ht="45.95" customHeight="1">
      <c r="F16517" s="25"/>
      <c r="G16517" s="19"/>
      <c r="H16517" s="19"/>
      <c r="I16517" s="120"/>
      <c r="J16517" s="23"/>
      <c r="K16517" s="24"/>
      <c r="L16517" s="23"/>
      <c r="N16517" s="119"/>
      <c r="O16517" s="96"/>
    </row>
    <row r="16518" spans="6:15" ht="45.95" customHeight="1">
      <c r="F16518" s="133"/>
      <c r="G16518" s="25"/>
      <c r="H16518" s="25"/>
      <c r="I16518" s="120"/>
      <c r="J16518" s="23"/>
      <c r="K16518" s="24"/>
      <c r="L16518" s="23"/>
      <c r="N16518" s="119"/>
    </row>
    <row r="16519" spans="6:15" ht="45.95" customHeight="1">
      <c r="F16519" s="133"/>
      <c r="G16519" s="25"/>
      <c r="H16519" s="25"/>
      <c r="I16519" s="120"/>
      <c r="J16519" s="23"/>
      <c r="K16519" s="24"/>
      <c r="L16519" s="23"/>
      <c r="N16519" s="119"/>
    </row>
    <row r="16520" spans="6:15" ht="45.95" customHeight="1">
      <c r="F16520" s="133"/>
      <c r="G16520" s="25"/>
      <c r="H16520" s="25"/>
      <c r="I16520" s="132"/>
      <c r="J16520" s="23"/>
      <c r="K16520" s="24"/>
      <c r="L16520" s="23"/>
      <c r="N16520" s="119"/>
    </row>
    <row r="16521" spans="6:15" ht="45.95" customHeight="1">
      <c r="F16521" s="18"/>
      <c r="G16521" s="19"/>
      <c r="H16521" s="19"/>
      <c r="I16521" s="137"/>
      <c r="J16521" s="16"/>
      <c r="K16521" s="17"/>
      <c r="L16521" s="16"/>
      <c r="N16521" s="119"/>
    </row>
    <row r="16522" spans="6:15" ht="45.95" customHeight="1">
      <c r="F16522" s="18"/>
      <c r="G16522" s="19"/>
      <c r="H16522" s="19"/>
      <c r="I16522" s="120"/>
      <c r="J16522" s="16"/>
      <c r="K16522" s="17"/>
      <c r="L16522" s="16"/>
      <c r="N16522" s="119"/>
    </row>
    <row r="16523" spans="6:15" ht="45.95" customHeight="1">
      <c r="F16523" s="130"/>
      <c r="G16523" s="19"/>
      <c r="H16523" s="19"/>
      <c r="I16523" s="120"/>
      <c r="J16523" s="16"/>
      <c r="K16523" s="17"/>
      <c r="L16523" s="16"/>
      <c r="N16523" s="119"/>
    </row>
    <row r="16524" spans="6:15" ht="45.95" customHeight="1">
      <c r="F16524" s="18"/>
      <c r="G16524" s="19"/>
      <c r="H16524" s="19"/>
      <c r="I16524" s="120"/>
      <c r="J16524" s="16"/>
      <c r="K16524" s="17"/>
      <c r="L16524" s="16"/>
      <c r="N16524" s="119"/>
    </row>
    <row r="16525" spans="6:15" ht="45.95" customHeight="1">
      <c r="F16525" s="18"/>
      <c r="G16525" s="19"/>
      <c r="H16525" s="19"/>
      <c r="I16525" s="120"/>
      <c r="J16525" s="16"/>
      <c r="K16525" s="17"/>
      <c r="L16525" s="16"/>
      <c r="N16525" s="119"/>
    </row>
    <row r="16526" spans="6:15" ht="45.95" customHeight="1">
      <c r="F16526" s="18"/>
      <c r="G16526" s="19"/>
      <c r="H16526" s="19"/>
      <c r="I16526" s="120"/>
      <c r="J16526" s="23"/>
      <c r="K16526" s="24"/>
      <c r="L16526" s="23"/>
      <c r="N16526" s="119"/>
    </row>
    <row r="16527" spans="6:15" ht="45.95" customHeight="1">
      <c r="F16527" s="18"/>
      <c r="G16527" s="19"/>
      <c r="H16527" s="19"/>
      <c r="I16527" s="120"/>
      <c r="J16527" s="23"/>
      <c r="K16527" s="24"/>
      <c r="L16527" s="23"/>
      <c r="N16527" s="119"/>
    </row>
    <row r="16528" spans="6:15" ht="45.95" customHeight="1">
      <c r="F16528" s="18"/>
      <c r="G16528" s="25"/>
      <c r="H16528" s="25"/>
      <c r="I16528" s="132"/>
      <c r="J16528" s="23"/>
      <c r="K16528" s="24"/>
      <c r="L16528" s="23"/>
      <c r="N16528" s="119"/>
    </row>
    <row r="16529" spans="6:14" ht="45.95" customHeight="1">
      <c r="F16529" s="22"/>
      <c r="G16529" s="25"/>
      <c r="H16529" s="25"/>
      <c r="I16529" s="132"/>
      <c r="J16529" s="23"/>
      <c r="K16529" s="24"/>
      <c r="L16529" s="23"/>
      <c r="N16529" s="119"/>
    </row>
    <row r="16530" spans="6:14" ht="45.95" customHeight="1">
      <c r="F16530" s="22"/>
      <c r="G16530" s="25"/>
      <c r="H16530" s="25"/>
      <c r="I16530" s="132"/>
      <c r="J16530" s="23"/>
      <c r="K16530" s="24"/>
      <c r="L16530" s="23"/>
      <c r="N16530" s="119"/>
    </row>
    <row r="16531" spans="6:14" ht="45.95" customHeight="1">
      <c r="F16531" s="25"/>
      <c r="G16531" s="25"/>
      <c r="H16531" s="25"/>
      <c r="I16531" s="132"/>
      <c r="J16531" s="23"/>
      <c r="K16531" s="24"/>
      <c r="L16531" s="23"/>
      <c r="N16531" s="119"/>
    </row>
    <row r="16532" spans="6:14" ht="45.95" customHeight="1">
      <c r="F16532" s="133"/>
      <c r="G16532" s="25"/>
      <c r="H16532" s="25"/>
      <c r="I16532" s="132"/>
      <c r="J16532" s="23"/>
      <c r="K16532" s="24"/>
      <c r="L16532" s="23"/>
      <c r="N16532" s="119"/>
    </row>
    <row r="16533" spans="6:14" ht="45.95" customHeight="1">
      <c r="F16533" s="133"/>
      <c r="G16533" s="25"/>
      <c r="H16533" s="25"/>
      <c r="I16533" s="132"/>
      <c r="J16533" s="23"/>
      <c r="K16533" s="24"/>
      <c r="L16533" s="23"/>
      <c r="N16533" s="119"/>
    </row>
    <row r="16534" spans="6:14" ht="45.95" customHeight="1">
      <c r="F16534" s="133"/>
      <c r="G16534" s="19"/>
      <c r="H16534" s="19"/>
      <c r="I16534" s="137"/>
      <c r="J16534" s="16"/>
      <c r="K16534" s="17"/>
      <c r="L16534" s="16"/>
      <c r="N16534" s="119"/>
    </row>
    <row r="16535" spans="6:14" ht="45.95" customHeight="1">
      <c r="F16535" s="18"/>
      <c r="G16535" s="19"/>
      <c r="H16535" s="19"/>
      <c r="I16535" s="120"/>
      <c r="J16535" s="16"/>
      <c r="K16535" s="17"/>
      <c r="L16535" s="16"/>
      <c r="N16535" s="119"/>
    </row>
    <row r="16536" spans="6:14" ht="45.95" customHeight="1">
      <c r="F16536" s="18"/>
      <c r="G16536" s="19"/>
      <c r="H16536" s="19"/>
      <c r="I16536" s="120"/>
      <c r="J16536" s="16"/>
      <c r="K16536" s="17"/>
      <c r="L16536" s="16"/>
      <c r="N16536" s="119"/>
    </row>
    <row r="16537" spans="6:14" ht="45.95" customHeight="1">
      <c r="F16537" s="22"/>
      <c r="G16537" s="19"/>
      <c r="H16537" s="19"/>
      <c r="I16537" s="120"/>
      <c r="J16537" s="16"/>
      <c r="K16537" s="17"/>
      <c r="L16537" s="16"/>
      <c r="N16537" s="119"/>
    </row>
    <row r="16538" spans="6:14" ht="45.95" customHeight="1">
      <c r="F16538" s="22"/>
      <c r="G16538" s="19"/>
      <c r="H16538" s="19"/>
      <c r="I16538" s="120"/>
      <c r="J16538" s="16"/>
      <c r="K16538" s="17"/>
      <c r="L16538" s="16"/>
      <c r="N16538" s="119"/>
    </row>
    <row r="16539" spans="6:14" ht="45.95" customHeight="1">
      <c r="F16539" s="25"/>
      <c r="G16539" s="19"/>
      <c r="H16539" s="19"/>
      <c r="I16539" s="120"/>
      <c r="J16539" s="23"/>
      <c r="K16539" s="24"/>
      <c r="L16539" s="23"/>
      <c r="N16539" s="119"/>
    </row>
    <row r="16540" spans="6:14" ht="45.95" customHeight="1">
      <c r="F16540" s="25"/>
      <c r="G16540" s="19"/>
      <c r="H16540" s="19"/>
      <c r="I16540" s="120"/>
      <c r="J16540" s="23"/>
      <c r="K16540" s="24"/>
      <c r="L16540" s="23"/>
      <c r="N16540" s="119"/>
    </row>
    <row r="16541" spans="6:14" ht="45.95" customHeight="1">
      <c r="F16541" s="133"/>
      <c r="G16541" s="25"/>
      <c r="H16541" s="25"/>
      <c r="I16541" s="132"/>
      <c r="J16541" s="23"/>
      <c r="K16541" s="24"/>
      <c r="L16541" s="23"/>
      <c r="N16541" s="119"/>
    </row>
    <row r="16542" spans="6:14" ht="45.95" customHeight="1">
      <c r="F16542" s="18"/>
      <c r="G16542" s="25"/>
      <c r="H16542" s="25"/>
      <c r="I16542" s="132"/>
      <c r="J16542" s="23"/>
      <c r="K16542" s="24"/>
      <c r="L16542" s="23"/>
      <c r="N16542" s="119"/>
    </row>
    <row r="16543" spans="6:14" ht="45.95" customHeight="1">
      <c r="F16543" s="18"/>
      <c r="G16543" s="25"/>
      <c r="H16543" s="25"/>
      <c r="I16543" s="132"/>
      <c r="J16543" s="23"/>
      <c r="K16543" s="24"/>
      <c r="L16543" s="23"/>
      <c r="N16543" s="119"/>
    </row>
    <row r="16544" spans="6:14" ht="45.95" customHeight="1">
      <c r="F16544" s="18"/>
      <c r="G16544" s="25"/>
      <c r="H16544" s="25"/>
      <c r="I16544" s="132"/>
      <c r="J16544" s="23"/>
      <c r="K16544" s="24"/>
      <c r="L16544" s="23"/>
      <c r="N16544" s="119"/>
    </row>
    <row r="16545" spans="1:15" ht="45.95" customHeight="1">
      <c r="F16545" s="18"/>
      <c r="G16545" s="25"/>
      <c r="H16545" s="25"/>
      <c r="I16545" s="132"/>
      <c r="J16545" s="23"/>
      <c r="K16545" s="24"/>
      <c r="L16545" s="23"/>
      <c r="N16545" s="119"/>
    </row>
    <row r="16546" spans="1:15" ht="45.95" customHeight="1">
      <c r="A16546" s="110"/>
      <c r="B16546" s="111"/>
      <c r="C16546" s="127"/>
      <c r="D16546" s="150"/>
      <c r="E16546" s="150"/>
      <c r="F16546" s="18"/>
      <c r="G16546" s="130"/>
      <c r="H16546" s="130"/>
      <c r="I16546" s="120"/>
      <c r="J16546" s="16"/>
      <c r="K16546" s="17"/>
      <c r="L16546" s="16"/>
      <c r="N16546" s="131"/>
    </row>
    <row r="16547" spans="1:15" ht="45.95" customHeight="1">
      <c r="F16547" s="22"/>
      <c r="G16547" s="130"/>
      <c r="H16547" s="130"/>
      <c r="I16547" s="120"/>
      <c r="J16547" s="16"/>
      <c r="K16547" s="17"/>
      <c r="L16547" s="16"/>
      <c r="N16547" s="131"/>
    </row>
    <row r="16548" spans="1:15" ht="45.95" customHeight="1">
      <c r="F16548" s="22"/>
      <c r="G16548" s="130"/>
      <c r="H16548" s="130"/>
      <c r="I16548" s="120"/>
      <c r="J16548" s="16"/>
      <c r="K16548" s="17"/>
      <c r="L16548" s="16"/>
      <c r="N16548" s="131"/>
    </row>
    <row r="16549" spans="1:15" ht="45.95" customHeight="1">
      <c r="F16549" s="25"/>
      <c r="G16549" s="130"/>
      <c r="H16549" s="130"/>
      <c r="I16549" s="120"/>
      <c r="J16549" s="16"/>
      <c r="K16549" s="17"/>
      <c r="L16549" s="16"/>
      <c r="N16549" s="131"/>
    </row>
    <row r="16550" spans="1:15" ht="45.95" customHeight="1">
      <c r="F16550" s="25"/>
      <c r="G16550" s="130"/>
      <c r="H16550" s="130"/>
      <c r="I16550" s="120"/>
      <c r="J16550" s="16"/>
      <c r="K16550" s="17"/>
      <c r="L16550" s="16"/>
      <c r="N16550" s="131"/>
    </row>
    <row r="16551" spans="1:15" ht="45.95" customHeight="1">
      <c r="F16551" s="133"/>
      <c r="G16551" s="19"/>
      <c r="H16551" s="19"/>
      <c r="I16551" s="137"/>
      <c r="J16551" s="16"/>
      <c r="K16551" s="17"/>
      <c r="L16551" s="16"/>
      <c r="N16551" s="119"/>
      <c r="O16551" s="96"/>
    </row>
    <row r="16552" spans="1:15" ht="45.95" customHeight="1">
      <c r="F16552" s="133"/>
      <c r="G16552" s="19"/>
      <c r="H16552" s="19"/>
      <c r="I16552" s="120"/>
      <c r="J16552" s="16"/>
      <c r="K16552" s="17"/>
      <c r="L16552" s="16"/>
      <c r="N16552" s="119"/>
      <c r="O16552" s="96"/>
    </row>
    <row r="16553" spans="1:15" ht="45.95" customHeight="1">
      <c r="F16553" s="133"/>
      <c r="G16553" s="19"/>
      <c r="H16553" s="19"/>
      <c r="I16553" s="120"/>
      <c r="J16553" s="23"/>
      <c r="K16553" s="24"/>
      <c r="L16553" s="23"/>
      <c r="N16553" s="119"/>
      <c r="O16553" s="96"/>
    </row>
    <row r="16554" spans="1:15" ht="45.95" customHeight="1">
      <c r="F16554" s="133"/>
      <c r="G16554" s="19"/>
      <c r="H16554" s="19"/>
      <c r="I16554" s="120"/>
      <c r="J16554" s="23"/>
      <c r="K16554" s="24"/>
      <c r="L16554" s="23"/>
      <c r="N16554" s="119"/>
      <c r="O16554" s="96"/>
    </row>
    <row r="16555" spans="1:15" ht="45.95" customHeight="1">
      <c r="F16555" s="18"/>
      <c r="G16555" s="25"/>
      <c r="H16555" s="25"/>
      <c r="I16555" s="120"/>
      <c r="J16555" s="23"/>
      <c r="K16555" s="24"/>
      <c r="L16555" s="23"/>
      <c r="N16555" s="119"/>
    </row>
    <row r="16556" spans="1:15" ht="45.95" customHeight="1">
      <c r="F16556" s="18"/>
      <c r="G16556" s="25"/>
      <c r="H16556" s="25"/>
      <c r="I16556" s="120"/>
      <c r="J16556" s="23"/>
      <c r="K16556" s="24"/>
      <c r="L16556" s="23"/>
      <c r="N16556" s="119"/>
    </row>
    <row r="16557" spans="1:15" ht="45.95" customHeight="1">
      <c r="F16557" s="18"/>
      <c r="G16557" s="25"/>
      <c r="H16557" s="25"/>
      <c r="I16557" s="120"/>
      <c r="J16557" s="23"/>
      <c r="K16557" s="24"/>
      <c r="L16557" s="23"/>
      <c r="N16557" s="119"/>
    </row>
    <row r="16558" spans="1:15" ht="45.95" customHeight="1">
      <c r="F16558" s="18"/>
      <c r="G16558" s="19"/>
      <c r="H16558" s="19"/>
      <c r="I16558" s="120"/>
      <c r="J16558" s="16"/>
      <c r="K16558" s="17"/>
      <c r="L16558" s="16"/>
      <c r="N16558" s="119"/>
      <c r="O16558" s="96"/>
    </row>
    <row r="16559" spans="1:15" ht="45.95" customHeight="1">
      <c r="F16559" s="18"/>
      <c r="G16559" s="19"/>
      <c r="H16559" s="19"/>
      <c r="I16559" s="120"/>
      <c r="J16559" s="16"/>
      <c r="K16559" s="17"/>
      <c r="L16559" s="16"/>
      <c r="N16559" s="119"/>
      <c r="O16559" s="96"/>
    </row>
    <row r="16560" spans="1:15" ht="45.95" customHeight="1">
      <c r="F16560" s="22"/>
      <c r="G16560" s="19"/>
      <c r="H16560" s="19"/>
      <c r="I16560" s="120"/>
      <c r="J16560" s="16"/>
      <c r="K16560" s="17"/>
      <c r="L16560" s="16"/>
      <c r="N16560" s="119"/>
      <c r="O16560" s="96"/>
    </row>
    <row r="16561" spans="6:15" ht="45.95" customHeight="1">
      <c r="F16561" s="22"/>
      <c r="G16561" s="25"/>
      <c r="H16561" s="25"/>
      <c r="I16561" s="120"/>
      <c r="J16561" s="23"/>
      <c r="K16561" s="24"/>
      <c r="L16561" s="23"/>
      <c r="N16561" s="119"/>
    </row>
    <row r="16562" spans="6:15" ht="45.95" customHeight="1">
      <c r="F16562" s="25"/>
      <c r="G16562" s="25"/>
      <c r="H16562" s="25"/>
      <c r="I16562" s="120"/>
      <c r="J16562" s="23"/>
      <c r="K16562" s="24"/>
      <c r="L16562" s="23"/>
      <c r="N16562" s="119"/>
    </row>
    <row r="16563" spans="6:15" ht="45.95" customHeight="1">
      <c r="F16563" s="133"/>
      <c r="G16563" s="25"/>
      <c r="H16563" s="25"/>
      <c r="I16563" s="132"/>
      <c r="J16563" s="23"/>
      <c r="K16563" s="24"/>
      <c r="L16563" s="23"/>
      <c r="N16563" s="119"/>
    </row>
    <row r="16564" spans="6:15" ht="45.95" customHeight="1">
      <c r="F16564" s="133"/>
      <c r="G16564" s="19"/>
      <c r="H16564" s="19"/>
      <c r="I16564" s="120"/>
      <c r="J16564" s="16"/>
      <c r="K16564" s="17"/>
      <c r="L16564" s="16"/>
    </row>
    <row r="16565" spans="6:15" ht="45.95" customHeight="1">
      <c r="F16565" s="133"/>
      <c r="G16565" s="19"/>
      <c r="H16565" s="19"/>
      <c r="I16565" s="120"/>
      <c r="J16565" s="16"/>
      <c r="K16565" s="17"/>
      <c r="L16565" s="16"/>
      <c r="N16565" s="119"/>
      <c r="O16565" s="96"/>
    </row>
    <row r="16566" spans="6:15" ht="45.95" customHeight="1">
      <c r="F16566" s="133"/>
      <c r="G16566" s="19"/>
      <c r="H16566" s="19"/>
      <c r="I16566" s="120"/>
      <c r="J16566" s="23"/>
      <c r="K16566" s="24"/>
      <c r="L16566" s="23"/>
      <c r="N16566" s="119"/>
      <c r="O16566" s="96"/>
    </row>
    <row r="16567" spans="6:15" ht="45.95" customHeight="1">
      <c r="F16567" s="18"/>
      <c r="G16567" s="25"/>
      <c r="H16567" s="25"/>
      <c r="I16567" s="120"/>
      <c r="J16567" s="23"/>
      <c r="K16567" s="24"/>
      <c r="L16567" s="23"/>
      <c r="N16567" s="119"/>
    </row>
    <row r="16568" spans="6:15" ht="45.95" customHeight="1">
      <c r="F16568" s="18"/>
      <c r="G16568" s="25"/>
      <c r="H16568" s="25"/>
      <c r="I16568" s="120"/>
      <c r="J16568" s="23"/>
      <c r="K16568" s="24"/>
      <c r="L16568" s="23"/>
      <c r="N16568" s="119"/>
    </row>
    <row r="16569" spans="6:15" ht="45.95" customHeight="1">
      <c r="F16569" s="18"/>
      <c r="G16569" s="19"/>
      <c r="H16569" s="19"/>
      <c r="I16569" s="137"/>
      <c r="J16569" s="16"/>
      <c r="K16569" s="17"/>
      <c r="L16569" s="16"/>
      <c r="N16569" s="119"/>
      <c r="O16569" s="96"/>
    </row>
    <row r="16570" spans="6:15" ht="45.95" customHeight="1">
      <c r="F16570" s="18"/>
      <c r="G16570" s="19"/>
      <c r="H16570" s="19"/>
      <c r="I16570" s="120"/>
      <c r="J16570" s="16"/>
      <c r="K16570" s="17"/>
      <c r="L16570" s="16"/>
      <c r="N16570" s="119"/>
      <c r="O16570" s="96"/>
    </row>
    <row r="16571" spans="6:15" ht="45.95" customHeight="1">
      <c r="F16571" s="18"/>
      <c r="G16571" s="19"/>
      <c r="H16571" s="19"/>
      <c r="I16571" s="120"/>
      <c r="J16571" s="16"/>
      <c r="K16571" s="17"/>
      <c r="L16571" s="16"/>
      <c r="N16571" s="119"/>
      <c r="O16571" s="96"/>
    </row>
    <row r="16572" spans="6:15" ht="45.95" customHeight="1">
      <c r="F16572" s="18"/>
      <c r="G16572" s="19"/>
      <c r="H16572" s="19"/>
      <c r="I16572" s="120"/>
      <c r="J16572" s="16"/>
      <c r="K16572" s="17"/>
      <c r="L16572" s="16"/>
      <c r="N16572" s="119"/>
      <c r="O16572" s="96"/>
    </row>
    <row r="16573" spans="6:15" ht="45.95" customHeight="1">
      <c r="F16573" s="18"/>
      <c r="G16573" s="19"/>
      <c r="H16573" s="19"/>
      <c r="I16573" s="120"/>
      <c r="J16573" s="16"/>
      <c r="K16573" s="17"/>
      <c r="L16573" s="16"/>
      <c r="N16573" s="119"/>
      <c r="O16573" s="96"/>
    </row>
    <row r="16574" spans="6:15" ht="45.95" customHeight="1">
      <c r="F16574" s="22"/>
      <c r="G16574" s="19"/>
      <c r="H16574" s="19"/>
      <c r="I16574" s="120"/>
      <c r="J16574" s="23"/>
      <c r="K16574" s="24"/>
      <c r="L16574" s="23"/>
      <c r="N16574" s="119"/>
      <c r="O16574" s="96"/>
    </row>
    <row r="16575" spans="6:15" ht="45.95" customHeight="1">
      <c r="F16575" s="22"/>
      <c r="G16575" s="19"/>
      <c r="H16575" s="19"/>
      <c r="I16575" s="120"/>
      <c r="J16575" s="23"/>
      <c r="K16575" s="24"/>
      <c r="L16575" s="23"/>
      <c r="N16575" s="119"/>
      <c r="O16575" s="96"/>
    </row>
    <row r="16576" spans="6:15" ht="45.95" customHeight="1">
      <c r="F16576" s="25"/>
      <c r="G16576" s="25"/>
      <c r="H16576" s="25"/>
      <c r="I16576" s="132"/>
      <c r="J16576" s="23"/>
      <c r="K16576" s="24"/>
      <c r="L16576" s="23"/>
      <c r="N16576" s="119"/>
    </row>
    <row r="16577" spans="1:15" ht="45.95" customHeight="1">
      <c r="F16577" s="133"/>
      <c r="G16577" s="25"/>
      <c r="H16577" s="25"/>
      <c r="I16577" s="132"/>
      <c r="J16577" s="23"/>
      <c r="K16577" s="24"/>
      <c r="L16577" s="23"/>
      <c r="N16577" s="119"/>
    </row>
    <row r="16578" spans="1:15" ht="45.95" customHeight="1">
      <c r="F16578" s="133"/>
      <c r="G16578" s="25"/>
      <c r="H16578" s="25"/>
      <c r="I16578" s="132"/>
      <c r="J16578" s="23"/>
      <c r="K16578" s="24"/>
      <c r="L16578" s="23"/>
      <c r="N16578" s="119"/>
    </row>
    <row r="16579" spans="1:15" ht="45.95" customHeight="1">
      <c r="F16579" s="18"/>
      <c r="G16579" s="25"/>
      <c r="H16579" s="25"/>
      <c r="I16579" s="132"/>
      <c r="J16579" s="23"/>
      <c r="K16579" s="24"/>
      <c r="L16579" s="23"/>
      <c r="N16579" s="119"/>
    </row>
    <row r="16580" spans="1:15" ht="45.95" customHeight="1">
      <c r="F16580" s="18"/>
      <c r="G16580" s="19"/>
      <c r="H16580" s="19"/>
      <c r="I16580" s="120"/>
      <c r="J16580" s="16"/>
      <c r="K16580" s="100"/>
      <c r="L16580" s="16"/>
    </row>
    <row r="16581" spans="1:15" ht="45.95" customHeight="1">
      <c r="F16581" s="18"/>
      <c r="G16581" s="25"/>
      <c r="H16581" s="25"/>
      <c r="I16581" s="120"/>
      <c r="J16581" s="23"/>
      <c r="K16581" s="100"/>
      <c r="L16581" s="23"/>
    </row>
    <row r="16582" spans="1:15" ht="45.95" customHeight="1">
      <c r="F16582" s="25"/>
      <c r="G16582" s="25"/>
      <c r="H16582" s="25"/>
      <c r="I16582" s="120"/>
      <c r="J16582" s="23"/>
      <c r="K16582" s="100"/>
      <c r="L16582" s="23"/>
    </row>
    <row r="16583" spans="1:15" ht="45.95" customHeight="1">
      <c r="A16583" s="110"/>
      <c r="B16583" s="111"/>
      <c r="C16583" s="127"/>
      <c r="D16583" s="150"/>
      <c r="E16583" s="150"/>
      <c r="F16583" s="133"/>
      <c r="G16583" s="130"/>
      <c r="H16583" s="130"/>
      <c r="I16583" s="120"/>
      <c r="J16583" s="16"/>
      <c r="K16583" s="17"/>
      <c r="L16583" s="16"/>
      <c r="N16583" s="131"/>
    </row>
    <row r="16584" spans="1:15" ht="45.95" customHeight="1">
      <c r="C16584" s="127"/>
      <c r="F16584" s="133"/>
      <c r="G16584" s="130"/>
      <c r="H16584" s="130"/>
      <c r="I16584" s="120"/>
      <c r="J16584" s="16"/>
      <c r="K16584" s="17"/>
      <c r="L16584" s="16"/>
      <c r="N16584" s="131"/>
    </row>
    <row r="16585" spans="1:15" ht="45.95" customHeight="1">
      <c r="F16585" s="18"/>
      <c r="G16585" s="130"/>
      <c r="H16585" s="130"/>
      <c r="I16585" s="120"/>
      <c r="J16585" s="16"/>
      <c r="K16585" s="17"/>
      <c r="L16585" s="16"/>
      <c r="N16585" s="131"/>
    </row>
    <row r="16586" spans="1:15" ht="45.95" customHeight="1">
      <c r="F16586" s="18"/>
      <c r="G16586" s="130"/>
      <c r="H16586" s="130"/>
      <c r="I16586" s="120"/>
      <c r="J16586" s="16"/>
      <c r="K16586" s="17"/>
      <c r="L16586" s="16"/>
      <c r="N16586" s="131"/>
    </row>
    <row r="16587" spans="1:15" ht="45.95" customHeight="1">
      <c r="F16587" s="22"/>
      <c r="G16587" s="130"/>
      <c r="H16587" s="130"/>
      <c r="I16587" s="120"/>
      <c r="J16587" s="16"/>
      <c r="K16587" s="17"/>
      <c r="L16587" s="16"/>
      <c r="N16587" s="131"/>
    </row>
    <row r="16588" spans="1:15" ht="45.95" customHeight="1">
      <c r="F16588" s="25"/>
      <c r="G16588" s="19"/>
      <c r="H16588" s="19"/>
      <c r="I16588" s="120"/>
      <c r="J16588" s="16"/>
      <c r="K16588" s="17"/>
      <c r="L16588" s="16"/>
      <c r="N16588" s="171"/>
      <c r="O16588" s="161"/>
    </row>
    <row r="16589" spans="1:15" ht="45.95" customHeight="1">
      <c r="F16589" s="133"/>
      <c r="G16589" s="19"/>
      <c r="H16589" s="19"/>
      <c r="I16589" s="120"/>
      <c r="J16589" s="16"/>
      <c r="K16589" s="17"/>
      <c r="L16589" s="16"/>
      <c r="N16589" s="171"/>
      <c r="O16589" s="161"/>
    </row>
    <row r="16590" spans="1:15" ht="45.95" customHeight="1">
      <c r="F16590" s="18"/>
      <c r="G16590" s="19"/>
      <c r="H16590" s="19"/>
      <c r="I16590" s="120"/>
      <c r="J16590" s="16"/>
      <c r="K16590" s="17"/>
      <c r="L16590" s="16"/>
      <c r="N16590" s="171"/>
      <c r="O16590" s="161"/>
    </row>
    <row r="16591" spans="1:15" ht="45.95" customHeight="1">
      <c r="F16591" s="18"/>
      <c r="G16591" s="19"/>
      <c r="H16591" s="19"/>
      <c r="I16591" s="120"/>
      <c r="J16591" s="23"/>
      <c r="K16591" s="24"/>
      <c r="L16591" s="23"/>
      <c r="N16591" s="171"/>
      <c r="O16591" s="161"/>
    </row>
    <row r="16592" spans="1:15" ht="45.95" customHeight="1">
      <c r="F16592" s="18"/>
      <c r="G16592" s="25"/>
      <c r="H16592" s="25"/>
      <c r="I16592" s="120"/>
      <c r="J16592" s="23"/>
      <c r="K16592" s="24"/>
      <c r="L16592" s="23"/>
      <c r="N16592" s="171"/>
    </row>
    <row r="16593" spans="6:15" ht="45.95" customHeight="1">
      <c r="F16593" s="18"/>
      <c r="G16593" s="25"/>
      <c r="H16593" s="25"/>
      <c r="I16593" s="132"/>
      <c r="J16593" s="23"/>
      <c r="K16593" s="24"/>
      <c r="L16593" s="23"/>
      <c r="N16593" s="171"/>
    </row>
    <row r="16594" spans="6:15" ht="45.95" customHeight="1">
      <c r="F16594" s="18"/>
      <c r="G16594" s="25"/>
      <c r="H16594" s="25"/>
      <c r="I16594" s="132"/>
      <c r="J16594" s="23"/>
      <c r="K16594" s="24"/>
      <c r="L16594" s="23"/>
      <c r="N16594" s="171"/>
    </row>
    <row r="16595" spans="6:15" ht="45.95" customHeight="1">
      <c r="F16595" s="22"/>
      <c r="G16595" s="25"/>
      <c r="H16595" s="25"/>
      <c r="I16595" s="132"/>
      <c r="J16595" s="23"/>
      <c r="K16595" s="24"/>
      <c r="L16595" s="23"/>
      <c r="N16595" s="171"/>
    </row>
    <row r="16596" spans="6:15" ht="45.95" customHeight="1">
      <c r="F16596" s="22"/>
      <c r="G16596" s="19"/>
      <c r="H16596" s="19"/>
      <c r="I16596" s="120"/>
      <c r="J16596" s="16"/>
      <c r="K16596" s="17"/>
      <c r="L16596" s="16"/>
      <c r="N16596" s="171"/>
      <c r="O16596" s="161"/>
    </row>
    <row r="16597" spans="6:15" ht="45.95" customHeight="1">
      <c r="F16597" s="25"/>
      <c r="G16597" s="19"/>
      <c r="H16597" s="19"/>
      <c r="I16597" s="120"/>
      <c r="J16597" s="16"/>
      <c r="K16597" s="17"/>
      <c r="L16597" s="16"/>
      <c r="N16597" s="171"/>
      <c r="O16597" s="161"/>
    </row>
    <row r="16598" spans="6:15" ht="45.95" customHeight="1">
      <c r="F16598" s="133"/>
      <c r="G16598" s="19"/>
      <c r="H16598" s="19"/>
      <c r="I16598" s="120"/>
      <c r="J16598" s="16"/>
      <c r="K16598" s="17"/>
      <c r="L16598" s="16"/>
      <c r="N16598" s="171"/>
      <c r="O16598" s="161"/>
    </row>
    <row r="16599" spans="6:15" ht="45.95" customHeight="1">
      <c r="F16599" s="133"/>
      <c r="G16599" s="19"/>
      <c r="H16599" s="19"/>
      <c r="I16599" s="120"/>
      <c r="J16599" s="16"/>
      <c r="K16599" s="17"/>
      <c r="L16599" s="16"/>
      <c r="N16599" s="171"/>
      <c r="O16599" s="161"/>
    </row>
    <row r="16600" spans="6:15" ht="45.95" customHeight="1">
      <c r="F16600" s="133"/>
      <c r="G16600" s="19"/>
      <c r="H16600" s="19"/>
      <c r="I16600" s="120"/>
      <c r="J16600" s="23"/>
      <c r="K16600" s="24"/>
      <c r="L16600" s="23"/>
      <c r="N16600" s="171"/>
      <c r="O16600" s="161"/>
    </row>
    <row r="16601" spans="6:15" ht="45.95" customHeight="1">
      <c r="F16601" s="18"/>
      <c r="G16601" s="25"/>
      <c r="H16601" s="25"/>
      <c r="I16601" s="132"/>
      <c r="J16601" s="23"/>
      <c r="K16601" s="24"/>
      <c r="L16601" s="23"/>
      <c r="N16601" s="171"/>
    </row>
    <row r="16602" spans="6:15" ht="45.95" customHeight="1">
      <c r="F16602" s="133"/>
      <c r="G16602" s="25"/>
      <c r="H16602" s="25"/>
      <c r="I16602" s="132"/>
      <c r="J16602" s="23"/>
      <c r="K16602" s="24"/>
      <c r="L16602" s="23"/>
      <c r="N16602" s="171"/>
    </row>
    <row r="16603" spans="6:15" ht="45.95" customHeight="1">
      <c r="F16603" s="133"/>
      <c r="G16603" s="25"/>
      <c r="H16603" s="25"/>
      <c r="I16603" s="132"/>
      <c r="J16603" s="23"/>
      <c r="K16603" s="24"/>
      <c r="L16603" s="23"/>
      <c r="N16603" s="171"/>
    </row>
    <row r="16604" spans="6:15" ht="45.95" customHeight="1">
      <c r="F16604" s="18"/>
      <c r="G16604" s="25"/>
      <c r="H16604" s="25"/>
      <c r="I16604" s="132"/>
      <c r="J16604" s="23"/>
      <c r="K16604" s="24"/>
      <c r="L16604" s="23"/>
      <c r="N16604" s="171"/>
    </row>
    <row r="16605" spans="6:15" ht="45.95" customHeight="1">
      <c r="F16605" s="18"/>
      <c r="G16605" s="25"/>
      <c r="H16605" s="25"/>
      <c r="I16605" s="132"/>
      <c r="J16605" s="23"/>
      <c r="K16605" s="24"/>
      <c r="L16605" s="23"/>
      <c r="N16605" s="171"/>
    </row>
    <row r="16606" spans="6:15" ht="45.95" customHeight="1">
      <c r="F16606" s="18"/>
      <c r="G16606" s="19"/>
      <c r="H16606" s="19"/>
      <c r="I16606" s="120"/>
      <c r="J16606" s="16"/>
      <c r="K16606" s="17"/>
      <c r="L16606" s="16"/>
    </row>
    <row r="16607" spans="6:15" ht="45.95" customHeight="1">
      <c r="F16607" s="18"/>
      <c r="G16607" s="19"/>
      <c r="H16607" s="19"/>
      <c r="I16607" s="120"/>
      <c r="J16607" s="16"/>
      <c r="K16607" s="17"/>
      <c r="L16607" s="16"/>
    </row>
    <row r="16608" spans="6:15" ht="45.95" customHeight="1">
      <c r="F16608" s="18"/>
      <c r="G16608" s="19"/>
      <c r="H16608" s="19"/>
      <c r="I16608" s="120"/>
      <c r="J16608" s="16"/>
      <c r="K16608" s="17"/>
      <c r="L16608" s="16"/>
    </row>
    <row r="16609" spans="6:15" ht="45.95" customHeight="1">
      <c r="F16609" s="18"/>
      <c r="G16609" s="19"/>
      <c r="H16609" s="19"/>
      <c r="I16609" s="120"/>
      <c r="J16609" s="16"/>
      <c r="K16609" s="17"/>
      <c r="L16609" s="16"/>
    </row>
    <row r="16610" spans="6:15" ht="45.95" customHeight="1">
      <c r="F16610" s="18"/>
      <c r="G16610" s="19"/>
      <c r="H16610" s="19"/>
      <c r="I16610" s="120"/>
      <c r="J16610" s="16"/>
      <c r="K16610" s="17"/>
      <c r="L16610" s="16"/>
    </row>
    <row r="16611" spans="6:15" ht="45.95" customHeight="1">
      <c r="F16611" s="18"/>
      <c r="G16611" s="19"/>
      <c r="H16611" s="19"/>
      <c r="I16611" s="120"/>
      <c r="J16611" s="23"/>
      <c r="K16611" s="24"/>
      <c r="L16611" s="23"/>
    </row>
    <row r="16612" spans="6:15" ht="45.95" customHeight="1">
      <c r="F16612" s="22"/>
      <c r="G16612" s="25"/>
      <c r="H16612" s="25"/>
      <c r="I16612" s="132"/>
      <c r="J16612" s="23"/>
      <c r="K16612" s="24"/>
      <c r="L16612" s="23"/>
    </row>
    <row r="16613" spans="6:15" ht="45.95" customHeight="1">
      <c r="F16613" s="25"/>
      <c r="G16613" s="25"/>
      <c r="H16613" s="25"/>
      <c r="I16613" s="132"/>
      <c r="J16613" s="23"/>
      <c r="K16613" s="24"/>
      <c r="L16613" s="23"/>
    </row>
    <row r="16614" spans="6:15" ht="45.95" customHeight="1">
      <c r="F16614" s="25"/>
      <c r="G16614" s="25"/>
      <c r="H16614" s="25"/>
      <c r="I16614" s="132"/>
      <c r="J16614" s="23"/>
      <c r="K16614" s="24"/>
      <c r="L16614" s="23"/>
    </row>
    <row r="16615" spans="6:15" ht="45.95" customHeight="1">
      <c r="F16615" s="133"/>
      <c r="G16615" s="25"/>
      <c r="H16615" s="25"/>
      <c r="I16615" s="132"/>
      <c r="J16615" s="23"/>
      <c r="K16615" s="24"/>
      <c r="L16615" s="23"/>
    </row>
    <row r="16616" spans="6:15" ht="45.95" customHeight="1">
      <c r="F16616" s="133"/>
      <c r="G16616" s="19"/>
      <c r="H16616" s="19"/>
      <c r="I16616" s="137"/>
      <c r="J16616" s="16"/>
      <c r="K16616" s="17"/>
      <c r="L16616" s="16"/>
      <c r="N16616" s="171"/>
      <c r="O16616" s="161"/>
    </row>
    <row r="16617" spans="6:15" ht="45.95" customHeight="1">
      <c r="F16617" s="18"/>
      <c r="G16617" s="19"/>
      <c r="H16617" s="19"/>
      <c r="I16617" s="120"/>
      <c r="J16617" s="16"/>
      <c r="K16617" s="17"/>
      <c r="L16617" s="16"/>
      <c r="N16617" s="171"/>
      <c r="O16617" s="161"/>
    </row>
    <row r="16618" spans="6:15" ht="45.95" customHeight="1">
      <c r="F16618" s="18"/>
      <c r="G16618" s="19"/>
      <c r="H16618" s="19"/>
      <c r="I16618" s="120"/>
      <c r="J16618" s="16"/>
      <c r="K16618" s="17"/>
      <c r="L16618" s="16"/>
      <c r="N16618" s="171"/>
      <c r="O16618" s="161"/>
    </row>
    <row r="16619" spans="6:15" ht="45.95" customHeight="1">
      <c r="F16619" s="18"/>
      <c r="G16619" s="19"/>
      <c r="H16619" s="19"/>
      <c r="I16619" s="120"/>
      <c r="J16619" s="16"/>
      <c r="K16619" s="17"/>
      <c r="L16619" s="16"/>
      <c r="N16619" s="171"/>
      <c r="O16619" s="161"/>
    </row>
    <row r="16620" spans="6:15" ht="45.95" customHeight="1">
      <c r="F16620" s="18"/>
      <c r="G16620" s="19"/>
      <c r="H16620" s="19"/>
      <c r="I16620" s="120"/>
      <c r="J16620" s="23"/>
      <c r="K16620" s="24"/>
      <c r="L16620" s="23"/>
      <c r="N16620" s="171"/>
      <c r="O16620" s="161"/>
    </row>
    <row r="16621" spans="6:15" ht="45.95" customHeight="1">
      <c r="F16621" s="22"/>
      <c r="G16621" s="19"/>
      <c r="H16621" s="19"/>
      <c r="I16621" s="120"/>
      <c r="J16621" s="23"/>
      <c r="K16621" s="24"/>
      <c r="L16621" s="23"/>
      <c r="N16621" s="171"/>
      <c r="O16621" s="161"/>
    </row>
    <row r="16622" spans="6:15" ht="45.95" customHeight="1">
      <c r="F16622" s="25"/>
      <c r="G16622" s="25"/>
      <c r="H16622" s="25"/>
      <c r="I16622" s="132"/>
      <c r="J16622" s="23"/>
      <c r="K16622" s="24"/>
      <c r="L16622" s="23"/>
      <c r="N16622" s="171"/>
    </row>
    <row r="16623" spans="6:15" ht="45.95" customHeight="1">
      <c r="F16623" s="133"/>
      <c r="G16623" s="25"/>
      <c r="H16623" s="25"/>
      <c r="I16623" s="132"/>
      <c r="J16623" s="23"/>
      <c r="K16623" s="24"/>
      <c r="L16623" s="23"/>
      <c r="N16623" s="171"/>
    </row>
    <row r="16624" spans="6:15" ht="45.95" customHeight="1">
      <c r="F16624" s="133"/>
      <c r="G16624" s="25"/>
      <c r="H16624" s="25"/>
      <c r="I16624" s="132"/>
      <c r="J16624" s="23"/>
      <c r="K16624" s="24"/>
      <c r="L16624" s="23"/>
      <c r="N16624" s="171"/>
    </row>
    <row r="16625" spans="1:15" ht="45.95" customHeight="1">
      <c r="F16625" s="133"/>
      <c r="G16625" s="25"/>
      <c r="H16625" s="25"/>
      <c r="I16625" s="132"/>
      <c r="J16625" s="23"/>
      <c r="K16625" s="24"/>
      <c r="L16625" s="23"/>
      <c r="N16625" s="171"/>
    </row>
    <row r="16626" spans="1:15" ht="45.95" customHeight="1">
      <c r="F16626" s="133"/>
      <c r="G16626" s="25"/>
      <c r="H16626" s="25"/>
      <c r="I16626" s="132"/>
      <c r="J16626" s="23"/>
      <c r="K16626" s="24"/>
      <c r="L16626" s="23"/>
      <c r="N16626" s="171"/>
    </row>
    <row r="16627" spans="1:15" ht="45.95" customHeight="1">
      <c r="F16627" s="18"/>
      <c r="G16627" s="19"/>
      <c r="H16627" s="19"/>
      <c r="I16627" s="137"/>
      <c r="J16627" s="16"/>
      <c r="K16627" s="17"/>
      <c r="L16627" s="16"/>
      <c r="N16627" s="171"/>
      <c r="O16627" s="161"/>
    </row>
    <row r="16628" spans="1:15" ht="45.95" customHeight="1">
      <c r="F16628" s="18"/>
      <c r="G16628" s="19"/>
      <c r="H16628" s="19"/>
      <c r="I16628" s="120"/>
      <c r="J16628" s="16"/>
      <c r="K16628" s="17"/>
      <c r="L16628" s="16"/>
      <c r="N16628" s="171"/>
      <c r="O16628" s="161"/>
    </row>
    <row r="16629" spans="1:15" ht="45.95" customHeight="1">
      <c r="F16629" s="18"/>
      <c r="G16629" s="19"/>
      <c r="H16629" s="19"/>
      <c r="I16629" s="120"/>
      <c r="J16629" s="16"/>
      <c r="K16629" s="17"/>
      <c r="L16629" s="16"/>
      <c r="N16629" s="171"/>
      <c r="O16629" s="161"/>
    </row>
    <row r="16630" spans="1:15" ht="45.95" customHeight="1">
      <c r="F16630" s="18"/>
      <c r="G16630" s="19"/>
      <c r="H16630" s="19"/>
      <c r="I16630" s="120"/>
      <c r="J16630" s="23"/>
      <c r="K16630" s="24"/>
      <c r="L16630" s="23"/>
      <c r="N16630" s="171"/>
      <c r="O16630" s="161"/>
    </row>
    <row r="16631" spans="1:15" ht="45.95" customHeight="1">
      <c r="F16631" s="18"/>
      <c r="G16631" s="19"/>
      <c r="H16631" s="19"/>
      <c r="I16631" s="120"/>
      <c r="J16631" s="23"/>
      <c r="K16631" s="24"/>
      <c r="L16631" s="23"/>
      <c r="N16631" s="171"/>
      <c r="O16631" s="161"/>
    </row>
    <row r="16632" spans="1:15" ht="45.95" customHeight="1">
      <c r="F16632" s="22"/>
      <c r="G16632" s="25"/>
      <c r="H16632" s="25"/>
      <c r="I16632" s="120"/>
      <c r="J16632" s="23"/>
      <c r="K16632" s="24"/>
      <c r="L16632" s="23"/>
      <c r="N16632" s="171"/>
    </row>
    <row r="16633" spans="1:15" ht="45.95" customHeight="1">
      <c r="F16633" s="25"/>
      <c r="G16633" s="25"/>
      <c r="H16633" s="25"/>
      <c r="I16633" s="132"/>
      <c r="J16633" s="23"/>
      <c r="K16633" s="24"/>
      <c r="L16633" s="23"/>
      <c r="N16633" s="171"/>
    </row>
    <row r="16634" spans="1:15" ht="45.95" customHeight="1">
      <c r="F16634" s="25"/>
      <c r="G16634" s="25"/>
      <c r="H16634" s="25"/>
      <c r="I16634" s="132"/>
      <c r="J16634" s="23"/>
      <c r="K16634" s="24"/>
      <c r="L16634" s="23"/>
      <c r="N16634" s="171"/>
    </row>
    <row r="16635" spans="1:15" ht="45.95" customHeight="1">
      <c r="F16635" s="133"/>
      <c r="G16635" s="25"/>
      <c r="H16635" s="25"/>
      <c r="I16635" s="132"/>
      <c r="J16635" s="23"/>
      <c r="K16635" s="24"/>
      <c r="L16635" s="23"/>
      <c r="N16635" s="171"/>
    </row>
    <row r="16636" spans="1:15" ht="45.95" customHeight="1">
      <c r="F16636" s="133"/>
      <c r="G16636" s="25"/>
      <c r="H16636" s="25"/>
      <c r="I16636" s="132"/>
      <c r="J16636" s="23"/>
      <c r="K16636" s="24"/>
      <c r="L16636" s="23"/>
      <c r="N16636" s="171"/>
    </row>
    <row r="16637" spans="1:15" ht="45.95" customHeight="1">
      <c r="A16637" s="110"/>
      <c r="B16637" s="111"/>
      <c r="C16637" s="127"/>
      <c r="D16637" s="150"/>
      <c r="E16637" s="150"/>
      <c r="F16637" s="18"/>
      <c r="G16637" s="130"/>
      <c r="H16637" s="130"/>
      <c r="I16637" s="120"/>
      <c r="J16637" s="16"/>
      <c r="K16637" s="17"/>
      <c r="L16637" s="16"/>
      <c r="N16637" s="131"/>
    </row>
    <row r="16638" spans="1:15" ht="45.95" customHeight="1">
      <c r="F16638" s="18"/>
      <c r="G16638" s="130"/>
      <c r="H16638" s="130"/>
      <c r="I16638" s="120"/>
      <c r="J16638" s="16"/>
      <c r="K16638" s="17"/>
      <c r="L16638" s="16"/>
      <c r="N16638" s="131"/>
    </row>
    <row r="16639" spans="1:15" ht="45.95" customHeight="1">
      <c r="F16639" s="18"/>
      <c r="G16639" s="19"/>
      <c r="H16639" s="19"/>
      <c r="I16639" s="137"/>
      <c r="J16639" s="16"/>
      <c r="K16639" s="17"/>
      <c r="L16639" s="16"/>
      <c r="N16639" s="121"/>
    </row>
    <row r="16640" spans="1:15" ht="45.95" customHeight="1">
      <c r="F16640" s="18"/>
      <c r="G16640" s="19"/>
      <c r="H16640" s="19"/>
      <c r="I16640" s="120"/>
      <c r="J16640" s="16"/>
      <c r="K16640" s="17"/>
      <c r="L16640" s="16"/>
      <c r="N16640" s="121"/>
    </row>
    <row r="16641" spans="6:15" ht="45.95" customHeight="1">
      <c r="F16641" s="22"/>
      <c r="G16641" s="19"/>
      <c r="H16641" s="19"/>
      <c r="I16641" s="120"/>
      <c r="J16641" s="23"/>
      <c r="K16641" s="24"/>
      <c r="L16641" s="23"/>
      <c r="N16641" s="121"/>
    </row>
    <row r="16642" spans="6:15" ht="45.95" customHeight="1">
      <c r="F16642" s="22"/>
      <c r="G16642" s="19"/>
      <c r="H16642" s="19"/>
      <c r="I16642" s="120"/>
      <c r="J16642" s="23"/>
      <c r="K16642" s="24"/>
      <c r="L16642" s="23"/>
      <c r="N16642" s="121"/>
    </row>
    <row r="16643" spans="6:15" ht="45.95" customHeight="1">
      <c r="F16643" s="25"/>
      <c r="G16643" s="25"/>
      <c r="H16643" s="25"/>
      <c r="I16643" s="120"/>
      <c r="J16643" s="23"/>
      <c r="K16643" s="24"/>
      <c r="L16643" s="23"/>
      <c r="N16643" s="121"/>
    </row>
    <row r="16644" spans="6:15" ht="45.95" customHeight="1">
      <c r="F16644" s="25"/>
      <c r="G16644" s="25"/>
      <c r="H16644" s="25"/>
      <c r="I16644" s="120"/>
      <c r="J16644" s="23"/>
      <c r="K16644" s="24"/>
      <c r="L16644" s="23"/>
      <c r="N16644" s="121"/>
    </row>
    <row r="16645" spans="6:15" ht="45.95" customHeight="1">
      <c r="F16645" s="133"/>
      <c r="G16645" s="25"/>
      <c r="H16645" s="25"/>
      <c r="I16645" s="132"/>
      <c r="J16645" s="23"/>
      <c r="K16645" s="24"/>
      <c r="L16645" s="23"/>
      <c r="N16645" s="121"/>
    </row>
    <row r="16646" spans="6:15" ht="45.95" customHeight="1">
      <c r="F16646" s="133"/>
      <c r="G16646" s="25"/>
      <c r="H16646" s="25"/>
      <c r="I16646" s="132"/>
      <c r="J16646" s="23"/>
      <c r="K16646" s="24"/>
      <c r="L16646" s="23"/>
      <c r="N16646" s="121"/>
    </row>
    <row r="16647" spans="6:15" ht="45.95" customHeight="1">
      <c r="F16647" s="133"/>
      <c r="G16647" s="25"/>
      <c r="H16647" s="25"/>
      <c r="I16647" s="132"/>
      <c r="J16647" s="23"/>
      <c r="K16647" s="24"/>
      <c r="L16647" s="23"/>
      <c r="N16647" s="121"/>
    </row>
    <row r="16648" spans="6:15" ht="45.95" customHeight="1">
      <c r="F16648" s="18"/>
      <c r="G16648" s="19"/>
      <c r="H16648" s="19"/>
      <c r="I16648" s="137"/>
      <c r="J16648" s="16"/>
      <c r="K16648" s="17"/>
      <c r="L16648" s="16"/>
      <c r="N16648" s="121"/>
      <c r="O16648" s="96"/>
    </row>
    <row r="16649" spans="6:15" ht="45.95" customHeight="1">
      <c r="F16649" s="18"/>
      <c r="G16649" s="19"/>
      <c r="H16649" s="19"/>
      <c r="I16649" s="137"/>
      <c r="J16649" s="16"/>
      <c r="K16649" s="17"/>
      <c r="L16649" s="16"/>
      <c r="N16649" s="121"/>
      <c r="O16649" s="96"/>
    </row>
    <row r="16650" spans="6:15" ht="45.95" customHeight="1">
      <c r="F16650" s="18"/>
      <c r="G16650" s="19"/>
      <c r="H16650" s="19"/>
      <c r="I16650" s="120"/>
      <c r="J16650" s="16"/>
      <c r="K16650" s="17"/>
      <c r="L16650" s="16"/>
      <c r="N16650" s="121"/>
      <c r="O16650" s="96"/>
    </row>
    <row r="16651" spans="6:15" ht="45.95" customHeight="1">
      <c r="F16651" s="22"/>
      <c r="G16651" s="19"/>
      <c r="H16651" s="19"/>
      <c r="I16651" s="120"/>
      <c r="J16651" s="16"/>
      <c r="K16651" s="17"/>
      <c r="L16651" s="16"/>
      <c r="N16651" s="121"/>
      <c r="O16651" s="96"/>
    </row>
    <row r="16652" spans="6:15" ht="45.95" customHeight="1">
      <c r="F16652" s="22"/>
      <c r="G16652" s="19"/>
      <c r="H16652" s="19"/>
      <c r="I16652" s="120"/>
      <c r="J16652" s="16"/>
      <c r="K16652" s="17"/>
      <c r="L16652" s="16"/>
      <c r="N16652" s="121"/>
      <c r="O16652" s="96"/>
    </row>
    <row r="16653" spans="6:15" ht="45.95" customHeight="1">
      <c r="F16653" s="25"/>
      <c r="G16653" s="19"/>
      <c r="H16653" s="19"/>
      <c r="I16653" s="120"/>
      <c r="J16653" s="23"/>
      <c r="K16653" s="24"/>
      <c r="L16653" s="23"/>
      <c r="N16653" s="121"/>
      <c r="O16653" s="96"/>
    </row>
    <row r="16654" spans="6:15" ht="45.95" customHeight="1">
      <c r="F16654" s="133"/>
      <c r="G16654" s="19"/>
      <c r="H16654" s="19"/>
      <c r="I16654" s="120"/>
      <c r="J16654" s="23"/>
      <c r="K16654" s="24"/>
      <c r="L16654" s="23"/>
      <c r="N16654" s="121"/>
      <c r="O16654" s="96"/>
    </row>
    <row r="16655" spans="6:15" ht="45.95" customHeight="1">
      <c r="F16655" s="133"/>
      <c r="G16655" s="25"/>
      <c r="H16655" s="25"/>
      <c r="I16655" s="132"/>
      <c r="J16655" s="23"/>
      <c r="K16655" s="24"/>
      <c r="L16655" s="23"/>
      <c r="N16655" s="121"/>
    </row>
    <row r="16656" spans="6:15" ht="45.95" customHeight="1">
      <c r="F16656" s="133"/>
      <c r="G16656" s="25"/>
      <c r="H16656" s="25"/>
      <c r="I16656" s="132"/>
      <c r="J16656" s="23"/>
      <c r="K16656" s="24"/>
      <c r="L16656" s="23"/>
      <c r="N16656" s="121"/>
    </row>
    <row r="16657" spans="1:14" ht="45.95" customHeight="1">
      <c r="F16657" s="133"/>
      <c r="G16657" s="25"/>
      <c r="H16657" s="25"/>
      <c r="I16657" s="132"/>
      <c r="J16657" s="23"/>
      <c r="K16657" s="24"/>
      <c r="L16657" s="23"/>
      <c r="N16657" s="121"/>
    </row>
    <row r="16658" spans="1:14" ht="45.95" customHeight="1">
      <c r="F16658" s="18"/>
      <c r="G16658" s="25"/>
      <c r="H16658" s="25"/>
      <c r="I16658" s="132"/>
      <c r="J16658" s="23"/>
      <c r="K16658" s="24"/>
      <c r="L16658" s="23"/>
      <c r="N16658" s="121"/>
    </row>
    <row r="16659" spans="1:14" ht="45.95" customHeight="1">
      <c r="F16659" s="18"/>
      <c r="G16659" s="25"/>
      <c r="H16659" s="25"/>
      <c r="I16659" s="132"/>
      <c r="J16659" s="23"/>
      <c r="K16659" s="24"/>
      <c r="L16659" s="23"/>
      <c r="N16659" s="121"/>
    </row>
    <row r="16660" spans="1:14" ht="45.95" customHeight="1">
      <c r="F16660" s="18"/>
      <c r="G16660" s="25"/>
      <c r="H16660" s="25"/>
      <c r="I16660" s="132"/>
      <c r="J16660" s="23"/>
      <c r="K16660" s="24"/>
      <c r="L16660" s="23"/>
      <c r="N16660" s="121"/>
    </row>
    <row r="16661" spans="1:14" ht="45.95" customHeight="1">
      <c r="A16661" s="110"/>
      <c r="B16661" s="111"/>
      <c r="C16661" s="127"/>
      <c r="D16661" s="150"/>
      <c r="E16661" s="150"/>
      <c r="F16661" s="18"/>
      <c r="G16661" s="130"/>
      <c r="H16661" s="130"/>
      <c r="I16661" s="120"/>
      <c r="J16661" s="16"/>
      <c r="K16661" s="17"/>
      <c r="L16661" s="16"/>
      <c r="N16661" s="131"/>
    </row>
    <row r="16662" spans="1:14" ht="45.95" customHeight="1">
      <c r="A16662" s="110"/>
      <c r="C16662" s="127"/>
      <c r="D16662" s="150"/>
      <c r="E16662" s="150"/>
      <c r="F16662" s="22"/>
      <c r="G16662" s="19"/>
      <c r="H16662" s="19"/>
      <c r="I16662" s="137"/>
      <c r="J16662" s="16"/>
      <c r="K16662" s="17"/>
      <c r="L16662" s="16"/>
      <c r="N16662" s="121"/>
    </row>
    <row r="16663" spans="1:14" ht="45.95" customHeight="1">
      <c r="A16663" s="110"/>
      <c r="C16663" s="127"/>
      <c r="D16663" s="150"/>
      <c r="E16663" s="150"/>
      <c r="F16663" s="22"/>
      <c r="G16663" s="19"/>
      <c r="H16663" s="19"/>
      <c r="I16663" s="120"/>
      <c r="J16663" s="16"/>
      <c r="K16663" s="17"/>
      <c r="L16663" s="16"/>
      <c r="N16663" s="121"/>
    </row>
    <row r="16664" spans="1:14" ht="45.95" customHeight="1">
      <c r="A16664" s="110"/>
      <c r="C16664" s="127"/>
      <c r="D16664" s="150"/>
      <c r="E16664" s="150"/>
      <c r="F16664" s="25"/>
      <c r="G16664" s="19"/>
      <c r="H16664" s="19"/>
      <c r="I16664" s="120"/>
      <c r="J16664" s="16"/>
      <c r="K16664" s="17"/>
      <c r="L16664" s="16"/>
      <c r="N16664" s="121"/>
    </row>
    <row r="16665" spans="1:14" ht="45.95" customHeight="1">
      <c r="A16665" s="110"/>
      <c r="C16665" s="127"/>
      <c r="D16665" s="150"/>
      <c r="E16665" s="150"/>
      <c r="F16665" s="25"/>
      <c r="G16665" s="19"/>
      <c r="H16665" s="19"/>
      <c r="I16665" s="120"/>
      <c r="J16665" s="16"/>
      <c r="K16665" s="17"/>
      <c r="L16665" s="16"/>
      <c r="N16665" s="121"/>
    </row>
    <row r="16666" spans="1:14" ht="45.95" customHeight="1">
      <c r="A16666" s="110"/>
      <c r="C16666" s="127"/>
      <c r="D16666" s="150"/>
      <c r="E16666" s="150"/>
      <c r="F16666" s="133"/>
      <c r="G16666" s="19"/>
      <c r="H16666" s="19"/>
      <c r="I16666" s="120"/>
      <c r="J16666" s="16"/>
      <c r="K16666" s="17"/>
      <c r="L16666" s="16"/>
      <c r="N16666" s="121"/>
    </row>
    <row r="16667" spans="1:14" ht="45.95" customHeight="1">
      <c r="A16667" s="110"/>
      <c r="C16667" s="127"/>
      <c r="D16667" s="150"/>
      <c r="E16667" s="150"/>
      <c r="F16667" s="133"/>
      <c r="G16667" s="19"/>
      <c r="H16667" s="19"/>
      <c r="I16667" s="120"/>
      <c r="J16667" s="16"/>
      <c r="K16667" s="17"/>
      <c r="L16667" s="16"/>
      <c r="N16667" s="121"/>
    </row>
    <row r="16668" spans="1:14" ht="45.95" customHeight="1">
      <c r="A16668" s="110"/>
      <c r="C16668" s="127"/>
      <c r="D16668" s="150"/>
      <c r="E16668" s="150"/>
      <c r="F16668" s="133"/>
      <c r="G16668" s="19"/>
      <c r="H16668" s="19"/>
      <c r="I16668" s="120"/>
      <c r="J16668" s="16"/>
      <c r="K16668" s="17"/>
      <c r="L16668" s="16"/>
      <c r="N16668" s="121"/>
    </row>
    <row r="16669" spans="1:14" ht="45.95" customHeight="1">
      <c r="A16669" s="110"/>
      <c r="C16669" s="127"/>
      <c r="D16669" s="150"/>
      <c r="E16669" s="150"/>
      <c r="F16669" s="18"/>
      <c r="G16669" s="19"/>
      <c r="H16669" s="19"/>
      <c r="I16669" s="120"/>
      <c r="J16669" s="16"/>
      <c r="K16669" s="17"/>
      <c r="L16669" s="16"/>
      <c r="N16669" s="121"/>
    </row>
    <row r="16670" spans="1:14" ht="45.95" customHeight="1">
      <c r="A16670" s="110"/>
      <c r="C16670" s="127"/>
      <c r="D16670" s="150"/>
      <c r="E16670" s="150"/>
      <c r="F16670" s="18"/>
      <c r="G16670" s="19"/>
      <c r="H16670" s="19"/>
      <c r="I16670" s="120"/>
      <c r="J16670" s="16"/>
      <c r="K16670" s="17"/>
      <c r="L16670" s="16"/>
      <c r="N16670" s="121"/>
    </row>
    <row r="16671" spans="1:14" ht="45.95" customHeight="1">
      <c r="A16671" s="110"/>
      <c r="C16671" s="127"/>
      <c r="D16671" s="150"/>
      <c r="E16671" s="150"/>
      <c r="F16671" s="18"/>
      <c r="G16671" s="19"/>
      <c r="H16671" s="19"/>
      <c r="I16671" s="120"/>
      <c r="J16671" s="23"/>
      <c r="K16671" s="24"/>
      <c r="L16671" s="23"/>
      <c r="N16671" s="121"/>
    </row>
    <row r="16672" spans="1:14" ht="45.95" customHeight="1">
      <c r="A16672" s="110"/>
      <c r="C16672" s="127"/>
      <c r="D16672" s="150"/>
      <c r="E16672" s="150"/>
      <c r="F16672" s="18"/>
      <c r="G16672" s="19"/>
      <c r="H16672" s="19"/>
      <c r="I16672" s="120"/>
      <c r="J16672" s="23"/>
      <c r="K16672" s="24"/>
      <c r="L16672" s="23"/>
      <c r="N16672" s="121"/>
    </row>
    <row r="16673" spans="1:14" ht="45.95" customHeight="1">
      <c r="A16673" s="110"/>
      <c r="C16673" s="127"/>
      <c r="D16673" s="150"/>
      <c r="E16673" s="150"/>
      <c r="F16673" s="18"/>
      <c r="G16673" s="25"/>
      <c r="H16673" s="25"/>
      <c r="I16673" s="132"/>
      <c r="J16673" s="23"/>
      <c r="K16673" s="24"/>
      <c r="L16673" s="23"/>
      <c r="N16673" s="121"/>
    </row>
    <row r="16674" spans="1:14" ht="45.95" customHeight="1">
      <c r="A16674" s="110"/>
      <c r="C16674" s="127"/>
      <c r="D16674" s="150"/>
      <c r="E16674" s="150"/>
      <c r="F16674" s="22"/>
      <c r="G16674" s="25"/>
      <c r="H16674" s="25"/>
      <c r="I16674" s="132"/>
      <c r="J16674" s="23"/>
      <c r="K16674" s="24"/>
      <c r="L16674" s="23"/>
      <c r="N16674" s="121"/>
    </row>
    <row r="16675" spans="1:14" ht="45.95" customHeight="1">
      <c r="A16675" s="110"/>
      <c r="C16675" s="127"/>
      <c r="D16675" s="150"/>
      <c r="E16675" s="150"/>
      <c r="F16675" s="22"/>
      <c r="G16675" s="25"/>
      <c r="H16675" s="25"/>
      <c r="I16675" s="132"/>
      <c r="J16675" s="23"/>
      <c r="K16675" s="24"/>
      <c r="L16675" s="23"/>
      <c r="N16675" s="121"/>
    </row>
    <row r="16676" spans="1:14" ht="45.95" customHeight="1">
      <c r="A16676" s="110"/>
      <c r="C16676" s="127"/>
      <c r="D16676" s="150"/>
      <c r="E16676" s="150"/>
      <c r="F16676" s="25"/>
      <c r="G16676" s="25"/>
      <c r="H16676" s="25"/>
      <c r="I16676" s="132"/>
      <c r="J16676" s="23"/>
      <c r="K16676" s="24"/>
      <c r="L16676" s="23"/>
      <c r="N16676" s="121"/>
    </row>
    <row r="16677" spans="1:14" ht="45.95" customHeight="1">
      <c r="A16677" s="110"/>
      <c r="C16677" s="127"/>
      <c r="D16677" s="150"/>
      <c r="E16677" s="150"/>
      <c r="F16677" s="25"/>
      <c r="G16677" s="25"/>
      <c r="H16677" s="25"/>
      <c r="I16677" s="132"/>
      <c r="J16677" s="23"/>
      <c r="K16677" s="24"/>
      <c r="L16677" s="23"/>
      <c r="N16677" s="121"/>
    </row>
    <row r="16678" spans="1:14" ht="45.95" customHeight="1">
      <c r="A16678" s="110"/>
      <c r="C16678" s="127"/>
      <c r="D16678" s="150"/>
      <c r="E16678" s="150"/>
      <c r="F16678" s="133"/>
      <c r="G16678" s="25"/>
      <c r="H16678" s="25"/>
      <c r="I16678" s="132"/>
      <c r="J16678" s="23"/>
      <c r="K16678" s="24"/>
      <c r="L16678" s="23"/>
      <c r="N16678" s="121"/>
    </row>
    <row r="16679" spans="1:14" ht="45.95" customHeight="1">
      <c r="A16679" s="110"/>
      <c r="B16679" s="149"/>
      <c r="C16679" s="127"/>
      <c r="D16679" s="150"/>
      <c r="E16679" s="150"/>
      <c r="F16679" s="133"/>
      <c r="G16679" s="130"/>
      <c r="H16679" s="130"/>
      <c r="I16679" s="120"/>
      <c r="J16679" s="16"/>
      <c r="K16679" s="17"/>
      <c r="L16679" s="16"/>
      <c r="N16679" s="131"/>
    </row>
    <row r="16680" spans="1:14" ht="45.95" customHeight="1">
      <c r="F16680" s="133"/>
      <c r="G16680" s="130"/>
      <c r="H16680" s="130"/>
      <c r="I16680" s="120"/>
      <c r="J16680" s="16"/>
      <c r="K16680" s="17"/>
      <c r="L16680" s="16"/>
      <c r="N16680" s="131"/>
    </row>
    <row r="16681" spans="1:14" ht="45.95" customHeight="1">
      <c r="F16681" s="133"/>
      <c r="G16681" s="130"/>
      <c r="H16681" s="130"/>
      <c r="I16681" s="120"/>
      <c r="J16681" s="16"/>
      <c r="K16681" s="17"/>
      <c r="L16681" s="16"/>
      <c r="N16681" s="131"/>
    </row>
    <row r="16682" spans="1:14" ht="45.95" customHeight="1">
      <c r="F16682" s="18"/>
      <c r="G16682" s="19"/>
      <c r="H16682" s="19"/>
      <c r="I16682" s="137"/>
      <c r="J16682" s="16"/>
      <c r="K16682" s="17"/>
      <c r="L16682" s="16"/>
      <c r="N16682" s="119"/>
    </row>
    <row r="16683" spans="1:14" ht="45.95" customHeight="1">
      <c r="F16683" s="18"/>
      <c r="G16683" s="19"/>
      <c r="H16683" s="19"/>
      <c r="I16683" s="120"/>
      <c r="J16683" s="16"/>
      <c r="K16683" s="17"/>
      <c r="L16683" s="16"/>
      <c r="N16683" s="119"/>
    </row>
    <row r="16684" spans="1:14" ht="45.95" customHeight="1">
      <c r="F16684" s="18"/>
      <c r="G16684" s="19"/>
      <c r="H16684" s="19"/>
      <c r="I16684" s="120"/>
      <c r="J16684" s="16"/>
      <c r="K16684" s="17"/>
      <c r="L16684" s="16"/>
      <c r="N16684" s="119"/>
    </row>
    <row r="16685" spans="1:14" ht="45.95" customHeight="1">
      <c r="F16685" s="18"/>
      <c r="G16685" s="19"/>
      <c r="H16685" s="19"/>
      <c r="I16685" s="120"/>
      <c r="J16685" s="23"/>
      <c r="K16685" s="24"/>
      <c r="L16685" s="23"/>
      <c r="N16685" s="119"/>
    </row>
    <row r="16686" spans="1:14" ht="45.95" customHeight="1">
      <c r="F16686" s="18"/>
      <c r="G16686" s="25"/>
      <c r="H16686" s="25"/>
      <c r="I16686" s="120"/>
      <c r="J16686" s="23"/>
      <c r="K16686" s="24"/>
      <c r="L16686" s="23"/>
      <c r="N16686" s="119"/>
    </row>
    <row r="16687" spans="1:14" ht="45.95" customHeight="1">
      <c r="F16687" s="18"/>
      <c r="G16687" s="25"/>
      <c r="H16687" s="25"/>
      <c r="I16687" s="120"/>
      <c r="J16687" s="23"/>
      <c r="K16687" s="24"/>
      <c r="L16687" s="23"/>
      <c r="N16687" s="119"/>
    </row>
    <row r="16688" spans="1:14" ht="45.95" customHeight="1">
      <c r="F16688" s="18"/>
      <c r="G16688" s="25"/>
      <c r="H16688" s="25"/>
      <c r="I16688" s="132"/>
      <c r="J16688" s="23"/>
      <c r="K16688" s="24"/>
      <c r="L16688" s="23"/>
      <c r="N16688" s="119"/>
    </row>
    <row r="16689" spans="1:15" ht="45.95" customHeight="1">
      <c r="F16689" s="18"/>
      <c r="G16689" s="25"/>
      <c r="H16689" s="25"/>
      <c r="I16689" s="132"/>
      <c r="J16689" s="23"/>
      <c r="K16689" s="24"/>
      <c r="L16689" s="23"/>
      <c r="N16689" s="119"/>
    </row>
    <row r="16690" spans="1:15" ht="45.95" customHeight="1">
      <c r="F16690" s="18"/>
      <c r="G16690" s="19"/>
      <c r="H16690" s="19"/>
      <c r="I16690" s="120"/>
      <c r="J16690" s="16"/>
      <c r="K16690" s="17"/>
      <c r="L16690" s="16"/>
      <c r="N16690" s="119"/>
    </row>
    <row r="16691" spans="1:15" ht="45.95" customHeight="1">
      <c r="F16691" s="18"/>
      <c r="G16691" s="19"/>
      <c r="H16691" s="19"/>
      <c r="I16691" s="120"/>
      <c r="J16691" s="23"/>
      <c r="K16691" s="24"/>
      <c r="L16691" s="23"/>
      <c r="N16691" s="119"/>
    </row>
    <row r="16692" spans="1:15" ht="45.95" customHeight="1">
      <c r="F16692" s="22"/>
      <c r="G16692" s="25"/>
      <c r="H16692" s="25"/>
      <c r="I16692" s="120"/>
      <c r="J16692" s="23"/>
      <c r="K16692" s="24"/>
      <c r="L16692" s="23"/>
      <c r="N16692" s="119"/>
    </row>
    <row r="16693" spans="1:15" ht="45.95" customHeight="1">
      <c r="F16693" s="22"/>
      <c r="G16693" s="25"/>
      <c r="H16693" s="25"/>
      <c r="I16693" s="120"/>
      <c r="J16693" s="23"/>
      <c r="K16693" s="24"/>
      <c r="L16693" s="23"/>
      <c r="N16693" s="119"/>
    </row>
    <row r="16694" spans="1:15" ht="45.95" customHeight="1">
      <c r="F16694" s="25"/>
      <c r="G16694" s="25"/>
      <c r="H16694" s="25"/>
      <c r="I16694" s="120"/>
      <c r="J16694" s="23"/>
      <c r="K16694" s="24"/>
      <c r="L16694" s="23"/>
      <c r="N16694" s="119"/>
    </row>
    <row r="16695" spans="1:15" ht="45.95" customHeight="1">
      <c r="F16695" s="25"/>
      <c r="G16695" s="19"/>
      <c r="H16695" s="19"/>
      <c r="I16695" s="137"/>
      <c r="J16695" s="16"/>
      <c r="K16695" s="17"/>
      <c r="L16695" s="16"/>
    </row>
    <row r="16696" spans="1:15" ht="45.95" customHeight="1">
      <c r="F16696" s="133"/>
      <c r="G16696" s="19"/>
      <c r="H16696" s="19"/>
      <c r="I16696" s="120"/>
      <c r="J16696" s="16"/>
      <c r="K16696" s="17"/>
      <c r="L16696" s="16"/>
    </row>
    <row r="16697" spans="1:15" ht="45.95" customHeight="1">
      <c r="F16697" s="133"/>
      <c r="G16697" s="19"/>
      <c r="H16697" s="19"/>
      <c r="I16697" s="120"/>
      <c r="J16697" s="16"/>
      <c r="K16697" s="17"/>
      <c r="L16697" s="16"/>
    </row>
    <row r="16698" spans="1:15" ht="45.95" customHeight="1">
      <c r="F16698" s="133"/>
      <c r="G16698" s="25"/>
      <c r="H16698" s="25"/>
      <c r="I16698" s="120"/>
      <c r="J16698" s="23"/>
      <c r="K16698" s="24"/>
      <c r="L16698" s="23"/>
    </row>
    <row r="16699" spans="1:15" ht="45.95" customHeight="1">
      <c r="F16699" s="133"/>
      <c r="G16699" s="25"/>
      <c r="H16699" s="25"/>
      <c r="I16699" s="132"/>
      <c r="J16699" s="23"/>
      <c r="K16699" s="24"/>
      <c r="L16699" s="23"/>
    </row>
    <row r="16700" spans="1:15" ht="45.95" customHeight="1">
      <c r="F16700" s="18"/>
      <c r="G16700" s="25"/>
      <c r="H16700" s="25"/>
      <c r="I16700" s="132"/>
      <c r="J16700" s="23"/>
      <c r="K16700" s="24"/>
      <c r="L16700" s="23"/>
    </row>
    <row r="16701" spans="1:15" ht="45.95" customHeight="1">
      <c r="A16701" s="110"/>
      <c r="B16701" s="149"/>
      <c r="C16701" s="127"/>
      <c r="D16701" s="150"/>
      <c r="E16701" s="150"/>
      <c r="F16701" s="18"/>
      <c r="G16701" s="130"/>
      <c r="H16701" s="130"/>
      <c r="I16701" s="120"/>
      <c r="J16701" s="16"/>
      <c r="K16701" s="17"/>
      <c r="L16701" s="16"/>
      <c r="N16701" s="131"/>
      <c r="O16701" s="96"/>
    </row>
    <row r="16702" spans="1:15" ht="45.95" customHeight="1">
      <c r="F16702" s="18"/>
      <c r="G16702" s="130"/>
      <c r="H16702" s="130"/>
      <c r="I16702" s="120"/>
      <c r="J16702" s="16"/>
      <c r="K16702" s="17"/>
      <c r="L16702" s="16"/>
      <c r="N16702" s="131"/>
      <c r="O16702" s="96"/>
    </row>
    <row r="16703" spans="1:15" ht="45.95" customHeight="1">
      <c r="F16703" s="18"/>
      <c r="G16703" s="130"/>
      <c r="H16703" s="130"/>
      <c r="I16703" s="120"/>
      <c r="J16703" s="16"/>
      <c r="K16703" s="17"/>
      <c r="L16703" s="16"/>
      <c r="N16703" s="131"/>
      <c r="O16703" s="96"/>
    </row>
    <row r="16704" spans="1:15" ht="45.95" customHeight="1">
      <c r="F16704" s="18"/>
      <c r="G16704" s="130"/>
      <c r="H16704" s="130"/>
      <c r="I16704" s="120"/>
      <c r="J16704" s="16"/>
      <c r="K16704" s="17"/>
      <c r="L16704" s="16"/>
      <c r="N16704" s="131"/>
    </row>
    <row r="16705" spans="6:15" ht="45.95" customHeight="1">
      <c r="F16705" s="18"/>
      <c r="G16705" s="130"/>
      <c r="H16705" s="130"/>
      <c r="I16705" s="120"/>
      <c r="J16705" s="16"/>
      <c r="K16705" s="17"/>
      <c r="L16705" s="16"/>
      <c r="N16705" s="131"/>
    </row>
    <row r="16706" spans="6:15" ht="45.95" customHeight="1">
      <c r="F16706" s="22"/>
      <c r="G16706" s="19"/>
      <c r="H16706" s="19"/>
      <c r="I16706" s="137"/>
      <c r="J16706" s="16"/>
      <c r="K16706" s="17"/>
      <c r="L16706" s="16"/>
      <c r="N16706" s="119"/>
      <c r="O16706" s="96"/>
    </row>
    <row r="16707" spans="6:15" ht="45.95" customHeight="1">
      <c r="F16707" s="25"/>
      <c r="G16707" s="19"/>
      <c r="H16707" s="19"/>
      <c r="I16707" s="120"/>
      <c r="J16707" s="16"/>
      <c r="K16707" s="17"/>
      <c r="L16707" s="16"/>
      <c r="N16707" s="119"/>
      <c r="O16707" s="96"/>
    </row>
    <row r="16708" spans="6:15" ht="45.95" customHeight="1">
      <c r="F16708" s="25"/>
      <c r="G16708" s="19"/>
      <c r="H16708" s="19"/>
      <c r="I16708" s="120"/>
      <c r="J16708" s="23"/>
      <c r="K16708" s="24"/>
      <c r="L16708" s="23"/>
      <c r="N16708" s="119"/>
      <c r="O16708" s="96"/>
    </row>
    <row r="16709" spans="6:15" ht="45.95" customHeight="1">
      <c r="F16709" s="133"/>
      <c r="G16709" s="19"/>
      <c r="H16709" s="19"/>
      <c r="I16709" s="120"/>
      <c r="J16709" s="23"/>
      <c r="K16709" s="24"/>
      <c r="L16709" s="23"/>
      <c r="N16709" s="119"/>
      <c r="O16709" s="96"/>
    </row>
    <row r="16710" spans="6:15" ht="45.95" customHeight="1">
      <c r="F16710" s="133"/>
      <c r="G16710" s="25"/>
      <c r="H16710" s="25"/>
      <c r="I16710" s="120"/>
      <c r="J16710" s="23"/>
      <c r="K16710" s="24"/>
      <c r="L16710" s="23"/>
      <c r="N16710" s="119"/>
    </row>
    <row r="16711" spans="6:15" ht="45.95" customHeight="1">
      <c r="F16711" s="18"/>
      <c r="G16711" s="25"/>
      <c r="H16711" s="25"/>
      <c r="I16711" s="120"/>
      <c r="J16711" s="23"/>
      <c r="K16711" s="24"/>
      <c r="L16711" s="23"/>
      <c r="N16711" s="119"/>
    </row>
    <row r="16712" spans="6:15" ht="45.95" customHeight="1">
      <c r="F16712" s="22"/>
      <c r="G16712" s="25"/>
      <c r="H16712" s="25"/>
      <c r="I16712" s="132"/>
      <c r="J16712" s="23"/>
      <c r="K16712" s="24"/>
      <c r="L16712" s="23"/>
      <c r="N16712" s="119"/>
    </row>
    <row r="16713" spans="6:15" ht="45.95" customHeight="1">
      <c r="F16713" s="25"/>
      <c r="G16713" s="25"/>
      <c r="H16713" s="25"/>
      <c r="I16713" s="132"/>
      <c r="J16713" s="23"/>
      <c r="K16713" s="24"/>
      <c r="L16713" s="23"/>
      <c r="N16713" s="119"/>
    </row>
    <row r="16714" spans="6:15" ht="45.95" customHeight="1">
      <c r="F16714" s="133"/>
      <c r="G16714" s="25"/>
      <c r="H16714" s="25"/>
      <c r="I16714" s="132"/>
      <c r="J16714" s="23"/>
      <c r="K16714" s="24"/>
      <c r="L16714" s="23"/>
      <c r="N16714" s="119"/>
    </row>
    <row r="16715" spans="6:15" ht="45.95" customHeight="1">
      <c r="F16715" s="133"/>
      <c r="G16715" s="19"/>
      <c r="H16715" s="19"/>
      <c r="I16715" s="120"/>
      <c r="J16715" s="16"/>
      <c r="K16715" s="17"/>
      <c r="L16715" s="16"/>
      <c r="N16715" s="119"/>
    </row>
    <row r="16716" spans="6:15" ht="45.95" customHeight="1">
      <c r="F16716" s="18"/>
      <c r="G16716" s="19"/>
      <c r="H16716" s="19"/>
      <c r="I16716" s="120"/>
      <c r="J16716" s="16"/>
      <c r="K16716" s="17"/>
      <c r="L16716" s="16"/>
      <c r="N16716" s="119"/>
    </row>
    <row r="16717" spans="6:15" ht="45.95" customHeight="1">
      <c r="F16717" s="18"/>
      <c r="G16717" s="19"/>
      <c r="H16717" s="19"/>
      <c r="I16717" s="120"/>
      <c r="J16717" s="16"/>
      <c r="K16717" s="17"/>
      <c r="L16717" s="16"/>
      <c r="N16717" s="119"/>
    </row>
    <row r="16718" spans="6:15" ht="45.95" customHeight="1">
      <c r="F16718" s="18"/>
      <c r="G16718" s="19"/>
      <c r="H16718" s="19"/>
      <c r="I16718" s="120"/>
      <c r="J16718" s="23"/>
      <c r="K16718" s="24"/>
      <c r="L16718" s="23"/>
      <c r="N16718" s="119"/>
    </row>
    <row r="16719" spans="6:15" ht="45.95" customHeight="1">
      <c r="F16719" s="25"/>
      <c r="G16719" s="25"/>
      <c r="H16719" s="25"/>
      <c r="I16719" s="120"/>
      <c r="J16719" s="23"/>
      <c r="K16719" s="24"/>
      <c r="L16719" s="23"/>
      <c r="N16719" s="119"/>
    </row>
    <row r="16720" spans="6:15" ht="45.95" customHeight="1">
      <c r="F16720" s="133"/>
      <c r="G16720" s="25"/>
      <c r="H16720" s="25"/>
      <c r="I16720" s="132"/>
      <c r="J16720" s="23"/>
      <c r="K16720" s="24"/>
      <c r="L16720" s="23"/>
      <c r="N16720" s="119"/>
    </row>
    <row r="16721" spans="6:15" ht="45.95" customHeight="1">
      <c r="F16721" s="133"/>
      <c r="G16721" s="25"/>
      <c r="H16721" s="25"/>
      <c r="I16721" s="132"/>
      <c r="J16721" s="23"/>
      <c r="K16721" s="24"/>
      <c r="L16721" s="23"/>
      <c r="N16721" s="119"/>
    </row>
    <row r="16722" spans="6:15" ht="45.95" customHeight="1">
      <c r="F16722" s="18"/>
      <c r="G16722" s="25"/>
      <c r="H16722" s="25"/>
      <c r="I16722" s="132"/>
      <c r="J16722" s="23"/>
      <c r="K16722" s="24"/>
      <c r="L16722" s="23"/>
      <c r="N16722" s="119"/>
    </row>
    <row r="16723" spans="6:15" ht="45.95" customHeight="1">
      <c r="F16723" s="18"/>
      <c r="G16723" s="19"/>
      <c r="H16723" s="19"/>
      <c r="I16723" s="120"/>
      <c r="J16723" s="16"/>
      <c r="K16723" s="17"/>
      <c r="L16723" s="16"/>
      <c r="N16723" s="119"/>
      <c r="O16723" s="96"/>
    </row>
    <row r="16724" spans="6:15" ht="45.95" customHeight="1">
      <c r="F16724" s="130"/>
      <c r="G16724" s="19"/>
      <c r="H16724" s="19"/>
      <c r="I16724" s="120"/>
      <c r="J16724" s="16"/>
      <c r="K16724" s="17"/>
      <c r="L16724" s="16"/>
      <c r="N16724" s="119"/>
      <c r="O16724" s="96"/>
    </row>
    <row r="16725" spans="6:15" ht="45.95" customHeight="1">
      <c r="F16725" s="18"/>
      <c r="G16725" s="19"/>
      <c r="H16725" s="19"/>
      <c r="I16725" s="120"/>
      <c r="J16725" s="16"/>
      <c r="K16725" s="17"/>
      <c r="L16725" s="16"/>
      <c r="N16725" s="119"/>
      <c r="O16725" s="96"/>
    </row>
    <row r="16726" spans="6:15" ht="45.95" customHeight="1">
      <c r="F16726" s="18"/>
      <c r="G16726" s="19"/>
      <c r="H16726" s="19"/>
      <c r="I16726" s="120"/>
      <c r="J16726" s="16"/>
      <c r="K16726" s="17"/>
      <c r="L16726" s="16"/>
      <c r="N16726" s="119"/>
      <c r="O16726" s="96"/>
    </row>
    <row r="16727" spans="6:15" ht="45.95" customHeight="1">
      <c r="F16727" s="18"/>
      <c r="G16727" s="19"/>
      <c r="H16727" s="19"/>
      <c r="I16727" s="120"/>
      <c r="J16727" s="16"/>
      <c r="K16727" s="17"/>
      <c r="L16727" s="16"/>
      <c r="N16727" s="119"/>
      <c r="O16727" s="96"/>
    </row>
    <row r="16728" spans="6:15" ht="45.95" customHeight="1">
      <c r="F16728" s="18"/>
      <c r="G16728" s="19"/>
      <c r="H16728" s="19"/>
      <c r="I16728" s="120"/>
      <c r="J16728" s="16"/>
      <c r="K16728" s="17"/>
      <c r="L16728" s="16"/>
      <c r="N16728" s="119"/>
      <c r="O16728" s="96"/>
    </row>
    <row r="16729" spans="6:15" ht="45.95" customHeight="1">
      <c r="F16729" s="22"/>
      <c r="G16729" s="19"/>
      <c r="H16729" s="19"/>
      <c r="I16729" s="120"/>
      <c r="J16729" s="23"/>
      <c r="K16729" s="24"/>
      <c r="L16729" s="23"/>
      <c r="N16729" s="119"/>
      <c r="O16729" s="96"/>
    </row>
    <row r="16730" spans="6:15" ht="45.95" customHeight="1">
      <c r="F16730" s="22"/>
      <c r="G16730" s="19"/>
      <c r="H16730" s="19"/>
      <c r="I16730" s="120"/>
      <c r="J16730" s="23"/>
      <c r="K16730" s="24"/>
      <c r="L16730" s="23"/>
      <c r="N16730" s="119"/>
      <c r="O16730" s="96"/>
    </row>
    <row r="16731" spans="6:15" ht="45.95" customHeight="1">
      <c r="F16731" s="25"/>
      <c r="G16731" s="25"/>
      <c r="H16731" s="25"/>
      <c r="I16731" s="132"/>
      <c r="J16731" s="23"/>
      <c r="K16731" s="24"/>
      <c r="L16731" s="23"/>
      <c r="N16731" s="119"/>
    </row>
    <row r="16732" spans="6:15" ht="45.95" customHeight="1">
      <c r="F16732" s="25"/>
      <c r="G16732" s="25"/>
      <c r="H16732" s="25"/>
      <c r="I16732" s="132"/>
      <c r="J16732" s="23"/>
      <c r="K16732" s="24"/>
      <c r="L16732" s="23"/>
      <c r="N16732" s="119"/>
    </row>
    <row r="16733" spans="6:15" ht="45.95" customHeight="1">
      <c r="F16733" s="133"/>
      <c r="G16733" s="25"/>
      <c r="H16733" s="25"/>
      <c r="I16733" s="132"/>
      <c r="J16733" s="23"/>
      <c r="K16733" s="24"/>
      <c r="L16733" s="23"/>
      <c r="N16733" s="119"/>
    </row>
    <row r="16734" spans="6:15" ht="45.95" customHeight="1">
      <c r="F16734" s="133"/>
      <c r="G16734" s="25"/>
      <c r="H16734" s="25"/>
      <c r="I16734" s="132"/>
      <c r="J16734" s="23"/>
      <c r="K16734" s="24"/>
      <c r="L16734" s="23"/>
      <c r="N16734" s="119"/>
    </row>
    <row r="16735" spans="6:15" ht="45.95" customHeight="1">
      <c r="F16735" s="133"/>
      <c r="G16735" s="25"/>
      <c r="H16735" s="25"/>
      <c r="I16735" s="132"/>
      <c r="J16735" s="23"/>
      <c r="K16735" s="24"/>
      <c r="L16735" s="23"/>
      <c r="N16735" s="119"/>
    </row>
    <row r="16736" spans="6:15" ht="45.95" customHeight="1">
      <c r="F16736" s="18"/>
      <c r="G16736" s="25"/>
      <c r="H16736" s="25"/>
      <c r="I16736" s="132"/>
      <c r="J16736" s="23"/>
      <c r="K16736" s="24"/>
      <c r="L16736" s="23"/>
      <c r="N16736" s="119"/>
    </row>
    <row r="16737" spans="6:14" ht="45.95" customHeight="1">
      <c r="F16737" s="18"/>
      <c r="G16737" s="19"/>
      <c r="H16737" s="19"/>
      <c r="I16737" s="120"/>
      <c r="J16737" s="16"/>
      <c r="K16737" s="17"/>
      <c r="L16737" s="16"/>
      <c r="N16737" s="119"/>
    </row>
    <row r="16738" spans="6:14" ht="45.95" customHeight="1">
      <c r="F16738" s="18"/>
      <c r="G16738" s="19"/>
      <c r="H16738" s="19"/>
      <c r="I16738" s="120"/>
      <c r="J16738" s="16"/>
      <c r="K16738" s="17"/>
      <c r="L16738" s="16"/>
      <c r="N16738" s="119"/>
    </row>
    <row r="16739" spans="6:14" ht="45.95" customHeight="1">
      <c r="F16739" s="22"/>
      <c r="G16739" s="19"/>
      <c r="H16739" s="19"/>
      <c r="I16739" s="120"/>
      <c r="J16739" s="16"/>
      <c r="K16739" s="17"/>
      <c r="L16739" s="16"/>
      <c r="N16739" s="119"/>
    </row>
    <row r="16740" spans="6:14" ht="45.95" customHeight="1">
      <c r="F16740" s="25"/>
      <c r="G16740" s="19"/>
      <c r="H16740" s="19"/>
      <c r="I16740" s="120"/>
      <c r="J16740" s="16"/>
      <c r="K16740" s="17"/>
      <c r="L16740" s="16"/>
      <c r="N16740" s="119"/>
    </row>
    <row r="16741" spans="6:14" ht="45.95" customHeight="1">
      <c r="F16741" s="25"/>
      <c r="G16741" s="19"/>
      <c r="H16741" s="19"/>
      <c r="I16741" s="120"/>
      <c r="J16741" s="16"/>
      <c r="K16741" s="17"/>
      <c r="L16741" s="16"/>
      <c r="N16741" s="119"/>
    </row>
    <row r="16742" spans="6:14" ht="45.95" customHeight="1">
      <c r="F16742" s="133"/>
      <c r="G16742" s="19"/>
      <c r="H16742" s="19"/>
      <c r="I16742" s="120"/>
      <c r="J16742" s="23"/>
      <c r="K16742" s="24"/>
      <c r="L16742" s="23"/>
      <c r="N16742" s="119"/>
    </row>
    <row r="16743" spans="6:14" ht="45.95" customHeight="1">
      <c r="F16743" s="133"/>
      <c r="G16743" s="25"/>
      <c r="H16743" s="25"/>
      <c r="I16743" s="132"/>
      <c r="J16743" s="23"/>
      <c r="K16743" s="24"/>
      <c r="L16743" s="23"/>
      <c r="N16743" s="119"/>
    </row>
    <row r="16744" spans="6:14" ht="45.95" customHeight="1">
      <c r="F16744" s="18"/>
      <c r="G16744" s="25"/>
      <c r="H16744" s="25"/>
      <c r="I16744" s="132"/>
      <c r="J16744" s="23"/>
      <c r="K16744" s="24"/>
      <c r="L16744" s="23"/>
      <c r="N16744" s="119"/>
    </row>
    <row r="16745" spans="6:14" ht="45.95" customHeight="1">
      <c r="F16745" s="18"/>
      <c r="G16745" s="25"/>
      <c r="H16745" s="25"/>
      <c r="I16745" s="132"/>
      <c r="J16745" s="23"/>
      <c r="K16745" s="24"/>
      <c r="L16745" s="23"/>
      <c r="N16745" s="119"/>
    </row>
    <row r="16746" spans="6:14" ht="45.95" customHeight="1">
      <c r="F16746" s="18"/>
      <c r="G16746" s="25"/>
      <c r="H16746" s="25"/>
      <c r="I16746" s="132"/>
      <c r="J16746" s="23"/>
      <c r="K16746" s="24"/>
      <c r="L16746" s="23"/>
      <c r="N16746" s="119"/>
    </row>
    <row r="16747" spans="6:14" ht="45.95" customHeight="1">
      <c r="F16747" s="18"/>
      <c r="G16747" s="25"/>
      <c r="H16747" s="25"/>
      <c r="I16747" s="132"/>
      <c r="J16747" s="23"/>
      <c r="K16747" s="24"/>
      <c r="L16747" s="23"/>
      <c r="N16747" s="119"/>
    </row>
    <row r="16748" spans="6:14" ht="45.95" customHeight="1">
      <c r="F16748" s="18"/>
      <c r="G16748" s="19"/>
      <c r="H16748" s="19"/>
      <c r="I16748" s="137"/>
      <c r="J16748" s="16"/>
      <c r="K16748" s="17"/>
      <c r="L16748" s="16"/>
      <c r="N16748" s="119"/>
    </row>
    <row r="16749" spans="6:14" ht="45.95" customHeight="1">
      <c r="F16749" s="18"/>
      <c r="G16749" s="19"/>
      <c r="H16749" s="19"/>
      <c r="I16749" s="120"/>
      <c r="J16749" s="16"/>
      <c r="K16749" s="17"/>
      <c r="L16749" s="16"/>
      <c r="N16749" s="119"/>
    </row>
    <row r="16750" spans="6:14" ht="45.95" customHeight="1">
      <c r="F16750" s="22"/>
      <c r="G16750" s="19"/>
      <c r="H16750" s="19"/>
      <c r="I16750" s="120"/>
      <c r="J16750" s="16"/>
      <c r="K16750" s="17"/>
      <c r="L16750" s="16"/>
      <c r="N16750" s="119"/>
    </row>
    <row r="16751" spans="6:14" ht="45.95" customHeight="1">
      <c r="F16751" s="22"/>
      <c r="G16751" s="19"/>
      <c r="H16751" s="19"/>
      <c r="I16751" s="120"/>
      <c r="J16751" s="16"/>
      <c r="K16751" s="17"/>
      <c r="L16751" s="16"/>
      <c r="N16751" s="119"/>
    </row>
    <row r="16752" spans="6:14" ht="45.95" customHeight="1">
      <c r="F16752" s="25"/>
      <c r="G16752" s="19"/>
      <c r="H16752" s="19"/>
      <c r="I16752" s="120"/>
      <c r="J16752" s="16"/>
      <c r="K16752" s="17"/>
      <c r="L16752" s="16"/>
      <c r="N16752" s="119"/>
    </row>
    <row r="16753" spans="1:14" ht="45.95" customHeight="1">
      <c r="F16753" s="25"/>
      <c r="G16753" s="19"/>
      <c r="H16753" s="19"/>
      <c r="I16753" s="120"/>
      <c r="J16753" s="23"/>
      <c r="K16753" s="24"/>
      <c r="L16753" s="23"/>
      <c r="N16753" s="119"/>
    </row>
    <row r="16754" spans="1:14" ht="45.95" customHeight="1">
      <c r="F16754" s="133"/>
      <c r="G16754" s="19"/>
      <c r="H16754" s="19"/>
      <c r="I16754" s="120"/>
      <c r="J16754" s="23"/>
      <c r="K16754" s="24"/>
      <c r="L16754" s="23"/>
      <c r="N16754" s="119"/>
    </row>
    <row r="16755" spans="1:14" ht="45.95" customHeight="1">
      <c r="F16755" s="133"/>
      <c r="G16755" s="25"/>
      <c r="H16755" s="25"/>
      <c r="I16755" s="132"/>
      <c r="J16755" s="23"/>
      <c r="K16755" s="24"/>
      <c r="L16755" s="23"/>
      <c r="N16755" s="119"/>
    </row>
    <row r="16756" spans="1:14" ht="45.95" customHeight="1">
      <c r="F16756" s="133"/>
      <c r="G16756" s="25"/>
      <c r="H16756" s="25"/>
      <c r="I16756" s="132"/>
      <c r="J16756" s="23"/>
      <c r="K16756" s="24"/>
      <c r="L16756" s="23"/>
      <c r="N16756" s="119"/>
    </row>
    <row r="16757" spans="1:14" ht="45.95" customHeight="1">
      <c r="F16757" s="133"/>
      <c r="G16757" s="25"/>
      <c r="H16757" s="25"/>
      <c r="I16757" s="132"/>
      <c r="J16757" s="23"/>
      <c r="K16757" s="24"/>
      <c r="L16757" s="23"/>
      <c r="N16757" s="119"/>
    </row>
    <row r="16758" spans="1:14" ht="45.95" customHeight="1">
      <c r="F16758" s="18"/>
      <c r="G16758" s="25"/>
      <c r="H16758" s="25"/>
      <c r="I16758" s="132"/>
      <c r="J16758" s="23"/>
      <c r="K16758" s="24"/>
      <c r="L16758" s="23"/>
      <c r="N16758" s="119"/>
    </row>
    <row r="16759" spans="1:14" ht="45.95" customHeight="1">
      <c r="F16759" s="18"/>
      <c r="G16759" s="25"/>
      <c r="H16759" s="25"/>
      <c r="I16759" s="132"/>
      <c r="J16759" s="23"/>
      <c r="K16759" s="24"/>
      <c r="L16759" s="23"/>
      <c r="N16759" s="119"/>
    </row>
    <row r="16760" spans="1:14" ht="42.95" customHeight="1">
      <c r="A16760" s="110"/>
      <c r="B16760" s="111"/>
      <c r="C16760" s="127"/>
      <c r="D16760" s="150"/>
      <c r="E16760" s="150"/>
      <c r="F16760" s="18"/>
      <c r="G16760" s="130"/>
      <c r="J16760" s="16"/>
      <c r="K16760" s="6"/>
      <c r="N16760" s="131"/>
    </row>
    <row r="16761" spans="1:14" ht="42.95" customHeight="1">
      <c r="A16761" s="110"/>
      <c r="F16761" s="18"/>
      <c r="G16761" s="130"/>
      <c r="J16761" s="16"/>
      <c r="K16761" s="6"/>
      <c r="N16761" s="131"/>
    </row>
    <row r="16762" spans="1:14" ht="42.95" customHeight="1">
      <c r="A16762" s="110"/>
      <c r="F16762" s="18"/>
      <c r="G16762" s="130"/>
      <c r="J16762" s="16"/>
      <c r="K16762" s="6"/>
      <c r="N16762" s="131"/>
    </row>
    <row r="16763" spans="1:14" ht="42.95" customHeight="1">
      <c r="A16763" s="110"/>
      <c r="F16763" s="22"/>
      <c r="G16763" s="19"/>
      <c r="H16763" s="19"/>
      <c r="I16763" s="120"/>
      <c r="J16763" s="16"/>
      <c r="K16763" s="17"/>
      <c r="L16763" s="16"/>
      <c r="N16763" s="121"/>
    </row>
    <row r="16764" spans="1:14" ht="42.95" customHeight="1">
      <c r="A16764" s="110"/>
      <c r="F16764" s="25"/>
      <c r="G16764" s="19"/>
      <c r="H16764" s="19"/>
      <c r="I16764" s="120"/>
      <c r="J16764" s="23"/>
      <c r="K16764" s="24"/>
      <c r="L16764" s="23"/>
      <c r="N16764" s="121"/>
    </row>
    <row r="16765" spans="1:14" ht="42.95" customHeight="1">
      <c r="A16765" s="110"/>
      <c r="F16765" s="25"/>
      <c r="G16765" s="19"/>
      <c r="H16765" s="19"/>
      <c r="I16765" s="120"/>
      <c r="J16765" s="23"/>
      <c r="K16765" s="24"/>
      <c r="L16765" s="23"/>
      <c r="N16765" s="121"/>
    </row>
    <row r="16766" spans="1:14" ht="42.95" customHeight="1">
      <c r="A16766" s="110"/>
      <c r="F16766" s="133"/>
      <c r="G16766" s="25"/>
      <c r="H16766" s="25"/>
      <c r="I16766" s="120"/>
      <c r="J16766" s="23"/>
      <c r="K16766" s="24"/>
      <c r="L16766" s="23"/>
      <c r="N16766" s="121"/>
    </row>
    <row r="16767" spans="1:14" ht="42.95" customHeight="1">
      <c r="A16767" s="110"/>
      <c r="F16767" s="133"/>
      <c r="G16767" s="25"/>
      <c r="H16767" s="25"/>
      <c r="I16767" s="120"/>
      <c r="J16767" s="23"/>
      <c r="K16767" s="24"/>
      <c r="L16767" s="23"/>
      <c r="N16767" s="121"/>
    </row>
    <row r="16768" spans="1:14" ht="42.95" customHeight="1">
      <c r="A16768" s="110"/>
      <c r="F16768" s="133"/>
      <c r="G16768" s="25"/>
      <c r="H16768" s="25"/>
      <c r="I16768" s="132"/>
      <c r="J16768" s="23"/>
      <c r="K16768" s="24"/>
      <c r="L16768" s="23"/>
      <c r="N16768" s="121"/>
    </row>
    <row r="16769" spans="1:15" ht="42.95" customHeight="1">
      <c r="A16769" s="110"/>
      <c r="F16769" s="18"/>
      <c r="G16769" s="19"/>
      <c r="H16769" s="19"/>
      <c r="I16769" s="120"/>
      <c r="J16769" s="16"/>
      <c r="K16769" s="17"/>
      <c r="L16769" s="16"/>
      <c r="N16769" s="121"/>
    </row>
    <row r="16770" spans="1:15" ht="42.95" customHeight="1">
      <c r="A16770" s="110"/>
      <c r="F16770" s="18"/>
      <c r="G16770" s="19"/>
      <c r="H16770" s="19"/>
      <c r="I16770" s="120"/>
      <c r="J16770" s="16"/>
      <c r="K16770" s="17"/>
      <c r="L16770" s="16"/>
      <c r="N16770" s="121"/>
    </row>
    <row r="16771" spans="1:15" ht="42.95" customHeight="1">
      <c r="A16771" s="110"/>
      <c r="F16771" s="18"/>
      <c r="G16771" s="19"/>
      <c r="H16771" s="19"/>
      <c r="I16771" s="120"/>
      <c r="J16771" s="16"/>
      <c r="K16771" s="17"/>
      <c r="L16771" s="16"/>
      <c r="N16771" s="121"/>
    </row>
    <row r="16772" spans="1:15" ht="42.95" customHeight="1">
      <c r="A16772" s="110"/>
      <c r="F16772" s="18"/>
      <c r="G16772" s="19"/>
      <c r="H16772" s="19"/>
      <c r="I16772" s="120"/>
      <c r="J16772" s="16"/>
      <c r="K16772" s="17"/>
      <c r="L16772" s="16"/>
      <c r="N16772" s="121"/>
    </row>
    <row r="16773" spans="1:15" ht="42.95" customHeight="1">
      <c r="A16773" s="110"/>
      <c r="F16773" s="18"/>
      <c r="G16773" s="19"/>
      <c r="H16773" s="19"/>
      <c r="I16773" s="120"/>
      <c r="J16773" s="23"/>
      <c r="K16773" s="24"/>
      <c r="L16773" s="23"/>
      <c r="N16773" s="121"/>
    </row>
    <row r="16774" spans="1:15" ht="42.95" customHeight="1">
      <c r="A16774" s="110"/>
      <c r="F16774" s="22"/>
      <c r="G16774" s="19"/>
      <c r="H16774" s="19"/>
      <c r="I16774" s="120"/>
      <c r="J16774" s="23"/>
      <c r="K16774" s="24"/>
      <c r="L16774" s="23"/>
      <c r="N16774" s="121"/>
    </row>
    <row r="16775" spans="1:15" ht="42.95" customHeight="1">
      <c r="A16775" s="110"/>
      <c r="F16775" s="22"/>
      <c r="G16775" s="25"/>
      <c r="H16775" s="25"/>
      <c r="I16775" s="132"/>
      <c r="J16775" s="23"/>
      <c r="K16775" s="24"/>
      <c r="L16775" s="23"/>
      <c r="N16775" s="121"/>
    </row>
    <row r="16776" spans="1:15" ht="42.95" customHeight="1">
      <c r="A16776" s="110"/>
      <c r="F16776" s="25"/>
      <c r="G16776" s="25"/>
      <c r="H16776" s="25"/>
      <c r="I16776" s="132"/>
      <c r="J16776" s="23"/>
      <c r="K16776" s="24"/>
      <c r="L16776" s="23"/>
      <c r="N16776" s="121"/>
    </row>
    <row r="16777" spans="1:15" ht="42.95" customHeight="1">
      <c r="A16777" s="110"/>
      <c r="F16777" s="133"/>
      <c r="G16777" s="25"/>
      <c r="H16777" s="25"/>
      <c r="I16777" s="132"/>
      <c r="J16777" s="23"/>
      <c r="K16777" s="24"/>
      <c r="L16777" s="23"/>
      <c r="N16777" s="121"/>
    </row>
    <row r="16778" spans="1:15" ht="42.95" customHeight="1">
      <c r="A16778" s="110"/>
      <c r="F16778" s="133"/>
      <c r="G16778" s="25"/>
      <c r="H16778" s="25"/>
      <c r="I16778" s="132"/>
      <c r="J16778" s="23"/>
      <c r="K16778" s="24"/>
      <c r="L16778" s="23"/>
      <c r="N16778" s="121"/>
    </row>
    <row r="16779" spans="1:15" ht="42.95" customHeight="1">
      <c r="A16779" s="110"/>
      <c r="F16779" s="133"/>
      <c r="G16779" s="25"/>
      <c r="H16779" s="25"/>
      <c r="I16779" s="132"/>
      <c r="J16779" s="23"/>
      <c r="K16779" s="24"/>
      <c r="L16779" s="23"/>
      <c r="N16779" s="121"/>
    </row>
    <row r="16780" spans="1:15" ht="42.95" customHeight="1">
      <c r="A16780" s="110"/>
      <c r="F16780" s="133"/>
      <c r="G16780" s="19"/>
      <c r="H16780" s="19"/>
      <c r="I16780" s="137"/>
      <c r="J16780" s="16"/>
      <c r="K16780" s="17"/>
      <c r="L16780" s="16"/>
      <c r="N16780" s="121"/>
      <c r="O16780" s="96"/>
    </row>
    <row r="16781" spans="1:15" ht="42.95" customHeight="1">
      <c r="A16781" s="110"/>
      <c r="F16781" s="18"/>
      <c r="G16781" s="19"/>
      <c r="H16781" s="19"/>
      <c r="I16781" s="120"/>
      <c r="J16781" s="16"/>
      <c r="K16781" s="17"/>
      <c r="L16781" s="16"/>
      <c r="N16781" s="121"/>
      <c r="O16781" s="96"/>
    </row>
    <row r="16782" spans="1:15" ht="42.95" customHeight="1">
      <c r="A16782" s="110"/>
      <c r="F16782" s="18"/>
      <c r="G16782" s="19"/>
      <c r="H16782" s="19"/>
      <c r="I16782" s="120"/>
      <c r="J16782" s="16"/>
      <c r="K16782" s="17"/>
      <c r="L16782" s="16"/>
      <c r="N16782" s="121"/>
      <c r="O16782" s="96"/>
    </row>
    <row r="16783" spans="1:15" ht="42.95" customHeight="1">
      <c r="A16783" s="110"/>
      <c r="F16783" s="18"/>
      <c r="G16783" s="19"/>
      <c r="H16783" s="19"/>
      <c r="I16783" s="120"/>
      <c r="J16783" s="16"/>
      <c r="K16783" s="17"/>
      <c r="L16783" s="16"/>
      <c r="N16783" s="121"/>
      <c r="O16783" s="96"/>
    </row>
    <row r="16784" spans="1:15" ht="42.95" customHeight="1">
      <c r="A16784" s="110"/>
      <c r="F16784" s="18"/>
      <c r="G16784" s="19"/>
      <c r="H16784" s="19"/>
      <c r="I16784" s="120"/>
      <c r="J16784" s="16"/>
      <c r="K16784" s="17"/>
      <c r="L16784" s="16"/>
      <c r="N16784" s="121"/>
      <c r="O16784" s="96"/>
    </row>
    <row r="16785" spans="1:15" ht="42.95" customHeight="1">
      <c r="A16785" s="110"/>
      <c r="F16785" s="22"/>
      <c r="G16785" s="19"/>
      <c r="H16785" s="19"/>
      <c r="I16785" s="120"/>
      <c r="J16785" s="23"/>
      <c r="K16785" s="24"/>
      <c r="L16785" s="23"/>
      <c r="N16785" s="121"/>
      <c r="O16785" s="96"/>
    </row>
    <row r="16786" spans="1:15" ht="42.95" customHeight="1">
      <c r="A16786" s="110"/>
      <c r="F16786" s="22"/>
      <c r="G16786" s="19"/>
      <c r="H16786" s="19"/>
      <c r="I16786" s="120"/>
      <c r="J16786" s="23"/>
      <c r="K16786" s="24"/>
      <c r="L16786" s="23"/>
      <c r="N16786" s="121"/>
      <c r="O16786" s="96"/>
    </row>
    <row r="16787" spans="1:15" ht="42.95" customHeight="1">
      <c r="A16787" s="110"/>
      <c r="F16787" s="25"/>
      <c r="G16787" s="25"/>
      <c r="H16787" s="25"/>
      <c r="I16787" s="132"/>
      <c r="J16787" s="23"/>
      <c r="K16787" s="24"/>
      <c r="L16787" s="23"/>
      <c r="N16787" s="121"/>
    </row>
    <row r="16788" spans="1:15" ht="42.95" customHeight="1">
      <c r="A16788" s="110"/>
      <c r="F16788" s="133"/>
      <c r="G16788" s="25"/>
      <c r="H16788" s="25"/>
      <c r="I16788" s="132"/>
      <c r="J16788" s="23"/>
      <c r="K16788" s="24"/>
      <c r="L16788" s="23"/>
      <c r="N16788" s="121"/>
    </row>
    <row r="16789" spans="1:15" ht="42.95" customHeight="1">
      <c r="A16789" s="110"/>
      <c r="F16789" s="133"/>
      <c r="G16789" s="25"/>
      <c r="H16789" s="25"/>
      <c r="I16789" s="132"/>
      <c r="J16789" s="23"/>
      <c r="K16789" s="24"/>
      <c r="L16789" s="23"/>
      <c r="N16789" s="121"/>
    </row>
    <row r="16790" spans="1:15" ht="42.95" customHeight="1">
      <c r="A16790" s="110"/>
      <c r="F16790" s="18"/>
      <c r="G16790" s="25"/>
      <c r="H16790" s="25"/>
      <c r="I16790" s="132"/>
      <c r="J16790" s="23"/>
      <c r="K16790" s="24"/>
      <c r="L16790" s="23"/>
      <c r="N16790" s="121"/>
    </row>
    <row r="16791" spans="1:15" ht="42.95" customHeight="1">
      <c r="A16791" s="110"/>
      <c r="B16791" s="149"/>
      <c r="C16791" s="127"/>
      <c r="D16791" s="150"/>
      <c r="E16791" s="150"/>
      <c r="F16791" s="18"/>
      <c r="G16791" s="130"/>
      <c r="J16791" s="16"/>
      <c r="K16791" s="96"/>
      <c r="N16791" s="131"/>
    </row>
    <row r="16792" spans="1:15" ht="42.95" customHeight="1">
      <c r="A16792" s="110"/>
      <c r="F16792" s="18"/>
      <c r="G16792" s="130"/>
      <c r="H16792" s="130"/>
      <c r="I16792" s="120"/>
      <c r="J16792" s="16"/>
      <c r="K16792" s="100"/>
      <c r="L16792" s="16"/>
      <c r="N16792" s="131"/>
    </row>
    <row r="16793" spans="1:15" ht="42.95" customHeight="1">
      <c r="A16793" s="110"/>
      <c r="F16793" s="18"/>
      <c r="G16793" s="130"/>
      <c r="H16793" s="130"/>
      <c r="I16793" s="120"/>
      <c r="J16793" s="16"/>
      <c r="K16793" s="100"/>
      <c r="L16793" s="16"/>
      <c r="N16793" s="131"/>
    </row>
    <row r="16794" spans="1:15" ht="42.95" customHeight="1">
      <c r="A16794" s="110"/>
      <c r="F16794" s="22"/>
      <c r="G16794" s="130"/>
      <c r="H16794" s="130"/>
      <c r="I16794" s="120"/>
      <c r="J16794" s="16"/>
      <c r="K16794" s="100"/>
      <c r="L16794" s="16"/>
      <c r="N16794" s="131"/>
    </row>
    <row r="16795" spans="1:15" ht="42.95" customHeight="1">
      <c r="A16795" s="110"/>
      <c r="F16795" s="22"/>
      <c r="G16795" s="130"/>
      <c r="H16795" s="130"/>
      <c r="I16795" s="120"/>
      <c r="J16795" s="16"/>
      <c r="K16795" s="100"/>
      <c r="L16795" s="16"/>
      <c r="N16795" s="131"/>
    </row>
    <row r="16796" spans="1:15" ht="42.95" customHeight="1">
      <c r="A16796" s="110"/>
      <c r="F16796" s="25"/>
      <c r="G16796" s="130"/>
      <c r="H16796" s="130"/>
      <c r="I16796" s="120"/>
      <c r="J16796" s="16"/>
      <c r="K16796" s="100"/>
      <c r="L16796" s="16"/>
      <c r="N16796" s="131"/>
    </row>
    <row r="16797" spans="1:15" ht="42.95" customHeight="1">
      <c r="A16797" s="110"/>
      <c r="F16797" s="25"/>
      <c r="G16797" s="130"/>
      <c r="H16797" s="130"/>
      <c r="I16797" s="120"/>
      <c r="J16797" s="16"/>
      <c r="K16797" s="100"/>
      <c r="L16797" s="16"/>
      <c r="N16797" s="131"/>
    </row>
    <row r="16798" spans="1:15" ht="42.95" customHeight="1">
      <c r="A16798" s="110"/>
      <c r="F16798" s="133"/>
      <c r="G16798" s="19"/>
      <c r="H16798" s="19"/>
      <c r="I16798" s="137"/>
      <c r="J16798" s="16"/>
      <c r="K16798" s="17"/>
      <c r="L16798" s="16"/>
      <c r="N16798" s="155"/>
    </row>
    <row r="16799" spans="1:15" ht="42.95" customHeight="1">
      <c r="A16799" s="110"/>
      <c r="F16799" s="133"/>
      <c r="G16799" s="19"/>
      <c r="H16799" s="19"/>
      <c r="I16799" s="120"/>
      <c r="J16799" s="16"/>
      <c r="K16799" s="17"/>
      <c r="L16799" s="16"/>
      <c r="N16799" s="155"/>
    </row>
    <row r="16800" spans="1:15" ht="42.95" customHeight="1">
      <c r="A16800" s="110"/>
      <c r="F16800" s="133"/>
      <c r="G16800" s="19"/>
      <c r="H16800" s="19"/>
      <c r="I16800" s="120"/>
      <c r="J16800" s="16"/>
      <c r="K16800" s="17"/>
      <c r="L16800" s="16"/>
      <c r="N16800" s="155"/>
    </row>
    <row r="16801" spans="1:14" ht="42.95" customHeight="1">
      <c r="A16801" s="110"/>
      <c r="F16801" s="18"/>
      <c r="G16801" s="19"/>
      <c r="H16801" s="19"/>
      <c r="I16801" s="120"/>
      <c r="J16801" s="23"/>
      <c r="K16801" s="24"/>
      <c r="L16801" s="23"/>
      <c r="N16801" s="155"/>
    </row>
    <row r="16802" spans="1:14" ht="42.95" customHeight="1">
      <c r="A16802" s="110"/>
      <c r="F16802" s="18"/>
      <c r="G16802" s="19"/>
      <c r="H16802" s="19"/>
      <c r="I16802" s="120"/>
      <c r="J16802" s="23"/>
      <c r="K16802" s="24"/>
      <c r="L16802" s="23"/>
      <c r="N16802" s="155"/>
    </row>
    <row r="16803" spans="1:14" ht="42.95" customHeight="1">
      <c r="A16803" s="110"/>
      <c r="F16803" s="18"/>
      <c r="G16803" s="25"/>
      <c r="H16803" s="25"/>
      <c r="I16803" s="120"/>
      <c r="J16803" s="23"/>
      <c r="K16803" s="24"/>
      <c r="L16803" s="23"/>
      <c r="N16803" s="155"/>
    </row>
    <row r="16804" spans="1:14" ht="42.95" customHeight="1">
      <c r="A16804" s="110"/>
      <c r="F16804" s="18"/>
      <c r="G16804" s="25"/>
      <c r="H16804" s="25"/>
      <c r="I16804" s="132"/>
      <c r="J16804" s="23"/>
      <c r="K16804" s="24"/>
      <c r="L16804" s="23"/>
      <c r="N16804" s="155"/>
    </row>
    <row r="16805" spans="1:14" ht="42.95" customHeight="1">
      <c r="A16805" s="110"/>
      <c r="F16805" s="18"/>
      <c r="G16805" s="25"/>
      <c r="H16805" s="25"/>
      <c r="I16805" s="132"/>
      <c r="J16805" s="23"/>
      <c r="K16805" s="24"/>
      <c r="L16805" s="23"/>
      <c r="N16805" s="155"/>
    </row>
    <row r="16806" spans="1:14" ht="42.95" customHeight="1">
      <c r="A16806" s="110"/>
      <c r="F16806" s="22"/>
      <c r="G16806" s="25"/>
      <c r="H16806" s="25"/>
      <c r="I16806" s="132"/>
      <c r="J16806" s="23"/>
      <c r="K16806" s="24"/>
      <c r="L16806" s="23"/>
      <c r="N16806" s="155"/>
    </row>
    <row r="16807" spans="1:14" ht="42.95" customHeight="1">
      <c r="A16807" s="110"/>
      <c r="F16807" s="22"/>
      <c r="G16807" s="19"/>
      <c r="H16807" s="19"/>
      <c r="I16807" s="137"/>
      <c r="J16807" s="16"/>
      <c r="K16807" s="17"/>
      <c r="L16807" s="16"/>
      <c r="N16807" s="155"/>
    </row>
    <row r="16808" spans="1:14" ht="42.95" customHeight="1">
      <c r="A16808" s="110"/>
      <c r="F16808" s="25"/>
      <c r="G16808" s="19"/>
      <c r="H16808" s="19"/>
      <c r="I16808" s="120"/>
      <c r="J16808" s="16"/>
      <c r="K16808" s="17"/>
      <c r="L16808" s="16"/>
      <c r="N16808" s="155"/>
    </row>
    <row r="16809" spans="1:14" ht="42.95" customHeight="1">
      <c r="A16809" s="110"/>
      <c r="F16809" s="25"/>
      <c r="G16809" s="19"/>
      <c r="H16809" s="19"/>
      <c r="I16809" s="120"/>
      <c r="J16809" s="16"/>
      <c r="K16809" s="17"/>
      <c r="L16809" s="16"/>
      <c r="N16809" s="155"/>
    </row>
    <row r="16810" spans="1:14" ht="42.95" customHeight="1">
      <c r="A16810" s="110"/>
      <c r="F16810" s="133"/>
      <c r="G16810" s="19"/>
      <c r="H16810" s="19"/>
      <c r="I16810" s="120"/>
      <c r="J16810" s="16"/>
      <c r="K16810" s="17"/>
      <c r="L16810" s="16"/>
      <c r="N16810" s="155"/>
    </row>
    <row r="16811" spans="1:14" ht="42.95" customHeight="1">
      <c r="A16811" s="110"/>
      <c r="F16811" s="133"/>
      <c r="G16811" s="19"/>
      <c r="H16811" s="19"/>
      <c r="I16811" s="120"/>
      <c r="J16811" s="23"/>
      <c r="K16811" s="24"/>
      <c r="L16811" s="23"/>
      <c r="N16811" s="155"/>
    </row>
    <row r="16812" spans="1:14" ht="42.95" customHeight="1">
      <c r="A16812" s="110"/>
      <c r="F16812" s="18"/>
      <c r="G16812" s="19"/>
      <c r="H16812" s="19"/>
      <c r="I16812" s="120"/>
      <c r="J16812" s="23"/>
      <c r="K16812" s="24"/>
      <c r="L16812" s="23"/>
      <c r="N16812" s="155"/>
    </row>
    <row r="16813" spans="1:14" ht="42.95" customHeight="1">
      <c r="A16813" s="110"/>
      <c r="F16813" s="18"/>
      <c r="G16813" s="25"/>
      <c r="H16813" s="25"/>
      <c r="I16813" s="132"/>
      <c r="J16813" s="23"/>
      <c r="K16813" s="24"/>
      <c r="L16813" s="23"/>
      <c r="N16813" s="155"/>
    </row>
    <row r="16814" spans="1:14" ht="42.95" customHeight="1">
      <c r="A16814" s="110"/>
      <c r="F16814" s="18"/>
      <c r="G16814" s="25"/>
      <c r="H16814" s="25"/>
      <c r="I16814" s="132"/>
      <c r="J16814" s="23"/>
      <c r="K16814" s="24"/>
      <c r="L16814" s="23"/>
      <c r="N16814" s="155"/>
    </row>
    <row r="16815" spans="1:14" ht="42.95" customHeight="1">
      <c r="A16815" s="110"/>
      <c r="F16815" s="18"/>
      <c r="G16815" s="25"/>
      <c r="H16815" s="25"/>
      <c r="I16815" s="132"/>
      <c r="J16815" s="23"/>
      <c r="K16815" s="24"/>
      <c r="L16815" s="23"/>
      <c r="N16815" s="155"/>
    </row>
    <row r="16816" spans="1:14" ht="42.95" customHeight="1">
      <c r="A16816" s="110"/>
      <c r="F16816" s="18"/>
      <c r="G16816" s="25"/>
      <c r="H16816" s="25"/>
      <c r="I16816" s="132"/>
      <c r="J16816" s="23"/>
      <c r="K16816" s="24"/>
      <c r="L16816" s="23"/>
      <c r="N16816" s="155"/>
    </row>
    <row r="16817" spans="1:14" ht="42.95" customHeight="1">
      <c r="A16817" s="110"/>
      <c r="F16817" s="18"/>
      <c r="G16817" s="25"/>
      <c r="H16817" s="25"/>
      <c r="I16817" s="132"/>
      <c r="J16817" s="23"/>
      <c r="K16817" s="24"/>
      <c r="L16817" s="23"/>
      <c r="N16817" s="155"/>
    </row>
    <row r="16818" spans="1:14" ht="42.95" customHeight="1">
      <c r="A16818" s="110"/>
      <c r="F16818" s="18"/>
      <c r="G16818" s="19"/>
      <c r="H16818" s="19"/>
      <c r="I16818" s="120"/>
      <c r="J16818" s="16"/>
      <c r="K16818" s="17"/>
      <c r="L16818" s="16"/>
    </row>
    <row r="16819" spans="1:14" ht="42.95" customHeight="1">
      <c r="A16819" s="110"/>
      <c r="F16819" s="18"/>
      <c r="G16819" s="19"/>
      <c r="H16819" s="19"/>
      <c r="I16819" s="120"/>
      <c r="J16819" s="23"/>
      <c r="K16819" s="24"/>
      <c r="L16819" s="23"/>
    </row>
    <row r="16820" spans="1:14" ht="42.95" customHeight="1">
      <c r="A16820" s="110"/>
      <c r="F16820" s="18"/>
      <c r="G16820" s="25"/>
      <c r="H16820" s="25"/>
      <c r="I16820" s="120"/>
      <c r="J16820" s="23"/>
      <c r="K16820" s="24"/>
      <c r="L16820" s="23"/>
    </row>
    <row r="16821" spans="1:14" ht="42.95" customHeight="1">
      <c r="A16821" s="110"/>
      <c r="F16821" s="18"/>
      <c r="G16821" s="25"/>
      <c r="H16821" s="25"/>
      <c r="I16821" s="132"/>
      <c r="J16821" s="23"/>
      <c r="K16821" s="24"/>
      <c r="L16821" s="23"/>
    </row>
    <row r="16822" spans="1:14" ht="42.95" customHeight="1">
      <c r="A16822" s="110"/>
      <c r="F16822" s="22"/>
      <c r="G16822" s="25"/>
      <c r="H16822" s="25"/>
      <c r="I16822" s="132"/>
      <c r="J16822" s="23"/>
      <c r="K16822" s="24"/>
      <c r="L16822" s="23"/>
    </row>
    <row r="16823" spans="1:14" ht="42.95" customHeight="1">
      <c r="A16823" s="110"/>
      <c r="F16823" s="22"/>
      <c r="G16823" s="25"/>
      <c r="H16823" s="25"/>
      <c r="I16823" s="132"/>
      <c r="J16823" s="23"/>
      <c r="K16823" s="24"/>
      <c r="L16823" s="23"/>
    </row>
    <row r="16824" spans="1:14" ht="42.95" customHeight="1">
      <c r="A16824" s="110"/>
      <c r="F16824" s="25"/>
      <c r="G16824" s="19"/>
      <c r="H16824" s="19"/>
      <c r="I16824" s="137"/>
      <c r="J16824" s="16"/>
      <c r="K16824" s="17"/>
      <c r="L16824" s="16"/>
      <c r="N16824" s="135"/>
    </row>
    <row r="16825" spans="1:14" ht="42.95" customHeight="1">
      <c r="A16825" s="110"/>
      <c r="F16825" s="25"/>
      <c r="G16825" s="19"/>
      <c r="H16825" s="19"/>
      <c r="I16825" s="120"/>
      <c r="J16825" s="16"/>
      <c r="K16825" s="17"/>
      <c r="L16825" s="16"/>
      <c r="N16825" s="135"/>
    </row>
    <row r="16826" spans="1:14" ht="42.95" customHeight="1">
      <c r="A16826" s="110"/>
      <c r="F16826" s="133"/>
      <c r="G16826" s="19"/>
      <c r="H16826" s="19"/>
      <c r="I16826" s="120"/>
      <c r="J16826" s="16"/>
      <c r="K16826" s="17"/>
      <c r="L16826" s="16"/>
      <c r="N16826" s="135"/>
    </row>
    <row r="16827" spans="1:14" ht="42.95" customHeight="1">
      <c r="A16827" s="110"/>
      <c r="F16827" s="133"/>
      <c r="G16827" s="19"/>
      <c r="H16827" s="19"/>
      <c r="I16827" s="120"/>
      <c r="J16827" s="16"/>
      <c r="K16827" s="17"/>
      <c r="L16827" s="16"/>
      <c r="N16827" s="135"/>
    </row>
    <row r="16828" spans="1:14" ht="42.95" customHeight="1">
      <c r="A16828" s="110"/>
      <c r="F16828" s="18"/>
      <c r="G16828" s="19"/>
      <c r="H16828" s="19"/>
      <c r="I16828" s="120"/>
      <c r="J16828" s="16"/>
      <c r="K16828" s="17"/>
      <c r="L16828" s="16"/>
      <c r="N16828" s="135"/>
    </row>
    <row r="16829" spans="1:14" ht="42.95" customHeight="1">
      <c r="A16829" s="110"/>
      <c r="F16829" s="18"/>
      <c r="G16829" s="19"/>
      <c r="H16829" s="19"/>
      <c r="I16829" s="120"/>
      <c r="J16829" s="23"/>
      <c r="K16829" s="24"/>
      <c r="L16829" s="23"/>
      <c r="N16829" s="135"/>
    </row>
    <row r="16830" spans="1:14" ht="42.95" customHeight="1">
      <c r="A16830" s="110"/>
      <c r="F16830" s="18"/>
      <c r="G16830" s="19"/>
      <c r="H16830" s="19"/>
      <c r="I16830" s="120"/>
      <c r="J16830" s="23"/>
      <c r="K16830" s="24"/>
      <c r="L16830" s="23"/>
      <c r="N16830" s="135"/>
    </row>
    <row r="16831" spans="1:14" ht="42.95" customHeight="1">
      <c r="A16831" s="110"/>
      <c r="F16831" s="18"/>
      <c r="G16831" s="25"/>
      <c r="H16831" s="25"/>
      <c r="I16831" s="132"/>
      <c r="J16831" s="23"/>
      <c r="K16831" s="24"/>
      <c r="L16831" s="23"/>
      <c r="N16831" s="135"/>
    </row>
    <row r="16832" spans="1:14" ht="42.95" customHeight="1">
      <c r="A16832" s="110"/>
      <c r="F16832" s="22"/>
      <c r="G16832" s="25"/>
      <c r="H16832" s="25"/>
      <c r="I16832" s="132"/>
      <c r="J16832" s="23"/>
      <c r="K16832" s="24"/>
      <c r="L16832" s="23"/>
      <c r="N16832" s="135"/>
    </row>
    <row r="16833" spans="1:14" ht="42.95" customHeight="1">
      <c r="A16833" s="110"/>
      <c r="F16833" s="22"/>
      <c r="G16833" s="25"/>
      <c r="H16833" s="25"/>
      <c r="I16833" s="132"/>
      <c r="J16833" s="23"/>
      <c r="K16833" s="24"/>
      <c r="L16833" s="23"/>
      <c r="N16833" s="135"/>
    </row>
    <row r="16834" spans="1:14" ht="42.95" customHeight="1">
      <c r="A16834" s="110"/>
      <c r="F16834" s="25"/>
      <c r="G16834" s="25"/>
      <c r="H16834" s="25"/>
      <c r="I16834" s="132"/>
      <c r="J16834" s="23"/>
      <c r="K16834" s="24"/>
      <c r="L16834" s="23"/>
      <c r="N16834" s="135"/>
    </row>
    <row r="16835" spans="1:14" ht="42.95" customHeight="1">
      <c r="A16835" s="110"/>
      <c r="F16835" s="25"/>
      <c r="G16835" s="25"/>
      <c r="H16835" s="25"/>
      <c r="I16835" s="132"/>
      <c r="J16835" s="23"/>
      <c r="K16835" s="24"/>
      <c r="L16835" s="23"/>
      <c r="N16835" s="135"/>
    </row>
    <row r="16836" spans="1:14" ht="42.95" customHeight="1">
      <c r="A16836" s="110"/>
      <c r="F16836" s="133"/>
      <c r="G16836" s="19"/>
      <c r="H16836" s="19"/>
      <c r="I16836" s="120"/>
      <c r="J16836" s="16"/>
      <c r="K16836" s="17"/>
      <c r="L16836" s="16"/>
    </row>
    <row r="16837" spans="1:14" ht="42.95" customHeight="1">
      <c r="A16837" s="110"/>
      <c r="F16837" s="133"/>
      <c r="G16837" s="19"/>
      <c r="H16837" s="19"/>
      <c r="I16837" s="120"/>
      <c r="J16837" s="16"/>
      <c r="K16837" s="17"/>
      <c r="L16837" s="16"/>
    </row>
    <row r="16838" spans="1:14" ht="42.95" customHeight="1">
      <c r="A16838" s="110"/>
      <c r="F16838" s="133"/>
      <c r="G16838" s="19"/>
      <c r="H16838" s="19"/>
      <c r="I16838" s="120"/>
      <c r="J16838" s="16"/>
      <c r="K16838" s="17"/>
      <c r="L16838" s="16"/>
    </row>
    <row r="16839" spans="1:14" ht="42.95" customHeight="1">
      <c r="A16839" s="110"/>
      <c r="F16839" s="18"/>
      <c r="G16839" s="19"/>
      <c r="H16839" s="19"/>
      <c r="I16839" s="120"/>
      <c r="J16839" s="16"/>
      <c r="K16839" s="17"/>
      <c r="L16839" s="16"/>
    </row>
    <row r="16840" spans="1:14" ht="42.95" customHeight="1">
      <c r="A16840" s="110"/>
      <c r="F16840" s="22"/>
      <c r="G16840" s="19"/>
      <c r="H16840" s="19"/>
      <c r="I16840" s="120"/>
      <c r="J16840" s="23"/>
      <c r="K16840" s="24"/>
      <c r="L16840" s="23"/>
    </row>
    <row r="16841" spans="1:14" ht="42.95" customHeight="1">
      <c r="A16841" s="110"/>
      <c r="F16841" s="25"/>
      <c r="G16841" s="25"/>
      <c r="H16841" s="25"/>
      <c r="I16841" s="132"/>
      <c r="J16841" s="23"/>
      <c r="K16841" s="24"/>
      <c r="L16841" s="23"/>
    </row>
    <row r="16842" spans="1:14" ht="42.95" customHeight="1">
      <c r="A16842" s="110"/>
      <c r="F16842" s="133"/>
      <c r="G16842" s="25"/>
      <c r="H16842" s="25"/>
      <c r="I16842" s="132"/>
      <c r="J16842" s="23"/>
      <c r="K16842" s="24"/>
      <c r="L16842" s="23"/>
    </row>
    <row r="16843" spans="1:14" ht="42.95" customHeight="1">
      <c r="A16843" s="110"/>
      <c r="F16843" s="133"/>
      <c r="G16843" s="25"/>
      <c r="H16843" s="25"/>
      <c r="I16843" s="132"/>
      <c r="J16843" s="23"/>
      <c r="K16843" s="24"/>
      <c r="L16843" s="23"/>
    </row>
    <row r="16844" spans="1:14" ht="42.95" customHeight="1">
      <c r="A16844" s="110"/>
      <c r="F16844" s="133"/>
      <c r="G16844" s="25"/>
      <c r="H16844" s="25"/>
      <c r="I16844" s="132"/>
      <c r="J16844" s="23"/>
      <c r="K16844" s="24"/>
      <c r="L16844" s="23"/>
    </row>
    <row r="16845" spans="1:14" ht="42.95" customHeight="1">
      <c r="A16845" s="110"/>
      <c r="F16845" s="18"/>
      <c r="G16845" s="25"/>
      <c r="H16845" s="25"/>
      <c r="I16845" s="132"/>
      <c r="J16845" s="23"/>
      <c r="K16845" s="24"/>
      <c r="L16845" s="23"/>
    </row>
    <row r="16846" spans="1:14" ht="42.95" customHeight="1">
      <c r="A16846" s="110"/>
      <c r="F16846" s="18"/>
      <c r="G16846" s="19"/>
      <c r="H16846" s="19"/>
      <c r="I16846" s="120"/>
      <c r="J16846" s="16"/>
      <c r="K16846" s="17"/>
      <c r="L16846" s="16"/>
    </row>
    <row r="16847" spans="1:14" ht="42.95" customHeight="1">
      <c r="A16847" s="110"/>
      <c r="F16847" s="18"/>
      <c r="G16847" s="19"/>
      <c r="H16847" s="19"/>
      <c r="I16847" s="120"/>
      <c r="J16847" s="16"/>
      <c r="K16847" s="17"/>
      <c r="L16847" s="16"/>
    </row>
    <row r="16848" spans="1:14" ht="42.95" customHeight="1">
      <c r="A16848" s="110"/>
      <c r="F16848" s="18"/>
      <c r="G16848" s="19"/>
      <c r="H16848" s="19"/>
      <c r="I16848" s="120"/>
      <c r="J16848" s="16"/>
      <c r="K16848" s="17"/>
      <c r="L16848" s="16"/>
    </row>
    <row r="16849" spans="1:15" ht="42.95" customHeight="1">
      <c r="A16849" s="110"/>
      <c r="F16849" s="18"/>
      <c r="G16849" s="19"/>
      <c r="H16849" s="19"/>
      <c r="I16849" s="120"/>
      <c r="J16849" s="23"/>
      <c r="K16849" s="24"/>
      <c r="L16849" s="23"/>
    </row>
    <row r="16850" spans="1:15" ht="42.95" customHeight="1">
      <c r="A16850" s="110"/>
      <c r="F16850" s="22"/>
      <c r="G16850" s="25"/>
      <c r="H16850" s="25"/>
      <c r="I16850" s="132"/>
      <c r="J16850" s="23"/>
      <c r="K16850" s="24"/>
      <c r="L16850" s="23"/>
    </row>
    <row r="16851" spans="1:15" ht="42.95" customHeight="1">
      <c r="A16851" s="110"/>
      <c r="F16851" s="22"/>
      <c r="G16851" s="25"/>
      <c r="H16851" s="25"/>
      <c r="I16851" s="132"/>
      <c r="J16851" s="23"/>
      <c r="K16851" s="24"/>
      <c r="L16851" s="23"/>
    </row>
    <row r="16852" spans="1:15" ht="42.95" customHeight="1">
      <c r="A16852" s="110"/>
      <c r="F16852" s="25"/>
      <c r="G16852" s="25"/>
      <c r="H16852" s="25"/>
      <c r="I16852" s="132"/>
      <c r="J16852" s="23"/>
      <c r="K16852" s="24"/>
      <c r="L16852" s="23"/>
    </row>
    <row r="16853" spans="1:15" ht="42.95" customHeight="1">
      <c r="A16853" s="110"/>
      <c r="F16853" s="25"/>
      <c r="G16853" s="25"/>
      <c r="H16853" s="25"/>
      <c r="I16853" s="132"/>
      <c r="J16853" s="23"/>
      <c r="K16853" s="24"/>
      <c r="L16853" s="23"/>
    </row>
    <row r="16854" spans="1:15" ht="42.95" customHeight="1">
      <c r="A16854" s="110"/>
      <c r="F16854" s="133"/>
      <c r="G16854" s="19"/>
      <c r="H16854" s="19"/>
      <c r="I16854" s="120"/>
      <c r="J16854" s="16"/>
      <c r="K16854" s="17"/>
      <c r="L16854" s="16"/>
      <c r="N16854" s="119"/>
    </row>
    <row r="16855" spans="1:15" ht="42.95" customHeight="1">
      <c r="A16855" s="110"/>
      <c r="F16855" s="133"/>
      <c r="G16855" s="19"/>
      <c r="H16855" s="19"/>
      <c r="I16855" s="120"/>
      <c r="J16855" s="16"/>
      <c r="K16855" s="17"/>
      <c r="L16855" s="16"/>
      <c r="N16855" s="119"/>
    </row>
    <row r="16856" spans="1:15" ht="42.95" customHeight="1">
      <c r="A16856" s="110"/>
      <c r="F16856" s="133"/>
      <c r="G16856" s="19"/>
      <c r="H16856" s="19"/>
      <c r="I16856" s="120"/>
      <c r="J16856" s="16"/>
      <c r="K16856" s="17"/>
      <c r="L16856" s="16"/>
      <c r="N16856" s="119"/>
    </row>
    <row r="16857" spans="1:15" ht="42.95" customHeight="1">
      <c r="A16857" s="110"/>
      <c r="F16857" s="18"/>
      <c r="G16857" s="19"/>
      <c r="H16857" s="19"/>
      <c r="I16857" s="120"/>
      <c r="J16857" s="23"/>
      <c r="K16857" s="24"/>
      <c r="L16857" s="23"/>
      <c r="N16857" s="119"/>
    </row>
    <row r="16858" spans="1:15" ht="42.95" customHeight="1">
      <c r="A16858" s="110"/>
      <c r="F16858" s="18"/>
      <c r="G16858" s="25"/>
      <c r="H16858" s="25"/>
      <c r="I16858" s="120"/>
      <c r="J16858" s="23"/>
      <c r="K16858" s="24"/>
      <c r="L16858" s="23"/>
      <c r="N16858" s="119"/>
    </row>
    <row r="16859" spans="1:15" ht="42.95" customHeight="1">
      <c r="A16859" s="110"/>
      <c r="F16859" s="18"/>
      <c r="G16859" s="25"/>
      <c r="H16859" s="25"/>
      <c r="I16859" s="132"/>
      <c r="J16859" s="23"/>
      <c r="K16859" s="24"/>
      <c r="L16859" s="23"/>
      <c r="N16859" s="119"/>
    </row>
    <row r="16860" spans="1:15" ht="42.95" customHeight="1">
      <c r="A16860" s="110"/>
      <c r="F16860" s="18"/>
      <c r="G16860" s="25"/>
      <c r="H16860" s="25"/>
      <c r="I16860" s="132"/>
      <c r="J16860" s="23"/>
      <c r="K16860" s="24"/>
      <c r="L16860" s="23"/>
      <c r="N16860" s="119"/>
    </row>
    <row r="16861" spans="1:15" ht="42.95" customHeight="1">
      <c r="A16861" s="110"/>
      <c r="F16861" s="22"/>
      <c r="G16861" s="25"/>
      <c r="H16861" s="25"/>
      <c r="I16861" s="132"/>
      <c r="J16861" s="23"/>
      <c r="K16861" s="24"/>
      <c r="L16861" s="23"/>
      <c r="N16861" s="119"/>
    </row>
    <row r="16862" spans="1:15" ht="42.95" customHeight="1">
      <c r="A16862" s="110"/>
      <c r="B16862" s="111"/>
      <c r="C16862" s="127"/>
      <c r="D16862" s="150"/>
      <c r="E16862" s="150"/>
      <c r="F16862" s="25"/>
      <c r="G16862" s="130"/>
      <c r="H16862" s="130"/>
      <c r="I16862" s="120"/>
      <c r="J16862" s="16"/>
      <c r="K16862" s="100"/>
      <c r="L16862" s="16"/>
      <c r="N16862" s="131"/>
    </row>
    <row r="16863" spans="1:15" ht="42.95" customHeight="1">
      <c r="A16863" s="110"/>
      <c r="F16863" s="25"/>
      <c r="G16863" s="130"/>
      <c r="H16863" s="130"/>
      <c r="I16863" s="120"/>
      <c r="J16863" s="16"/>
      <c r="K16863" s="100"/>
      <c r="L16863" s="16"/>
      <c r="N16863" s="131"/>
    </row>
    <row r="16864" spans="1:15" ht="42.95" customHeight="1">
      <c r="A16864" s="110"/>
      <c r="F16864" s="133"/>
      <c r="G16864" s="19"/>
      <c r="H16864" s="19"/>
      <c r="I16864" s="137"/>
      <c r="J16864" s="16"/>
      <c r="K16864" s="17"/>
      <c r="L16864" s="16"/>
      <c r="N16864" s="160"/>
      <c r="O16864" s="161"/>
    </row>
    <row r="16865" spans="1:15" ht="42.95" customHeight="1">
      <c r="A16865" s="110"/>
      <c r="F16865" s="133"/>
      <c r="G16865" s="19"/>
      <c r="H16865" s="19"/>
      <c r="I16865" s="120"/>
      <c r="J16865" s="16"/>
      <c r="K16865" s="17"/>
      <c r="L16865" s="16"/>
      <c r="N16865" s="160"/>
      <c r="O16865" s="161"/>
    </row>
    <row r="16866" spans="1:15" ht="42.95" customHeight="1">
      <c r="A16866" s="110"/>
      <c r="F16866" s="133"/>
      <c r="G16866" s="19"/>
      <c r="H16866" s="19"/>
      <c r="I16866" s="120"/>
      <c r="J16866" s="16"/>
      <c r="K16866" s="17"/>
      <c r="L16866" s="16"/>
      <c r="N16866" s="160"/>
      <c r="O16866" s="161"/>
    </row>
    <row r="16867" spans="1:15" ht="42.95" customHeight="1">
      <c r="A16867" s="110"/>
      <c r="F16867" s="18"/>
      <c r="G16867" s="19"/>
      <c r="H16867" s="19"/>
      <c r="I16867" s="120"/>
      <c r="J16867" s="23"/>
      <c r="K16867" s="24"/>
      <c r="L16867" s="23"/>
      <c r="N16867" s="160"/>
      <c r="O16867" s="161"/>
    </row>
    <row r="16868" spans="1:15" ht="42.95" customHeight="1">
      <c r="A16868" s="110"/>
      <c r="F16868" s="18"/>
      <c r="G16868" s="19"/>
      <c r="H16868" s="19"/>
      <c r="I16868" s="120"/>
      <c r="J16868" s="23"/>
      <c r="K16868" s="24"/>
      <c r="L16868" s="23"/>
      <c r="N16868" s="160"/>
      <c r="O16868" s="161"/>
    </row>
    <row r="16869" spans="1:15" ht="42.95" customHeight="1">
      <c r="A16869" s="110"/>
      <c r="F16869" s="18"/>
      <c r="G16869" s="25"/>
      <c r="H16869" s="25"/>
      <c r="I16869" s="120"/>
      <c r="J16869" s="23"/>
      <c r="K16869" s="24"/>
      <c r="L16869" s="23"/>
      <c r="N16869" s="160"/>
    </row>
    <row r="16870" spans="1:15" ht="42.95" customHeight="1">
      <c r="A16870" s="110"/>
      <c r="F16870" s="22"/>
      <c r="G16870" s="25"/>
      <c r="H16870" s="25"/>
      <c r="I16870" s="132"/>
      <c r="J16870" s="23"/>
      <c r="K16870" s="24"/>
      <c r="L16870" s="23"/>
      <c r="N16870" s="160"/>
    </row>
    <row r="16871" spans="1:15" ht="42.95" customHeight="1">
      <c r="A16871" s="110"/>
      <c r="F16871" s="25"/>
      <c r="G16871" s="25"/>
      <c r="H16871" s="25"/>
      <c r="I16871" s="132"/>
      <c r="J16871" s="23"/>
      <c r="K16871" s="24"/>
      <c r="L16871" s="23"/>
      <c r="N16871" s="160"/>
    </row>
    <row r="16872" spans="1:15" ht="42.95" customHeight="1">
      <c r="A16872" s="110"/>
      <c r="F16872" s="25"/>
      <c r="G16872" s="25"/>
      <c r="H16872" s="25"/>
      <c r="I16872" s="132"/>
      <c r="J16872" s="23"/>
      <c r="K16872" s="24"/>
      <c r="L16872" s="23"/>
      <c r="N16872" s="160"/>
    </row>
    <row r="16873" spans="1:15" ht="42.95" customHeight="1">
      <c r="A16873" s="110"/>
      <c r="F16873" s="133"/>
      <c r="G16873" s="25"/>
      <c r="H16873" s="25"/>
      <c r="I16873" s="132"/>
      <c r="J16873" s="23"/>
      <c r="K16873" s="24"/>
      <c r="L16873" s="23"/>
      <c r="N16873" s="160"/>
    </row>
    <row r="16874" spans="1:15" ht="42.95" customHeight="1">
      <c r="A16874" s="110"/>
      <c r="F16874" s="133"/>
      <c r="G16874" s="19"/>
      <c r="H16874" s="19"/>
      <c r="I16874" s="137"/>
      <c r="J16874" s="16"/>
      <c r="K16874" s="17"/>
      <c r="L16874" s="16"/>
      <c r="N16874" s="160"/>
      <c r="O16874" s="161"/>
    </row>
    <row r="16875" spans="1:15" ht="42.95" customHeight="1">
      <c r="A16875" s="110"/>
      <c r="F16875" s="18"/>
      <c r="G16875" s="19"/>
      <c r="H16875" s="19"/>
      <c r="I16875" s="120"/>
      <c r="J16875" s="16"/>
      <c r="K16875" s="17"/>
      <c r="L16875" s="16"/>
      <c r="N16875" s="160"/>
      <c r="O16875" s="161"/>
    </row>
    <row r="16876" spans="1:15" ht="42.95" customHeight="1">
      <c r="A16876" s="110"/>
      <c r="F16876" s="18"/>
      <c r="G16876" s="19"/>
      <c r="H16876" s="19"/>
      <c r="I16876" s="120"/>
      <c r="J16876" s="16"/>
      <c r="K16876" s="17"/>
      <c r="L16876" s="16"/>
      <c r="N16876" s="160"/>
      <c r="O16876" s="161"/>
    </row>
    <row r="16877" spans="1:15" ht="42.95" customHeight="1">
      <c r="A16877" s="110"/>
      <c r="F16877" s="18"/>
      <c r="G16877" s="19"/>
      <c r="H16877" s="19"/>
      <c r="I16877" s="120"/>
      <c r="J16877" s="16"/>
      <c r="K16877" s="17"/>
      <c r="L16877" s="16"/>
      <c r="N16877" s="160"/>
      <c r="O16877" s="161"/>
    </row>
    <row r="16878" spans="1:15" ht="42.95" customHeight="1">
      <c r="A16878" s="110"/>
      <c r="F16878" s="22"/>
      <c r="G16878" s="19"/>
      <c r="H16878" s="19"/>
      <c r="I16878" s="120"/>
      <c r="J16878" s="16"/>
      <c r="K16878" s="17"/>
      <c r="L16878" s="16"/>
      <c r="N16878" s="160"/>
      <c r="O16878" s="161"/>
    </row>
    <row r="16879" spans="1:15" ht="42.95" customHeight="1">
      <c r="A16879" s="110"/>
      <c r="F16879" s="25"/>
      <c r="G16879" s="19"/>
      <c r="H16879" s="19"/>
      <c r="I16879" s="120"/>
      <c r="J16879" s="23"/>
      <c r="K16879" s="24"/>
      <c r="L16879" s="23"/>
      <c r="N16879" s="160"/>
      <c r="O16879" s="161"/>
    </row>
    <row r="16880" spans="1:15" ht="42.95" customHeight="1">
      <c r="A16880" s="110"/>
      <c r="F16880" s="133"/>
      <c r="G16880" s="19"/>
      <c r="H16880" s="19"/>
      <c r="I16880" s="120"/>
      <c r="J16880" s="23"/>
      <c r="K16880" s="24"/>
      <c r="L16880" s="23"/>
      <c r="N16880" s="160"/>
      <c r="O16880" s="161"/>
    </row>
    <row r="16881" spans="1:15" ht="42.95" customHeight="1">
      <c r="A16881" s="110"/>
      <c r="F16881" s="133"/>
      <c r="G16881" s="25"/>
      <c r="H16881" s="25"/>
      <c r="I16881" s="132"/>
      <c r="J16881" s="23"/>
      <c r="K16881" s="24"/>
      <c r="L16881" s="23"/>
      <c r="N16881" s="160"/>
    </row>
    <row r="16882" spans="1:15" ht="42.95" customHeight="1">
      <c r="A16882" s="110"/>
      <c r="F16882" s="133"/>
      <c r="G16882" s="25"/>
      <c r="H16882" s="25"/>
      <c r="I16882" s="132"/>
      <c r="J16882" s="23"/>
      <c r="K16882" s="24"/>
      <c r="L16882" s="23"/>
      <c r="N16882" s="160"/>
    </row>
    <row r="16883" spans="1:15" ht="42.95" customHeight="1">
      <c r="A16883" s="110"/>
      <c r="F16883" s="18"/>
      <c r="G16883" s="25"/>
      <c r="H16883" s="25"/>
      <c r="I16883" s="132"/>
      <c r="J16883" s="23"/>
      <c r="K16883" s="24"/>
      <c r="L16883" s="23"/>
      <c r="N16883" s="160"/>
    </row>
    <row r="16884" spans="1:15" ht="42.95" customHeight="1">
      <c r="A16884" s="110"/>
      <c r="F16884" s="18"/>
      <c r="G16884" s="25"/>
      <c r="H16884" s="25"/>
      <c r="I16884" s="132"/>
      <c r="J16884" s="23"/>
      <c r="K16884" s="24"/>
      <c r="L16884" s="23"/>
      <c r="N16884" s="160"/>
    </row>
    <row r="16885" spans="1:15" ht="42.95" customHeight="1">
      <c r="A16885" s="110"/>
      <c r="F16885" s="18"/>
      <c r="G16885" s="25"/>
      <c r="H16885" s="25"/>
      <c r="I16885" s="132"/>
      <c r="J16885" s="23"/>
      <c r="K16885" s="24"/>
      <c r="L16885" s="23"/>
      <c r="N16885" s="160"/>
    </row>
    <row r="16886" spans="1:15" ht="42.95" customHeight="1">
      <c r="A16886" s="110"/>
      <c r="F16886" s="18"/>
      <c r="G16886" s="25"/>
      <c r="H16886" s="25"/>
      <c r="I16886" s="132"/>
      <c r="J16886" s="23"/>
      <c r="K16886" s="24"/>
      <c r="L16886" s="23"/>
      <c r="N16886" s="160"/>
    </row>
    <row r="16887" spans="1:15" ht="42.95" customHeight="1">
      <c r="A16887" s="110"/>
      <c r="B16887" s="149"/>
      <c r="C16887" s="127"/>
      <c r="D16887" s="150"/>
      <c r="E16887" s="150"/>
      <c r="F16887" s="18"/>
      <c r="G16887" s="130"/>
      <c r="H16887" s="130"/>
      <c r="I16887" s="120"/>
      <c r="J16887" s="16"/>
      <c r="K16887" s="100"/>
      <c r="L16887" s="16"/>
      <c r="N16887" s="131"/>
    </row>
    <row r="16888" spans="1:15" ht="42.95" customHeight="1">
      <c r="A16888" s="110"/>
      <c r="F16888" s="22"/>
      <c r="G16888" s="130"/>
      <c r="H16888" s="130"/>
      <c r="I16888" s="120"/>
      <c r="J16888" s="16"/>
      <c r="K16888" s="100"/>
      <c r="L16888" s="16"/>
      <c r="N16888" s="131"/>
    </row>
    <row r="16889" spans="1:15" ht="42.95" customHeight="1">
      <c r="A16889" s="110"/>
      <c r="F16889" s="22"/>
      <c r="G16889" s="130"/>
      <c r="H16889" s="130"/>
      <c r="I16889" s="120"/>
      <c r="J16889" s="16"/>
      <c r="K16889" s="100"/>
      <c r="L16889" s="16"/>
      <c r="N16889" s="131"/>
    </row>
    <row r="16890" spans="1:15" ht="42.95" customHeight="1">
      <c r="A16890" s="110"/>
      <c r="F16890" s="25"/>
      <c r="G16890" s="130"/>
      <c r="H16890" s="130"/>
      <c r="I16890" s="120"/>
      <c r="J16890" s="16"/>
      <c r="K16890" s="100"/>
      <c r="L16890" s="16"/>
      <c r="N16890" s="131"/>
    </row>
    <row r="16891" spans="1:15" ht="42.95" customHeight="1">
      <c r="A16891" s="110"/>
      <c r="F16891" s="25"/>
      <c r="G16891" s="130"/>
      <c r="H16891" s="130"/>
      <c r="I16891" s="120"/>
      <c r="J16891" s="16"/>
      <c r="K16891" s="100"/>
      <c r="L16891" s="16"/>
      <c r="N16891" s="131"/>
    </row>
    <row r="16892" spans="1:15" ht="42.95" customHeight="1">
      <c r="A16892" s="110"/>
      <c r="F16892" s="133"/>
      <c r="G16892" s="19"/>
      <c r="H16892" s="19"/>
      <c r="I16892" s="137"/>
      <c r="J16892" s="16"/>
      <c r="K16892" s="17"/>
      <c r="L16892" s="16"/>
      <c r="N16892" s="119"/>
      <c r="O16892" s="96"/>
    </row>
    <row r="16893" spans="1:15" ht="42.95" customHeight="1">
      <c r="A16893" s="110"/>
      <c r="F16893" s="133"/>
      <c r="G16893" s="19"/>
      <c r="H16893" s="19"/>
      <c r="I16893" s="120"/>
      <c r="J16893" s="16"/>
      <c r="K16893" s="17"/>
      <c r="L16893" s="16"/>
      <c r="N16893" s="119"/>
      <c r="O16893" s="96"/>
    </row>
    <row r="16894" spans="1:15" ht="42.95" customHeight="1">
      <c r="A16894" s="110"/>
      <c r="F16894" s="133"/>
      <c r="G16894" s="19"/>
      <c r="H16894" s="19"/>
      <c r="I16894" s="120"/>
      <c r="J16894" s="16"/>
      <c r="K16894" s="17"/>
      <c r="L16894" s="16"/>
      <c r="N16894" s="119"/>
      <c r="O16894" s="96"/>
    </row>
    <row r="16895" spans="1:15" ht="42.95" customHeight="1">
      <c r="A16895" s="110"/>
      <c r="F16895" s="18"/>
      <c r="G16895" s="19"/>
      <c r="H16895" s="19"/>
      <c r="I16895" s="120"/>
      <c r="J16895" s="16"/>
      <c r="K16895" s="17"/>
      <c r="L16895" s="16"/>
      <c r="N16895" s="119"/>
      <c r="O16895" s="96"/>
    </row>
    <row r="16896" spans="1:15" ht="42.95" customHeight="1">
      <c r="A16896" s="110"/>
      <c r="F16896" s="18"/>
      <c r="G16896" s="19"/>
      <c r="H16896" s="19"/>
      <c r="I16896" s="120"/>
      <c r="J16896" s="23"/>
      <c r="K16896" s="24"/>
      <c r="L16896" s="23"/>
      <c r="N16896" s="119"/>
      <c r="O16896" s="96"/>
    </row>
    <row r="16897" spans="1:15" ht="42.95" customHeight="1">
      <c r="A16897" s="110"/>
      <c r="F16897" s="18"/>
      <c r="G16897" s="19"/>
      <c r="H16897" s="19"/>
      <c r="I16897" s="120"/>
      <c r="J16897" s="23"/>
      <c r="K16897" s="24"/>
      <c r="L16897" s="23"/>
      <c r="N16897" s="119"/>
      <c r="O16897" s="96"/>
    </row>
    <row r="16898" spans="1:15" ht="42.95" customHeight="1">
      <c r="A16898" s="110"/>
      <c r="F16898" s="18"/>
      <c r="G16898" s="25"/>
      <c r="H16898" s="25"/>
      <c r="I16898" s="132"/>
      <c r="J16898" s="23"/>
      <c r="K16898" s="24"/>
      <c r="L16898" s="23"/>
      <c r="N16898" s="119"/>
    </row>
    <row r="16899" spans="1:15" ht="42.95" customHeight="1">
      <c r="A16899" s="110"/>
      <c r="F16899" s="18"/>
      <c r="G16899" s="25"/>
      <c r="H16899" s="25"/>
      <c r="I16899" s="132"/>
      <c r="J16899" s="23"/>
      <c r="K16899" s="24"/>
      <c r="L16899" s="23"/>
      <c r="N16899" s="119"/>
    </row>
    <row r="16900" spans="1:15" ht="42.95" customHeight="1">
      <c r="A16900" s="110"/>
      <c r="F16900" s="22"/>
      <c r="G16900" s="25"/>
      <c r="H16900" s="25"/>
      <c r="I16900" s="132"/>
      <c r="J16900" s="23"/>
      <c r="K16900" s="24"/>
      <c r="L16900" s="23"/>
      <c r="N16900" s="119"/>
    </row>
    <row r="16901" spans="1:15" ht="42.95" customHeight="1">
      <c r="A16901" s="110"/>
      <c r="F16901" s="22"/>
      <c r="G16901" s="25"/>
      <c r="H16901" s="25"/>
      <c r="I16901" s="132"/>
      <c r="J16901" s="23"/>
      <c r="K16901" s="24"/>
      <c r="L16901" s="23"/>
      <c r="N16901" s="119"/>
    </row>
    <row r="16902" spans="1:15" ht="42.95" customHeight="1">
      <c r="A16902" s="110"/>
      <c r="F16902" s="25"/>
      <c r="G16902" s="25"/>
      <c r="H16902" s="25"/>
      <c r="I16902" s="132"/>
      <c r="J16902" s="23"/>
      <c r="K16902" s="24"/>
      <c r="L16902" s="23"/>
      <c r="N16902" s="119"/>
    </row>
    <row r="16903" spans="1:15" ht="42.95" customHeight="1">
      <c r="A16903" s="110"/>
      <c r="F16903" s="25"/>
      <c r="G16903" s="25"/>
      <c r="H16903" s="25"/>
      <c r="I16903" s="132"/>
      <c r="J16903" s="23"/>
      <c r="K16903" s="24"/>
      <c r="L16903" s="23"/>
      <c r="N16903" s="119"/>
    </row>
    <row r="16904" spans="1:15" ht="42.95" customHeight="1">
      <c r="A16904" s="110"/>
      <c r="F16904" s="133"/>
      <c r="G16904" s="19"/>
      <c r="H16904" s="19"/>
      <c r="I16904" s="120"/>
      <c r="J16904" s="16"/>
      <c r="K16904" s="17"/>
      <c r="L16904" s="16"/>
      <c r="N16904" s="119"/>
    </row>
    <row r="16905" spans="1:15" ht="42.95" customHeight="1">
      <c r="A16905" s="110"/>
      <c r="F16905" s="133"/>
      <c r="G16905" s="19"/>
      <c r="H16905" s="19"/>
      <c r="I16905" s="120"/>
      <c r="J16905" s="23"/>
      <c r="K16905" s="24"/>
      <c r="L16905" s="23"/>
      <c r="N16905" s="119"/>
    </row>
    <row r="16906" spans="1:15" ht="42.95" customHeight="1">
      <c r="A16906" s="110"/>
      <c r="F16906" s="133"/>
      <c r="G16906" s="19"/>
      <c r="H16906" s="19"/>
      <c r="I16906" s="120"/>
      <c r="J16906" s="23"/>
      <c r="K16906" s="24"/>
      <c r="L16906" s="23"/>
      <c r="N16906" s="119"/>
    </row>
    <row r="16907" spans="1:15" ht="42.95" customHeight="1">
      <c r="A16907" s="110"/>
      <c r="F16907" s="133"/>
      <c r="G16907" s="25"/>
      <c r="H16907" s="25"/>
      <c r="I16907" s="120"/>
      <c r="J16907" s="23"/>
      <c r="K16907" s="24"/>
      <c r="L16907" s="23"/>
      <c r="N16907" s="119"/>
    </row>
    <row r="16908" spans="1:15" ht="42.95" customHeight="1">
      <c r="A16908" s="110"/>
      <c r="F16908" s="18"/>
      <c r="G16908" s="25"/>
      <c r="H16908" s="25"/>
      <c r="I16908" s="120"/>
      <c r="J16908" s="23"/>
      <c r="K16908" s="24"/>
      <c r="L16908" s="23"/>
      <c r="N16908" s="119"/>
    </row>
    <row r="16909" spans="1:15" ht="42.95" customHeight="1">
      <c r="A16909" s="110"/>
      <c r="F16909" s="18"/>
      <c r="G16909" s="25"/>
      <c r="H16909" s="25"/>
      <c r="I16909" s="132"/>
      <c r="J16909" s="23"/>
      <c r="K16909" s="24"/>
      <c r="L16909" s="23"/>
      <c r="N16909" s="119"/>
    </row>
    <row r="16910" spans="1:15" ht="42.95" customHeight="1">
      <c r="A16910" s="110"/>
      <c r="F16910" s="130"/>
      <c r="G16910" s="19"/>
      <c r="H16910" s="19"/>
      <c r="I16910" s="120"/>
      <c r="J16910" s="16"/>
      <c r="K16910" s="17"/>
      <c r="L16910" s="16"/>
      <c r="N16910" s="119"/>
    </row>
    <row r="16911" spans="1:15" ht="42.95" customHeight="1">
      <c r="A16911" s="110"/>
      <c r="F16911" s="130"/>
      <c r="G16911" s="19"/>
      <c r="H16911" s="19"/>
      <c r="I16911" s="120"/>
      <c r="J16911" s="16"/>
      <c r="K16911" s="17"/>
      <c r="L16911" s="16"/>
      <c r="N16911" s="119"/>
    </row>
    <row r="16912" spans="1:15" ht="42.95" customHeight="1">
      <c r="A16912" s="110"/>
      <c r="F16912" s="130"/>
      <c r="G16912" s="19"/>
      <c r="H16912" s="19"/>
      <c r="I16912" s="120"/>
      <c r="J16912" s="16"/>
      <c r="K16912" s="17"/>
      <c r="L16912" s="16"/>
      <c r="N16912" s="119"/>
    </row>
    <row r="16913" spans="1:14" ht="42.95" customHeight="1">
      <c r="A16913" s="110"/>
      <c r="F16913" s="18"/>
      <c r="G16913" s="19"/>
      <c r="H16913" s="19"/>
      <c r="I16913" s="120"/>
      <c r="J16913" s="23"/>
      <c r="K16913" s="24"/>
      <c r="L16913" s="23"/>
      <c r="N16913" s="119"/>
    </row>
    <row r="16914" spans="1:14" ht="42.95" customHeight="1">
      <c r="A16914" s="110"/>
      <c r="F16914" s="18"/>
      <c r="G16914" s="19"/>
      <c r="H16914" s="19"/>
      <c r="I16914" s="120"/>
      <c r="J16914" s="23"/>
      <c r="K16914" s="24"/>
      <c r="L16914" s="23"/>
      <c r="N16914" s="119"/>
    </row>
    <row r="16915" spans="1:14" ht="42.95" customHeight="1">
      <c r="A16915" s="110"/>
      <c r="F16915" s="18"/>
      <c r="G16915" s="25"/>
      <c r="H16915" s="25"/>
      <c r="I16915" s="132"/>
      <c r="J16915" s="23"/>
      <c r="K16915" s="24"/>
      <c r="L16915" s="23"/>
      <c r="N16915" s="119"/>
    </row>
    <row r="16916" spans="1:14" ht="42.95" customHeight="1">
      <c r="A16916" s="110"/>
      <c r="F16916" s="18"/>
      <c r="G16916" s="25"/>
      <c r="H16916" s="25"/>
      <c r="I16916" s="132"/>
      <c r="J16916" s="23"/>
      <c r="K16916" s="24"/>
      <c r="L16916" s="23"/>
      <c r="N16916" s="119"/>
    </row>
    <row r="16917" spans="1:14" ht="42.95" customHeight="1">
      <c r="A16917" s="110"/>
      <c r="F16917" s="22"/>
      <c r="G16917" s="25"/>
      <c r="H16917" s="25"/>
      <c r="I16917" s="132"/>
      <c r="J16917" s="23"/>
      <c r="K16917" s="24"/>
      <c r="L16917" s="23"/>
      <c r="N16917" s="119"/>
    </row>
    <row r="16918" spans="1:14" ht="42.95" customHeight="1">
      <c r="A16918" s="110"/>
      <c r="F16918" s="22"/>
      <c r="G16918" s="25"/>
      <c r="H16918" s="25"/>
      <c r="I16918" s="132"/>
      <c r="J16918" s="23"/>
      <c r="K16918" s="24"/>
      <c r="L16918" s="23"/>
      <c r="N16918" s="119"/>
    </row>
    <row r="16919" spans="1:14" ht="42.95" customHeight="1">
      <c r="A16919" s="110"/>
      <c r="F16919" s="25"/>
      <c r="G16919" s="19"/>
      <c r="H16919" s="19"/>
      <c r="I16919" s="120"/>
      <c r="J16919" s="16"/>
      <c r="K16919" s="17"/>
      <c r="L16919" s="16"/>
      <c r="N16919" s="119"/>
    </row>
    <row r="16920" spans="1:14" ht="42.95" customHeight="1">
      <c r="A16920" s="110"/>
      <c r="F16920" s="25"/>
      <c r="G16920" s="19"/>
      <c r="H16920" s="19"/>
      <c r="I16920" s="120"/>
      <c r="J16920" s="16"/>
      <c r="K16920" s="17"/>
      <c r="L16920" s="16"/>
      <c r="N16920" s="119"/>
    </row>
    <row r="16921" spans="1:14" ht="42.95" customHeight="1">
      <c r="A16921" s="110"/>
      <c r="F16921" s="133"/>
      <c r="G16921" s="19"/>
      <c r="H16921" s="19"/>
      <c r="I16921" s="120"/>
      <c r="J16921" s="16"/>
      <c r="K16921" s="17"/>
      <c r="L16921" s="16"/>
      <c r="N16921" s="119"/>
    </row>
    <row r="16922" spans="1:14" ht="42.95" customHeight="1">
      <c r="A16922" s="110"/>
      <c r="F16922" s="133"/>
      <c r="G16922" s="19"/>
      <c r="H16922" s="19"/>
      <c r="I16922" s="120"/>
      <c r="J16922" s="23"/>
      <c r="K16922" s="24"/>
      <c r="L16922" s="23"/>
      <c r="N16922" s="119"/>
    </row>
    <row r="16923" spans="1:14" ht="42.95" customHeight="1">
      <c r="A16923" s="110"/>
      <c r="F16923" s="133"/>
      <c r="G16923" s="25"/>
      <c r="H16923" s="25"/>
      <c r="I16923" s="120"/>
      <c r="J16923" s="23"/>
      <c r="K16923" s="24"/>
      <c r="L16923" s="23"/>
      <c r="N16923" s="119"/>
    </row>
    <row r="16924" spans="1:14" ht="42.95" customHeight="1">
      <c r="A16924" s="110"/>
      <c r="F16924" s="133"/>
      <c r="G16924" s="25"/>
      <c r="H16924" s="25"/>
      <c r="I16924" s="132"/>
      <c r="J16924" s="23"/>
      <c r="K16924" s="24"/>
      <c r="L16924" s="23"/>
      <c r="N16924" s="119"/>
    </row>
    <row r="16925" spans="1:14" ht="42.95" customHeight="1">
      <c r="A16925" s="110"/>
      <c r="F16925" s="18"/>
      <c r="G16925" s="25"/>
      <c r="H16925" s="25"/>
      <c r="I16925" s="132"/>
      <c r="J16925" s="23"/>
      <c r="K16925" s="24"/>
      <c r="L16925" s="23"/>
      <c r="N16925" s="119"/>
    </row>
    <row r="16926" spans="1:14" ht="42.95" customHeight="1">
      <c r="A16926" s="110"/>
      <c r="F16926" s="22"/>
      <c r="G16926" s="25"/>
      <c r="H16926" s="25"/>
      <c r="I16926" s="132"/>
      <c r="J16926" s="23"/>
      <c r="K16926" s="24"/>
      <c r="L16926" s="23"/>
      <c r="N16926" s="119"/>
    </row>
    <row r="16927" spans="1:14" ht="42.95" customHeight="1">
      <c r="A16927" s="110"/>
      <c r="F16927" s="22"/>
      <c r="G16927" s="25"/>
      <c r="H16927" s="25"/>
      <c r="I16927" s="132"/>
      <c r="J16927" s="23"/>
      <c r="K16927" s="24"/>
      <c r="L16927" s="23"/>
      <c r="N16927" s="119"/>
    </row>
    <row r="16928" spans="1:14" ht="42.95" customHeight="1">
      <c r="A16928" s="110"/>
      <c r="F16928" s="25"/>
      <c r="G16928" s="19"/>
      <c r="H16928" s="19"/>
      <c r="I16928" s="120"/>
      <c r="J16928" s="16"/>
      <c r="K16928" s="17"/>
      <c r="L16928" s="16"/>
    </row>
    <row r="16929" spans="1:15" ht="42.95" customHeight="1">
      <c r="A16929" s="110"/>
      <c r="F16929" s="133"/>
      <c r="G16929" s="19"/>
      <c r="H16929" s="19"/>
      <c r="I16929" s="120"/>
      <c r="J16929" s="16"/>
      <c r="K16929" s="17"/>
      <c r="L16929" s="16"/>
    </row>
    <row r="16930" spans="1:15" ht="42.95" customHeight="1">
      <c r="A16930" s="110"/>
      <c r="F16930" s="133"/>
      <c r="G16930" s="19"/>
      <c r="H16930" s="19"/>
      <c r="I16930" s="120"/>
      <c r="J16930" s="16"/>
      <c r="K16930" s="17"/>
      <c r="L16930" s="16"/>
    </row>
    <row r="16931" spans="1:15" ht="42.95" customHeight="1">
      <c r="A16931" s="110"/>
      <c r="F16931" s="18"/>
      <c r="G16931" s="19"/>
      <c r="H16931" s="19"/>
      <c r="I16931" s="120"/>
      <c r="J16931" s="23"/>
      <c r="K16931" s="24"/>
      <c r="L16931" s="23"/>
    </row>
    <row r="16932" spans="1:15" ht="42.95" customHeight="1">
      <c r="A16932" s="110"/>
      <c r="F16932" s="18"/>
      <c r="G16932" s="25"/>
      <c r="H16932" s="25"/>
      <c r="I16932" s="132"/>
      <c r="J16932" s="23"/>
      <c r="K16932" s="24"/>
      <c r="L16932" s="23"/>
    </row>
    <row r="16933" spans="1:15" ht="42.95" customHeight="1">
      <c r="A16933" s="110"/>
      <c r="F16933" s="18"/>
      <c r="G16933" s="25"/>
      <c r="H16933" s="25"/>
      <c r="I16933" s="132"/>
      <c r="J16933" s="23"/>
      <c r="K16933" s="24"/>
      <c r="L16933" s="23"/>
    </row>
    <row r="16934" spans="1:15" ht="42.95" customHeight="1">
      <c r="A16934" s="110"/>
      <c r="F16934" s="22"/>
      <c r="G16934" s="25"/>
      <c r="H16934" s="25"/>
      <c r="I16934" s="132"/>
      <c r="J16934" s="23"/>
      <c r="K16934" s="24"/>
      <c r="L16934" s="23"/>
    </row>
    <row r="16935" spans="1:15" ht="42.95" customHeight="1">
      <c r="A16935" s="110"/>
      <c r="F16935" s="22"/>
      <c r="G16935" s="25"/>
      <c r="H16935" s="25"/>
      <c r="I16935" s="132"/>
      <c r="J16935" s="23"/>
      <c r="K16935" s="24"/>
      <c r="L16935" s="23"/>
    </row>
    <row r="16936" spans="1:15" ht="42.95" customHeight="1">
      <c r="A16936" s="110"/>
      <c r="F16936" s="25"/>
      <c r="G16936" s="25"/>
      <c r="H16936" s="25"/>
      <c r="I16936" s="132"/>
      <c r="J16936" s="23"/>
      <c r="K16936" s="24"/>
      <c r="L16936" s="23"/>
    </row>
    <row r="16937" spans="1:15" ht="42.95" customHeight="1">
      <c r="A16937" s="110"/>
      <c r="B16937" s="111"/>
      <c r="C16937" s="127"/>
      <c r="D16937" s="150"/>
      <c r="E16937" s="150"/>
      <c r="F16937" s="25"/>
      <c r="G16937" s="130"/>
      <c r="H16937" s="130"/>
      <c r="I16937" s="120"/>
      <c r="J16937" s="16"/>
      <c r="K16937" s="100"/>
      <c r="L16937" s="16"/>
      <c r="N16937" s="131"/>
    </row>
    <row r="16938" spans="1:15" ht="42.95" customHeight="1">
      <c r="A16938" s="110"/>
      <c r="F16938" s="133"/>
      <c r="G16938" s="130"/>
      <c r="H16938" s="130"/>
      <c r="I16938" s="120"/>
      <c r="J16938" s="16"/>
      <c r="K16938" s="100"/>
      <c r="L16938" s="16"/>
      <c r="N16938" s="131"/>
    </row>
    <row r="16939" spans="1:15" ht="42.95" customHeight="1">
      <c r="A16939" s="110"/>
      <c r="F16939" s="133"/>
      <c r="G16939" s="19"/>
      <c r="H16939" s="19"/>
      <c r="I16939" s="137"/>
      <c r="J16939" s="16"/>
      <c r="K16939" s="17"/>
      <c r="L16939" s="16"/>
      <c r="N16939" s="119"/>
      <c r="O16939" s="96"/>
    </row>
    <row r="16940" spans="1:15" ht="42.95" customHeight="1">
      <c r="A16940" s="110"/>
      <c r="F16940" s="18"/>
      <c r="G16940" s="19"/>
      <c r="H16940" s="19"/>
      <c r="I16940" s="120"/>
      <c r="J16940" s="16"/>
      <c r="K16940" s="17"/>
      <c r="L16940" s="16"/>
      <c r="N16940" s="119"/>
      <c r="O16940" s="96"/>
    </row>
    <row r="16941" spans="1:15" ht="42.95" customHeight="1">
      <c r="A16941" s="110"/>
      <c r="F16941" s="18"/>
      <c r="G16941" s="19"/>
      <c r="H16941" s="19"/>
      <c r="I16941" s="120"/>
      <c r="J16941" s="16"/>
      <c r="K16941" s="17"/>
      <c r="L16941" s="16"/>
      <c r="N16941" s="119"/>
      <c r="O16941" s="96"/>
    </row>
    <row r="16942" spans="1:15" ht="42.95" customHeight="1">
      <c r="A16942" s="110"/>
      <c r="F16942" s="18"/>
      <c r="G16942" s="19"/>
      <c r="H16942" s="19"/>
      <c r="I16942" s="120"/>
      <c r="J16942" s="23"/>
      <c r="K16942" s="24"/>
      <c r="L16942" s="23"/>
      <c r="N16942" s="119"/>
      <c r="O16942" s="96"/>
    </row>
    <row r="16943" spans="1:15" ht="42.95" customHeight="1">
      <c r="A16943" s="110"/>
      <c r="F16943" s="22"/>
      <c r="G16943" s="19"/>
      <c r="H16943" s="19"/>
      <c r="I16943" s="120"/>
      <c r="J16943" s="23"/>
      <c r="K16943" s="24"/>
      <c r="L16943" s="23"/>
      <c r="N16943" s="119"/>
      <c r="O16943" s="96"/>
    </row>
    <row r="16944" spans="1:15" ht="42.95" customHeight="1">
      <c r="A16944" s="110"/>
      <c r="F16944" s="25"/>
      <c r="G16944" s="25"/>
      <c r="H16944" s="25"/>
      <c r="I16944" s="120"/>
      <c r="J16944" s="23"/>
      <c r="K16944" s="24"/>
      <c r="L16944" s="23"/>
      <c r="N16944" s="119"/>
    </row>
    <row r="16945" spans="1:15" ht="42.95" customHeight="1">
      <c r="A16945" s="110"/>
      <c r="F16945" s="133"/>
      <c r="G16945" s="25"/>
      <c r="H16945" s="25"/>
      <c r="I16945" s="132"/>
      <c r="J16945" s="23"/>
      <c r="K16945" s="24"/>
      <c r="L16945" s="23"/>
      <c r="N16945" s="119"/>
    </row>
    <row r="16946" spans="1:15" ht="42.95" customHeight="1">
      <c r="A16946" s="110"/>
      <c r="F16946" s="133"/>
      <c r="G16946" s="25"/>
      <c r="H16946" s="25"/>
      <c r="I16946" s="132"/>
      <c r="J16946" s="23"/>
      <c r="K16946" s="24"/>
      <c r="L16946" s="23"/>
      <c r="N16946" s="119"/>
    </row>
    <row r="16947" spans="1:15" ht="42.95" customHeight="1">
      <c r="A16947" s="110"/>
      <c r="F16947" s="133"/>
      <c r="G16947" s="25"/>
      <c r="H16947" s="25"/>
      <c r="I16947" s="132"/>
      <c r="J16947" s="23"/>
      <c r="K16947" s="24"/>
      <c r="L16947" s="23"/>
      <c r="N16947" s="119"/>
    </row>
    <row r="16948" spans="1:15" ht="42.95" customHeight="1">
      <c r="A16948" s="110"/>
      <c r="F16948" s="133"/>
      <c r="G16948" s="19"/>
      <c r="H16948" s="19"/>
      <c r="I16948" s="137"/>
      <c r="J16948" s="16"/>
      <c r="K16948" s="17"/>
      <c r="L16948" s="16"/>
      <c r="N16948" s="119"/>
      <c r="O16948" s="96"/>
    </row>
    <row r="16949" spans="1:15" ht="42.95" customHeight="1">
      <c r="A16949" s="110"/>
      <c r="F16949" s="18"/>
      <c r="G16949" s="19"/>
      <c r="H16949" s="19"/>
      <c r="I16949" s="120"/>
      <c r="J16949" s="16"/>
      <c r="K16949" s="17"/>
      <c r="L16949" s="16"/>
      <c r="N16949" s="119"/>
      <c r="O16949" s="96"/>
    </row>
    <row r="16950" spans="1:15" ht="42.95" customHeight="1">
      <c r="A16950" s="110"/>
      <c r="F16950" s="18"/>
      <c r="G16950" s="19"/>
      <c r="H16950" s="19"/>
      <c r="I16950" s="120"/>
      <c r="J16950" s="23"/>
      <c r="K16950" s="24"/>
      <c r="L16950" s="23"/>
      <c r="N16950" s="119"/>
      <c r="O16950" s="96"/>
    </row>
    <row r="16951" spans="1:15" ht="42.95" customHeight="1">
      <c r="A16951" s="110"/>
      <c r="F16951" s="18"/>
      <c r="G16951" s="19"/>
      <c r="H16951" s="19"/>
      <c r="I16951" s="120"/>
      <c r="J16951" s="23"/>
      <c r="K16951" s="24"/>
      <c r="L16951" s="23"/>
      <c r="N16951" s="119"/>
      <c r="O16951" s="96"/>
    </row>
    <row r="16952" spans="1:15" ht="42.95" customHeight="1">
      <c r="A16952" s="110"/>
      <c r="F16952" s="22"/>
      <c r="G16952" s="25"/>
      <c r="H16952" s="25"/>
      <c r="I16952" s="120"/>
      <c r="J16952" s="23"/>
      <c r="K16952" s="24"/>
      <c r="L16952" s="23"/>
      <c r="N16952" s="119"/>
    </row>
    <row r="16953" spans="1:15" ht="42.95" customHeight="1">
      <c r="A16953" s="110"/>
      <c r="F16953" s="25"/>
      <c r="G16953" s="25"/>
      <c r="H16953" s="25"/>
      <c r="I16953" s="120"/>
      <c r="J16953" s="23"/>
      <c r="K16953" s="24"/>
      <c r="L16953" s="23"/>
      <c r="N16953" s="119"/>
    </row>
    <row r="16954" spans="1:15" ht="42.95" customHeight="1">
      <c r="A16954" s="110"/>
      <c r="F16954" s="133"/>
      <c r="G16954" s="25"/>
      <c r="H16954" s="25"/>
      <c r="I16954" s="132"/>
      <c r="J16954" s="23"/>
      <c r="K16954" s="24"/>
      <c r="L16954" s="23"/>
      <c r="N16954" s="119"/>
    </row>
    <row r="16955" spans="1:15" ht="42.95" customHeight="1">
      <c r="A16955" s="110"/>
      <c r="F16955" s="133"/>
      <c r="G16955" s="25"/>
      <c r="H16955" s="25"/>
      <c r="I16955" s="132"/>
      <c r="J16955" s="23"/>
      <c r="K16955" s="24"/>
      <c r="L16955" s="23"/>
      <c r="N16955" s="119"/>
    </row>
    <row r="16956" spans="1:15" ht="42.95" customHeight="1">
      <c r="A16956" s="110"/>
      <c r="C16956" s="127"/>
      <c r="D16956" s="150"/>
      <c r="E16956" s="150"/>
      <c r="F16956" s="133"/>
      <c r="G16956" s="130"/>
      <c r="H16956" s="130"/>
      <c r="I16956" s="120"/>
      <c r="J16956" s="16"/>
      <c r="K16956" s="100"/>
      <c r="L16956" s="16"/>
    </row>
    <row r="16957" spans="1:15" ht="42.95" customHeight="1">
      <c r="A16957" s="110"/>
      <c r="F16957" s="133"/>
      <c r="G16957" s="130"/>
      <c r="H16957" s="130"/>
      <c r="I16957" s="120"/>
      <c r="J16957" s="16"/>
      <c r="K16957" s="100"/>
      <c r="L16957" s="16"/>
    </row>
    <row r="16958" spans="1:15" ht="42.95" customHeight="1">
      <c r="A16958" s="110"/>
      <c r="F16958" s="18"/>
      <c r="G16958" s="130"/>
      <c r="H16958" s="130"/>
      <c r="I16958" s="120"/>
      <c r="J16958" s="16"/>
      <c r="K16958" s="100"/>
      <c r="L16958" s="16"/>
    </row>
    <row r="16959" spans="1:15" ht="42.95" customHeight="1">
      <c r="A16959" s="110"/>
      <c r="F16959" s="18"/>
      <c r="G16959" s="130"/>
      <c r="H16959" s="130"/>
      <c r="I16959" s="120"/>
      <c r="J16959" s="16"/>
      <c r="K16959" s="17"/>
      <c r="L16959" s="16"/>
      <c r="N16959" s="119"/>
      <c r="O16959" s="96"/>
    </row>
    <row r="16960" spans="1:15" ht="42.95" customHeight="1">
      <c r="A16960" s="110"/>
      <c r="F16960" s="18"/>
      <c r="G16960" s="130"/>
      <c r="H16960" s="130"/>
      <c r="I16960" s="120"/>
      <c r="J16960" s="16"/>
      <c r="K16960" s="17"/>
      <c r="L16960" s="16"/>
      <c r="N16960" s="119"/>
      <c r="O16960" s="96"/>
    </row>
    <row r="16961" spans="1:15" ht="42.95" customHeight="1">
      <c r="A16961" s="110"/>
      <c r="F16961" s="18"/>
      <c r="G16961" s="130"/>
      <c r="H16961" s="130"/>
      <c r="I16961" s="120"/>
      <c r="J16961" s="16"/>
      <c r="K16961" s="17"/>
      <c r="L16961" s="16"/>
      <c r="N16961" s="119"/>
      <c r="O16961" s="96"/>
    </row>
    <row r="16962" spans="1:15" ht="42.95" customHeight="1">
      <c r="A16962" s="110"/>
      <c r="C16962" s="127"/>
      <c r="D16962" s="150"/>
      <c r="E16962" s="150"/>
      <c r="F16962" s="18"/>
      <c r="G16962" s="130"/>
      <c r="H16962" s="130"/>
      <c r="I16962" s="120"/>
      <c r="J16962" s="16"/>
      <c r="K16962" s="17"/>
      <c r="L16962" s="16"/>
      <c r="N16962" s="119"/>
      <c r="O16962" s="96"/>
    </row>
    <row r="16963" spans="1:15" ht="42.95" customHeight="1">
      <c r="A16963" s="110"/>
      <c r="F16963" s="22"/>
      <c r="G16963" s="130"/>
      <c r="H16963" s="130"/>
      <c r="I16963" s="120"/>
      <c r="J16963" s="16"/>
      <c r="K16963" s="17"/>
      <c r="L16963" s="16"/>
      <c r="N16963" s="119"/>
    </row>
    <row r="16964" spans="1:15" ht="42.95" customHeight="1">
      <c r="A16964" s="110"/>
      <c r="F16964" s="22"/>
      <c r="G16964" s="130"/>
      <c r="H16964" s="130"/>
      <c r="I16964" s="120"/>
      <c r="J16964" s="16"/>
      <c r="K16964" s="17"/>
      <c r="L16964" s="16"/>
      <c r="N16964" s="119"/>
    </row>
    <row r="16965" spans="1:15" ht="42.95" customHeight="1">
      <c r="A16965" s="110"/>
      <c r="F16965" s="25"/>
      <c r="G16965" s="130"/>
      <c r="H16965" s="130"/>
      <c r="I16965" s="120"/>
      <c r="J16965" s="16"/>
      <c r="K16965" s="17"/>
      <c r="L16965" s="16"/>
      <c r="N16965" s="119"/>
    </row>
    <row r="16966" spans="1:15" ht="42.95" customHeight="1">
      <c r="A16966" s="110"/>
      <c r="C16966" s="127"/>
      <c r="D16966" s="150"/>
      <c r="E16966" s="150"/>
      <c r="F16966" s="25"/>
      <c r="G16966" s="130"/>
      <c r="H16966" s="130"/>
      <c r="I16966" s="120"/>
      <c r="J16966" s="16"/>
      <c r="K16966" s="17"/>
      <c r="L16966" s="16"/>
      <c r="N16966" s="119"/>
    </row>
    <row r="16967" spans="1:15" ht="42.95" customHeight="1">
      <c r="A16967" s="110"/>
      <c r="C16967" s="127"/>
      <c r="F16967" s="133"/>
      <c r="G16967" s="130"/>
      <c r="H16967" s="130"/>
      <c r="I16967" s="120"/>
      <c r="J16967" s="16"/>
      <c r="K16967" s="17"/>
      <c r="L16967" s="16"/>
      <c r="N16967" s="119"/>
      <c r="O16967" s="96"/>
    </row>
    <row r="16968" spans="1:15" ht="42.95" customHeight="1">
      <c r="A16968" s="110"/>
      <c r="C16968" s="127"/>
      <c r="F16968" s="133"/>
      <c r="G16968" s="130"/>
      <c r="H16968" s="130"/>
      <c r="I16968" s="120"/>
      <c r="J16968" s="16"/>
      <c r="K16968" s="17"/>
      <c r="L16968" s="16"/>
      <c r="N16968" s="119"/>
      <c r="O16968" s="96"/>
    </row>
    <row r="16969" spans="1:15" ht="42.95" customHeight="1">
      <c r="A16969" s="110"/>
      <c r="F16969" s="18"/>
      <c r="G16969" s="130"/>
      <c r="H16969" s="130"/>
      <c r="I16969" s="120"/>
      <c r="J16969" s="16"/>
      <c r="K16969" s="17"/>
      <c r="L16969" s="16"/>
      <c r="N16969" s="119"/>
      <c r="O16969" s="96"/>
    </row>
    <row r="16970" spans="1:15" ht="42.95" customHeight="1">
      <c r="A16970" s="110"/>
      <c r="F16970" s="18"/>
      <c r="G16970" s="130"/>
      <c r="H16970" s="130"/>
      <c r="I16970" s="120"/>
      <c r="J16970" s="16"/>
      <c r="K16970" s="17"/>
      <c r="L16970" s="16"/>
      <c r="N16970" s="119"/>
      <c r="O16970" s="96"/>
    </row>
    <row r="16971" spans="1:15" ht="42.95" customHeight="1">
      <c r="A16971" s="110"/>
      <c r="B16971" s="111"/>
      <c r="C16971" s="127"/>
      <c r="D16971" s="150"/>
      <c r="E16971" s="150"/>
      <c r="F16971" s="22"/>
      <c r="G16971" s="130"/>
      <c r="H16971" s="130"/>
      <c r="I16971" s="120"/>
      <c r="J16971" s="16"/>
      <c r="K16971" s="17"/>
      <c r="L16971" s="16"/>
      <c r="N16971" s="131"/>
      <c r="O16971" s="96"/>
    </row>
    <row r="16972" spans="1:15" ht="42.95" customHeight="1">
      <c r="A16972" s="110"/>
      <c r="C16972" s="127"/>
      <c r="F16972" s="22"/>
      <c r="G16972" s="130"/>
      <c r="H16972" s="130"/>
      <c r="I16972" s="120"/>
      <c r="J16972" s="16"/>
      <c r="K16972" s="17"/>
      <c r="L16972" s="16"/>
      <c r="N16972" s="131"/>
      <c r="O16972" s="96"/>
    </row>
    <row r="16973" spans="1:15" ht="42.95" customHeight="1">
      <c r="A16973" s="110"/>
      <c r="F16973" s="25"/>
      <c r="G16973" s="130"/>
      <c r="H16973" s="130"/>
      <c r="I16973" s="120"/>
      <c r="J16973" s="16"/>
      <c r="K16973" s="17"/>
      <c r="L16973" s="16"/>
      <c r="N16973" s="131"/>
      <c r="O16973" s="96"/>
    </row>
    <row r="16974" spans="1:15" ht="42.95" customHeight="1">
      <c r="A16974" s="110"/>
      <c r="F16974" s="25"/>
      <c r="G16974" s="19"/>
      <c r="H16974" s="19"/>
      <c r="I16974" s="120"/>
      <c r="J16974" s="16"/>
      <c r="K16974" s="17"/>
      <c r="L16974" s="16"/>
      <c r="N16974" s="119"/>
      <c r="O16974" s="96"/>
    </row>
    <row r="16975" spans="1:15" ht="42.95" customHeight="1">
      <c r="A16975" s="110"/>
      <c r="F16975" s="133"/>
      <c r="G16975" s="19"/>
      <c r="H16975" s="19"/>
      <c r="I16975" s="120"/>
      <c r="J16975" s="16"/>
      <c r="K16975" s="17"/>
      <c r="L16975" s="16"/>
      <c r="N16975" s="119"/>
      <c r="O16975" s="96"/>
    </row>
    <row r="16976" spans="1:15" ht="42.95" customHeight="1">
      <c r="A16976" s="110"/>
      <c r="F16976" s="133"/>
      <c r="G16976" s="19"/>
      <c r="H16976" s="19"/>
      <c r="I16976" s="120"/>
      <c r="J16976" s="16"/>
      <c r="K16976" s="17"/>
      <c r="L16976" s="16"/>
      <c r="N16976" s="119"/>
      <c r="O16976" s="96"/>
    </row>
    <row r="16977" spans="1:15" ht="42.95" customHeight="1">
      <c r="A16977" s="110"/>
      <c r="F16977" s="18"/>
      <c r="G16977" s="19"/>
      <c r="H16977" s="19"/>
      <c r="I16977" s="120"/>
      <c r="J16977" s="23"/>
      <c r="K16977" s="24"/>
      <c r="L16977" s="23"/>
      <c r="N16977" s="119"/>
      <c r="O16977" s="96"/>
    </row>
    <row r="16978" spans="1:15" ht="42.95" customHeight="1">
      <c r="A16978" s="110"/>
      <c r="F16978" s="18"/>
      <c r="G16978" s="19"/>
      <c r="H16978" s="19"/>
      <c r="I16978" s="120"/>
      <c r="J16978" s="23"/>
      <c r="K16978" s="24"/>
      <c r="L16978" s="23"/>
      <c r="N16978" s="119"/>
      <c r="O16978" s="96"/>
    </row>
    <row r="16979" spans="1:15" ht="42.95" customHeight="1">
      <c r="A16979" s="110"/>
      <c r="F16979" s="18"/>
      <c r="G16979" s="25"/>
      <c r="H16979" s="25"/>
      <c r="I16979" s="132"/>
      <c r="J16979" s="23"/>
      <c r="K16979" s="24"/>
      <c r="L16979" s="23"/>
      <c r="N16979" s="119"/>
      <c r="O16979" s="96"/>
    </row>
    <row r="16980" spans="1:15" ht="42.95" customHeight="1">
      <c r="A16980" s="110"/>
      <c r="F16980" s="18"/>
      <c r="G16980" s="25"/>
      <c r="H16980" s="25"/>
      <c r="I16980" s="132"/>
      <c r="J16980" s="23"/>
      <c r="K16980" s="24"/>
      <c r="L16980" s="23"/>
      <c r="N16980" s="119"/>
      <c r="O16980" s="96"/>
    </row>
    <row r="16981" spans="1:15" ht="42.95" customHeight="1">
      <c r="A16981" s="110"/>
      <c r="F16981" s="18"/>
      <c r="G16981" s="25"/>
      <c r="H16981" s="25"/>
      <c r="I16981" s="132"/>
      <c r="J16981" s="23"/>
      <c r="K16981" s="24"/>
      <c r="L16981" s="23"/>
      <c r="N16981" s="119"/>
      <c r="O16981" s="96"/>
    </row>
    <row r="16982" spans="1:15" ht="42.95" customHeight="1">
      <c r="A16982" s="110"/>
      <c r="F16982" s="130"/>
      <c r="G16982" s="25"/>
      <c r="H16982" s="25"/>
      <c r="I16982" s="132"/>
      <c r="J16982" s="23"/>
      <c r="K16982" s="24"/>
      <c r="L16982" s="23"/>
      <c r="N16982" s="119"/>
      <c r="O16982" s="96"/>
    </row>
    <row r="16983" spans="1:15" ht="42.95" customHeight="1">
      <c r="A16983" s="110"/>
      <c r="F16983" s="18"/>
      <c r="G16983" s="25"/>
      <c r="H16983" s="25"/>
      <c r="I16983" s="132"/>
      <c r="J16983" s="23"/>
      <c r="K16983" s="24"/>
      <c r="L16983" s="23"/>
      <c r="N16983" s="119"/>
      <c r="O16983" s="96"/>
    </row>
    <row r="16984" spans="1:15" ht="42.95" customHeight="1">
      <c r="A16984" s="110"/>
      <c r="F16984" s="18"/>
      <c r="G16984" s="19"/>
      <c r="H16984" s="19"/>
      <c r="I16984" s="120"/>
      <c r="J16984" s="16"/>
      <c r="K16984" s="17"/>
      <c r="L16984" s="16"/>
      <c r="N16984" s="119"/>
      <c r="O16984" s="96"/>
    </row>
    <row r="16985" spans="1:15" ht="42.95" customHeight="1">
      <c r="A16985" s="110"/>
      <c r="F16985" s="130"/>
      <c r="G16985" s="19"/>
      <c r="H16985" s="19"/>
      <c r="I16985" s="120"/>
      <c r="J16985" s="16"/>
      <c r="K16985" s="17"/>
      <c r="L16985" s="16"/>
      <c r="N16985" s="119"/>
      <c r="O16985" s="96"/>
    </row>
    <row r="16986" spans="1:15" ht="42.95" customHeight="1">
      <c r="A16986" s="110"/>
      <c r="F16986" s="18"/>
      <c r="G16986" s="19"/>
      <c r="H16986" s="19"/>
      <c r="I16986" s="120"/>
      <c r="J16986" s="16"/>
      <c r="K16986" s="17"/>
      <c r="L16986" s="16"/>
      <c r="N16986" s="119"/>
      <c r="O16986" s="96"/>
    </row>
    <row r="16987" spans="1:15" ht="42.95" customHeight="1">
      <c r="A16987" s="110"/>
      <c r="F16987" s="18"/>
      <c r="G16987" s="19"/>
      <c r="H16987" s="19"/>
      <c r="I16987" s="120"/>
      <c r="J16987" s="16"/>
      <c r="K16987" s="17"/>
      <c r="L16987" s="16"/>
      <c r="N16987" s="119"/>
      <c r="O16987" s="96"/>
    </row>
    <row r="16988" spans="1:15" ht="42.95" customHeight="1">
      <c r="A16988" s="110"/>
      <c r="F16988" s="18"/>
      <c r="G16988" s="19"/>
      <c r="H16988" s="19"/>
      <c r="I16988" s="120"/>
      <c r="J16988" s="23"/>
      <c r="K16988" s="24"/>
      <c r="L16988" s="23"/>
      <c r="N16988" s="119"/>
      <c r="O16988" s="96"/>
    </row>
    <row r="16989" spans="1:15" ht="42.95" customHeight="1">
      <c r="A16989" s="110"/>
      <c r="F16989" s="18"/>
      <c r="G16989" s="25"/>
      <c r="H16989" s="25"/>
      <c r="I16989" s="132"/>
      <c r="J16989" s="23"/>
      <c r="K16989" s="24"/>
      <c r="L16989" s="23"/>
      <c r="N16989" s="119"/>
      <c r="O16989" s="96"/>
    </row>
    <row r="16990" spans="1:15" ht="42.95" customHeight="1">
      <c r="A16990" s="110"/>
      <c r="F16990" s="18"/>
      <c r="G16990" s="25"/>
      <c r="H16990" s="25"/>
      <c r="I16990" s="132"/>
      <c r="J16990" s="23"/>
      <c r="K16990" s="24"/>
      <c r="L16990" s="23"/>
      <c r="N16990" s="119"/>
      <c r="O16990" s="96"/>
    </row>
    <row r="16991" spans="1:15" ht="42.95" customHeight="1">
      <c r="A16991" s="110"/>
      <c r="F16991" s="18"/>
      <c r="G16991" s="25"/>
      <c r="H16991" s="25"/>
      <c r="I16991" s="132"/>
      <c r="J16991" s="23"/>
      <c r="K16991" s="24"/>
      <c r="L16991" s="23"/>
      <c r="N16991" s="119"/>
      <c r="O16991" s="96"/>
    </row>
    <row r="16992" spans="1:15" ht="42.95" customHeight="1">
      <c r="A16992" s="110"/>
      <c r="F16992" s="18"/>
      <c r="G16992" s="25"/>
      <c r="H16992" s="25"/>
      <c r="I16992" s="132"/>
      <c r="J16992" s="23"/>
      <c r="K16992" s="24"/>
      <c r="L16992" s="23"/>
      <c r="N16992" s="119"/>
      <c r="O16992" s="96"/>
    </row>
    <row r="16993" spans="1:15" ht="42.95" customHeight="1">
      <c r="A16993" s="110"/>
      <c r="F16993" s="130"/>
      <c r="G16993" s="19"/>
      <c r="H16993" s="19"/>
      <c r="I16993" s="120"/>
      <c r="J16993" s="16"/>
      <c r="K16993" s="17"/>
      <c r="L16993" s="16"/>
      <c r="N16993" s="119"/>
      <c r="O16993" s="96"/>
    </row>
    <row r="16994" spans="1:15" ht="42.95" customHeight="1">
      <c r="A16994" s="110"/>
      <c r="F16994" s="130"/>
      <c r="G16994" s="19"/>
      <c r="H16994" s="19"/>
      <c r="I16994" s="120"/>
      <c r="J16994" s="16"/>
      <c r="K16994" s="17"/>
      <c r="L16994" s="16"/>
      <c r="N16994" s="119"/>
      <c r="O16994" s="96"/>
    </row>
    <row r="16995" spans="1:15" ht="42.95" customHeight="1">
      <c r="A16995" s="110"/>
      <c r="F16995" s="18"/>
      <c r="G16995" s="19"/>
      <c r="H16995" s="19"/>
      <c r="I16995" s="120"/>
      <c r="J16995" s="23"/>
      <c r="K16995" s="24"/>
      <c r="L16995" s="23"/>
      <c r="N16995" s="119"/>
      <c r="O16995" s="96"/>
    </row>
    <row r="16996" spans="1:15" ht="42.95" customHeight="1">
      <c r="A16996" s="110"/>
      <c r="F16996" s="18"/>
      <c r="G16996" s="25"/>
      <c r="H16996" s="25"/>
      <c r="I16996" s="120"/>
      <c r="J16996" s="23"/>
      <c r="K16996" s="24"/>
      <c r="L16996" s="23"/>
      <c r="N16996" s="119"/>
      <c r="O16996" s="96"/>
    </row>
    <row r="16997" spans="1:15" ht="42.95" customHeight="1">
      <c r="A16997" s="110"/>
      <c r="F16997" s="18"/>
      <c r="G16997" s="25"/>
      <c r="H16997" s="25"/>
      <c r="I16997" s="120"/>
      <c r="J16997" s="23"/>
      <c r="K16997" s="24"/>
      <c r="L16997" s="23"/>
      <c r="N16997" s="119"/>
      <c r="O16997" s="96"/>
    </row>
    <row r="16998" spans="1:15" ht="42.95" customHeight="1">
      <c r="A16998" s="110"/>
      <c r="F16998" s="22"/>
      <c r="G16998" s="25"/>
      <c r="H16998" s="25"/>
      <c r="I16998" s="132"/>
      <c r="J16998" s="23"/>
      <c r="K16998" s="24"/>
      <c r="L16998" s="23"/>
      <c r="N16998" s="119"/>
      <c r="O16998" s="96"/>
    </row>
    <row r="16999" spans="1:15" ht="42.95" customHeight="1">
      <c r="A16999" s="110"/>
      <c r="C16999" s="127"/>
      <c r="D16999" s="150"/>
      <c r="E16999" s="150"/>
      <c r="F16999" s="22"/>
      <c r="G16999" s="130"/>
      <c r="H16999" s="130"/>
      <c r="I16999" s="120"/>
      <c r="J16999" s="16"/>
      <c r="K16999" s="17"/>
      <c r="L16999" s="16"/>
      <c r="N16999" s="131"/>
    </row>
    <row r="17000" spans="1:15" ht="42.95" customHeight="1">
      <c r="A17000" s="110"/>
      <c r="F17000" s="25"/>
      <c r="G17000" s="130"/>
      <c r="H17000" s="130"/>
      <c r="I17000" s="120"/>
      <c r="J17000" s="16"/>
      <c r="K17000" s="17"/>
      <c r="L17000" s="16"/>
      <c r="N17000" s="119"/>
    </row>
    <row r="17001" spans="1:15" ht="42.95" customHeight="1">
      <c r="A17001" s="110"/>
      <c r="F17001" s="25"/>
      <c r="G17001" s="130"/>
      <c r="H17001" s="130"/>
      <c r="I17001" s="120"/>
      <c r="J17001" s="16"/>
      <c r="K17001" s="17"/>
      <c r="L17001" s="16"/>
      <c r="N17001" s="131"/>
    </row>
    <row r="17002" spans="1:15" ht="42.95" customHeight="1">
      <c r="A17002" s="110"/>
      <c r="F17002" s="133"/>
      <c r="G17002" s="19"/>
      <c r="H17002" s="19"/>
      <c r="I17002" s="137"/>
      <c r="J17002" s="16"/>
      <c r="K17002" s="17"/>
      <c r="L17002" s="16"/>
      <c r="N17002" s="119"/>
    </row>
    <row r="17003" spans="1:15" ht="42.95" customHeight="1">
      <c r="A17003" s="110"/>
      <c r="F17003" s="133"/>
      <c r="G17003" s="19"/>
      <c r="H17003" s="19"/>
      <c r="I17003" s="120"/>
      <c r="J17003" s="16"/>
      <c r="K17003" s="17"/>
      <c r="L17003" s="16"/>
      <c r="N17003" s="119"/>
    </row>
    <row r="17004" spans="1:15" ht="42.95" customHeight="1">
      <c r="A17004" s="110"/>
      <c r="F17004" s="133"/>
      <c r="G17004" s="19"/>
      <c r="H17004" s="19"/>
      <c r="I17004" s="120"/>
      <c r="J17004" s="16"/>
      <c r="K17004" s="17"/>
      <c r="L17004" s="16"/>
      <c r="N17004" s="119"/>
    </row>
    <row r="17005" spans="1:15" ht="42.95" customHeight="1">
      <c r="A17005" s="110"/>
      <c r="F17005" s="18"/>
      <c r="G17005" s="19"/>
      <c r="H17005" s="19"/>
      <c r="I17005" s="120"/>
      <c r="J17005" s="16"/>
      <c r="K17005" s="17"/>
      <c r="L17005" s="16"/>
      <c r="N17005" s="119"/>
    </row>
    <row r="17006" spans="1:15" ht="42.95" customHeight="1">
      <c r="A17006" s="110"/>
      <c r="F17006" s="18"/>
      <c r="G17006" s="19"/>
      <c r="H17006" s="19"/>
      <c r="I17006" s="120"/>
      <c r="J17006" s="23"/>
      <c r="K17006" s="24"/>
      <c r="L17006" s="23"/>
      <c r="N17006" s="119"/>
    </row>
    <row r="17007" spans="1:15" ht="42.95" customHeight="1">
      <c r="A17007" s="110"/>
      <c r="F17007" s="18"/>
      <c r="G17007" s="19"/>
      <c r="H17007" s="19"/>
      <c r="I17007" s="120"/>
      <c r="J17007" s="23"/>
      <c r="K17007" s="24"/>
      <c r="L17007" s="23"/>
      <c r="N17007" s="119"/>
    </row>
    <row r="17008" spans="1:15" ht="42.95" customHeight="1">
      <c r="A17008" s="110"/>
      <c r="F17008" s="18"/>
      <c r="G17008" s="25"/>
      <c r="H17008" s="25"/>
      <c r="I17008" s="120"/>
      <c r="J17008" s="23"/>
      <c r="K17008" s="24"/>
      <c r="L17008" s="23"/>
      <c r="N17008" s="119"/>
    </row>
    <row r="17009" spans="1:14" ht="42.95" customHeight="1">
      <c r="A17009" s="110"/>
      <c r="F17009" s="22"/>
      <c r="G17009" s="25"/>
      <c r="H17009" s="25"/>
      <c r="I17009" s="132"/>
      <c r="J17009" s="23"/>
      <c r="K17009" s="24"/>
      <c r="L17009" s="23"/>
      <c r="N17009" s="119"/>
    </row>
    <row r="17010" spans="1:14" ht="42.95" customHeight="1">
      <c r="A17010" s="110"/>
      <c r="F17010" s="25"/>
      <c r="G17010" s="25"/>
      <c r="H17010" s="25"/>
      <c r="I17010" s="132"/>
      <c r="J17010" s="23"/>
      <c r="K17010" s="24"/>
      <c r="L17010" s="23"/>
      <c r="N17010" s="119"/>
    </row>
    <row r="17011" spans="1:14" ht="42.95" customHeight="1">
      <c r="A17011" s="110"/>
      <c r="F17011" s="133"/>
      <c r="G17011" s="25"/>
      <c r="H17011" s="25"/>
      <c r="I17011" s="132"/>
      <c r="J17011" s="23"/>
      <c r="K17011" s="24"/>
      <c r="L17011" s="23"/>
      <c r="N17011" s="119"/>
    </row>
    <row r="17012" spans="1:14" ht="42.95" customHeight="1">
      <c r="A17012" s="110"/>
      <c r="F17012" s="133"/>
      <c r="G17012" s="25"/>
      <c r="H17012" s="25"/>
      <c r="I17012" s="132"/>
      <c r="J17012" s="23"/>
      <c r="K17012" s="24"/>
      <c r="L17012" s="23"/>
      <c r="N17012" s="119"/>
    </row>
    <row r="17013" spans="1:14" ht="42.95" customHeight="1">
      <c r="A17013" s="110"/>
      <c r="F17013" s="133"/>
      <c r="G17013" s="25"/>
      <c r="H17013" s="25"/>
      <c r="I17013" s="132"/>
      <c r="J17013" s="23"/>
      <c r="K17013" s="24"/>
      <c r="L17013" s="23"/>
      <c r="N17013" s="119"/>
    </row>
    <row r="17014" spans="1:14" ht="42.95" customHeight="1">
      <c r="A17014" s="110"/>
      <c r="F17014" s="18"/>
      <c r="G17014" s="19"/>
      <c r="H17014" s="19"/>
      <c r="I17014" s="137"/>
      <c r="J17014" s="16"/>
      <c r="K17014" s="17"/>
      <c r="L17014" s="16"/>
      <c r="N17014" s="119"/>
    </row>
    <row r="17015" spans="1:14" ht="42.95" customHeight="1">
      <c r="A17015" s="110"/>
      <c r="F17015" s="18"/>
      <c r="G17015" s="19"/>
      <c r="H17015" s="19"/>
      <c r="I17015" s="120"/>
      <c r="J17015" s="16"/>
      <c r="K17015" s="17"/>
      <c r="L17015" s="16"/>
      <c r="N17015" s="119"/>
    </row>
    <row r="17016" spans="1:14" ht="42.95" customHeight="1">
      <c r="A17016" s="110"/>
      <c r="F17016" s="22"/>
      <c r="G17016" s="19"/>
      <c r="H17016" s="19"/>
      <c r="I17016" s="120"/>
      <c r="J17016" s="16"/>
      <c r="K17016" s="17"/>
      <c r="L17016" s="16"/>
      <c r="N17016" s="119"/>
    </row>
    <row r="17017" spans="1:14" ht="42.95" customHeight="1">
      <c r="A17017" s="110"/>
      <c r="F17017" s="25"/>
      <c r="G17017" s="19"/>
      <c r="H17017" s="19"/>
      <c r="I17017" s="120"/>
      <c r="J17017" s="16"/>
      <c r="K17017" s="17"/>
      <c r="L17017" s="16"/>
      <c r="N17017" s="119"/>
    </row>
    <row r="17018" spans="1:14" ht="42.95" customHeight="1">
      <c r="A17018" s="110"/>
      <c r="F17018" s="133"/>
      <c r="G17018" s="19"/>
      <c r="H17018" s="19"/>
      <c r="I17018" s="120"/>
      <c r="J17018" s="16"/>
      <c r="K17018" s="17"/>
      <c r="L17018" s="16"/>
      <c r="N17018" s="119"/>
    </row>
    <row r="17019" spans="1:14" ht="42.95" customHeight="1">
      <c r="A17019" s="110"/>
      <c r="F17019" s="133"/>
      <c r="G17019" s="19"/>
      <c r="H17019" s="19"/>
      <c r="I17019" s="120"/>
      <c r="J17019" s="16"/>
      <c r="K17019" s="17"/>
      <c r="L17019" s="16"/>
      <c r="N17019" s="119"/>
    </row>
    <row r="17020" spans="1:14" ht="42.95" customHeight="1">
      <c r="A17020" s="110"/>
      <c r="F17020" s="18"/>
      <c r="G17020" s="19"/>
      <c r="H17020" s="19"/>
      <c r="I17020" s="120"/>
      <c r="J17020" s="16"/>
      <c r="K17020" s="17"/>
      <c r="L17020" s="16"/>
      <c r="N17020" s="119"/>
    </row>
    <row r="17021" spans="1:14" ht="42.95" customHeight="1">
      <c r="A17021" s="110"/>
      <c r="F17021" s="18"/>
      <c r="G17021" s="19"/>
      <c r="H17021" s="19"/>
      <c r="I17021" s="120"/>
      <c r="J17021" s="16"/>
      <c r="K17021" s="17"/>
      <c r="L17021" s="16"/>
      <c r="N17021" s="119"/>
    </row>
    <row r="17022" spans="1:14" ht="42.95" customHeight="1">
      <c r="A17022" s="110"/>
      <c r="F17022" s="18"/>
      <c r="G17022" s="19"/>
      <c r="H17022" s="19"/>
      <c r="I17022" s="120"/>
      <c r="J17022" s="16"/>
      <c r="K17022" s="17"/>
      <c r="L17022" s="16"/>
      <c r="N17022" s="119"/>
    </row>
    <row r="17023" spans="1:14" ht="42.95" customHeight="1">
      <c r="A17023" s="110"/>
      <c r="F17023" s="18"/>
      <c r="G17023" s="19"/>
      <c r="H17023" s="19"/>
      <c r="I17023" s="120"/>
      <c r="J17023" s="16"/>
      <c r="K17023" s="17"/>
      <c r="L17023" s="16"/>
      <c r="N17023" s="119"/>
    </row>
    <row r="17024" spans="1:14" ht="42.95" customHeight="1">
      <c r="A17024" s="110"/>
      <c r="F17024" s="18"/>
      <c r="G17024" s="19"/>
      <c r="H17024" s="19"/>
      <c r="I17024" s="120"/>
      <c r="J17024" s="16"/>
      <c r="K17024" s="17"/>
      <c r="L17024" s="16"/>
      <c r="N17024" s="119"/>
    </row>
    <row r="17025" spans="1:14" ht="42.95" customHeight="1">
      <c r="A17025" s="110"/>
      <c r="F17025" s="18"/>
      <c r="G17025" s="19"/>
      <c r="H17025" s="19"/>
      <c r="I17025" s="120"/>
      <c r="J17025" s="16"/>
      <c r="K17025" s="17"/>
      <c r="L17025" s="16"/>
      <c r="N17025" s="119"/>
    </row>
    <row r="17026" spans="1:14" ht="42.95" customHeight="1">
      <c r="A17026" s="110"/>
      <c r="F17026" s="18"/>
      <c r="G17026" s="19"/>
      <c r="H17026" s="19"/>
      <c r="I17026" s="120"/>
      <c r="J17026" s="23"/>
      <c r="K17026" s="24"/>
      <c r="L17026" s="23"/>
      <c r="N17026" s="119"/>
    </row>
    <row r="17027" spans="1:14" ht="42.95" customHeight="1">
      <c r="A17027" s="110"/>
      <c r="F17027" s="22"/>
      <c r="G17027" s="19"/>
      <c r="H17027" s="19"/>
      <c r="I17027" s="120"/>
      <c r="J17027" s="23"/>
      <c r="K17027" s="24"/>
      <c r="L17027" s="23"/>
      <c r="N17027" s="119"/>
    </row>
    <row r="17028" spans="1:14" ht="42.95" customHeight="1">
      <c r="A17028" s="110"/>
      <c r="F17028" s="22"/>
      <c r="G17028" s="25"/>
      <c r="H17028" s="25"/>
      <c r="I17028" s="132"/>
      <c r="J17028" s="23"/>
      <c r="K17028" s="24"/>
      <c r="L17028" s="23"/>
      <c r="N17028" s="119"/>
    </row>
    <row r="17029" spans="1:14" ht="42.95" customHeight="1">
      <c r="A17029" s="110"/>
      <c r="F17029" s="25"/>
      <c r="G17029" s="25"/>
      <c r="H17029" s="25"/>
      <c r="I17029" s="132"/>
      <c r="J17029" s="23"/>
      <c r="K17029" s="24"/>
      <c r="L17029" s="23"/>
      <c r="N17029" s="119"/>
    </row>
    <row r="17030" spans="1:14" ht="42.95" customHeight="1">
      <c r="A17030" s="110"/>
      <c r="F17030" s="133"/>
      <c r="G17030" s="25"/>
      <c r="H17030" s="25"/>
      <c r="I17030" s="132"/>
      <c r="J17030" s="23"/>
      <c r="K17030" s="24"/>
      <c r="L17030" s="23"/>
      <c r="N17030" s="119"/>
    </row>
    <row r="17031" spans="1:14" ht="42.95" customHeight="1">
      <c r="A17031" s="110"/>
      <c r="F17031" s="133"/>
      <c r="G17031" s="25"/>
      <c r="H17031" s="25"/>
      <c r="I17031" s="132"/>
      <c r="J17031" s="23"/>
      <c r="K17031" s="24"/>
      <c r="L17031" s="23"/>
      <c r="N17031" s="119"/>
    </row>
    <row r="17032" spans="1:14" ht="42.95" customHeight="1">
      <c r="A17032" s="110"/>
      <c r="F17032" s="133"/>
      <c r="G17032" s="25"/>
      <c r="H17032" s="25"/>
      <c r="I17032" s="132"/>
      <c r="J17032" s="23"/>
      <c r="K17032" s="24"/>
      <c r="L17032" s="23"/>
      <c r="N17032" s="119"/>
    </row>
    <row r="17033" spans="1:14" ht="42.95" customHeight="1">
      <c r="A17033" s="110"/>
      <c r="F17033" s="133"/>
      <c r="G17033" s="25"/>
      <c r="H17033" s="25"/>
      <c r="I17033" s="132"/>
      <c r="J17033" s="23"/>
      <c r="K17033" s="24"/>
      <c r="L17033" s="23"/>
      <c r="N17033" s="119"/>
    </row>
    <row r="17034" spans="1:14" ht="42.95" customHeight="1">
      <c r="A17034" s="110"/>
      <c r="F17034" s="133"/>
      <c r="G17034" s="25"/>
      <c r="H17034" s="25"/>
      <c r="I17034" s="132"/>
      <c r="J17034" s="23"/>
      <c r="K17034" s="24"/>
      <c r="L17034" s="23"/>
      <c r="N17034" s="119"/>
    </row>
    <row r="17035" spans="1:14" ht="42.95" customHeight="1">
      <c r="A17035" s="110"/>
      <c r="F17035" s="18"/>
      <c r="G17035" s="19"/>
      <c r="H17035" s="19"/>
      <c r="I17035" s="137"/>
      <c r="J17035" s="16"/>
      <c r="K17035" s="17"/>
      <c r="L17035" s="16"/>
      <c r="N17035" s="119"/>
    </row>
    <row r="17036" spans="1:14" ht="42.95" customHeight="1">
      <c r="A17036" s="110"/>
      <c r="F17036" s="18"/>
      <c r="G17036" s="19"/>
      <c r="H17036" s="19"/>
      <c r="I17036" s="120"/>
      <c r="J17036" s="16"/>
      <c r="K17036" s="17"/>
      <c r="L17036" s="16"/>
      <c r="N17036" s="119"/>
    </row>
    <row r="17037" spans="1:14" ht="42.95" customHeight="1">
      <c r="A17037" s="110"/>
      <c r="F17037" s="18"/>
      <c r="G17037" s="19"/>
      <c r="H17037" s="19"/>
      <c r="I17037" s="120"/>
      <c r="J17037" s="16"/>
      <c r="K17037" s="17"/>
      <c r="L17037" s="16"/>
      <c r="N17037" s="119"/>
    </row>
    <row r="17038" spans="1:14" ht="42.95" customHeight="1">
      <c r="A17038" s="110"/>
      <c r="F17038" s="18"/>
      <c r="G17038" s="19"/>
      <c r="H17038" s="19"/>
      <c r="I17038" s="120"/>
      <c r="J17038" s="16"/>
      <c r="K17038" s="17"/>
      <c r="L17038" s="16"/>
      <c r="N17038" s="119"/>
    </row>
    <row r="17039" spans="1:14" ht="42.95" customHeight="1">
      <c r="A17039" s="110"/>
      <c r="F17039" s="18"/>
      <c r="G17039" s="19"/>
      <c r="H17039" s="19"/>
      <c r="I17039" s="120"/>
      <c r="J17039" s="16"/>
      <c r="K17039" s="17"/>
      <c r="L17039" s="16"/>
      <c r="N17039" s="119"/>
    </row>
    <row r="17040" spans="1:14" ht="42.95" customHeight="1">
      <c r="A17040" s="110"/>
      <c r="F17040" s="18"/>
      <c r="G17040" s="19"/>
      <c r="H17040" s="19"/>
      <c r="I17040" s="120"/>
      <c r="J17040" s="16"/>
      <c r="K17040" s="17"/>
      <c r="L17040" s="16"/>
      <c r="N17040" s="119"/>
    </row>
    <row r="17041" spans="1:14" ht="42.95" customHeight="1">
      <c r="A17041" s="110"/>
      <c r="F17041" s="18"/>
      <c r="G17041" s="19"/>
      <c r="H17041" s="19"/>
      <c r="I17041" s="120"/>
      <c r="J17041" s="16"/>
      <c r="K17041" s="17"/>
      <c r="L17041" s="16"/>
      <c r="N17041" s="119"/>
    </row>
    <row r="17042" spans="1:14" ht="42.95" customHeight="1">
      <c r="A17042" s="110"/>
      <c r="F17042" s="18"/>
      <c r="G17042" s="19"/>
      <c r="H17042" s="19"/>
      <c r="I17042" s="120"/>
      <c r="J17042" s="16"/>
      <c r="K17042" s="17"/>
      <c r="L17042" s="16"/>
      <c r="N17042" s="119"/>
    </row>
    <row r="17043" spans="1:14" ht="42.95" customHeight="1">
      <c r="A17043" s="110"/>
      <c r="F17043" s="18"/>
      <c r="G17043" s="19"/>
      <c r="H17043" s="19"/>
      <c r="I17043" s="120"/>
      <c r="J17043" s="16"/>
      <c r="K17043" s="17"/>
      <c r="L17043" s="16"/>
      <c r="N17043" s="119"/>
    </row>
    <row r="17044" spans="1:14" ht="42.95" customHeight="1">
      <c r="A17044" s="110"/>
      <c r="F17044" s="18"/>
      <c r="G17044" s="19"/>
      <c r="H17044" s="19"/>
      <c r="I17044" s="120"/>
      <c r="J17044" s="16"/>
      <c r="K17044" s="17"/>
      <c r="L17044" s="16"/>
      <c r="N17044" s="119"/>
    </row>
    <row r="17045" spans="1:14" ht="42.95" customHeight="1">
      <c r="A17045" s="110"/>
      <c r="F17045" s="18"/>
      <c r="G17045" s="19"/>
      <c r="H17045" s="19"/>
      <c r="I17045" s="120"/>
      <c r="J17045" s="16"/>
      <c r="K17045" s="17"/>
      <c r="L17045" s="16"/>
      <c r="N17045" s="119"/>
    </row>
    <row r="17046" spans="1:14" ht="42.95" customHeight="1">
      <c r="A17046" s="110"/>
      <c r="F17046" s="18"/>
      <c r="G17046" s="19"/>
      <c r="H17046" s="19"/>
      <c r="I17046" s="120"/>
      <c r="J17046" s="16"/>
      <c r="K17046" s="17"/>
      <c r="L17046" s="16"/>
      <c r="N17046" s="119"/>
    </row>
    <row r="17047" spans="1:14" ht="42.95" customHeight="1">
      <c r="A17047" s="110"/>
      <c r="F17047" s="22"/>
      <c r="G17047" s="19"/>
      <c r="H17047" s="19"/>
      <c r="I17047" s="120"/>
      <c r="J17047" s="23"/>
      <c r="K17047" s="24"/>
      <c r="L17047" s="23"/>
      <c r="N17047" s="119"/>
    </row>
    <row r="17048" spans="1:14" ht="42.95" customHeight="1">
      <c r="A17048" s="110"/>
      <c r="F17048" s="22"/>
      <c r="G17048" s="19"/>
      <c r="H17048" s="19"/>
      <c r="I17048" s="120"/>
      <c r="J17048" s="23"/>
      <c r="K17048" s="24"/>
      <c r="L17048" s="23"/>
      <c r="N17048" s="119"/>
    </row>
    <row r="17049" spans="1:14" ht="42.95" customHeight="1">
      <c r="A17049" s="110"/>
      <c r="F17049" s="25"/>
      <c r="G17049" s="25"/>
      <c r="H17049" s="25"/>
      <c r="I17049" s="132"/>
      <c r="J17049" s="23"/>
      <c r="K17049" s="24"/>
      <c r="L17049" s="23"/>
      <c r="N17049" s="119"/>
    </row>
    <row r="17050" spans="1:14" ht="42.95" customHeight="1">
      <c r="A17050" s="110"/>
      <c r="F17050" s="25"/>
      <c r="G17050" s="25"/>
      <c r="H17050" s="25"/>
      <c r="I17050" s="132"/>
      <c r="J17050" s="23"/>
      <c r="K17050" s="24"/>
      <c r="L17050" s="23"/>
      <c r="N17050" s="119"/>
    </row>
    <row r="17051" spans="1:14" ht="42.95" customHeight="1">
      <c r="A17051" s="110"/>
      <c r="F17051" s="133"/>
      <c r="G17051" s="25"/>
      <c r="H17051" s="25"/>
      <c r="I17051" s="132"/>
      <c r="J17051" s="23"/>
      <c r="K17051" s="24"/>
      <c r="L17051" s="23"/>
      <c r="N17051" s="119"/>
    </row>
    <row r="17052" spans="1:14" ht="42.95" customHeight="1">
      <c r="A17052" s="110"/>
      <c r="F17052" s="133"/>
      <c r="G17052" s="25"/>
      <c r="H17052" s="25"/>
      <c r="I17052" s="132"/>
      <c r="J17052" s="23"/>
      <c r="K17052" s="24"/>
      <c r="L17052" s="23"/>
      <c r="N17052" s="119"/>
    </row>
    <row r="17053" spans="1:14" ht="42.95" customHeight="1">
      <c r="A17053" s="110"/>
      <c r="F17053" s="133"/>
      <c r="G17053" s="25"/>
      <c r="H17053" s="25"/>
      <c r="I17053" s="132"/>
      <c r="J17053" s="23"/>
      <c r="K17053" s="24"/>
      <c r="L17053" s="23"/>
      <c r="N17053" s="119"/>
    </row>
    <row r="17054" spans="1:14" ht="42.95" customHeight="1">
      <c r="A17054" s="110"/>
      <c r="F17054" s="133"/>
      <c r="G17054" s="25"/>
      <c r="H17054" s="25"/>
      <c r="I17054" s="132"/>
      <c r="J17054" s="23"/>
      <c r="K17054" s="24"/>
      <c r="L17054" s="23"/>
      <c r="N17054" s="119"/>
    </row>
    <row r="17055" spans="1:14" ht="42.95" customHeight="1">
      <c r="A17055" s="110"/>
      <c r="F17055" s="133"/>
      <c r="G17055" s="25"/>
      <c r="H17055" s="25"/>
      <c r="I17055" s="132"/>
      <c r="J17055" s="23"/>
      <c r="K17055" s="24"/>
      <c r="L17055" s="23"/>
      <c r="N17055" s="119"/>
    </row>
    <row r="17056" spans="1:14" ht="42.95" customHeight="1">
      <c r="A17056" s="110"/>
      <c r="C17056" s="127"/>
      <c r="D17056" s="150"/>
      <c r="E17056" s="150"/>
      <c r="F17056" s="18"/>
      <c r="G17056" s="130"/>
      <c r="H17056" s="130"/>
      <c r="I17056" s="120"/>
      <c r="J17056" s="16"/>
      <c r="K17056" s="17"/>
      <c r="L17056" s="16"/>
      <c r="N17056" s="119"/>
    </row>
    <row r="17057" spans="1:15" ht="42.95" customHeight="1">
      <c r="A17057" s="110"/>
      <c r="F17057" s="18"/>
      <c r="G17057" s="130"/>
      <c r="H17057" s="130"/>
      <c r="I17057" s="120"/>
      <c r="J17057" s="16"/>
      <c r="K17057" s="17"/>
      <c r="L17057" s="16"/>
      <c r="N17057" s="119"/>
    </row>
    <row r="17058" spans="1:15" ht="42.95" customHeight="1">
      <c r="A17058" s="110"/>
      <c r="B17058" s="111"/>
      <c r="D17058" s="150"/>
      <c r="E17058" s="150"/>
      <c r="F17058" s="18"/>
      <c r="G17058" s="96"/>
      <c r="H17058" s="96"/>
      <c r="I17058" s="96"/>
      <c r="J17058" s="16"/>
      <c r="K17058" s="17"/>
      <c r="N17058" s="131"/>
    </row>
    <row r="17059" spans="1:15" ht="42.95" customHeight="1">
      <c r="A17059" s="110"/>
      <c r="B17059" s="111"/>
      <c r="C17059" s="127"/>
      <c r="D17059" s="150"/>
      <c r="E17059" s="150"/>
      <c r="F17059" s="18"/>
      <c r="G17059" s="130"/>
      <c r="H17059" s="96"/>
      <c r="I17059" s="96"/>
      <c r="J17059" s="16"/>
      <c r="K17059" s="17"/>
      <c r="N17059" s="131"/>
    </row>
    <row r="17060" spans="1:15" ht="42.95" customHeight="1">
      <c r="F17060" s="18"/>
      <c r="G17060" s="130"/>
      <c r="H17060" s="96"/>
      <c r="I17060" s="96"/>
      <c r="J17060" s="16"/>
      <c r="K17060" s="17"/>
      <c r="N17060" s="131"/>
    </row>
    <row r="17061" spans="1:15" ht="42.95" customHeight="1">
      <c r="F17061" s="18"/>
      <c r="G17061" s="96"/>
      <c r="H17061" s="96"/>
      <c r="I17061" s="96"/>
      <c r="J17061" s="16"/>
      <c r="K17061" s="17"/>
      <c r="N17061" s="131"/>
    </row>
    <row r="17062" spans="1:15" ht="42.95" customHeight="1">
      <c r="A17062" s="110"/>
      <c r="C17062" s="127"/>
      <c r="D17062" s="150"/>
      <c r="E17062" s="150"/>
      <c r="F17062" s="18"/>
      <c r="G17062" s="130"/>
      <c r="H17062" s="130"/>
      <c r="I17062" s="120"/>
      <c r="J17062" s="16"/>
      <c r="K17062" s="17"/>
      <c r="L17062" s="16"/>
      <c r="N17062" s="119"/>
      <c r="O17062" s="96"/>
    </row>
    <row r="17063" spans="1:15" ht="42.95" customHeight="1">
      <c r="F17063" s="18"/>
      <c r="G17063" s="130"/>
      <c r="H17063" s="130"/>
      <c r="I17063" s="120"/>
      <c r="J17063" s="16"/>
      <c r="K17063" s="17"/>
      <c r="L17063" s="16"/>
      <c r="N17063" s="119"/>
      <c r="O17063" s="96"/>
    </row>
    <row r="17064" spans="1:15" ht="42.95" customHeight="1">
      <c r="F17064" s="18"/>
      <c r="G17064" s="130"/>
      <c r="H17064" s="130"/>
      <c r="I17064" s="120"/>
      <c r="J17064" s="16"/>
      <c r="K17064" s="17"/>
      <c r="L17064" s="16"/>
      <c r="N17064" s="119"/>
      <c r="O17064" s="96"/>
    </row>
    <row r="17065" spans="1:15" ht="42.95" customHeight="1">
      <c r="F17065" s="18"/>
      <c r="G17065" s="130"/>
      <c r="H17065" s="130"/>
      <c r="I17065" s="120"/>
      <c r="J17065" s="16"/>
      <c r="K17065" s="17"/>
      <c r="L17065" s="16"/>
      <c r="N17065" s="119"/>
      <c r="O17065" s="96"/>
    </row>
    <row r="17066" spans="1:15" ht="42.95" customHeight="1">
      <c r="F17066" s="18"/>
      <c r="G17066" s="130"/>
      <c r="H17066" s="130"/>
      <c r="I17066" s="120"/>
      <c r="J17066" s="16"/>
      <c r="K17066" s="17"/>
      <c r="L17066" s="16"/>
      <c r="N17066" s="119"/>
      <c r="O17066" s="96"/>
    </row>
    <row r="17067" spans="1:15" ht="42.95" customHeight="1">
      <c r="A17067" s="110"/>
      <c r="C17067" s="127"/>
      <c r="D17067" s="150"/>
      <c r="E17067" s="150"/>
      <c r="F17067" s="18"/>
      <c r="G17067" s="130"/>
      <c r="H17067" s="130"/>
      <c r="I17067" s="120"/>
      <c r="J17067" s="16"/>
      <c r="K17067" s="17"/>
      <c r="L17067" s="16"/>
      <c r="N17067" s="131"/>
      <c r="O17067" s="96"/>
    </row>
    <row r="17068" spans="1:15" ht="42.95" customHeight="1">
      <c r="F17068" s="22"/>
      <c r="G17068" s="130"/>
      <c r="H17068" s="130"/>
      <c r="I17068" s="120"/>
      <c r="J17068" s="16"/>
      <c r="K17068" s="17"/>
      <c r="L17068" s="16"/>
      <c r="N17068" s="119"/>
      <c r="O17068" s="96"/>
    </row>
    <row r="17069" spans="1:15" ht="42.95" customHeight="1">
      <c r="F17069" s="22"/>
      <c r="G17069" s="19"/>
      <c r="H17069" s="19"/>
      <c r="I17069" s="137"/>
      <c r="J17069" s="16"/>
      <c r="K17069" s="17"/>
      <c r="L17069" s="16"/>
      <c r="N17069" s="119"/>
      <c r="O17069" s="96"/>
    </row>
    <row r="17070" spans="1:15" ht="42.95" customHeight="1">
      <c r="F17070" s="25"/>
      <c r="G17070" s="19"/>
      <c r="H17070" s="19"/>
      <c r="I17070" s="120"/>
      <c r="J17070" s="16"/>
      <c r="K17070" s="17"/>
      <c r="L17070" s="16"/>
      <c r="N17070" s="119"/>
      <c r="O17070" s="96"/>
    </row>
    <row r="17071" spans="1:15" ht="42.95" customHeight="1">
      <c r="F17071" s="25"/>
      <c r="G17071" s="19"/>
      <c r="H17071" s="19"/>
      <c r="I17071" s="120"/>
      <c r="J17071" s="16"/>
      <c r="K17071" s="17"/>
      <c r="L17071" s="16"/>
      <c r="N17071" s="119"/>
      <c r="O17071" s="96"/>
    </row>
    <row r="17072" spans="1:15" ht="42.95" customHeight="1">
      <c r="F17072" s="133"/>
      <c r="G17072" s="19"/>
      <c r="H17072" s="19"/>
      <c r="I17072" s="120"/>
      <c r="J17072" s="16"/>
      <c r="K17072" s="17"/>
      <c r="L17072" s="16"/>
      <c r="N17072" s="119"/>
      <c r="O17072" s="96"/>
    </row>
    <row r="17073" spans="6:15" ht="42.95" customHeight="1">
      <c r="F17073" s="133"/>
      <c r="G17073" s="19"/>
      <c r="H17073" s="19"/>
      <c r="I17073" s="120"/>
      <c r="J17073" s="16"/>
      <c r="K17073" s="17"/>
      <c r="L17073" s="16"/>
      <c r="N17073" s="119"/>
      <c r="O17073" s="96"/>
    </row>
    <row r="17074" spans="6:15" ht="42.95" customHeight="1">
      <c r="F17074" s="133"/>
      <c r="G17074" s="19"/>
      <c r="H17074" s="19"/>
      <c r="I17074" s="120"/>
      <c r="J17074" s="23"/>
      <c r="K17074" s="24"/>
      <c r="L17074" s="23"/>
      <c r="N17074" s="119"/>
      <c r="O17074" s="96"/>
    </row>
    <row r="17075" spans="6:15" ht="42.95" customHeight="1">
      <c r="F17075" s="133"/>
      <c r="G17075" s="19"/>
      <c r="H17075" s="19"/>
      <c r="I17075" s="120"/>
      <c r="J17075" s="23"/>
      <c r="K17075" s="24"/>
      <c r="L17075" s="23"/>
      <c r="N17075" s="119"/>
      <c r="O17075" s="96"/>
    </row>
    <row r="17076" spans="6:15" ht="42.95" customHeight="1">
      <c r="F17076" s="133"/>
      <c r="G17076" s="25"/>
      <c r="H17076" s="25"/>
      <c r="I17076" s="132"/>
      <c r="J17076" s="23"/>
      <c r="K17076" s="24"/>
      <c r="L17076" s="23"/>
      <c r="N17076" s="119"/>
      <c r="O17076" s="96"/>
    </row>
    <row r="17077" spans="6:15" ht="42.95" customHeight="1">
      <c r="F17077" s="18"/>
      <c r="G17077" s="25"/>
      <c r="H17077" s="25"/>
      <c r="I17077" s="132"/>
      <c r="J17077" s="23"/>
      <c r="K17077" s="24"/>
      <c r="L17077" s="23"/>
      <c r="N17077" s="119"/>
      <c r="O17077" s="96"/>
    </row>
    <row r="17078" spans="6:15" ht="42.95" customHeight="1">
      <c r="F17078" s="18"/>
      <c r="G17078" s="25"/>
      <c r="H17078" s="25"/>
      <c r="I17078" s="132"/>
      <c r="J17078" s="23"/>
      <c r="K17078" s="24"/>
      <c r="L17078" s="23"/>
      <c r="N17078" s="119"/>
      <c r="O17078" s="96"/>
    </row>
    <row r="17079" spans="6:15" ht="42.95" customHeight="1">
      <c r="G17079" s="25"/>
      <c r="H17079" s="25"/>
      <c r="I17079" s="132"/>
      <c r="J17079" s="23"/>
      <c r="K17079" s="24"/>
      <c r="L17079" s="23"/>
      <c r="N17079" s="119"/>
      <c r="O17079" s="96"/>
    </row>
    <row r="17080" spans="6:15" ht="42.95" customHeight="1">
      <c r="F17080" s="18"/>
      <c r="G17080" s="25"/>
      <c r="H17080" s="25"/>
      <c r="I17080" s="132"/>
      <c r="J17080" s="23"/>
      <c r="K17080" s="24"/>
      <c r="L17080" s="23"/>
      <c r="N17080" s="119"/>
      <c r="O17080" s="96"/>
    </row>
    <row r="17081" spans="6:15" ht="42.95" customHeight="1">
      <c r="F17081" s="18"/>
      <c r="G17081" s="19"/>
      <c r="H17081" s="19"/>
      <c r="I17081" s="137"/>
      <c r="J17081" s="16"/>
      <c r="K17081" s="17"/>
      <c r="L17081" s="16"/>
      <c r="N17081" s="119"/>
      <c r="O17081" s="96"/>
    </row>
    <row r="17082" spans="6:15" ht="42.95" customHeight="1">
      <c r="G17082" s="19"/>
      <c r="H17082" s="19"/>
      <c r="I17082" s="120"/>
      <c r="J17082" s="16"/>
      <c r="K17082" s="17"/>
      <c r="L17082" s="16"/>
      <c r="N17082" s="119"/>
      <c r="O17082" s="96"/>
    </row>
    <row r="17083" spans="6:15" ht="42.95" customHeight="1">
      <c r="F17083" s="18"/>
      <c r="G17083" s="19"/>
      <c r="H17083" s="19"/>
      <c r="I17083" s="120"/>
      <c r="J17083" s="16"/>
      <c r="K17083" s="17"/>
      <c r="L17083" s="16"/>
      <c r="N17083" s="119"/>
      <c r="O17083" s="96"/>
    </row>
    <row r="17084" spans="6:15" ht="42.95" customHeight="1">
      <c r="F17084" s="18"/>
      <c r="G17084" s="19"/>
      <c r="H17084" s="19"/>
      <c r="I17084" s="120"/>
      <c r="J17084" s="16"/>
      <c r="K17084" s="17"/>
      <c r="L17084" s="16"/>
      <c r="N17084" s="119"/>
      <c r="O17084" s="96"/>
    </row>
    <row r="17085" spans="6:15" ht="42.95" customHeight="1">
      <c r="F17085" s="130"/>
      <c r="G17085" s="19"/>
      <c r="H17085" s="19"/>
      <c r="I17085" s="120"/>
      <c r="J17085" s="16"/>
      <c r="K17085" s="17"/>
      <c r="L17085" s="16"/>
      <c r="N17085" s="119"/>
      <c r="O17085" s="96"/>
    </row>
    <row r="17086" spans="6:15" ht="42.95" customHeight="1">
      <c r="F17086" s="18"/>
      <c r="G17086" s="19"/>
      <c r="H17086" s="19"/>
      <c r="I17086" s="120"/>
      <c r="J17086" s="16"/>
      <c r="K17086" s="17"/>
      <c r="L17086" s="16"/>
      <c r="N17086" s="119"/>
      <c r="O17086" s="96"/>
    </row>
    <row r="17087" spans="6:15" ht="42.95" customHeight="1">
      <c r="F17087" s="18"/>
      <c r="G17087" s="19"/>
      <c r="H17087" s="19"/>
      <c r="I17087" s="120"/>
      <c r="J17087" s="16"/>
      <c r="K17087" s="17"/>
      <c r="L17087" s="16"/>
      <c r="N17087" s="119"/>
      <c r="O17087" s="96"/>
    </row>
    <row r="17088" spans="6:15" ht="42.95" customHeight="1">
      <c r="F17088" s="18"/>
      <c r="G17088" s="19"/>
      <c r="H17088" s="19"/>
      <c r="I17088" s="120"/>
      <c r="J17088" s="16"/>
      <c r="K17088" s="17"/>
      <c r="L17088" s="16"/>
      <c r="N17088" s="119"/>
      <c r="O17088" s="96"/>
    </row>
    <row r="17089" spans="1:15" ht="42.95" customHeight="1">
      <c r="F17089" s="18"/>
      <c r="G17089" s="19"/>
      <c r="H17089" s="19"/>
      <c r="I17089" s="120"/>
      <c r="J17089" s="16"/>
      <c r="K17089" s="17"/>
      <c r="L17089" s="16"/>
      <c r="N17089" s="119"/>
      <c r="O17089" s="96"/>
    </row>
    <row r="17090" spans="1:15" ht="42.95" customHeight="1">
      <c r="F17090" s="18"/>
      <c r="G17090" s="19"/>
      <c r="H17090" s="19"/>
      <c r="I17090" s="120"/>
      <c r="J17090" s="16"/>
      <c r="K17090" s="17"/>
      <c r="L17090" s="16"/>
      <c r="N17090" s="119"/>
      <c r="O17090" s="96"/>
    </row>
    <row r="17091" spans="1:15" ht="42.95" customHeight="1">
      <c r="F17091" s="18"/>
      <c r="G17091" s="19"/>
      <c r="H17091" s="19"/>
      <c r="I17091" s="120"/>
      <c r="J17091" s="16"/>
      <c r="K17091" s="17"/>
      <c r="L17091" s="16"/>
      <c r="N17091" s="119"/>
      <c r="O17091" s="96"/>
    </row>
    <row r="17092" spans="1:15" ht="42.95" customHeight="1">
      <c r="F17092" s="18"/>
      <c r="G17092" s="19"/>
      <c r="H17092" s="19"/>
      <c r="I17092" s="120"/>
      <c r="J17092" s="16"/>
      <c r="K17092" s="17"/>
      <c r="L17092" s="16"/>
      <c r="N17092" s="119"/>
      <c r="O17092" s="96"/>
    </row>
    <row r="17093" spans="1:15" ht="42.95" customHeight="1">
      <c r="F17093" s="18"/>
      <c r="G17093" s="19"/>
      <c r="H17093" s="19"/>
      <c r="I17093" s="120"/>
      <c r="J17093" s="23"/>
      <c r="K17093" s="24"/>
      <c r="L17093" s="23"/>
      <c r="N17093" s="119"/>
      <c r="O17093" s="96"/>
    </row>
    <row r="17094" spans="1:15" ht="42.95" customHeight="1">
      <c r="F17094" s="18"/>
      <c r="G17094" s="19"/>
      <c r="H17094" s="19"/>
      <c r="I17094" s="120"/>
      <c r="J17094" s="23"/>
      <c r="K17094" s="24"/>
      <c r="L17094" s="23"/>
      <c r="N17094" s="119"/>
      <c r="O17094" s="96"/>
    </row>
    <row r="17095" spans="1:15" ht="42.95" customHeight="1">
      <c r="F17095" s="22"/>
      <c r="G17095" s="25"/>
      <c r="H17095" s="25"/>
      <c r="I17095" s="132"/>
      <c r="J17095" s="23"/>
      <c r="K17095" s="24"/>
      <c r="L17095" s="23"/>
      <c r="N17095" s="119"/>
      <c r="O17095" s="96"/>
    </row>
    <row r="17096" spans="1:15" ht="42.95" customHeight="1">
      <c r="F17096" s="22"/>
      <c r="G17096" s="25"/>
      <c r="H17096" s="25"/>
      <c r="I17096" s="132"/>
      <c r="J17096" s="23"/>
      <c r="K17096" s="24"/>
      <c r="L17096" s="23"/>
      <c r="N17096" s="119"/>
      <c r="O17096" s="96"/>
    </row>
    <row r="17097" spans="1:15" ht="42.95" customHeight="1">
      <c r="F17097" s="25"/>
      <c r="G17097" s="25"/>
      <c r="H17097" s="25"/>
      <c r="I17097" s="132"/>
      <c r="J17097" s="23"/>
      <c r="K17097" s="24"/>
      <c r="L17097" s="23"/>
      <c r="N17097" s="119"/>
      <c r="O17097" s="96"/>
    </row>
    <row r="17098" spans="1:15" ht="42.95" customHeight="1">
      <c r="F17098" s="25"/>
      <c r="G17098" s="25"/>
      <c r="H17098" s="25"/>
      <c r="I17098" s="132"/>
      <c r="J17098" s="23"/>
      <c r="K17098" s="24"/>
      <c r="L17098" s="23"/>
      <c r="N17098" s="119"/>
      <c r="O17098" s="96"/>
    </row>
    <row r="17099" spans="1:15" ht="42.95" customHeight="1">
      <c r="F17099" s="133"/>
      <c r="G17099" s="25"/>
      <c r="H17099" s="25"/>
      <c r="I17099" s="132"/>
      <c r="J17099" s="23"/>
      <c r="K17099" s="24"/>
      <c r="L17099" s="23"/>
      <c r="N17099" s="119"/>
      <c r="O17099" s="96"/>
    </row>
    <row r="17100" spans="1:15" ht="42.95" customHeight="1">
      <c r="F17100" s="133"/>
      <c r="G17100" s="25"/>
      <c r="H17100" s="25"/>
      <c r="I17100" s="132"/>
      <c r="J17100" s="23"/>
      <c r="K17100" s="24"/>
      <c r="L17100" s="23"/>
      <c r="N17100" s="119"/>
      <c r="O17100" s="96"/>
    </row>
    <row r="17101" spans="1:15" ht="42.95" customHeight="1">
      <c r="F17101" s="133"/>
      <c r="G17101" s="25"/>
      <c r="H17101" s="25"/>
      <c r="I17101" s="132"/>
      <c r="J17101" s="23"/>
      <c r="K17101" s="24"/>
      <c r="L17101" s="23"/>
      <c r="N17101" s="119"/>
      <c r="O17101" s="96"/>
    </row>
    <row r="17102" spans="1:15" ht="42.95" customHeight="1">
      <c r="A17102" s="110"/>
      <c r="C17102" s="127"/>
      <c r="D17102" s="150"/>
      <c r="E17102" s="150"/>
      <c r="F17102" s="18"/>
      <c r="G17102" s="130"/>
      <c r="H17102" s="130"/>
      <c r="I17102" s="120"/>
      <c r="J17102" s="16"/>
      <c r="K17102" s="17"/>
      <c r="L17102" s="16"/>
      <c r="N17102" s="119"/>
      <c r="O17102" s="96"/>
    </row>
    <row r="17103" spans="1:15" ht="42.95" customHeight="1">
      <c r="F17103" s="18"/>
      <c r="G17103" s="130"/>
      <c r="H17103" s="130"/>
      <c r="I17103" s="120"/>
      <c r="J17103" s="16"/>
      <c r="K17103" s="17"/>
      <c r="L17103" s="16"/>
      <c r="N17103" s="119"/>
      <c r="O17103" s="96"/>
    </row>
    <row r="17104" spans="1:15" ht="42.95" customHeight="1">
      <c r="A17104" s="110"/>
      <c r="C17104" s="127"/>
      <c r="D17104" s="150"/>
      <c r="E17104" s="150"/>
      <c r="F17104" s="18"/>
      <c r="G17104" s="130"/>
      <c r="H17104" s="130"/>
      <c r="I17104" s="120"/>
      <c r="J17104" s="16"/>
      <c r="K17104" s="17"/>
      <c r="L17104" s="16"/>
      <c r="N17104" s="119"/>
      <c r="O17104" s="96"/>
    </row>
    <row r="17105" spans="6:15" ht="42.95" customHeight="1">
      <c r="F17105" s="18"/>
      <c r="G17105" s="130"/>
      <c r="H17105" s="130"/>
      <c r="I17105" s="120"/>
      <c r="J17105" s="16"/>
      <c r="K17105" s="17"/>
      <c r="L17105" s="16"/>
      <c r="N17105" s="119"/>
    </row>
    <row r="17106" spans="6:15" ht="42.95" customHeight="1">
      <c r="F17106" s="18"/>
      <c r="G17106" s="130"/>
      <c r="H17106" s="130"/>
      <c r="I17106" s="120"/>
      <c r="J17106" s="16"/>
      <c r="K17106" s="17"/>
      <c r="L17106" s="16"/>
      <c r="N17106" s="119"/>
    </row>
    <row r="17107" spans="6:15" ht="42.95" customHeight="1">
      <c r="F17107" s="18"/>
      <c r="G17107" s="130"/>
      <c r="H17107" s="130"/>
      <c r="I17107" s="120"/>
      <c r="J17107" s="16"/>
      <c r="K17107" s="17"/>
      <c r="L17107" s="16"/>
      <c r="N17107" s="119"/>
    </row>
    <row r="17108" spans="6:15" ht="42.95" customHeight="1">
      <c r="F17108" s="18"/>
      <c r="G17108" s="25"/>
      <c r="H17108" s="25"/>
      <c r="I17108" s="132"/>
      <c r="J17108" s="23"/>
      <c r="K17108" s="24"/>
      <c r="L17108" s="23"/>
      <c r="N17108" s="119"/>
    </row>
    <row r="17109" spans="6:15" ht="39" customHeight="1">
      <c r="F17109" s="18"/>
      <c r="G17109" s="25"/>
      <c r="H17109" s="25"/>
      <c r="I17109" s="132"/>
      <c r="J17109" s="23"/>
      <c r="K17109" s="24"/>
      <c r="L17109" s="23"/>
      <c r="N17109" s="119"/>
    </row>
    <row r="17110" spans="6:15" ht="39" customHeight="1">
      <c r="F17110" s="18"/>
      <c r="G17110" s="19"/>
      <c r="H17110" s="19"/>
      <c r="I17110" s="120"/>
      <c r="J17110" s="16"/>
      <c r="K17110" s="17"/>
      <c r="L17110" s="16"/>
      <c r="N17110" s="119"/>
      <c r="O17110" s="96"/>
    </row>
    <row r="17111" spans="6:15" ht="39" customHeight="1">
      <c r="F17111" s="18"/>
      <c r="G17111" s="19"/>
      <c r="H17111" s="19"/>
      <c r="I17111" s="120"/>
      <c r="J17111" s="16"/>
      <c r="K17111" s="17"/>
      <c r="L17111" s="16"/>
      <c r="N17111" s="119"/>
      <c r="O17111" s="96"/>
    </row>
    <row r="17112" spans="6:15" ht="39" customHeight="1">
      <c r="F17112" s="18"/>
      <c r="G17112" s="19"/>
      <c r="H17112" s="19"/>
      <c r="I17112" s="120"/>
      <c r="J17112" s="16"/>
      <c r="K17112" s="17"/>
      <c r="L17112" s="16"/>
      <c r="N17112" s="119"/>
      <c r="O17112" s="96"/>
    </row>
    <row r="17113" spans="6:15" ht="39" customHeight="1">
      <c r="F17113" s="18"/>
      <c r="G17113" s="19"/>
      <c r="H17113" s="19"/>
      <c r="I17113" s="120"/>
      <c r="J17113" s="23"/>
      <c r="K17113" s="24"/>
      <c r="L17113" s="23"/>
      <c r="N17113" s="119"/>
      <c r="O17113" s="96"/>
    </row>
    <row r="17114" spans="6:15" ht="39" customHeight="1">
      <c r="F17114" s="22"/>
      <c r="G17114" s="25"/>
      <c r="H17114" s="25"/>
      <c r="I17114" s="120"/>
      <c r="J17114" s="23"/>
      <c r="K17114" s="24"/>
      <c r="L17114" s="23"/>
      <c r="N17114" s="119"/>
    </row>
    <row r="17115" spans="6:15" ht="39" customHeight="1">
      <c r="F17115" s="22"/>
      <c r="G17115" s="25"/>
      <c r="H17115" s="25"/>
      <c r="I17115" s="132"/>
      <c r="J17115" s="23"/>
      <c r="K17115" s="24"/>
      <c r="L17115" s="23"/>
      <c r="N17115" s="119"/>
    </row>
    <row r="17116" spans="6:15" ht="39" customHeight="1">
      <c r="F17116" s="25"/>
      <c r="G17116" s="25"/>
      <c r="H17116" s="25"/>
      <c r="I17116" s="132"/>
      <c r="J17116" s="23"/>
      <c r="K17116" s="24"/>
      <c r="L17116" s="23"/>
      <c r="N17116" s="119"/>
    </row>
    <row r="17117" spans="6:15" ht="39" customHeight="1">
      <c r="F17117" s="25"/>
      <c r="G17117" s="25"/>
      <c r="H17117" s="25"/>
      <c r="I17117" s="132"/>
      <c r="J17117" s="23"/>
      <c r="K17117" s="24"/>
      <c r="L17117" s="23"/>
      <c r="N17117" s="119"/>
    </row>
    <row r="17118" spans="6:15" ht="39" customHeight="1">
      <c r="F17118" s="133"/>
      <c r="G17118" s="19"/>
      <c r="H17118" s="19"/>
      <c r="I17118" s="120"/>
      <c r="J17118" s="16"/>
      <c r="K17118" s="17"/>
      <c r="L17118" s="16"/>
      <c r="N17118" s="119"/>
      <c r="O17118" s="96"/>
    </row>
    <row r="17119" spans="6:15" ht="39" customHeight="1">
      <c r="F17119" s="133"/>
      <c r="G17119" s="19"/>
      <c r="H17119" s="19"/>
      <c r="I17119" s="120"/>
      <c r="J17119" s="16"/>
      <c r="K17119" s="17"/>
      <c r="L17119" s="16"/>
      <c r="N17119" s="119"/>
      <c r="O17119" s="96"/>
    </row>
    <row r="17120" spans="6:15" ht="39" customHeight="1">
      <c r="F17120" s="133"/>
      <c r="G17120" s="19"/>
      <c r="H17120" s="19"/>
      <c r="I17120" s="120"/>
      <c r="J17120" s="23"/>
      <c r="K17120" s="24"/>
      <c r="L17120" s="23"/>
      <c r="N17120" s="119"/>
      <c r="O17120" s="96"/>
    </row>
    <row r="17121" spans="1:15" ht="39" customHeight="1">
      <c r="F17121" s="133"/>
      <c r="G17121" s="25"/>
      <c r="H17121" s="25"/>
      <c r="I17121" s="120"/>
      <c r="J17121" s="23"/>
      <c r="K17121" s="24"/>
      <c r="L17121" s="23"/>
      <c r="N17121" s="119"/>
    </row>
    <row r="17122" spans="1:15" ht="39" customHeight="1">
      <c r="F17122" s="133"/>
      <c r="G17122" s="25"/>
      <c r="H17122" s="25"/>
      <c r="I17122" s="120"/>
      <c r="J17122" s="23"/>
      <c r="K17122" s="24"/>
      <c r="L17122" s="23"/>
      <c r="N17122" s="119"/>
    </row>
    <row r="17123" spans="1:15" ht="39" customHeight="1">
      <c r="F17123" s="18"/>
      <c r="G17123" s="25"/>
      <c r="H17123" s="25"/>
      <c r="I17123" s="132"/>
      <c r="J17123" s="23"/>
      <c r="K17123" s="24"/>
      <c r="L17123" s="23"/>
      <c r="N17123" s="119"/>
    </row>
    <row r="17124" spans="1:15" ht="39" customHeight="1">
      <c r="A17124" s="110"/>
      <c r="B17124" s="111"/>
      <c r="C17124" s="127"/>
      <c r="D17124" s="96"/>
      <c r="F17124" s="18"/>
      <c r="G17124" s="130"/>
      <c r="J17124" s="16"/>
      <c r="K17124" s="130"/>
      <c r="N17124" s="131"/>
    </row>
    <row r="17125" spans="1:15" ht="39" customHeight="1">
      <c r="F17125" s="18"/>
      <c r="G17125" s="6"/>
      <c r="J17125" s="16"/>
      <c r="K17125" s="130"/>
      <c r="N17125" s="131"/>
    </row>
    <row r="17126" spans="1:15" ht="39" customHeight="1">
      <c r="F17126" s="130"/>
      <c r="J17126" s="16"/>
      <c r="K17126" s="130"/>
      <c r="N17126" s="131"/>
    </row>
    <row r="17127" spans="1:15" ht="39" customHeight="1">
      <c r="F17127" s="130"/>
      <c r="G17127" s="19"/>
      <c r="H17127" s="19"/>
      <c r="I17127" s="137"/>
      <c r="J17127" s="16"/>
      <c r="K17127" s="17"/>
      <c r="L17127" s="16"/>
      <c r="N17127" s="119"/>
      <c r="O17127" s="96"/>
    </row>
    <row r="17128" spans="1:15" ht="39" customHeight="1">
      <c r="F17128" s="18"/>
      <c r="G17128" s="19"/>
      <c r="H17128" s="19"/>
      <c r="I17128" s="120"/>
      <c r="J17128" s="16"/>
      <c r="K17128" s="17"/>
      <c r="L17128" s="16"/>
      <c r="N17128" s="119"/>
      <c r="O17128" s="96"/>
    </row>
    <row r="17129" spans="1:15" ht="39" customHeight="1">
      <c r="F17129" s="133"/>
      <c r="G17129" s="19"/>
      <c r="H17129" s="19"/>
      <c r="I17129" s="120"/>
      <c r="J17129" s="16"/>
      <c r="K17129" s="17"/>
      <c r="L17129" s="16"/>
      <c r="N17129" s="119"/>
      <c r="O17129" s="96"/>
    </row>
    <row r="17130" spans="1:15" ht="39" customHeight="1">
      <c r="F17130" s="133"/>
      <c r="G17130" s="19"/>
      <c r="H17130" s="19"/>
      <c r="I17130" s="120"/>
      <c r="J17130" s="16"/>
      <c r="K17130" s="17"/>
      <c r="L17130" s="16"/>
      <c r="N17130" s="119"/>
      <c r="O17130" s="96"/>
    </row>
    <row r="17131" spans="1:15" ht="39" customHeight="1">
      <c r="F17131" s="18"/>
      <c r="G17131" s="19"/>
      <c r="H17131" s="19"/>
      <c r="I17131" s="120"/>
      <c r="J17131" s="16"/>
      <c r="K17131" s="17"/>
      <c r="L17131" s="16"/>
      <c r="N17131" s="119"/>
      <c r="O17131" s="96"/>
    </row>
    <row r="17132" spans="1:15" ht="39" customHeight="1">
      <c r="F17132" s="18"/>
      <c r="G17132" s="19"/>
      <c r="H17132" s="19"/>
      <c r="I17132" s="120"/>
      <c r="J17132" s="16"/>
      <c r="K17132" s="17"/>
      <c r="L17132" s="16"/>
      <c r="N17132" s="119"/>
      <c r="O17132" s="96"/>
    </row>
    <row r="17133" spans="1:15" ht="39" customHeight="1">
      <c r="F17133" s="18"/>
      <c r="G17133" s="19"/>
      <c r="H17133" s="19"/>
      <c r="I17133" s="120"/>
      <c r="J17133" s="23"/>
      <c r="K17133" s="24"/>
      <c r="L17133" s="23"/>
      <c r="N17133" s="119"/>
      <c r="O17133" s="96"/>
    </row>
    <row r="17134" spans="1:15" ht="39" customHeight="1">
      <c r="F17134" s="22"/>
      <c r="G17134" s="19"/>
      <c r="H17134" s="19"/>
      <c r="I17134" s="120"/>
      <c r="J17134" s="23"/>
      <c r="K17134" s="24"/>
      <c r="L17134" s="23"/>
      <c r="N17134" s="119"/>
      <c r="O17134" s="96"/>
    </row>
    <row r="17135" spans="1:15" ht="39" customHeight="1">
      <c r="F17135" s="25"/>
      <c r="G17135" s="25"/>
      <c r="H17135" s="25"/>
      <c r="I17135" s="132"/>
      <c r="J17135" s="23"/>
      <c r="K17135" s="24"/>
      <c r="L17135" s="23"/>
      <c r="N17135" s="119"/>
    </row>
    <row r="17136" spans="1:15" ht="39" customHeight="1">
      <c r="F17136" s="133"/>
      <c r="G17136" s="25"/>
      <c r="H17136" s="25"/>
      <c r="I17136" s="132"/>
      <c r="J17136" s="23"/>
      <c r="K17136" s="24"/>
      <c r="L17136" s="23"/>
      <c r="N17136" s="119"/>
    </row>
    <row r="17137" spans="6:15" ht="39" customHeight="1">
      <c r="F17137" s="133"/>
      <c r="G17137" s="25"/>
      <c r="H17137" s="25"/>
      <c r="I17137" s="132"/>
      <c r="J17137" s="23"/>
      <c r="K17137" s="24"/>
      <c r="L17137" s="23"/>
      <c r="N17137" s="119"/>
    </row>
    <row r="17138" spans="6:15" ht="39" customHeight="1">
      <c r="F17138" s="133"/>
      <c r="G17138" s="25"/>
      <c r="H17138" s="25"/>
      <c r="I17138" s="132"/>
      <c r="J17138" s="23"/>
      <c r="K17138" s="24"/>
      <c r="L17138" s="23"/>
      <c r="N17138" s="119"/>
    </row>
    <row r="17139" spans="6:15" ht="39" customHeight="1">
      <c r="F17139" s="18"/>
      <c r="G17139" s="25"/>
      <c r="H17139" s="25"/>
      <c r="I17139" s="132"/>
      <c r="J17139" s="23"/>
      <c r="K17139" s="24"/>
      <c r="L17139" s="23"/>
      <c r="N17139" s="119"/>
    </row>
    <row r="17140" spans="6:15" ht="39" customHeight="1">
      <c r="F17140" s="18"/>
      <c r="G17140" s="25"/>
      <c r="H17140" s="25"/>
      <c r="I17140" s="132"/>
      <c r="J17140" s="23"/>
      <c r="K17140" s="24"/>
      <c r="L17140" s="23"/>
      <c r="N17140" s="119"/>
    </row>
    <row r="17141" spans="6:15" ht="39" customHeight="1">
      <c r="F17141" s="22"/>
      <c r="G17141" s="25"/>
      <c r="H17141" s="25"/>
      <c r="I17141" s="132"/>
      <c r="J17141" s="23"/>
      <c r="K17141" s="24"/>
      <c r="L17141" s="23"/>
      <c r="N17141" s="119"/>
    </row>
    <row r="17142" spans="6:15" ht="39" customHeight="1">
      <c r="F17142" s="25"/>
      <c r="G17142" s="19"/>
      <c r="H17142" s="19"/>
      <c r="I17142" s="120"/>
      <c r="J17142" s="16"/>
      <c r="K17142" s="17"/>
      <c r="L17142" s="16"/>
      <c r="N17142" s="119"/>
      <c r="O17142" s="96"/>
    </row>
    <row r="17143" spans="6:15" ht="39" customHeight="1">
      <c r="F17143" s="133"/>
      <c r="G17143" s="19"/>
      <c r="H17143" s="19"/>
      <c r="I17143" s="120"/>
      <c r="J17143" s="16"/>
      <c r="K17143" s="17"/>
      <c r="L17143" s="16"/>
      <c r="N17143" s="119"/>
      <c r="O17143" s="96"/>
    </row>
    <row r="17144" spans="6:15" ht="39" customHeight="1">
      <c r="F17144" s="133"/>
      <c r="G17144" s="19"/>
      <c r="H17144" s="19"/>
      <c r="I17144" s="120"/>
      <c r="J17144" s="16"/>
      <c r="K17144" s="17"/>
      <c r="L17144" s="16"/>
      <c r="N17144" s="119"/>
      <c r="O17144" s="96"/>
    </row>
    <row r="17145" spans="6:15" ht="39" customHeight="1">
      <c r="F17145" s="130"/>
      <c r="G17145" s="19"/>
      <c r="H17145" s="19"/>
      <c r="I17145" s="120"/>
      <c r="J17145" s="23"/>
      <c r="K17145" s="24"/>
      <c r="L17145" s="23"/>
      <c r="N17145" s="119"/>
      <c r="O17145" s="96"/>
    </row>
    <row r="17146" spans="6:15" ht="39" customHeight="1">
      <c r="F17146" s="6"/>
      <c r="G17146" s="19"/>
      <c r="H17146" s="19"/>
      <c r="I17146" s="120"/>
      <c r="J17146" s="23"/>
      <c r="K17146" s="24"/>
      <c r="L17146" s="23"/>
      <c r="N17146" s="119"/>
      <c r="O17146" s="96"/>
    </row>
    <row r="17147" spans="6:15" ht="39" customHeight="1">
      <c r="G17147" s="25"/>
      <c r="H17147" s="25"/>
      <c r="I17147" s="132"/>
      <c r="J17147" s="23"/>
      <c r="K17147" s="24"/>
      <c r="L17147" s="23"/>
      <c r="N17147" s="119"/>
    </row>
    <row r="17148" spans="6:15" ht="39" customHeight="1">
      <c r="F17148" s="18"/>
      <c r="G17148" s="25"/>
      <c r="H17148" s="25"/>
      <c r="I17148" s="132"/>
      <c r="J17148" s="23"/>
      <c r="K17148" s="24"/>
      <c r="L17148" s="23"/>
      <c r="N17148" s="119"/>
    </row>
    <row r="17149" spans="6:15" ht="39" customHeight="1">
      <c r="F17149" s="18"/>
      <c r="G17149" s="25"/>
      <c r="H17149" s="25"/>
      <c r="I17149" s="132"/>
      <c r="J17149" s="23"/>
      <c r="K17149" s="24"/>
      <c r="L17149" s="23"/>
      <c r="N17149" s="119"/>
    </row>
    <row r="17150" spans="6:15" ht="39" customHeight="1">
      <c r="F17150" s="18"/>
      <c r="G17150" s="19"/>
      <c r="H17150" s="19"/>
      <c r="I17150" s="120"/>
      <c r="J17150" s="16"/>
      <c r="K17150" s="100"/>
      <c r="L17150" s="16"/>
    </row>
    <row r="17151" spans="6:15" ht="39" customHeight="1">
      <c r="F17151" s="18"/>
      <c r="G17151" s="19"/>
      <c r="H17151" s="19"/>
      <c r="I17151" s="120"/>
      <c r="J17151" s="16"/>
      <c r="K17151" s="100"/>
      <c r="L17151" s="16"/>
    </row>
    <row r="17152" spans="6:15" ht="39" customHeight="1">
      <c r="F17152" s="18"/>
      <c r="G17152" s="19"/>
      <c r="H17152" s="19"/>
      <c r="I17152" s="120"/>
      <c r="J17152" s="16"/>
      <c r="K17152" s="100"/>
      <c r="L17152" s="16"/>
    </row>
    <row r="17153" spans="1:14" ht="39" customHeight="1">
      <c r="F17153" s="18"/>
      <c r="G17153" s="19"/>
      <c r="H17153" s="19"/>
      <c r="I17153" s="120"/>
      <c r="J17153" s="16"/>
      <c r="K17153" s="100"/>
      <c r="L17153" s="16"/>
    </row>
    <row r="17154" spans="1:14" ht="39" customHeight="1">
      <c r="F17154" s="22"/>
      <c r="G17154" s="19"/>
      <c r="H17154" s="19"/>
      <c r="I17154" s="120"/>
      <c r="J17154" s="16"/>
      <c r="K17154" s="100"/>
      <c r="L17154" s="16"/>
    </row>
    <row r="17155" spans="1:14" ht="39" customHeight="1">
      <c r="F17155" s="22"/>
      <c r="G17155" s="19"/>
      <c r="H17155" s="19"/>
      <c r="I17155" s="120"/>
      <c r="J17155" s="16"/>
      <c r="K17155" s="100"/>
      <c r="L17155" s="16"/>
    </row>
    <row r="17156" spans="1:14" ht="39" customHeight="1">
      <c r="F17156" s="25"/>
      <c r="G17156" s="19"/>
      <c r="H17156" s="19"/>
      <c r="I17156" s="120"/>
      <c r="J17156" s="16"/>
      <c r="K17156" s="100"/>
      <c r="L17156" s="16"/>
    </row>
    <row r="17157" spans="1:14" ht="39" customHeight="1">
      <c r="F17157" s="25"/>
      <c r="G17157" s="19"/>
      <c r="H17157" s="19"/>
      <c r="I17157" s="120"/>
      <c r="J17157" s="16"/>
      <c r="K17157" s="100"/>
      <c r="L17157" s="16"/>
    </row>
    <row r="17158" spans="1:14" ht="39" customHeight="1">
      <c r="F17158" s="133"/>
      <c r="G17158" s="19"/>
      <c r="H17158" s="19"/>
      <c r="I17158" s="120"/>
      <c r="J17158" s="16"/>
      <c r="K17158" s="100"/>
      <c r="L17158" s="16"/>
    </row>
    <row r="17159" spans="1:14" ht="39" customHeight="1">
      <c r="F17159" s="133"/>
      <c r="G17159" s="19"/>
      <c r="H17159" s="19"/>
      <c r="I17159" s="120"/>
      <c r="J17159" s="23"/>
      <c r="K17159" s="100"/>
      <c r="L17159" s="23"/>
    </row>
    <row r="17160" spans="1:14" ht="39" customHeight="1">
      <c r="F17160" s="133"/>
      <c r="G17160" s="19"/>
      <c r="H17160" s="19"/>
      <c r="I17160" s="120"/>
      <c r="J17160" s="23"/>
      <c r="K17160" s="100"/>
      <c r="L17160" s="23"/>
    </row>
    <row r="17161" spans="1:14" ht="39" customHeight="1">
      <c r="F17161" s="133"/>
      <c r="G17161" s="25"/>
      <c r="H17161" s="25"/>
      <c r="I17161" s="132"/>
      <c r="J17161" s="23"/>
      <c r="K17161" s="100"/>
      <c r="L17161" s="23"/>
    </row>
    <row r="17162" spans="1:14" ht="39" customHeight="1">
      <c r="F17162" s="133"/>
      <c r="G17162" s="25"/>
      <c r="H17162" s="25"/>
      <c r="I17162" s="132"/>
      <c r="J17162" s="23"/>
      <c r="K17162" s="100"/>
      <c r="L17162" s="23"/>
    </row>
    <row r="17163" spans="1:14" ht="39" customHeight="1">
      <c r="F17163" s="18"/>
      <c r="G17163" s="25"/>
      <c r="H17163" s="25"/>
      <c r="I17163" s="132"/>
      <c r="J17163" s="23"/>
      <c r="K17163" s="100"/>
      <c r="L17163" s="23"/>
    </row>
    <row r="17164" spans="1:14" ht="39" customHeight="1">
      <c r="F17164" s="18"/>
      <c r="G17164" s="25"/>
      <c r="H17164" s="25"/>
      <c r="I17164" s="132"/>
      <c r="J17164" s="23"/>
      <c r="K17164" s="24"/>
      <c r="L17164" s="23"/>
    </row>
    <row r="17165" spans="1:14" ht="39" customHeight="1">
      <c r="F17165" s="18"/>
      <c r="G17165" s="25"/>
      <c r="H17165" s="25"/>
      <c r="I17165" s="132"/>
      <c r="J17165" s="23"/>
      <c r="K17165" s="100"/>
      <c r="L17165" s="23"/>
    </row>
    <row r="17166" spans="1:14" ht="39" customHeight="1">
      <c r="F17166" s="22"/>
      <c r="G17166" s="25"/>
      <c r="H17166" s="25"/>
      <c r="I17166" s="132"/>
      <c r="J17166" s="23"/>
      <c r="K17166" s="24"/>
      <c r="L17166" s="23"/>
    </row>
    <row r="17167" spans="1:14" ht="39" customHeight="1">
      <c r="F17167" s="22"/>
      <c r="G17167" s="25"/>
      <c r="H17167" s="25"/>
      <c r="I17167" s="132"/>
      <c r="J17167" s="23"/>
      <c r="K17167" s="24"/>
      <c r="L17167" s="23"/>
    </row>
    <row r="17168" spans="1:14" ht="39" customHeight="1">
      <c r="A17168" s="110"/>
      <c r="B17168" s="149"/>
      <c r="C17168" s="127"/>
      <c r="D17168" s="96"/>
      <c r="F17168" s="133"/>
      <c r="G17168" s="130"/>
      <c r="J17168" s="130"/>
      <c r="K17168" s="130"/>
      <c r="N17168" s="131"/>
    </row>
    <row r="17169" spans="2:14" ht="39" customHeight="1">
      <c r="B17169" s="149"/>
      <c r="F17169" s="133"/>
      <c r="G17169" s="6"/>
      <c r="J17169" s="130"/>
      <c r="K17169" s="130"/>
      <c r="N17169" s="131"/>
    </row>
    <row r="17170" spans="2:14" ht="39" customHeight="1">
      <c r="F17170" s="133"/>
      <c r="J17170" s="130"/>
      <c r="K17170" s="130"/>
      <c r="N17170" s="131"/>
    </row>
    <row r="17171" spans="2:14" ht="39" customHeight="1">
      <c r="F17171" s="18"/>
      <c r="J17171" s="130"/>
      <c r="K17171" s="130"/>
      <c r="N17171" s="131"/>
    </row>
    <row r="17172" spans="2:14" ht="39" customHeight="1">
      <c r="F17172" s="18"/>
      <c r="J17172" s="130"/>
      <c r="K17172" s="130"/>
      <c r="N17172" s="131"/>
    </row>
    <row r="17173" spans="2:14" ht="39" customHeight="1">
      <c r="F17173" s="18"/>
      <c r="J17173" s="130"/>
      <c r="K17173" s="130"/>
      <c r="N17173" s="131"/>
    </row>
    <row r="17174" spans="2:14" ht="39" customHeight="1">
      <c r="F17174" s="18"/>
      <c r="G17174" s="19"/>
      <c r="H17174" s="19"/>
      <c r="I17174" s="120"/>
      <c r="J17174" s="16"/>
      <c r="K17174" s="100"/>
      <c r="L17174" s="16"/>
    </row>
    <row r="17175" spans="2:14" ht="39" customHeight="1">
      <c r="F17175" s="18"/>
      <c r="G17175" s="19"/>
      <c r="H17175" s="19"/>
      <c r="I17175" s="120"/>
      <c r="J17175" s="16"/>
      <c r="K17175" s="100"/>
      <c r="L17175" s="16"/>
    </row>
    <row r="17176" spans="2:14" ht="39" customHeight="1">
      <c r="F17176" s="18"/>
      <c r="G17176" s="25"/>
      <c r="H17176" s="25"/>
      <c r="I17176" s="120"/>
      <c r="J17176" s="23"/>
      <c r="K17176" s="100"/>
      <c r="L17176" s="23"/>
    </row>
    <row r="17177" spans="2:14" ht="39" customHeight="1">
      <c r="F17177" s="18"/>
      <c r="G17177" s="25"/>
      <c r="H17177" s="25"/>
      <c r="I17177" s="132"/>
      <c r="J17177" s="23"/>
      <c r="K17177" s="100"/>
      <c r="L17177" s="23"/>
    </row>
    <row r="17178" spans="2:14" ht="39" customHeight="1">
      <c r="F17178" s="18"/>
      <c r="G17178" s="25"/>
      <c r="H17178" s="25"/>
      <c r="I17178" s="132"/>
      <c r="J17178" s="23"/>
      <c r="K17178" s="100"/>
      <c r="L17178" s="23"/>
    </row>
    <row r="17179" spans="2:14" ht="39" customHeight="1">
      <c r="F17179" s="18"/>
      <c r="G17179" s="19"/>
      <c r="H17179" s="19"/>
      <c r="I17179" s="120"/>
      <c r="J17179" s="16"/>
      <c r="K17179" s="17"/>
      <c r="L17179" s="16"/>
    </row>
    <row r="17180" spans="2:14" ht="39" customHeight="1">
      <c r="F17180" s="22"/>
      <c r="G17180" s="19"/>
      <c r="H17180" s="19"/>
      <c r="I17180" s="120"/>
      <c r="J17180" s="16"/>
      <c r="K17180" s="17"/>
      <c r="L17180" s="16"/>
    </row>
    <row r="17181" spans="2:14" ht="39" customHeight="1">
      <c r="F17181" s="22"/>
      <c r="G17181" s="25"/>
      <c r="H17181" s="25"/>
      <c r="I17181" s="120"/>
      <c r="J17181" s="23"/>
      <c r="K17181" s="24"/>
      <c r="L17181" s="23"/>
    </row>
    <row r="17182" spans="2:14" ht="39" customHeight="1">
      <c r="F17182" s="25"/>
      <c r="G17182" s="25"/>
      <c r="H17182" s="25"/>
      <c r="I17182" s="132"/>
      <c r="J17182" s="23"/>
      <c r="K17182" s="24"/>
      <c r="L17182" s="23"/>
    </row>
    <row r="17183" spans="2:14" ht="39" customHeight="1">
      <c r="F17183" s="25"/>
      <c r="G17183" s="25"/>
      <c r="H17183" s="25"/>
      <c r="I17183" s="132"/>
      <c r="J17183" s="23"/>
      <c r="K17183" s="24"/>
      <c r="L17183" s="23"/>
    </row>
    <row r="17184" spans="2:14" ht="39" customHeight="1">
      <c r="F17184" s="133"/>
      <c r="G17184" s="19"/>
      <c r="H17184" s="19"/>
      <c r="I17184" s="120"/>
      <c r="J17184" s="16"/>
      <c r="K17184" s="17"/>
      <c r="L17184" s="16"/>
    </row>
    <row r="17185" spans="6:15" ht="39" customHeight="1">
      <c r="F17185" s="133"/>
      <c r="G17185" s="19"/>
      <c r="H17185" s="19"/>
      <c r="I17185" s="120"/>
      <c r="J17185" s="16"/>
      <c r="K17185" s="17"/>
      <c r="L17185" s="16"/>
    </row>
    <row r="17186" spans="6:15" ht="39" customHeight="1">
      <c r="F17186" s="133"/>
      <c r="G17186" s="19"/>
      <c r="H17186" s="19"/>
      <c r="I17186" s="120"/>
      <c r="J17186" s="16"/>
      <c r="K17186" s="17"/>
      <c r="L17186" s="16"/>
    </row>
    <row r="17187" spans="6:15" ht="39" customHeight="1">
      <c r="F17187" s="133"/>
      <c r="G17187" s="19"/>
      <c r="H17187" s="19"/>
      <c r="I17187" s="120"/>
      <c r="J17187" s="23"/>
      <c r="K17187" s="24"/>
      <c r="L17187" s="23"/>
    </row>
    <row r="17188" spans="6:15" ht="39" customHeight="1">
      <c r="F17188" s="133"/>
      <c r="G17188" s="25"/>
      <c r="H17188" s="25"/>
      <c r="I17188" s="132"/>
      <c r="J17188" s="23"/>
      <c r="K17188" s="24"/>
      <c r="L17188" s="23"/>
    </row>
    <row r="17189" spans="6:15" ht="39" customHeight="1">
      <c r="F17189" s="130"/>
      <c r="G17189" s="25"/>
      <c r="H17189" s="25"/>
      <c r="I17189" s="132"/>
      <c r="J17189" s="23"/>
      <c r="K17189" s="24"/>
      <c r="L17189" s="23"/>
    </row>
    <row r="17190" spans="6:15" ht="39" customHeight="1">
      <c r="F17190" s="6"/>
      <c r="G17190" s="25"/>
      <c r="H17190" s="25"/>
      <c r="I17190" s="132"/>
      <c r="J17190" s="23"/>
      <c r="K17190" s="24"/>
      <c r="L17190" s="23"/>
    </row>
    <row r="17191" spans="6:15" ht="39" customHeight="1">
      <c r="G17191" s="25"/>
      <c r="H17191" s="25"/>
      <c r="I17191" s="132"/>
      <c r="J17191" s="23"/>
      <c r="K17191" s="24"/>
      <c r="L17191" s="23"/>
    </row>
    <row r="17192" spans="6:15" ht="39" customHeight="1">
      <c r="G17192" s="19"/>
      <c r="H17192" s="19"/>
      <c r="I17192" s="137"/>
      <c r="J17192" s="16"/>
      <c r="K17192" s="17"/>
      <c r="L17192" s="16"/>
      <c r="N17192" s="119"/>
      <c r="O17192" s="96"/>
    </row>
    <row r="17193" spans="6:15" ht="39" customHeight="1">
      <c r="G17193" s="19"/>
      <c r="H17193" s="19"/>
      <c r="I17193" s="120"/>
      <c r="J17193" s="16"/>
      <c r="K17193" s="17"/>
      <c r="L17193" s="16"/>
      <c r="N17193" s="119"/>
      <c r="O17193" s="96"/>
    </row>
    <row r="17194" spans="6:15" ht="39" customHeight="1">
      <c r="G17194" s="19"/>
      <c r="H17194" s="19"/>
      <c r="I17194" s="120"/>
      <c r="J17194" s="23"/>
      <c r="K17194" s="24"/>
      <c r="L17194" s="23"/>
      <c r="N17194" s="119"/>
      <c r="O17194" s="96"/>
    </row>
    <row r="17195" spans="6:15" ht="39" customHeight="1">
      <c r="F17195" s="18"/>
      <c r="G17195" s="19"/>
      <c r="H17195" s="19"/>
      <c r="I17195" s="120"/>
      <c r="J17195" s="23"/>
      <c r="K17195" s="24"/>
      <c r="L17195" s="23"/>
      <c r="N17195" s="119"/>
      <c r="O17195" s="96"/>
    </row>
    <row r="17196" spans="6:15" ht="39" customHeight="1">
      <c r="F17196" s="18"/>
      <c r="G17196" s="25"/>
      <c r="H17196" s="25"/>
      <c r="I17196" s="120"/>
      <c r="J17196" s="23"/>
      <c r="K17196" s="24"/>
      <c r="L17196" s="23"/>
      <c r="N17196" s="119"/>
    </row>
    <row r="17197" spans="6:15" ht="39" customHeight="1">
      <c r="F17197" s="25"/>
      <c r="G17197" s="25"/>
      <c r="H17197" s="25"/>
      <c r="I17197" s="120"/>
      <c r="J17197" s="23"/>
      <c r="K17197" s="24"/>
      <c r="L17197" s="23"/>
      <c r="N17197" s="119"/>
    </row>
    <row r="17198" spans="6:15" ht="39" customHeight="1">
      <c r="F17198" s="133"/>
      <c r="G17198" s="25"/>
      <c r="H17198" s="25"/>
      <c r="I17198" s="132"/>
      <c r="J17198" s="23"/>
      <c r="K17198" s="24"/>
      <c r="L17198" s="23"/>
      <c r="N17198" s="119"/>
    </row>
    <row r="17199" spans="6:15" ht="39" customHeight="1">
      <c r="F17199" s="133"/>
      <c r="G17199" s="25"/>
      <c r="H17199" s="25"/>
      <c r="I17199" s="132"/>
      <c r="J17199" s="23"/>
      <c r="K17199" s="24"/>
      <c r="L17199" s="23"/>
      <c r="N17199" s="119"/>
    </row>
    <row r="17200" spans="6:15" ht="39" customHeight="1">
      <c r="F17200" s="18"/>
      <c r="G17200" s="19"/>
      <c r="H17200" s="19"/>
      <c r="I17200" s="137"/>
      <c r="J17200" s="16"/>
      <c r="K17200" s="17"/>
      <c r="L17200" s="16"/>
      <c r="N17200" s="119"/>
      <c r="O17200" s="96"/>
    </row>
    <row r="17201" spans="6:15" ht="39" customHeight="1">
      <c r="F17201" s="18"/>
      <c r="G17201" s="19"/>
      <c r="H17201" s="19"/>
      <c r="I17201" s="120"/>
      <c r="J17201" s="16"/>
      <c r="K17201" s="17"/>
      <c r="L17201" s="16"/>
      <c r="N17201" s="119"/>
      <c r="O17201" s="96"/>
    </row>
    <row r="17202" spans="6:15" ht="39" customHeight="1">
      <c r="F17202" s="25"/>
      <c r="G17202" s="19"/>
      <c r="H17202" s="19"/>
      <c r="I17202" s="120"/>
      <c r="J17202" s="23"/>
      <c r="K17202" s="24"/>
      <c r="L17202" s="23"/>
      <c r="N17202" s="119"/>
      <c r="O17202" s="96"/>
    </row>
    <row r="17203" spans="6:15" ht="39" customHeight="1">
      <c r="F17203" s="133"/>
      <c r="G17203" s="19"/>
      <c r="H17203" s="19"/>
      <c r="I17203" s="120"/>
      <c r="J17203" s="23"/>
      <c r="K17203" s="24"/>
      <c r="L17203" s="23"/>
      <c r="N17203" s="119"/>
      <c r="O17203" s="96"/>
    </row>
    <row r="17204" spans="6:15" ht="39" customHeight="1">
      <c r="F17204" s="133"/>
      <c r="G17204" s="25"/>
      <c r="H17204" s="25"/>
      <c r="I17204" s="120"/>
      <c r="J17204" s="23"/>
      <c r="K17204" s="24"/>
      <c r="L17204" s="23"/>
      <c r="N17204" s="119"/>
    </row>
    <row r="17205" spans="6:15" ht="39" customHeight="1">
      <c r="F17205" s="18"/>
      <c r="G17205" s="25"/>
      <c r="H17205" s="25"/>
      <c r="I17205" s="120"/>
      <c r="J17205" s="23"/>
      <c r="K17205" s="24"/>
      <c r="L17205" s="23"/>
      <c r="N17205" s="119"/>
    </row>
    <row r="17206" spans="6:15" ht="39" customHeight="1">
      <c r="F17206" s="18"/>
      <c r="G17206" s="25"/>
      <c r="H17206" s="25"/>
      <c r="I17206" s="132"/>
      <c r="J17206" s="23"/>
      <c r="K17206" s="24"/>
      <c r="L17206" s="23"/>
      <c r="N17206" s="119"/>
    </row>
    <row r="17207" spans="6:15" ht="39" customHeight="1">
      <c r="F17207" s="18"/>
      <c r="G17207" s="19"/>
      <c r="H17207" s="19"/>
      <c r="I17207" s="120"/>
      <c r="J17207" s="16"/>
      <c r="K17207" s="17"/>
      <c r="L17207" s="16"/>
    </row>
    <row r="17208" spans="6:15" ht="39" customHeight="1">
      <c r="F17208" s="22"/>
      <c r="G17208" s="19"/>
      <c r="H17208" s="19"/>
      <c r="I17208" s="120"/>
      <c r="J17208" s="16"/>
      <c r="K17208" s="17"/>
      <c r="L17208" s="16"/>
    </row>
    <row r="17209" spans="6:15" ht="39" customHeight="1">
      <c r="F17209" s="25"/>
      <c r="G17209" s="19"/>
      <c r="H17209" s="19"/>
      <c r="I17209" s="120"/>
      <c r="J17209" s="16"/>
      <c r="K17209" s="17"/>
      <c r="L17209" s="16"/>
    </row>
    <row r="17210" spans="6:15" ht="39" customHeight="1">
      <c r="F17210" s="25"/>
      <c r="G17210" s="19"/>
      <c r="H17210" s="19"/>
      <c r="I17210" s="120"/>
      <c r="J17210" s="16"/>
      <c r="K17210" s="17"/>
      <c r="L17210" s="16"/>
    </row>
    <row r="17211" spans="6:15" ht="39" customHeight="1">
      <c r="F17211" s="133"/>
      <c r="G17211" s="19"/>
      <c r="H17211" s="19"/>
      <c r="I17211" s="120"/>
      <c r="J17211" s="16"/>
      <c r="K17211" s="17"/>
      <c r="L17211" s="16"/>
    </row>
    <row r="17212" spans="6:15" ht="39" customHeight="1">
      <c r="F17212" s="133"/>
      <c r="G17212" s="19"/>
      <c r="H17212" s="19"/>
      <c r="I17212" s="120"/>
      <c r="J17212" s="16"/>
      <c r="K17212" s="17"/>
      <c r="L17212" s="16"/>
    </row>
    <row r="17213" spans="6:15" ht="39" customHeight="1">
      <c r="F17213" s="18"/>
      <c r="G17213" s="19"/>
      <c r="H17213" s="19"/>
      <c r="I17213" s="120"/>
      <c r="J17213" s="23"/>
      <c r="K17213" s="24"/>
      <c r="L17213" s="23"/>
    </row>
    <row r="17214" spans="6:15" ht="39" customHeight="1">
      <c r="F17214" s="18"/>
      <c r="G17214" s="25"/>
      <c r="H17214" s="25"/>
      <c r="I17214" s="132"/>
      <c r="J17214" s="23"/>
      <c r="K17214" s="24"/>
      <c r="L17214" s="23"/>
    </row>
    <row r="17215" spans="6:15" ht="39" customHeight="1">
      <c r="F17215" s="22"/>
      <c r="G17215" s="25"/>
      <c r="H17215" s="25"/>
      <c r="I17215" s="132"/>
      <c r="J17215" s="23"/>
      <c r="K17215" s="24"/>
      <c r="L17215" s="23"/>
    </row>
    <row r="17216" spans="6:15" ht="39" customHeight="1">
      <c r="F17216" s="22"/>
      <c r="G17216" s="25"/>
      <c r="H17216" s="25"/>
      <c r="I17216" s="132"/>
      <c r="J17216" s="23"/>
      <c r="K17216" s="24"/>
      <c r="L17216" s="23"/>
    </row>
    <row r="17217" spans="1:15" ht="39" customHeight="1">
      <c r="F17217" s="25"/>
      <c r="G17217" s="25"/>
      <c r="H17217" s="25"/>
      <c r="I17217" s="132"/>
      <c r="J17217" s="23"/>
      <c r="K17217" s="24"/>
      <c r="L17217" s="23"/>
    </row>
    <row r="17218" spans="1:15" ht="39" customHeight="1">
      <c r="F17218" s="25"/>
      <c r="G17218" s="25"/>
      <c r="H17218" s="25"/>
      <c r="I17218" s="132"/>
      <c r="J17218" s="23"/>
      <c r="K17218" s="24"/>
      <c r="L17218" s="23"/>
    </row>
    <row r="17219" spans="1:15" ht="39" customHeight="1">
      <c r="A17219" s="110"/>
      <c r="B17219" s="111"/>
      <c r="C17219" s="127"/>
      <c r="D17219" s="96"/>
      <c r="F17219" s="133"/>
      <c r="G17219" s="6"/>
      <c r="H17219" s="6"/>
      <c r="I17219" s="6"/>
      <c r="J17219" s="130"/>
      <c r="K17219" s="130"/>
      <c r="N17219" s="131"/>
    </row>
    <row r="17220" spans="1:15" ht="39" customHeight="1">
      <c r="F17220" s="133"/>
      <c r="G17220" s="6"/>
      <c r="H17220" s="6"/>
      <c r="I17220" s="6"/>
      <c r="J17220" s="130"/>
      <c r="K17220" s="130"/>
      <c r="N17220" s="131"/>
    </row>
    <row r="17221" spans="1:15" ht="39" customHeight="1">
      <c r="F17221" s="18"/>
      <c r="G17221" s="19"/>
      <c r="H17221" s="19"/>
      <c r="I17221" s="120"/>
      <c r="J17221" s="16"/>
      <c r="K17221" s="17"/>
      <c r="L17221" s="16"/>
      <c r="N17221" s="119"/>
      <c r="O17221" s="96"/>
    </row>
    <row r="17222" spans="1:15" ht="39" customHeight="1">
      <c r="F17222" s="18"/>
      <c r="G17222" s="19"/>
      <c r="H17222" s="19"/>
      <c r="I17222" s="120"/>
      <c r="J17222" s="16"/>
      <c r="K17222" s="17"/>
      <c r="L17222" s="16"/>
      <c r="N17222" s="119"/>
      <c r="O17222" s="96"/>
    </row>
    <row r="17223" spans="1:15" ht="39" customHeight="1">
      <c r="F17223" s="22"/>
      <c r="G17223" s="25"/>
      <c r="H17223" s="25"/>
      <c r="I17223" s="120"/>
      <c r="J17223" s="23"/>
      <c r="K17223" s="24"/>
      <c r="L17223" s="23"/>
      <c r="N17223" s="119"/>
    </row>
    <row r="17224" spans="1:15" ht="39" customHeight="1">
      <c r="F17224" s="22"/>
      <c r="G17224" s="25"/>
      <c r="H17224" s="25"/>
      <c r="I17224" s="120"/>
      <c r="J17224" s="23"/>
      <c r="K17224" s="24"/>
      <c r="L17224" s="23"/>
      <c r="N17224" s="119"/>
    </row>
    <row r="17225" spans="1:15" ht="39" customHeight="1">
      <c r="F17225" s="25"/>
      <c r="G17225" s="25"/>
      <c r="H17225" s="25"/>
      <c r="I17225" s="120"/>
      <c r="J17225" s="23"/>
      <c r="K17225" s="24"/>
      <c r="L17225" s="23"/>
      <c r="N17225" s="119"/>
    </row>
    <row r="17226" spans="1:15" ht="39" customHeight="1">
      <c r="F17226" s="133"/>
      <c r="G17226" s="19"/>
      <c r="H17226" s="19"/>
      <c r="I17226" s="120"/>
      <c r="J17226" s="16"/>
      <c r="K17226" s="17"/>
      <c r="L17226" s="16"/>
      <c r="N17226" s="119"/>
      <c r="O17226" s="96"/>
    </row>
    <row r="17227" spans="1:15" ht="39" customHeight="1">
      <c r="F17227" s="133"/>
      <c r="G17227" s="19"/>
      <c r="H17227" s="19"/>
      <c r="I17227" s="120"/>
      <c r="J17227" s="23"/>
      <c r="K17227" s="24"/>
      <c r="L17227" s="23"/>
      <c r="N17227" s="119"/>
      <c r="O17227" s="96"/>
    </row>
    <row r="17228" spans="1:15" ht="39" customHeight="1">
      <c r="F17228" s="18"/>
      <c r="G17228" s="25"/>
      <c r="H17228" s="25"/>
      <c r="I17228" s="120"/>
      <c r="J17228" s="23"/>
      <c r="K17228" s="24"/>
      <c r="L17228" s="23"/>
      <c r="N17228" s="119"/>
    </row>
    <row r="17229" spans="1:15" ht="39" customHeight="1">
      <c r="F17229" s="18"/>
      <c r="G17229" s="25"/>
      <c r="H17229" s="25"/>
      <c r="I17229" s="120"/>
      <c r="J17229" s="23"/>
      <c r="K17229" s="24"/>
      <c r="L17229" s="23"/>
      <c r="N17229" s="119"/>
    </row>
    <row r="17230" spans="1:15" ht="39" customHeight="1">
      <c r="F17230" s="18"/>
      <c r="G17230" s="25"/>
      <c r="H17230" s="25"/>
      <c r="I17230" s="120"/>
      <c r="J17230" s="23"/>
      <c r="K17230" s="24"/>
      <c r="L17230" s="23"/>
      <c r="N17230" s="119"/>
    </row>
    <row r="17231" spans="1:15" ht="39" customHeight="1">
      <c r="A17231" s="110"/>
      <c r="B17231" s="111"/>
      <c r="C17231" s="127"/>
      <c r="D17231" s="96"/>
      <c r="F17231" s="18"/>
      <c r="G17231" s="6"/>
      <c r="H17231" s="6"/>
      <c r="I17231" s="6"/>
      <c r="J17231" s="130"/>
      <c r="K17231" s="130"/>
      <c r="N17231" s="131"/>
    </row>
    <row r="17232" spans="1:15" ht="39" customHeight="1">
      <c r="F17232" s="18"/>
      <c r="G17232" s="6"/>
      <c r="J17232" s="130"/>
      <c r="K17232" s="130"/>
      <c r="N17232" s="131"/>
    </row>
    <row r="17233" spans="1:15" ht="39" customHeight="1">
      <c r="F17233" s="18"/>
      <c r="J17233" s="130"/>
      <c r="K17233" s="130"/>
      <c r="N17233" s="131"/>
    </row>
    <row r="17234" spans="1:15" ht="39" customHeight="1">
      <c r="F17234" s="22"/>
      <c r="G17234" s="19"/>
      <c r="H17234" s="19"/>
      <c r="I17234" s="137"/>
      <c r="J17234" s="16"/>
      <c r="K17234" s="17"/>
      <c r="L17234" s="16"/>
      <c r="N17234" s="119"/>
      <c r="O17234" s="96"/>
    </row>
    <row r="17235" spans="1:15" ht="39" customHeight="1">
      <c r="F17235" s="25"/>
      <c r="G17235" s="19"/>
      <c r="H17235" s="19"/>
      <c r="I17235" s="120"/>
      <c r="J17235" s="16"/>
      <c r="K17235" s="17"/>
      <c r="L17235" s="16"/>
      <c r="N17235" s="119"/>
      <c r="O17235" s="96"/>
    </row>
    <row r="17236" spans="1:15" ht="39" customHeight="1">
      <c r="F17236" s="25"/>
      <c r="G17236" s="19"/>
      <c r="H17236" s="19"/>
      <c r="I17236" s="120"/>
      <c r="J17236" s="23"/>
      <c r="K17236" s="24"/>
      <c r="L17236" s="23"/>
      <c r="N17236" s="119"/>
      <c r="O17236" s="96"/>
    </row>
    <row r="17237" spans="1:15" ht="39" customHeight="1">
      <c r="F17237" s="133"/>
      <c r="G17237" s="25"/>
      <c r="H17237" s="25"/>
      <c r="I17237" s="120"/>
      <c r="J17237" s="23"/>
      <c r="K17237" s="24"/>
      <c r="L17237" s="23"/>
      <c r="N17237" s="119"/>
    </row>
    <row r="17238" spans="1:15" ht="39" customHeight="1">
      <c r="F17238" s="133"/>
      <c r="G17238" s="25"/>
      <c r="H17238" s="25"/>
      <c r="I17238" s="120"/>
      <c r="J17238" s="23"/>
      <c r="K17238" s="24"/>
      <c r="L17238" s="23"/>
      <c r="N17238" s="119"/>
    </row>
    <row r="17239" spans="1:15" ht="39" customHeight="1">
      <c r="F17239" s="133"/>
      <c r="G17239" s="25"/>
      <c r="H17239" s="25"/>
      <c r="I17239" s="120"/>
      <c r="J17239" s="23"/>
      <c r="K17239" s="24"/>
      <c r="L17239" s="23"/>
      <c r="N17239" s="119"/>
    </row>
    <row r="17240" spans="1:15" ht="39" customHeight="1">
      <c r="F17240" s="130"/>
      <c r="G17240" s="19"/>
      <c r="H17240" s="19"/>
      <c r="I17240" s="120"/>
      <c r="J17240" s="16"/>
      <c r="K17240" s="100"/>
      <c r="L17240" s="16"/>
    </row>
    <row r="17241" spans="1:15" ht="39" customHeight="1">
      <c r="F17241" s="6"/>
      <c r="G17241" s="25"/>
      <c r="H17241" s="25"/>
      <c r="I17241" s="120"/>
      <c r="J17241" s="23"/>
      <c r="K17241" s="100"/>
      <c r="L17241" s="23"/>
    </row>
    <row r="17242" spans="1:15" ht="39" customHeight="1">
      <c r="F17242" s="18"/>
      <c r="G17242" s="25"/>
      <c r="H17242" s="25"/>
      <c r="I17242" s="120"/>
      <c r="J17242" s="23"/>
      <c r="K17242" s="100"/>
      <c r="L17242" s="23"/>
    </row>
    <row r="17243" spans="1:15" ht="39" customHeight="1">
      <c r="F17243" s="18"/>
      <c r="G17243" s="19"/>
      <c r="H17243" s="19"/>
      <c r="I17243" s="120"/>
      <c r="J17243" s="16"/>
      <c r="K17243" s="17"/>
      <c r="L17243" s="16"/>
      <c r="N17243" s="119"/>
      <c r="O17243" s="96"/>
    </row>
    <row r="17244" spans="1:15" ht="39" customHeight="1">
      <c r="F17244" s="25"/>
      <c r="G17244" s="19"/>
      <c r="H17244" s="19"/>
      <c r="I17244" s="120"/>
      <c r="J17244" s="23"/>
      <c r="K17244" s="24"/>
      <c r="L17244" s="23"/>
      <c r="N17244" s="119"/>
      <c r="O17244" s="96"/>
    </row>
    <row r="17245" spans="1:15" ht="39" customHeight="1">
      <c r="F17245" s="133"/>
      <c r="G17245" s="25"/>
      <c r="H17245" s="25"/>
      <c r="I17245" s="120"/>
      <c r="J17245" s="23"/>
      <c r="K17245" s="24"/>
      <c r="L17245" s="23"/>
      <c r="N17245" s="119"/>
    </row>
    <row r="17246" spans="1:15" ht="39" customHeight="1">
      <c r="F17246" s="133"/>
      <c r="G17246" s="25"/>
      <c r="H17246" s="25"/>
      <c r="I17246" s="120"/>
      <c r="J17246" s="23"/>
      <c r="K17246" s="24"/>
      <c r="L17246" s="23"/>
      <c r="N17246" s="119"/>
    </row>
    <row r="17247" spans="1:15" ht="39" customHeight="1">
      <c r="F17247" s="18"/>
      <c r="G17247" s="25"/>
      <c r="H17247" s="25"/>
      <c r="I17247" s="120"/>
      <c r="J17247" s="23"/>
      <c r="K17247" s="24"/>
      <c r="L17247" s="23"/>
      <c r="N17247" s="119"/>
    </row>
    <row r="17248" spans="1:15" ht="39" customHeight="1">
      <c r="A17248" s="110"/>
      <c r="B17248" s="149"/>
      <c r="C17248" s="127"/>
      <c r="D17248" s="96"/>
      <c r="F17248" s="22"/>
      <c r="G17248" s="6"/>
      <c r="J17248" s="130"/>
      <c r="K17248" s="130"/>
      <c r="N17248" s="131"/>
    </row>
    <row r="17249" spans="6:15" ht="39" customHeight="1">
      <c r="F17249" s="25"/>
      <c r="G17249" s="6"/>
      <c r="J17249" s="130"/>
      <c r="K17249" s="130"/>
      <c r="N17249" s="131"/>
    </row>
    <row r="17250" spans="6:15" ht="39" customHeight="1">
      <c r="F17250" s="133"/>
      <c r="J17250" s="130"/>
      <c r="K17250" s="130"/>
      <c r="N17250" s="131"/>
    </row>
    <row r="17251" spans="6:15" ht="39" customHeight="1">
      <c r="F17251" s="133"/>
      <c r="G17251" s="19"/>
      <c r="H17251" s="19"/>
      <c r="I17251" s="120"/>
      <c r="J17251" s="16"/>
      <c r="K17251" s="17"/>
      <c r="L17251" s="16"/>
    </row>
    <row r="17252" spans="6:15" ht="39" customHeight="1">
      <c r="F17252" s="130"/>
      <c r="G17252" s="19"/>
      <c r="H17252" s="19"/>
      <c r="I17252" s="120"/>
      <c r="J17252" s="16"/>
      <c r="K17252" s="17"/>
      <c r="L17252" s="16"/>
      <c r="N17252" s="119"/>
      <c r="O17252" s="96"/>
    </row>
    <row r="17253" spans="6:15" ht="39" customHeight="1">
      <c r="F17253" s="6"/>
      <c r="G17253" s="19"/>
      <c r="H17253" s="19"/>
      <c r="I17253" s="120"/>
      <c r="J17253" s="16"/>
      <c r="K17253" s="17"/>
      <c r="L17253" s="16"/>
      <c r="N17253" s="119"/>
      <c r="O17253" s="96"/>
    </row>
    <row r="17254" spans="6:15" ht="39" customHeight="1">
      <c r="G17254" s="25"/>
      <c r="H17254" s="25"/>
      <c r="I17254" s="120"/>
      <c r="J17254" s="23"/>
      <c r="K17254" s="24"/>
      <c r="L17254" s="23"/>
      <c r="N17254" s="119"/>
    </row>
    <row r="17255" spans="6:15" ht="39" customHeight="1">
      <c r="F17255" s="18"/>
      <c r="G17255" s="25"/>
      <c r="H17255" s="25"/>
      <c r="I17255" s="120"/>
      <c r="J17255" s="23"/>
      <c r="K17255" s="24"/>
      <c r="L17255" s="23"/>
      <c r="N17255" s="119"/>
    </row>
    <row r="17256" spans="6:15" ht="39" customHeight="1">
      <c r="F17256" s="18"/>
      <c r="G17256" s="25"/>
      <c r="H17256" s="25"/>
      <c r="I17256" s="120"/>
      <c r="J17256" s="23"/>
      <c r="K17256" s="17"/>
      <c r="L17256" s="16"/>
      <c r="N17256" s="119"/>
      <c r="O17256" s="96"/>
    </row>
    <row r="17257" spans="6:15" ht="39" customHeight="1">
      <c r="F17257" s="22"/>
      <c r="G17257" s="19"/>
      <c r="H17257" s="19"/>
      <c r="I17257" s="120"/>
      <c r="J17257" s="23"/>
      <c r="K17257" s="24"/>
      <c r="L17257" s="23"/>
      <c r="N17257" s="119"/>
      <c r="O17257" s="96"/>
    </row>
    <row r="17258" spans="6:15" ht="39" customHeight="1">
      <c r="F17258" s="25"/>
      <c r="G17258" s="19"/>
      <c r="H17258" s="19"/>
      <c r="I17258" s="120"/>
      <c r="J17258" s="23"/>
      <c r="K17258" s="24"/>
      <c r="L17258" s="23"/>
      <c r="N17258" s="119"/>
      <c r="O17258" s="96"/>
    </row>
    <row r="17259" spans="6:15" ht="39" customHeight="1">
      <c r="F17259" s="133"/>
      <c r="G17259" s="25"/>
      <c r="H17259" s="25"/>
      <c r="I17259" s="120"/>
      <c r="J17259" s="23"/>
      <c r="K17259" s="24"/>
      <c r="L17259" s="23"/>
      <c r="N17259" s="119"/>
    </row>
    <row r="17260" spans="6:15" ht="39" customHeight="1">
      <c r="F17260" s="133"/>
      <c r="G17260" s="25"/>
      <c r="H17260" s="25"/>
      <c r="I17260" s="120"/>
      <c r="J17260" s="23"/>
      <c r="K17260" s="24"/>
      <c r="L17260" s="23"/>
      <c r="N17260" s="119"/>
    </row>
    <row r="17261" spans="6:15" ht="39" customHeight="1">
      <c r="F17261" s="18"/>
      <c r="G17261" s="25"/>
      <c r="H17261" s="25"/>
      <c r="I17261" s="120"/>
      <c r="J17261" s="23"/>
      <c r="K17261" s="24"/>
      <c r="L17261" s="23"/>
      <c r="N17261" s="119"/>
    </row>
    <row r="17262" spans="6:15" ht="39" customHeight="1">
      <c r="F17262" s="133"/>
      <c r="G17262" s="19"/>
      <c r="H17262" s="19"/>
      <c r="I17262" s="120"/>
      <c r="J17262" s="16"/>
      <c r="K17262" s="17"/>
      <c r="L17262" s="16"/>
    </row>
    <row r="17263" spans="6:15" ht="39" customHeight="1">
      <c r="F17263" s="133"/>
      <c r="G17263" s="19"/>
      <c r="H17263" s="19"/>
      <c r="I17263" s="120"/>
      <c r="J17263" s="16"/>
      <c r="K17263" s="17"/>
      <c r="L17263" s="16"/>
    </row>
    <row r="17264" spans="6:15" ht="39" customHeight="1">
      <c r="F17264" s="18"/>
      <c r="G17264" s="19"/>
      <c r="H17264" s="19"/>
      <c r="I17264" s="120"/>
      <c r="J17264" s="16"/>
      <c r="K17264" s="17"/>
      <c r="L17264" s="16"/>
    </row>
    <row r="17265" spans="1:15" ht="39" customHeight="1">
      <c r="F17265" s="22"/>
      <c r="G17265" s="19"/>
      <c r="H17265" s="19"/>
      <c r="I17265" s="120"/>
      <c r="J17265" s="16"/>
      <c r="K17265" s="17"/>
      <c r="L17265" s="16"/>
    </row>
    <row r="17266" spans="1:15" ht="39" customHeight="1">
      <c r="F17266" s="25"/>
      <c r="G17266" s="19"/>
      <c r="H17266" s="19"/>
      <c r="I17266" s="120"/>
      <c r="J17266" s="23"/>
      <c r="K17266" s="24"/>
      <c r="L17266" s="23"/>
    </row>
    <row r="17267" spans="1:15" ht="39" customHeight="1">
      <c r="F17267" s="133"/>
      <c r="G17267" s="25"/>
      <c r="H17267" s="25"/>
      <c r="I17267" s="132"/>
      <c r="J17267" s="23"/>
      <c r="K17267" s="24"/>
      <c r="L17267" s="23"/>
    </row>
    <row r="17268" spans="1:15" ht="39" customHeight="1">
      <c r="F17268" s="133"/>
      <c r="G17268" s="25"/>
      <c r="H17268" s="25"/>
      <c r="I17268" s="132"/>
      <c r="J17268" s="23"/>
      <c r="K17268" s="24"/>
      <c r="L17268" s="23"/>
    </row>
    <row r="17269" spans="1:15" ht="39" customHeight="1">
      <c r="F17269" s="130"/>
      <c r="G17269" s="25"/>
      <c r="H17269" s="25"/>
      <c r="I17269" s="132"/>
      <c r="J17269" s="23"/>
      <c r="K17269" s="24"/>
      <c r="L17269" s="23"/>
    </row>
    <row r="17270" spans="1:15" ht="39" customHeight="1">
      <c r="A17270" s="110"/>
      <c r="B17270" s="149"/>
      <c r="C17270" s="127"/>
      <c r="D17270" s="96"/>
      <c r="F17270" s="6"/>
      <c r="G17270" s="6"/>
      <c r="J17270" s="130"/>
      <c r="K17270" s="130"/>
      <c r="N17270" s="131"/>
    </row>
    <row r="17271" spans="1:15" ht="39" customHeight="1">
      <c r="D17271" s="96"/>
      <c r="G17271" s="6"/>
      <c r="J17271" s="130"/>
      <c r="K17271" s="130"/>
      <c r="N17271" s="131"/>
    </row>
    <row r="17272" spans="1:15" ht="35.1" customHeight="1">
      <c r="F17272" s="18"/>
      <c r="J17272" s="130"/>
      <c r="K17272" s="130"/>
      <c r="N17272" s="131"/>
    </row>
    <row r="17273" spans="1:15" ht="35.1" customHeight="1">
      <c r="F17273" s="18"/>
      <c r="G17273" s="19"/>
      <c r="H17273" s="19"/>
      <c r="I17273" s="137"/>
      <c r="J17273" s="16"/>
      <c r="K17273" s="17"/>
      <c r="L17273" s="16"/>
      <c r="N17273" s="119"/>
      <c r="O17273" s="96"/>
    </row>
    <row r="17274" spans="1:15" ht="35.1" customHeight="1">
      <c r="F17274" s="18"/>
      <c r="G17274" s="19"/>
      <c r="H17274" s="19"/>
      <c r="I17274" s="120"/>
      <c r="J17274" s="16"/>
      <c r="K17274" s="17"/>
      <c r="L17274" s="16"/>
      <c r="N17274" s="119"/>
      <c r="O17274" s="96"/>
    </row>
    <row r="17275" spans="1:15" ht="35.1" customHeight="1">
      <c r="F17275" s="133"/>
      <c r="G17275" s="19"/>
      <c r="H17275" s="19"/>
      <c r="I17275" s="120"/>
      <c r="J17275" s="23"/>
      <c r="K17275" s="24"/>
      <c r="L17275" s="23"/>
      <c r="N17275" s="119"/>
      <c r="O17275" s="96"/>
    </row>
    <row r="17276" spans="1:15" ht="35.1" customHeight="1">
      <c r="F17276" s="133"/>
      <c r="G17276" s="19"/>
      <c r="H17276" s="19"/>
      <c r="I17276" s="120"/>
      <c r="J17276" s="23"/>
      <c r="K17276" s="24"/>
      <c r="L17276" s="23"/>
      <c r="N17276" s="119"/>
      <c r="O17276" s="96"/>
    </row>
    <row r="17277" spans="1:15" ht="35.1" customHeight="1">
      <c r="F17277" s="18"/>
      <c r="G17277" s="25"/>
      <c r="H17277" s="25"/>
      <c r="I17277" s="120"/>
      <c r="J17277" s="23"/>
      <c r="K17277" s="24"/>
      <c r="L17277" s="23"/>
      <c r="N17277" s="119"/>
    </row>
    <row r="17278" spans="1:15" ht="35.1" customHeight="1">
      <c r="F17278" s="22"/>
      <c r="G17278" s="25"/>
      <c r="H17278" s="25"/>
      <c r="I17278" s="120"/>
      <c r="J17278" s="23"/>
      <c r="K17278" s="24"/>
      <c r="L17278" s="23"/>
      <c r="N17278" s="119"/>
    </row>
    <row r="17279" spans="1:15" ht="35.1" customHeight="1">
      <c r="F17279" s="22"/>
      <c r="G17279" s="25"/>
      <c r="H17279" s="25"/>
      <c r="I17279" s="132"/>
      <c r="J17279" s="23"/>
      <c r="K17279" s="24"/>
      <c r="L17279" s="23"/>
      <c r="N17279" s="119"/>
    </row>
    <row r="17280" spans="1:15" ht="35.1" customHeight="1">
      <c r="F17280" s="25"/>
      <c r="G17280" s="25"/>
      <c r="H17280" s="25"/>
      <c r="I17280" s="132"/>
      <c r="J17280" s="23"/>
      <c r="K17280" s="24"/>
      <c r="L17280" s="23"/>
      <c r="N17280" s="119"/>
    </row>
    <row r="17281" spans="6:12" ht="35.1" customHeight="1">
      <c r="F17281" s="133"/>
      <c r="G17281" s="19"/>
      <c r="H17281" s="19"/>
      <c r="I17281" s="120"/>
      <c r="J17281" s="16"/>
      <c r="K17281" s="17"/>
      <c r="L17281" s="16"/>
    </row>
    <row r="17282" spans="6:12" ht="35.1" customHeight="1">
      <c r="F17282" s="133"/>
      <c r="G17282" s="19"/>
      <c r="H17282" s="19"/>
      <c r="I17282" s="120"/>
      <c r="J17282" s="16"/>
      <c r="K17282" s="17"/>
      <c r="L17282" s="16"/>
    </row>
    <row r="17283" spans="6:12" ht="35.1" customHeight="1">
      <c r="F17283" s="18"/>
      <c r="G17283" s="19"/>
      <c r="H17283" s="19"/>
      <c r="I17283" s="120"/>
      <c r="J17283" s="16"/>
      <c r="K17283" s="17"/>
      <c r="L17283" s="16"/>
    </row>
    <row r="17284" spans="6:12" ht="35.1" customHeight="1">
      <c r="F17284" s="18"/>
      <c r="G17284" s="19"/>
      <c r="H17284" s="19"/>
      <c r="I17284" s="120"/>
      <c r="J17284" s="16"/>
      <c r="K17284" s="17"/>
      <c r="L17284" s="16"/>
    </row>
    <row r="17285" spans="6:12" ht="35.1" customHeight="1">
      <c r="F17285" s="18"/>
      <c r="G17285" s="19"/>
      <c r="H17285" s="19"/>
      <c r="I17285" s="120"/>
      <c r="J17285" s="16"/>
      <c r="K17285" s="17"/>
      <c r="L17285" s="16"/>
    </row>
    <row r="17286" spans="6:12" ht="35.1" customHeight="1">
      <c r="F17286" s="18"/>
      <c r="G17286" s="19"/>
      <c r="H17286" s="19"/>
      <c r="I17286" s="120"/>
      <c r="J17286" s="16"/>
      <c r="K17286" s="17"/>
      <c r="L17286" s="16"/>
    </row>
    <row r="17287" spans="6:12" ht="35.1" customHeight="1">
      <c r="F17287" s="22"/>
      <c r="G17287" s="19"/>
      <c r="H17287" s="19"/>
      <c r="I17287" s="120"/>
      <c r="J17287" s="16"/>
      <c r="K17287" s="17"/>
      <c r="L17287" s="16"/>
    </row>
    <row r="17288" spans="6:12" ht="35.1" customHeight="1">
      <c r="F17288" s="25"/>
      <c r="G17288" s="19"/>
      <c r="H17288" s="19"/>
      <c r="I17288" s="120"/>
      <c r="J17288" s="16"/>
      <c r="K17288" s="17"/>
      <c r="L17288" s="16"/>
    </row>
    <row r="17289" spans="6:12" ht="35.1" customHeight="1">
      <c r="F17289" s="133"/>
      <c r="G17289" s="19"/>
      <c r="H17289" s="19"/>
      <c r="I17289" s="120"/>
      <c r="J17289" s="16"/>
      <c r="K17289" s="17"/>
      <c r="L17289" s="16"/>
    </row>
    <row r="17290" spans="6:12" ht="35.1" customHeight="1">
      <c r="F17290" s="133"/>
      <c r="G17290" s="19"/>
      <c r="H17290" s="19"/>
      <c r="I17290" s="120"/>
      <c r="J17290" s="16"/>
      <c r="K17290" s="17"/>
      <c r="L17290" s="16"/>
    </row>
    <row r="17291" spans="6:12" ht="35.1" customHeight="1">
      <c r="F17291" s="130"/>
      <c r="G17291" s="19"/>
      <c r="H17291" s="19"/>
      <c r="I17291" s="120"/>
      <c r="J17291" s="23"/>
      <c r="K17291" s="24"/>
      <c r="L17291" s="23"/>
    </row>
    <row r="17292" spans="6:12" ht="35.1" customHeight="1">
      <c r="F17292" s="6"/>
      <c r="G17292" s="25"/>
      <c r="H17292" s="25"/>
      <c r="I17292" s="132"/>
      <c r="J17292" s="23"/>
      <c r="K17292" s="24"/>
      <c r="L17292" s="23"/>
    </row>
    <row r="17293" spans="6:12" ht="35.1" customHeight="1">
      <c r="F17293" s="6"/>
      <c r="G17293" s="25"/>
      <c r="H17293" s="25"/>
      <c r="I17293" s="132"/>
      <c r="J17293" s="23"/>
      <c r="K17293" s="24"/>
      <c r="L17293" s="23"/>
    </row>
    <row r="17294" spans="6:12" ht="35.1" customHeight="1">
      <c r="F17294" s="18"/>
      <c r="G17294" s="25"/>
      <c r="H17294" s="25"/>
      <c r="I17294" s="132"/>
      <c r="J17294" s="23"/>
      <c r="K17294" s="24"/>
      <c r="L17294" s="23"/>
    </row>
    <row r="17295" spans="6:12" ht="35.1" customHeight="1">
      <c r="F17295" s="18"/>
      <c r="G17295" s="25"/>
      <c r="H17295" s="25"/>
      <c r="I17295" s="132"/>
      <c r="J17295" s="23"/>
      <c r="K17295" s="24"/>
      <c r="L17295" s="23"/>
    </row>
    <row r="17296" spans="6:12" ht="35.1" customHeight="1">
      <c r="F17296" s="22"/>
      <c r="G17296" s="25"/>
      <c r="H17296" s="25"/>
      <c r="I17296" s="132"/>
      <c r="J17296" s="23"/>
      <c r="K17296" s="24"/>
      <c r="L17296" s="23"/>
    </row>
    <row r="17297" spans="1:14" ht="35.1" customHeight="1">
      <c r="F17297" s="22"/>
      <c r="G17297" s="25"/>
      <c r="H17297" s="25"/>
      <c r="I17297" s="132"/>
      <c r="J17297" s="23"/>
      <c r="K17297" s="24"/>
      <c r="L17297" s="23"/>
    </row>
    <row r="17298" spans="1:14" ht="35.1" customHeight="1">
      <c r="F17298" s="25"/>
      <c r="G17298" s="25"/>
      <c r="H17298" s="25"/>
      <c r="I17298" s="132"/>
      <c r="J17298" s="23"/>
      <c r="K17298" s="24"/>
      <c r="L17298" s="23"/>
    </row>
    <row r="17299" spans="1:14" ht="35.1" customHeight="1">
      <c r="F17299" s="25"/>
      <c r="G17299" s="19"/>
      <c r="H17299" s="19"/>
      <c r="I17299" s="137"/>
      <c r="J17299" s="16"/>
      <c r="K17299" s="17"/>
      <c r="L17299" s="16"/>
      <c r="N17299" s="119"/>
    </row>
    <row r="17300" spans="1:14" ht="35.1" customHeight="1">
      <c r="F17300" s="133"/>
      <c r="G17300" s="19"/>
      <c r="H17300" s="19"/>
      <c r="I17300" s="120"/>
      <c r="J17300" s="16"/>
      <c r="K17300" s="17"/>
      <c r="L17300" s="16"/>
      <c r="N17300" s="119"/>
    </row>
    <row r="17301" spans="1:14" ht="35.1" customHeight="1">
      <c r="F17301" s="133"/>
      <c r="G17301" s="19"/>
      <c r="H17301" s="19"/>
      <c r="I17301" s="120"/>
      <c r="J17301" s="16"/>
      <c r="K17301" s="17"/>
      <c r="L17301" s="16"/>
      <c r="N17301" s="119"/>
    </row>
    <row r="17302" spans="1:14" ht="35.1" customHeight="1">
      <c r="F17302" s="18"/>
      <c r="G17302" s="19"/>
      <c r="H17302" s="19"/>
      <c r="I17302" s="120"/>
      <c r="J17302" s="16"/>
      <c r="K17302" s="17"/>
      <c r="L17302" s="16"/>
      <c r="N17302" s="119"/>
    </row>
    <row r="17303" spans="1:14" ht="35.1" customHeight="1">
      <c r="F17303" s="18"/>
      <c r="G17303" s="19"/>
      <c r="H17303" s="19"/>
      <c r="I17303" s="120"/>
      <c r="J17303" s="16"/>
      <c r="K17303" s="17"/>
      <c r="L17303" s="16"/>
      <c r="N17303" s="119"/>
    </row>
    <row r="17304" spans="1:14" ht="35.1" customHeight="1">
      <c r="F17304" s="18"/>
      <c r="G17304" s="19"/>
      <c r="H17304" s="19"/>
      <c r="I17304" s="120"/>
      <c r="J17304" s="23"/>
      <c r="K17304" s="24"/>
      <c r="L17304" s="23"/>
      <c r="N17304" s="119"/>
    </row>
    <row r="17305" spans="1:14" ht="35.1" customHeight="1">
      <c r="F17305" s="18"/>
      <c r="G17305" s="19"/>
      <c r="H17305" s="19"/>
      <c r="I17305" s="120"/>
      <c r="J17305" s="23"/>
      <c r="K17305" s="24"/>
      <c r="L17305" s="23"/>
      <c r="N17305" s="119"/>
    </row>
    <row r="17306" spans="1:14" ht="35.1" customHeight="1">
      <c r="F17306" s="18"/>
      <c r="G17306" s="25"/>
      <c r="H17306" s="25"/>
      <c r="I17306" s="132"/>
      <c r="J17306" s="23"/>
      <c r="K17306" s="24"/>
      <c r="L17306" s="23"/>
      <c r="N17306" s="119"/>
    </row>
    <row r="17307" spans="1:14" ht="35.1" customHeight="1">
      <c r="F17307" s="18"/>
      <c r="G17307" s="25"/>
      <c r="H17307" s="25"/>
      <c r="I17307" s="132"/>
      <c r="J17307" s="23"/>
      <c r="K17307" s="24"/>
      <c r="L17307" s="23"/>
      <c r="N17307" s="119"/>
    </row>
    <row r="17308" spans="1:14" ht="35.1" customHeight="1">
      <c r="F17308" s="18"/>
      <c r="G17308" s="25"/>
      <c r="H17308" s="25"/>
      <c r="I17308" s="132"/>
      <c r="J17308" s="23"/>
      <c r="K17308" s="24"/>
      <c r="L17308" s="23"/>
      <c r="N17308" s="119"/>
    </row>
    <row r="17309" spans="1:14" ht="35.1" customHeight="1">
      <c r="F17309" s="18"/>
      <c r="G17309" s="25"/>
      <c r="H17309" s="25"/>
      <c r="I17309" s="132"/>
      <c r="J17309" s="23"/>
      <c r="K17309" s="24"/>
      <c r="L17309" s="23"/>
      <c r="N17309" s="119"/>
    </row>
    <row r="17310" spans="1:14" ht="35.1" customHeight="1">
      <c r="F17310" s="18"/>
      <c r="G17310" s="25"/>
      <c r="H17310" s="25"/>
      <c r="I17310" s="132"/>
      <c r="J17310" s="23"/>
      <c r="K17310" s="24"/>
      <c r="L17310" s="23"/>
      <c r="N17310" s="119"/>
    </row>
    <row r="17311" spans="1:14" ht="35.1" customHeight="1">
      <c r="F17311" s="18"/>
      <c r="G17311" s="25"/>
      <c r="H17311" s="25"/>
      <c r="I17311" s="132"/>
      <c r="J17311" s="23"/>
      <c r="K17311" s="24"/>
      <c r="L17311" s="23"/>
      <c r="N17311" s="119"/>
    </row>
    <row r="17312" spans="1:14" ht="35.1" customHeight="1">
      <c r="A17312" s="110"/>
      <c r="B17312" s="149"/>
      <c r="C17312" s="127"/>
      <c r="D17312" s="96"/>
      <c r="F17312" s="22"/>
      <c r="G17312" s="6"/>
      <c r="J17312" s="130"/>
      <c r="K17312" s="130"/>
      <c r="M17312" s="141"/>
      <c r="N17312" s="131"/>
    </row>
    <row r="17313" spans="6:15" ht="35.1" customHeight="1">
      <c r="F17313" s="25"/>
      <c r="G17313" s="6"/>
      <c r="J17313" s="130"/>
      <c r="K17313" s="130"/>
      <c r="N17313" s="131"/>
    </row>
    <row r="17314" spans="6:15" ht="35.1" customHeight="1">
      <c r="F17314" s="25"/>
      <c r="J17314" s="130"/>
      <c r="K17314" s="130"/>
      <c r="N17314" s="131"/>
    </row>
    <row r="17315" spans="6:15" ht="35.1" customHeight="1">
      <c r="F17315" s="133"/>
      <c r="J17315" s="130"/>
      <c r="K17315" s="130"/>
      <c r="N17315" s="131"/>
    </row>
    <row r="17316" spans="6:15" ht="35.1" customHeight="1">
      <c r="F17316" s="133"/>
      <c r="J17316" s="130"/>
      <c r="K17316" s="130"/>
      <c r="N17316" s="131"/>
    </row>
    <row r="17317" spans="6:15" ht="35.1" customHeight="1">
      <c r="F17317" s="133"/>
      <c r="G17317" s="19"/>
      <c r="H17317" s="19"/>
      <c r="I17317" s="120"/>
      <c r="J17317" s="16"/>
      <c r="K17317" s="17"/>
      <c r="L17317" s="16"/>
      <c r="N17317" s="119"/>
      <c r="O17317" s="96"/>
    </row>
    <row r="17318" spans="6:15" ht="35.1" customHeight="1">
      <c r="F17318" s="133"/>
      <c r="G17318" s="19"/>
      <c r="H17318" s="19"/>
      <c r="I17318" s="120"/>
      <c r="J17318" s="16"/>
      <c r="K17318" s="17"/>
      <c r="L17318" s="16"/>
      <c r="N17318" s="119"/>
      <c r="O17318" s="96"/>
    </row>
    <row r="17319" spans="6:15" ht="35.1" customHeight="1">
      <c r="F17319" s="133"/>
      <c r="G17319" s="19"/>
      <c r="H17319" s="19"/>
      <c r="I17319" s="120"/>
      <c r="J17319" s="16"/>
      <c r="K17319" s="17"/>
      <c r="L17319" s="16"/>
      <c r="N17319" s="119"/>
      <c r="O17319" s="96"/>
    </row>
    <row r="17320" spans="6:15" ht="35.1" customHeight="1">
      <c r="F17320" s="18"/>
      <c r="G17320" s="19"/>
      <c r="H17320" s="19"/>
      <c r="I17320" s="120"/>
      <c r="J17320" s="23"/>
      <c r="K17320" s="24"/>
      <c r="L17320" s="23"/>
      <c r="N17320" s="119"/>
      <c r="O17320" s="96"/>
    </row>
    <row r="17321" spans="6:15" ht="35.1" customHeight="1">
      <c r="F17321" s="18"/>
      <c r="G17321" s="25"/>
      <c r="H17321" s="25"/>
      <c r="I17321" s="120"/>
      <c r="J17321" s="23"/>
      <c r="K17321" s="24"/>
      <c r="L17321" s="23"/>
      <c r="N17321" s="119"/>
    </row>
    <row r="17322" spans="6:15" ht="35.1" customHeight="1">
      <c r="F17322" s="18"/>
      <c r="G17322" s="25"/>
      <c r="H17322" s="25"/>
      <c r="I17322" s="132"/>
      <c r="J17322" s="23"/>
      <c r="K17322" s="24"/>
      <c r="L17322" s="23"/>
      <c r="N17322" s="119"/>
    </row>
    <row r="17323" spans="6:15" ht="35.1" customHeight="1">
      <c r="F17323" s="18"/>
      <c r="G17323" s="25"/>
      <c r="H17323" s="25"/>
      <c r="I17323" s="132"/>
      <c r="J17323" s="23"/>
      <c r="K17323" s="24"/>
      <c r="L17323" s="23"/>
      <c r="N17323" s="119"/>
    </row>
    <row r="17324" spans="6:15" ht="35.1" customHeight="1">
      <c r="F17324" s="18"/>
      <c r="G17324" s="19"/>
      <c r="H17324" s="19"/>
      <c r="I17324" s="120"/>
      <c r="J17324" s="16"/>
      <c r="K17324" s="17"/>
      <c r="L17324" s="16"/>
    </row>
    <row r="17325" spans="6:15" ht="35.1" customHeight="1">
      <c r="F17325" s="22"/>
      <c r="G17325" s="19"/>
      <c r="H17325" s="19"/>
      <c r="I17325" s="120"/>
      <c r="J17325" s="16"/>
      <c r="K17325" s="17"/>
      <c r="L17325" s="16"/>
    </row>
    <row r="17326" spans="6:15" ht="35.1" customHeight="1">
      <c r="F17326" s="22"/>
      <c r="G17326" s="19"/>
      <c r="H17326" s="19"/>
      <c r="I17326" s="120"/>
      <c r="J17326" s="16"/>
      <c r="K17326" s="17"/>
      <c r="L17326" s="16"/>
    </row>
    <row r="17327" spans="6:15" ht="35.1" customHeight="1">
      <c r="F17327" s="25"/>
      <c r="G17327" s="19"/>
      <c r="H17327" s="19"/>
      <c r="I17327" s="120"/>
      <c r="J17327" s="16"/>
      <c r="K17327" s="17"/>
      <c r="L17327" s="16"/>
    </row>
    <row r="17328" spans="6:15" ht="35.1" customHeight="1">
      <c r="F17328" s="25"/>
      <c r="G17328" s="19"/>
      <c r="H17328" s="19"/>
      <c r="I17328" s="120"/>
      <c r="J17328" s="23"/>
      <c r="K17328" s="24"/>
      <c r="L17328" s="23"/>
    </row>
    <row r="17329" spans="6:15" ht="35.1" customHeight="1">
      <c r="F17329" s="133"/>
      <c r="G17329" s="25"/>
      <c r="H17329" s="25"/>
      <c r="I17329" s="132"/>
      <c r="J17329" s="23"/>
      <c r="K17329" s="24"/>
      <c r="L17329" s="23"/>
    </row>
    <row r="17330" spans="6:15" ht="35.1" customHeight="1">
      <c r="F17330" s="133"/>
      <c r="G17330" s="25"/>
      <c r="H17330" s="25"/>
      <c r="I17330" s="132"/>
      <c r="J17330" s="23"/>
      <c r="K17330" s="24"/>
      <c r="L17330" s="23"/>
    </row>
    <row r="17331" spans="6:15" ht="35.1" customHeight="1">
      <c r="F17331" s="133"/>
      <c r="G17331" s="25"/>
      <c r="H17331" s="25"/>
      <c r="I17331" s="132"/>
      <c r="J17331" s="23"/>
      <c r="K17331" s="24"/>
      <c r="L17331" s="23"/>
    </row>
    <row r="17332" spans="6:15" ht="35.1" customHeight="1">
      <c r="F17332" s="133"/>
      <c r="G17332" s="19"/>
      <c r="H17332" s="19"/>
      <c r="I17332" s="120"/>
      <c r="J17332" s="16"/>
      <c r="K17332" s="17"/>
      <c r="L17332" s="16"/>
      <c r="N17332" s="119"/>
      <c r="O17332" s="96"/>
    </row>
    <row r="17333" spans="6:15" ht="35.1" customHeight="1">
      <c r="F17333" s="130"/>
      <c r="G17333" s="19"/>
      <c r="H17333" s="19"/>
      <c r="I17333" s="120"/>
      <c r="J17333" s="16"/>
      <c r="K17333" s="17"/>
      <c r="L17333" s="16"/>
      <c r="N17333" s="119"/>
      <c r="O17333" s="96"/>
    </row>
    <row r="17334" spans="6:15" ht="35.1" customHeight="1">
      <c r="F17334" s="6"/>
      <c r="G17334" s="19"/>
      <c r="H17334" s="19"/>
      <c r="I17334" s="120"/>
      <c r="J17334" s="23"/>
      <c r="K17334" s="24"/>
      <c r="L17334" s="23"/>
      <c r="N17334" s="119"/>
      <c r="O17334" s="96"/>
    </row>
    <row r="17335" spans="6:15" ht="35.1" customHeight="1">
      <c r="G17335" s="25"/>
      <c r="H17335" s="25"/>
      <c r="I17335" s="120"/>
      <c r="J17335" s="23"/>
      <c r="K17335" s="24"/>
      <c r="L17335" s="23"/>
      <c r="N17335" s="119"/>
    </row>
    <row r="17336" spans="6:15" ht="35.1" customHeight="1">
      <c r="G17336" s="25"/>
      <c r="H17336" s="25"/>
      <c r="I17336" s="120"/>
      <c r="J17336" s="23"/>
      <c r="K17336" s="24"/>
      <c r="L17336" s="23"/>
      <c r="N17336" s="119"/>
    </row>
    <row r="17337" spans="6:15" ht="35.1" customHeight="1">
      <c r="G17337" s="25"/>
      <c r="H17337" s="25"/>
      <c r="I17337" s="132"/>
      <c r="J17337" s="23"/>
      <c r="K17337" s="24"/>
      <c r="L17337" s="23"/>
      <c r="N17337" s="119"/>
    </row>
    <row r="17338" spans="6:15" ht="35.1" customHeight="1">
      <c r="F17338" s="18"/>
      <c r="G17338" s="25"/>
      <c r="H17338" s="25"/>
      <c r="I17338" s="132"/>
      <c r="J17338" s="23"/>
      <c r="K17338" s="24"/>
      <c r="L17338" s="23"/>
      <c r="N17338" s="119"/>
    </row>
    <row r="17339" spans="6:15" ht="35.1" customHeight="1">
      <c r="F17339" s="18"/>
      <c r="G17339" s="19"/>
      <c r="H17339" s="19"/>
      <c r="I17339" s="120"/>
      <c r="J17339" s="16"/>
      <c r="K17339" s="17"/>
      <c r="L17339" s="16"/>
      <c r="N17339" s="119"/>
      <c r="O17339" s="96"/>
    </row>
    <row r="17340" spans="6:15" ht="35.1" customHeight="1">
      <c r="F17340" s="18"/>
      <c r="G17340" s="19"/>
      <c r="H17340" s="19"/>
      <c r="I17340" s="120"/>
      <c r="J17340" s="16"/>
      <c r="K17340" s="17"/>
      <c r="L17340" s="16"/>
      <c r="N17340" s="119"/>
      <c r="O17340" s="96"/>
    </row>
    <row r="17341" spans="6:15" ht="35.1" customHeight="1">
      <c r="F17341" s="22"/>
      <c r="G17341" s="19"/>
      <c r="H17341" s="19"/>
      <c r="I17341" s="120"/>
      <c r="J17341" s="16"/>
      <c r="K17341" s="17"/>
      <c r="L17341" s="16"/>
      <c r="N17341" s="119"/>
      <c r="O17341" s="96"/>
    </row>
    <row r="17342" spans="6:15" ht="35.1" customHeight="1">
      <c r="F17342" s="25"/>
      <c r="G17342" s="19"/>
      <c r="H17342" s="19"/>
      <c r="I17342" s="120"/>
      <c r="J17342" s="16"/>
      <c r="K17342" s="17"/>
      <c r="L17342" s="16"/>
      <c r="N17342" s="119"/>
      <c r="O17342" s="96"/>
    </row>
    <row r="17343" spans="6:15" ht="35.1" customHeight="1">
      <c r="F17343" s="133"/>
      <c r="G17343" s="19"/>
      <c r="H17343" s="19"/>
      <c r="I17343" s="120"/>
      <c r="J17343" s="16"/>
      <c r="K17343" s="17"/>
      <c r="L17343" s="16"/>
      <c r="N17343" s="119"/>
      <c r="O17343" s="96"/>
    </row>
    <row r="17344" spans="6:15" ht="35.1" customHeight="1">
      <c r="F17344" s="133"/>
      <c r="G17344" s="19"/>
      <c r="H17344" s="19"/>
      <c r="I17344" s="120"/>
      <c r="J17344" s="16"/>
      <c r="K17344" s="17"/>
      <c r="L17344" s="16"/>
      <c r="N17344" s="119"/>
      <c r="O17344" s="96"/>
    </row>
    <row r="17345" spans="6:15" ht="35.1" customHeight="1">
      <c r="F17345" s="18"/>
      <c r="G17345" s="19"/>
      <c r="H17345" s="19"/>
      <c r="I17345" s="120"/>
      <c r="J17345" s="16"/>
      <c r="K17345" s="17"/>
      <c r="L17345" s="16"/>
      <c r="N17345" s="119"/>
      <c r="O17345" s="96"/>
    </row>
    <row r="17346" spans="6:15" ht="35.1" customHeight="1">
      <c r="F17346" s="18"/>
      <c r="G17346" s="19"/>
      <c r="H17346" s="19"/>
      <c r="I17346" s="120"/>
      <c r="J17346" s="23"/>
      <c r="K17346" s="24"/>
      <c r="L17346" s="23"/>
      <c r="N17346" s="119"/>
      <c r="O17346" s="96"/>
    </row>
    <row r="17347" spans="6:15" ht="35.1" customHeight="1">
      <c r="F17347" s="18"/>
      <c r="G17347" s="25"/>
      <c r="H17347" s="25"/>
      <c r="I17347" s="132"/>
      <c r="J17347" s="23"/>
      <c r="K17347" s="24"/>
      <c r="L17347" s="23"/>
      <c r="N17347" s="119"/>
    </row>
    <row r="17348" spans="6:15" ht="35.1" customHeight="1">
      <c r="F17348" s="18"/>
      <c r="G17348" s="25"/>
      <c r="H17348" s="25"/>
      <c r="I17348" s="132"/>
      <c r="J17348" s="23"/>
      <c r="K17348" s="24"/>
      <c r="L17348" s="23"/>
      <c r="N17348" s="119"/>
    </row>
    <row r="17349" spans="6:15" ht="35.1" customHeight="1">
      <c r="F17349" s="22"/>
      <c r="G17349" s="25"/>
      <c r="H17349" s="25"/>
      <c r="I17349" s="132"/>
      <c r="J17349" s="23"/>
      <c r="K17349" s="24"/>
      <c r="L17349" s="23"/>
      <c r="N17349" s="119"/>
    </row>
    <row r="17350" spans="6:15" ht="35.1" customHeight="1">
      <c r="F17350" s="25"/>
      <c r="G17350" s="25"/>
      <c r="H17350" s="25"/>
      <c r="I17350" s="132"/>
      <c r="J17350" s="23"/>
      <c r="K17350" s="24"/>
      <c r="L17350" s="23"/>
      <c r="N17350" s="119"/>
    </row>
    <row r="17351" spans="6:15" ht="35.1" customHeight="1">
      <c r="F17351" s="133"/>
      <c r="G17351" s="25"/>
      <c r="H17351" s="25"/>
      <c r="I17351" s="132"/>
      <c r="J17351" s="23"/>
      <c r="K17351" s="24"/>
      <c r="L17351" s="23"/>
      <c r="N17351" s="119"/>
    </row>
    <row r="17352" spans="6:15" ht="35.1" customHeight="1">
      <c r="F17352" s="133"/>
      <c r="G17352" s="19"/>
      <c r="H17352" s="19"/>
      <c r="I17352" s="137"/>
      <c r="J17352" s="16"/>
      <c r="K17352" s="17"/>
      <c r="L17352" s="16"/>
      <c r="N17352" s="119"/>
      <c r="O17352" s="96"/>
    </row>
    <row r="17353" spans="6:15" ht="35.1" customHeight="1">
      <c r="F17353" s="18"/>
      <c r="G17353" s="19"/>
      <c r="H17353" s="19"/>
      <c r="I17353" s="120"/>
      <c r="J17353" s="16"/>
      <c r="K17353" s="17"/>
      <c r="L17353" s="16"/>
      <c r="N17353" s="119"/>
      <c r="O17353" s="96"/>
    </row>
    <row r="17354" spans="6:15" ht="35.1" customHeight="1">
      <c r="F17354" s="18"/>
      <c r="G17354" s="19"/>
      <c r="H17354" s="19"/>
      <c r="I17354" s="120"/>
      <c r="J17354" s="16"/>
      <c r="K17354" s="17"/>
      <c r="L17354" s="16"/>
      <c r="N17354" s="119"/>
      <c r="O17354" s="96"/>
    </row>
    <row r="17355" spans="6:15" ht="35.1" customHeight="1">
      <c r="F17355" s="22"/>
      <c r="G17355" s="19"/>
      <c r="H17355" s="19"/>
      <c r="I17355" s="120"/>
      <c r="J17355" s="16"/>
      <c r="K17355" s="17"/>
      <c r="L17355" s="16"/>
      <c r="N17355" s="119"/>
      <c r="O17355" s="96"/>
    </row>
    <row r="17356" spans="6:15" ht="35.1" customHeight="1">
      <c r="F17356" s="25"/>
      <c r="G17356" s="19"/>
      <c r="H17356" s="19"/>
      <c r="I17356" s="120"/>
      <c r="J17356" s="16"/>
      <c r="K17356" s="17"/>
      <c r="L17356" s="16"/>
      <c r="N17356" s="119"/>
      <c r="O17356" s="96"/>
    </row>
    <row r="17357" spans="6:15" ht="35.1" customHeight="1">
      <c r="F17357" s="25"/>
      <c r="G17357" s="19"/>
      <c r="H17357" s="19"/>
      <c r="I17357" s="120"/>
      <c r="J17357" s="23"/>
      <c r="K17357" s="24"/>
      <c r="L17357" s="23"/>
      <c r="N17357" s="119"/>
      <c r="O17357" s="96"/>
    </row>
    <row r="17358" spans="6:15" ht="35.1" customHeight="1">
      <c r="F17358" s="133"/>
      <c r="G17358" s="19"/>
      <c r="H17358" s="19"/>
      <c r="I17358" s="120"/>
      <c r="J17358" s="23"/>
      <c r="K17358" s="24"/>
      <c r="L17358" s="23"/>
      <c r="N17358" s="119"/>
      <c r="O17358" s="96"/>
    </row>
    <row r="17359" spans="6:15" ht="35.1" customHeight="1">
      <c r="F17359" s="133"/>
      <c r="G17359" s="25"/>
      <c r="H17359" s="25"/>
      <c r="I17359" s="132"/>
      <c r="J17359" s="23"/>
      <c r="K17359" s="24"/>
      <c r="L17359" s="23"/>
      <c r="N17359" s="119"/>
    </row>
    <row r="17360" spans="6:15" ht="35.1" customHeight="1">
      <c r="F17360" s="18"/>
      <c r="G17360" s="25"/>
      <c r="H17360" s="25"/>
      <c r="I17360" s="132"/>
      <c r="J17360" s="23"/>
      <c r="K17360" s="24"/>
      <c r="L17360" s="23"/>
      <c r="N17360" s="119"/>
    </row>
    <row r="17361" spans="1:15" ht="35.1" customHeight="1">
      <c r="F17361" s="18"/>
      <c r="G17361" s="25"/>
      <c r="H17361" s="25"/>
      <c r="I17361" s="132"/>
      <c r="J17361" s="23"/>
      <c r="K17361" s="24"/>
      <c r="L17361" s="23"/>
      <c r="N17361" s="119"/>
    </row>
    <row r="17362" spans="1:15" ht="35.1" customHeight="1">
      <c r="F17362" s="18"/>
      <c r="G17362" s="25"/>
      <c r="H17362" s="25"/>
      <c r="I17362" s="132"/>
      <c r="J17362" s="23"/>
      <c r="K17362" s="24"/>
      <c r="L17362" s="23"/>
      <c r="N17362" s="119"/>
    </row>
    <row r="17363" spans="1:15" ht="35.1" customHeight="1">
      <c r="F17363" s="18"/>
      <c r="G17363" s="25"/>
      <c r="H17363" s="25"/>
      <c r="I17363" s="132"/>
      <c r="J17363" s="23"/>
      <c r="K17363" s="24"/>
      <c r="L17363" s="23"/>
      <c r="N17363" s="119"/>
    </row>
    <row r="17364" spans="1:15" ht="35.1" customHeight="1">
      <c r="A17364" s="110"/>
      <c r="B17364" s="149"/>
      <c r="C17364" s="127"/>
      <c r="D17364" s="96"/>
      <c r="F17364" s="18"/>
      <c r="G17364" s="6"/>
      <c r="J17364" s="130"/>
      <c r="K17364" s="130"/>
      <c r="N17364" s="131"/>
    </row>
    <row r="17365" spans="1:15" ht="35.1" customHeight="1">
      <c r="F17365" s="18"/>
      <c r="G17365" s="6"/>
      <c r="J17365" s="130"/>
      <c r="K17365" s="130"/>
      <c r="N17365" s="131"/>
    </row>
    <row r="17366" spans="1:15" ht="35.1" customHeight="1">
      <c r="F17366" s="18"/>
      <c r="G17366" s="19"/>
      <c r="H17366" s="19"/>
      <c r="I17366" s="137"/>
      <c r="J17366" s="16"/>
      <c r="K17366" s="17"/>
      <c r="L17366" s="16"/>
      <c r="N17366" s="119"/>
      <c r="O17366" s="96"/>
    </row>
    <row r="17367" spans="1:15" ht="35.1" customHeight="1">
      <c r="F17367" s="22"/>
      <c r="G17367" s="19"/>
      <c r="H17367" s="19"/>
      <c r="I17367" s="120"/>
      <c r="J17367" s="16"/>
      <c r="K17367" s="17"/>
      <c r="L17367" s="16"/>
      <c r="N17367" s="119"/>
      <c r="O17367" s="96"/>
    </row>
    <row r="17368" spans="1:15" ht="35.1" customHeight="1">
      <c r="F17368" s="25"/>
      <c r="G17368" s="19"/>
      <c r="H17368" s="19"/>
      <c r="I17368" s="120"/>
      <c r="J17368" s="16"/>
      <c r="K17368" s="17"/>
      <c r="L17368" s="16"/>
      <c r="N17368" s="119"/>
      <c r="O17368" s="96"/>
    </row>
    <row r="17369" spans="1:15" ht="35.1" customHeight="1">
      <c r="F17369" s="25"/>
      <c r="G17369" s="19"/>
      <c r="H17369" s="19"/>
      <c r="I17369" s="120"/>
      <c r="J17369" s="16"/>
      <c r="K17369" s="17"/>
      <c r="L17369" s="16"/>
      <c r="N17369" s="119"/>
      <c r="O17369" s="96"/>
    </row>
    <row r="17370" spans="1:15" ht="35.1" customHeight="1">
      <c r="F17370" s="133"/>
      <c r="G17370" s="19"/>
      <c r="H17370" s="19"/>
      <c r="I17370" s="120"/>
      <c r="J17370" s="16"/>
      <c r="K17370" s="17"/>
      <c r="L17370" s="16"/>
      <c r="N17370" s="119"/>
      <c r="O17370" s="96"/>
    </row>
    <row r="17371" spans="1:15" ht="35.1" customHeight="1">
      <c r="F17371" s="133"/>
      <c r="G17371" s="19"/>
      <c r="H17371" s="19"/>
      <c r="I17371" s="120"/>
      <c r="J17371" s="16"/>
      <c r="K17371" s="17"/>
      <c r="L17371" s="16"/>
      <c r="N17371" s="119"/>
      <c r="O17371" s="96"/>
    </row>
    <row r="17372" spans="1:15" ht="35.1" customHeight="1">
      <c r="F17372" s="133"/>
      <c r="G17372" s="19"/>
      <c r="H17372" s="19"/>
      <c r="I17372" s="120"/>
      <c r="J17372" s="16"/>
      <c r="K17372" s="17"/>
      <c r="L17372" s="16"/>
      <c r="N17372" s="119"/>
      <c r="O17372" s="96"/>
    </row>
    <row r="17373" spans="1:15" ht="35.1" customHeight="1">
      <c r="F17373" s="18"/>
      <c r="G17373" s="19"/>
      <c r="H17373" s="19"/>
      <c r="I17373" s="120"/>
      <c r="J17373" s="16"/>
      <c r="K17373" s="17"/>
      <c r="L17373" s="16"/>
      <c r="N17373" s="119"/>
      <c r="O17373" s="96"/>
    </row>
    <row r="17374" spans="1:15" ht="35.1" customHeight="1">
      <c r="F17374" s="18"/>
      <c r="G17374" s="19"/>
      <c r="H17374" s="19"/>
      <c r="I17374" s="120"/>
      <c r="J17374" s="16"/>
      <c r="K17374" s="17"/>
      <c r="L17374" s="16"/>
      <c r="N17374" s="119"/>
      <c r="O17374" s="96"/>
    </row>
    <row r="17375" spans="1:15" ht="35.1" customHeight="1">
      <c r="F17375" s="18"/>
      <c r="G17375" s="19"/>
      <c r="H17375" s="19"/>
      <c r="I17375" s="120"/>
      <c r="J17375" s="16"/>
      <c r="K17375" s="17"/>
      <c r="L17375" s="16"/>
      <c r="N17375" s="119"/>
      <c r="O17375" s="96"/>
    </row>
    <row r="17376" spans="1:15" ht="35.1" customHeight="1">
      <c r="F17376" s="18"/>
      <c r="G17376" s="19"/>
      <c r="H17376" s="19"/>
      <c r="I17376" s="120"/>
      <c r="J17376" s="23"/>
      <c r="K17376" s="24"/>
      <c r="L17376" s="23"/>
      <c r="N17376" s="119"/>
      <c r="O17376" s="96"/>
    </row>
    <row r="17377" spans="6:15" ht="35.1" customHeight="1">
      <c r="F17377" s="18"/>
      <c r="G17377" s="19"/>
      <c r="H17377" s="19"/>
      <c r="I17377" s="120"/>
      <c r="J17377" s="23"/>
      <c r="K17377" s="24"/>
      <c r="L17377" s="23"/>
      <c r="N17377" s="119"/>
      <c r="O17377" s="96"/>
    </row>
    <row r="17378" spans="6:15" ht="35.1" customHeight="1">
      <c r="F17378" s="22"/>
      <c r="G17378" s="25"/>
      <c r="H17378" s="25"/>
      <c r="I17378" s="132"/>
      <c r="J17378" s="23"/>
      <c r="K17378" s="24"/>
      <c r="L17378" s="23"/>
      <c r="N17378" s="119"/>
    </row>
    <row r="17379" spans="6:15" ht="35.1" customHeight="1">
      <c r="F17379" s="22"/>
      <c r="G17379" s="25"/>
      <c r="H17379" s="25"/>
      <c r="I17379" s="132"/>
      <c r="J17379" s="23"/>
      <c r="K17379" s="24"/>
      <c r="L17379" s="23"/>
      <c r="N17379" s="119"/>
    </row>
    <row r="17380" spans="6:15" ht="35.1" customHeight="1">
      <c r="F17380" s="25"/>
      <c r="G17380" s="25"/>
      <c r="H17380" s="25"/>
      <c r="I17380" s="132"/>
      <c r="J17380" s="23"/>
      <c r="K17380" s="24"/>
      <c r="L17380" s="23"/>
      <c r="N17380" s="119"/>
    </row>
    <row r="17381" spans="6:15" ht="35.1" customHeight="1">
      <c r="F17381" s="25"/>
      <c r="G17381" s="25"/>
      <c r="H17381" s="25"/>
      <c r="I17381" s="132"/>
      <c r="J17381" s="23"/>
      <c r="K17381" s="24"/>
      <c r="L17381" s="23"/>
      <c r="N17381" s="119"/>
    </row>
    <row r="17382" spans="6:15" ht="35.1" customHeight="1">
      <c r="F17382" s="133"/>
      <c r="G17382" s="25"/>
      <c r="H17382" s="25"/>
      <c r="I17382" s="132"/>
      <c r="J17382" s="23"/>
      <c r="K17382" s="24"/>
      <c r="L17382" s="23"/>
      <c r="N17382" s="119"/>
    </row>
    <row r="17383" spans="6:15" ht="35.1" customHeight="1">
      <c r="F17383" s="133"/>
      <c r="G17383" s="25"/>
      <c r="H17383" s="25"/>
      <c r="I17383" s="132"/>
      <c r="J17383" s="23"/>
      <c r="K17383" s="24"/>
      <c r="L17383" s="23"/>
      <c r="N17383" s="119"/>
    </row>
    <row r="17384" spans="6:15" ht="35.1" customHeight="1">
      <c r="F17384" s="133"/>
      <c r="G17384" s="25"/>
      <c r="H17384" s="25"/>
      <c r="I17384" s="132"/>
      <c r="J17384" s="23"/>
      <c r="K17384" s="24"/>
      <c r="L17384" s="23"/>
      <c r="N17384" s="119"/>
    </row>
    <row r="17385" spans="6:15" ht="35.1" customHeight="1">
      <c r="F17385" s="130"/>
      <c r="G17385" s="19"/>
      <c r="H17385" s="19"/>
      <c r="I17385" s="120"/>
      <c r="J17385" s="16"/>
      <c r="K17385" s="17"/>
      <c r="L17385" s="16"/>
      <c r="N17385" s="119"/>
      <c r="O17385" s="96"/>
    </row>
    <row r="17386" spans="6:15" ht="35.1" customHeight="1">
      <c r="F17386" s="6"/>
      <c r="G17386" s="19"/>
      <c r="H17386" s="19"/>
      <c r="I17386" s="120"/>
      <c r="J17386" s="16"/>
      <c r="K17386" s="17"/>
      <c r="L17386" s="16"/>
      <c r="N17386" s="119"/>
      <c r="O17386" s="96"/>
    </row>
    <row r="17387" spans="6:15" ht="35.1" customHeight="1">
      <c r="F17387" s="18"/>
      <c r="G17387" s="19"/>
      <c r="H17387" s="19"/>
      <c r="I17387" s="120"/>
      <c r="J17387" s="16"/>
      <c r="K17387" s="17"/>
      <c r="L17387" s="16"/>
      <c r="N17387" s="119"/>
      <c r="O17387" s="96"/>
    </row>
    <row r="17388" spans="6:15" ht="35.1" customHeight="1">
      <c r="F17388" s="18"/>
      <c r="G17388" s="19"/>
      <c r="H17388" s="19"/>
      <c r="I17388" s="120"/>
      <c r="J17388" s="16"/>
      <c r="K17388" s="17"/>
      <c r="L17388" s="16"/>
      <c r="N17388" s="119"/>
      <c r="O17388" s="96"/>
    </row>
    <row r="17389" spans="6:15" ht="35.1" customHeight="1">
      <c r="F17389" s="18"/>
      <c r="G17389" s="19"/>
      <c r="H17389" s="19"/>
      <c r="I17389" s="120"/>
      <c r="J17389" s="23"/>
      <c r="K17389" s="24"/>
      <c r="L17389" s="23"/>
      <c r="N17389" s="119"/>
      <c r="O17389" s="96"/>
    </row>
    <row r="17390" spans="6:15" ht="35.1" customHeight="1">
      <c r="F17390" s="18"/>
      <c r="G17390" s="19"/>
      <c r="H17390" s="19"/>
      <c r="I17390" s="120"/>
      <c r="J17390" s="23"/>
      <c r="K17390" s="24"/>
      <c r="L17390" s="23"/>
      <c r="N17390" s="119"/>
      <c r="O17390" s="96"/>
    </row>
    <row r="17391" spans="6:15" ht="35.1" customHeight="1">
      <c r="F17391" s="18"/>
      <c r="G17391" s="25"/>
      <c r="H17391" s="25"/>
      <c r="I17391" s="132"/>
      <c r="J17391" s="23"/>
      <c r="K17391" s="24"/>
      <c r="L17391" s="23"/>
      <c r="N17391" s="119"/>
    </row>
    <row r="17392" spans="6:15" ht="35.1" customHeight="1">
      <c r="F17392" s="18"/>
      <c r="G17392" s="25"/>
      <c r="H17392" s="25"/>
      <c r="I17392" s="132"/>
      <c r="J17392" s="23"/>
      <c r="K17392" s="24"/>
      <c r="L17392" s="23"/>
      <c r="N17392" s="119"/>
    </row>
    <row r="17393" spans="1:15" ht="35.1" customHeight="1">
      <c r="F17393" s="18"/>
      <c r="G17393" s="25"/>
      <c r="H17393" s="25"/>
      <c r="I17393" s="132"/>
      <c r="J17393" s="23"/>
      <c r="K17393" s="24"/>
      <c r="L17393" s="23"/>
      <c r="N17393" s="119"/>
    </row>
    <row r="17394" spans="1:15" ht="35.1" customHeight="1">
      <c r="F17394" s="18"/>
      <c r="G17394" s="25"/>
      <c r="H17394" s="25"/>
      <c r="I17394" s="132"/>
      <c r="J17394" s="23"/>
      <c r="K17394" s="24"/>
      <c r="L17394" s="23"/>
      <c r="N17394" s="119"/>
    </row>
    <row r="17395" spans="1:15" ht="35.1" customHeight="1">
      <c r="F17395" s="18"/>
      <c r="G17395" s="25"/>
      <c r="H17395" s="25"/>
      <c r="I17395" s="132"/>
      <c r="J17395" s="23"/>
      <c r="K17395" s="24"/>
      <c r="L17395" s="23"/>
      <c r="N17395" s="119"/>
    </row>
    <row r="17396" spans="1:15" ht="35.1" customHeight="1">
      <c r="A17396" s="110"/>
      <c r="B17396" s="111"/>
      <c r="C17396" s="127"/>
      <c r="D17396" s="96"/>
      <c r="F17396" s="18"/>
      <c r="G17396" s="6"/>
      <c r="J17396" s="100"/>
      <c r="K17396" s="100"/>
      <c r="N17396" s="131"/>
    </row>
    <row r="17397" spans="1:15" ht="35.1" customHeight="1">
      <c r="F17397" s="22"/>
      <c r="G17397" s="6"/>
      <c r="J17397" s="100"/>
      <c r="K17397" s="100"/>
      <c r="N17397" s="131"/>
    </row>
    <row r="17398" spans="1:15" ht="35.1" customHeight="1">
      <c r="F17398" s="22"/>
      <c r="J17398" s="100"/>
      <c r="K17398" s="100"/>
      <c r="N17398" s="131"/>
    </row>
    <row r="17399" spans="1:15" ht="35.1" customHeight="1">
      <c r="F17399" s="25"/>
      <c r="J17399" s="100"/>
      <c r="K17399" s="100"/>
      <c r="N17399" s="131"/>
    </row>
    <row r="17400" spans="1:15" ht="35.1" customHeight="1">
      <c r="F17400" s="25"/>
      <c r="G17400" s="6"/>
      <c r="J17400" s="100"/>
      <c r="K17400" s="100"/>
      <c r="N17400" s="131"/>
    </row>
    <row r="17401" spans="1:15" ht="35.1" customHeight="1">
      <c r="F17401" s="133"/>
      <c r="G17401" s="19"/>
      <c r="H17401" s="19"/>
      <c r="I17401" s="137"/>
      <c r="J17401" s="16"/>
      <c r="K17401" s="17"/>
      <c r="L17401" s="16"/>
      <c r="N17401" s="119"/>
      <c r="O17401" s="96"/>
    </row>
    <row r="17402" spans="1:15" ht="35.1" customHeight="1">
      <c r="F17402" s="133"/>
      <c r="G17402" s="19"/>
      <c r="H17402" s="19"/>
      <c r="I17402" s="120"/>
      <c r="J17402" s="16"/>
      <c r="K17402" s="17"/>
      <c r="L17402" s="16"/>
      <c r="N17402" s="119"/>
      <c r="O17402" s="96"/>
    </row>
    <row r="17403" spans="1:15" ht="35.1" customHeight="1">
      <c r="F17403" s="133"/>
      <c r="G17403" s="19"/>
      <c r="H17403" s="19"/>
      <c r="I17403" s="120"/>
      <c r="J17403" s="16"/>
      <c r="K17403" s="17"/>
      <c r="L17403" s="16"/>
      <c r="N17403" s="119"/>
      <c r="O17403" s="96"/>
    </row>
    <row r="17404" spans="1:15" ht="35.1" customHeight="1">
      <c r="F17404" s="133"/>
      <c r="G17404" s="25"/>
      <c r="H17404" s="25"/>
      <c r="I17404" s="120"/>
      <c r="J17404" s="23"/>
      <c r="K17404" s="24"/>
      <c r="L17404" s="23"/>
      <c r="N17404" s="119"/>
    </row>
    <row r="17405" spans="1:15" ht="35.1" customHeight="1">
      <c r="F17405" s="133"/>
      <c r="G17405" s="25"/>
      <c r="H17405" s="25"/>
      <c r="I17405" s="120"/>
      <c r="J17405" s="23"/>
      <c r="K17405" s="24"/>
      <c r="L17405" s="23"/>
      <c r="N17405" s="119"/>
    </row>
    <row r="17406" spans="1:15" ht="35.1" customHeight="1">
      <c r="F17406" s="18"/>
      <c r="G17406" s="25"/>
      <c r="H17406" s="25"/>
      <c r="I17406" s="120"/>
      <c r="J17406" s="23"/>
      <c r="K17406" s="24"/>
      <c r="L17406" s="23"/>
      <c r="N17406" s="119"/>
    </row>
    <row r="17407" spans="1:15" ht="35.1" customHeight="1">
      <c r="F17407" s="18"/>
      <c r="G17407" s="25"/>
      <c r="H17407" s="25"/>
      <c r="I17407" s="132"/>
      <c r="J17407" s="23"/>
      <c r="K17407" s="24"/>
      <c r="L17407" s="23"/>
      <c r="N17407" s="119"/>
    </row>
    <row r="17408" spans="1:15" ht="35.1" customHeight="1">
      <c r="F17408" s="18"/>
      <c r="G17408" s="19"/>
      <c r="H17408" s="19"/>
      <c r="I17408" s="120"/>
      <c r="J17408" s="16"/>
      <c r="K17408" s="17"/>
      <c r="L17408" s="16"/>
    </row>
    <row r="17409" spans="6:15" ht="35.1" customHeight="1">
      <c r="F17409" s="18"/>
      <c r="G17409" s="19"/>
      <c r="H17409" s="19"/>
      <c r="I17409" s="120"/>
      <c r="J17409" s="16"/>
      <c r="K17409" s="17"/>
      <c r="L17409" s="16"/>
      <c r="N17409" s="119"/>
      <c r="O17409" s="96"/>
    </row>
    <row r="17410" spans="6:15" ht="35.1" customHeight="1">
      <c r="F17410" s="22"/>
      <c r="G17410" s="19"/>
      <c r="H17410" s="19"/>
      <c r="I17410" s="120"/>
      <c r="J17410" s="23"/>
      <c r="K17410" s="24"/>
      <c r="L17410" s="23"/>
      <c r="N17410" s="119"/>
      <c r="O17410" s="96"/>
    </row>
    <row r="17411" spans="6:15" ht="35.1" customHeight="1">
      <c r="F17411" s="22"/>
      <c r="G17411" s="25"/>
      <c r="H17411" s="25"/>
      <c r="I17411" s="120"/>
      <c r="J17411" s="23"/>
      <c r="K17411" s="24"/>
      <c r="L17411" s="23"/>
      <c r="N17411" s="119"/>
    </row>
    <row r="17412" spans="6:15" ht="35.1" customHeight="1">
      <c r="F17412" s="25"/>
      <c r="G17412" s="25"/>
      <c r="H17412" s="25"/>
      <c r="I17412" s="120"/>
      <c r="J17412" s="23"/>
      <c r="K17412" s="24"/>
      <c r="L17412" s="23"/>
      <c r="N17412" s="119"/>
    </row>
    <row r="17413" spans="6:15" ht="35.1" customHeight="1">
      <c r="F17413" s="25"/>
      <c r="G17413" s="19"/>
      <c r="H17413" s="19"/>
      <c r="I17413" s="120"/>
      <c r="J17413" s="16"/>
      <c r="K17413" s="17"/>
      <c r="L17413" s="16"/>
    </row>
    <row r="17414" spans="6:15" ht="35.1" customHeight="1">
      <c r="F17414" s="133"/>
      <c r="G17414" s="19"/>
      <c r="H17414" s="19"/>
      <c r="I17414" s="120"/>
      <c r="J17414" s="16"/>
      <c r="K17414" s="17"/>
      <c r="L17414" s="16"/>
    </row>
    <row r="17415" spans="6:15" ht="35.1" customHeight="1">
      <c r="F17415" s="133"/>
      <c r="G17415" s="19"/>
      <c r="H17415" s="19"/>
      <c r="I17415" s="120"/>
      <c r="J17415" s="23"/>
      <c r="K17415" s="24"/>
      <c r="L17415" s="23"/>
    </row>
    <row r="17416" spans="6:15" ht="35.1" customHeight="1">
      <c r="F17416" s="133"/>
      <c r="G17416" s="25"/>
      <c r="H17416" s="25"/>
      <c r="I17416" s="132"/>
      <c r="J17416" s="23"/>
      <c r="K17416" s="24"/>
      <c r="L17416" s="23"/>
    </row>
    <row r="17417" spans="6:15" ht="35.1" customHeight="1">
      <c r="F17417" s="130"/>
      <c r="G17417" s="25"/>
      <c r="H17417" s="25"/>
      <c r="I17417" s="132"/>
      <c r="J17417" s="23"/>
      <c r="K17417" s="24"/>
      <c r="L17417" s="23"/>
    </row>
    <row r="17418" spans="6:15" ht="35.1" customHeight="1">
      <c r="F17418" s="6"/>
      <c r="G17418" s="25"/>
      <c r="H17418" s="25"/>
      <c r="I17418" s="132"/>
      <c r="J17418" s="23"/>
      <c r="K17418" s="24"/>
      <c r="L17418" s="23"/>
    </row>
    <row r="17419" spans="6:15" ht="35.1" customHeight="1">
      <c r="G17419" s="19"/>
      <c r="H17419" s="19"/>
      <c r="I17419" s="137"/>
      <c r="J17419" s="16"/>
      <c r="K17419" s="17"/>
      <c r="L17419" s="16"/>
    </row>
    <row r="17420" spans="6:15" ht="35.1" customHeight="1">
      <c r="G17420" s="19"/>
      <c r="H17420" s="19"/>
      <c r="I17420" s="120"/>
      <c r="J17420" s="16"/>
      <c r="K17420" s="17"/>
      <c r="L17420" s="16"/>
    </row>
    <row r="17421" spans="6:15" ht="35.1" customHeight="1">
      <c r="G17421" s="19"/>
      <c r="H17421" s="19"/>
      <c r="I17421" s="120"/>
      <c r="J17421" s="23"/>
      <c r="K17421" s="24"/>
      <c r="L17421" s="23"/>
    </row>
    <row r="17422" spans="6:15" ht="35.1" customHeight="1">
      <c r="F17422" s="18"/>
      <c r="G17422" s="19"/>
      <c r="H17422" s="19"/>
      <c r="I17422" s="120"/>
      <c r="J17422" s="23"/>
      <c r="K17422" s="24"/>
      <c r="L17422" s="23"/>
    </row>
    <row r="17423" spans="6:15" ht="35.1" customHeight="1">
      <c r="F17423" s="18"/>
      <c r="G17423" s="25"/>
      <c r="H17423" s="25"/>
      <c r="I17423" s="132"/>
      <c r="J17423" s="23"/>
      <c r="K17423" s="24"/>
      <c r="L17423" s="23"/>
    </row>
    <row r="17424" spans="6:15" ht="35.1" customHeight="1">
      <c r="F17424" s="18"/>
      <c r="G17424" s="25"/>
      <c r="H17424" s="25"/>
      <c r="I17424" s="132"/>
      <c r="J17424" s="23"/>
      <c r="K17424" s="24"/>
      <c r="L17424" s="23"/>
    </row>
    <row r="17425" spans="1:15" ht="35.1" customHeight="1">
      <c r="F17425" s="25"/>
      <c r="G17425" s="19"/>
      <c r="H17425" s="19"/>
      <c r="I17425" s="120"/>
      <c r="J17425" s="16"/>
      <c r="K17425" s="17"/>
      <c r="L17425" s="16"/>
    </row>
    <row r="17426" spans="1:15" ht="35.1" customHeight="1">
      <c r="F17426" s="133"/>
      <c r="G17426" s="19"/>
      <c r="H17426" s="19"/>
      <c r="I17426" s="120"/>
      <c r="J17426" s="16"/>
      <c r="K17426" s="17"/>
      <c r="L17426" s="16"/>
    </row>
    <row r="17427" spans="1:15" ht="35.1" customHeight="1">
      <c r="F17427" s="133"/>
      <c r="G17427" s="19"/>
      <c r="H17427" s="19"/>
      <c r="I17427" s="120"/>
      <c r="J17427" s="16"/>
      <c r="K17427" s="17"/>
      <c r="L17427" s="16"/>
    </row>
    <row r="17428" spans="1:15" ht="35.1" customHeight="1">
      <c r="F17428" s="133"/>
      <c r="G17428" s="19"/>
      <c r="H17428" s="19"/>
      <c r="I17428" s="120"/>
      <c r="J17428" s="23"/>
      <c r="K17428" s="24"/>
      <c r="L17428" s="23"/>
    </row>
    <row r="17429" spans="1:15" ht="35.1" customHeight="1">
      <c r="F17429" s="18"/>
      <c r="G17429" s="25"/>
      <c r="H17429" s="25"/>
      <c r="I17429" s="132"/>
      <c r="J17429" s="23"/>
      <c r="K17429" s="24"/>
      <c r="L17429" s="23"/>
    </row>
    <row r="17430" spans="1:15" ht="35.1" customHeight="1">
      <c r="F17430" s="18"/>
      <c r="G17430" s="25"/>
      <c r="H17430" s="25"/>
      <c r="I17430" s="132"/>
      <c r="J17430" s="23"/>
      <c r="K17430" s="24"/>
      <c r="L17430" s="23"/>
    </row>
    <row r="17431" spans="1:15" ht="35.1" customHeight="1">
      <c r="F17431" s="22"/>
      <c r="G17431" s="25"/>
      <c r="H17431" s="25"/>
      <c r="I17431" s="132"/>
      <c r="J17431" s="23"/>
      <c r="K17431" s="24"/>
      <c r="L17431" s="23"/>
    </row>
    <row r="17432" spans="1:15" ht="35.1" customHeight="1">
      <c r="F17432" s="25"/>
      <c r="G17432" s="25"/>
      <c r="H17432" s="25"/>
      <c r="I17432" s="132"/>
      <c r="J17432" s="23"/>
      <c r="K17432" s="24"/>
      <c r="L17432" s="23"/>
    </row>
    <row r="17433" spans="1:15" ht="35.1" customHeight="1">
      <c r="A17433" s="110"/>
      <c r="B17433" s="149"/>
      <c r="C17433" s="127"/>
      <c r="D17433" s="96"/>
      <c r="F17433" s="133"/>
      <c r="G17433" s="6"/>
      <c r="J17433" s="100"/>
      <c r="K17433" s="100"/>
      <c r="N17433" s="131"/>
    </row>
    <row r="17434" spans="1:15" ht="35.1" customHeight="1">
      <c r="F17434" s="18"/>
      <c r="G17434" s="6"/>
      <c r="J17434" s="100"/>
      <c r="K17434" s="100"/>
      <c r="N17434" s="131"/>
    </row>
    <row r="17435" spans="1:15" ht="35.1" customHeight="1">
      <c r="F17435" s="18"/>
      <c r="J17435" s="100"/>
      <c r="K17435" s="100"/>
      <c r="N17435" s="131"/>
    </row>
    <row r="17436" spans="1:15" ht="35.1" customHeight="1">
      <c r="F17436" s="22"/>
      <c r="J17436" s="100"/>
      <c r="K17436" s="100"/>
      <c r="N17436" s="131"/>
    </row>
    <row r="17437" spans="1:15" ht="35.1" customHeight="1">
      <c r="F17437" s="25"/>
      <c r="G17437" s="19"/>
      <c r="H17437" s="19"/>
      <c r="I17437" s="120"/>
      <c r="J17437" s="16"/>
      <c r="K17437" s="17"/>
      <c r="L17437" s="16"/>
      <c r="N17437" s="119"/>
      <c r="O17437" s="96"/>
    </row>
    <row r="17438" spans="1:15" ht="35.1" customHeight="1">
      <c r="F17438" s="133"/>
      <c r="G17438" s="19"/>
      <c r="H17438" s="19"/>
      <c r="I17438" s="120"/>
      <c r="J17438" s="16"/>
      <c r="K17438" s="17"/>
      <c r="L17438" s="16"/>
      <c r="N17438" s="119"/>
      <c r="O17438" s="96"/>
    </row>
    <row r="17439" spans="1:15" ht="35.1" customHeight="1">
      <c r="F17439" s="133"/>
      <c r="G17439" s="19"/>
      <c r="H17439" s="19"/>
      <c r="I17439" s="120"/>
      <c r="J17439" s="16"/>
      <c r="K17439" s="17"/>
      <c r="L17439" s="16"/>
      <c r="N17439" s="119"/>
      <c r="O17439" s="96"/>
    </row>
    <row r="17440" spans="1:15" ht="35.1" customHeight="1">
      <c r="F17440" s="18"/>
      <c r="G17440" s="19"/>
      <c r="H17440" s="19"/>
      <c r="I17440" s="120"/>
      <c r="J17440" s="23"/>
      <c r="K17440" s="24"/>
      <c r="L17440" s="23"/>
      <c r="N17440" s="119"/>
      <c r="O17440" s="96"/>
    </row>
    <row r="17441" spans="6:14" ht="35.1" customHeight="1">
      <c r="F17441" s="18"/>
      <c r="G17441" s="25"/>
      <c r="H17441" s="25"/>
      <c r="I17441" s="120"/>
      <c r="J17441" s="23"/>
      <c r="K17441" s="24"/>
      <c r="L17441" s="23"/>
      <c r="N17441" s="119"/>
    </row>
    <row r="17442" spans="6:14" ht="35.1" customHeight="1">
      <c r="F17442" s="22"/>
      <c r="G17442" s="25"/>
      <c r="H17442" s="25"/>
      <c r="I17442" s="132"/>
      <c r="J17442" s="23"/>
      <c r="K17442" s="24"/>
      <c r="L17442" s="23"/>
      <c r="N17442" s="119"/>
    </row>
    <row r="17443" spans="6:14" ht="35.1" customHeight="1">
      <c r="F17443" s="22"/>
      <c r="G17443" s="25"/>
      <c r="H17443" s="25"/>
      <c r="I17443" s="132"/>
      <c r="J17443" s="23"/>
      <c r="K17443" s="24"/>
      <c r="L17443" s="23"/>
      <c r="N17443" s="119"/>
    </row>
    <row r="17444" spans="6:14" ht="35.1" customHeight="1">
      <c r="F17444" s="25"/>
      <c r="G17444" s="25"/>
      <c r="H17444" s="25"/>
      <c r="I17444" s="132"/>
      <c r="J17444" s="23"/>
      <c r="K17444" s="24"/>
      <c r="L17444" s="23"/>
      <c r="N17444" s="119"/>
    </row>
    <row r="17445" spans="6:14" ht="35.1" customHeight="1">
      <c r="F17445" s="133"/>
      <c r="G17445" s="25"/>
      <c r="H17445" s="25"/>
      <c r="I17445" s="132"/>
      <c r="J17445" s="23"/>
      <c r="K17445" s="24"/>
      <c r="L17445" s="23"/>
      <c r="N17445" s="119"/>
    </row>
    <row r="17446" spans="6:14" ht="35.1" customHeight="1">
      <c r="F17446" s="18"/>
      <c r="G17446" s="19"/>
      <c r="H17446" s="19"/>
      <c r="I17446" s="120"/>
      <c r="J17446" s="16"/>
      <c r="K17446" s="17"/>
      <c r="L17446" s="16"/>
    </row>
    <row r="17447" spans="6:14" ht="35.1" customHeight="1">
      <c r="F17447" s="18"/>
      <c r="G17447" s="19"/>
      <c r="H17447" s="19"/>
      <c r="I17447" s="120"/>
      <c r="J17447" s="16"/>
      <c r="K17447" s="17"/>
      <c r="L17447" s="16"/>
    </row>
    <row r="17448" spans="6:14" ht="35.1" customHeight="1">
      <c r="F17448" s="18"/>
      <c r="G17448" s="19"/>
      <c r="H17448" s="19"/>
      <c r="I17448" s="120"/>
      <c r="J17448" s="16"/>
      <c r="K17448" s="17"/>
      <c r="L17448" s="16"/>
    </row>
    <row r="17449" spans="6:14" ht="35.1" customHeight="1">
      <c r="F17449" s="22"/>
      <c r="G17449" s="19"/>
      <c r="H17449" s="19"/>
      <c r="I17449" s="120"/>
      <c r="J17449" s="23"/>
      <c r="K17449" s="24"/>
      <c r="L17449" s="23"/>
    </row>
    <row r="17450" spans="6:14" ht="35.1" customHeight="1">
      <c r="F17450" s="25"/>
      <c r="G17450" s="19"/>
      <c r="H17450" s="19"/>
      <c r="I17450" s="120"/>
      <c r="J17450" s="23"/>
      <c r="K17450" s="24"/>
      <c r="L17450" s="23"/>
    </row>
    <row r="17451" spans="6:14" ht="35.1" customHeight="1">
      <c r="F17451" s="25"/>
      <c r="G17451" s="25"/>
      <c r="H17451" s="25"/>
      <c r="I17451" s="132"/>
      <c r="J17451" s="23"/>
      <c r="K17451" s="24"/>
      <c r="L17451" s="23"/>
    </row>
    <row r="17452" spans="6:14" ht="35.1" customHeight="1">
      <c r="F17452" s="133"/>
      <c r="G17452" s="25"/>
      <c r="H17452" s="25"/>
      <c r="I17452" s="132"/>
      <c r="J17452" s="23"/>
      <c r="K17452" s="24"/>
      <c r="L17452" s="23"/>
    </row>
    <row r="17453" spans="6:14" ht="35.1" customHeight="1">
      <c r="F17453" s="133"/>
      <c r="G17453" s="25"/>
      <c r="H17453" s="25"/>
      <c r="I17453" s="132"/>
      <c r="J17453" s="23"/>
      <c r="K17453" s="24"/>
      <c r="L17453" s="23"/>
    </row>
    <row r="17454" spans="6:14" ht="35.1" customHeight="1">
      <c r="F17454" s="130"/>
      <c r="G17454" s="25"/>
      <c r="H17454" s="25"/>
      <c r="I17454" s="132"/>
      <c r="J17454" s="23"/>
      <c r="K17454" s="24"/>
      <c r="L17454" s="23"/>
    </row>
    <row r="17455" spans="6:14" ht="35.1" customHeight="1">
      <c r="F17455" s="6"/>
      <c r="G17455" s="25"/>
      <c r="H17455" s="25"/>
      <c r="I17455" s="132"/>
      <c r="J17455" s="23"/>
      <c r="K17455" s="24"/>
      <c r="L17455" s="23"/>
    </row>
    <row r="17456" spans="6:14" ht="35.1" customHeight="1">
      <c r="G17456" s="25"/>
      <c r="H17456" s="25"/>
      <c r="I17456" s="132"/>
      <c r="J17456" s="23"/>
      <c r="K17456" s="24"/>
      <c r="L17456" s="23"/>
    </row>
    <row r="17457" spans="6:15" ht="35.1" customHeight="1">
      <c r="G17457" s="19"/>
      <c r="H17457" s="19"/>
      <c r="I17457" s="137"/>
      <c r="J17457" s="16"/>
      <c r="K17457" s="17"/>
      <c r="L17457" s="16"/>
      <c r="N17457" s="119"/>
      <c r="O17457" s="96"/>
    </row>
    <row r="17458" spans="6:15" ht="35.1" customHeight="1">
      <c r="F17458" s="18"/>
      <c r="G17458" s="19"/>
      <c r="H17458" s="19"/>
      <c r="I17458" s="120"/>
      <c r="J17458" s="16"/>
      <c r="K17458" s="17"/>
      <c r="L17458" s="16"/>
      <c r="N17458" s="119"/>
      <c r="O17458" s="96"/>
    </row>
    <row r="17459" spans="6:15" ht="35.1" customHeight="1">
      <c r="F17459" s="18"/>
      <c r="G17459" s="19"/>
      <c r="H17459" s="19"/>
      <c r="I17459" s="120"/>
      <c r="J17459" s="16"/>
      <c r="K17459" s="130"/>
      <c r="L17459" s="16"/>
      <c r="M17459" s="17"/>
      <c r="N17459" s="119"/>
      <c r="O17459" s="96"/>
    </row>
    <row r="17460" spans="6:15" ht="35.1" customHeight="1">
      <c r="F17460" s="18"/>
      <c r="G17460" s="19"/>
      <c r="H17460" s="19"/>
      <c r="I17460" s="120"/>
      <c r="J17460" s="16"/>
      <c r="K17460" s="17"/>
      <c r="L17460" s="16"/>
      <c r="N17460" s="119"/>
      <c r="O17460" s="96"/>
    </row>
    <row r="17461" spans="6:15" ht="35.1" customHeight="1">
      <c r="F17461" s="22"/>
      <c r="G17461" s="19"/>
      <c r="H17461" s="19"/>
      <c r="I17461" s="120"/>
      <c r="J17461" s="16"/>
      <c r="K17461" s="17"/>
      <c r="L17461" s="16"/>
      <c r="N17461" s="119"/>
      <c r="O17461" s="96"/>
    </row>
    <row r="17462" spans="6:15" ht="35.1" customHeight="1">
      <c r="F17462" s="25"/>
      <c r="G17462" s="19"/>
      <c r="H17462" s="19"/>
      <c r="I17462" s="120"/>
      <c r="J17462" s="23"/>
      <c r="K17462" s="24"/>
      <c r="L17462" s="23"/>
      <c r="N17462" s="119"/>
      <c r="O17462" s="96"/>
    </row>
    <row r="17463" spans="6:15" ht="35.1" customHeight="1">
      <c r="F17463" s="25"/>
      <c r="G17463" s="19"/>
      <c r="H17463" s="19"/>
      <c r="I17463" s="120"/>
      <c r="J17463" s="23"/>
      <c r="K17463" s="24"/>
      <c r="L17463" s="23"/>
      <c r="N17463" s="119"/>
      <c r="O17463" s="96"/>
    </row>
    <row r="17464" spans="6:15" ht="35.1" customHeight="1">
      <c r="F17464" s="133"/>
      <c r="G17464" s="25"/>
      <c r="H17464" s="25"/>
      <c r="I17464" s="132"/>
      <c r="J17464" s="23"/>
      <c r="K17464" s="24"/>
      <c r="L17464" s="23"/>
      <c r="N17464" s="119"/>
    </row>
    <row r="17465" spans="6:15" ht="35.1" customHeight="1">
      <c r="F17465" s="133"/>
      <c r="G17465" s="25"/>
      <c r="H17465" s="25"/>
      <c r="I17465" s="132"/>
      <c r="J17465" s="23"/>
      <c r="K17465" s="24"/>
      <c r="L17465" s="23"/>
      <c r="N17465" s="119"/>
    </row>
    <row r="17466" spans="6:15" ht="35.1" customHeight="1">
      <c r="F17466" s="133"/>
      <c r="G17466" s="25"/>
      <c r="H17466" s="25"/>
      <c r="I17466" s="132"/>
      <c r="J17466" s="23"/>
      <c r="K17466" s="24"/>
      <c r="L17466" s="23"/>
      <c r="N17466" s="119"/>
    </row>
    <row r="17467" spans="6:15" ht="35.1" customHeight="1">
      <c r="F17467" s="18"/>
      <c r="G17467" s="25"/>
      <c r="H17467" s="25"/>
      <c r="I17467" s="132"/>
      <c r="J17467" s="23"/>
      <c r="K17467" s="24"/>
      <c r="L17467" s="23"/>
      <c r="N17467" s="119"/>
    </row>
    <row r="17468" spans="6:15" ht="35.1" customHeight="1">
      <c r="F17468" s="18"/>
      <c r="G17468" s="25"/>
      <c r="H17468" s="25"/>
      <c r="I17468" s="132"/>
      <c r="J17468" s="23"/>
      <c r="K17468" s="24"/>
      <c r="L17468" s="23"/>
      <c r="N17468" s="119"/>
    </row>
    <row r="17469" spans="6:15" ht="35.1" customHeight="1">
      <c r="F17469" s="18"/>
      <c r="G17469" s="25"/>
      <c r="H17469" s="25"/>
      <c r="I17469" s="132"/>
      <c r="J17469" s="23"/>
      <c r="K17469" s="24"/>
      <c r="L17469" s="23"/>
      <c r="N17469" s="119"/>
    </row>
    <row r="17470" spans="6:15" ht="35.1" customHeight="1">
      <c r="F17470" s="22"/>
      <c r="G17470" s="19"/>
      <c r="H17470" s="19"/>
      <c r="I17470" s="137"/>
      <c r="J17470" s="16"/>
      <c r="K17470" s="17"/>
      <c r="L17470" s="16"/>
      <c r="N17470" s="119"/>
      <c r="O17470" s="96"/>
    </row>
    <row r="17471" spans="6:15" ht="35.1" customHeight="1">
      <c r="F17471" s="22"/>
      <c r="G17471" s="19"/>
      <c r="H17471" s="19"/>
      <c r="I17471" s="120"/>
      <c r="J17471" s="16"/>
      <c r="K17471" s="17"/>
      <c r="L17471" s="16"/>
      <c r="N17471" s="119"/>
      <c r="O17471" s="96"/>
    </row>
    <row r="17472" spans="6:15" ht="35.1" customHeight="1">
      <c r="F17472" s="25"/>
      <c r="G17472" s="19"/>
      <c r="H17472" s="19"/>
      <c r="I17472" s="120"/>
      <c r="J17472" s="16"/>
      <c r="K17472" s="17"/>
      <c r="L17472" s="16"/>
      <c r="N17472" s="119"/>
      <c r="O17472" s="96"/>
    </row>
    <row r="17473" spans="1:15" ht="35.1" customHeight="1">
      <c r="F17473" s="25"/>
      <c r="G17473" s="19"/>
      <c r="H17473" s="19"/>
      <c r="I17473" s="120"/>
      <c r="J17473" s="16"/>
      <c r="K17473" s="17"/>
      <c r="L17473" s="16"/>
      <c r="N17473" s="119"/>
      <c r="O17473" s="96"/>
    </row>
    <row r="17474" spans="1:15" ht="35.1" customHeight="1">
      <c r="F17474" s="133"/>
      <c r="G17474" s="19"/>
      <c r="H17474" s="19"/>
      <c r="I17474" s="120"/>
      <c r="J17474" s="23"/>
      <c r="K17474" s="24"/>
      <c r="L17474" s="23"/>
      <c r="N17474" s="119"/>
      <c r="O17474" s="96"/>
    </row>
    <row r="17475" spans="1:15" ht="35.1" customHeight="1">
      <c r="F17475" s="133"/>
      <c r="G17475" s="19"/>
      <c r="H17475" s="19"/>
      <c r="I17475" s="120"/>
      <c r="J17475" s="23"/>
      <c r="K17475" s="24"/>
      <c r="L17475" s="23"/>
      <c r="N17475" s="119"/>
      <c r="O17475" s="96"/>
    </row>
    <row r="17476" spans="1:15" ht="35.1" customHeight="1">
      <c r="F17476" s="133"/>
      <c r="G17476" s="25"/>
      <c r="H17476" s="25"/>
      <c r="I17476" s="132"/>
      <c r="J17476" s="23"/>
      <c r="K17476" s="24"/>
      <c r="L17476" s="23"/>
      <c r="N17476" s="119"/>
    </row>
    <row r="17477" spans="1:15" ht="35.1" customHeight="1">
      <c r="F17477" s="133"/>
      <c r="G17477" s="25"/>
      <c r="H17477" s="25"/>
      <c r="I17477" s="132"/>
      <c r="J17477" s="23"/>
      <c r="K17477" s="24"/>
      <c r="L17477" s="23"/>
      <c r="N17477" s="119"/>
    </row>
    <row r="17478" spans="1:15" ht="35.1" customHeight="1">
      <c r="F17478" s="18"/>
      <c r="G17478" s="25"/>
      <c r="H17478" s="25"/>
      <c r="I17478" s="132"/>
      <c r="J17478" s="23"/>
      <c r="K17478" s="24"/>
      <c r="L17478" s="23"/>
      <c r="N17478" s="119"/>
    </row>
    <row r="17479" spans="1:15" ht="35.1" customHeight="1">
      <c r="F17479" s="18"/>
      <c r="G17479" s="25"/>
      <c r="H17479" s="25"/>
      <c r="I17479" s="132"/>
      <c r="J17479" s="23"/>
      <c r="K17479" s="24"/>
      <c r="L17479" s="23"/>
      <c r="N17479" s="119"/>
    </row>
    <row r="17480" spans="1:15" ht="35.1" customHeight="1">
      <c r="F17480" s="18"/>
      <c r="G17480" s="25"/>
      <c r="H17480" s="25"/>
      <c r="I17480" s="132"/>
      <c r="J17480" s="23"/>
      <c r="K17480" s="24"/>
      <c r="L17480" s="23"/>
      <c r="N17480" s="119"/>
    </row>
    <row r="17481" spans="1:15" ht="35.1" customHeight="1">
      <c r="A17481" s="110"/>
      <c r="B17481" s="111"/>
      <c r="C17481" s="127"/>
      <c r="D17481" s="96"/>
      <c r="F17481" s="18"/>
      <c r="G17481" s="6"/>
      <c r="J17481" s="100"/>
      <c r="K17481" s="100"/>
      <c r="N17481" s="131"/>
    </row>
    <row r="17482" spans="1:15" ht="35.1" customHeight="1">
      <c r="F17482" s="18"/>
      <c r="G17482" s="6"/>
      <c r="J17482" s="100"/>
      <c r="K17482" s="100"/>
      <c r="N17482" s="131"/>
    </row>
    <row r="17483" spans="1:15" ht="35.1" customHeight="1">
      <c r="F17483" s="22"/>
      <c r="G17483" s="19"/>
      <c r="H17483" s="19"/>
      <c r="I17483" s="137"/>
      <c r="J17483" s="16"/>
      <c r="K17483" s="17"/>
      <c r="L17483" s="16"/>
      <c r="N17483" s="121"/>
      <c r="O17483" s="96"/>
    </row>
    <row r="17484" spans="1:15" ht="35.1" customHeight="1">
      <c r="F17484" s="22"/>
      <c r="G17484" s="19"/>
      <c r="H17484" s="19"/>
      <c r="I17484" s="120"/>
      <c r="J17484" s="16"/>
      <c r="K17484" s="17"/>
      <c r="L17484" s="16"/>
      <c r="N17484" s="121"/>
      <c r="O17484" s="96"/>
    </row>
    <row r="17485" spans="1:15" ht="35.1" customHeight="1">
      <c r="F17485" s="25"/>
      <c r="G17485" s="19"/>
      <c r="H17485" s="19"/>
      <c r="I17485" s="120"/>
      <c r="J17485" s="16"/>
      <c r="K17485" s="17"/>
      <c r="L17485" s="16"/>
      <c r="N17485" s="121"/>
      <c r="O17485" s="96"/>
    </row>
    <row r="17486" spans="1:15" ht="35.1" customHeight="1">
      <c r="F17486" s="25"/>
      <c r="G17486" s="19"/>
      <c r="H17486" s="19"/>
      <c r="I17486" s="120"/>
      <c r="J17486" s="23"/>
      <c r="K17486" s="24"/>
      <c r="L17486" s="23"/>
      <c r="N17486" s="121"/>
      <c r="O17486" s="96"/>
    </row>
    <row r="17487" spans="1:15" ht="35.1" customHeight="1">
      <c r="F17487" s="133"/>
      <c r="G17487" s="19"/>
      <c r="H17487" s="19"/>
      <c r="I17487" s="120"/>
      <c r="J17487" s="23"/>
      <c r="K17487" s="24"/>
      <c r="L17487" s="23"/>
      <c r="N17487" s="121"/>
      <c r="O17487" s="96"/>
    </row>
    <row r="17488" spans="1:15" ht="35.1" customHeight="1">
      <c r="F17488" s="133"/>
      <c r="G17488" s="25"/>
      <c r="H17488" s="25"/>
      <c r="I17488" s="120"/>
      <c r="J17488" s="23"/>
      <c r="K17488" s="24"/>
      <c r="L17488" s="23"/>
      <c r="N17488" s="121"/>
    </row>
    <row r="17489" spans="6:15" ht="35.1" customHeight="1">
      <c r="F17489" s="133"/>
      <c r="G17489" s="25"/>
      <c r="H17489" s="25"/>
      <c r="I17489" s="132"/>
      <c r="J17489" s="23"/>
      <c r="K17489" s="24"/>
      <c r="L17489" s="23"/>
      <c r="N17489" s="121"/>
    </row>
    <row r="17490" spans="6:15" ht="35.1" customHeight="1">
      <c r="F17490" s="133"/>
      <c r="G17490" s="25"/>
      <c r="H17490" s="25"/>
      <c r="I17490" s="132"/>
      <c r="J17490" s="23"/>
      <c r="K17490" s="24"/>
      <c r="L17490" s="23"/>
      <c r="N17490" s="121"/>
    </row>
    <row r="17491" spans="6:15" ht="35.1" customHeight="1">
      <c r="F17491" s="18"/>
      <c r="G17491" s="25"/>
      <c r="H17491" s="25"/>
      <c r="I17491" s="132"/>
      <c r="J17491" s="23"/>
      <c r="K17491" s="24"/>
      <c r="L17491" s="23"/>
      <c r="N17491" s="121"/>
    </row>
    <row r="17492" spans="6:15" ht="35.1" customHeight="1">
      <c r="F17492" s="18"/>
      <c r="G17492" s="25"/>
      <c r="H17492" s="25"/>
      <c r="I17492" s="132"/>
      <c r="J17492" s="23"/>
      <c r="K17492" s="24"/>
      <c r="L17492" s="23"/>
      <c r="N17492" s="121"/>
    </row>
    <row r="17493" spans="6:15" ht="35.1" customHeight="1">
      <c r="F17493" s="18"/>
      <c r="G17493" s="25"/>
      <c r="H17493" s="25"/>
      <c r="I17493" s="132"/>
      <c r="J17493" s="23"/>
      <c r="K17493" s="24"/>
      <c r="L17493" s="23"/>
      <c r="N17493" s="121"/>
    </row>
    <row r="17494" spans="6:15" ht="35.1" customHeight="1">
      <c r="F17494" s="18"/>
      <c r="G17494" s="19"/>
      <c r="H17494" s="19"/>
      <c r="I17494" s="137"/>
      <c r="J17494" s="16"/>
      <c r="K17494" s="17"/>
      <c r="L17494" s="16"/>
      <c r="N17494" s="121"/>
      <c r="O17494" s="96"/>
    </row>
    <row r="17495" spans="6:15" ht="35.1" customHeight="1">
      <c r="F17495" s="22"/>
      <c r="G17495" s="19"/>
      <c r="H17495" s="19"/>
      <c r="I17495" s="120"/>
      <c r="J17495" s="16"/>
      <c r="K17495" s="17"/>
      <c r="L17495" s="16"/>
      <c r="N17495" s="121"/>
      <c r="O17495" s="96"/>
    </row>
    <row r="17496" spans="6:15" ht="35.1" customHeight="1">
      <c r="F17496" s="22"/>
      <c r="G17496" s="19"/>
      <c r="H17496" s="19"/>
      <c r="I17496" s="120"/>
      <c r="J17496" s="16"/>
      <c r="K17496" s="17"/>
      <c r="L17496" s="16"/>
      <c r="N17496" s="121"/>
      <c r="O17496" s="96"/>
    </row>
    <row r="17497" spans="6:15" ht="35.1" customHeight="1">
      <c r="F17497" s="25"/>
      <c r="G17497" s="19"/>
      <c r="H17497" s="19"/>
      <c r="I17497" s="120"/>
      <c r="J17497" s="16"/>
      <c r="K17497" s="17"/>
      <c r="L17497" s="16"/>
      <c r="N17497" s="121"/>
      <c r="O17497" s="96"/>
    </row>
    <row r="17498" spans="6:15" ht="35.1" customHeight="1">
      <c r="F17498" s="25"/>
      <c r="G17498" s="19"/>
      <c r="H17498" s="19"/>
      <c r="I17498" s="120"/>
      <c r="J17498" s="16"/>
      <c r="K17498" s="17"/>
      <c r="L17498" s="16"/>
      <c r="N17498" s="121"/>
      <c r="O17498" s="96"/>
    </row>
    <row r="17499" spans="6:15" ht="35.1" customHeight="1">
      <c r="F17499" s="133"/>
      <c r="G17499" s="19"/>
      <c r="H17499" s="19"/>
      <c r="I17499" s="120"/>
      <c r="J17499" s="16"/>
      <c r="K17499" s="17"/>
      <c r="L17499" s="16"/>
      <c r="N17499" s="121"/>
      <c r="O17499" s="96"/>
    </row>
    <row r="17500" spans="6:15" ht="35.1" customHeight="1">
      <c r="F17500" s="133"/>
      <c r="G17500" s="19"/>
      <c r="H17500" s="19"/>
      <c r="I17500" s="120"/>
      <c r="J17500" s="23"/>
      <c r="K17500" s="24"/>
      <c r="L17500" s="23"/>
      <c r="N17500" s="121"/>
      <c r="O17500" s="96"/>
    </row>
    <row r="17501" spans="6:15" ht="35.1" customHeight="1">
      <c r="F17501" s="133"/>
      <c r="G17501" s="19"/>
      <c r="H17501" s="19"/>
      <c r="I17501" s="120"/>
      <c r="J17501" s="23"/>
      <c r="K17501" s="24"/>
      <c r="L17501" s="23"/>
      <c r="N17501" s="121"/>
      <c r="O17501" s="96"/>
    </row>
    <row r="17502" spans="6:15" ht="35.1" customHeight="1">
      <c r="F17502" s="130"/>
      <c r="G17502" s="25"/>
      <c r="H17502" s="25"/>
      <c r="I17502" s="132"/>
      <c r="J17502" s="23"/>
      <c r="K17502" s="24"/>
      <c r="L17502" s="23"/>
      <c r="N17502" s="121"/>
    </row>
    <row r="17503" spans="6:15" ht="35.1" customHeight="1">
      <c r="F17503" s="6"/>
      <c r="G17503" s="25"/>
      <c r="H17503" s="25"/>
      <c r="I17503" s="132"/>
      <c r="J17503" s="23"/>
      <c r="K17503" s="24"/>
      <c r="L17503" s="23"/>
      <c r="N17503" s="121"/>
    </row>
    <row r="17504" spans="6:15" ht="35.1" customHeight="1">
      <c r="F17504" s="18"/>
      <c r="G17504" s="25"/>
      <c r="H17504" s="25"/>
      <c r="I17504" s="132"/>
      <c r="J17504" s="23"/>
      <c r="K17504" s="24"/>
      <c r="L17504" s="23"/>
      <c r="N17504" s="121"/>
    </row>
    <row r="17505" spans="1:15" ht="35.1" customHeight="1">
      <c r="F17505" s="18"/>
      <c r="G17505" s="25"/>
      <c r="H17505" s="25"/>
      <c r="I17505" s="132"/>
      <c r="J17505" s="23"/>
      <c r="K17505" s="24"/>
      <c r="L17505" s="23"/>
      <c r="N17505" s="121"/>
    </row>
    <row r="17506" spans="1:15" ht="35.1" customHeight="1">
      <c r="F17506" s="18"/>
      <c r="G17506" s="25"/>
      <c r="H17506" s="25"/>
      <c r="I17506" s="132"/>
      <c r="J17506" s="23"/>
      <c r="K17506" s="24"/>
      <c r="L17506" s="23"/>
      <c r="N17506" s="121"/>
    </row>
    <row r="17507" spans="1:15" ht="35.1" customHeight="1">
      <c r="F17507" s="22"/>
      <c r="G17507" s="25"/>
      <c r="H17507" s="25"/>
      <c r="I17507" s="132"/>
      <c r="J17507" s="23"/>
      <c r="K17507" s="24"/>
      <c r="L17507" s="23"/>
      <c r="N17507" s="121"/>
    </row>
    <row r="17508" spans="1:15" ht="35.1" customHeight="1">
      <c r="F17508" s="22"/>
      <c r="G17508" s="25"/>
      <c r="H17508" s="25"/>
      <c r="I17508" s="132"/>
      <c r="J17508" s="23"/>
      <c r="K17508" s="24"/>
      <c r="L17508" s="23"/>
      <c r="N17508" s="121"/>
    </row>
    <row r="17509" spans="1:15" ht="35.1" customHeight="1">
      <c r="A17509" s="110"/>
      <c r="B17509" s="149"/>
      <c r="C17509" s="127"/>
      <c r="D17509" s="96"/>
      <c r="F17509" s="25"/>
      <c r="G17509" s="6"/>
      <c r="J17509" s="100"/>
      <c r="K17509" s="100"/>
      <c r="N17509" s="131"/>
    </row>
    <row r="17510" spans="1:15" ht="35.1" customHeight="1">
      <c r="F17510" s="25"/>
      <c r="G17510" s="6"/>
      <c r="J17510" s="100"/>
      <c r="K17510" s="100"/>
      <c r="N17510" s="131"/>
    </row>
    <row r="17511" spans="1:15" ht="35.1" customHeight="1">
      <c r="F17511" s="133"/>
      <c r="J17511" s="100"/>
      <c r="K17511" s="100"/>
      <c r="N17511" s="131"/>
    </row>
    <row r="17512" spans="1:15" ht="35.1" customHeight="1">
      <c r="F17512" s="133"/>
      <c r="J17512" s="100"/>
      <c r="K17512" s="100"/>
      <c r="N17512" s="131"/>
    </row>
    <row r="17513" spans="1:15" ht="35.1" customHeight="1">
      <c r="F17513" s="133"/>
      <c r="J17513" s="100"/>
      <c r="K17513" s="100"/>
      <c r="N17513" s="131"/>
    </row>
    <row r="17514" spans="1:15" ht="35.1" customHeight="1">
      <c r="F17514" s="133"/>
      <c r="G17514" s="19"/>
      <c r="H17514" s="19"/>
      <c r="I17514" s="137"/>
      <c r="J17514" s="16"/>
      <c r="K17514" s="17"/>
      <c r="L17514" s="16"/>
      <c r="N17514" s="119"/>
      <c r="O17514" s="96"/>
    </row>
    <row r="17515" spans="1:15" ht="35.1" customHeight="1">
      <c r="F17515" s="18"/>
      <c r="G17515" s="19"/>
      <c r="H17515" s="19"/>
      <c r="I17515" s="120"/>
      <c r="J17515" s="16"/>
      <c r="K17515" s="17"/>
      <c r="L17515" s="16"/>
      <c r="N17515" s="119"/>
      <c r="O17515" s="96"/>
    </row>
    <row r="17516" spans="1:15" ht="35.1" customHeight="1">
      <c r="F17516" s="18"/>
      <c r="G17516" s="19"/>
      <c r="H17516" s="19"/>
      <c r="I17516" s="120"/>
      <c r="J17516" s="16"/>
      <c r="K17516" s="17"/>
      <c r="L17516" s="16"/>
      <c r="N17516" s="119"/>
      <c r="O17516" s="96"/>
    </row>
    <row r="17517" spans="1:15" ht="35.1" customHeight="1">
      <c r="F17517" s="18"/>
      <c r="G17517" s="19"/>
      <c r="H17517" s="19"/>
      <c r="I17517" s="120"/>
      <c r="J17517" s="23"/>
      <c r="K17517" s="24"/>
      <c r="L17517" s="23"/>
      <c r="N17517" s="119"/>
      <c r="O17517" s="96"/>
    </row>
    <row r="17518" spans="1:15" ht="35.1" customHeight="1">
      <c r="F17518" s="18"/>
      <c r="G17518" s="19"/>
      <c r="H17518" s="19"/>
      <c r="I17518" s="120"/>
      <c r="J17518" s="23"/>
      <c r="K17518" s="24"/>
      <c r="L17518" s="23"/>
      <c r="N17518" s="119"/>
      <c r="O17518" s="96"/>
    </row>
    <row r="17519" spans="1:15" ht="35.1" customHeight="1">
      <c r="F17519" s="18"/>
      <c r="G17519" s="25"/>
      <c r="H17519" s="25"/>
      <c r="I17519" s="120"/>
      <c r="J17519" s="23"/>
      <c r="K17519" s="24"/>
      <c r="L17519" s="23"/>
      <c r="N17519" s="119"/>
    </row>
    <row r="17520" spans="1:15" ht="35.1" customHeight="1">
      <c r="F17520" s="18"/>
      <c r="G17520" s="25"/>
      <c r="H17520" s="25"/>
      <c r="I17520" s="132"/>
      <c r="J17520" s="23"/>
      <c r="K17520" s="24"/>
      <c r="L17520" s="23"/>
      <c r="N17520" s="119"/>
    </row>
    <row r="17521" spans="6:15" ht="35.1" customHeight="1">
      <c r="F17521" s="22"/>
      <c r="G17521" s="25"/>
      <c r="H17521" s="25"/>
      <c r="I17521" s="132"/>
      <c r="J17521" s="23"/>
      <c r="K17521" s="24"/>
      <c r="L17521" s="23"/>
      <c r="N17521" s="119"/>
    </row>
    <row r="17522" spans="6:15" ht="35.1" customHeight="1">
      <c r="F17522" s="22"/>
      <c r="G17522" s="19"/>
      <c r="H17522" s="19"/>
      <c r="I17522" s="120"/>
      <c r="J17522" s="16"/>
      <c r="K17522" s="17"/>
      <c r="L17522" s="16"/>
      <c r="N17522" s="119"/>
      <c r="O17522" s="96"/>
    </row>
    <row r="17523" spans="6:15" ht="35.1" customHeight="1">
      <c r="F17523" s="25"/>
      <c r="G17523" s="19"/>
      <c r="H17523" s="19"/>
      <c r="I17523" s="120"/>
      <c r="J17523" s="16"/>
      <c r="K17523" s="17"/>
      <c r="L17523" s="16"/>
      <c r="N17523" s="119"/>
      <c r="O17523" s="96"/>
    </row>
    <row r="17524" spans="6:15" ht="35.1" customHeight="1">
      <c r="F17524" s="25"/>
      <c r="G17524" s="19"/>
      <c r="H17524" s="19"/>
      <c r="I17524" s="120"/>
      <c r="J17524" s="16"/>
      <c r="K17524" s="17"/>
      <c r="L17524" s="16"/>
      <c r="N17524" s="119"/>
      <c r="O17524" s="96"/>
    </row>
    <row r="17525" spans="6:15" ht="35.1" customHeight="1">
      <c r="F17525" s="133"/>
      <c r="G17525" s="19"/>
      <c r="H17525" s="19"/>
      <c r="I17525" s="120"/>
      <c r="J17525" s="16"/>
      <c r="K17525" s="17"/>
      <c r="L17525" s="16"/>
      <c r="N17525" s="119"/>
      <c r="O17525" s="96"/>
    </row>
    <row r="17526" spans="6:15" ht="35.1" customHeight="1">
      <c r="F17526" s="133"/>
      <c r="G17526" s="19"/>
      <c r="H17526" s="19"/>
      <c r="I17526" s="120"/>
      <c r="J17526" s="16"/>
      <c r="K17526" s="17"/>
      <c r="L17526" s="16"/>
      <c r="N17526" s="119"/>
      <c r="O17526" s="96"/>
    </row>
    <row r="17527" spans="6:15" ht="35.1" customHeight="1">
      <c r="F17527" s="133"/>
      <c r="G17527" s="19"/>
      <c r="H17527" s="19"/>
      <c r="I17527" s="120"/>
      <c r="J17527" s="16"/>
      <c r="K17527" s="17"/>
      <c r="L17527" s="16"/>
      <c r="N17527" s="119"/>
      <c r="O17527" s="96"/>
    </row>
    <row r="17528" spans="6:15" ht="35.1" customHeight="1">
      <c r="F17528" s="133"/>
      <c r="G17528" s="19"/>
      <c r="H17528" s="19"/>
      <c r="I17528" s="120"/>
      <c r="J17528" s="23"/>
      <c r="K17528" s="24"/>
      <c r="L17528" s="23"/>
      <c r="N17528" s="119"/>
      <c r="O17528" s="96"/>
    </row>
    <row r="17529" spans="6:15" ht="35.1" customHeight="1">
      <c r="F17529" s="133"/>
      <c r="G17529" s="25"/>
      <c r="H17529" s="25"/>
      <c r="I17529" s="132"/>
      <c r="J17529" s="23"/>
      <c r="K17529" s="24"/>
      <c r="L17529" s="23"/>
      <c r="N17529" s="119"/>
    </row>
    <row r="17530" spans="6:15" ht="35.1" customHeight="1">
      <c r="F17530" s="130"/>
      <c r="G17530" s="25"/>
      <c r="H17530" s="25"/>
      <c r="I17530" s="132"/>
      <c r="J17530" s="23"/>
      <c r="K17530" s="24"/>
      <c r="L17530" s="23"/>
      <c r="N17530" s="119"/>
    </row>
    <row r="17531" spans="6:15" ht="35.1" customHeight="1">
      <c r="F17531" s="6"/>
      <c r="G17531" s="25"/>
      <c r="H17531" s="25"/>
      <c r="I17531" s="132"/>
      <c r="J17531" s="23"/>
      <c r="K17531" s="24"/>
      <c r="L17531" s="23"/>
      <c r="N17531" s="119"/>
    </row>
    <row r="17532" spans="6:15" ht="35.1" customHeight="1">
      <c r="G17532" s="25"/>
      <c r="H17532" s="25"/>
      <c r="I17532" s="132"/>
      <c r="J17532" s="23"/>
      <c r="K17532" s="24"/>
      <c r="L17532" s="23"/>
      <c r="N17532" s="119"/>
    </row>
    <row r="17533" spans="6:15" ht="35.1" customHeight="1">
      <c r="G17533" s="19"/>
      <c r="H17533" s="19"/>
      <c r="I17533" s="120"/>
      <c r="J17533" s="16"/>
      <c r="K17533" s="17"/>
      <c r="L17533" s="16"/>
      <c r="N17533" s="119"/>
      <c r="O17533" s="96"/>
    </row>
    <row r="17534" spans="6:15" ht="35.1" customHeight="1">
      <c r="G17534" s="19"/>
      <c r="H17534" s="19"/>
      <c r="I17534" s="120"/>
      <c r="J17534" s="16"/>
      <c r="K17534" s="17"/>
      <c r="L17534" s="16"/>
      <c r="N17534" s="119"/>
      <c r="O17534" s="96"/>
    </row>
    <row r="17535" spans="6:15" ht="35.1" customHeight="1">
      <c r="F17535" s="18"/>
      <c r="G17535" s="19"/>
      <c r="H17535" s="19"/>
      <c r="I17535" s="120"/>
      <c r="J17535" s="16"/>
      <c r="K17535" s="17"/>
      <c r="L17535" s="16"/>
      <c r="N17535" s="119"/>
      <c r="O17535" s="96"/>
    </row>
    <row r="17536" spans="6:15" ht="35.1" customHeight="1">
      <c r="F17536" s="18"/>
      <c r="G17536" s="19"/>
      <c r="H17536" s="19"/>
      <c r="I17536" s="120"/>
      <c r="J17536" s="23"/>
      <c r="K17536" s="24"/>
      <c r="L17536" s="23"/>
      <c r="N17536" s="119"/>
      <c r="O17536" s="96"/>
    </row>
    <row r="17537" spans="6:15" ht="35.1" customHeight="1">
      <c r="F17537" s="18"/>
      <c r="G17537" s="25"/>
      <c r="H17537" s="25"/>
      <c r="I17537" s="120"/>
      <c r="J17537" s="23"/>
      <c r="K17537" s="24"/>
      <c r="L17537" s="23"/>
      <c r="N17537" s="119"/>
    </row>
    <row r="17538" spans="6:15" ht="35.1" customHeight="1">
      <c r="F17538" s="22"/>
      <c r="G17538" s="25"/>
      <c r="H17538" s="25"/>
      <c r="I17538" s="132"/>
      <c r="J17538" s="23"/>
      <c r="K17538" s="24"/>
      <c r="L17538" s="23"/>
      <c r="N17538" s="119"/>
    </row>
    <row r="17539" spans="6:15" ht="35.1" customHeight="1">
      <c r="F17539" s="22"/>
      <c r="G17539" s="25"/>
      <c r="H17539" s="25"/>
      <c r="I17539" s="132"/>
      <c r="J17539" s="23"/>
      <c r="K17539" s="24"/>
      <c r="L17539" s="23"/>
      <c r="N17539" s="119"/>
    </row>
    <row r="17540" spans="6:15" ht="35.1" customHeight="1">
      <c r="F17540" s="25"/>
      <c r="G17540" s="25"/>
      <c r="H17540" s="25"/>
      <c r="I17540" s="132"/>
      <c r="J17540" s="23"/>
      <c r="K17540" s="24"/>
      <c r="L17540" s="23"/>
      <c r="N17540" s="119"/>
    </row>
    <row r="17541" spans="6:15" ht="35.1" customHeight="1">
      <c r="F17541" s="133"/>
      <c r="G17541" s="25"/>
      <c r="H17541" s="25"/>
      <c r="I17541" s="132"/>
      <c r="J17541" s="23"/>
      <c r="K17541" s="24"/>
      <c r="L17541" s="23"/>
      <c r="N17541" s="119"/>
    </row>
    <row r="17542" spans="6:15" ht="35.1" customHeight="1">
      <c r="F17542" s="133"/>
      <c r="G17542" s="19"/>
      <c r="H17542" s="19"/>
      <c r="I17542" s="120"/>
      <c r="J17542" s="16"/>
      <c r="K17542" s="17"/>
      <c r="L17542" s="16"/>
      <c r="N17542" s="119"/>
      <c r="O17542" s="96"/>
    </row>
    <row r="17543" spans="6:15" ht="35.1" customHeight="1">
      <c r="F17543" s="18"/>
      <c r="G17543" s="19"/>
      <c r="H17543" s="19"/>
      <c r="I17543" s="120"/>
      <c r="J17543" s="16"/>
      <c r="K17543" s="17"/>
      <c r="L17543" s="16"/>
      <c r="N17543" s="119"/>
      <c r="O17543" s="96"/>
    </row>
    <row r="17544" spans="6:15" ht="35.1" customHeight="1">
      <c r="F17544" s="18"/>
      <c r="G17544" s="19"/>
      <c r="H17544" s="19"/>
      <c r="I17544" s="120"/>
      <c r="J17544" s="16"/>
      <c r="K17544" s="17"/>
      <c r="L17544" s="16"/>
      <c r="N17544" s="119"/>
      <c r="O17544" s="96"/>
    </row>
    <row r="17545" spans="6:15" ht="35.1" customHeight="1">
      <c r="F17545" s="18"/>
      <c r="G17545" s="19"/>
      <c r="H17545" s="19"/>
      <c r="I17545" s="120"/>
      <c r="J17545" s="23"/>
      <c r="K17545" s="24"/>
      <c r="L17545" s="23"/>
      <c r="N17545" s="119"/>
      <c r="O17545" s="96"/>
    </row>
    <row r="17546" spans="6:15" ht="35.1" customHeight="1">
      <c r="F17546" s="18"/>
      <c r="G17546" s="25"/>
      <c r="H17546" s="25"/>
      <c r="I17546" s="120"/>
      <c r="J17546" s="23"/>
      <c r="K17546" s="24"/>
      <c r="L17546" s="23"/>
      <c r="N17546" s="119"/>
    </row>
    <row r="17547" spans="6:15" ht="35.1" customHeight="1">
      <c r="F17547" s="18"/>
      <c r="G17547" s="25"/>
      <c r="H17547" s="25"/>
      <c r="I17547" s="132"/>
      <c r="J17547" s="23"/>
      <c r="K17547" s="24"/>
      <c r="L17547" s="23"/>
      <c r="N17547" s="119"/>
    </row>
    <row r="17548" spans="6:15" ht="35.1" customHeight="1">
      <c r="F17548" s="18"/>
      <c r="G17548" s="25"/>
      <c r="H17548" s="25"/>
      <c r="I17548" s="132"/>
      <c r="J17548" s="23"/>
      <c r="K17548" s="24"/>
      <c r="L17548" s="23"/>
      <c r="N17548" s="119"/>
    </row>
    <row r="17549" spans="6:15" ht="35.1" customHeight="1">
      <c r="F17549" s="22"/>
      <c r="G17549" s="25"/>
      <c r="H17549" s="25"/>
      <c r="I17549" s="132"/>
      <c r="J17549" s="23"/>
      <c r="K17549" s="24"/>
      <c r="L17549" s="23"/>
      <c r="N17549" s="119"/>
    </row>
    <row r="17550" spans="6:15" ht="35.1" customHeight="1">
      <c r="F17550" s="25"/>
      <c r="G17550" s="25"/>
      <c r="H17550" s="25"/>
      <c r="I17550" s="132"/>
      <c r="J17550" s="23"/>
      <c r="K17550" s="24"/>
      <c r="L17550" s="23"/>
      <c r="N17550" s="119"/>
    </row>
    <row r="17551" spans="6:15" ht="35.1" customHeight="1">
      <c r="F17551" s="25"/>
      <c r="G17551" s="25"/>
      <c r="H17551" s="25"/>
      <c r="I17551" s="132"/>
      <c r="J17551" s="23"/>
      <c r="K17551" s="24"/>
      <c r="L17551" s="23"/>
      <c r="N17551" s="119"/>
    </row>
    <row r="17552" spans="6:15" ht="35.1" customHeight="1">
      <c r="F17552" s="133"/>
      <c r="G17552" s="19"/>
      <c r="H17552" s="19"/>
      <c r="I17552" s="137"/>
      <c r="J17552" s="16"/>
      <c r="K17552" s="17"/>
      <c r="L17552" s="16"/>
      <c r="N17552" s="119"/>
      <c r="O17552" s="96"/>
    </row>
    <row r="17553" spans="1:15" ht="35.1" customHeight="1">
      <c r="F17553" s="133"/>
      <c r="G17553" s="19"/>
      <c r="H17553" s="19"/>
      <c r="I17553" s="120"/>
      <c r="J17553" s="16"/>
      <c r="K17553" s="17"/>
      <c r="L17553" s="16"/>
      <c r="N17553" s="119"/>
      <c r="O17553" s="96"/>
    </row>
    <row r="17554" spans="1:15" ht="35.1" customHeight="1">
      <c r="F17554" s="18"/>
      <c r="G17554" s="19"/>
      <c r="H17554" s="19"/>
      <c r="I17554" s="120"/>
      <c r="J17554" s="16"/>
      <c r="K17554" s="17"/>
      <c r="L17554" s="16"/>
      <c r="N17554" s="119"/>
      <c r="O17554" s="96"/>
    </row>
    <row r="17555" spans="1:15" ht="35.1" customHeight="1">
      <c r="F17555" s="18"/>
      <c r="G17555" s="19"/>
      <c r="H17555" s="19"/>
      <c r="I17555" s="120"/>
      <c r="J17555" s="16"/>
      <c r="K17555" s="17"/>
      <c r="L17555" s="16"/>
      <c r="N17555" s="119"/>
      <c r="O17555" s="96"/>
    </row>
    <row r="17556" spans="1:15" ht="35.1" customHeight="1">
      <c r="F17556" s="18"/>
      <c r="G17556" s="19"/>
      <c r="H17556" s="19"/>
      <c r="I17556" s="120"/>
      <c r="J17556" s="23"/>
      <c r="K17556" s="24"/>
      <c r="L17556" s="23"/>
      <c r="N17556" s="119"/>
      <c r="O17556" s="96"/>
    </row>
    <row r="17557" spans="1:15" ht="35.1" customHeight="1">
      <c r="F17557" s="22"/>
      <c r="G17557" s="19"/>
      <c r="H17557" s="19"/>
      <c r="I17557" s="120"/>
      <c r="J17557" s="23"/>
      <c r="K17557" s="24"/>
      <c r="L17557" s="23"/>
      <c r="N17557" s="119"/>
      <c r="O17557" s="96"/>
    </row>
    <row r="17558" spans="1:15" ht="35.1" customHeight="1">
      <c r="F17558" s="25"/>
      <c r="G17558" s="25"/>
      <c r="H17558" s="25"/>
      <c r="I17558" s="132"/>
      <c r="J17558" s="23"/>
      <c r="K17558" s="24"/>
      <c r="L17558" s="23"/>
      <c r="N17558" s="119"/>
    </row>
    <row r="17559" spans="1:15" ht="35.1" customHeight="1">
      <c r="F17559" s="25"/>
      <c r="G17559" s="25"/>
      <c r="H17559" s="25"/>
      <c r="I17559" s="132"/>
      <c r="J17559" s="23"/>
      <c r="K17559" s="24"/>
      <c r="L17559" s="23"/>
      <c r="N17559" s="119"/>
    </row>
    <row r="17560" spans="1:15" ht="35.1" customHeight="1">
      <c r="F17560" s="133"/>
      <c r="G17560" s="25"/>
      <c r="H17560" s="25"/>
      <c r="I17560" s="132"/>
      <c r="J17560" s="23"/>
      <c r="K17560" s="24"/>
      <c r="L17560" s="23"/>
      <c r="N17560" s="119"/>
    </row>
    <row r="17561" spans="1:15" ht="35.1" customHeight="1">
      <c r="A17561" s="110"/>
      <c r="B17561" s="111"/>
      <c r="C17561" s="127"/>
      <c r="D17561" s="96"/>
      <c r="F17561" s="133"/>
      <c r="G17561" s="6"/>
      <c r="J17561" s="100"/>
      <c r="K17561" s="100"/>
      <c r="N17561" s="131"/>
    </row>
    <row r="17562" spans="1:15" ht="35.1" customHeight="1">
      <c r="F17562" s="133"/>
      <c r="G17562" s="6"/>
      <c r="J17562" s="100"/>
      <c r="K17562" s="100"/>
      <c r="N17562" s="131"/>
    </row>
    <row r="17563" spans="1:15" ht="35.1" customHeight="1">
      <c r="F17563" s="18"/>
      <c r="J17563" s="100"/>
      <c r="K17563" s="100"/>
      <c r="N17563" s="131"/>
    </row>
    <row r="17564" spans="1:15" ht="35.1" customHeight="1">
      <c r="F17564" s="18"/>
      <c r="J17564" s="100"/>
      <c r="K17564" s="100"/>
      <c r="N17564" s="131"/>
    </row>
    <row r="17565" spans="1:15" ht="35.1" customHeight="1">
      <c r="F17565" s="18"/>
      <c r="J17565" s="100"/>
      <c r="K17565" s="100"/>
      <c r="N17565" s="131"/>
    </row>
    <row r="17566" spans="1:15" ht="35.1" customHeight="1">
      <c r="F17566" s="22"/>
      <c r="G17566" s="19"/>
      <c r="H17566" s="19"/>
      <c r="I17566" s="120"/>
      <c r="J17566" s="16"/>
      <c r="K17566" s="17"/>
      <c r="L17566" s="16"/>
      <c r="N17566" s="119"/>
      <c r="O17566" s="96"/>
    </row>
    <row r="17567" spans="1:15" ht="35.1" customHeight="1">
      <c r="F17567" s="25"/>
      <c r="G17567" s="19"/>
      <c r="H17567" s="19"/>
      <c r="I17567" s="120"/>
      <c r="J17567" s="16"/>
      <c r="K17567" s="17"/>
      <c r="L17567" s="16"/>
      <c r="N17567" s="119"/>
      <c r="O17567" s="96"/>
    </row>
    <row r="17568" spans="1:15" ht="35.1" customHeight="1">
      <c r="F17568" s="25"/>
      <c r="G17568" s="25"/>
      <c r="H17568" s="25"/>
      <c r="I17568" s="120"/>
      <c r="J17568" s="23"/>
      <c r="K17568" s="24"/>
      <c r="L17568" s="23"/>
      <c r="N17568" s="119"/>
    </row>
    <row r="17569" spans="6:15" ht="35.1" customHeight="1">
      <c r="F17569" s="133"/>
      <c r="G17569" s="25"/>
      <c r="H17569" s="25"/>
      <c r="I17569" s="120"/>
      <c r="J17569" s="23"/>
      <c r="K17569" s="24"/>
      <c r="L17569" s="23"/>
      <c r="N17569" s="119"/>
    </row>
    <row r="17570" spans="6:15" ht="35.1" customHeight="1">
      <c r="F17570" s="133"/>
      <c r="G17570" s="25"/>
      <c r="H17570" s="25"/>
      <c r="I17570" s="120"/>
      <c r="J17570" s="23"/>
      <c r="K17570" s="24"/>
      <c r="L17570" s="23"/>
      <c r="N17570" s="119"/>
    </row>
    <row r="17571" spans="6:15" ht="35.1" customHeight="1">
      <c r="F17571" s="133"/>
      <c r="G17571" s="25"/>
      <c r="H17571" s="25"/>
      <c r="I17571" s="132"/>
      <c r="J17571" s="23"/>
      <c r="K17571" s="24"/>
      <c r="L17571" s="23"/>
      <c r="N17571" s="119"/>
    </row>
    <row r="17572" spans="6:15" ht="35.1" customHeight="1">
      <c r="F17572" s="133"/>
      <c r="G17572" s="19"/>
      <c r="H17572" s="19"/>
      <c r="I17572" s="120"/>
      <c r="J17572" s="16"/>
      <c r="K17572" s="17"/>
      <c r="L17572" s="16"/>
    </row>
    <row r="17573" spans="6:15" ht="35.1" customHeight="1">
      <c r="F17573" s="18"/>
      <c r="G17573" s="19"/>
      <c r="H17573" s="19"/>
      <c r="I17573" s="120"/>
      <c r="J17573" s="16"/>
      <c r="K17573" s="17"/>
      <c r="L17573" s="16"/>
      <c r="N17573" s="119"/>
      <c r="O17573" s="96"/>
    </row>
    <row r="17574" spans="6:15" ht="35.1" customHeight="1">
      <c r="F17574" s="18"/>
      <c r="G17574" s="19"/>
      <c r="H17574" s="19"/>
      <c r="I17574" s="120"/>
      <c r="J17574" s="23"/>
      <c r="K17574" s="24"/>
      <c r="L17574" s="23"/>
      <c r="N17574" s="119"/>
      <c r="O17574" s="96"/>
    </row>
    <row r="17575" spans="6:15" ht="35.1" customHeight="1">
      <c r="F17575" s="18"/>
      <c r="G17575" s="25"/>
      <c r="H17575" s="25"/>
      <c r="I17575" s="120"/>
      <c r="J17575" s="23"/>
      <c r="K17575" s="24"/>
      <c r="L17575" s="23"/>
      <c r="N17575" s="119"/>
    </row>
    <row r="17576" spans="6:15" ht="35.1" customHeight="1">
      <c r="F17576" s="18"/>
      <c r="G17576" s="25"/>
      <c r="H17576" s="25"/>
      <c r="I17576" s="120"/>
      <c r="J17576" s="23"/>
      <c r="K17576" s="24"/>
      <c r="L17576" s="23"/>
      <c r="N17576" s="119"/>
    </row>
    <row r="17577" spans="6:15" ht="35.1" customHeight="1">
      <c r="F17577" s="22"/>
      <c r="G17577" s="19"/>
      <c r="H17577" s="19"/>
      <c r="I17577" s="120"/>
      <c r="J17577" s="16"/>
      <c r="K17577" s="17"/>
      <c r="L17577" s="16"/>
    </row>
    <row r="17578" spans="6:15" ht="35.1" customHeight="1">
      <c r="F17578" s="22"/>
      <c r="G17578" s="19"/>
      <c r="H17578" s="19"/>
      <c r="I17578" s="120"/>
      <c r="J17578" s="16"/>
      <c r="K17578" s="17"/>
      <c r="L17578" s="16"/>
      <c r="N17578" s="119"/>
      <c r="O17578" s="96"/>
    </row>
    <row r="17579" spans="6:15" ht="35.1" customHeight="1">
      <c r="F17579" s="25"/>
      <c r="G17579" s="19"/>
      <c r="H17579" s="19"/>
      <c r="I17579" s="120"/>
      <c r="J17579" s="23"/>
      <c r="K17579" s="24"/>
      <c r="L17579" s="23"/>
      <c r="N17579" s="119"/>
      <c r="O17579" s="96"/>
    </row>
    <row r="17580" spans="6:15" ht="35.1" customHeight="1">
      <c r="F17580" s="133"/>
      <c r="G17580" s="25"/>
      <c r="H17580" s="25"/>
      <c r="I17580" s="120"/>
      <c r="J17580" s="23"/>
      <c r="K17580" s="24"/>
      <c r="L17580" s="23"/>
      <c r="N17580" s="119"/>
    </row>
    <row r="17581" spans="6:15" ht="35.1" customHeight="1">
      <c r="F17581" s="133"/>
      <c r="G17581" s="25"/>
      <c r="H17581" s="25"/>
      <c r="I17581" s="120"/>
      <c r="J17581" s="23"/>
      <c r="K17581" s="24"/>
      <c r="L17581" s="23"/>
      <c r="N17581" s="119"/>
    </row>
    <row r="17582" spans="6:15" ht="35.1" customHeight="1">
      <c r="F17582" s="130"/>
      <c r="G17582" s="19"/>
      <c r="H17582" s="19"/>
      <c r="I17582" s="137"/>
      <c r="J17582" s="16"/>
      <c r="K17582" s="17"/>
      <c r="L17582" s="16"/>
      <c r="N17582" s="119"/>
      <c r="O17582" s="96"/>
    </row>
    <row r="17583" spans="6:15" ht="35.1" customHeight="1">
      <c r="F17583" s="6"/>
      <c r="G17583" s="19"/>
      <c r="H17583" s="19"/>
      <c r="I17583" s="120"/>
      <c r="J17583" s="16"/>
      <c r="K17583" s="17"/>
      <c r="L17583" s="16"/>
      <c r="N17583" s="119"/>
      <c r="O17583" s="96"/>
    </row>
    <row r="17584" spans="6:15" ht="35.1" customHeight="1">
      <c r="G17584" s="19"/>
      <c r="H17584" s="19"/>
      <c r="I17584" s="120"/>
      <c r="J17584" s="16"/>
      <c r="K17584" s="17"/>
      <c r="L17584" s="16"/>
      <c r="N17584" s="119"/>
      <c r="O17584" s="96"/>
    </row>
    <row r="17585" spans="1:15" ht="35.1" customHeight="1">
      <c r="G17585" s="19"/>
      <c r="H17585" s="19"/>
      <c r="I17585" s="120"/>
      <c r="J17585" s="16"/>
      <c r="K17585" s="17"/>
      <c r="L17585" s="16"/>
      <c r="N17585" s="119"/>
      <c r="O17585" s="96"/>
    </row>
    <row r="17586" spans="1:15" ht="35.1" customHeight="1">
      <c r="G17586" s="19"/>
      <c r="H17586" s="19"/>
      <c r="I17586" s="120"/>
      <c r="J17586" s="23"/>
      <c r="K17586" s="24"/>
      <c r="L17586" s="23"/>
      <c r="N17586" s="119"/>
      <c r="O17586" s="96"/>
    </row>
    <row r="17587" spans="1:15" ht="35.1" customHeight="1">
      <c r="F17587" s="18"/>
      <c r="G17587" s="19"/>
      <c r="H17587" s="19"/>
      <c r="I17587" s="120"/>
      <c r="J17587" s="23"/>
      <c r="K17587" s="24"/>
      <c r="L17587" s="23"/>
      <c r="N17587" s="119"/>
      <c r="O17587" s="96"/>
    </row>
    <row r="17588" spans="1:15" ht="35.1" customHeight="1">
      <c r="F17588" s="18"/>
      <c r="G17588" s="25"/>
      <c r="H17588" s="25"/>
      <c r="I17588" s="132"/>
      <c r="J17588" s="23"/>
      <c r="K17588" s="24"/>
      <c r="L17588" s="23"/>
      <c r="N17588" s="119"/>
    </row>
    <row r="17589" spans="1:15" ht="35.1" customHeight="1">
      <c r="F17589" s="25"/>
      <c r="G17589" s="25"/>
      <c r="H17589" s="25"/>
      <c r="I17589" s="132"/>
      <c r="J17589" s="23"/>
      <c r="K17589" s="24"/>
      <c r="L17589" s="23"/>
      <c r="N17589" s="119"/>
    </row>
    <row r="17590" spans="1:15" ht="35.1" customHeight="1">
      <c r="F17590" s="25"/>
      <c r="G17590" s="25"/>
      <c r="H17590" s="25"/>
      <c r="I17590" s="132"/>
      <c r="J17590" s="23"/>
      <c r="K17590" s="24"/>
      <c r="L17590" s="23"/>
      <c r="N17590" s="119"/>
    </row>
    <row r="17591" spans="1:15" ht="35.1" customHeight="1">
      <c r="F17591" s="133"/>
      <c r="G17591" s="25"/>
      <c r="H17591" s="25"/>
      <c r="I17591" s="132"/>
      <c r="J17591" s="23"/>
      <c r="K17591" s="24"/>
      <c r="L17591" s="23"/>
      <c r="N17591" s="119"/>
    </row>
    <row r="17592" spans="1:15" ht="35.1" customHeight="1">
      <c r="F17592" s="133"/>
      <c r="G17592" s="19"/>
      <c r="H17592" s="19"/>
      <c r="I17592" s="137"/>
      <c r="J17592" s="16"/>
      <c r="K17592" s="17"/>
      <c r="L17592" s="16"/>
      <c r="N17592" s="119"/>
      <c r="O17592" s="96"/>
    </row>
    <row r="17593" spans="1:15" ht="35.1" customHeight="1">
      <c r="F17593" s="18"/>
      <c r="G17593" s="19"/>
      <c r="H17593" s="19"/>
      <c r="I17593" s="120"/>
      <c r="J17593" s="16"/>
      <c r="K17593" s="17"/>
      <c r="L17593" s="16"/>
      <c r="N17593" s="119"/>
      <c r="O17593" s="96"/>
    </row>
    <row r="17594" spans="1:15" ht="35.1" customHeight="1">
      <c r="F17594" s="18"/>
      <c r="G17594" s="19"/>
      <c r="H17594" s="19"/>
      <c r="I17594" s="120"/>
      <c r="J17594" s="23"/>
      <c r="K17594" s="24"/>
      <c r="L17594" s="23"/>
      <c r="N17594" s="119"/>
      <c r="O17594" s="96"/>
    </row>
    <row r="17595" spans="1:15" ht="35.1" customHeight="1">
      <c r="F17595" s="22"/>
      <c r="G17595" s="19"/>
      <c r="H17595" s="19"/>
      <c r="I17595" s="120"/>
      <c r="J17595" s="23"/>
      <c r="K17595" s="24"/>
      <c r="L17595" s="23"/>
      <c r="N17595" s="119"/>
      <c r="O17595" s="96"/>
    </row>
    <row r="17596" spans="1:15" ht="35.1" customHeight="1">
      <c r="F17596" s="25"/>
      <c r="G17596" s="25"/>
      <c r="H17596" s="25"/>
      <c r="I17596" s="120"/>
      <c r="J17596" s="23"/>
      <c r="K17596" s="24"/>
      <c r="L17596" s="23"/>
      <c r="N17596" s="119"/>
    </row>
    <row r="17597" spans="1:15" ht="35.1" customHeight="1">
      <c r="F17597" s="133"/>
      <c r="G17597" s="25"/>
      <c r="H17597" s="25"/>
      <c r="I17597" s="120"/>
      <c r="J17597" s="23"/>
      <c r="K17597" s="24"/>
      <c r="L17597" s="23"/>
      <c r="N17597" s="119"/>
    </row>
    <row r="17598" spans="1:15" ht="35.1" customHeight="1">
      <c r="F17598" s="18"/>
      <c r="G17598" s="25"/>
      <c r="H17598" s="25"/>
      <c r="I17598" s="132"/>
      <c r="J17598" s="23"/>
      <c r="K17598" s="24"/>
      <c r="L17598" s="23"/>
      <c r="N17598" s="119"/>
    </row>
    <row r="17599" spans="1:15" ht="35.1" customHeight="1">
      <c r="A17599" s="110"/>
      <c r="B17599" s="149"/>
      <c r="C17599" s="127"/>
      <c r="D17599" s="96"/>
      <c r="F17599" s="18"/>
      <c r="G17599" s="6"/>
      <c r="J17599" s="100"/>
      <c r="K17599" s="100"/>
      <c r="N17599" s="131"/>
    </row>
    <row r="17600" spans="1:15" ht="35.1" customHeight="1">
      <c r="F17600" s="22"/>
      <c r="G17600" s="6"/>
      <c r="J17600" s="100"/>
      <c r="K17600" s="100"/>
      <c r="N17600" s="131"/>
    </row>
    <row r="17601" spans="6:15" ht="35.1" customHeight="1">
      <c r="F17601" s="25"/>
      <c r="G17601" s="19"/>
      <c r="H17601" s="19"/>
      <c r="I17601" s="120"/>
      <c r="J17601" s="16"/>
      <c r="K17601" s="17"/>
      <c r="L17601" s="16"/>
      <c r="N17601" s="121"/>
      <c r="O17601" s="96"/>
    </row>
    <row r="17602" spans="6:15" ht="35.1" customHeight="1">
      <c r="F17602" s="133"/>
      <c r="G17602" s="19"/>
      <c r="H17602" s="19"/>
      <c r="I17602" s="120"/>
      <c r="J17602" s="16"/>
      <c r="K17602" s="17"/>
      <c r="L17602" s="16"/>
      <c r="N17602" s="121"/>
      <c r="O17602" s="96"/>
    </row>
    <row r="17603" spans="6:15" ht="35.1" customHeight="1">
      <c r="F17603" s="18"/>
      <c r="G17603" s="19"/>
      <c r="H17603" s="19"/>
      <c r="I17603" s="120"/>
      <c r="J17603" s="16"/>
      <c r="K17603" s="17"/>
      <c r="L17603" s="16"/>
      <c r="N17603" s="121"/>
      <c r="O17603" s="96"/>
    </row>
    <row r="17604" spans="6:15" ht="35.1" customHeight="1">
      <c r="F17604" s="18"/>
      <c r="G17604" s="19"/>
      <c r="H17604" s="19"/>
      <c r="I17604" s="120"/>
      <c r="J17604" s="23"/>
      <c r="K17604" s="24"/>
      <c r="L17604" s="23"/>
      <c r="N17604" s="121"/>
      <c r="O17604" s="96"/>
    </row>
    <row r="17605" spans="6:15" ht="35.1" customHeight="1">
      <c r="F17605" s="18"/>
      <c r="G17605" s="19"/>
      <c r="H17605" s="19"/>
      <c r="I17605" s="120"/>
      <c r="J17605" s="23"/>
      <c r="K17605" s="24"/>
      <c r="L17605" s="23"/>
      <c r="N17605" s="121"/>
      <c r="O17605" s="96"/>
    </row>
    <row r="17606" spans="6:15" ht="35.1" customHeight="1">
      <c r="F17606" s="18"/>
      <c r="G17606" s="25"/>
      <c r="H17606" s="25"/>
      <c r="I17606" s="132"/>
      <c r="J17606" s="23"/>
      <c r="K17606" s="24"/>
      <c r="L17606" s="23"/>
      <c r="N17606" s="121"/>
    </row>
    <row r="17607" spans="6:15" ht="35.1" customHeight="1">
      <c r="F17607" s="22"/>
      <c r="G17607" s="25"/>
      <c r="H17607" s="25"/>
      <c r="I17607" s="132"/>
      <c r="J17607" s="23"/>
      <c r="K17607" s="24"/>
      <c r="L17607" s="23"/>
      <c r="N17607" s="121"/>
    </row>
    <row r="17608" spans="6:15" ht="35.1" customHeight="1">
      <c r="F17608" s="22"/>
      <c r="G17608" s="25"/>
      <c r="H17608" s="25"/>
      <c r="I17608" s="132"/>
      <c r="J17608" s="23"/>
      <c r="K17608" s="24"/>
      <c r="L17608" s="23"/>
      <c r="N17608" s="121"/>
    </row>
    <row r="17609" spans="6:15" ht="35.1" customHeight="1">
      <c r="F17609" s="25"/>
      <c r="G17609" s="25"/>
      <c r="H17609" s="25"/>
      <c r="I17609" s="132"/>
      <c r="J17609" s="23"/>
      <c r="K17609" s="24"/>
      <c r="L17609" s="23"/>
      <c r="N17609" s="121"/>
    </row>
    <row r="17610" spans="6:15" ht="35.1" customHeight="1">
      <c r="F17610" s="133"/>
      <c r="G17610" s="19"/>
      <c r="H17610" s="19"/>
      <c r="I17610" s="137"/>
      <c r="J17610" s="16"/>
      <c r="K17610" s="17"/>
      <c r="L17610" s="16"/>
      <c r="N17610" s="121"/>
      <c r="O17610" s="96"/>
    </row>
    <row r="17611" spans="6:15" ht="35.1" customHeight="1">
      <c r="F17611" s="133"/>
      <c r="G17611" s="19"/>
      <c r="H17611" s="19"/>
      <c r="I17611" s="120"/>
      <c r="J17611" s="16"/>
      <c r="K17611" s="17"/>
      <c r="L17611" s="16"/>
      <c r="N17611" s="121"/>
      <c r="O17611" s="96"/>
    </row>
    <row r="17612" spans="6:15" ht="35.1" customHeight="1">
      <c r="F17612" s="133"/>
      <c r="G17612" s="19"/>
      <c r="H17612" s="19"/>
      <c r="I17612" s="120"/>
      <c r="J17612" s="16"/>
      <c r="K17612" s="17"/>
      <c r="L17612" s="16"/>
      <c r="N17612" s="121"/>
      <c r="O17612" s="96"/>
    </row>
    <row r="17613" spans="6:15" ht="35.1" customHeight="1">
      <c r="F17613" s="18"/>
      <c r="G17613" s="19"/>
      <c r="H17613" s="19"/>
      <c r="I17613" s="120"/>
      <c r="J17613" s="23"/>
      <c r="K17613" s="24"/>
      <c r="L17613" s="23"/>
      <c r="N17613" s="121"/>
      <c r="O17613" s="96"/>
    </row>
    <row r="17614" spans="6:15" ht="35.1" customHeight="1">
      <c r="F17614" s="18"/>
      <c r="G17614" s="19"/>
      <c r="H17614" s="19"/>
      <c r="I17614" s="120"/>
      <c r="J17614" s="23"/>
      <c r="K17614" s="24"/>
      <c r="L17614" s="23"/>
      <c r="N17614" s="121"/>
      <c r="O17614" s="96"/>
    </row>
    <row r="17615" spans="6:15" ht="35.1" customHeight="1">
      <c r="F17615" s="22"/>
      <c r="G17615" s="25"/>
      <c r="H17615" s="25"/>
      <c r="I17615" s="120"/>
      <c r="J17615" s="23"/>
      <c r="K17615" s="24"/>
      <c r="L17615" s="23"/>
      <c r="N17615" s="121"/>
    </row>
    <row r="17616" spans="6:15" ht="35.1" customHeight="1">
      <c r="F17616" s="22"/>
      <c r="G17616" s="25"/>
      <c r="H17616" s="25"/>
      <c r="I17616" s="132"/>
      <c r="J17616" s="23"/>
      <c r="K17616" s="24"/>
      <c r="L17616" s="23"/>
      <c r="N17616" s="121"/>
    </row>
    <row r="17617" spans="1:15" ht="35.1" customHeight="1">
      <c r="F17617" s="25"/>
      <c r="G17617" s="25"/>
      <c r="H17617" s="25"/>
      <c r="I17617" s="132"/>
      <c r="J17617" s="23"/>
      <c r="K17617" s="24"/>
      <c r="L17617" s="23"/>
      <c r="N17617" s="121"/>
    </row>
    <row r="17618" spans="1:15" ht="35.1" customHeight="1">
      <c r="F17618" s="25"/>
      <c r="G17618" s="25"/>
      <c r="H17618" s="25"/>
      <c r="I17618" s="132"/>
      <c r="J17618" s="23"/>
      <c r="K17618" s="24"/>
      <c r="L17618" s="23"/>
      <c r="N17618" s="121"/>
    </row>
    <row r="17619" spans="1:15" ht="35.1" customHeight="1">
      <c r="A17619" s="110"/>
      <c r="B17619" s="149"/>
      <c r="C17619" s="127"/>
      <c r="D17619" s="96"/>
      <c r="F17619" s="133"/>
      <c r="G17619" s="6"/>
      <c r="J17619" s="100"/>
      <c r="K17619" s="100"/>
      <c r="N17619" s="131"/>
    </row>
    <row r="17620" spans="1:15" ht="35.1" customHeight="1">
      <c r="F17620" s="130"/>
      <c r="G17620" s="6"/>
      <c r="J17620" s="100"/>
      <c r="K17620" s="100"/>
      <c r="N17620" s="131"/>
    </row>
    <row r="17621" spans="1:15" ht="35.1" customHeight="1">
      <c r="F17621" s="6"/>
      <c r="J17621" s="100"/>
      <c r="K17621" s="100"/>
      <c r="N17621" s="131"/>
    </row>
    <row r="17622" spans="1:15" ht="35.1" customHeight="1">
      <c r="F17622" s="18"/>
      <c r="J17622" s="100"/>
      <c r="K17622" s="100"/>
      <c r="N17622" s="131"/>
    </row>
    <row r="17623" spans="1:15" ht="35.1" customHeight="1">
      <c r="F17623" s="18"/>
      <c r="J17623" s="100"/>
      <c r="K17623" s="100"/>
      <c r="N17623" s="131"/>
    </row>
    <row r="17624" spans="1:15" ht="35.1" customHeight="1">
      <c r="F17624" s="18"/>
      <c r="J17624" s="100"/>
      <c r="K17624" s="100"/>
      <c r="N17624" s="131"/>
    </row>
    <row r="17625" spans="1:15" ht="35.1" customHeight="1">
      <c r="F17625" s="22"/>
      <c r="G17625" s="19"/>
      <c r="H17625" s="19"/>
      <c r="I17625" s="137"/>
      <c r="J17625" s="16"/>
      <c r="K17625" s="17"/>
      <c r="L17625" s="16"/>
      <c r="N17625" s="119"/>
      <c r="O17625" s="96"/>
    </row>
    <row r="17626" spans="1:15" ht="35.1" customHeight="1">
      <c r="F17626" s="22"/>
      <c r="G17626" s="19"/>
      <c r="H17626" s="19"/>
      <c r="I17626" s="120"/>
      <c r="J17626" s="16"/>
      <c r="K17626" s="17"/>
      <c r="L17626" s="16"/>
      <c r="N17626" s="119"/>
      <c r="O17626" s="96"/>
    </row>
    <row r="17627" spans="1:15" ht="35.1" customHeight="1">
      <c r="F17627" s="25"/>
      <c r="G17627" s="19"/>
      <c r="H17627" s="19"/>
      <c r="I17627" s="120"/>
      <c r="J17627" s="16"/>
      <c r="K17627" s="17"/>
      <c r="L17627" s="16"/>
      <c r="N17627" s="119"/>
      <c r="O17627" s="96"/>
    </row>
    <row r="17628" spans="1:15" ht="35.1" customHeight="1">
      <c r="F17628" s="25"/>
      <c r="G17628" s="19"/>
      <c r="H17628" s="19"/>
      <c r="I17628" s="120"/>
      <c r="J17628" s="16"/>
      <c r="K17628" s="17"/>
      <c r="L17628" s="16"/>
      <c r="N17628" s="119"/>
      <c r="O17628" s="96"/>
    </row>
    <row r="17629" spans="1:15" ht="35.1" customHeight="1">
      <c r="F17629" s="133"/>
      <c r="G17629" s="19"/>
      <c r="H17629" s="19"/>
      <c r="I17629" s="120"/>
      <c r="J17629" s="23"/>
      <c r="K17629" s="24"/>
      <c r="L17629" s="23"/>
      <c r="N17629" s="119"/>
      <c r="O17629" s="96"/>
    </row>
    <row r="17630" spans="1:15" ht="35.1" customHeight="1">
      <c r="F17630" s="133"/>
      <c r="G17630" s="19"/>
      <c r="H17630" s="19"/>
      <c r="I17630" s="120"/>
      <c r="J17630" s="23"/>
      <c r="K17630" s="24"/>
      <c r="L17630" s="23"/>
      <c r="N17630" s="119"/>
      <c r="O17630" s="96"/>
    </row>
    <row r="17631" spans="1:15" ht="35.1" customHeight="1">
      <c r="F17631" s="18"/>
      <c r="G17631" s="25"/>
      <c r="H17631" s="25"/>
      <c r="I17631" s="132"/>
      <c r="J17631" s="23"/>
      <c r="K17631" s="24"/>
      <c r="L17631" s="23"/>
      <c r="N17631" s="119"/>
    </row>
    <row r="17632" spans="1:15" ht="35.1" customHeight="1">
      <c r="F17632" s="18"/>
      <c r="G17632" s="25"/>
      <c r="H17632" s="25"/>
      <c r="I17632" s="132"/>
      <c r="J17632" s="23"/>
      <c r="K17632" s="24"/>
      <c r="L17632" s="23"/>
      <c r="N17632" s="119"/>
    </row>
    <row r="17633" spans="6:15" ht="35.1" customHeight="1">
      <c r="F17633" s="18"/>
      <c r="G17633" s="25"/>
      <c r="H17633" s="25"/>
      <c r="I17633" s="132"/>
      <c r="J17633" s="23"/>
      <c r="K17633" s="24"/>
      <c r="L17633" s="23"/>
      <c r="N17633" s="119"/>
    </row>
    <row r="17634" spans="6:15" ht="35.1" customHeight="1">
      <c r="F17634" s="22"/>
      <c r="G17634" s="25"/>
      <c r="H17634" s="25"/>
      <c r="I17634" s="132"/>
      <c r="J17634" s="23"/>
      <c r="K17634" s="24"/>
      <c r="L17634" s="23"/>
      <c r="N17634" s="119"/>
    </row>
    <row r="17635" spans="6:15" ht="35.1" customHeight="1">
      <c r="F17635" s="22"/>
      <c r="G17635" s="19"/>
      <c r="H17635" s="19"/>
      <c r="I17635" s="120"/>
      <c r="J17635" s="16"/>
      <c r="K17635" s="17"/>
      <c r="L17635" s="16"/>
      <c r="N17635" s="119"/>
      <c r="O17635" s="96"/>
    </row>
    <row r="17636" spans="6:15" ht="35.1" customHeight="1">
      <c r="F17636" s="25"/>
      <c r="G17636" s="19"/>
      <c r="H17636" s="19"/>
      <c r="I17636" s="120"/>
      <c r="J17636" s="23"/>
      <c r="K17636" s="24"/>
      <c r="L17636" s="23"/>
      <c r="N17636" s="119"/>
      <c r="O17636" s="96"/>
    </row>
    <row r="17637" spans="6:15" ht="35.1" customHeight="1">
      <c r="F17637" s="133"/>
      <c r="G17637" s="19"/>
      <c r="H17637" s="19"/>
      <c r="I17637" s="120"/>
      <c r="J17637" s="23"/>
      <c r="K17637" s="24"/>
      <c r="L17637" s="23"/>
      <c r="N17637" s="119"/>
      <c r="O17637" s="96"/>
    </row>
    <row r="17638" spans="6:15" ht="35.1" customHeight="1">
      <c r="F17638" s="133"/>
      <c r="G17638" s="25"/>
      <c r="H17638" s="25"/>
      <c r="I17638" s="120"/>
      <c r="J17638" s="23"/>
      <c r="K17638" s="24"/>
      <c r="L17638" s="23"/>
      <c r="N17638" s="119"/>
    </row>
    <row r="17639" spans="6:15" ht="35.1" customHeight="1">
      <c r="F17639" s="133"/>
      <c r="G17639" s="25"/>
      <c r="H17639" s="25"/>
      <c r="I17639" s="120"/>
      <c r="J17639" s="23"/>
      <c r="K17639" s="24"/>
      <c r="L17639" s="23"/>
      <c r="N17639" s="119"/>
    </row>
    <row r="17640" spans="6:15" ht="35.1" customHeight="1">
      <c r="F17640" s="130"/>
      <c r="G17640" s="25"/>
      <c r="H17640" s="25"/>
      <c r="I17640" s="132"/>
      <c r="J17640" s="23"/>
      <c r="K17640" s="24"/>
      <c r="L17640" s="23"/>
      <c r="N17640" s="119"/>
    </row>
    <row r="17641" spans="6:15" ht="35.1" customHeight="1">
      <c r="F17641" s="6"/>
      <c r="G17641" s="25"/>
      <c r="H17641" s="25"/>
      <c r="I17641" s="132"/>
      <c r="J17641" s="23"/>
      <c r="K17641" s="24"/>
      <c r="L17641" s="23"/>
      <c r="N17641" s="119"/>
    </row>
    <row r="17642" spans="6:15" ht="35.1" customHeight="1">
      <c r="G17642" s="19"/>
      <c r="H17642" s="19"/>
      <c r="I17642" s="120"/>
      <c r="J17642" s="16"/>
      <c r="K17642" s="17"/>
      <c r="L17642" s="16"/>
      <c r="N17642" s="119"/>
      <c r="O17642" s="96"/>
    </row>
    <row r="17643" spans="6:15" ht="35.1" customHeight="1">
      <c r="G17643" s="19"/>
      <c r="H17643" s="19"/>
      <c r="I17643" s="120"/>
      <c r="J17643" s="16"/>
      <c r="K17643" s="17"/>
      <c r="L17643" s="16"/>
      <c r="N17643" s="119"/>
      <c r="O17643" s="96"/>
    </row>
    <row r="17644" spans="6:15" ht="35.1" customHeight="1">
      <c r="G17644" s="19"/>
      <c r="H17644" s="19"/>
      <c r="I17644" s="120"/>
      <c r="J17644" s="23"/>
      <c r="K17644" s="24"/>
      <c r="L17644" s="23"/>
      <c r="N17644" s="119"/>
      <c r="O17644" s="96"/>
    </row>
    <row r="17645" spans="6:15" ht="35.1" customHeight="1">
      <c r="G17645" s="25"/>
      <c r="H17645" s="25"/>
      <c r="I17645" s="120"/>
      <c r="J17645" s="23"/>
      <c r="K17645" s="24"/>
      <c r="L17645" s="23"/>
      <c r="N17645" s="119"/>
    </row>
    <row r="17646" spans="6:15" ht="35.1" customHeight="1">
      <c r="F17646" s="18"/>
      <c r="G17646" s="25"/>
      <c r="H17646" s="25"/>
      <c r="I17646" s="120"/>
      <c r="J17646" s="23"/>
      <c r="K17646" s="24"/>
      <c r="L17646" s="23"/>
      <c r="N17646" s="119"/>
    </row>
    <row r="17647" spans="6:15" ht="35.1" customHeight="1">
      <c r="F17647" s="18"/>
      <c r="G17647" s="25"/>
      <c r="H17647" s="25"/>
      <c r="I17647" s="132"/>
      <c r="J17647" s="23"/>
      <c r="K17647" s="24"/>
      <c r="L17647" s="23"/>
      <c r="N17647" s="119"/>
    </row>
    <row r="17648" spans="6:15" ht="35.1" customHeight="1">
      <c r="F17648" s="18"/>
      <c r="G17648" s="19"/>
      <c r="H17648" s="19"/>
      <c r="I17648" s="120"/>
      <c r="J17648" s="16"/>
      <c r="K17648" s="17"/>
      <c r="L17648" s="16"/>
    </row>
    <row r="17649" spans="6:12" ht="35.1" customHeight="1">
      <c r="F17649" s="18"/>
      <c r="G17649" s="19"/>
      <c r="H17649" s="19"/>
      <c r="I17649" s="120"/>
      <c r="J17649" s="16"/>
      <c r="K17649" s="17"/>
      <c r="L17649" s="16"/>
    </row>
    <row r="17650" spans="6:12" ht="35.1" customHeight="1">
      <c r="F17650" s="22"/>
      <c r="G17650" s="19"/>
      <c r="H17650" s="19"/>
      <c r="I17650" s="120"/>
      <c r="J17650" s="23"/>
      <c r="K17650" s="24"/>
      <c r="L17650" s="23"/>
    </row>
    <row r="17651" spans="6:12" ht="35.1" customHeight="1">
      <c r="F17651" s="22"/>
      <c r="G17651" s="25"/>
      <c r="H17651" s="25"/>
      <c r="I17651" s="132"/>
      <c r="J17651" s="23"/>
      <c r="K17651" s="24"/>
      <c r="L17651" s="23"/>
    </row>
    <row r="17652" spans="6:12" ht="35.1" customHeight="1">
      <c r="F17652" s="25"/>
      <c r="G17652" s="25"/>
      <c r="H17652" s="25"/>
      <c r="I17652" s="132"/>
      <c r="J17652" s="23"/>
      <c r="K17652" s="24"/>
      <c r="L17652" s="23"/>
    </row>
    <row r="17653" spans="6:12" ht="35.1" customHeight="1">
      <c r="F17653" s="25"/>
      <c r="G17653" s="25"/>
      <c r="H17653" s="25"/>
      <c r="I17653" s="132"/>
      <c r="J17653" s="23"/>
      <c r="K17653" s="24"/>
      <c r="L17653" s="23"/>
    </row>
    <row r="17654" spans="6:12" ht="35.1" customHeight="1">
      <c r="F17654" s="133"/>
      <c r="G17654" s="25"/>
      <c r="H17654" s="25"/>
      <c r="I17654" s="132"/>
      <c r="J17654" s="23"/>
      <c r="K17654" s="24"/>
      <c r="L17654" s="23"/>
    </row>
    <row r="17655" spans="6:12" ht="35.1" customHeight="1">
      <c r="F17655" s="133"/>
      <c r="G17655" s="25"/>
      <c r="H17655" s="25"/>
      <c r="I17655" s="132"/>
      <c r="J17655" s="23"/>
      <c r="K17655" s="24"/>
      <c r="L17655" s="23"/>
    </row>
    <row r="17656" spans="6:12" ht="35.1" customHeight="1">
      <c r="F17656" s="18"/>
      <c r="G17656" s="19"/>
      <c r="H17656" s="19"/>
      <c r="I17656" s="120"/>
      <c r="J17656" s="16"/>
      <c r="K17656" s="17"/>
      <c r="L17656" s="16"/>
    </row>
    <row r="17657" spans="6:12" ht="35.1" customHeight="1">
      <c r="F17657" s="22"/>
      <c r="G17657" s="19"/>
      <c r="H17657" s="19"/>
      <c r="I17657" s="120"/>
      <c r="J17657" s="16"/>
      <c r="K17657" s="17"/>
      <c r="L17657" s="16"/>
    </row>
    <row r="17658" spans="6:12" ht="35.1" customHeight="1">
      <c r="F17658" s="22"/>
      <c r="G17658" s="19"/>
      <c r="H17658" s="19"/>
      <c r="I17658" s="120"/>
      <c r="J17658" s="16"/>
      <c r="K17658" s="17"/>
      <c r="L17658" s="16"/>
    </row>
    <row r="17659" spans="6:12" ht="35.1" customHeight="1">
      <c r="F17659" s="25"/>
      <c r="G17659" s="19"/>
      <c r="H17659" s="19"/>
      <c r="I17659" s="120"/>
      <c r="J17659" s="16"/>
      <c r="K17659" s="17"/>
      <c r="L17659" s="16"/>
    </row>
    <row r="17660" spans="6:12" ht="35.1" customHeight="1">
      <c r="F17660" s="133"/>
      <c r="G17660" s="19"/>
      <c r="H17660" s="19"/>
      <c r="I17660" s="120"/>
      <c r="J17660" s="23"/>
      <c r="K17660" s="24"/>
      <c r="L17660" s="23"/>
    </row>
    <row r="17661" spans="6:12" ht="35.1" customHeight="1">
      <c r="F17661" s="133"/>
      <c r="G17661" s="19"/>
      <c r="H17661" s="19"/>
      <c r="I17661" s="120"/>
      <c r="J17661" s="23"/>
      <c r="K17661" s="24"/>
      <c r="L17661" s="23"/>
    </row>
    <row r="17662" spans="6:12" ht="35.1" customHeight="1">
      <c r="F17662" s="133"/>
      <c r="G17662" s="25"/>
      <c r="H17662" s="25"/>
      <c r="I17662" s="132"/>
      <c r="J17662" s="23"/>
      <c r="K17662" s="24"/>
      <c r="L17662" s="23"/>
    </row>
    <row r="17663" spans="6:12" ht="35.1" customHeight="1">
      <c r="F17663" s="18"/>
      <c r="G17663" s="25"/>
      <c r="H17663" s="25"/>
      <c r="I17663" s="132"/>
      <c r="J17663" s="23"/>
      <c r="K17663" s="24"/>
      <c r="L17663" s="23"/>
    </row>
    <row r="17664" spans="6:12" ht="35.1" customHeight="1">
      <c r="F17664" s="18"/>
      <c r="G17664" s="25"/>
      <c r="H17664" s="25"/>
      <c r="I17664" s="132"/>
      <c r="J17664" s="23"/>
      <c r="K17664" s="24"/>
      <c r="L17664" s="23"/>
    </row>
    <row r="17665" spans="1:14" ht="35.1" customHeight="1">
      <c r="F17665" s="22"/>
      <c r="G17665" s="25"/>
      <c r="H17665" s="25"/>
      <c r="I17665" s="132"/>
      <c r="J17665" s="23"/>
      <c r="K17665" s="24"/>
      <c r="L17665" s="23"/>
    </row>
    <row r="17666" spans="1:14" ht="35.1" customHeight="1">
      <c r="F17666" s="25"/>
      <c r="G17666" s="25"/>
      <c r="H17666" s="25"/>
      <c r="I17666" s="132"/>
      <c r="J17666" s="23"/>
      <c r="K17666" s="24"/>
      <c r="L17666" s="23"/>
    </row>
    <row r="17667" spans="1:14" ht="35.1" customHeight="1">
      <c r="F17667" s="133"/>
      <c r="G17667" s="19"/>
      <c r="H17667" s="19"/>
      <c r="I17667" s="120"/>
      <c r="J17667" s="16"/>
      <c r="K17667" s="17"/>
      <c r="L17667" s="16"/>
    </row>
    <row r="17668" spans="1:14" ht="35.1" customHeight="1">
      <c r="F17668" s="133"/>
      <c r="G17668" s="19"/>
      <c r="H17668" s="19"/>
      <c r="I17668" s="120"/>
      <c r="J17668" s="16"/>
      <c r="K17668" s="17"/>
      <c r="L17668" s="16"/>
    </row>
    <row r="17669" spans="1:14" ht="35.1" customHeight="1">
      <c r="F17669" s="18"/>
      <c r="G17669" s="19"/>
      <c r="H17669" s="19"/>
      <c r="I17669" s="120"/>
      <c r="J17669" s="23"/>
      <c r="K17669" s="24"/>
      <c r="L17669" s="23"/>
    </row>
    <row r="17670" spans="1:14" ht="35.1" customHeight="1">
      <c r="F17670" s="18"/>
      <c r="G17670" s="25"/>
      <c r="H17670" s="25"/>
      <c r="I17670" s="132"/>
      <c r="J17670" s="23"/>
      <c r="K17670" s="24"/>
      <c r="L17670" s="23"/>
    </row>
    <row r="17671" spans="1:14" ht="35.1" customHeight="1">
      <c r="F17671" s="22"/>
      <c r="G17671" s="25"/>
      <c r="H17671" s="25"/>
      <c r="I17671" s="132"/>
      <c r="J17671" s="23"/>
      <c r="K17671" s="24"/>
      <c r="L17671" s="23"/>
    </row>
    <row r="17672" spans="1:14" ht="35.1" customHeight="1">
      <c r="F17672" s="25"/>
      <c r="G17672" s="25"/>
      <c r="H17672" s="25"/>
      <c r="I17672" s="132"/>
      <c r="J17672" s="23"/>
      <c r="K17672" s="24"/>
      <c r="L17672" s="23"/>
    </row>
    <row r="17673" spans="1:14" ht="35.1" customHeight="1">
      <c r="F17673" s="25"/>
      <c r="G17673" s="25"/>
      <c r="H17673" s="25"/>
      <c r="I17673" s="132"/>
      <c r="J17673" s="23"/>
      <c r="K17673" s="24"/>
      <c r="L17673" s="23"/>
    </row>
    <row r="17674" spans="1:14" ht="35.1" customHeight="1">
      <c r="A17674" s="110"/>
      <c r="B17674" s="149"/>
      <c r="C17674" s="127"/>
      <c r="D17674" s="96"/>
      <c r="F17674" s="133"/>
      <c r="G17674" s="6"/>
      <c r="J17674" s="100"/>
      <c r="K17674" s="100"/>
      <c r="N17674" s="131"/>
    </row>
    <row r="17675" spans="1:14" ht="35.1" customHeight="1">
      <c r="F17675" s="133"/>
      <c r="G17675" s="6"/>
      <c r="J17675" s="100"/>
      <c r="K17675" s="100"/>
      <c r="N17675" s="131"/>
    </row>
    <row r="17676" spans="1:14" ht="35.1" customHeight="1">
      <c r="F17676" s="133"/>
      <c r="J17676" s="100"/>
      <c r="K17676" s="100"/>
      <c r="N17676" s="131"/>
    </row>
    <row r="17677" spans="1:14" ht="35.1" customHeight="1">
      <c r="F17677" s="18"/>
      <c r="G17677" s="19"/>
      <c r="H17677" s="19"/>
      <c r="I17677" s="120"/>
      <c r="J17677" s="16"/>
      <c r="K17677" s="17"/>
      <c r="L17677" s="16"/>
      <c r="N17677" s="131"/>
    </row>
    <row r="17678" spans="1:14" ht="35.1" customHeight="1">
      <c r="F17678" s="18"/>
      <c r="G17678" s="19"/>
      <c r="H17678" s="19"/>
      <c r="I17678" s="120"/>
      <c r="J17678" s="16"/>
      <c r="K17678" s="17"/>
      <c r="L17678" s="16"/>
    </row>
    <row r="17679" spans="1:14" ht="35.1" customHeight="1">
      <c r="F17679" s="18"/>
      <c r="G17679" s="19"/>
      <c r="H17679" s="19"/>
      <c r="I17679" s="120"/>
      <c r="J17679" s="16"/>
      <c r="K17679" s="17"/>
      <c r="L17679" s="16"/>
      <c r="N17679" s="121"/>
    </row>
    <row r="17680" spans="1:14" ht="35.1" customHeight="1">
      <c r="F17680" s="18"/>
      <c r="G17680" s="19"/>
      <c r="H17680" s="19"/>
      <c r="I17680" s="120"/>
      <c r="J17680" s="16"/>
      <c r="K17680" s="17"/>
      <c r="L17680" s="16"/>
      <c r="N17680" s="121"/>
    </row>
    <row r="17681" spans="6:15" ht="35.1" customHeight="1">
      <c r="F17681" s="22"/>
      <c r="G17681" s="19"/>
      <c r="H17681" s="19"/>
      <c r="I17681" s="120"/>
      <c r="J17681" s="16"/>
      <c r="K17681" s="17"/>
      <c r="L17681" s="16"/>
      <c r="N17681" s="121"/>
    </row>
    <row r="17682" spans="6:15" ht="35.1" customHeight="1">
      <c r="F17682" s="22"/>
      <c r="G17682" s="19"/>
      <c r="H17682" s="19"/>
      <c r="I17682" s="120"/>
      <c r="J17682" s="16"/>
      <c r="K17682" s="17"/>
      <c r="L17682" s="16"/>
      <c r="N17682" s="121"/>
    </row>
    <row r="17683" spans="6:15" ht="35.1" customHeight="1">
      <c r="F17683" s="25"/>
      <c r="G17683" s="19"/>
      <c r="H17683" s="19"/>
      <c r="I17683" s="120"/>
      <c r="J17683" s="16"/>
      <c r="K17683" s="17"/>
      <c r="L17683" s="16"/>
      <c r="N17683" s="121"/>
    </row>
    <row r="17684" spans="6:15" ht="35.1" customHeight="1">
      <c r="F17684" s="25"/>
      <c r="G17684" s="19"/>
      <c r="H17684" s="19"/>
      <c r="I17684" s="120"/>
      <c r="J17684" s="16"/>
      <c r="K17684" s="17"/>
      <c r="L17684" s="16"/>
      <c r="N17684" s="121"/>
    </row>
    <row r="17685" spans="6:15" ht="35.1" customHeight="1">
      <c r="F17685" s="133"/>
      <c r="G17685" s="19"/>
      <c r="H17685" s="19"/>
      <c r="I17685" s="120"/>
      <c r="J17685" s="16"/>
      <c r="K17685" s="17"/>
      <c r="L17685" s="16"/>
      <c r="N17685" s="121"/>
    </row>
    <row r="17686" spans="6:15" ht="35.1" customHeight="1">
      <c r="F17686" s="133"/>
      <c r="G17686" s="19"/>
      <c r="H17686" s="19"/>
      <c r="I17686" s="120"/>
      <c r="J17686" s="16"/>
      <c r="K17686" s="17"/>
      <c r="L17686" s="16"/>
      <c r="N17686" s="121"/>
    </row>
    <row r="17687" spans="6:15" ht="35.1" customHeight="1">
      <c r="F17687" s="133"/>
      <c r="G17687" s="19"/>
      <c r="H17687" s="19"/>
      <c r="I17687" s="120"/>
      <c r="J17687" s="23"/>
      <c r="K17687" s="24"/>
      <c r="L17687" s="23"/>
      <c r="N17687" s="121"/>
    </row>
    <row r="17688" spans="6:15" ht="35.1" customHeight="1">
      <c r="F17688" s="18"/>
      <c r="G17688" s="19"/>
      <c r="H17688" s="19"/>
      <c r="I17688" s="120"/>
      <c r="J17688" s="23"/>
      <c r="K17688" s="24"/>
      <c r="L17688" s="23"/>
      <c r="N17688" s="121"/>
    </row>
    <row r="17689" spans="6:15" ht="35.1" customHeight="1">
      <c r="F17689" s="18"/>
      <c r="G17689" s="25"/>
      <c r="H17689" s="25"/>
      <c r="I17689" s="132"/>
      <c r="J17689" s="23"/>
      <c r="K17689" s="24"/>
      <c r="L17689" s="23"/>
      <c r="N17689" s="121"/>
    </row>
    <row r="17690" spans="6:15" ht="35.1" customHeight="1">
      <c r="F17690" s="22"/>
      <c r="G17690" s="25"/>
      <c r="H17690" s="25"/>
      <c r="I17690" s="132"/>
      <c r="J17690" s="23"/>
      <c r="K17690" s="24"/>
      <c r="L17690" s="23"/>
      <c r="N17690" s="121"/>
    </row>
    <row r="17691" spans="6:15" ht="35.1" customHeight="1">
      <c r="F17691" s="25"/>
      <c r="G17691" s="25"/>
      <c r="H17691" s="25"/>
      <c r="I17691" s="132"/>
      <c r="J17691" s="23"/>
      <c r="K17691" s="24"/>
      <c r="L17691" s="23"/>
      <c r="N17691" s="121"/>
    </row>
    <row r="17692" spans="6:15" ht="35.1" customHeight="1">
      <c r="F17692" s="25"/>
      <c r="G17692" s="25"/>
      <c r="H17692" s="25"/>
      <c r="I17692" s="132"/>
      <c r="J17692" s="23"/>
      <c r="K17692" s="24"/>
      <c r="L17692" s="23"/>
      <c r="N17692" s="121"/>
    </row>
    <row r="17693" spans="6:15" ht="35.1" customHeight="1">
      <c r="F17693" s="133"/>
      <c r="G17693" s="25"/>
      <c r="H17693" s="25"/>
      <c r="I17693" s="132"/>
      <c r="J17693" s="23"/>
      <c r="K17693" s="24"/>
      <c r="L17693" s="23"/>
      <c r="N17693" s="121"/>
    </row>
    <row r="17694" spans="6:15" ht="35.1" customHeight="1">
      <c r="F17694" s="133"/>
      <c r="G17694" s="25"/>
      <c r="H17694" s="25"/>
      <c r="I17694" s="132"/>
      <c r="J17694" s="23"/>
      <c r="K17694" s="24"/>
      <c r="L17694" s="23"/>
      <c r="N17694" s="121"/>
    </row>
    <row r="17695" spans="6:15" ht="35.1" customHeight="1">
      <c r="F17695" s="130"/>
      <c r="G17695" s="19"/>
      <c r="H17695" s="19"/>
      <c r="I17695" s="137"/>
      <c r="J17695" s="16"/>
      <c r="K17695" s="17"/>
      <c r="L17695" s="16"/>
      <c r="N17695" s="121"/>
      <c r="O17695" s="96"/>
    </row>
    <row r="17696" spans="6:15" ht="35.1" customHeight="1">
      <c r="F17696" s="6"/>
      <c r="G17696" s="19"/>
      <c r="H17696" s="19"/>
      <c r="I17696" s="120"/>
      <c r="J17696" s="16"/>
      <c r="K17696" s="17"/>
      <c r="L17696" s="16"/>
      <c r="N17696" s="121"/>
      <c r="O17696" s="96"/>
    </row>
    <row r="17697" spans="6:15" ht="35.1" customHeight="1">
      <c r="F17697" s="6"/>
      <c r="G17697" s="19"/>
      <c r="H17697" s="19"/>
      <c r="I17697" s="120"/>
      <c r="J17697" s="16"/>
      <c r="K17697" s="17"/>
      <c r="L17697" s="16"/>
      <c r="N17697" s="121"/>
      <c r="O17697" s="96"/>
    </row>
    <row r="17698" spans="6:15" ht="35.1" customHeight="1">
      <c r="F17698" s="18"/>
      <c r="G17698" s="19"/>
      <c r="H17698" s="19"/>
      <c r="I17698" s="120"/>
      <c r="J17698" s="16"/>
      <c r="K17698" s="17"/>
      <c r="L17698" s="16"/>
      <c r="N17698" s="121"/>
      <c r="O17698" s="96"/>
    </row>
    <row r="17699" spans="6:15" ht="35.1" customHeight="1">
      <c r="F17699" s="18"/>
      <c r="G17699" s="19"/>
      <c r="H17699" s="19"/>
      <c r="I17699" s="120"/>
      <c r="J17699" s="16"/>
      <c r="K17699" s="17"/>
      <c r="L17699" s="16"/>
      <c r="N17699" s="121"/>
      <c r="O17699" s="96"/>
    </row>
    <row r="17700" spans="6:15" ht="35.1" customHeight="1">
      <c r="F17700" s="18"/>
      <c r="G17700" s="19"/>
      <c r="H17700" s="19"/>
      <c r="I17700" s="120"/>
      <c r="J17700" s="23"/>
      <c r="K17700" s="24"/>
      <c r="L17700" s="23"/>
      <c r="N17700" s="121"/>
      <c r="O17700" s="96"/>
    </row>
    <row r="17701" spans="6:15" ht="35.1" customHeight="1">
      <c r="F17701" s="18"/>
      <c r="G17701" s="19"/>
      <c r="H17701" s="19"/>
      <c r="I17701" s="120"/>
      <c r="J17701" s="23"/>
      <c r="K17701" s="24"/>
      <c r="L17701" s="23"/>
      <c r="N17701" s="121"/>
      <c r="O17701" s="96"/>
    </row>
    <row r="17702" spans="6:15" ht="35.1" customHeight="1">
      <c r="F17702" s="18"/>
      <c r="G17702" s="25"/>
      <c r="H17702" s="25"/>
      <c r="I17702" s="132"/>
      <c r="J17702" s="23"/>
      <c r="K17702" s="24"/>
      <c r="L17702" s="23"/>
      <c r="N17702" s="121"/>
    </row>
    <row r="17703" spans="6:15" ht="35.1" customHeight="1">
      <c r="F17703" s="18"/>
      <c r="G17703" s="25"/>
      <c r="H17703" s="25"/>
      <c r="I17703" s="132"/>
      <c r="J17703" s="23"/>
      <c r="K17703" s="24"/>
      <c r="L17703" s="23"/>
      <c r="N17703" s="121"/>
    </row>
    <row r="17704" spans="6:15" ht="35.1" customHeight="1">
      <c r="F17704" s="18"/>
      <c r="G17704" s="25"/>
      <c r="H17704" s="25"/>
      <c r="I17704" s="132"/>
      <c r="J17704" s="23"/>
      <c r="K17704" s="24"/>
      <c r="L17704" s="23"/>
      <c r="N17704" s="121"/>
    </row>
    <row r="17705" spans="6:15" ht="35.1" customHeight="1">
      <c r="F17705" s="18"/>
      <c r="G17705" s="25"/>
      <c r="H17705" s="25"/>
      <c r="I17705" s="132"/>
      <c r="J17705" s="23"/>
      <c r="K17705" s="24"/>
      <c r="L17705" s="23"/>
      <c r="N17705" s="121"/>
    </row>
    <row r="17706" spans="6:15" ht="35.1" customHeight="1">
      <c r="F17706" s="18"/>
      <c r="G17706" s="25"/>
      <c r="H17706" s="25"/>
      <c r="I17706" s="132"/>
      <c r="J17706" s="23"/>
      <c r="K17706" s="24"/>
      <c r="L17706" s="23"/>
      <c r="N17706" s="121"/>
    </row>
    <row r="17707" spans="6:15" ht="35.1" customHeight="1">
      <c r="F17707" s="18"/>
      <c r="G17707" s="25"/>
      <c r="H17707" s="25"/>
      <c r="I17707" s="132"/>
      <c r="J17707" s="23"/>
      <c r="K17707" s="24"/>
      <c r="L17707" s="23"/>
      <c r="N17707" s="121"/>
    </row>
    <row r="17708" spans="6:15" ht="35.1" customHeight="1">
      <c r="F17708" s="22"/>
      <c r="G17708" s="25"/>
      <c r="H17708" s="25"/>
      <c r="I17708" s="132"/>
      <c r="J17708" s="23"/>
      <c r="K17708" s="24"/>
      <c r="L17708" s="23"/>
      <c r="N17708" s="121"/>
    </row>
    <row r="17709" spans="6:15" ht="35.1" customHeight="1">
      <c r="F17709" s="22"/>
      <c r="G17709" s="19"/>
      <c r="H17709" s="19"/>
      <c r="I17709" s="120"/>
      <c r="J17709" s="16"/>
      <c r="K17709" s="17"/>
      <c r="L17709" s="16"/>
      <c r="N17709" s="121"/>
      <c r="O17709" s="96"/>
    </row>
    <row r="17710" spans="6:15" ht="35.1" customHeight="1">
      <c r="F17710" s="25"/>
      <c r="G17710" s="19"/>
      <c r="H17710" s="19"/>
      <c r="I17710" s="120"/>
      <c r="J17710" s="16"/>
      <c r="K17710" s="17"/>
      <c r="L17710" s="16"/>
      <c r="N17710" s="121"/>
      <c r="O17710" s="96"/>
    </row>
    <row r="17711" spans="6:15" ht="35.1" customHeight="1">
      <c r="F17711" s="25"/>
      <c r="G17711" s="19"/>
      <c r="H17711" s="19"/>
      <c r="I17711" s="120"/>
      <c r="J17711" s="16"/>
      <c r="K17711" s="17"/>
      <c r="L17711" s="16"/>
      <c r="N17711" s="121"/>
      <c r="O17711" s="96"/>
    </row>
    <row r="17712" spans="6:15" ht="35.1" customHeight="1">
      <c r="F17712" s="133"/>
      <c r="G17712" s="19"/>
      <c r="H17712" s="19"/>
      <c r="I17712" s="120"/>
      <c r="J17712" s="23"/>
      <c r="K17712" s="24"/>
      <c r="L17712" s="23"/>
      <c r="N17712" s="121"/>
      <c r="O17712" s="96"/>
    </row>
    <row r="17713" spans="1:15" ht="35.1" customHeight="1">
      <c r="F17713" s="133"/>
      <c r="G17713" s="19"/>
      <c r="H17713" s="19"/>
      <c r="I17713" s="120"/>
      <c r="J17713" s="23"/>
      <c r="K17713" s="24"/>
      <c r="L17713" s="23"/>
      <c r="N17713" s="121"/>
      <c r="O17713" s="96"/>
    </row>
    <row r="17714" spans="1:15" ht="35.1" customHeight="1">
      <c r="F17714" s="133"/>
      <c r="G17714" s="25"/>
      <c r="H17714" s="25"/>
      <c r="I17714" s="132"/>
      <c r="J17714" s="23"/>
      <c r="K17714" s="24"/>
      <c r="L17714" s="23"/>
      <c r="N17714" s="121"/>
    </row>
    <row r="17715" spans="1:15" ht="35.1" customHeight="1">
      <c r="F17715" s="133"/>
      <c r="G17715" s="25"/>
      <c r="H17715" s="25"/>
      <c r="I17715" s="132"/>
      <c r="J17715" s="23"/>
      <c r="K17715" s="24"/>
      <c r="L17715" s="23"/>
      <c r="N17715" s="121"/>
    </row>
    <row r="17716" spans="1:15" ht="35.1" customHeight="1">
      <c r="F17716" s="18"/>
      <c r="G17716" s="25"/>
      <c r="H17716" s="25"/>
      <c r="I17716" s="132"/>
      <c r="J17716" s="23"/>
      <c r="K17716" s="24"/>
      <c r="L17716" s="23"/>
      <c r="N17716" s="121"/>
    </row>
    <row r="17717" spans="1:15" ht="35.1" customHeight="1">
      <c r="F17717" s="18"/>
      <c r="G17717" s="25"/>
      <c r="H17717" s="25"/>
      <c r="I17717" s="132"/>
      <c r="J17717" s="23"/>
      <c r="K17717" s="24"/>
      <c r="L17717" s="23"/>
      <c r="N17717" s="121"/>
    </row>
    <row r="17718" spans="1:15" ht="35.1" customHeight="1">
      <c r="A17718" s="110"/>
      <c r="B17718" s="149"/>
      <c r="C17718" s="127"/>
      <c r="D17718" s="96"/>
      <c r="F17718" s="18"/>
      <c r="G17718" s="6"/>
      <c r="J17718" s="100"/>
      <c r="K17718" s="100"/>
      <c r="N17718" s="131"/>
    </row>
    <row r="17719" spans="1:15" ht="35.1" customHeight="1">
      <c r="F17719" s="18"/>
      <c r="G17719" s="6"/>
      <c r="J17719" s="100"/>
      <c r="K17719" s="100"/>
      <c r="N17719" s="131"/>
    </row>
    <row r="17720" spans="1:15" ht="39.950000000000003" customHeight="1">
      <c r="F17720" s="18"/>
      <c r="G17720" s="19"/>
      <c r="H17720" s="19"/>
      <c r="I17720" s="137"/>
      <c r="J17720" s="16"/>
      <c r="K17720" s="17"/>
      <c r="L17720" s="16"/>
      <c r="N17720" s="119"/>
      <c r="O17720" s="96"/>
    </row>
    <row r="17721" spans="1:15" ht="39.950000000000003" customHeight="1">
      <c r="F17721" s="22"/>
      <c r="G17721" s="19"/>
      <c r="H17721" s="19"/>
      <c r="I17721" s="120"/>
      <c r="J17721" s="16"/>
      <c r="K17721" s="17"/>
      <c r="L17721" s="16"/>
      <c r="N17721" s="119"/>
      <c r="O17721" s="96"/>
    </row>
    <row r="17722" spans="1:15" ht="39.950000000000003" customHeight="1">
      <c r="F17722" s="22"/>
      <c r="G17722" s="19"/>
      <c r="H17722" s="19"/>
      <c r="I17722" s="120"/>
      <c r="J17722" s="16"/>
      <c r="K17722" s="17"/>
      <c r="L17722" s="16"/>
      <c r="N17722" s="119"/>
      <c r="O17722" s="96"/>
    </row>
    <row r="17723" spans="1:15" ht="39.950000000000003" customHeight="1">
      <c r="F17723" s="25"/>
      <c r="G17723" s="19"/>
      <c r="H17723" s="19"/>
      <c r="I17723" s="120"/>
      <c r="J17723" s="16"/>
      <c r="K17723" s="17"/>
      <c r="L17723" s="16"/>
      <c r="N17723" s="119"/>
      <c r="O17723" s="96"/>
    </row>
    <row r="17724" spans="1:15" ht="39.950000000000003" customHeight="1">
      <c r="F17724" s="25"/>
      <c r="G17724" s="19"/>
      <c r="H17724" s="19"/>
      <c r="I17724" s="120"/>
      <c r="J17724" s="16"/>
      <c r="K17724" s="17"/>
      <c r="L17724" s="16"/>
      <c r="N17724" s="119"/>
      <c r="O17724" s="96"/>
    </row>
    <row r="17725" spans="1:15" ht="39.950000000000003" customHeight="1">
      <c r="F17725" s="133"/>
      <c r="G17725" s="19"/>
      <c r="H17725" s="19"/>
      <c r="I17725" s="120"/>
      <c r="J17725" s="23"/>
      <c r="K17725" s="24"/>
      <c r="L17725" s="23"/>
      <c r="N17725" s="119"/>
      <c r="O17725" s="96"/>
    </row>
    <row r="17726" spans="1:15" ht="39.950000000000003" customHeight="1">
      <c r="F17726" s="133"/>
      <c r="G17726" s="19"/>
      <c r="H17726" s="19"/>
      <c r="I17726" s="120"/>
      <c r="J17726" s="23"/>
      <c r="K17726" s="24"/>
      <c r="L17726" s="23"/>
      <c r="N17726" s="119"/>
      <c r="O17726" s="96"/>
    </row>
    <row r="17727" spans="1:15" ht="39.950000000000003" customHeight="1">
      <c r="F17727" s="133"/>
      <c r="G17727" s="25"/>
      <c r="H17727" s="25"/>
      <c r="I17727" s="132"/>
      <c r="J17727" s="23"/>
      <c r="K17727" s="24"/>
      <c r="L17727" s="23"/>
      <c r="N17727" s="119"/>
    </row>
    <row r="17728" spans="1:15" ht="39.950000000000003" customHeight="1">
      <c r="F17728" s="133"/>
      <c r="G17728" s="25"/>
      <c r="H17728" s="25"/>
      <c r="I17728" s="132"/>
      <c r="J17728" s="23"/>
      <c r="K17728" s="24"/>
      <c r="L17728" s="23"/>
      <c r="N17728" s="119"/>
    </row>
    <row r="17729" spans="1:16" ht="39.950000000000003" customHeight="1">
      <c r="F17729" s="133"/>
      <c r="G17729" s="25"/>
      <c r="H17729" s="25"/>
      <c r="I17729" s="132"/>
      <c r="J17729" s="23"/>
      <c r="K17729" s="24"/>
      <c r="L17729" s="23"/>
      <c r="N17729" s="119"/>
    </row>
    <row r="17730" spans="1:16" ht="39.950000000000003" customHeight="1">
      <c r="F17730" s="18"/>
      <c r="G17730" s="25"/>
      <c r="H17730" s="25"/>
      <c r="I17730" s="132"/>
      <c r="J17730" s="23"/>
      <c r="K17730" s="24"/>
      <c r="L17730" s="23"/>
      <c r="N17730" s="119"/>
    </row>
    <row r="17731" spans="1:16" ht="39.950000000000003" customHeight="1">
      <c r="F17731" s="18"/>
      <c r="G17731" s="25"/>
      <c r="H17731" s="25"/>
      <c r="I17731" s="132"/>
      <c r="J17731" s="23"/>
      <c r="K17731" s="24"/>
      <c r="L17731" s="23"/>
      <c r="N17731" s="119"/>
    </row>
    <row r="17732" spans="1:16" ht="39.950000000000003" customHeight="1">
      <c r="F17732" s="18"/>
      <c r="G17732" s="19"/>
      <c r="H17732" s="19"/>
      <c r="I17732" s="120"/>
      <c r="J17732" s="16"/>
      <c r="K17732" s="17"/>
      <c r="L17732" s="16"/>
      <c r="N17732" s="119"/>
      <c r="O17732" s="96"/>
    </row>
    <row r="17733" spans="1:16" ht="39.950000000000003" customHeight="1">
      <c r="F17733" s="22"/>
      <c r="G17733" s="19"/>
      <c r="H17733" s="19"/>
      <c r="I17733" s="120"/>
      <c r="J17733" s="16"/>
      <c r="K17733" s="17"/>
      <c r="L17733" s="16"/>
      <c r="N17733" s="119"/>
      <c r="O17733" s="96"/>
    </row>
    <row r="17734" spans="1:16" ht="39.950000000000003" customHeight="1">
      <c r="F17734" s="22"/>
      <c r="G17734" s="19"/>
      <c r="H17734" s="19"/>
      <c r="I17734" s="120"/>
      <c r="J17734" s="16"/>
      <c r="K17734" s="17"/>
      <c r="L17734" s="16"/>
      <c r="N17734" s="119"/>
      <c r="O17734" s="96"/>
    </row>
    <row r="17735" spans="1:16" ht="39.950000000000003" customHeight="1">
      <c r="F17735" s="25"/>
      <c r="G17735" s="19"/>
      <c r="H17735" s="19"/>
      <c r="I17735" s="120"/>
      <c r="J17735" s="23"/>
      <c r="K17735" s="24"/>
      <c r="L17735" s="23"/>
      <c r="N17735" s="119"/>
      <c r="O17735" s="96"/>
    </row>
    <row r="17736" spans="1:16" ht="39.950000000000003" customHeight="1">
      <c r="F17736" s="25"/>
      <c r="G17736" s="19"/>
      <c r="H17736" s="19"/>
      <c r="I17736" s="120"/>
      <c r="J17736" s="23"/>
      <c r="K17736" s="24"/>
      <c r="L17736" s="23"/>
      <c r="N17736" s="119"/>
      <c r="O17736" s="96"/>
    </row>
    <row r="17737" spans="1:16" ht="39.950000000000003" customHeight="1">
      <c r="F17737" s="133"/>
      <c r="G17737" s="25"/>
      <c r="H17737" s="25"/>
      <c r="I17737" s="132"/>
      <c r="J17737" s="23"/>
      <c r="K17737" s="24"/>
      <c r="L17737" s="23"/>
      <c r="N17737" s="119"/>
    </row>
    <row r="17738" spans="1:16" ht="39.950000000000003" customHeight="1">
      <c r="F17738" s="133"/>
      <c r="G17738" s="25"/>
      <c r="H17738" s="25"/>
      <c r="I17738" s="132"/>
      <c r="J17738" s="23"/>
      <c r="K17738" s="24"/>
      <c r="L17738" s="23"/>
      <c r="N17738" s="119"/>
    </row>
    <row r="17739" spans="1:16" ht="39.950000000000003" customHeight="1">
      <c r="F17739" s="130"/>
      <c r="G17739" s="25"/>
      <c r="H17739" s="25"/>
      <c r="I17739" s="132"/>
      <c r="J17739" s="23"/>
      <c r="K17739" s="24"/>
      <c r="L17739" s="23"/>
      <c r="N17739" s="119"/>
    </row>
    <row r="17740" spans="1:16" ht="39.950000000000003" customHeight="1">
      <c r="F17740" s="6"/>
      <c r="G17740" s="25"/>
      <c r="H17740" s="25"/>
      <c r="I17740" s="132"/>
      <c r="J17740" s="23"/>
      <c r="K17740" s="24"/>
      <c r="L17740" s="23"/>
      <c r="N17740" s="119"/>
    </row>
    <row r="17741" spans="1:16" ht="39.950000000000003" customHeight="1">
      <c r="A17741" s="110"/>
      <c r="B17741" s="149"/>
      <c r="C17741" s="127"/>
      <c r="D17741" s="96"/>
      <c r="F17741" s="18"/>
      <c r="G17741" s="6"/>
      <c r="J17741" s="100"/>
      <c r="K17741" s="100"/>
      <c r="N17741" s="131"/>
    </row>
    <row r="17742" spans="1:16" ht="39.950000000000003" customHeight="1">
      <c r="F17742" s="18"/>
      <c r="G17742" s="172"/>
      <c r="J17742" s="100"/>
      <c r="K17742" s="100"/>
      <c r="N17742" s="131"/>
    </row>
    <row r="17743" spans="1:16" ht="39.950000000000003" customHeight="1">
      <c r="A17743" s="110"/>
      <c r="F17743" s="18"/>
      <c r="G17743" s="6"/>
      <c r="J17743" s="100"/>
      <c r="K17743" s="100"/>
      <c r="N17743" s="131"/>
    </row>
    <row r="17744" spans="1:16" ht="39.950000000000003" customHeight="1">
      <c r="F17744" s="18"/>
      <c r="G17744" s="172"/>
      <c r="J17744" s="100"/>
      <c r="K17744" s="100"/>
      <c r="N17744" s="131"/>
      <c r="O17744" s="131"/>
      <c r="P17744" s="131"/>
    </row>
    <row r="17745" spans="6:15" ht="39.950000000000003" customHeight="1">
      <c r="F17745" s="18"/>
      <c r="G17745" s="172"/>
      <c r="J17745" s="100"/>
      <c r="K17745" s="100"/>
      <c r="N17745" s="131"/>
    </row>
    <row r="17746" spans="6:15" ht="39.950000000000003" customHeight="1">
      <c r="F17746" s="22"/>
      <c r="G17746" s="172"/>
      <c r="J17746" s="100"/>
      <c r="K17746" s="100"/>
      <c r="N17746" s="131"/>
    </row>
    <row r="17747" spans="6:15" ht="39.950000000000003" customHeight="1">
      <c r="F17747" s="22"/>
      <c r="G17747" s="19"/>
      <c r="H17747" s="19"/>
      <c r="I17747" s="120"/>
      <c r="J17747" s="16"/>
      <c r="K17747" s="17"/>
      <c r="L17747" s="16"/>
      <c r="N17747" s="119"/>
      <c r="O17747" s="96"/>
    </row>
    <row r="17748" spans="6:15" ht="39.950000000000003" customHeight="1">
      <c r="F17748" s="25"/>
      <c r="G17748" s="19"/>
      <c r="H17748" s="19"/>
      <c r="I17748" s="120"/>
      <c r="J17748" s="16"/>
      <c r="K17748" s="17"/>
      <c r="L17748" s="16"/>
      <c r="N17748" s="119"/>
      <c r="O17748" s="96"/>
    </row>
    <row r="17749" spans="6:15" ht="39.950000000000003" customHeight="1">
      <c r="F17749" s="25"/>
      <c r="G17749" s="19"/>
      <c r="H17749" s="19"/>
      <c r="I17749" s="120"/>
      <c r="J17749" s="16"/>
      <c r="K17749" s="17"/>
      <c r="L17749" s="16"/>
      <c r="N17749" s="119"/>
      <c r="O17749" s="96"/>
    </row>
    <row r="17750" spans="6:15" ht="39.950000000000003" customHeight="1">
      <c r="F17750" s="133"/>
      <c r="G17750" s="19"/>
      <c r="H17750" s="19"/>
      <c r="I17750" s="120"/>
      <c r="J17750" s="16"/>
      <c r="K17750" s="17"/>
      <c r="L17750" s="16"/>
      <c r="N17750" s="119"/>
      <c r="O17750" s="96"/>
    </row>
    <row r="17751" spans="6:15" ht="39.950000000000003" customHeight="1">
      <c r="F17751" s="133"/>
      <c r="G17751" s="19"/>
      <c r="H17751" s="19"/>
      <c r="I17751" s="120"/>
      <c r="J17751" s="23"/>
      <c r="K17751" s="24"/>
      <c r="L17751" s="23"/>
      <c r="N17751" s="119"/>
      <c r="O17751" s="96"/>
    </row>
    <row r="17752" spans="6:15" ht="39.950000000000003" customHeight="1">
      <c r="F17752" s="133"/>
      <c r="G17752" s="25"/>
      <c r="H17752" s="25"/>
      <c r="I17752" s="132"/>
      <c r="J17752" s="23"/>
      <c r="K17752" s="24"/>
      <c r="L17752" s="23"/>
      <c r="N17752" s="119"/>
    </row>
    <row r="17753" spans="6:15" ht="39.950000000000003" customHeight="1">
      <c r="F17753" s="18"/>
      <c r="G17753" s="25"/>
      <c r="H17753" s="25"/>
      <c r="I17753" s="132"/>
      <c r="J17753" s="23"/>
      <c r="K17753" s="24"/>
      <c r="L17753" s="23"/>
      <c r="N17753" s="119"/>
    </row>
    <row r="17754" spans="6:15" ht="39.950000000000003" customHeight="1">
      <c r="F17754" s="18"/>
      <c r="G17754" s="25"/>
      <c r="H17754" s="25"/>
      <c r="I17754" s="132"/>
      <c r="J17754" s="23"/>
      <c r="K17754" s="24"/>
      <c r="L17754" s="23"/>
      <c r="N17754" s="119"/>
    </row>
    <row r="17755" spans="6:15" ht="39.950000000000003" customHeight="1">
      <c r="F17755" s="18"/>
      <c r="G17755" s="25"/>
      <c r="H17755" s="25"/>
      <c r="I17755" s="132"/>
      <c r="J17755" s="23"/>
      <c r="K17755" s="24"/>
      <c r="L17755" s="23"/>
      <c r="N17755" s="119"/>
    </row>
    <row r="17756" spans="6:15" ht="39.950000000000003" customHeight="1">
      <c r="F17756" s="22"/>
      <c r="G17756" s="19"/>
      <c r="H17756" s="19"/>
      <c r="I17756" s="120"/>
      <c r="J17756" s="16"/>
      <c r="K17756" s="17"/>
      <c r="L17756" s="16"/>
    </row>
    <row r="17757" spans="6:15" ht="39.950000000000003" customHeight="1">
      <c r="F17757" s="22"/>
      <c r="G17757" s="19"/>
      <c r="H17757" s="19"/>
      <c r="I17757" s="120"/>
      <c r="J17757" s="16"/>
      <c r="K17757" s="17"/>
      <c r="L17757" s="16"/>
    </row>
    <row r="17758" spans="6:15" ht="39.950000000000003" customHeight="1">
      <c r="F17758" s="25"/>
      <c r="G17758" s="19"/>
      <c r="H17758" s="19"/>
      <c r="I17758" s="120"/>
      <c r="J17758" s="16"/>
      <c r="K17758" s="17"/>
      <c r="L17758" s="16"/>
    </row>
    <row r="17759" spans="6:15" ht="39.950000000000003" customHeight="1">
      <c r="F17759" s="25"/>
      <c r="G17759" s="19"/>
      <c r="H17759" s="19"/>
      <c r="I17759" s="120"/>
      <c r="J17759" s="23"/>
      <c r="K17759" s="24"/>
      <c r="L17759" s="23"/>
    </row>
    <row r="17760" spans="6:15" ht="39.950000000000003" customHeight="1">
      <c r="F17760" s="133"/>
      <c r="G17760" s="25"/>
      <c r="H17760" s="25"/>
      <c r="I17760" s="132"/>
      <c r="J17760" s="23"/>
      <c r="K17760" s="24"/>
      <c r="L17760" s="23"/>
    </row>
    <row r="17761" spans="6:15" ht="39.950000000000003" customHeight="1">
      <c r="F17761" s="133"/>
      <c r="G17761" s="25"/>
      <c r="H17761" s="25"/>
      <c r="I17761" s="132"/>
      <c r="J17761" s="23"/>
      <c r="K17761" s="24"/>
      <c r="L17761" s="23"/>
    </row>
    <row r="17762" spans="6:15" ht="39.950000000000003" customHeight="1">
      <c r="F17762" s="130"/>
      <c r="G17762" s="25"/>
      <c r="H17762" s="25"/>
      <c r="I17762" s="132"/>
      <c r="J17762" s="23"/>
      <c r="K17762" s="24"/>
      <c r="L17762" s="23"/>
    </row>
    <row r="17763" spans="6:15" ht="39.950000000000003" customHeight="1">
      <c r="F17763" s="6"/>
      <c r="G17763" s="19"/>
      <c r="H17763" s="19"/>
      <c r="I17763" s="120"/>
      <c r="J17763" s="16"/>
      <c r="K17763" s="17"/>
      <c r="L17763" s="16"/>
      <c r="N17763" s="119"/>
      <c r="O17763" s="96"/>
    </row>
    <row r="17764" spans="6:15" ht="39.950000000000003" customHeight="1">
      <c r="F17764" s="6"/>
      <c r="G17764" s="19"/>
      <c r="H17764" s="19"/>
      <c r="I17764" s="120"/>
      <c r="J17764" s="16"/>
      <c r="K17764" s="17"/>
      <c r="L17764" s="16"/>
      <c r="N17764" s="119"/>
      <c r="O17764" s="96"/>
    </row>
    <row r="17765" spans="6:15" ht="39.950000000000003" customHeight="1">
      <c r="F17765" s="6"/>
      <c r="G17765" s="19"/>
      <c r="H17765" s="19"/>
      <c r="I17765" s="120"/>
      <c r="J17765" s="23"/>
      <c r="K17765" s="24"/>
      <c r="L17765" s="23"/>
      <c r="N17765" s="119"/>
      <c r="O17765" s="96"/>
    </row>
    <row r="17766" spans="6:15" ht="39.950000000000003" customHeight="1">
      <c r="F17766" s="6"/>
      <c r="G17766" s="19"/>
      <c r="H17766" s="19"/>
      <c r="I17766" s="120"/>
      <c r="J17766" s="23"/>
      <c r="K17766" s="24"/>
      <c r="L17766" s="23"/>
      <c r="N17766" s="119"/>
      <c r="O17766" s="96"/>
    </row>
    <row r="17767" spans="6:15" ht="39.950000000000003" customHeight="1">
      <c r="F17767" s="6"/>
      <c r="G17767" s="25"/>
      <c r="H17767" s="25"/>
      <c r="I17767" s="120"/>
      <c r="J17767" s="23"/>
      <c r="K17767" s="24"/>
      <c r="L17767" s="23"/>
      <c r="N17767" s="119"/>
    </row>
    <row r="17768" spans="6:15" ht="39.950000000000003" customHeight="1">
      <c r="F17768" s="18"/>
      <c r="G17768" s="25"/>
      <c r="H17768" s="25"/>
      <c r="I17768" s="132"/>
      <c r="J17768" s="23"/>
      <c r="K17768" s="24"/>
      <c r="L17768" s="23"/>
      <c r="N17768" s="119"/>
    </row>
    <row r="17769" spans="6:15" ht="39.950000000000003" customHeight="1">
      <c r="F17769" s="18"/>
      <c r="G17769" s="25"/>
      <c r="H17769" s="25"/>
      <c r="I17769" s="132"/>
      <c r="J17769" s="23"/>
      <c r="K17769" s="24"/>
      <c r="L17769" s="23"/>
      <c r="N17769" s="119"/>
    </row>
    <row r="17770" spans="6:15" ht="39.950000000000003" customHeight="1">
      <c r="F17770" s="18"/>
      <c r="G17770" s="19"/>
      <c r="H17770" s="19"/>
      <c r="I17770" s="120"/>
      <c r="J17770" s="16"/>
      <c r="K17770" s="17"/>
      <c r="L17770" s="16"/>
    </row>
    <row r="17771" spans="6:15" ht="39.950000000000003" customHeight="1">
      <c r="F17771" s="18"/>
      <c r="G17771" s="19"/>
      <c r="H17771" s="19"/>
      <c r="I17771" s="120"/>
      <c r="J17771" s="16"/>
      <c r="K17771" s="17"/>
      <c r="L17771" s="16"/>
    </row>
    <row r="17772" spans="6:15" ht="39.950000000000003" customHeight="1">
      <c r="F17772" s="22"/>
      <c r="G17772" s="19"/>
      <c r="H17772" s="19"/>
      <c r="I17772" s="120"/>
      <c r="J17772" s="16"/>
      <c r="K17772" s="17"/>
      <c r="L17772" s="16"/>
    </row>
    <row r="17773" spans="6:15" ht="39.950000000000003" customHeight="1">
      <c r="F17773" s="25"/>
      <c r="G17773" s="19"/>
      <c r="H17773" s="19"/>
      <c r="I17773" s="120"/>
      <c r="J17773" s="16"/>
      <c r="K17773" s="17"/>
      <c r="L17773" s="16"/>
    </row>
    <row r="17774" spans="6:15" ht="39.950000000000003" customHeight="1">
      <c r="F17774" s="25"/>
      <c r="G17774" s="19"/>
      <c r="H17774" s="19"/>
      <c r="I17774" s="120"/>
      <c r="J17774" s="16"/>
      <c r="K17774" s="17"/>
      <c r="L17774" s="16"/>
    </row>
    <row r="17775" spans="6:15" ht="39.950000000000003" customHeight="1">
      <c r="F17775" s="133"/>
      <c r="G17775" s="19"/>
      <c r="H17775" s="19"/>
      <c r="I17775" s="120"/>
      <c r="J17775" s="16"/>
      <c r="K17775" s="17"/>
      <c r="L17775" s="16"/>
    </row>
    <row r="17776" spans="6:15" ht="39.950000000000003" customHeight="1">
      <c r="F17776" s="133"/>
      <c r="G17776" s="19"/>
      <c r="H17776" s="19"/>
      <c r="I17776" s="120"/>
      <c r="J17776" s="16"/>
      <c r="K17776" s="17"/>
      <c r="L17776" s="16"/>
    </row>
    <row r="17777" spans="6:12" ht="39.950000000000003" customHeight="1">
      <c r="F17777" s="18"/>
      <c r="G17777" s="19"/>
      <c r="H17777" s="19"/>
      <c r="I17777" s="120"/>
      <c r="J17777" s="23"/>
      <c r="K17777" s="24"/>
      <c r="L17777" s="23"/>
    </row>
    <row r="17778" spans="6:12" ht="39.950000000000003" customHeight="1">
      <c r="F17778" s="18"/>
      <c r="G17778" s="25"/>
      <c r="H17778" s="25"/>
      <c r="I17778" s="132"/>
      <c r="J17778" s="23"/>
      <c r="K17778" s="24"/>
      <c r="L17778" s="23"/>
    </row>
    <row r="17779" spans="6:12" ht="39.950000000000003" customHeight="1">
      <c r="F17779" s="18"/>
      <c r="G17779" s="25"/>
      <c r="H17779" s="25"/>
      <c r="I17779" s="132"/>
      <c r="J17779" s="23"/>
      <c r="K17779" s="24"/>
      <c r="L17779" s="23"/>
    </row>
    <row r="17780" spans="6:12" ht="39.950000000000003" customHeight="1">
      <c r="F17780" s="22"/>
      <c r="G17780" s="25"/>
      <c r="H17780" s="25"/>
      <c r="I17780" s="132"/>
      <c r="J17780" s="23"/>
      <c r="K17780" s="24"/>
      <c r="L17780" s="23"/>
    </row>
    <row r="17781" spans="6:12" ht="39.950000000000003" customHeight="1">
      <c r="F17781" s="25"/>
      <c r="G17781" s="25"/>
      <c r="H17781" s="25"/>
      <c r="I17781" s="132"/>
      <c r="J17781" s="23"/>
      <c r="K17781" s="24"/>
      <c r="L17781" s="23"/>
    </row>
    <row r="17782" spans="6:12" ht="39.950000000000003" customHeight="1">
      <c r="F17782" s="133"/>
      <c r="G17782" s="25"/>
      <c r="H17782" s="25"/>
      <c r="I17782" s="132"/>
      <c r="J17782" s="23"/>
      <c r="K17782" s="24"/>
      <c r="L17782" s="23"/>
    </row>
    <row r="17783" spans="6:12" ht="39.950000000000003" customHeight="1">
      <c r="F17783" s="133"/>
      <c r="G17783" s="19"/>
      <c r="H17783" s="19"/>
      <c r="I17783" s="137"/>
      <c r="J17783" s="16"/>
      <c r="K17783" s="17"/>
      <c r="L17783" s="16"/>
    </row>
    <row r="17784" spans="6:12" ht="39.950000000000003" customHeight="1">
      <c r="F17784" s="18"/>
      <c r="G17784" s="19"/>
      <c r="H17784" s="19"/>
      <c r="I17784" s="120"/>
      <c r="J17784" s="16"/>
      <c r="K17784" s="17"/>
      <c r="L17784" s="16"/>
    </row>
    <row r="17785" spans="6:12" ht="39.950000000000003" customHeight="1">
      <c r="F17785" s="18"/>
      <c r="G17785" s="19"/>
      <c r="H17785" s="19"/>
      <c r="I17785" s="120"/>
      <c r="J17785" s="16"/>
      <c r="K17785" s="17"/>
      <c r="L17785" s="16"/>
    </row>
    <row r="17786" spans="6:12" ht="39.950000000000003" customHeight="1">
      <c r="F17786" s="22"/>
      <c r="G17786" s="19"/>
      <c r="H17786" s="19"/>
      <c r="I17786" s="120"/>
      <c r="J17786" s="16"/>
      <c r="K17786" s="17"/>
      <c r="L17786" s="16"/>
    </row>
    <row r="17787" spans="6:12" ht="39.950000000000003" customHeight="1">
      <c r="F17787" s="22"/>
      <c r="G17787" s="19"/>
      <c r="H17787" s="19"/>
      <c r="I17787" s="120"/>
      <c r="J17787" s="16"/>
      <c r="K17787" s="17"/>
      <c r="L17787" s="16"/>
    </row>
    <row r="17788" spans="6:12" ht="39.950000000000003" customHeight="1">
      <c r="F17788" s="25"/>
      <c r="G17788" s="19"/>
      <c r="H17788" s="19"/>
      <c r="I17788" s="120"/>
      <c r="J17788" s="23"/>
      <c r="K17788" s="24"/>
      <c r="L17788" s="23"/>
    </row>
    <row r="17789" spans="6:12" ht="39.950000000000003" customHeight="1">
      <c r="F17789" s="133"/>
      <c r="G17789" s="19"/>
      <c r="H17789" s="19"/>
      <c r="I17789" s="120"/>
      <c r="J17789" s="23"/>
      <c r="K17789" s="24"/>
      <c r="L17789" s="23"/>
    </row>
    <row r="17790" spans="6:12" ht="39.950000000000003" customHeight="1">
      <c r="F17790" s="133"/>
      <c r="G17790" s="25"/>
      <c r="H17790" s="25"/>
      <c r="I17790" s="132"/>
      <c r="J17790" s="23"/>
      <c r="K17790" s="24"/>
      <c r="L17790" s="23"/>
    </row>
    <row r="17791" spans="6:12" ht="39.950000000000003" customHeight="1">
      <c r="F17791" s="18"/>
      <c r="G17791" s="25"/>
      <c r="H17791" s="25"/>
      <c r="I17791" s="132"/>
      <c r="J17791" s="23"/>
      <c r="K17791" s="24"/>
      <c r="L17791" s="23"/>
    </row>
    <row r="17792" spans="6:12" ht="39.950000000000003" customHeight="1">
      <c r="F17792" s="18"/>
      <c r="G17792" s="25"/>
      <c r="H17792" s="25"/>
      <c r="I17792" s="132"/>
      <c r="J17792" s="23"/>
      <c r="K17792" s="24"/>
      <c r="L17792" s="23"/>
    </row>
    <row r="17793" spans="1:15" ht="39.950000000000003" customHeight="1">
      <c r="F17793" s="18"/>
      <c r="G17793" s="19"/>
      <c r="H17793" s="19"/>
      <c r="I17793" s="137"/>
      <c r="J17793" s="16"/>
      <c r="K17793" s="17"/>
      <c r="L17793" s="16"/>
      <c r="N17793" s="119"/>
      <c r="O17793" s="96"/>
    </row>
    <row r="17794" spans="1:15" ht="39.950000000000003" customHeight="1">
      <c r="F17794" s="18"/>
      <c r="G17794" s="19"/>
      <c r="H17794" s="19"/>
      <c r="I17794" s="120"/>
      <c r="J17794" s="16"/>
      <c r="K17794" s="17"/>
      <c r="L17794" s="16"/>
      <c r="N17794" s="119"/>
      <c r="O17794" s="96"/>
    </row>
    <row r="17795" spans="1:15" ht="39.950000000000003" customHeight="1">
      <c r="F17795" s="18"/>
      <c r="G17795" s="19"/>
      <c r="H17795" s="19"/>
      <c r="I17795" s="120"/>
      <c r="J17795" s="16"/>
      <c r="K17795" s="17"/>
      <c r="L17795" s="16"/>
      <c r="N17795" s="119"/>
      <c r="O17795" s="96"/>
    </row>
    <row r="17796" spans="1:15" ht="39.950000000000003" customHeight="1">
      <c r="F17796" s="18"/>
      <c r="G17796" s="19"/>
      <c r="H17796" s="19"/>
      <c r="I17796" s="120"/>
      <c r="J17796" s="16"/>
      <c r="K17796" s="17"/>
      <c r="L17796" s="16"/>
      <c r="N17796" s="119"/>
      <c r="O17796" s="96"/>
    </row>
    <row r="17797" spans="1:15" ht="39.950000000000003" customHeight="1">
      <c r="F17797" s="18"/>
      <c r="G17797" s="19"/>
      <c r="H17797" s="19"/>
      <c r="I17797" s="120"/>
      <c r="J17797" s="16"/>
      <c r="K17797" s="17"/>
      <c r="L17797" s="16"/>
      <c r="N17797" s="119"/>
      <c r="O17797" s="96"/>
    </row>
    <row r="17798" spans="1:15" ht="39.950000000000003" customHeight="1">
      <c r="F17798" s="22"/>
      <c r="G17798" s="19"/>
      <c r="H17798" s="19"/>
      <c r="I17798" s="120"/>
      <c r="J17798" s="16"/>
      <c r="K17798" s="17"/>
      <c r="L17798" s="16"/>
      <c r="N17798" s="119"/>
      <c r="O17798" s="96"/>
    </row>
    <row r="17799" spans="1:15" ht="39.950000000000003" customHeight="1">
      <c r="F17799" s="25"/>
      <c r="G17799" s="19"/>
      <c r="H17799" s="19"/>
      <c r="I17799" s="120"/>
      <c r="J17799" s="23"/>
      <c r="K17799" s="24"/>
      <c r="L17799" s="23"/>
      <c r="N17799" s="119"/>
      <c r="O17799" s="96"/>
    </row>
    <row r="17800" spans="1:15" ht="39.950000000000003" customHeight="1">
      <c r="F17800" s="25"/>
      <c r="G17800" s="19"/>
      <c r="H17800" s="19"/>
      <c r="I17800" s="120"/>
      <c r="J17800" s="23"/>
      <c r="K17800" s="24"/>
      <c r="L17800" s="23"/>
      <c r="N17800" s="119"/>
      <c r="O17800" s="96"/>
    </row>
    <row r="17801" spans="1:15" ht="39.950000000000003" customHeight="1">
      <c r="F17801" s="133"/>
      <c r="G17801" s="25"/>
      <c r="H17801" s="25"/>
      <c r="I17801" s="132"/>
      <c r="J17801" s="23"/>
      <c r="K17801" s="24"/>
      <c r="L17801" s="23"/>
      <c r="N17801" s="119"/>
    </row>
    <row r="17802" spans="1:15" ht="39.950000000000003" customHeight="1">
      <c r="F17802" s="133"/>
      <c r="G17802" s="25"/>
      <c r="H17802" s="25"/>
      <c r="I17802" s="132"/>
      <c r="J17802" s="23"/>
      <c r="K17802" s="24"/>
      <c r="L17802" s="23"/>
      <c r="N17802" s="119"/>
    </row>
    <row r="17803" spans="1:15" ht="39.950000000000003" customHeight="1">
      <c r="F17803" s="133"/>
      <c r="G17803" s="25"/>
      <c r="H17803" s="25"/>
      <c r="I17803" s="132"/>
      <c r="J17803" s="23"/>
      <c r="K17803" s="24"/>
      <c r="L17803" s="23"/>
      <c r="N17803" s="119"/>
    </row>
    <row r="17804" spans="1:15" ht="39.950000000000003" customHeight="1">
      <c r="F17804" s="18"/>
      <c r="G17804" s="25"/>
      <c r="H17804" s="25"/>
      <c r="I17804" s="132"/>
      <c r="J17804" s="23"/>
      <c r="K17804" s="24"/>
      <c r="L17804" s="23"/>
      <c r="N17804" s="119"/>
    </row>
    <row r="17805" spans="1:15" ht="39.950000000000003" customHeight="1">
      <c r="F17805" s="18"/>
      <c r="G17805" s="25"/>
      <c r="H17805" s="25"/>
      <c r="I17805" s="132"/>
      <c r="J17805" s="23"/>
      <c r="K17805" s="24"/>
      <c r="L17805" s="23"/>
      <c r="N17805" s="119"/>
    </row>
    <row r="17806" spans="1:15" ht="39.950000000000003" customHeight="1">
      <c r="F17806" s="18"/>
      <c r="G17806" s="25"/>
      <c r="H17806" s="25"/>
      <c r="I17806" s="132"/>
      <c r="J17806" s="23"/>
      <c r="K17806" s="24"/>
      <c r="L17806" s="23"/>
      <c r="N17806" s="119"/>
    </row>
    <row r="17807" spans="1:15" ht="39.950000000000003" customHeight="1">
      <c r="A17807" s="110"/>
      <c r="B17807" s="149"/>
      <c r="C17807" s="127"/>
      <c r="D17807" s="96"/>
      <c r="F17807" s="18"/>
      <c r="G17807" s="6"/>
      <c r="J17807" s="100"/>
      <c r="K17807" s="100"/>
      <c r="N17807" s="131"/>
    </row>
    <row r="17808" spans="1:15" ht="39.950000000000003" customHeight="1">
      <c r="F17808" s="18"/>
      <c r="G17808" s="6"/>
      <c r="J17808" s="100"/>
      <c r="K17808" s="100"/>
      <c r="N17808" s="131"/>
    </row>
    <row r="17809" spans="6:15" ht="39.950000000000003" customHeight="1">
      <c r="F17809" s="22"/>
      <c r="G17809" s="19"/>
      <c r="H17809" s="19"/>
      <c r="I17809" s="120"/>
      <c r="J17809" s="16"/>
      <c r="K17809" s="17"/>
      <c r="L17809" s="16"/>
      <c r="N17809" s="131"/>
    </row>
    <row r="17810" spans="6:15" ht="39.950000000000003" customHeight="1">
      <c r="F17810" s="22"/>
      <c r="G17810" s="19"/>
      <c r="H17810" s="19"/>
      <c r="I17810" s="120"/>
      <c r="J17810" s="16"/>
      <c r="K17810" s="17"/>
      <c r="L17810" s="16"/>
      <c r="N17810" s="121"/>
      <c r="O17810" s="96"/>
    </row>
    <row r="17811" spans="6:15" ht="39.950000000000003" customHeight="1">
      <c r="F17811" s="25"/>
      <c r="G17811" s="19"/>
      <c r="H17811" s="19"/>
      <c r="I17811" s="120"/>
      <c r="J17811" s="23"/>
      <c r="K17811" s="24"/>
      <c r="L17811" s="23"/>
      <c r="N17811" s="121"/>
      <c r="O17811" s="96"/>
    </row>
    <row r="17812" spans="6:15" ht="39.950000000000003" customHeight="1">
      <c r="F17812" s="25"/>
      <c r="G17812" s="19"/>
      <c r="H17812" s="19"/>
      <c r="I17812" s="120"/>
      <c r="J17812" s="23"/>
      <c r="K17812" s="24"/>
      <c r="L17812" s="23"/>
      <c r="N17812" s="121"/>
      <c r="O17812" s="96"/>
    </row>
    <row r="17813" spans="6:15" ht="39.950000000000003" customHeight="1">
      <c r="F17813" s="133"/>
      <c r="G17813" s="25"/>
      <c r="H17813" s="25"/>
      <c r="I17813" s="120"/>
      <c r="J17813" s="23"/>
      <c r="K17813" s="24"/>
      <c r="L17813" s="23"/>
      <c r="N17813" s="121"/>
    </row>
    <row r="17814" spans="6:15" ht="39.950000000000003" customHeight="1">
      <c r="F17814" s="18"/>
      <c r="G17814" s="19"/>
      <c r="H17814" s="19"/>
      <c r="I17814" s="137"/>
      <c r="J17814" s="16"/>
      <c r="K17814" s="17"/>
      <c r="L17814" s="16"/>
      <c r="N17814" s="121"/>
      <c r="O17814" s="96"/>
    </row>
    <row r="17815" spans="6:15" ht="39.950000000000003" customHeight="1">
      <c r="F17815" s="18"/>
      <c r="G17815" s="19"/>
      <c r="H17815" s="19"/>
      <c r="I17815" s="120"/>
      <c r="J17815" s="16"/>
      <c r="K17815" s="17"/>
      <c r="L17815" s="16"/>
      <c r="N17815" s="121"/>
      <c r="O17815" s="96"/>
    </row>
    <row r="17816" spans="6:15" ht="39.950000000000003" customHeight="1">
      <c r="F17816" s="18"/>
      <c r="G17816" s="19"/>
      <c r="H17816" s="19"/>
      <c r="I17816" s="120"/>
      <c r="J17816" s="16"/>
      <c r="K17816" s="17"/>
      <c r="L17816" s="16"/>
      <c r="N17816" s="121"/>
      <c r="O17816" s="96"/>
    </row>
    <row r="17817" spans="6:15" ht="39.950000000000003" customHeight="1">
      <c r="F17817" s="18"/>
      <c r="G17817" s="19"/>
      <c r="H17817" s="19"/>
      <c r="I17817" s="120"/>
      <c r="J17817" s="16"/>
      <c r="K17817" s="17"/>
      <c r="L17817" s="16"/>
      <c r="N17817" s="121"/>
      <c r="O17817" s="96"/>
    </row>
    <row r="17818" spans="6:15" ht="39.950000000000003" customHeight="1">
      <c r="F17818" s="18"/>
      <c r="G17818" s="19"/>
      <c r="H17818" s="19"/>
      <c r="I17818" s="120"/>
      <c r="J17818" s="16"/>
      <c r="K17818" s="17"/>
      <c r="L17818" s="16"/>
      <c r="N17818" s="121"/>
      <c r="O17818" s="96"/>
    </row>
    <row r="17819" spans="6:15" ht="39.950000000000003" customHeight="1">
      <c r="F17819" s="18"/>
      <c r="G17819" s="19"/>
      <c r="H17819" s="19"/>
      <c r="I17819" s="120"/>
      <c r="J17819" s="23"/>
      <c r="K17819" s="24"/>
      <c r="L17819" s="23"/>
      <c r="N17819" s="121"/>
      <c r="O17819" s="96"/>
    </row>
    <row r="17820" spans="6:15" ht="39.950000000000003" customHeight="1">
      <c r="F17820" s="22"/>
      <c r="G17820" s="19"/>
      <c r="H17820" s="19"/>
      <c r="I17820" s="120"/>
      <c r="J17820" s="23"/>
      <c r="K17820" s="24"/>
      <c r="L17820" s="23"/>
      <c r="N17820" s="121"/>
      <c r="O17820" s="96"/>
    </row>
    <row r="17821" spans="6:15" ht="39.950000000000003" customHeight="1">
      <c r="F17821" s="22"/>
      <c r="G17821" s="25"/>
      <c r="H17821" s="25"/>
      <c r="I17821" s="132"/>
      <c r="J17821" s="23"/>
      <c r="K17821" s="24"/>
      <c r="L17821" s="23"/>
      <c r="N17821" s="121"/>
    </row>
    <row r="17822" spans="6:15" ht="39.950000000000003" customHeight="1">
      <c r="F17822" s="25"/>
      <c r="G17822" s="25"/>
      <c r="H17822" s="25"/>
      <c r="I17822" s="132"/>
      <c r="J17822" s="23"/>
      <c r="K17822" s="24"/>
      <c r="L17822" s="23"/>
      <c r="N17822" s="121"/>
    </row>
    <row r="17823" spans="6:15" ht="39.950000000000003" customHeight="1">
      <c r="F17823" s="25"/>
      <c r="G17823" s="25"/>
      <c r="H17823" s="25"/>
      <c r="I17823" s="132"/>
      <c r="J17823" s="23"/>
      <c r="K17823" s="24"/>
      <c r="L17823" s="23"/>
      <c r="N17823" s="121"/>
    </row>
    <row r="17824" spans="6:15" ht="39.950000000000003" customHeight="1">
      <c r="F17824" s="133"/>
      <c r="G17824" s="25"/>
      <c r="H17824" s="25"/>
      <c r="I17824" s="132"/>
      <c r="J17824" s="23"/>
      <c r="K17824" s="24"/>
      <c r="L17824" s="23"/>
      <c r="N17824" s="121"/>
    </row>
    <row r="17825" spans="1:15" ht="39.950000000000003" customHeight="1">
      <c r="F17825" s="133"/>
      <c r="G17825" s="25"/>
      <c r="H17825" s="25"/>
      <c r="I17825" s="132"/>
      <c r="J17825" s="23"/>
      <c r="K17825" s="24"/>
      <c r="L17825" s="23"/>
      <c r="N17825" s="121"/>
    </row>
    <row r="17826" spans="1:15" ht="39.950000000000003" customHeight="1">
      <c r="F17826" s="133"/>
      <c r="G17826" s="25"/>
      <c r="H17826" s="25"/>
      <c r="I17826" s="132"/>
      <c r="J17826" s="23"/>
      <c r="K17826" s="24"/>
      <c r="L17826" s="23"/>
      <c r="N17826" s="121"/>
    </row>
    <row r="17827" spans="1:15" ht="39.950000000000003" customHeight="1">
      <c r="A17827" s="110"/>
      <c r="B17827" s="149"/>
      <c r="C17827" s="127"/>
      <c r="D17827" s="96"/>
      <c r="F17827" s="133"/>
      <c r="G17827" s="6"/>
      <c r="J17827" s="100"/>
      <c r="K17827" s="100"/>
      <c r="N17827" s="131"/>
    </row>
    <row r="17828" spans="1:15" ht="39.950000000000003" customHeight="1">
      <c r="F17828" s="130"/>
      <c r="G17828" s="6"/>
      <c r="J17828" s="100"/>
      <c r="K17828" s="100"/>
      <c r="N17828" s="131"/>
    </row>
    <row r="17829" spans="1:15" ht="39.950000000000003" customHeight="1">
      <c r="F17829" s="6"/>
      <c r="G17829" s="19"/>
      <c r="H17829" s="19"/>
      <c r="I17829" s="137"/>
      <c r="J17829" s="16"/>
      <c r="K17829" s="17"/>
      <c r="L17829" s="16"/>
      <c r="N17829" s="135"/>
      <c r="O17829" s="96"/>
    </row>
    <row r="17830" spans="1:15" ht="39.950000000000003" customHeight="1">
      <c r="F17830" s="18"/>
      <c r="G17830" s="19"/>
      <c r="H17830" s="19"/>
      <c r="I17830" s="120"/>
      <c r="J17830" s="16"/>
      <c r="K17830" s="17"/>
      <c r="L17830" s="16"/>
      <c r="N17830" s="135"/>
      <c r="O17830" s="96"/>
    </row>
    <row r="17831" spans="1:15" ht="39.950000000000003" customHeight="1">
      <c r="F17831" s="18"/>
      <c r="G17831" s="19"/>
      <c r="H17831" s="19"/>
      <c r="I17831" s="120"/>
      <c r="J17831" s="16"/>
      <c r="K17831" s="17"/>
      <c r="L17831" s="16"/>
      <c r="N17831" s="135"/>
      <c r="O17831" s="96"/>
    </row>
    <row r="17832" spans="1:15" ht="39.950000000000003" customHeight="1">
      <c r="F17832" s="22"/>
      <c r="G17832" s="19"/>
      <c r="H17832" s="19"/>
      <c r="I17832" s="120"/>
      <c r="J17832" s="16"/>
      <c r="K17832" s="17"/>
      <c r="L17832" s="16"/>
      <c r="N17832" s="135"/>
      <c r="O17832" s="96"/>
    </row>
    <row r="17833" spans="1:15" ht="39.950000000000003" customHeight="1">
      <c r="F17833" s="22"/>
      <c r="G17833" s="19"/>
      <c r="H17833" s="19"/>
      <c r="I17833" s="120"/>
      <c r="J17833" s="16"/>
      <c r="K17833" s="17"/>
      <c r="L17833" s="16"/>
      <c r="N17833" s="135"/>
      <c r="O17833" s="96"/>
    </row>
    <row r="17834" spans="1:15" ht="39.950000000000003" customHeight="1">
      <c r="F17834" s="133"/>
      <c r="G17834" s="19"/>
      <c r="H17834" s="19"/>
      <c r="I17834" s="120"/>
      <c r="J17834" s="23"/>
      <c r="K17834" s="24"/>
      <c r="L17834" s="23"/>
      <c r="N17834" s="135"/>
      <c r="O17834" s="96"/>
    </row>
    <row r="17835" spans="1:15" ht="39.950000000000003" customHeight="1">
      <c r="F17835" s="18"/>
      <c r="G17835" s="19"/>
      <c r="H17835" s="19"/>
      <c r="I17835" s="120"/>
      <c r="J17835" s="23"/>
      <c r="K17835" s="24"/>
      <c r="L17835" s="23"/>
      <c r="N17835" s="135"/>
      <c r="O17835" s="96"/>
    </row>
    <row r="17836" spans="1:15" ht="39.950000000000003" customHeight="1">
      <c r="F17836" s="18"/>
      <c r="G17836" s="25"/>
      <c r="H17836" s="25"/>
      <c r="I17836" s="132"/>
      <c r="J17836" s="23"/>
      <c r="K17836" s="24"/>
      <c r="L17836" s="23"/>
      <c r="N17836" s="135"/>
    </row>
    <row r="17837" spans="1:15" ht="39.950000000000003" customHeight="1">
      <c r="F17837" s="18"/>
      <c r="G17837" s="25"/>
      <c r="H17837" s="25"/>
      <c r="I17837" s="132"/>
      <c r="J17837" s="23"/>
      <c r="K17837" s="24"/>
      <c r="L17837" s="23"/>
      <c r="N17837" s="135"/>
    </row>
    <row r="17838" spans="1:15" ht="39.950000000000003" customHeight="1">
      <c r="F17838" s="18"/>
      <c r="G17838" s="25"/>
      <c r="H17838" s="25"/>
      <c r="I17838" s="132"/>
      <c r="J17838" s="23"/>
      <c r="K17838" s="24"/>
      <c r="L17838" s="23"/>
      <c r="N17838" s="135"/>
    </row>
    <row r="17839" spans="1:15" ht="39.950000000000003" customHeight="1">
      <c r="F17839" s="18"/>
      <c r="G17839" s="25"/>
      <c r="H17839" s="25"/>
      <c r="I17839" s="132"/>
      <c r="J17839" s="23"/>
      <c r="K17839" s="24"/>
      <c r="L17839" s="23"/>
      <c r="N17839" s="135"/>
    </row>
    <row r="17840" spans="1:15" ht="39.950000000000003" customHeight="1">
      <c r="F17840" s="22"/>
      <c r="G17840" s="25"/>
      <c r="H17840" s="25"/>
      <c r="I17840" s="132"/>
      <c r="J17840" s="23"/>
      <c r="K17840" s="24"/>
      <c r="L17840" s="23"/>
      <c r="N17840" s="135"/>
    </row>
    <row r="17841" spans="1:15" ht="39.950000000000003" customHeight="1">
      <c r="F17841" s="22"/>
      <c r="G17841" s="19"/>
      <c r="H17841" s="19"/>
      <c r="I17841" s="120"/>
      <c r="J17841" s="16"/>
      <c r="K17841" s="17"/>
      <c r="L17841" s="16"/>
      <c r="N17841" s="119"/>
      <c r="O17841" s="96"/>
    </row>
    <row r="17842" spans="1:15" ht="39.950000000000003" customHeight="1">
      <c r="F17842" s="25"/>
      <c r="G17842" s="19"/>
      <c r="H17842" s="19"/>
      <c r="I17842" s="120"/>
      <c r="J17842" s="16"/>
      <c r="K17842" s="17"/>
      <c r="L17842" s="16"/>
      <c r="N17842" s="119"/>
      <c r="O17842" s="96"/>
    </row>
    <row r="17843" spans="1:15" ht="39.950000000000003" customHeight="1">
      <c r="F17843" s="25"/>
      <c r="G17843" s="19"/>
      <c r="H17843" s="19"/>
      <c r="I17843" s="120"/>
      <c r="J17843" s="23"/>
      <c r="K17843" s="24"/>
      <c r="L17843" s="23"/>
      <c r="N17843" s="119"/>
      <c r="O17843" s="96"/>
    </row>
    <row r="17844" spans="1:15" ht="39.950000000000003" customHeight="1">
      <c r="F17844" s="133"/>
      <c r="G17844" s="19"/>
      <c r="H17844" s="19"/>
      <c r="I17844" s="120"/>
      <c r="J17844" s="23"/>
      <c r="K17844" s="24"/>
      <c r="L17844" s="23"/>
      <c r="N17844" s="119"/>
      <c r="O17844" s="96"/>
    </row>
    <row r="17845" spans="1:15" ht="39.950000000000003" customHeight="1">
      <c r="F17845" s="133"/>
      <c r="G17845" s="25"/>
      <c r="H17845" s="25"/>
      <c r="I17845" s="120"/>
      <c r="J17845" s="23"/>
      <c r="K17845" s="24"/>
      <c r="L17845" s="23"/>
      <c r="N17845" s="119"/>
    </row>
    <row r="17846" spans="1:15" ht="39.950000000000003" customHeight="1">
      <c r="F17846" s="133"/>
      <c r="G17846" s="25"/>
      <c r="H17846" s="25"/>
      <c r="I17846" s="132"/>
      <c r="J17846" s="23"/>
      <c r="K17846" s="24"/>
      <c r="L17846" s="23"/>
      <c r="N17846" s="119"/>
    </row>
    <row r="17847" spans="1:15" ht="39.950000000000003" customHeight="1">
      <c r="F17847" s="133"/>
      <c r="G17847" s="25"/>
      <c r="H17847" s="25"/>
      <c r="I17847" s="132"/>
      <c r="J17847" s="23"/>
      <c r="K17847" s="24"/>
      <c r="L17847" s="23"/>
      <c r="N17847" s="119"/>
    </row>
    <row r="17848" spans="1:15" ht="39.950000000000003" customHeight="1">
      <c r="F17848" s="130"/>
      <c r="G17848" s="25"/>
      <c r="H17848" s="25"/>
      <c r="I17848" s="132"/>
      <c r="J17848" s="23"/>
      <c r="K17848" s="24"/>
      <c r="L17848" s="23"/>
      <c r="N17848" s="119"/>
    </row>
    <row r="17849" spans="1:15" ht="39.950000000000003" customHeight="1">
      <c r="A17849" s="110"/>
      <c r="B17849" s="149"/>
      <c r="C17849" s="127"/>
      <c r="D17849" s="96"/>
      <c r="F17849" s="6"/>
      <c r="G17849" s="6"/>
      <c r="J17849" s="100"/>
      <c r="K17849" s="100"/>
      <c r="N17849" s="131"/>
    </row>
    <row r="17850" spans="1:15" ht="39.950000000000003" customHeight="1">
      <c r="F17850" s="18"/>
      <c r="G17850" s="6"/>
      <c r="J17850" s="100"/>
      <c r="K17850" s="100"/>
      <c r="N17850" s="131"/>
    </row>
    <row r="17851" spans="1:15" ht="39.950000000000003" customHeight="1">
      <c r="F17851" s="18"/>
      <c r="J17851" s="100"/>
      <c r="K17851" s="100"/>
      <c r="N17851" s="131"/>
    </row>
    <row r="17852" spans="1:15" ht="39.950000000000003" customHeight="1">
      <c r="F17852" s="18"/>
      <c r="G17852" s="19"/>
      <c r="H17852" s="19"/>
      <c r="I17852" s="120"/>
      <c r="J17852" s="16"/>
      <c r="K17852" s="17"/>
      <c r="L17852" s="16"/>
      <c r="N17852" s="119"/>
      <c r="O17852" s="96"/>
    </row>
    <row r="17853" spans="1:15" ht="39.950000000000003" customHeight="1">
      <c r="F17853" s="18"/>
      <c r="G17853" s="19"/>
      <c r="H17853" s="19"/>
      <c r="I17853" s="120"/>
      <c r="J17853" s="16"/>
      <c r="K17853" s="17"/>
      <c r="L17853" s="16"/>
      <c r="N17853" s="119"/>
      <c r="O17853" s="96"/>
    </row>
    <row r="17854" spans="1:15" ht="39.950000000000003" customHeight="1">
      <c r="F17854" s="18"/>
      <c r="G17854" s="19"/>
      <c r="H17854" s="19"/>
      <c r="I17854" s="120"/>
      <c r="J17854" s="23"/>
      <c r="K17854" s="24"/>
      <c r="L17854" s="23"/>
      <c r="N17854" s="119"/>
      <c r="O17854" s="96"/>
    </row>
    <row r="17855" spans="1:15" ht="39.950000000000003" customHeight="1">
      <c r="F17855" s="22"/>
      <c r="G17855" s="19"/>
      <c r="H17855" s="19"/>
      <c r="I17855" s="120"/>
      <c r="J17855" s="23"/>
      <c r="K17855" s="24"/>
      <c r="L17855" s="23"/>
      <c r="N17855" s="119"/>
      <c r="O17855" s="96"/>
    </row>
    <row r="17856" spans="1:15" ht="39.950000000000003" customHeight="1">
      <c r="F17856" s="22"/>
      <c r="G17856" s="25"/>
      <c r="H17856" s="25"/>
      <c r="I17856" s="120"/>
      <c r="J17856" s="23"/>
      <c r="K17856" s="24"/>
      <c r="L17856" s="23"/>
      <c r="N17856" s="119"/>
    </row>
    <row r="17857" spans="6:14" ht="39.950000000000003" customHeight="1">
      <c r="F17857" s="25"/>
      <c r="G17857" s="25"/>
      <c r="H17857" s="25"/>
      <c r="I17857" s="132"/>
      <c r="J17857" s="23"/>
      <c r="K17857" s="24"/>
      <c r="L17857" s="23"/>
      <c r="N17857" s="119"/>
    </row>
    <row r="17858" spans="6:14" ht="39.950000000000003" customHeight="1">
      <c r="F17858" s="25"/>
      <c r="G17858" s="25"/>
      <c r="H17858" s="25"/>
      <c r="I17858" s="132"/>
      <c r="J17858" s="23"/>
      <c r="K17858" s="24"/>
      <c r="L17858" s="23"/>
      <c r="N17858" s="119"/>
    </row>
    <row r="17859" spans="6:14" ht="39.950000000000003" customHeight="1">
      <c r="F17859" s="133"/>
      <c r="G17859" s="19"/>
      <c r="H17859" s="19"/>
      <c r="I17859" s="120"/>
      <c r="J17859" s="16"/>
      <c r="K17859" s="17"/>
      <c r="L17859" s="16"/>
    </row>
    <row r="17860" spans="6:14" ht="39.950000000000003" customHeight="1">
      <c r="F17860" s="133"/>
      <c r="G17860" s="19"/>
      <c r="H17860" s="19"/>
      <c r="I17860" s="120"/>
      <c r="J17860" s="16"/>
      <c r="K17860" s="17"/>
      <c r="L17860" s="16"/>
    </row>
    <row r="17861" spans="6:14" ht="39.950000000000003" customHeight="1">
      <c r="F17861" s="133"/>
      <c r="G17861" s="19"/>
      <c r="H17861" s="19"/>
      <c r="I17861" s="120"/>
      <c r="J17861" s="16"/>
      <c r="K17861" s="17"/>
      <c r="L17861" s="16"/>
    </row>
    <row r="17862" spans="6:14" ht="39.950000000000003" customHeight="1">
      <c r="F17862" s="18"/>
      <c r="G17862" s="19"/>
      <c r="H17862" s="19"/>
      <c r="I17862" s="120"/>
      <c r="J17862" s="16"/>
      <c r="K17862" s="17"/>
      <c r="L17862" s="16"/>
    </row>
    <row r="17863" spans="6:14" ht="39.950000000000003" customHeight="1">
      <c r="F17863" s="18"/>
      <c r="G17863" s="19"/>
      <c r="H17863" s="19"/>
      <c r="I17863" s="120"/>
      <c r="J17863" s="16"/>
      <c r="K17863" s="17"/>
      <c r="L17863" s="16"/>
    </row>
    <row r="17864" spans="6:14" ht="39.950000000000003" customHeight="1">
      <c r="F17864" s="22"/>
      <c r="G17864" s="19"/>
      <c r="H17864" s="19"/>
      <c r="I17864" s="120"/>
      <c r="J17864" s="16"/>
      <c r="K17864" s="17"/>
      <c r="L17864" s="16"/>
    </row>
    <row r="17865" spans="6:14" ht="39.950000000000003" customHeight="1">
      <c r="F17865" s="22"/>
      <c r="G17865" s="19"/>
      <c r="H17865" s="19"/>
      <c r="I17865" s="120"/>
      <c r="J17865" s="16"/>
      <c r="K17865" s="17"/>
      <c r="L17865" s="16"/>
    </row>
    <row r="17866" spans="6:14" ht="39.950000000000003" customHeight="1">
      <c r="F17866" s="25"/>
      <c r="G17866" s="19"/>
      <c r="H17866" s="19"/>
      <c r="I17866" s="120"/>
      <c r="J17866" s="16"/>
      <c r="K17866" s="17"/>
      <c r="L17866" s="16"/>
    </row>
    <row r="17867" spans="6:14" ht="39.950000000000003" customHeight="1">
      <c r="F17867" s="133"/>
      <c r="G17867" s="19"/>
      <c r="H17867" s="19"/>
      <c r="I17867" s="120"/>
      <c r="J17867" s="23"/>
      <c r="K17867" s="24"/>
      <c r="L17867" s="23"/>
    </row>
    <row r="17868" spans="6:14" ht="39.950000000000003" customHeight="1">
      <c r="F17868" s="133"/>
      <c r="G17868" s="25"/>
      <c r="H17868" s="25"/>
      <c r="I17868" s="132"/>
      <c r="J17868" s="23"/>
      <c r="K17868" s="24"/>
      <c r="L17868" s="23"/>
    </row>
    <row r="17869" spans="6:14" ht="39.950000000000003" customHeight="1">
      <c r="F17869" s="133"/>
      <c r="G17869" s="25"/>
      <c r="H17869" s="25"/>
      <c r="I17869" s="132"/>
      <c r="J17869" s="23"/>
      <c r="K17869" s="24"/>
      <c r="L17869" s="23"/>
    </row>
    <row r="17870" spans="6:14" ht="39.950000000000003" customHeight="1">
      <c r="F17870" s="130"/>
      <c r="G17870" s="25"/>
      <c r="H17870" s="25"/>
      <c r="I17870" s="132"/>
      <c r="J17870" s="23"/>
      <c r="K17870" s="24"/>
      <c r="L17870" s="23"/>
    </row>
    <row r="17871" spans="6:14" ht="39.950000000000003" customHeight="1">
      <c r="F17871" s="6"/>
      <c r="G17871" s="25"/>
      <c r="H17871" s="25"/>
      <c r="I17871" s="132"/>
      <c r="J17871" s="23"/>
      <c r="K17871" s="24"/>
      <c r="L17871" s="23"/>
    </row>
    <row r="17872" spans="6:14" ht="39.950000000000003" customHeight="1">
      <c r="G17872" s="25"/>
      <c r="H17872" s="25"/>
      <c r="I17872" s="132"/>
      <c r="J17872" s="23"/>
      <c r="K17872" s="24"/>
      <c r="L17872" s="23"/>
    </row>
    <row r="17873" spans="1:21" ht="39.950000000000003" customHeight="1">
      <c r="F17873" s="18"/>
      <c r="G17873" s="19"/>
      <c r="H17873" s="19"/>
      <c r="I17873" s="137"/>
      <c r="J17873" s="16"/>
      <c r="K17873" s="17"/>
      <c r="L17873" s="16"/>
      <c r="N17873" s="119"/>
      <c r="O17873" s="96"/>
    </row>
    <row r="17874" spans="1:21" ht="39.950000000000003" customHeight="1">
      <c r="F17874" s="18"/>
      <c r="G17874" s="19"/>
      <c r="H17874" s="19"/>
      <c r="I17874" s="120"/>
      <c r="J17874" s="16"/>
      <c r="K17874" s="17"/>
      <c r="L17874" s="16"/>
      <c r="N17874" s="119"/>
      <c r="O17874" s="96"/>
    </row>
    <row r="17875" spans="1:21" ht="39.950000000000003" customHeight="1">
      <c r="F17875" s="22"/>
      <c r="G17875" s="19"/>
      <c r="H17875" s="19"/>
      <c r="I17875" s="120"/>
      <c r="J17875" s="16"/>
      <c r="K17875" s="17"/>
      <c r="L17875" s="16"/>
      <c r="N17875" s="119"/>
      <c r="O17875" s="96"/>
    </row>
    <row r="17876" spans="1:21" ht="39.950000000000003" customHeight="1">
      <c r="F17876" s="22"/>
      <c r="G17876" s="19"/>
      <c r="H17876" s="19"/>
      <c r="I17876" s="120"/>
      <c r="J17876" s="16"/>
      <c r="K17876" s="17"/>
      <c r="L17876" s="16"/>
      <c r="N17876" s="119"/>
      <c r="O17876" s="96"/>
    </row>
    <row r="17877" spans="1:21" ht="39.950000000000003" customHeight="1">
      <c r="F17877" s="25"/>
      <c r="G17877" s="19"/>
      <c r="H17877" s="19"/>
      <c r="I17877" s="120"/>
      <c r="J17877" s="16"/>
      <c r="K17877" s="17"/>
      <c r="L17877" s="16"/>
      <c r="N17877" s="119"/>
      <c r="O17877" s="96"/>
    </row>
    <row r="17878" spans="1:21" ht="39.950000000000003" customHeight="1">
      <c r="F17878" s="25"/>
      <c r="G17878" s="19"/>
      <c r="H17878" s="19"/>
      <c r="I17878" s="120"/>
      <c r="J17878" s="23"/>
      <c r="K17878" s="24"/>
      <c r="L17878" s="23"/>
      <c r="N17878" s="119"/>
      <c r="O17878" s="96"/>
    </row>
    <row r="17879" spans="1:21" ht="39.950000000000003" customHeight="1">
      <c r="F17879" s="133"/>
      <c r="G17879" s="19"/>
      <c r="H17879" s="19"/>
      <c r="I17879" s="120"/>
      <c r="J17879" s="23"/>
      <c r="K17879" s="24"/>
      <c r="L17879" s="23"/>
      <c r="N17879" s="119"/>
      <c r="O17879" s="96"/>
    </row>
    <row r="17880" spans="1:21" ht="39.950000000000003" customHeight="1">
      <c r="F17880" s="18"/>
      <c r="G17880" s="25"/>
      <c r="H17880" s="25"/>
      <c r="I17880" s="132"/>
      <c r="J17880" s="23"/>
      <c r="K17880" s="24"/>
      <c r="L17880" s="23"/>
      <c r="N17880" s="119"/>
    </row>
    <row r="17881" spans="1:21" ht="39.950000000000003" customHeight="1">
      <c r="F17881" s="18"/>
      <c r="G17881" s="25"/>
      <c r="H17881" s="25"/>
      <c r="I17881" s="132"/>
      <c r="J17881" s="23"/>
      <c r="K17881" s="24"/>
      <c r="L17881" s="23"/>
      <c r="N17881" s="119"/>
    </row>
    <row r="17882" spans="1:21" ht="39.950000000000003" customHeight="1">
      <c r="F17882" s="18"/>
      <c r="G17882" s="25"/>
      <c r="H17882" s="25"/>
      <c r="I17882" s="132"/>
      <c r="J17882" s="23"/>
      <c r="K17882" s="24"/>
      <c r="L17882" s="23"/>
      <c r="N17882" s="119"/>
    </row>
    <row r="17883" spans="1:21" ht="39.950000000000003" customHeight="1">
      <c r="F17883" s="18"/>
      <c r="G17883" s="25"/>
      <c r="H17883" s="25"/>
      <c r="I17883" s="132"/>
      <c r="J17883" s="23"/>
      <c r="K17883" s="24"/>
      <c r="L17883" s="23"/>
      <c r="N17883" s="119"/>
    </row>
    <row r="17884" spans="1:21" ht="39.950000000000003" customHeight="1">
      <c r="F17884" s="18"/>
      <c r="G17884" s="25"/>
      <c r="H17884" s="25"/>
      <c r="I17884" s="132"/>
      <c r="J17884" s="23"/>
      <c r="K17884" s="24"/>
      <c r="L17884" s="23"/>
      <c r="N17884" s="119"/>
    </row>
    <row r="17885" spans="1:21" ht="39.950000000000003" customHeight="1">
      <c r="A17885" s="110"/>
      <c r="B17885" s="149"/>
      <c r="C17885" s="127"/>
      <c r="D17885" s="96"/>
      <c r="F17885" s="18"/>
      <c r="G17885" s="6"/>
      <c r="J17885" s="100"/>
      <c r="K17885" s="100"/>
      <c r="N17885" s="131"/>
    </row>
    <row r="17886" spans="1:21" ht="39.950000000000003" customHeight="1">
      <c r="F17886" s="18"/>
      <c r="G17886" s="19"/>
      <c r="H17886" s="19"/>
      <c r="I17886" s="137"/>
      <c r="J17886" s="16"/>
      <c r="K17886" s="17"/>
      <c r="L17886" s="16"/>
      <c r="N17886" s="119"/>
      <c r="O17886" s="96"/>
      <c r="Q17886" s="17"/>
      <c r="R17886" s="16"/>
      <c r="S17886" s="100"/>
      <c r="T17886" s="119"/>
      <c r="U17886" s="96"/>
    </row>
    <row r="17887" spans="1:21" ht="39.950000000000003" customHeight="1">
      <c r="F17887" s="18"/>
      <c r="G17887" s="19"/>
      <c r="H17887" s="19"/>
      <c r="I17887" s="120"/>
      <c r="J17887" s="16"/>
      <c r="K17887" s="17"/>
      <c r="L17887" s="16"/>
      <c r="N17887" s="119"/>
      <c r="O17887" s="96"/>
      <c r="Q17887" s="17"/>
      <c r="R17887" s="16"/>
      <c r="S17887" s="100"/>
      <c r="T17887" s="119"/>
      <c r="U17887" s="96"/>
    </row>
    <row r="17888" spans="1:21" ht="39.950000000000003" customHeight="1">
      <c r="F17888" s="22"/>
      <c r="G17888" s="19"/>
      <c r="H17888" s="19"/>
      <c r="I17888" s="120"/>
      <c r="J17888" s="16"/>
      <c r="K17888" s="17"/>
      <c r="L17888" s="16"/>
      <c r="N17888" s="119"/>
      <c r="O17888" s="96"/>
      <c r="Q17888" s="17"/>
      <c r="R17888" s="16"/>
      <c r="S17888" s="100"/>
      <c r="T17888" s="119"/>
      <c r="U17888" s="96"/>
    </row>
    <row r="17889" spans="1:21" ht="39.950000000000003" customHeight="1">
      <c r="F17889" s="25"/>
      <c r="G17889" s="19"/>
      <c r="H17889" s="19"/>
      <c r="I17889" s="120"/>
      <c r="J17889" s="16"/>
      <c r="K17889" s="17"/>
      <c r="L17889" s="16"/>
      <c r="N17889" s="119"/>
      <c r="O17889" s="96"/>
      <c r="Q17889" s="17"/>
      <c r="R17889" s="16"/>
      <c r="S17889" s="100"/>
      <c r="T17889" s="119"/>
      <c r="U17889" s="96"/>
    </row>
    <row r="17890" spans="1:21" ht="39.950000000000003" customHeight="1">
      <c r="F17890" s="25"/>
      <c r="G17890" s="19"/>
      <c r="H17890" s="19"/>
      <c r="I17890" s="120"/>
      <c r="J17890" s="16"/>
      <c r="K17890" s="17"/>
      <c r="L17890" s="16"/>
      <c r="N17890" s="119"/>
      <c r="O17890" s="96"/>
      <c r="Q17890" s="17"/>
      <c r="R17890" s="16"/>
      <c r="S17890" s="100"/>
      <c r="T17890" s="119"/>
      <c r="U17890" s="96"/>
    </row>
    <row r="17891" spans="1:21" ht="39.950000000000003" customHeight="1">
      <c r="F17891" s="133"/>
      <c r="G17891" s="19"/>
      <c r="H17891" s="19"/>
      <c r="I17891" s="120"/>
      <c r="J17891" s="23"/>
      <c r="K17891" s="24"/>
      <c r="L17891" s="23"/>
      <c r="N17891" s="119"/>
      <c r="O17891" s="96"/>
      <c r="Q17891" s="24"/>
      <c r="R17891" s="23"/>
      <c r="S17891" s="100"/>
      <c r="T17891" s="119"/>
      <c r="U17891" s="96"/>
    </row>
    <row r="17892" spans="1:21" ht="39.950000000000003" customHeight="1">
      <c r="F17892" s="133"/>
      <c r="G17892" s="19"/>
      <c r="H17892" s="19"/>
      <c r="I17892" s="120"/>
      <c r="J17892" s="23"/>
      <c r="K17892" s="24"/>
      <c r="L17892" s="23"/>
      <c r="N17892" s="119"/>
      <c r="O17892" s="96"/>
      <c r="Q17892" s="24"/>
      <c r="R17892" s="23"/>
      <c r="S17892" s="100"/>
      <c r="T17892" s="119"/>
      <c r="U17892" s="96"/>
    </row>
    <row r="17893" spans="1:21" ht="39.950000000000003" customHeight="1">
      <c r="F17893" s="133"/>
      <c r="G17893" s="25"/>
      <c r="H17893" s="25"/>
      <c r="I17893" s="132"/>
      <c r="J17893" s="23"/>
      <c r="K17893" s="24"/>
      <c r="L17893" s="23"/>
      <c r="N17893" s="119"/>
      <c r="O17893" s="96"/>
      <c r="Q17893" s="24"/>
      <c r="R17893" s="23"/>
      <c r="S17893" s="100"/>
      <c r="T17893" s="119"/>
      <c r="U17893" s="96"/>
    </row>
    <row r="17894" spans="1:21" ht="39.950000000000003" customHeight="1">
      <c r="F17894" s="18"/>
      <c r="G17894" s="25"/>
      <c r="H17894" s="25"/>
      <c r="I17894" s="132"/>
      <c r="J17894" s="23"/>
      <c r="K17894" s="24"/>
      <c r="L17894" s="23"/>
      <c r="N17894" s="119"/>
      <c r="Q17894" s="24"/>
      <c r="R17894" s="23"/>
      <c r="S17894" s="100"/>
      <c r="T17894" s="119"/>
    </row>
    <row r="17895" spans="1:21" ht="39.950000000000003" customHeight="1">
      <c r="F17895" s="18"/>
      <c r="G17895" s="25"/>
      <c r="H17895" s="25"/>
      <c r="I17895" s="132"/>
      <c r="J17895" s="23"/>
      <c r="K17895" s="24"/>
      <c r="L17895" s="23"/>
      <c r="N17895" s="119"/>
      <c r="Q17895" s="24"/>
      <c r="R17895" s="23"/>
      <c r="S17895" s="100"/>
      <c r="T17895" s="119"/>
    </row>
    <row r="17896" spans="1:21" ht="39.950000000000003" customHeight="1">
      <c r="F17896" s="18"/>
      <c r="G17896" s="25"/>
      <c r="H17896" s="25"/>
      <c r="I17896" s="132"/>
      <c r="J17896" s="23"/>
      <c r="K17896" s="24"/>
      <c r="L17896" s="23"/>
      <c r="N17896" s="119"/>
      <c r="Q17896" s="24"/>
      <c r="R17896" s="23"/>
      <c r="S17896" s="100"/>
      <c r="T17896" s="119"/>
    </row>
    <row r="17897" spans="1:21" ht="39.950000000000003" customHeight="1">
      <c r="F17897" s="18"/>
      <c r="G17897" s="25"/>
      <c r="H17897" s="25"/>
      <c r="I17897" s="132"/>
      <c r="J17897" s="23"/>
      <c r="K17897" s="24"/>
      <c r="L17897" s="23"/>
      <c r="N17897" s="119"/>
      <c r="Q17897" s="24"/>
      <c r="R17897" s="23"/>
      <c r="S17897" s="100"/>
      <c r="T17897" s="119"/>
    </row>
    <row r="17898" spans="1:21" ht="39.950000000000003" customHeight="1">
      <c r="F17898" s="18"/>
      <c r="G17898" s="25"/>
      <c r="H17898" s="25"/>
      <c r="I17898" s="132"/>
      <c r="J17898" s="23"/>
      <c r="K17898" s="24"/>
      <c r="L17898" s="23"/>
      <c r="N17898" s="119"/>
      <c r="Q17898" s="24"/>
      <c r="R17898" s="23"/>
      <c r="S17898" s="100"/>
      <c r="T17898" s="119"/>
    </row>
    <row r="17899" spans="1:21" ht="39.950000000000003" customHeight="1">
      <c r="A17899" s="110"/>
      <c r="B17899" s="149"/>
      <c r="C17899" s="127"/>
      <c r="D17899" s="96"/>
      <c r="F17899" s="22"/>
      <c r="G17899" s="96"/>
      <c r="J17899" s="100"/>
      <c r="K17899" s="100"/>
      <c r="N17899" s="131"/>
    </row>
    <row r="17900" spans="1:21" ht="39.950000000000003" customHeight="1">
      <c r="A17900" s="110"/>
      <c r="F17900" s="22"/>
      <c r="G17900" s="96"/>
      <c r="J17900" s="100"/>
      <c r="K17900" s="100"/>
      <c r="N17900" s="131"/>
    </row>
    <row r="17901" spans="1:21" ht="39.950000000000003" customHeight="1">
      <c r="F17901" s="25"/>
      <c r="G17901" s="96"/>
      <c r="J17901" s="100"/>
      <c r="K17901" s="100"/>
      <c r="N17901" s="131"/>
    </row>
    <row r="17902" spans="1:21" ht="39.950000000000003" customHeight="1">
      <c r="F17902" s="25"/>
      <c r="J17902" s="100"/>
      <c r="K17902" s="100"/>
      <c r="N17902" s="131"/>
    </row>
    <row r="17903" spans="1:21" ht="39.950000000000003" customHeight="1">
      <c r="F17903" s="133"/>
      <c r="G17903" s="19"/>
      <c r="H17903" s="19"/>
      <c r="I17903" s="120"/>
      <c r="J17903" s="16"/>
      <c r="K17903" s="17"/>
      <c r="L17903" s="16"/>
      <c r="N17903" s="131"/>
    </row>
    <row r="17904" spans="1:21" ht="39.950000000000003" customHeight="1">
      <c r="F17904" s="133"/>
      <c r="G17904" s="19"/>
      <c r="H17904" s="19"/>
      <c r="I17904" s="120"/>
      <c r="J17904" s="16"/>
      <c r="K17904" s="17"/>
      <c r="L17904" s="16"/>
      <c r="N17904" s="131"/>
    </row>
    <row r="17905" spans="6:15" ht="39.950000000000003" customHeight="1">
      <c r="F17905" s="133"/>
      <c r="G17905" s="19"/>
      <c r="H17905" s="19"/>
      <c r="I17905" s="120"/>
      <c r="J17905" s="16"/>
      <c r="K17905" s="17"/>
      <c r="L17905" s="16"/>
      <c r="N17905" s="131"/>
    </row>
    <row r="17906" spans="6:15" ht="39.950000000000003" customHeight="1">
      <c r="F17906" s="130"/>
      <c r="G17906" s="19"/>
      <c r="H17906" s="19"/>
      <c r="I17906" s="120"/>
      <c r="J17906" s="23"/>
      <c r="K17906" s="24"/>
      <c r="L17906" s="23"/>
      <c r="N17906" s="131"/>
    </row>
    <row r="17907" spans="6:15" ht="39.950000000000003" customHeight="1">
      <c r="F17907" s="18"/>
      <c r="G17907" s="25"/>
      <c r="H17907" s="25"/>
      <c r="I17907" s="132"/>
      <c r="J17907" s="23"/>
      <c r="K17907" s="24"/>
      <c r="L17907" s="23"/>
      <c r="N17907" s="131"/>
    </row>
    <row r="17908" spans="6:15" ht="39.950000000000003" customHeight="1">
      <c r="F17908" s="18"/>
      <c r="G17908" s="25"/>
      <c r="H17908" s="25"/>
      <c r="I17908" s="132"/>
      <c r="J17908" s="23"/>
      <c r="K17908" s="24"/>
      <c r="L17908" s="23"/>
      <c r="N17908" s="131"/>
    </row>
    <row r="17909" spans="6:15" ht="39.950000000000003" customHeight="1">
      <c r="F17909" s="18"/>
      <c r="G17909" s="25"/>
      <c r="H17909" s="25"/>
      <c r="I17909" s="132"/>
      <c r="J17909" s="23"/>
      <c r="K17909" s="24"/>
      <c r="L17909" s="23"/>
      <c r="N17909" s="131"/>
    </row>
    <row r="17910" spans="6:15" ht="39.950000000000003" customHeight="1">
      <c r="F17910" s="18"/>
      <c r="G17910" s="25"/>
      <c r="H17910" s="25"/>
      <c r="I17910" s="132"/>
      <c r="J17910" s="23"/>
      <c r="K17910" s="24"/>
      <c r="L17910" s="23"/>
      <c r="N17910" s="131"/>
    </row>
    <row r="17911" spans="6:15" ht="39.950000000000003" customHeight="1">
      <c r="F17911" s="18"/>
      <c r="G17911" s="19"/>
      <c r="H17911" s="19"/>
      <c r="I17911" s="137"/>
      <c r="J17911" s="16"/>
      <c r="K17911" s="17"/>
      <c r="L17911" s="16"/>
      <c r="N17911" s="121"/>
      <c r="O17911" s="96"/>
    </row>
    <row r="17912" spans="6:15" ht="39.950000000000003" customHeight="1">
      <c r="F17912" s="22"/>
      <c r="G17912" s="19"/>
      <c r="H17912" s="19"/>
      <c r="I17912" s="120"/>
      <c r="J17912" s="16"/>
      <c r="K17912" s="17"/>
      <c r="L17912" s="16"/>
      <c r="N17912" s="121"/>
      <c r="O17912" s="96"/>
    </row>
    <row r="17913" spans="6:15" ht="39.950000000000003" customHeight="1">
      <c r="F17913" s="22"/>
      <c r="G17913" s="19"/>
      <c r="H17913" s="19"/>
      <c r="I17913" s="120"/>
      <c r="J17913" s="16"/>
      <c r="K17913" s="17"/>
      <c r="L17913" s="16"/>
      <c r="N17913" s="121"/>
      <c r="O17913" s="96"/>
    </row>
    <row r="17914" spans="6:15" ht="39.950000000000003" customHeight="1">
      <c r="F17914" s="25"/>
      <c r="G17914" s="19"/>
      <c r="H17914" s="19"/>
      <c r="I17914" s="120"/>
      <c r="J17914" s="16"/>
      <c r="K17914" s="17"/>
      <c r="L17914" s="16"/>
      <c r="N17914" s="121"/>
      <c r="O17914" s="96"/>
    </row>
    <row r="17915" spans="6:15" ht="39.950000000000003" customHeight="1">
      <c r="F17915" s="25"/>
      <c r="G17915" s="19"/>
      <c r="H17915" s="19"/>
      <c r="I17915" s="120"/>
      <c r="J17915" s="23"/>
      <c r="K17915" s="24"/>
      <c r="L17915" s="23"/>
      <c r="N17915" s="121"/>
      <c r="O17915" s="96"/>
    </row>
    <row r="17916" spans="6:15" ht="39.950000000000003" customHeight="1">
      <c r="F17916" s="133"/>
      <c r="G17916" s="25"/>
      <c r="H17916" s="25"/>
      <c r="I17916" s="120"/>
      <c r="J17916" s="23"/>
      <c r="K17916" s="24"/>
      <c r="L17916" s="23"/>
      <c r="N17916" s="121"/>
    </row>
    <row r="17917" spans="6:15" ht="39.950000000000003" customHeight="1">
      <c r="F17917" s="133"/>
      <c r="G17917" s="25"/>
      <c r="H17917" s="25"/>
      <c r="I17917" s="132"/>
      <c r="J17917" s="23"/>
      <c r="K17917" s="24"/>
      <c r="L17917" s="23"/>
      <c r="N17917" s="121"/>
    </row>
    <row r="17918" spans="6:15" ht="39.950000000000003" customHeight="1">
      <c r="F17918" s="133"/>
      <c r="G17918" s="25"/>
      <c r="H17918" s="25"/>
      <c r="I17918" s="132"/>
      <c r="J17918" s="23"/>
      <c r="K17918" s="24"/>
      <c r="L17918" s="23"/>
      <c r="N17918" s="121"/>
    </row>
    <row r="17919" spans="6:15" ht="39.950000000000003" customHeight="1">
      <c r="F17919" s="133"/>
      <c r="G17919" s="25"/>
      <c r="H17919" s="25"/>
      <c r="I17919" s="132"/>
      <c r="J17919" s="23"/>
      <c r="K17919" s="24"/>
      <c r="L17919" s="23"/>
      <c r="N17919" s="121"/>
    </row>
    <row r="17920" spans="6:15" ht="39.950000000000003" customHeight="1">
      <c r="G17920" s="25"/>
      <c r="H17920" s="25"/>
      <c r="I17920" s="132"/>
      <c r="J17920" s="23"/>
      <c r="K17920" s="24"/>
      <c r="L17920" s="23"/>
      <c r="N17920" s="121"/>
    </row>
    <row r="17921" spans="1:15" ht="39.950000000000003" customHeight="1">
      <c r="G17921" s="19"/>
      <c r="H17921" s="19"/>
      <c r="I17921" s="120"/>
      <c r="J17921" s="16"/>
      <c r="K17921" s="17"/>
      <c r="L17921" s="16"/>
      <c r="N17921" s="121"/>
      <c r="O17921" s="96"/>
    </row>
    <row r="17922" spans="1:15" ht="39.950000000000003" customHeight="1">
      <c r="G17922" s="19"/>
      <c r="H17922" s="19"/>
      <c r="I17922" s="120"/>
      <c r="J17922" s="16"/>
      <c r="K17922" s="17"/>
      <c r="L17922" s="16"/>
      <c r="N17922" s="121"/>
      <c r="O17922" s="96"/>
    </row>
    <row r="17923" spans="1:15" ht="39.950000000000003" customHeight="1">
      <c r="G17923" s="19"/>
      <c r="H17923" s="19"/>
      <c r="I17923" s="120"/>
      <c r="J17923" s="23"/>
      <c r="K17923" s="24"/>
      <c r="L17923" s="23"/>
      <c r="N17923" s="121"/>
      <c r="O17923" s="96"/>
    </row>
    <row r="17924" spans="1:15" ht="39.950000000000003" customHeight="1">
      <c r="F17924" s="18"/>
      <c r="G17924" s="25"/>
      <c r="H17924" s="25"/>
      <c r="I17924" s="120"/>
      <c r="J17924" s="23"/>
      <c r="K17924" s="24"/>
      <c r="L17924" s="23"/>
      <c r="N17924" s="121"/>
    </row>
    <row r="17925" spans="1:15" ht="39.950000000000003" customHeight="1">
      <c r="F17925" s="18"/>
      <c r="G17925" s="25"/>
      <c r="H17925" s="25"/>
      <c r="I17925" s="120"/>
      <c r="J17925" s="23"/>
      <c r="K17925" s="24"/>
      <c r="L17925" s="23"/>
      <c r="N17925" s="121"/>
    </row>
    <row r="17926" spans="1:15" ht="39.950000000000003" customHeight="1">
      <c r="F17926" s="18"/>
      <c r="G17926" s="25"/>
      <c r="H17926" s="25"/>
      <c r="I17926" s="132"/>
      <c r="J17926" s="23"/>
      <c r="K17926" s="24"/>
      <c r="L17926" s="23"/>
      <c r="N17926" s="121"/>
    </row>
    <row r="17927" spans="1:15" ht="39.950000000000003" customHeight="1">
      <c r="F17927" s="22"/>
      <c r="G17927" s="25"/>
      <c r="H17927" s="25"/>
      <c r="I17927" s="132"/>
      <c r="J17927" s="23"/>
      <c r="K17927" s="24"/>
      <c r="L17927" s="23"/>
      <c r="N17927" s="121"/>
    </row>
    <row r="17928" spans="1:15" ht="39.950000000000003" customHeight="1">
      <c r="F17928" s="25"/>
      <c r="G17928" s="19"/>
      <c r="H17928" s="19"/>
      <c r="I17928" s="120"/>
      <c r="J17928" s="16"/>
      <c r="K17928" s="17"/>
      <c r="L17928" s="16"/>
      <c r="N17928" s="121"/>
      <c r="O17928" s="96"/>
    </row>
    <row r="17929" spans="1:15" ht="39.950000000000003" customHeight="1">
      <c r="F17929" s="133"/>
      <c r="G17929" s="19"/>
      <c r="H17929" s="19"/>
      <c r="I17929" s="120"/>
      <c r="J17929" s="16"/>
      <c r="K17929" s="17"/>
      <c r="L17929" s="16"/>
      <c r="N17929" s="121"/>
      <c r="O17929" s="96"/>
    </row>
    <row r="17930" spans="1:15" ht="39.950000000000003" customHeight="1">
      <c r="F17930" s="133"/>
      <c r="G17930" s="19"/>
      <c r="H17930" s="19"/>
      <c r="I17930" s="120"/>
      <c r="J17930" s="23"/>
      <c r="K17930" s="24"/>
      <c r="L17930" s="23"/>
      <c r="N17930" s="121"/>
      <c r="O17930" s="96"/>
    </row>
    <row r="17931" spans="1:15" ht="39.950000000000003" customHeight="1">
      <c r="F17931" s="133"/>
      <c r="G17931" s="19"/>
      <c r="H17931" s="19"/>
      <c r="I17931" s="120"/>
      <c r="J17931" s="23"/>
      <c r="K17931" s="24"/>
      <c r="L17931" s="23"/>
      <c r="N17931" s="121"/>
      <c r="O17931" s="96"/>
    </row>
    <row r="17932" spans="1:15" ht="39.950000000000003" customHeight="1">
      <c r="F17932" s="18"/>
      <c r="G17932" s="25"/>
      <c r="H17932" s="25"/>
      <c r="I17932" s="120"/>
      <c r="J17932" s="23"/>
      <c r="K17932" s="24"/>
      <c r="L17932" s="23"/>
      <c r="N17932" s="121"/>
    </row>
    <row r="17933" spans="1:15" ht="39.950000000000003" customHeight="1">
      <c r="F17933" s="18"/>
      <c r="G17933" s="25"/>
      <c r="H17933" s="25"/>
      <c r="I17933" s="132"/>
      <c r="J17933" s="23"/>
      <c r="K17933" s="24"/>
      <c r="L17933" s="23"/>
      <c r="N17933" s="121"/>
    </row>
    <row r="17934" spans="1:15" ht="39.950000000000003" customHeight="1">
      <c r="A17934" s="110"/>
      <c r="B17934" s="149"/>
      <c r="C17934" s="127"/>
      <c r="D17934" s="96"/>
      <c r="F17934" s="18"/>
      <c r="G17934" s="96"/>
      <c r="J17934" s="100"/>
      <c r="K17934" s="100"/>
      <c r="N17934" s="131"/>
    </row>
    <row r="17935" spans="1:15" ht="39.950000000000003" customHeight="1">
      <c r="F17935" s="18"/>
      <c r="G17935" s="96"/>
      <c r="J17935" s="100"/>
      <c r="K17935" s="100"/>
      <c r="N17935" s="131"/>
    </row>
    <row r="17936" spans="1:15" ht="39.950000000000003" customHeight="1">
      <c r="F17936" s="22"/>
      <c r="G17936" s="19"/>
      <c r="H17936" s="19"/>
      <c r="I17936" s="137"/>
      <c r="J17936" s="16"/>
      <c r="K17936" s="17"/>
      <c r="L17936" s="16"/>
      <c r="N17936" s="119"/>
      <c r="O17936" s="96"/>
    </row>
    <row r="17937" spans="6:15" ht="39.950000000000003" customHeight="1">
      <c r="F17937" s="25"/>
      <c r="G17937" s="19"/>
      <c r="H17937" s="19"/>
      <c r="I17937" s="120"/>
      <c r="J17937" s="16"/>
      <c r="K17937" s="17"/>
      <c r="L17937" s="16"/>
      <c r="N17937" s="119"/>
      <c r="O17937" s="96"/>
    </row>
    <row r="17938" spans="6:15" ht="39.950000000000003" customHeight="1">
      <c r="F17938" s="133"/>
      <c r="G17938" s="19"/>
      <c r="H17938" s="19"/>
      <c r="I17938" s="120"/>
      <c r="J17938" s="16"/>
      <c r="K17938" s="17"/>
      <c r="L17938" s="16"/>
      <c r="N17938" s="119"/>
      <c r="O17938" s="96"/>
    </row>
    <row r="17939" spans="6:15" ht="39.950000000000003" customHeight="1">
      <c r="F17939" s="133"/>
      <c r="G17939" s="19"/>
      <c r="H17939" s="19"/>
      <c r="I17939" s="120"/>
      <c r="J17939" s="16"/>
      <c r="K17939" s="17"/>
      <c r="L17939" s="16"/>
      <c r="N17939" s="119"/>
      <c r="O17939" s="96"/>
    </row>
    <row r="17940" spans="6:15" ht="39.950000000000003" customHeight="1">
      <c r="F17940" s="133"/>
      <c r="G17940" s="19"/>
      <c r="H17940" s="19"/>
      <c r="I17940" s="120"/>
      <c r="J17940" s="16"/>
      <c r="K17940" s="17"/>
      <c r="L17940" s="16"/>
      <c r="N17940" s="119"/>
      <c r="O17940" s="96"/>
    </row>
    <row r="17941" spans="6:15" ht="39.950000000000003" customHeight="1">
      <c r="F17941" s="133"/>
      <c r="G17941" s="19"/>
      <c r="H17941" s="19"/>
      <c r="I17941" s="120"/>
      <c r="J17941" s="23"/>
      <c r="K17941" s="24"/>
      <c r="L17941" s="23"/>
      <c r="N17941" s="119"/>
      <c r="O17941" s="96"/>
    </row>
    <row r="17942" spans="6:15" ht="39.950000000000003" customHeight="1">
      <c r="F17942" s="18"/>
      <c r="G17942" s="19"/>
      <c r="H17942" s="19"/>
      <c r="I17942" s="120"/>
      <c r="J17942" s="23"/>
      <c r="K17942" s="24"/>
      <c r="L17942" s="23"/>
      <c r="N17942" s="119"/>
      <c r="O17942" s="96"/>
    </row>
    <row r="17943" spans="6:15" ht="39.950000000000003" customHeight="1">
      <c r="F17943" s="18"/>
      <c r="G17943" s="25"/>
      <c r="H17943" s="25"/>
      <c r="I17943" s="132"/>
      <c r="J17943" s="23"/>
      <c r="K17943" s="24"/>
      <c r="L17943" s="23"/>
      <c r="N17943" s="119"/>
    </row>
    <row r="17944" spans="6:15" ht="39.950000000000003" customHeight="1">
      <c r="F17944" s="22"/>
      <c r="G17944" s="25"/>
      <c r="H17944" s="25"/>
      <c r="I17944" s="132"/>
      <c r="J17944" s="23"/>
      <c r="K17944" s="24"/>
      <c r="L17944" s="23"/>
      <c r="N17944" s="119"/>
    </row>
    <row r="17945" spans="6:15" ht="39.950000000000003" customHeight="1">
      <c r="F17945" s="25"/>
      <c r="G17945" s="25"/>
      <c r="H17945" s="25"/>
      <c r="I17945" s="132"/>
      <c r="J17945" s="23"/>
      <c r="K17945" s="24"/>
      <c r="L17945" s="23"/>
      <c r="N17945" s="119"/>
    </row>
    <row r="17946" spans="6:15" ht="39.950000000000003" customHeight="1">
      <c r="F17946" s="25"/>
      <c r="G17946" s="25"/>
      <c r="H17946" s="25"/>
      <c r="I17946" s="132"/>
      <c r="J17946" s="23"/>
      <c r="K17946" s="24"/>
      <c r="L17946" s="23"/>
      <c r="N17946" s="119"/>
    </row>
    <row r="17947" spans="6:15" ht="39.950000000000003" customHeight="1">
      <c r="F17947" s="133"/>
      <c r="G17947" s="25"/>
      <c r="H17947" s="25"/>
      <c r="I17947" s="132"/>
      <c r="J17947" s="23"/>
      <c r="K17947" s="24"/>
      <c r="L17947" s="23"/>
      <c r="N17947" s="119"/>
    </row>
    <row r="17948" spans="6:15" ht="39.950000000000003" customHeight="1">
      <c r="F17948" s="133"/>
      <c r="G17948" s="25"/>
      <c r="H17948" s="25"/>
      <c r="I17948" s="132"/>
      <c r="J17948" s="23"/>
      <c r="K17948" s="24"/>
      <c r="L17948" s="23"/>
      <c r="N17948" s="119"/>
    </row>
    <row r="17949" spans="6:15" ht="39.950000000000003" customHeight="1">
      <c r="F17949" s="18"/>
      <c r="G17949" s="19"/>
      <c r="H17949" s="19"/>
      <c r="I17949" s="120"/>
      <c r="J17949" s="16"/>
      <c r="K17949" s="17"/>
      <c r="L17949" s="16"/>
      <c r="N17949" s="119"/>
      <c r="O17949" s="96"/>
    </row>
    <row r="17950" spans="6:15" ht="39.950000000000003" customHeight="1">
      <c r="F17950" s="18"/>
      <c r="G17950" s="19"/>
      <c r="H17950" s="19"/>
      <c r="I17950" s="120"/>
      <c r="J17950" s="16"/>
      <c r="K17950" s="17"/>
      <c r="L17950" s="16"/>
      <c r="N17950" s="119"/>
      <c r="O17950" s="96"/>
    </row>
    <row r="17951" spans="6:15" ht="39.950000000000003" customHeight="1">
      <c r="F17951" s="22"/>
      <c r="G17951" s="19"/>
      <c r="H17951" s="19"/>
      <c r="I17951" s="120"/>
      <c r="J17951" s="23"/>
      <c r="K17951" s="24"/>
      <c r="L17951" s="23"/>
      <c r="N17951" s="119"/>
      <c r="O17951" s="96"/>
    </row>
    <row r="17952" spans="6:15" ht="39.950000000000003" customHeight="1">
      <c r="F17952" s="22"/>
      <c r="G17952" s="19"/>
      <c r="H17952" s="19"/>
      <c r="I17952" s="120"/>
      <c r="J17952" s="23"/>
      <c r="K17952" s="24"/>
      <c r="L17952" s="23"/>
      <c r="N17952" s="119"/>
      <c r="O17952" s="96"/>
    </row>
    <row r="17953" spans="1:15" ht="39.950000000000003" customHeight="1">
      <c r="F17953" s="25"/>
      <c r="G17953" s="25"/>
      <c r="H17953" s="25"/>
      <c r="I17953" s="120"/>
      <c r="J17953" s="23"/>
      <c r="K17953" s="24"/>
      <c r="L17953" s="23"/>
      <c r="N17953" s="119"/>
      <c r="O17953" s="96"/>
    </row>
    <row r="17954" spans="1:15" ht="39.950000000000003" customHeight="1">
      <c r="F17954" s="133"/>
      <c r="G17954" s="25"/>
      <c r="H17954" s="25"/>
      <c r="I17954" s="132"/>
      <c r="J17954" s="23"/>
      <c r="K17954" s="24"/>
      <c r="L17954" s="23"/>
      <c r="N17954" s="119"/>
    </row>
    <row r="17955" spans="1:15" ht="39.950000000000003" customHeight="1">
      <c r="G17955" s="25"/>
      <c r="H17955" s="25"/>
      <c r="I17955" s="132"/>
      <c r="J17955" s="23"/>
      <c r="K17955" s="24"/>
      <c r="L17955" s="23"/>
      <c r="N17955" s="119"/>
    </row>
    <row r="17956" spans="1:15" ht="39.950000000000003" customHeight="1">
      <c r="G17956" s="25"/>
      <c r="H17956" s="25"/>
      <c r="I17956" s="132"/>
      <c r="J17956" s="23"/>
      <c r="K17956" s="24"/>
      <c r="L17956" s="23"/>
      <c r="N17956" s="119"/>
    </row>
    <row r="17957" spans="1:15" ht="39.950000000000003" customHeight="1">
      <c r="A17957" s="110"/>
      <c r="B17957" s="111"/>
      <c r="C17957" s="127"/>
      <c r="D17957" s="96"/>
      <c r="F17957" s="18"/>
      <c r="G17957" s="96"/>
      <c r="J17957" s="100"/>
      <c r="K17957" s="100"/>
      <c r="N17957" s="131"/>
    </row>
    <row r="17958" spans="1:15" ht="39.950000000000003" customHeight="1">
      <c r="F17958" s="18"/>
      <c r="G17958" s="96"/>
      <c r="J17958" s="100"/>
      <c r="K17958" s="100"/>
      <c r="N17958" s="131"/>
    </row>
    <row r="17959" spans="1:15" ht="39.950000000000003" customHeight="1">
      <c r="F17959" s="18"/>
      <c r="J17959" s="100"/>
      <c r="K17959" s="100"/>
      <c r="N17959" s="131"/>
    </row>
    <row r="17960" spans="1:15" ht="39.950000000000003" customHeight="1">
      <c r="F17960" s="18"/>
      <c r="G17960" s="19"/>
      <c r="H17960" s="19"/>
      <c r="I17960" s="120"/>
      <c r="J17960" s="16"/>
      <c r="K17960" s="17"/>
      <c r="L17960" s="16"/>
      <c r="N17960" s="119"/>
      <c r="O17960" s="96"/>
    </row>
    <row r="17961" spans="1:15" ht="39.950000000000003" customHeight="1">
      <c r="F17961" s="18"/>
      <c r="G17961" s="19"/>
      <c r="H17961" s="19"/>
      <c r="I17961" s="120"/>
      <c r="J17961" s="16"/>
      <c r="K17961" s="17"/>
      <c r="L17961" s="16"/>
      <c r="N17961" s="119"/>
      <c r="O17961" s="96"/>
    </row>
    <row r="17962" spans="1:15" ht="39.950000000000003" customHeight="1">
      <c r="F17962" s="22"/>
      <c r="G17962" s="19"/>
      <c r="H17962" s="19"/>
      <c r="I17962" s="120"/>
      <c r="J17962" s="23"/>
      <c r="K17962" s="24"/>
      <c r="L17962" s="23"/>
      <c r="N17962" s="119"/>
      <c r="O17962" s="96"/>
    </row>
    <row r="17963" spans="1:15" ht="39.950000000000003" customHeight="1">
      <c r="F17963" s="22"/>
      <c r="G17963" s="19"/>
      <c r="H17963" s="19"/>
      <c r="I17963" s="120"/>
      <c r="J17963" s="23"/>
      <c r="K17963" s="24"/>
      <c r="L17963" s="23"/>
      <c r="N17963" s="119"/>
      <c r="O17963" s="96"/>
    </row>
    <row r="17964" spans="1:15" ht="39.950000000000003" customHeight="1">
      <c r="F17964" s="25"/>
      <c r="G17964" s="25"/>
      <c r="H17964" s="25"/>
      <c r="I17964" s="120"/>
      <c r="J17964" s="23"/>
      <c r="K17964" s="24"/>
      <c r="L17964" s="23"/>
      <c r="N17964" s="119"/>
    </row>
    <row r="17965" spans="1:15" ht="39.950000000000003" customHeight="1">
      <c r="F17965" s="25"/>
      <c r="G17965" s="25"/>
      <c r="H17965" s="25"/>
      <c r="I17965" s="132"/>
      <c r="J17965" s="23"/>
      <c r="K17965" s="24"/>
      <c r="L17965" s="23"/>
      <c r="N17965" s="119"/>
    </row>
    <row r="17966" spans="1:15" ht="39.950000000000003" customHeight="1">
      <c r="F17966" s="133"/>
      <c r="G17966" s="25"/>
      <c r="H17966" s="25"/>
      <c r="I17966" s="132"/>
      <c r="J17966" s="23"/>
      <c r="K17966" s="24"/>
      <c r="L17966" s="23"/>
      <c r="N17966" s="119"/>
    </row>
    <row r="17967" spans="1:15" ht="39.950000000000003" customHeight="1">
      <c r="F17967" s="133"/>
      <c r="G17967" s="25"/>
      <c r="H17967" s="25"/>
      <c r="I17967" s="132"/>
      <c r="J17967" s="23"/>
      <c r="K17967" s="24"/>
      <c r="L17967" s="23"/>
      <c r="N17967" s="119"/>
    </row>
    <row r="17968" spans="1:15" ht="39.950000000000003" customHeight="1">
      <c r="F17968" s="133"/>
      <c r="G17968" s="25"/>
      <c r="H17968" s="25"/>
      <c r="I17968" s="132"/>
      <c r="J17968" s="23"/>
      <c r="K17968" s="24"/>
      <c r="L17968" s="23"/>
      <c r="N17968" s="119"/>
    </row>
    <row r="17969" spans="6:12" ht="39.950000000000003" customHeight="1">
      <c r="F17969" s="133"/>
      <c r="G17969" s="19"/>
      <c r="H17969" s="19"/>
      <c r="I17969" s="120"/>
      <c r="J17969" s="16"/>
      <c r="K17969" s="17"/>
      <c r="L17969" s="16"/>
    </row>
    <row r="17970" spans="6:12" ht="39.950000000000003" customHeight="1">
      <c r="F17970" s="18"/>
      <c r="G17970" s="19"/>
      <c r="H17970" s="19"/>
      <c r="I17970" s="120"/>
      <c r="J17970" s="16"/>
      <c r="K17970" s="17"/>
      <c r="L17970" s="16"/>
    </row>
    <row r="17971" spans="6:12" ht="39.950000000000003" customHeight="1">
      <c r="F17971" s="18"/>
      <c r="G17971" s="19"/>
      <c r="H17971" s="19"/>
      <c r="I17971" s="120"/>
      <c r="J17971" s="16"/>
      <c r="K17971" s="17"/>
      <c r="L17971" s="16"/>
    </row>
    <row r="17972" spans="6:12" ht="39.950000000000003" customHeight="1">
      <c r="F17972" s="22"/>
      <c r="G17972" s="19"/>
      <c r="H17972" s="19"/>
      <c r="I17972" s="120"/>
      <c r="J17972" s="16"/>
      <c r="K17972" s="17"/>
      <c r="L17972" s="16"/>
    </row>
    <row r="17973" spans="6:12" ht="39.950000000000003" customHeight="1">
      <c r="F17973" s="22"/>
      <c r="G17973" s="19"/>
      <c r="H17973" s="19"/>
      <c r="I17973" s="120"/>
      <c r="J17973" s="16"/>
      <c r="K17973" s="17"/>
      <c r="L17973" s="16"/>
    </row>
    <row r="17974" spans="6:12" ht="39.950000000000003" customHeight="1">
      <c r="F17974" s="25"/>
      <c r="G17974" s="19"/>
      <c r="H17974" s="19"/>
      <c r="I17974" s="120"/>
      <c r="J17974" s="16"/>
      <c r="K17974" s="17"/>
      <c r="L17974" s="16"/>
    </row>
    <row r="17975" spans="6:12" ht="39.950000000000003" customHeight="1">
      <c r="F17975" s="133"/>
      <c r="G17975" s="19"/>
      <c r="H17975" s="19"/>
      <c r="I17975" s="120"/>
      <c r="J17975" s="16"/>
      <c r="K17975" s="17"/>
      <c r="L17975" s="16"/>
    </row>
    <row r="17976" spans="6:12" ht="39.950000000000003" customHeight="1">
      <c r="F17976" s="133"/>
      <c r="G17976" s="19"/>
      <c r="H17976" s="19"/>
      <c r="I17976" s="120"/>
      <c r="J17976" s="16"/>
      <c r="K17976" s="17"/>
      <c r="L17976" s="16"/>
    </row>
    <row r="17977" spans="6:12" ht="39.950000000000003" customHeight="1">
      <c r="F17977" s="133"/>
      <c r="G17977" s="19"/>
      <c r="H17977" s="19"/>
      <c r="I17977" s="120"/>
      <c r="J17977" s="16"/>
      <c r="K17977" s="17"/>
      <c r="L17977" s="16"/>
    </row>
    <row r="17978" spans="6:12" ht="39.950000000000003" customHeight="1">
      <c r="G17978" s="19"/>
      <c r="H17978" s="19"/>
      <c r="I17978" s="120"/>
      <c r="J17978" s="23"/>
      <c r="K17978" s="24"/>
      <c r="L17978" s="23"/>
    </row>
    <row r="17979" spans="6:12" ht="39.950000000000003" customHeight="1">
      <c r="G17979" s="25"/>
      <c r="H17979" s="25"/>
      <c r="I17979" s="132"/>
      <c r="J17979" s="23"/>
      <c r="K17979" s="24"/>
      <c r="L17979" s="23"/>
    </row>
    <row r="17980" spans="6:12" ht="39.950000000000003" customHeight="1">
      <c r="G17980" s="25"/>
      <c r="H17980" s="25"/>
      <c r="I17980" s="132"/>
      <c r="J17980" s="23"/>
      <c r="K17980" s="24"/>
      <c r="L17980" s="23"/>
    </row>
    <row r="17981" spans="6:12" ht="39.950000000000003" customHeight="1">
      <c r="F17981" s="18"/>
      <c r="G17981" s="25"/>
      <c r="H17981" s="25"/>
      <c r="I17981" s="132"/>
      <c r="J17981" s="23"/>
      <c r="K17981" s="24"/>
      <c r="L17981" s="23"/>
    </row>
    <row r="17982" spans="6:12" ht="39.950000000000003" customHeight="1">
      <c r="F17982" s="18"/>
      <c r="G17982" s="25"/>
      <c r="H17982" s="25"/>
      <c r="I17982" s="132"/>
      <c r="J17982" s="23"/>
      <c r="K17982" s="24"/>
      <c r="L17982" s="23"/>
    </row>
    <row r="17983" spans="6:12" ht="39.950000000000003" customHeight="1">
      <c r="F17983" s="22"/>
      <c r="G17983" s="25"/>
      <c r="H17983" s="25"/>
      <c r="I17983" s="132"/>
      <c r="J17983" s="23"/>
      <c r="K17983" s="24"/>
      <c r="L17983" s="23"/>
    </row>
    <row r="17984" spans="6:12" ht="39.950000000000003" customHeight="1">
      <c r="F17984" s="22"/>
      <c r="G17984" s="25"/>
      <c r="H17984" s="25"/>
      <c r="I17984" s="132"/>
      <c r="J17984" s="23"/>
      <c r="K17984" s="24"/>
      <c r="L17984" s="23"/>
    </row>
    <row r="17985" spans="1:15" ht="39.950000000000003" customHeight="1">
      <c r="F17985" s="25"/>
      <c r="G17985" s="19"/>
      <c r="H17985" s="19"/>
      <c r="I17985" s="137"/>
      <c r="J17985" s="16"/>
      <c r="K17985" s="17"/>
      <c r="L17985" s="16"/>
      <c r="N17985" s="119"/>
      <c r="O17985" s="96"/>
    </row>
    <row r="17986" spans="1:15" ht="39.950000000000003" customHeight="1">
      <c r="F17986" s="25"/>
      <c r="G17986" s="19"/>
      <c r="H17986" s="19"/>
      <c r="I17986" s="120"/>
      <c r="J17986" s="16"/>
      <c r="K17986" s="17"/>
      <c r="L17986" s="16"/>
      <c r="N17986" s="119"/>
      <c r="O17986" s="96"/>
    </row>
    <row r="17987" spans="1:15" ht="39.950000000000003" customHeight="1">
      <c r="F17987" s="133"/>
      <c r="G17987" s="19"/>
      <c r="H17987" s="19"/>
      <c r="I17987" s="120"/>
      <c r="J17987" s="16"/>
      <c r="K17987" s="17"/>
      <c r="L17987" s="16"/>
      <c r="N17987" s="119"/>
      <c r="O17987" s="96"/>
    </row>
    <row r="17988" spans="1:15" ht="39.950000000000003" customHeight="1">
      <c r="F17988" s="133"/>
      <c r="G17988" s="19"/>
      <c r="H17988" s="19"/>
      <c r="I17988" s="120"/>
      <c r="J17988" s="16"/>
      <c r="K17988" s="17"/>
      <c r="L17988" s="16"/>
      <c r="N17988" s="119"/>
      <c r="O17988" s="96"/>
    </row>
    <row r="17989" spans="1:15" ht="39.950000000000003" customHeight="1">
      <c r="F17989" s="133"/>
      <c r="G17989" s="19"/>
      <c r="H17989" s="19"/>
      <c r="I17989" s="120"/>
      <c r="J17989" s="16"/>
      <c r="K17989" s="17"/>
      <c r="L17989" s="16"/>
      <c r="N17989" s="119"/>
      <c r="O17989" s="96"/>
    </row>
    <row r="17990" spans="1:15" ht="39.950000000000003" customHeight="1">
      <c r="F17990" s="18"/>
      <c r="G17990" s="19"/>
      <c r="H17990" s="19"/>
      <c r="I17990" s="120"/>
      <c r="J17990" s="23"/>
      <c r="K17990" s="24"/>
      <c r="L17990" s="23"/>
      <c r="N17990" s="119"/>
      <c r="O17990" s="96"/>
    </row>
    <row r="17991" spans="1:15" ht="39.950000000000003" customHeight="1">
      <c r="F17991" s="18"/>
      <c r="G17991" s="19"/>
      <c r="H17991" s="19"/>
      <c r="I17991" s="120"/>
      <c r="J17991" s="23"/>
      <c r="K17991" s="24"/>
      <c r="L17991" s="23"/>
      <c r="N17991" s="119"/>
      <c r="O17991" s="96"/>
    </row>
    <row r="17992" spans="1:15" ht="39.950000000000003" customHeight="1">
      <c r="F17992" s="18"/>
      <c r="G17992" s="25"/>
      <c r="H17992" s="25"/>
      <c r="I17992" s="132"/>
      <c r="J17992" s="23"/>
      <c r="K17992" s="24"/>
      <c r="L17992" s="23"/>
      <c r="N17992" s="119"/>
    </row>
    <row r="17993" spans="1:15" ht="39.950000000000003" customHeight="1">
      <c r="F17993" s="18"/>
      <c r="G17993" s="25"/>
      <c r="H17993" s="25"/>
      <c r="I17993" s="132"/>
      <c r="J17993" s="23"/>
      <c r="K17993" s="24"/>
      <c r="L17993" s="23"/>
      <c r="N17993" s="119"/>
    </row>
    <row r="17994" spans="1:15" ht="39.950000000000003" customHeight="1">
      <c r="F17994" s="18"/>
      <c r="G17994" s="25"/>
      <c r="H17994" s="25"/>
      <c r="I17994" s="132"/>
      <c r="J17994" s="23"/>
      <c r="K17994" s="24"/>
      <c r="L17994" s="23"/>
      <c r="N17994" s="119"/>
    </row>
    <row r="17995" spans="1:15" ht="39.950000000000003" customHeight="1">
      <c r="F17995" s="18"/>
      <c r="G17995" s="25"/>
      <c r="H17995" s="25"/>
      <c r="I17995" s="132"/>
      <c r="J17995" s="23"/>
      <c r="K17995" s="24"/>
      <c r="L17995" s="23"/>
      <c r="N17995" s="119"/>
    </row>
    <row r="17996" spans="1:15" ht="39.950000000000003" customHeight="1">
      <c r="F17996" s="18"/>
      <c r="G17996" s="25"/>
      <c r="H17996" s="25"/>
      <c r="I17996" s="132"/>
      <c r="J17996" s="23"/>
      <c r="K17996" s="24"/>
      <c r="L17996" s="23"/>
      <c r="N17996" s="119"/>
    </row>
    <row r="17997" spans="1:15" ht="39.950000000000003" customHeight="1">
      <c r="F17997" s="18"/>
      <c r="G17997" s="25"/>
      <c r="H17997" s="25"/>
      <c r="I17997" s="132"/>
      <c r="J17997" s="23"/>
      <c r="K17997" s="24"/>
      <c r="L17997" s="23"/>
      <c r="N17997" s="119"/>
    </row>
    <row r="17998" spans="1:15" ht="39.950000000000003" customHeight="1">
      <c r="A17998" s="110"/>
      <c r="B17998" s="111"/>
      <c r="C17998" s="127"/>
      <c r="D17998" s="96"/>
      <c r="F17998" s="18"/>
      <c r="G17998" s="96"/>
      <c r="J17998" s="100"/>
      <c r="K17998" s="100"/>
      <c r="N17998" s="131"/>
    </row>
    <row r="17999" spans="1:15" ht="39.950000000000003" customHeight="1">
      <c r="A17999" s="110"/>
      <c r="F17999" s="22"/>
      <c r="G17999" s="96"/>
      <c r="J17999" s="100"/>
      <c r="K17999" s="100"/>
      <c r="N17999" s="131"/>
    </row>
    <row r="18000" spans="1:15" ht="39.950000000000003" customHeight="1">
      <c r="F18000" s="25"/>
      <c r="J18000" s="100"/>
      <c r="K18000" s="100"/>
      <c r="N18000" s="131"/>
    </row>
    <row r="18001" spans="6:15" ht="39.950000000000003" customHeight="1">
      <c r="F18001" s="25"/>
      <c r="J18001" s="100"/>
      <c r="K18001" s="100"/>
      <c r="N18001" s="131"/>
    </row>
    <row r="18002" spans="6:15" ht="39.950000000000003" customHeight="1">
      <c r="F18002" s="133"/>
      <c r="J18002" s="100"/>
      <c r="K18002" s="100"/>
      <c r="N18002" s="131"/>
    </row>
    <row r="18003" spans="6:15" ht="39.950000000000003" customHeight="1">
      <c r="F18003" s="133"/>
      <c r="J18003" s="100"/>
      <c r="K18003" s="100"/>
      <c r="N18003" s="131"/>
    </row>
    <row r="18004" spans="6:15" ht="39.950000000000003" customHeight="1">
      <c r="F18004" s="133"/>
      <c r="J18004" s="100"/>
      <c r="K18004" s="100"/>
      <c r="N18004" s="131"/>
    </row>
    <row r="18005" spans="6:15" ht="39.950000000000003" customHeight="1">
      <c r="F18005" s="133"/>
      <c r="J18005" s="100"/>
      <c r="K18005" s="100"/>
      <c r="N18005" s="131"/>
    </row>
    <row r="18006" spans="6:15" ht="39.950000000000003" customHeight="1">
      <c r="F18006" s="18"/>
      <c r="J18006" s="100"/>
      <c r="K18006" s="100"/>
      <c r="N18006" s="131"/>
    </row>
    <row r="18007" spans="6:15" ht="39.950000000000003" customHeight="1">
      <c r="F18007" s="18"/>
      <c r="J18007" s="100"/>
      <c r="K18007" s="100"/>
      <c r="N18007" s="131"/>
    </row>
    <row r="18008" spans="6:15" ht="39.950000000000003" customHeight="1">
      <c r="F18008" s="18"/>
      <c r="J18008" s="100"/>
      <c r="K18008" s="100"/>
      <c r="N18008" s="131"/>
    </row>
    <row r="18009" spans="6:15" ht="39.950000000000003" customHeight="1">
      <c r="F18009" s="18"/>
      <c r="G18009" s="19"/>
      <c r="H18009" s="19"/>
      <c r="I18009" s="137"/>
      <c r="J18009" s="16"/>
      <c r="K18009" s="17"/>
      <c r="L18009" s="16"/>
      <c r="N18009" s="119"/>
      <c r="O18009" s="96"/>
    </row>
    <row r="18010" spans="6:15" ht="39.950000000000003" customHeight="1">
      <c r="F18010" s="18"/>
      <c r="G18010" s="19"/>
      <c r="H18010" s="19"/>
      <c r="I18010" s="120"/>
      <c r="J18010" s="16"/>
      <c r="K18010" s="17"/>
      <c r="L18010" s="16"/>
      <c r="N18010" s="119"/>
      <c r="O18010" s="96"/>
    </row>
    <row r="18011" spans="6:15" ht="39.950000000000003" customHeight="1">
      <c r="F18011" s="22"/>
      <c r="G18011" s="19"/>
      <c r="H18011" s="19"/>
      <c r="I18011" s="120"/>
      <c r="J18011" s="16"/>
      <c r="K18011" s="17"/>
      <c r="L18011" s="16"/>
      <c r="N18011" s="119"/>
      <c r="O18011" s="96"/>
    </row>
    <row r="18012" spans="6:15" ht="39.950000000000003" customHeight="1">
      <c r="F18012" s="22"/>
      <c r="G18012" s="19"/>
      <c r="H18012" s="19"/>
      <c r="I18012" s="120"/>
      <c r="J18012" s="16"/>
      <c r="K18012" s="17"/>
      <c r="L18012" s="16"/>
      <c r="N18012" s="119"/>
      <c r="O18012" s="96"/>
    </row>
    <row r="18013" spans="6:15" ht="39.950000000000003" customHeight="1">
      <c r="F18013" s="25"/>
      <c r="G18013" s="19"/>
      <c r="H18013" s="19"/>
      <c r="I18013" s="120"/>
      <c r="J18013" s="16"/>
      <c r="K18013" s="17"/>
      <c r="L18013" s="16"/>
      <c r="N18013" s="119"/>
      <c r="O18013" s="96"/>
    </row>
    <row r="18014" spans="6:15" ht="39.950000000000003" customHeight="1">
      <c r="F18014" s="25"/>
      <c r="G18014" s="19"/>
      <c r="H18014" s="19"/>
      <c r="I18014" s="120"/>
      <c r="J18014" s="23"/>
      <c r="K18014" s="24"/>
      <c r="L18014" s="23"/>
      <c r="N18014" s="119"/>
      <c r="O18014" s="96"/>
    </row>
    <row r="18015" spans="6:15" ht="39.950000000000003" customHeight="1">
      <c r="F18015" s="133"/>
      <c r="G18015" s="19"/>
      <c r="H18015" s="19"/>
      <c r="I18015" s="120"/>
      <c r="J18015" s="23"/>
      <c r="K18015" s="24"/>
      <c r="L18015" s="23"/>
      <c r="N18015" s="119"/>
      <c r="O18015" s="96"/>
    </row>
    <row r="18016" spans="6:15" ht="39.950000000000003" customHeight="1">
      <c r="F18016" s="133"/>
      <c r="G18016" s="25"/>
      <c r="H18016" s="25"/>
      <c r="I18016" s="132"/>
      <c r="J18016" s="23"/>
      <c r="K18016" s="24"/>
      <c r="L18016" s="23"/>
      <c r="N18016" s="119"/>
    </row>
    <row r="18017" spans="6:15" ht="39.950000000000003" customHeight="1">
      <c r="F18017" s="133"/>
      <c r="G18017" s="25"/>
      <c r="H18017" s="25"/>
      <c r="I18017" s="132"/>
      <c r="J18017" s="23"/>
      <c r="K18017" s="24"/>
      <c r="L18017" s="23"/>
      <c r="N18017" s="119"/>
    </row>
    <row r="18018" spans="6:15" ht="39.950000000000003" customHeight="1">
      <c r="F18018" s="133"/>
      <c r="G18018" s="25"/>
      <c r="H18018" s="25"/>
      <c r="I18018" s="132"/>
      <c r="J18018" s="23"/>
      <c r="K18018" s="24"/>
      <c r="L18018" s="23"/>
      <c r="N18018" s="119"/>
    </row>
    <row r="18019" spans="6:15" ht="39.950000000000003" customHeight="1">
      <c r="G18019" s="25"/>
      <c r="H18019" s="25"/>
      <c r="I18019" s="132"/>
      <c r="J18019" s="23"/>
      <c r="K18019" s="24"/>
      <c r="L18019" s="23"/>
      <c r="N18019" s="119"/>
    </row>
    <row r="18020" spans="6:15" ht="39.950000000000003" customHeight="1">
      <c r="G18020" s="25"/>
      <c r="H18020" s="25"/>
      <c r="I18020" s="132"/>
      <c r="J18020" s="23"/>
      <c r="K18020" s="24"/>
      <c r="L18020" s="23"/>
      <c r="N18020" s="119"/>
    </row>
    <row r="18021" spans="6:15" ht="39.950000000000003" customHeight="1">
      <c r="G18021" s="25"/>
      <c r="H18021" s="25"/>
      <c r="I18021" s="132"/>
      <c r="J18021" s="23"/>
      <c r="K18021" s="24"/>
      <c r="L18021" s="23"/>
      <c r="N18021" s="119"/>
    </row>
    <row r="18022" spans="6:15" ht="39.950000000000003" customHeight="1">
      <c r="G18022" s="19"/>
      <c r="H18022" s="19"/>
      <c r="I18022" s="120"/>
      <c r="J18022" s="16"/>
      <c r="K18022" s="17"/>
      <c r="L18022" s="16"/>
      <c r="N18022" s="119"/>
      <c r="O18022" s="96"/>
    </row>
    <row r="18023" spans="6:15" ht="39.950000000000003" customHeight="1">
      <c r="G18023" s="19"/>
      <c r="H18023" s="19"/>
      <c r="I18023" s="120"/>
      <c r="J18023" s="23"/>
      <c r="K18023" s="24"/>
      <c r="L18023" s="23"/>
      <c r="N18023" s="119"/>
      <c r="O18023" s="96"/>
    </row>
    <row r="18024" spans="6:15" ht="39.950000000000003" customHeight="1">
      <c r="G18024" s="19"/>
      <c r="H18024" s="19"/>
      <c r="I18024" s="120"/>
      <c r="J18024" s="23"/>
      <c r="K18024" s="24"/>
      <c r="L18024" s="23"/>
      <c r="N18024" s="119"/>
      <c r="O18024" s="96"/>
    </row>
    <row r="18025" spans="6:15" ht="39.950000000000003" customHeight="1">
      <c r="G18025" s="25"/>
      <c r="H18025" s="25"/>
      <c r="I18025" s="120"/>
      <c r="J18025" s="23"/>
      <c r="K18025" s="24"/>
      <c r="L18025" s="23"/>
      <c r="N18025" s="119"/>
    </row>
    <row r="18026" spans="6:15" ht="39.950000000000003" customHeight="1">
      <c r="G18026" s="25"/>
      <c r="H18026" s="25"/>
      <c r="I18026" s="120"/>
      <c r="J18026" s="23"/>
      <c r="K18026" s="24"/>
      <c r="L18026" s="23"/>
      <c r="N18026" s="119"/>
    </row>
    <row r="18027" spans="6:15" ht="39.950000000000003" customHeight="1">
      <c r="G18027" s="25"/>
      <c r="H18027" s="25"/>
      <c r="I18027" s="132"/>
      <c r="J18027" s="23"/>
      <c r="K18027" s="24"/>
      <c r="L18027" s="23"/>
      <c r="N18027" s="119"/>
    </row>
    <row r="18028" spans="6:15" ht="39.950000000000003" customHeight="1">
      <c r="G18028" s="25"/>
      <c r="H18028" s="25"/>
      <c r="I18028" s="132"/>
      <c r="J18028" s="23"/>
      <c r="K18028" s="24"/>
      <c r="L18028" s="23"/>
      <c r="N18028" s="119"/>
    </row>
    <row r="18029" spans="6:15" ht="39.950000000000003" customHeight="1">
      <c r="G18029" s="19"/>
      <c r="H18029" s="19"/>
      <c r="I18029" s="120"/>
      <c r="J18029" s="16"/>
      <c r="K18029" s="17"/>
      <c r="L18029" s="16"/>
    </row>
    <row r="18030" spans="6:15" ht="39.950000000000003" customHeight="1">
      <c r="F18030" s="18"/>
      <c r="G18030" s="19"/>
      <c r="H18030" s="19"/>
      <c r="I18030" s="120"/>
      <c r="J18030" s="23"/>
      <c r="K18030" s="24"/>
      <c r="L18030" s="23"/>
    </row>
    <row r="18031" spans="6:15" ht="39.950000000000003" customHeight="1">
      <c r="F18031" s="18"/>
      <c r="G18031" s="19"/>
      <c r="H18031" s="19"/>
      <c r="I18031" s="120"/>
      <c r="J18031" s="23"/>
      <c r="K18031" s="24"/>
      <c r="L18031" s="23"/>
    </row>
    <row r="18032" spans="6:15" ht="39.950000000000003" customHeight="1">
      <c r="F18032" s="18"/>
      <c r="G18032" s="25"/>
      <c r="H18032" s="25"/>
      <c r="I18032" s="132"/>
      <c r="J18032" s="23"/>
      <c r="K18032" s="24"/>
      <c r="L18032" s="23"/>
    </row>
    <row r="18033" spans="6:15" ht="39.950000000000003" customHeight="1">
      <c r="F18033" s="18"/>
      <c r="G18033" s="25"/>
      <c r="H18033" s="25"/>
      <c r="I18033" s="132"/>
      <c r="J18033" s="23"/>
      <c r="K18033" s="24"/>
      <c r="L18033" s="23"/>
    </row>
    <row r="18034" spans="6:15" ht="39.950000000000003" customHeight="1">
      <c r="F18034" s="18"/>
      <c r="G18034" s="25"/>
      <c r="H18034" s="25"/>
      <c r="I18034" s="132"/>
      <c r="J18034" s="23"/>
      <c r="K18034" s="24"/>
      <c r="L18034" s="23"/>
    </row>
    <row r="18035" spans="6:15" ht="39.950000000000003" customHeight="1">
      <c r="F18035" s="22"/>
      <c r="G18035" s="19"/>
      <c r="H18035" s="19"/>
      <c r="I18035" s="120"/>
      <c r="J18035" s="16"/>
      <c r="K18035" s="17"/>
      <c r="L18035" s="16"/>
    </row>
    <row r="18036" spans="6:15" ht="39.950000000000003" customHeight="1">
      <c r="F18036" s="22"/>
      <c r="G18036" s="25"/>
      <c r="H18036" s="25"/>
      <c r="I18036" s="120"/>
      <c r="J18036" s="23"/>
      <c r="K18036" s="24"/>
      <c r="L18036" s="23"/>
    </row>
    <row r="18037" spans="6:15" ht="39.950000000000003" customHeight="1">
      <c r="F18037" s="25"/>
      <c r="G18037" s="25"/>
      <c r="H18037" s="25"/>
      <c r="I18037" s="120"/>
      <c r="J18037" s="23"/>
      <c r="K18037" s="24"/>
      <c r="L18037" s="23"/>
    </row>
    <row r="18038" spans="6:15" ht="39.950000000000003" customHeight="1">
      <c r="F18038" s="25"/>
      <c r="G18038" s="25"/>
      <c r="H18038" s="25"/>
      <c r="I18038" s="132"/>
      <c r="J18038" s="23"/>
      <c r="K18038" s="24"/>
      <c r="L18038" s="23"/>
    </row>
    <row r="18039" spans="6:15" ht="39.950000000000003" customHeight="1">
      <c r="F18039" s="133"/>
      <c r="G18039" s="25"/>
      <c r="H18039" s="25"/>
      <c r="I18039" s="132"/>
      <c r="J18039" s="23"/>
      <c r="K18039" s="24"/>
      <c r="L18039" s="23"/>
    </row>
    <row r="18040" spans="6:15" ht="39.950000000000003" customHeight="1">
      <c r="F18040" s="133"/>
      <c r="G18040" s="19"/>
      <c r="H18040" s="19"/>
      <c r="I18040" s="137"/>
      <c r="J18040" s="16"/>
      <c r="K18040" s="17"/>
      <c r="L18040" s="16"/>
    </row>
    <row r="18041" spans="6:15" ht="39.950000000000003" customHeight="1">
      <c r="F18041" s="133"/>
      <c r="G18041" s="19"/>
      <c r="H18041" s="19"/>
      <c r="I18041" s="120"/>
      <c r="J18041" s="16"/>
      <c r="K18041" s="17"/>
      <c r="L18041" s="16"/>
      <c r="N18041" s="119"/>
      <c r="O18041" s="96"/>
    </row>
    <row r="18042" spans="6:15" ht="39.950000000000003" customHeight="1">
      <c r="F18042" s="133"/>
      <c r="G18042" s="19"/>
      <c r="H18042" s="19"/>
      <c r="I18042" s="120"/>
      <c r="J18042" s="16"/>
      <c r="K18042" s="17"/>
      <c r="L18042" s="16"/>
      <c r="N18042" s="119"/>
      <c r="O18042" s="96"/>
    </row>
    <row r="18043" spans="6:15" ht="39.950000000000003" customHeight="1">
      <c r="F18043" s="18"/>
      <c r="G18043" s="19"/>
      <c r="H18043" s="19"/>
      <c r="I18043" s="120"/>
      <c r="J18043" s="23"/>
      <c r="K18043" s="24"/>
      <c r="L18043" s="23"/>
      <c r="N18043" s="119"/>
      <c r="O18043" s="96"/>
    </row>
    <row r="18044" spans="6:15" ht="39.950000000000003" customHeight="1">
      <c r="F18044" s="22"/>
      <c r="G18044" s="25"/>
      <c r="H18044" s="25"/>
      <c r="I18044" s="120"/>
      <c r="J18044" s="23"/>
      <c r="K18044" s="24"/>
      <c r="L18044" s="23"/>
      <c r="N18044" s="119"/>
    </row>
    <row r="18045" spans="6:15" ht="39.950000000000003" customHeight="1">
      <c r="F18045" s="22"/>
      <c r="G18045" s="25"/>
      <c r="H18045" s="25"/>
      <c r="I18045" s="120"/>
      <c r="J18045" s="23"/>
      <c r="K18045" s="24"/>
      <c r="L18045" s="23"/>
      <c r="N18045" s="119"/>
    </row>
    <row r="18046" spans="6:15" ht="39.950000000000003" customHeight="1">
      <c r="F18046" s="25"/>
      <c r="G18046" s="19"/>
      <c r="H18046" s="19"/>
      <c r="I18046" s="120"/>
      <c r="J18046" s="16"/>
      <c r="K18046" s="17"/>
      <c r="L18046" s="16"/>
    </row>
    <row r="18047" spans="6:15" ht="39.950000000000003" customHeight="1">
      <c r="F18047" s="133"/>
      <c r="G18047" s="25"/>
      <c r="H18047" s="25"/>
      <c r="I18047" s="120"/>
      <c r="J18047" s="23"/>
      <c r="K18047" s="24"/>
      <c r="L18047" s="23"/>
    </row>
    <row r="18048" spans="6:15" ht="39.950000000000003" customHeight="1">
      <c r="F18048" s="133"/>
      <c r="G18048" s="25"/>
      <c r="H18048" s="25"/>
      <c r="I18048" s="120"/>
      <c r="J18048" s="23"/>
      <c r="K18048" s="24"/>
      <c r="L18048" s="23"/>
    </row>
    <row r="18049" spans="6:12" ht="39.950000000000003" customHeight="1">
      <c r="F18049" s="133"/>
      <c r="G18049" s="19"/>
      <c r="H18049" s="19"/>
      <c r="I18049" s="137"/>
      <c r="J18049" s="16"/>
      <c r="K18049" s="17"/>
      <c r="L18049" s="16"/>
    </row>
    <row r="18050" spans="6:12" ht="39.950000000000003" customHeight="1">
      <c r="F18050" s="18"/>
      <c r="G18050" s="19"/>
      <c r="H18050" s="19"/>
      <c r="I18050" s="120"/>
      <c r="J18050" s="16"/>
      <c r="K18050" s="17"/>
      <c r="L18050" s="16"/>
    </row>
    <row r="18051" spans="6:12" ht="39.950000000000003" customHeight="1">
      <c r="F18051" s="22"/>
      <c r="G18051" s="19"/>
      <c r="H18051" s="19"/>
      <c r="I18051" s="120"/>
      <c r="J18051" s="16"/>
      <c r="K18051" s="17"/>
      <c r="L18051" s="16"/>
    </row>
    <row r="18052" spans="6:12" ht="39.950000000000003" customHeight="1">
      <c r="F18052" s="22"/>
      <c r="G18052" s="19"/>
      <c r="H18052" s="19"/>
      <c r="I18052" s="120"/>
      <c r="J18052" s="23"/>
      <c r="K18052" s="24"/>
      <c r="L18052" s="23"/>
    </row>
    <row r="18053" spans="6:12" ht="39.950000000000003" customHeight="1">
      <c r="F18053" s="133"/>
      <c r="G18053" s="19"/>
      <c r="H18053" s="19"/>
      <c r="I18053" s="120"/>
      <c r="J18053" s="23"/>
      <c r="K18053" s="24"/>
      <c r="L18053" s="23"/>
    </row>
    <row r="18054" spans="6:12" ht="39.950000000000003" customHeight="1">
      <c r="F18054" s="133"/>
      <c r="G18054" s="25"/>
      <c r="H18054" s="25"/>
      <c r="I18054" s="132"/>
      <c r="J18054" s="23"/>
      <c r="K18054" s="24"/>
      <c r="L18054" s="23"/>
    </row>
    <row r="18055" spans="6:12" ht="39.950000000000003" customHeight="1">
      <c r="F18055" s="133"/>
      <c r="G18055" s="25"/>
      <c r="H18055" s="25"/>
      <c r="I18055" s="132"/>
      <c r="J18055" s="23"/>
      <c r="K18055" s="24"/>
      <c r="L18055" s="23"/>
    </row>
    <row r="18056" spans="6:12" ht="39.950000000000003" customHeight="1">
      <c r="F18056" s="18"/>
      <c r="G18056" s="19"/>
      <c r="H18056" s="19"/>
      <c r="I18056" s="120"/>
      <c r="J18056" s="16"/>
      <c r="K18056" s="17"/>
      <c r="L18056" s="16"/>
    </row>
    <row r="18057" spans="6:12" ht="39.950000000000003" customHeight="1">
      <c r="F18057" s="25"/>
      <c r="G18057" s="19"/>
      <c r="H18057" s="19"/>
      <c r="I18057" s="120"/>
      <c r="J18057" s="23"/>
      <c r="K18057" s="24"/>
      <c r="L18057" s="23"/>
    </row>
    <row r="18058" spans="6:12" ht="39.950000000000003" customHeight="1">
      <c r="F18058" s="133"/>
      <c r="G18058" s="19"/>
      <c r="H18058" s="19"/>
      <c r="I18058" s="120"/>
      <c r="J18058" s="23"/>
      <c r="K18058" s="24"/>
      <c r="L18058" s="23"/>
    </row>
    <row r="18059" spans="6:12" ht="39.950000000000003" customHeight="1">
      <c r="F18059" s="133"/>
      <c r="G18059" s="25"/>
      <c r="H18059" s="25"/>
      <c r="I18059" s="132"/>
      <c r="J18059" s="23"/>
      <c r="K18059" s="24"/>
      <c r="L18059" s="23"/>
    </row>
    <row r="18060" spans="6:12" ht="39.950000000000003" customHeight="1">
      <c r="F18060" s="133"/>
      <c r="G18060" s="25"/>
      <c r="H18060" s="25"/>
      <c r="I18060" s="132"/>
      <c r="J18060" s="23"/>
      <c r="K18060" s="24"/>
      <c r="L18060" s="23"/>
    </row>
    <row r="18061" spans="6:12" ht="39.950000000000003" customHeight="1">
      <c r="F18061" s="18"/>
      <c r="G18061" s="25"/>
      <c r="H18061" s="25"/>
      <c r="I18061" s="132"/>
      <c r="J18061" s="23"/>
      <c r="K18061" s="24"/>
      <c r="L18061" s="23"/>
    </row>
    <row r="18062" spans="6:12" ht="39.950000000000003" customHeight="1">
      <c r="F18062" s="18"/>
      <c r="G18062" s="19"/>
      <c r="H18062" s="19"/>
      <c r="I18062" s="120"/>
      <c r="J18062" s="16"/>
      <c r="K18062" s="17"/>
      <c r="L18062" s="16"/>
    </row>
    <row r="18063" spans="6:12" ht="39.950000000000003" customHeight="1">
      <c r="F18063" s="18"/>
      <c r="G18063" s="19"/>
      <c r="H18063" s="19"/>
      <c r="I18063" s="120"/>
      <c r="J18063" s="16"/>
      <c r="K18063" s="17"/>
      <c r="L18063" s="16"/>
    </row>
    <row r="18064" spans="6:12" ht="39.950000000000003" customHeight="1">
      <c r="F18064" s="22"/>
      <c r="G18064" s="19"/>
      <c r="H18064" s="19"/>
      <c r="I18064" s="120"/>
      <c r="J18064" s="23"/>
      <c r="K18064" s="24"/>
      <c r="L18064" s="23"/>
    </row>
    <row r="18065" spans="6:15" ht="39.950000000000003" customHeight="1">
      <c r="F18065" s="133"/>
      <c r="G18065" s="25"/>
      <c r="H18065" s="25"/>
      <c r="I18065" s="132"/>
      <c r="J18065" s="23"/>
      <c r="K18065" s="24"/>
      <c r="L18065" s="23"/>
    </row>
    <row r="18066" spans="6:15" ht="39.950000000000003" customHeight="1">
      <c r="F18066" s="133"/>
      <c r="G18066" s="25"/>
      <c r="H18066" s="25"/>
      <c r="I18066" s="132"/>
      <c r="J18066" s="23"/>
      <c r="K18066" s="24"/>
      <c r="L18066" s="23"/>
    </row>
    <row r="18067" spans="6:15" ht="39.950000000000003" customHeight="1">
      <c r="F18067" s="18"/>
      <c r="G18067" s="25"/>
      <c r="H18067" s="25"/>
      <c r="I18067" s="132"/>
      <c r="J18067" s="23"/>
      <c r="K18067" s="24"/>
      <c r="L18067" s="23"/>
    </row>
    <row r="18068" spans="6:15" ht="39.950000000000003" customHeight="1">
      <c r="F18068" s="133"/>
      <c r="G18068" s="19"/>
      <c r="H18068" s="19"/>
      <c r="I18068" s="120"/>
      <c r="J18068" s="16"/>
      <c r="K18068" s="17"/>
      <c r="L18068" s="16"/>
      <c r="N18068" s="119"/>
      <c r="O18068" s="96"/>
    </row>
    <row r="18069" spans="6:15" ht="39.950000000000003" customHeight="1">
      <c r="F18069" s="133"/>
      <c r="G18069" s="19"/>
      <c r="H18069" s="19"/>
      <c r="I18069" s="120"/>
      <c r="J18069" s="16"/>
      <c r="K18069" s="17"/>
      <c r="L18069" s="16"/>
      <c r="N18069" s="119"/>
      <c r="O18069" s="96"/>
    </row>
    <row r="18070" spans="6:15" ht="39.950000000000003" customHeight="1">
      <c r="F18070" s="18"/>
      <c r="G18070" s="19"/>
      <c r="H18070" s="19"/>
      <c r="I18070" s="120"/>
      <c r="J18070" s="16"/>
      <c r="K18070" s="17"/>
      <c r="L18070" s="16"/>
      <c r="N18070" s="119"/>
      <c r="O18070" s="96"/>
    </row>
    <row r="18071" spans="6:15" ht="39.950000000000003" customHeight="1">
      <c r="F18071" s="18"/>
      <c r="G18071" s="19"/>
      <c r="H18071" s="19"/>
      <c r="I18071" s="120"/>
      <c r="J18071" s="23"/>
      <c r="K18071" s="24"/>
      <c r="L18071" s="23"/>
      <c r="N18071" s="119"/>
      <c r="O18071" s="96"/>
    </row>
    <row r="18072" spans="6:15" ht="39.950000000000003" customHeight="1">
      <c r="F18072" s="18"/>
      <c r="G18072" s="25"/>
      <c r="H18072" s="25"/>
      <c r="I18072" s="120"/>
      <c r="J18072" s="23"/>
      <c r="K18072" s="24"/>
      <c r="L18072" s="23"/>
      <c r="N18072" s="119"/>
    </row>
    <row r="18073" spans="6:15" ht="39.950000000000003" customHeight="1">
      <c r="F18073" s="22"/>
      <c r="G18073" s="25"/>
      <c r="H18073" s="25"/>
      <c r="I18073" s="132"/>
      <c r="J18073" s="23"/>
      <c r="K18073" s="24"/>
      <c r="L18073" s="23"/>
      <c r="N18073" s="119"/>
    </row>
    <row r="18074" spans="6:15" ht="39.950000000000003" customHeight="1">
      <c r="F18074" s="22"/>
      <c r="G18074" s="25"/>
      <c r="H18074" s="25"/>
      <c r="I18074" s="132"/>
      <c r="J18074" s="23"/>
      <c r="K18074" s="24"/>
      <c r="L18074" s="23"/>
      <c r="N18074" s="119"/>
    </row>
    <row r="18075" spans="6:15" ht="39.950000000000003" customHeight="1">
      <c r="F18075" s="133"/>
      <c r="G18075" s="19"/>
      <c r="H18075" s="19"/>
      <c r="I18075" s="120"/>
      <c r="J18075" s="16"/>
      <c r="K18075" s="17"/>
      <c r="L18075" s="16"/>
    </row>
    <row r="18076" spans="6:15" ht="39.950000000000003" customHeight="1">
      <c r="F18076" s="133"/>
      <c r="G18076" s="19"/>
      <c r="H18076" s="19"/>
      <c r="I18076" s="120"/>
      <c r="J18076" s="16"/>
      <c r="K18076" s="17"/>
      <c r="L18076" s="16"/>
    </row>
    <row r="18077" spans="6:15" ht="39.950000000000003" customHeight="1">
      <c r="F18077" s="18"/>
      <c r="G18077" s="19"/>
      <c r="H18077" s="19"/>
      <c r="I18077" s="120"/>
      <c r="J18077" s="16"/>
      <c r="K18077" s="17"/>
      <c r="L18077" s="16"/>
    </row>
    <row r="18078" spans="6:15" ht="39.950000000000003" customHeight="1">
      <c r="F18078" s="22"/>
      <c r="G18078" s="19"/>
      <c r="H18078" s="19"/>
      <c r="I18078" s="120"/>
      <c r="J18078" s="16"/>
      <c r="K18078" s="17"/>
      <c r="L18078" s="16"/>
    </row>
    <row r="18079" spans="6:15" ht="39.950000000000003" customHeight="1">
      <c r="F18079" s="22"/>
      <c r="G18079" s="19"/>
      <c r="H18079" s="19"/>
      <c r="I18079" s="120"/>
      <c r="J18079" s="23"/>
      <c r="K18079" s="24"/>
      <c r="L18079" s="23"/>
    </row>
    <row r="18080" spans="6:15" ht="39.950000000000003" customHeight="1">
      <c r="F18080" s="25"/>
      <c r="G18080" s="25"/>
      <c r="H18080" s="25"/>
      <c r="I18080" s="132"/>
      <c r="J18080" s="23"/>
      <c r="K18080" s="24"/>
      <c r="L18080" s="23"/>
    </row>
    <row r="18081" spans="1:15" ht="39.950000000000003" customHeight="1">
      <c r="F18081" s="133"/>
      <c r="G18081" s="25"/>
      <c r="H18081" s="25"/>
      <c r="I18081" s="132"/>
      <c r="J18081" s="23"/>
      <c r="K18081" s="24"/>
      <c r="L18081" s="23"/>
    </row>
    <row r="18082" spans="1:15" ht="39.950000000000003" customHeight="1">
      <c r="F18082" s="133"/>
      <c r="G18082" s="25"/>
      <c r="H18082" s="25"/>
      <c r="I18082" s="132"/>
      <c r="J18082" s="23"/>
      <c r="K18082" s="24"/>
      <c r="L18082" s="23"/>
    </row>
    <row r="18083" spans="1:15" ht="39.950000000000003" customHeight="1">
      <c r="A18083" s="110"/>
      <c r="B18083" s="111"/>
      <c r="C18083" s="127"/>
      <c r="D18083" s="96"/>
      <c r="F18083" s="18"/>
      <c r="G18083" s="96"/>
      <c r="J18083" s="100"/>
      <c r="K18083" s="100"/>
      <c r="N18083" s="131"/>
    </row>
    <row r="18084" spans="1:15" ht="39.950000000000003" customHeight="1">
      <c r="F18084" s="18"/>
      <c r="G18084" s="96"/>
      <c r="J18084" s="100"/>
      <c r="K18084" s="100"/>
      <c r="N18084" s="131"/>
    </row>
    <row r="18085" spans="1:15" ht="39.950000000000003" customHeight="1">
      <c r="F18085" s="22"/>
      <c r="G18085" s="19"/>
      <c r="H18085" s="19"/>
      <c r="I18085" s="137"/>
      <c r="J18085" s="16"/>
      <c r="K18085" s="17"/>
      <c r="L18085" s="16"/>
      <c r="N18085" s="119"/>
      <c r="O18085" s="96"/>
    </row>
    <row r="18086" spans="1:15" ht="39.950000000000003" customHeight="1">
      <c r="F18086" s="25"/>
      <c r="G18086" s="19"/>
      <c r="H18086" s="19"/>
      <c r="I18086" s="120"/>
      <c r="J18086" s="16"/>
      <c r="K18086" s="17"/>
      <c r="L18086" s="16"/>
      <c r="N18086" s="119"/>
      <c r="O18086" s="96"/>
    </row>
    <row r="18087" spans="1:15" ht="39.950000000000003" customHeight="1">
      <c r="F18087" s="133"/>
      <c r="G18087" s="19"/>
      <c r="H18087" s="19"/>
      <c r="I18087" s="120"/>
      <c r="J18087" s="16"/>
      <c r="K18087" s="17"/>
      <c r="L18087" s="16"/>
      <c r="N18087" s="119"/>
      <c r="O18087" s="96"/>
    </row>
    <row r="18088" spans="1:15" ht="39.950000000000003" customHeight="1">
      <c r="F18088" s="133"/>
      <c r="G18088" s="19"/>
      <c r="H18088" s="19"/>
      <c r="I18088" s="120"/>
      <c r="J18088" s="23"/>
      <c r="K18088" s="24"/>
      <c r="L18088" s="23"/>
      <c r="N18088" s="119"/>
      <c r="O18088" s="96"/>
    </row>
    <row r="18089" spans="1:15" ht="39.950000000000003" customHeight="1">
      <c r="F18089" s="18"/>
      <c r="G18089" s="19"/>
      <c r="H18089" s="19"/>
      <c r="I18089" s="120"/>
      <c r="J18089" s="23"/>
      <c r="K18089" s="24"/>
      <c r="L18089" s="23"/>
      <c r="N18089" s="119"/>
      <c r="O18089" s="96"/>
    </row>
    <row r="18090" spans="1:15" ht="39.950000000000003" customHeight="1">
      <c r="F18090" s="18"/>
      <c r="G18090" s="25"/>
      <c r="H18090" s="25"/>
      <c r="I18090" s="120"/>
      <c r="J18090" s="23"/>
      <c r="K18090" s="24"/>
      <c r="L18090" s="23"/>
      <c r="N18090" s="119"/>
    </row>
    <row r="18091" spans="1:15" ht="39.950000000000003" customHeight="1">
      <c r="F18091" s="18"/>
      <c r="G18091" s="25"/>
      <c r="H18091" s="25"/>
      <c r="I18091" s="132"/>
      <c r="J18091" s="23"/>
      <c r="K18091" s="24"/>
      <c r="L18091" s="23"/>
      <c r="N18091" s="119"/>
    </row>
    <row r="18092" spans="1:15" ht="39.950000000000003" customHeight="1">
      <c r="F18092" s="22"/>
      <c r="G18092" s="25"/>
      <c r="H18092" s="25"/>
      <c r="I18092" s="132"/>
      <c r="J18092" s="23"/>
      <c r="K18092" s="24"/>
      <c r="L18092" s="23"/>
      <c r="N18092" s="119"/>
    </row>
    <row r="18093" spans="1:15" ht="39.950000000000003" customHeight="1">
      <c r="F18093" s="25"/>
      <c r="G18093" s="25"/>
      <c r="H18093" s="25"/>
      <c r="I18093" s="132"/>
      <c r="J18093" s="23"/>
      <c r="K18093" s="24"/>
      <c r="L18093" s="23"/>
      <c r="N18093" s="119"/>
    </row>
    <row r="18094" spans="1:15" ht="39.950000000000003" customHeight="1">
      <c r="F18094" s="133"/>
      <c r="G18094" s="25"/>
      <c r="H18094" s="25"/>
      <c r="I18094" s="132"/>
      <c r="J18094" s="23"/>
      <c r="K18094" s="24"/>
      <c r="L18094" s="23"/>
      <c r="N18094" s="119"/>
    </row>
    <row r="18095" spans="1:15" ht="39.950000000000003" customHeight="1">
      <c r="F18095" s="133"/>
      <c r="G18095" s="19"/>
      <c r="H18095" s="19"/>
      <c r="I18095" s="120"/>
      <c r="J18095" s="16"/>
      <c r="K18095" s="17"/>
      <c r="L18095" s="16"/>
      <c r="N18095" s="119"/>
      <c r="O18095" s="96"/>
    </row>
    <row r="18096" spans="1:15" ht="39.950000000000003" customHeight="1">
      <c r="F18096" s="18"/>
      <c r="G18096" s="19"/>
      <c r="H18096" s="19"/>
      <c r="I18096" s="120"/>
      <c r="J18096" s="23"/>
      <c r="K18096" s="24"/>
      <c r="L18096" s="23"/>
      <c r="N18096" s="119"/>
      <c r="O18096" s="96"/>
    </row>
    <row r="18097" spans="1:15" ht="39.950000000000003" customHeight="1">
      <c r="F18097" s="18"/>
      <c r="G18097" s="19"/>
      <c r="H18097" s="19"/>
      <c r="I18097" s="120"/>
      <c r="J18097" s="23"/>
      <c r="K18097" s="24"/>
      <c r="L18097" s="23"/>
      <c r="N18097" s="119"/>
      <c r="O18097" s="96"/>
    </row>
    <row r="18098" spans="1:15" ht="39.950000000000003" customHeight="1">
      <c r="F18098" s="18"/>
      <c r="G18098" s="25"/>
      <c r="H18098" s="25"/>
      <c r="I18098" s="120"/>
      <c r="J18098" s="23"/>
      <c r="K18098" s="24"/>
      <c r="L18098" s="23"/>
      <c r="N18098" s="119"/>
    </row>
    <row r="18099" spans="1:15" ht="39.950000000000003" customHeight="1">
      <c r="F18099" s="18"/>
      <c r="G18099" s="25"/>
      <c r="H18099" s="25"/>
      <c r="I18099" s="120"/>
      <c r="J18099" s="23"/>
      <c r="K18099" s="24"/>
      <c r="L18099" s="23"/>
      <c r="N18099" s="119"/>
    </row>
    <row r="18100" spans="1:15" ht="39.950000000000003" customHeight="1">
      <c r="F18100" s="22"/>
      <c r="G18100" s="25"/>
      <c r="H18100" s="25"/>
      <c r="I18100" s="132"/>
      <c r="J18100" s="23"/>
      <c r="K18100" s="24"/>
      <c r="L18100" s="23"/>
      <c r="N18100" s="119"/>
    </row>
    <row r="18101" spans="1:15" ht="39.950000000000003" customHeight="1">
      <c r="F18101" s="25"/>
      <c r="G18101" s="25"/>
      <c r="H18101" s="25"/>
      <c r="I18101" s="132"/>
      <c r="J18101" s="23"/>
      <c r="K18101" s="24"/>
      <c r="L18101" s="23"/>
      <c r="N18101" s="119"/>
    </row>
    <row r="18102" spans="1:15" ht="39.950000000000003" customHeight="1">
      <c r="A18102" s="110"/>
      <c r="B18102" s="111"/>
      <c r="C18102" s="127"/>
      <c r="D18102" s="96"/>
      <c r="F18102" s="133"/>
      <c r="G18102" s="96"/>
      <c r="J18102" s="100"/>
      <c r="K18102" s="100"/>
      <c r="N18102" s="131"/>
    </row>
    <row r="18103" spans="1:15" ht="39.950000000000003" customHeight="1">
      <c r="F18103" s="133"/>
      <c r="G18103" s="96"/>
      <c r="J18103" s="100"/>
      <c r="K18103" s="100"/>
      <c r="N18103" s="131"/>
    </row>
    <row r="18104" spans="1:15" ht="39.950000000000003" customHeight="1">
      <c r="J18104" s="100"/>
      <c r="K18104" s="100"/>
      <c r="N18104" s="131"/>
    </row>
    <row r="18105" spans="1:15" ht="39.950000000000003" customHeight="1">
      <c r="J18105" s="100"/>
      <c r="K18105" s="100"/>
      <c r="N18105" s="131"/>
    </row>
    <row r="18106" spans="1:15" ht="39.950000000000003" customHeight="1">
      <c r="F18106" s="18"/>
      <c r="G18106" s="19"/>
      <c r="H18106" s="19"/>
      <c r="I18106" s="137"/>
      <c r="J18106" s="16"/>
      <c r="K18106" s="17"/>
      <c r="L18106" s="16"/>
      <c r="N18106" s="119"/>
      <c r="O18106" s="96"/>
    </row>
    <row r="18107" spans="1:15" ht="39.950000000000003" customHeight="1">
      <c r="F18107" s="18"/>
      <c r="G18107" s="19"/>
      <c r="H18107" s="19"/>
      <c r="I18107" s="120"/>
      <c r="J18107" s="16"/>
      <c r="K18107" s="17"/>
      <c r="L18107" s="16"/>
      <c r="N18107" s="119"/>
      <c r="O18107" s="96"/>
    </row>
    <row r="18108" spans="1:15" ht="39.950000000000003" customHeight="1">
      <c r="F18108" s="18"/>
      <c r="G18108" s="19"/>
      <c r="H18108" s="19"/>
      <c r="I18108" s="120"/>
      <c r="J18108" s="16"/>
      <c r="K18108" s="17"/>
      <c r="L18108" s="16"/>
      <c r="N18108" s="119"/>
      <c r="O18108" s="96"/>
    </row>
    <row r="18109" spans="1:15" ht="39.950000000000003" customHeight="1">
      <c r="F18109" s="22"/>
      <c r="G18109" s="19"/>
      <c r="H18109" s="19"/>
      <c r="I18109" s="120"/>
      <c r="J18109" s="23"/>
      <c r="K18109" s="24"/>
      <c r="L18109" s="23"/>
      <c r="N18109" s="119"/>
      <c r="O18109" s="96"/>
    </row>
    <row r="18110" spans="1:15" ht="39.950000000000003" customHeight="1">
      <c r="F18110" s="22"/>
      <c r="G18110" s="19"/>
      <c r="H18110" s="19"/>
      <c r="I18110" s="120"/>
      <c r="J18110" s="23"/>
      <c r="K18110" s="24"/>
      <c r="L18110" s="23"/>
      <c r="N18110" s="119"/>
      <c r="O18110" s="96"/>
    </row>
    <row r="18111" spans="1:15" ht="39.950000000000003" customHeight="1">
      <c r="F18111" s="25"/>
      <c r="G18111" s="25"/>
      <c r="H18111" s="25"/>
      <c r="I18111" s="120"/>
      <c r="J18111" s="23"/>
      <c r="K18111" s="24"/>
      <c r="L18111" s="23"/>
      <c r="N18111" s="119"/>
    </row>
    <row r="18112" spans="1:15" ht="39.950000000000003" customHeight="1">
      <c r="F18112" s="133"/>
      <c r="G18112" s="25"/>
      <c r="H18112" s="25"/>
      <c r="I18112" s="132"/>
      <c r="J18112" s="23"/>
      <c r="K18112" s="24"/>
      <c r="L18112" s="23"/>
      <c r="N18112" s="119"/>
    </row>
    <row r="18113" spans="6:15" ht="39.950000000000003" customHeight="1">
      <c r="F18113" s="133"/>
      <c r="G18113" s="25"/>
      <c r="H18113" s="25"/>
      <c r="I18113" s="132"/>
      <c r="J18113" s="23"/>
      <c r="K18113" s="24"/>
      <c r="L18113" s="23"/>
      <c r="N18113" s="119"/>
    </row>
    <row r="18114" spans="6:15" ht="39.950000000000003" customHeight="1">
      <c r="F18114" s="133"/>
      <c r="G18114" s="25"/>
      <c r="H18114" s="25"/>
      <c r="I18114" s="132"/>
      <c r="J18114" s="23"/>
      <c r="K18114" s="24"/>
      <c r="L18114" s="23"/>
      <c r="N18114" s="119"/>
    </row>
    <row r="18115" spans="6:15" ht="39.950000000000003" customHeight="1">
      <c r="F18115" s="133"/>
      <c r="G18115" s="19"/>
      <c r="H18115" s="19"/>
      <c r="I18115" s="120"/>
      <c r="J18115" s="16"/>
      <c r="K18115" s="17"/>
      <c r="L18115" s="16"/>
      <c r="N18115" s="119"/>
      <c r="O18115" s="96"/>
    </row>
    <row r="18116" spans="6:15" ht="39.950000000000003" customHeight="1">
      <c r="F18116" s="18"/>
      <c r="G18116" s="19"/>
      <c r="H18116" s="19"/>
      <c r="I18116" s="120"/>
      <c r="J18116" s="23"/>
      <c r="K18116" s="24"/>
      <c r="L18116" s="23"/>
      <c r="N18116" s="119"/>
      <c r="O18116" s="96"/>
    </row>
    <row r="18117" spans="6:15" ht="39.950000000000003" customHeight="1">
      <c r="F18117" s="22"/>
      <c r="G18117" s="19"/>
      <c r="H18117" s="19"/>
      <c r="I18117" s="120"/>
      <c r="J18117" s="23"/>
      <c r="K18117" s="24"/>
      <c r="L18117" s="23"/>
      <c r="N18117" s="119"/>
      <c r="O18117" s="96"/>
    </row>
    <row r="18118" spans="6:15" ht="39.950000000000003" customHeight="1">
      <c r="F18118" s="22"/>
      <c r="G18118" s="25"/>
      <c r="H18118" s="25"/>
      <c r="I18118" s="120"/>
      <c r="J18118" s="23"/>
      <c r="K18118" s="24"/>
      <c r="L18118" s="23"/>
      <c r="N18118" s="119"/>
    </row>
    <row r="18119" spans="6:15" ht="39.950000000000003" customHeight="1">
      <c r="F18119" s="25"/>
      <c r="G18119" s="25"/>
      <c r="H18119" s="25"/>
      <c r="I18119" s="120"/>
      <c r="J18119" s="23"/>
      <c r="K18119" s="24"/>
      <c r="L18119" s="23"/>
      <c r="N18119" s="119"/>
    </row>
    <row r="18120" spans="6:15" ht="39.950000000000003" customHeight="1">
      <c r="F18120" s="133"/>
      <c r="G18120" s="25"/>
      <c r="H18120" s="25"/>
      <c r="I18120" s="132"/>
      <c r="J18120" s="23"/>
      <c r="K18120" s="24"/>
      <c r="L18120" s="23"/>
      <c r="N18120" s="119"/>
    </row>
    <row r="18121" spans="6:15" ht="39.950000000000003" customHeight="1">
      <c r="F18121" s="133"/>
      <c r="G18121" s="25"/>
      <c r="H18121" s="25"/>
      <c r="I18121" s="132"/>
      <c r="J18121" s="23"/>
      <c r="K18121" s="24"/>
      <c r="L18121" s="23"/>
      <c r="N18121" s="119"/>
    </row>
    <row r="18122" spans="6:15" ht="39.950000000000003" customHeight="1">
      <c r="F18122" s="133"/>
      <c r="G18122" s="19"/>
      <c r="H18122" s="19"/>
      <c r="I18122" s="120"/>
      <c r="J18122" s="16"/>
      <c r="K18122" s="17"/>
      <c r="L18122" s="16"/>
      <c r="N18122" s="119"/>
      <c r="O18122" s="96"/>
    </row>
    <row r="18123" spans="6:15" ht="39.950000000000003" customHeight="1">
      <c r="G18123" s="19"/>
      <c r="H18123" s="19"/>
      <c r="I18123" s="120"/>
      <c r="J18123" s="16"/>
      <c r="K18123" s="17"/>
      <c r="L18123" s="16"/>
      <c r="N18123" s="119"/>
      <c r="O18123" s="96"/>
    </row>
    <row r="18124" spans="6:15" ht="39.950000000000003" customHeight="1">
      <c r="G18124" s="19"/>
      <c r="H18124" s="19"/>
      <c r="I18124" s="120"/>
      <c r="J18124" s="16"/>
      <c r="K18124" s="17"/>
      <c r="L18124" s="16"/>
      <c r="N18124" s="119"/>
      <c r="O18124" s="96"/>
    </row>
    <row r="18125" spans="6:15" ht="39.950000000000003" customHeight="1">
      <c r="G18125" s="19"/>
      <c r="H18125" s="19"/>
      <c r="I18125" s="120"/>
      <c r="J18125" s="23"/>
      <c r="K18125" s="24"/>
      <c r="L18125" s="23"/>
      <c r="N18125" s="119"/>
      <c r="O18125" s="96"/>
    </row>
    <row r="18126" spans="6:15" ht="39.950000000000003" customHeight="1">
      <c r="G18126" s="25"/>
      <c r="H18126" s="25"/>
      <c r="I18126" s="120"/>
      <c r="J18126" s="23"/>
      <c r="K18126" s="24"/>
      <c r="L18126" s="23"/>
      <c r="N18126" s="119"/>
    </row>
    <row r="18127" spans="6:15" ht="39.950000000000003" customHeight="1">
      <c r="F18127" s="18"/>
      <c r="G18127" s="25"/>
      <c r="H18127" s="25"/>
      <c r="I18127" s="132"/>
      <c r="J18127" s="23"/>
      <c r="K18127" s="24"/>
      <c r="L18127" s="23"/>
      <c r="N18127" s="119"/>
    </row>
    <row r="18128" spans="6:15" ht="39.950000000000003" customHeight="1">
      <c r="F18128" s="18"/>
      <c r="G18128" s="25"/>
      <c r="H18128" s="25"/>
      <c r="I18128" s="132"/>
      <c r="J18128" s="23"/>
      <c r="K18128" s="24"/>
      <c r="L18128" s="23"/>
      <c r="N18128" s="119"/>
    </row>
    <row r="18129" spans="1:15" ht="39.950000000000003" customHeight="1">
      <c r="F18129" s="18"/>
      <c r="G18129" s="25"/>
      <c r="H18129" s="25"/>
      <c r="I18129" s="132"/>
      <c r="J18129" s="23"/>
      <c r="K18129" s="24"/>
      <c r="L18129" s="23"/>
      <c r="N18129" s="119"/>
    </row>
    <row r="18130" spans="1:15" ht="39.950000000000003" customHeight="1">
      <c r="F18130" s="22"/>
      <c r="G18130" s="25"/>
      <c r="H18130" s="25"/>
      <c r="I18130" s="132"/>
      <c r="J18130" s="23"/>
      <c r="K18130" s="24"/>
      <c r="L18130" s="23"/>
      <c r="N18130" s="119"/>
    </row>
    <row r="18131" spans="1:15" ht="39.950000000000003" customHeight="1">
      <c r="F18131" s="22"/>
      <c r="G18131" s="19"/>
      <c r="H18131" s="19"/>
      <c r="I18131" s="120"/>
      <c r="J18131" s="16"/>
      <c r="K18131" s="17"/>
      <c r="L18131" s="16"/>
      <c r="N18131" s="119"/>
      <c r="O18131" s="96"/>
    </row>
    <row r="18132" spans="1:15" ht="39.950000000000003" customHeight="1">
      <c r="F18132" s="25"/>
      <c r="G18132" s="19"/>
      <c r="H18132" s="19"/>
      <c r="I18132" s="120"/>
      <c r="J18132" s="23"/>
      <c r="K18132" s="24"/>
      <c r="L18132" s="23"/>
      <c r="N18132" s="119"/>
      <c r="O18132" s="96"/>
    </row>
    <row r="18133" spans="1:15" ht="39.950000000000003" customHeight="1">
      <c r="F18133" s="133"/>
      <c r="G18133" s="25"/>
      <c r="H18133" s="25"/>
      <c r="I18133" s="120"/>
      <c r="J18133" s="23"/>
      <c r="K18133" s="24"/>
      <c r="L18133" s="23"/>
      <c r="N18133" s="119"/>
    </row>
    <row r="18134" spans="1:15" ht="39.950000000000003" customHeight="1">
      <c r="F18134" s="133"/>
      <c r="G18134" s="25"/>
      <c r="H18134" s="25"/>
      <c r="I18134" s="120"/>
      <c r="J18134" s="23"/>
      <c r="K18134" s="24"/>
      <c r="L18134" s="23"/>
      <c r="N18134" s="119"/>
    </row>
    <row r="18135" spans="1:15" ht="39.950000000000003" customHeight="1">
      <c r="F18135" s="133"/>
      <c r="G18135" s="25"/>
      <c r="H18135" s="25"/>
      <c r="I18135" s="120"/>
      <c r="J18135" s="23"/>
      <c r="K18135" s="24"/>
      <c r="L18135" s="23"/>
      <c r="N18135" s="119"/>
    </row>
    <row r="18136" spans="1:15" ht="39.950000000000003" customHeight="1">
      <c r="A18136" s="110"/>
      <c r="B18136" s="111"/>
      <c r="C18136" s="127"/>
      <c r="D18136" s="96"/>
      <c r="F18136" s="18"/>
      <c r="G18136" s="96"/>
      <c r="J18136" s="100"/>
      <c r="K18136" s="100"/>
      <c r="N18136" s="131"/>
    </row>
    <row r="18137" spans="1:15" ht="39.950000000000003" customHeight="1">
      <c r="B18137" s="111"/>
      <c r="F18137" s="22"/>
      <c r="G18137" s="96"/>
      <c r="J18137" s="100"/>
      <c r="K18137" s="100"/>
      <c r="N18137" s="131"/>
    </row>
    <row r="18138" spans="1:15" ht="39.950000000000003" customHeight="1">
      <c r="F18138" s="22"/>
      <c r="J18138" s="100"/>
      <c r="K18138" s="100"/>
      <c r="N18138" s="131"/>
    </row>
    <row r="18139" spans="1:15" ht="39.950000000000003" customHeight="1">
      <c r="F18139" s="25"/>
      <c r="J18139" s="100"/>
      <c r="K18139" s="100"/>
      <c r="N18139" s="131"/>
    </row>
    <row r="18140" spans="1:15" ht="39.950000000000003" customHeight="1">
      <c r="F18140" s="133"/>
      <c r="J18140" s="100"/>
      <c r="K18140" s="100"/>
      <c r="N18140" s="131"/>
    </row>
    <row r="18141" spans="1:15" ht="39.950000000000003" customHeight="1">
      <c r="F18141" s="133"/>
      <c r="G18141" s="19"/>
      <c r="H18141" s="19"/>
      <c r="I18141" s="120"/>
      <c r="J18141" s="16"/>
      <c r="K18141" s="17"/>
      <c r="L18141" s="16"/>
      <c r="N18141" s="119"/>
      <c r="O18141" s="96"/>
    </row>
    <row r="18142" spans="1:15" ht="39.950000000000003" customHeight="1">
      <c r="F18142" s="133"/>
      <c r="G18142" s="19"/>
      <c r="H18142" s="19"/>
      <c r="I18142" s="120"/>
      <c r="J18142" s="23"/>
      <c r="K18142" s="24"/>
      <c r="L18142" s="23"/>
      <c r="N18142" s="119"/>
      <c r="O18142" s="96"/>
    </row>
    <row r="18143" spans="1:15" ht="39.950000000000003" customHeight="1">
      <c r="F18143" s="18"/>
      <c r="G18143" s="19"/>
      <c r="H18143" s="19"/>
      <c r="I18143" s="120"/>
      <c r="J18143" s="23"/>
      <c r="K18143" s="24"/>
      <c r="L18143" s="23"/>
      <c r="N18143" s="119"/>
      <c r="O18143" s="96"/>
    </row>
    <row r="18144" spans="1:15" ht="39.950000000000003" customHeight="1">
      <c r="F18144" s="18"/>
      <c r="G18144" s="25"/>
      <c r="H18144" s="25"/>
      <c r="I18144" s="120"/>
      <c r="J18144" s="23"/>
      <c r="K18144" s="24"/>
      <c r="L18144" s="23"/>
      <c r="N18144" s="119"/>
    </row>
    <row r="18145" spans="6:15" ht="39.950000000000003" customHeight="1">
      <c r="F18145" s="18"/>
      <c r="G18145" s="25"/>
      <c r="H18145" s="25"/>
      <c r="I18145" s="120"/>
      <c r="J18145" s="23"/>
      <c r="K18145" s="24"/>
      <c r="L18145" s="23"/>
      <c r="N18145" s="119"/>
    </row>
    <row r="18146" spans="6:15" ht="39.950000000000003" customHeight="1">
      <c r="F18146" s="22"/>
      <c r="G18146" s="25"/>
      <c r="H18146" s="25"/>
      <c r="I18146" s="132"/>
      <c r="J18146" s="23"/>
      <c r="K18146" s="24"/>
      <c r="L18146" s="23"/>
      <c r="N18146" s="119"/>
    </row>
    <row r="18147" spans="6:15" ht="39.950000000000003" customHeight="1">
      <c r="F18147" s="25"/>
      <c r="G18147" s="19"/>
      <c r="H18147" s="19"/>
      <c r="I18147" s="120"/>
      <c r="J18147" s="16"/>
      <c r="K18147" s="17"/>
      <c r="L18147" s="16"/>
    </row>
    <row r="18148" spans="6:15" ht="39.950000000000003" customHeight="1">
      <c r="F18148" s="25"/>
      <c r="G18148" s="19"/>
      <c r="H18148" s="19"/>
      <c r="I18148" s="120"/>
      <c r="J18148" s="16"/>
      <c r="K18148" s="17"/>
      <c r="L18148" s="16"/>
    </row>
    <row r="18149" spans="6:15" ht="39.950000000000003" customHeight="1">
      <c r="F18149" s="133"/>
      <c r="G18149" s="19"/>
      <c r="H18149" s="19"/>
      <c r="I18149" s="120"/>
      <c r="J18149" s="23"/>
      <c r="K18149" s="24"/>
      <c r="L18149" s="23"/>
    </row>
    <row r="18150" spans="6:15" ht="39.950000000000003" customHeight="1">
      <c r="F18150" s="133"/>
      <c r="G18150" s="19"/>
      <c r="H18150" s="19"/>
      <c r="I18150" s="120"/>
      <c r="J18150" s="23"/>
      <c r="K18150" s="24"/>
      <c r="L18150" s="23"/>
    </row>
    <row r="18151" spans="6:15" ht="39.950000000000003" customHeight="1">
      <c r="F18151" s="133"/>
      <c r="G18151" s="25"/>
      <c r="H18151" s="25"/>
      <c r="I18151" s="132"/>
      <c r="J18151" s="23"/>
      <c r="K18151" s="24"/>
      <c r="L18151" s="23"/>
    </row>
    <row r="18152" spans="6:15" ht="39.950000000000003" customHeight="1">
      <c r="F18152" s="18"/>
      <c r="G18152" s="25"/>
      <c r="H18152" s="25"/>
      <c r="I18152" s="132"/>
      <c r="J18152" s="23"/>
      <c r="K18152" s="24"/>
      <c r="L18152" s="23"/>
    </row>
    <row r="18153" spans="6:15" ht="39.950000000000003" customHeight="1">
      <c r="F18153" s="22"/>
      <c r="G18153" s="25"/>
      <c r="H18153" s="25"/>
      <c r="I18153" s="132"/>
      <c r="J18153" s="23"/>
      <c r="K18153" s="24"/>
      <c r="L18153" s="23"/>
    </row>
    <row r="18154" spans="6:15" ht="39.950000000000003" customHeight="1">
      <c r="F18154" s="25"/>
      <c r="G18154" s="25"/>
      <c r="H18154" s="25"/>
      <c r="I18154" s="132"/>
      <c r="J18154" s="23"/>
      <c r="K18154" s="24"/>
      <c r="L18154" s="23"/>
    </row>
    <row r="18155" spans="6:15" ht="39.950000000000003" customHeight="1">
      <c r="F18155" s="133"/>
      <c r="G18155" s="25"/>
      <c r="H18155" s="25"/>
      <c r="I18155" s="132"/>
      <c r="J18155" s="23"/>
      <c r="K18155" s="24"/>
      <c r="L18155" s="23"/>
    </row>
    <row r="18156" spans="6:15" ht="39.950000000000003" customHeight="1">
      <c r="F18156" s="133"/>
      <c r="G18156" s="19"/>
      <c r="H18156" s="19"/>
      <c r="I18156" s="137"/>
      <c r="J18156" s="16"/>
      <c r="K18156" s="17"/>
      <c r="L18156" s="16"/>
      <c r="N18156" s="119"/>
      <c r="O18156" s="96"/>
    </row>
    <row r="18157" spans="6:15" ht="39.950000000000003" customHeight="1">
      <c r="G18157" s="19"/>
      <c r="H18157" s="19"/>
      <c r="I18157" s="120"/>
      <c r="J18157" s="16"/>
      <c r="K18157" s="17"/>
      <c r="L18157" s="16"/>
      <c r="N18157" s="119"/>
      <c r="O18157" s="96"/>
    </row>
    <row r="18158" spans="6:15" ht="39.950000000000003" customHeight="1">
      <c r="G18158" s="19"/>
      <c r="H18158" s="19"/>
      <c r="I18158" s="120"/>
      <c r="J18158" s="16"/>
      <c r="K18158" s="17"/>
      <c r="L18158" s="16"/>
      <c r="N18158" s="119"/>
      <c r="O18158" s="96"/>
    </row>
    <row r="18159" spans="6:15" ht="39.950000000000003" customHeight="1">
      <c r="G18159" s="19"/>
      <c r="H18159" s="19"/>
      <c r="I18159" s="120"/>
      <c r="J18159" s="23"/>
      <c r="K18159" s="24"/>
      <c r="L18159" s="23"/>
      <c r="N18159" s="119"/>
      <c r="O18159" s="96"/>
    </row>
    <row r="18160" spans="6:15" ht="39.950000000000003" customHeight="1">
      <c r="G18160" s="19"/>
      <c r="H18160" s="19"/>
      <c r="I18160" s="120"/>
      <c r="J18160" s="23"/>
      <c r="K18160" s="24"/>
      <c r="L18160" s="23"/>
      <c r="N18160" s="119"/>
      <c r="O18160" s="96"/>
    </row>
    <row r="18161" spans="1:15" ht="39.950000000000003" customHeight="1">
      <c r="G18161" s="25"/>
      <c r="H18161" s="25"/>
      <c r="I18161" s="120"/>
      <c r="J18161" s="23"/>
      <c r="K18161" s="24"/>
      <c r="L18161" s="23"/>
      <c r="N18161" s="119"/>
    </row>
    <row r="18162" spans="1:15" ht="39.950000000000003" customHeight="1">
      <c r="F18162" s="18"/>
      <c r="G18162" s="25"/>
      <c r="H18162" s="25"/>
      <c r="I18162" s="132"/>
      <c r="J18162" s="23"/>
      <c r="K18162" s="24"/>
      <c r="L18162" s="23"/>
      <c r="N18162" s="119"/>
    </row>
    <row r="18163" spans="1:15" ht="39.950000000000003" customHeight="1">
      <c r="F18163" s="22"/>
      <c r="G18163" s="25"/>
      <c r="H18163" s="25"/>
      <c r="I18163" s="132"/>
      <c r="J18163" s="23"/>
      <c r="K18163" s="24"/>
      <c r="L18163" s="23"/>
      <c r="N18163" s="119"/>
    </row>
    <row r="18164" spans="1:15" ht="39.950000000000003" customHeight="1">
      <c r="F18164" s="22"/>
      <c r="G18164" s="25"/>
      <c r="H18164" s="25"/>
      <c r="I18164" s="132"/>
      <c r="J18164" s="23"/>
      <c r="K18164" s="24"/>
      <c r="L18164" s="23"/>
      <c r="N18164" s="119"/>
    </row>
    <row r="18165" spans="1:15" ht="39.950000000000003" customHeight="1">
      <c r="F18165" s="25"/>
      <c r="G18165" s="19"/>
      <c r="H18165" s="19"/>
      <c r="I18165" s="120"/>
      <c r="J18165" s="16"/>
      <c r="K18165" s="17"/>
      <c r="L18165" s="16"/>
      <c r="N18165" s="119"/>
      <c r="O18165" s="96"/>
    </row>
    <row r="18166" spans="1:15" ht="39.950000000000003" customHeight="1">
      <c r="F18166" s="133"/>
      <c r="G18166" s="19"/>
      <c r="H18166" s="19"/>
      <c r="I18166" s="120"/>
      <c r="J18166" s="16"/>
      <c r="K18166" s="17"/>
      <c r="L18166" s="16"/>
      <c r="N18166" s="119"/>
      <c r="O18166" s="96"/>
    </row>
    <row r="18167" spans="1:15" ht="39.950000000000003" customHeight="1">
      <c r="F18167" s="133"/>
      <c r="G18167" s="25"/>
      <c r="H18167" s="25"/>
      <c r="I18167" s="120"/>
      <c r="J18167" s="23"/>
      <c r="K18167" s="24"/>
      <c r="L18167" s="23"/>
      <c r="N18167" s="119"/>
      <c r="O18167" s="96"/>
    </row>
    <row r="18168" spans="1:15" ht="39.950000000000003" customHeight="1">
      <c r="F18168" s="18"/>
      <c r="G18168" s="25"/>
      <c r="H18168" s="25"/>
      <c r="I18168" s="120"/>
      <c r="J18168" s="23"/>
      <c r="K18168" s="24"/>
      <c r="L18168" s="23"/>
      <c r="N18168" s="119"/>
      <c r="O18168" s="96"/>
    </row>
    <row r="18169" spans="1:15" ht="39.950000000000003" customHeight="1">
      <c r="F18169" s="18"/>
      <c r="G18169" s="25"/>
      <c r="H18169" s="25"/>
      <c r="I18169" s="120"/>
      <c r="J18169" s="23"/>
      <c r="K18169" s="24"/>
      <c r="L18169" s="23"/>
      <c r="N18169" s="119"/>
      <c r="O18169" s="96"/>
    </row>
    <row r="18170" spans="1:15" ht="39.950000000000003" customHeight="1">
      <c r="F18170" s="22"/>
      <c r="G18170" s="25"/>
      <c r="H18170" s="25"/>
      <c r="I18170" s="132"/>
      <c r="J18170" s="23"/>
      <c r="K18170" s="24"/>
      <c r="L18170" s="23"/>
      <c r="N18170" s="119"/>
      <c r="O18170" s="96"/>
    </row>
    <row r="18171" spans="1:15" ht="39.950000000000003" customHeight="1">
      <c r="F18171" s="22"/>
      <c r="G18171" s="19"/>
      <c r="H18171" s="19"/>
      <c r="I18171" s="120"/>
      <c r="J18171" s="16"/>
      <c r="K18171" s="17"/>
      <c r="L18171" s="16"/>
    </row>
    <row r="18172" spans="1:15" ht="39.950000000000003" customHeight="1">
      <c r="F18172" s="25"/>
      <c r="G18172" s="25"/>
      <c r="H18172" s="25"/>
      <c r="I18172" s="120"/>
      <c r="J18172" s="23"/>
      <c r="K18172" s="24"/>
      <c r="L18172" s="23"/>
    </row>
    <row r="18173" spans="1:15" ht="39.950000000000003" customHeight="1">
      <c r="F18173" s="25"/>
      <c r="G18173" s="25"/>
      <c r="H18173" s="25"/>
      <c r="I18173" s="120"/>
      <c r="J18173" s="23"/>
      <c r="K18173" s="24"/>
      <c r="L18173" s="23"/>
    </row>
    <row r="18174" spans="1:15" ht="39.950000000000003" customHeight="1">
      <c r="F18174" s="133"/>
      <c r="G18174" s="25"/>
      <c r="H18174" s="25"/>
      <c r="I18174" s="132"/>
      <c r="J18174" s="23"/>
      <c r="K18174" s="24"/>
      <c r="L18174" s="23"/>
    </row>
    <row r="18175" spans="1:15" ht="39.950000000000003" customHeight="1">
      <c r="A18175" s="110"/>
      <c r="B18175" s="111"/>
      <c r="C18175" s="127"/>
      <c r="D18175" s="96"/>
      <c r="F18175" s="133"/>
      <c r="G18175" s="96"/>
      <c r="J18175" s="100"/>
      <c r="K18175" s="100"/>
      <c r="N18175" s="131"/>
    </row>
    <row r="18176" spans="1:15" ht="39.950000000000003" customHeight="1">
      <c r="F18176" s="133"/>
      <c r="G18176" s="96"/>
      <c r="J18176" s="100"/>
      <c r="K18176" s="100"/>
      <c r="N18176" s="131"/>
    </row>
    <row r="18177" spans="6:15" ht="39.950000000000003" customHeight="1">
      <c r="F18177" s="18"/>
      <c r="J18177" s="100"/>
      <c r="K18177" s="100"/>
      <c r="N18177" s="131"/>
    </row>
    <row r="18178" spans="6:15" ht="39.950000000000003" customHeight="1">
      <c r="F18178" s="18"/>
      <c r="G18178" s="19"/>
      <c r="H18178" s="19"/>
      <c r="I18178" s="137"/>
      <c r="J18178" s="16"/>
      <c r="K18178" s="17"/>
      <c r="L18178" s="16"/>
      <c r="N18178" s="119"/>
      <c r="O18178" s="96"/>
    </row>
    <row r="18179" spans="6:15" ht="39.950000000000003" customHeight="1">
      <c r="F18179" s="18"/>
      <c r="G18179" s="19"/>
      <c r="H18179" s="19"/>
      <c r="I18179" s="120"/>
      <c r="J18179" s="16"/>
      <c r="K18179" s="17"/>
      <c r="L18179" s="16"/>
      <c r="N18179" s="119"/>
      <c r="O18179" s="96"/>
    </row>
    <row r="18180" spans="6:15" ht="39.950000000000003" customHeight="1">
      <c r="F18180" s="22"/>
      <c r="G18180" s="19"/>
      <c r="H18180" s="19"/>
      <c r="I18180" s="120"/>
      <c r="J18180" s="16"/>
      <c r="K18180" s="17"/>
      <c r="L18180" s="16"/>
      <c r="N18180" s="119"/>
      <c r="O18180" s="96"/>
    </row>
    <row r="18181" spans="6:15" ht="42" customHeight="1">
      <c r="F18181" s="22"/>
      <c r="G18181" s="19"/>
      <c r="H18181" s="19"/>
      <c r="I18181" s="120"/>
      <c r="J18181" s="16"/>
      <c r="K18181" s="17"/>
      <c r="L18181" s="16"/>
      <c r="N18181" s="119"/>
      <c r="O18181" s="96"/>
    </row>
    <row r="18182" spans="6:15" ht="42" customHeight="1">
      <c r="F18182" s="25"/>
      <c r="G18182" s="19"/>
      <c r="H18182" s="19"/>
      <c r="I18182" s="120"/>
      <c r="J18182" s="16"/>
      <c r="K18182" s="17"/>
      <c r="L18182" s="16"/>
      <c r="N18182" s="119"/>
      <c r="O18182" s="96"/>
    </row>
    <row r="18183" spans="6:15" ht="42" customHeight="1">
      <c r="F18183" s="25"/>
      <c r="G18183" s="19"/>
      <c r="H18183" s="19"/>
      <c r="I18183" s="120"/>
      <c r="J18183" s="23"/>
      <c r="K18183" s="24"/>
      <c r="L18183" s="23"/>
      <c r="N18183" s="119"/>
      <c r="O18183" s="96"/>
    </row>
    <row r="18184" spans="6:15" ht="42" customHeight="1">
      <c r="F18184" s="133"/>
      <c r="G18184" s="19"/>
      <c r="H18184" s="19"/>
      <c r="I18184" s="120"/>
      <c r="J18184" s="23"/>
      <c r="K18184" s="24"/>
      <c r="L18184" s="23"/>
      <c r="N18184" s="119"/>
      <c r="O18184" s="96"/>
    </row>
    <row r="18185" spans="6:15" ht="42" customHeight="1">
      <c r="F18185" s="133"/>
      <c r="G18185" s="25"/>
      <c r="H18185" s="25"/>
      <c r="I18185" s="132"/>
      <c r="J18185" s="23"/>
      <c r="K18185" s="24"/>
      <c r="L18185" s="23"/>
      <c r="N18185" s="119"/>
    </row>
    <row r="18186" spans="6:15" ht="42" customHeight="1">
      <c r="F18186" s="18"/>
      <c r="G18186" s="25"/>
      <c r="H18186" s="25"/>
      <c r="I18186" s="132"/>
      <c r="J18186" s="23"/>
      <c r="K18186" s="24"/>
      <c r="L18186" s="23"/>
      <c r="N18186" s="119"/>
    </row>
    <row r="18187" spans="6:15" ht="42" customHeight="1">
      <c r="F18187" s="18"/>
      <c r="G18187" s="25"/>
      <c r="H18187" s="25"/>
      <c r="I18187" s="132"/>
      <c r="J18187" s="23"/>
      <c r="K18187" s="24"/>
      <c r="L18187" s="23"/>
      <c r="N18187" s="119"/>
    </row>
    <row r="18188" spans="6:15" ht="42" customHeight="1">
      <c r="F18188" s="25"/>
      <c r="G18188" s="25"/>
      <c r="H18188" s="25"/>
      <c r="I18188" s="132"/>
      <c r="J18188" s="23"/>
      <c r="K18188" s="24"/>
      <c r="L18188" s="23"/>
      <c r="N18188" s="119"/>
    </row>
    <row r="18189" spans="6:15" ht="42" customHeight="1">
      <c r="F18189" s="133"/>
      <c r="G18189" s="19"/>
      <c r="H18189" s="19"/>
      <c r="I18189" s="137"/>
      <c r="J18189" s="16"/>
      <c r="K18189" s="17"/>
      <c r="L18189" s="16"/>
      <c r="N18189" s="119"/>
      <c r="O18189" s="96"/>
    </row>
    <row r="18190" spans="6:15" ht="42" customHeight="1">
      <c r="F18190" s="133"/>
      <c r="G18190" s="19"/>
      <c r="H18190" s="19"/>
      <c r="I18190" s="120"/>
      <c r="J18190" s="16"/>
      <c r="K18190" s="17"/>
      <c r="L18190" s="16"/>
      <c r="N18190" s="119"/>
      <c r="O18190" s="96"/>
    </row>
    <row r="18191" spans="6:15" ht="42" customHeight="1">
      <c r="F18191" s="133"/>
      <c r="G18191" s="19"/>
      <c r="H18191" s="19"/>
      <c r="I18191" s="120"/>
      <c r="J18191" s="16"/>
      <c r="K18191" s="17"/>
      <c r="L18191" s="16"/>
      <c r="N18191" s="119"/>
      <c r="O18191" s="96"/>
    </row>
    <row r="18192" spans="6:15" ht="42" customHeight="1">
      <c r="F18192" s="18"/>
      <c r="G18192" s="19"/>
      <c r="H18192" s="19"/>
      <c r="I18192" s="120"/>
      <c r="J18192" s="23"/>
      <c r="K18192" s="24"/>
      <c r="L18192" s="23"/>
      <c r="N18192" s="119"/>
      <c r="O18192" s="96"/>
    </row>
    <row r="18193" spans="6:15" ht="42" customHeight="1">
      <c r="F18193" s="25"/>
      <c r="G18193" s="19"/>
      <c r="H18193" s="19"/>
      <c r="I18193" s="120"/>
      <c r="J18193" s="23"/>
      <c r="K18193" s="24"/>
      <c r="L18193" s="23"/>
      <c r="N18193" s="119"/>
      <c r="O18193" s="96"/>
    </row>
    <row r="18194" spans="6:15" ht="42" customHeight="1">
      <c r="F18194" s="133"/>
      <c r="G18194" s="25"/>
      <c r="H18194" s="25"/>
      <c r="I18194" s="120"/>
      <c r="J18194" s="23"/>
      <c r="K18194" s="24"/>
      <c r="L18194" s="23"/>
      <c r="N18194" s="119"/>
    </row>
    <row r="18195" spans="6:15" ht="42" customHeight="1">
      <c r="F18195" s="133"/>
      <c r="G18195" s="25"/>
      <c r="H18195" s="25"/>
      <c r="I18195" s="132"/>
      <c r="J18195" s="23"/>
      <c r="K18195" s="24"/>
      <c r="L18195" s="23"/>
      <c r="N18195" s="119"/>
    </row>
    <row r="18196" spans="6:15" ht="42" customHeight="1">
      <c r="G18196" s="25"/>
      <c r="H18196" s="25"/>
      <c r="I18196" s="132"/>
      <c r="J18196" s="23"/>
      <c r="K18196" s="24"/>
      <c r="L18196" s="23"/>
      <c r="N18196" s="119"/>
    </row>
    <row r="18197" spans="6:15" ht="42" customHeight="1">
      <c r="G18197" s="25"/>
      <c r="H18197" s="25"/>
      <c r="I18197" s="132"/>
      <c r="J18197" s="23"/>
      <c r="K18197" s="24"/>
      <c r="L18197" s="23"/>
      <c r="N18197" s="119"/>
    </row>
    <row r="18198" spans="6:15" ht="42" customHeight="1">
      <c r="G18198" s="25"/>
      <c r="H18198" s="25"/>
      <c r="I18198" s="132"/>
      <c r="J18198" s="23"/>
      <c r="K18198" s="24"/>
      <c r="L18198" s="23"/>
      <c r="N18198" s="119"/>
    </row>
    <row r="18199" spans="6:15" ht="42" customHeight="1">
      <c r="F18199" s="18"/>
      <c r="G18199" s="19"/>
      <c r="H18199" s="19"/>
      <c r="I18199" s="120"/>
      <c r="J18199" s="16"/>
      <c r="K18199" s="17"/>
      <c r="L18199" s="16"/>
    </row>
    <row r="18200" spans="6:15" ht="42" customHeight="1">
      <c r="F18200" s="18"/>
      <c r="G18200" s="19"/>
      <c r="H18200" s="19"/>
      <c r="I18200" s="120"/>
      <c r="J18200" s="16"/>
      <c r="K18200" s="17"/>
      <c r="L18200" s="16"/>
    </row>
    <row r="18201" spans="6:15" ht="42" customHeight="1">
      <c r="F18201" s="18"/>
      <c r="G18201" s="19"/>
      <c r="H18201" s="19"/>
      <c r="I18201" s="120"/>
      <c r="J18201" s="16"/>
      <c r="K18201" s="17"/>
      <c r="L18201" s="16"/>
    </row>
    <row r="18202" spans="6:15" ht="42" customHeight="1">
      <c r="F18202" s="18"/>
      <c r="G18202" s="19"/>
      <c r="H18202" s="19"/>
      <c r="I18202" s="120"/>
      <c r="J18202" s="16"/>
      <c r="K18202" s="17"/>
      <c r="L18202" s="16"/>
    </row>
    <row r="18203" spans="6:15" ht="42" customHeight="1">
      <c r="F18203" s="18"/>
      <c r="G18203" s="19"/>
      <c r="H18203" s="19"/>
      <c r="I18203" s="120"/>
      <c r="J18203" s="16"/>
      <c r="K18203" s="17"/>
      <c r="L18203" s="16"/>
    </row>
    <row r="18204" spans="6:15" ht="42" customHeight="1">
      <c r="F18204" s="22"/>
      <c r="G18204" s="19"/>
      <c r="H18204" s="19"/>
      <c r="I18204" s="120"/>
      <c r="J18204" s="16"/>
      <c r="K18204" s="17"/>
      <c r="L18204" s="16"/>
    </row>
    <row r="18205" spans="6:15" ht="42" customHeight="1">
      <c r="F18205" s="22"/>
      <c r="G18205" s="19"/>
      <c r="H18205" s="19"/>
      <c r="I18205" s="120"/>
      <c r="J18205" s="16"/>
      <c r="K18205" s="17"/>
      <c r="L18205" s="16"/>
    </row>
    <row r="18206" spans="6:15" ht="42" customHeight="1">
      <c r="F18206" s="25"/>
      <c r="G18206" s="19"/>
      <c r="H18206" s="19"/>
      <c r="I18206" s="120"/>
      <c r="J18206" s="16"/>
      <c r="K18206" s="17"/>
      <c r="L18206" s="16"/>
    </row>
    <row r="18207" spans="6:15" ht="42" customHeight="1">
      <c r="F18207" s="25"/>
      <c r="G18207" s="19"/>
      <c r="H18207" s="19"/>
      <c r="I18207" s="120"/>
      <c r="J18207" s="16"/>
      <c r="K18207" s="17"/>
      <c r="L18207" s="16"/>
    </row>
    <row r="18208" spans="6:15" ht="42" customHeight="1">
      <c r="F18208" s="133"/>
      <c r="G18208" s="19"/>
      <c r="H18208" s="19"/>
      <c r="I18208" s="120"/>
      <c r="J18208" s="16"/>
      <c r="K18208" s="17"/>
      <c r="L18208" s="16"/>
    </row>
    <row r="18209" spans="1:14" ht="42" customHeight="1">
      <c r="F18209" s="133"/>
      <c r="G18209" s="19"/>
      <c r="H18209" s="19"/>
      <c r="I18209" s="120"/>
      <c r="J18209" s="23"/>
      <c r="K18209" s="24"/>
      <c r="L18209" s="23"/>
    </row>
    <row r="18210" spans="1:14" ht="42" customHeight="1">
      <c r="F18210" s="18"/>
      <c r="G18210" s="19"/>
      <c r="H18210" s="19"/>
      <c r="I18210" s="120"/>
      <c r="J18210" s="23"/>
      <c r="K18210" s="24"/>
      <c r="L18210" s="23"/>
    </row>
    <row r="18211" spans="1:14" ht="42" customHeight="1">
      <c r="F18211" s="18"/>
      <c r="G18211" s="25"/>
      <c r="H18211" s="25"/>
      <c r="I18211" s="132"/>
      <c r="J18211" s="23"/>
      <c r="K18211" s="24"/>
      <c r="L18211" s="23"/>
    </row>
    <row r="18212" spans="1:14" ht="42" customHeight="1">
      <c r="F18212" s="18"/>
      <c r="G18212" s="25"/>
      <c r="H18212" s="25"/>
      <c r="I18212" s="132"/>
      <c r="J18212" s="23"/>
      <c r="K18212" s="24"/>
      <c r="L18212" s="23"/>
    </row>
    <row r="18213" spans="1:14" ht="42" customHeight="1">
      <c r="F18213" s="22"/>
      <c r="G18213" s="25"/>
      <c r="H18213" s="25"/>
      <c r="I18213" s="132"/>
      <c r="J18213" s="23"/>
      <c r="K18213" s="24"/>
      <c r="L18213" s="23"/>
    </row>
    <row r="18214" spans="1:14" ht="42" customHeight="1">
      <c r="F18214" s="22"/>
      <c r="G18214" s="25"/>
      <c r="H18214" s="25"/>
      <c r="I18214" s="132"/>
      <c r="J18214" s="23"/>
      <c r="K18214" s="24"/>
      <c r="L18214" s="23"/>
    </row>
    <row r="18215" spans="1:14" ht="42" customHeight="1">
      <c r="F18215" s="25"/>
      <c r="G18215" s="25"/>
      <c r="H18215" s="25"/>
      <c r="I18215" s="132"/>
      <c r="J18215" s="23"/>
      <c r="K18215" s="24"/>
      <c r="L18215" s="23"/>
    </row>
    <row r="18216" spans="1:14" ht="42" customHeight="1">
      <c r="F18216" s="25"/>
      <c r="G18216" s="25"/>
      <c r="H18216" s="25"/>
      <c r="I18216" s="132"/>
      <c r="J18216" s="23"/>
      <c r="K18216" s="24"/>
      <c r="L18216" s="23"/>
    </row>
    <row r="18217" spans="1:14" ht="42" customHeight="1">
      <c r="F18217" s="133"/>
      <c r="G18217" s="25"/>
      <c r="H18217" s="25"/>
      <c r="I18217" s="132"/>
      <c r="J18217" s="23"/>
      <c r="K18217" s="24"/>
      <c r="L18217" s="23"/>
    </row>
    <row r="18218" spans="1:14" ht="42" customHeight="1">
      <c r="A18218" s="110"/>
      <c r="B18218" s="111"/>
      <c r="C18218" s="127"/>
      <c r="D18218" s="96"/>
      <c r="F18218" s="133"/>
      <c r="G18218" s="96"/>
      <c r="J18218" s="100"/>
      <c r="K18218" s="100"/>
      <c r="N18218" s="131"/>
    </row>
    <row r="18219" spans="1:14" ht="42" customHeight="1">
      <c r="F18219" s="133"/>
      <c r="G18219" s="96"/>
      <c r="J18219" s="100"/>
      <c r="K18219" s="100"/>
      <c r="N18219" s="131"/>
    </row>
    <row r="18220" spans="1:14" ht="42" customHeight="1">
      <c r="F18220" s="18"/>
      <c r="J18220" s="100"/>
      <c r="K18220" s="100"/>
      <c r="N18220" s="131"/>
    </row>
    <row r="18221" spans="1:14" ht="42" customHeight="1">
      <c r="F18221" s="18"/>
      <c r="J18221" s="100"/>
      <c r="K18221" s="100"/>
      <c r="N18221" s="131"/>
    </row>
    <row r="18222" spans="1:14" ht="42" customHeight="1">
      <c r="F18222" s="18"/>
      <c r="J18222" s="100"/>
      <c r="K18222" s="100"/>
      <c r="N18222" s="131"/>
    </row>
    <row r="18223" spans="1:14" ht="42" customHeight="1">
      <c r="F18223" s="18"/>
      <c r="J18223" s="100"/>
      <c r="K18223" s="100"/>
      <c r="N18223" s="131"/>
    </row>
    <row r="18224" spans="1:14" ht="42" customHeight="1">
      <c r="F18224" s="18"/>
      <c r="G18224" s="19"/>
      <c r="H18224" s="19"/>
      <c r="I18224" s="120"/>
      <c r="J18224" s="16"/>
      <c r="K18224" s="17"/>
      <c r="L18224" s="16"/>
    </row>
    <row r="18225" spans="6:15" ht="42" customHeight="1">
      <c r="F18225" s="18"/>
      <c r="G18225" s="19"/>
      <c r="H18225" s="19"/>
      <c r="I18225" s="120"/>
      <c r="J18225" s="16"/>
      <c r="K18225" s="17"/>
      <c r="L18225" s="16"/>
    </row>
    <row r="18226" spans="6:15" ht="42" customHeight="1">
      <c r="F18226" s="18"/>
      <c r="G18226" s="19"/>
      <c r="H18226" s="19"/>
      <c r="I18226" s="120"/>
      <c r="J18226" s="16"/>
      <c r="K18226" s="17"/>
      <c r="L18226" s="16"/>
    </row>
    <row r="18227" spans="6:15" ht="42" customHeight="1">
      <c r="F18227" s="18"/>
      <c r="G18227" s="19"/>
      <c r="H18227" s="19"/>
      <c r="I18227" s="120"/>
      <c r="J18227" s="16"/>
      <c r="K18227" s="17"/>
      <c r="L18227" s="16"/>
    </row>
    <row r="18228" spans="6:15" ht="42" customHeight="1">
      <c r="F18228" s="18"/>
      <c r="G18228" s="19"/>
      <c r="H18228" s="19"/>
      <c r="I18228" s="120"/>
      <c r="J18228" s="23"/>
      <c r="K18228" s="24"/>
      <c r="L18228" s="23"/>
    </row>
    <row r="18229" spans="6:15" ht="42" customHeight="1">
      <c r="F18229" s="18"/>
      <c r="G18229" s="25"/>
      <c r="H18229" s="25"/>
      <c r="I18229" s="132"/>
      <c r="J18229" s="23"/>
      <c r="K18229" s="24"/>
      <c r="L18229" s="23"/>
    </row>
    <row r="18230" spans="6:15" ht="42" customHeight="1">
      <c r="F18230" s="22"/>
      <c r="G18230" s="25"/>
      <c r="H18230" s="25"/>
      <c r="I18230" s="132"/>
      <c r="J18230" s="23"/>
      <c r="K18230" s="24"/>
      <c r="L18230" s="23"/>
    </row>
    <row r="18231" spans="6:15" ht="42" customHeight="1">
      <c r="F18231" s="22"/>
      <c r="G18231" s="25"/>
      <c r="H18231" s="25"/>
      <c r="I18231" s="132"/>
      <c r="J18231" s="23"/>
      <c r="K18231" s="24"/>
      <c r="L18231" s="23"/>
    </row>
    <row r="18232" spans="6:15" ht="42" customHeight="1">
      <c r="F18232" s="25"/>
      <c r="G18232" s="25"/>
      <c r="H18232" s="25"/>
      <c r="I18232" s="132"/>
      <c r="J18232" s="23"/>
      <c r="K18232" s="24"/>
      <c r="L18232" s="23"/>
    </row>
    <row r="18233" spans="6:15" ht="42" customHeight="1">
      <c r="F18233" s="25"/>
      <c r="G18233" s="19"/>
      <c r="H18233" s="19"/>
      <c r="I18233" s="120"/>
      <c r="J18233" s="16"/>
      <c r="K18233" s="17"/>
      <c r="L18233" s="16"/>
      <c r="N18233" s="119"/>
      <c r="O18233" s="96"/>
    </row>
    <row r="18234" spans="6:15" ht="42" customHeight="1">
      <c r="F18234" s="133"/>
      <c r="G18234" s="19"/>
      <c r="H18234" s="19"/>
      <c r="I18234" s="120"/>
      <c r="J18234" s="16"/>
      <c r="K18234" s="17"/>
      <c r="L18234" s="16"/>
      <c r="N18234" s="119"/>
      <c r="O18234" s="96"/>
    </row>
    <row r="18235" spans="6:15" ht="42" customHeight="1">
      <c r="F18235" s="133"/>
      <c r="G18235" s="19"/>
      <c r="H18235" s="19"/>
      <c r="I18235" s="120"/>
      <c r="J18235" s="16"/>
      <c r="K18235" s="17"/>
      <c r="L18235" s="16"/>
      <c r="N18235" s="119"/>
      <c r="O18235" s="96"/>
    </row>
    <row r="18236" spans="6:15" ht="42" customHeight="1">
      <c r="F18236" s="133"/>
      <c r="G18236" s="19"/>
      <c r="H18236" s="19"/>
      <c r="I18236" s="120"/>
      <c r="J18236" s="23"/>
      <c r="K18236" s="24"/>
      <c r="L18236" s="23"/>
      <c r="N18236" s="119"/>
      <c r="O18236" s="96"/>
    </row>
    <row r="18237" spans="6:15" ht="42" customHeight="1">
      <c r="F18237" s="133"/>
      <c r="G18237" s="25"/>
      <c r="H18237" s="25"/>
      <c r="I18237" s="120"/>
      <c r="J18237" s="23"/>
      <c r="K18237" s="24"/>
      <c r="L18237" s="23"/>
      <c r="N18237" s="119"/>
    </row>
    <row r="18238" spans="6:15" ht="42" customHeight="1">
      <c r="F18238" s="133"/>
      <c r="G18238" s="25"/>
      <c r="H18238" s="25"/>
      <c r="I18238" s="132"/>
      <c r="J18238" s="23"/>
      <c r="K18238" s="24"/>
      <c r="L18238" s="23"/>
      <c r="N18238" s="119"/>
    </row>
    <row r="18239" spans="6:15" ht="42" customHeight="1">
      <c r="G18239" s="25"/>
      <c r="H18239" s="25"/>
      <c r="I18239" s="132"/>
      <c r="J18239" s="23"/>
      <c r="K18239" s="24"/>
      <c r="L18239" s="23"/>
      <c r="N18239" s="119"/>
    </row>
    <row r="18240" spans="6:15" ht="42" customHeight="1">
      <c r="G18240" s="19"/>
      <c r="H18240" s="19"/>
      <c r="I18240" s="137"/>
      <c r="J18240" s="16"/>
      <c r="K18240" s="17"/>
      <c r="L18240" s="16"/>
      <c r="N18240" s="119"/>
      <c r="O18240" s="96"/>
    </row>
    <row r="18241" spans="6:15" ht="42" customHeight="1">
      <c r="G18241" s="19"/>
      <c r="H18241" s="19"/>
      <c r="I18241" s="120"/>
      <c r="J18241" s="16"/>
      <c r="K18241" s="17"/>
      <c r="L18241" s="16"/>
      <c r="N18241" s="119"/>
      <c r="O18241" s="96"/>
    </row>
    <row r="18242" spans="6:15" ht="42" customHeight="1">
      <c r="G18242" s="19"/>
      <c r="H18242" s="19"/>
      <c r="I18242" s="120"/>
      <c r="J18242" s="23"/>
      <c r="K18242" s="24"/>
      <c r="L18242" s="23"/>
      <c r="N18242" s="119"/>
      <c r="O18242" s="96"/>
    </row>
    <row r="18243" spans="6:15" ht="42" customHeight="1">
      <c r="G18243" s="19"/>
      <c r="H18243" s="19"/>
      <c r="I18243" s="120"/>
      <c r="J18243" s="23"/>
      <c r="K18243" s="24"/>
      <c r="L18243" s="23"/>
      <c r="N18243" s="119"/>
      <c r="O18243" s="96"/>
    </row>
    <row r="18244" spans="6:15" ht="42" customHeight="1">
      <c r="G18244" s="25"/>
      <c r="H18244" s="25"/>
      <c r="I18244" s="120"/>
      <c r="J18244" s="23"/>
      <c r="K18244" s="24"/>
      <c r="L18244" s="23"/>
      <c r="N18244" s="119"/>
    </row>
    <row r="18245" spans="6:15" ht="42" customHeight="1">
      <c r="F18245" s="18"/>
      <c r="G18245" s="25"/>
      <c r="H18245" s="25"/>
      <c r="I18245" s="120"/>
      <c r="J18245" s="23"/>
      <c r="K18245" s="24"/>
      <c r="L18245" s="23"/>
      <c r="N18245" s="119"/>
    </row>
    <row r="18246" spans="6:15" ht="42" customHeight="1">
      <c r="F18246" s="18"/>
      <c r="G18246" s="25"/>
      <c r="H18246" s="25"/>
      <c r="I18246" s="132"/>
      <c r="J18246" s="23"/>
      <c r="K18246" s="24"/>
      <c r="L18246" s="23"/>
      <c r="N18246" s="119"/>
    </row>
    <row r="18247" spans="6:15" ht="42" customHeight="1">
      <c r="F18247" s="18"/>
      <c r="G18247" s="25"/>
      <c r="H18247" s="25"/>
      <c r="I18247" s="132"/>
      <c r="J18247" s="23"/>
      <c r="K18247" s="24"/>
      <c r="L18247" s="23"/>
      <c r="N18247" s="119"/>
    </row>
    <row r="18248" spans="6:15" ht="42" customHeight="1">
      <c r="F18248" s="18"/>
      <c r="G18248" s="25"/>
      <c r="H18248" s="25"/>
      <c r="I18248" s="132"/>
      <c r="J18248" s="23"/>
      <c r="K18248" s="24"/>
      <c r="L18248" s="23"/>
      <c r="N18248" s="119"/>
    </row>
    <row r="18249" spans="6:15" ht="42" customHeight="1">
      <c r="F18249" s="22"/>
      <c r="G18249" s="19"/>
      <c r="H18249" s="19"/>
      <c r="I18249" s="137"/>
      <c r="J18249" s="16"/>
      <c r="K18249" s="17"/>
      <c r="L18249" s="16"/>
      <c r="N18249" s="119"/>
      <c r="O18249" s="96"/>
    </row>
    <row r="18250" spans="6:15" ht="42" customHeight="1">
      <c r="F18250" s="25"/>
      <c r="G18250" s="19"/>
      <c r="H18250" s="19"/>
      <c r="I18250" s="120"/>
      <c r="J18250" s="16"/>
      <c r="K18250" s="17"/>
      <c r="L18250" s="16"/>
      <c r="N18250" s="119"/>
      <c r="O18250" s="96"/>
    </row>
    <row r="18251" spans="6:15" ht="42" customHeight="1">
      <c r="F18251" s="133"/>
      <c r="G18251" s="19"/>
      <c r="H18251" s="19"/>
      <c r="I18251" s="120"/>
      <c r="J18251" s="16"/>
      <c r="K18251" s="17"/>
      <c r="L18251" s="16"/>
      <c r="N18251" s="119"/>
      <c r="O18251" s="96"/>
    </row>
    <row r="18252" spans="6:15" ht="42" customHeight="1">
      <c r="F18252" s="133"/>
      <c r="G18252" s="19"/>
      <c r="H18252" s="19"/>
      <c r="I18252" s="120"/>
      <c r="J18252" s="16"/>
      <c r="K18252" s="17"/>
      <c r="L18252" s="16"/>
      <c r="N18252" s="119"/>
      <c r="O18252" s="96"/>
    </row>
    <row r="18253" spans="6:15" ht="42" customHeight="1">
      <c r="F18253" s="133"/>
      <c r="G18253" s="19"/>
      <c r="H18253" s="19"/>
      <c r="I18253" s="120"/>
      <c r="J18253" s="16"/>
      <c r="K18253" s="17"/>
      <c r="L18253" s="16"/>
      <c r="N18253" s="119"/>
      <c r="O18253" s="96"/>
    </row>
    <row r="18254" spans="6:15" ht="42" customHeight="1">
      <c r="F18254" s="18"/>
      <c r="G18254" s="19"/>
      <c r="H18254" s="19"/>
      <c r="I18254" s="120"/>
      <c r="J18254" s="23"/>
      <c r="K18254" s="24"/>
      <c r="L18254" s="23"/>
      <c r="N18254" s="119"/>
      <c r="O18254" s="96"/>
    </row>
    <row r="18255" spans="6:15" ht="42" customHeight="1">
      <c r="F18255" s="18"/>
      <c r="G18255" s="19"/>
      <c r="H18255" s="19"/>
      <c r="I18255" s="120"/>
      <c r="J18255" s="23"/>
      <c r="K18255" s="24"/>
      <c r="L18255" s="23"/>
      <c r="N18255" s="119"/>
      <c r="O18255" s="96"/>
    </row>
    <row r="18256" spans="6:15" ht="42" customHeight="1">
      <c r="F18256" s="18"/>
      <c r="G18256" s="25"/>
      <c r="H18256" s="25"/>
      <c r="I18256" s="132"/>
      <c r="J18256" s="23"/>
      <c r="K18256" s="24"/>
      <c r="L18256" s="23"/>
      <c r="N18256" s="119"/>
    </row>
    <row r="18257" spans="6:15" ht="42" customHeight="1">
      <c r="F18257" s="22"/>
      <c r="G18257" s="25"/>
      <c r="H18257" s="25"/>
      <c r="I18257" s="132"/>
      <c r="J18257" s="23"/>
      <c r="K18257" s="24"/>
      <c r="L18257" s="23"/>
      <c r="N18257" s="119"/>
    </row>
    <row r="18258" spans="6:15" ht="42" customHeight="1">
      <c r="F18258" s="133"/>
      <c r="G18258" s="25"/>
      <c r="H18258" s="25"/>
      <c r="I18258" s="132"/>
      <c r="J18258" s="23"/>
      <c r="K18258" s="24"/>
      <c r="L18258" s="23"/>
      <c r="N18258" s="119"/>
    </row>
    <row r="18259" spans="6:15" ht="42" customHeight="1">
      <c r="F18259" s="133"/>
      <c r="G18259" s="25"/>
      <c r="H18259" s="25"/>
      <c r="I18259" s="132"/>
      <c r="J18259" s="23"/>
      <c r="K18259" s="24"/>
      <c r="L18259" s="23"/>
      <c r="N18259" s="119"/>
    </row>
    <row r="18260" spans="6:15" ht="42" customHeight="1">
      <c r="F18260" s="133"/>
      <c r="G18260" s="25"/>
      <c r="H18260" s="25"/>
      <c r="I18260" s="132"/>
      <c r="J18260" s="23"/>
      <c r="K18260" s="24"/>
      <c r="L18260" s="23"/>
      <c r="N18260" s="119"/>
    </row>
    <row r="18261" spans="6:15" ht="42" customHeight="1">
      <c r="F18261" s="18"/>
      <c r="G18261" s="19"/>
      <c r="H18261" s="19"/>
      <c r="I18261" s="120"/>
      <c r="J18261" s="16"/>
      <c r="K18261" s="17"/>
      <c r="L18261" s="16"/>
      <c r="N18261" s="119"/>
      <c r="O18261" s="96"/>
    </row>
    <row r="18262" spans="6:15" ht="42" customHeight="1">
      <c r="F18262" s="18"/>
      <c r="G18262" s="19"/>
      <c r="H18262" s="19"/>
      <c r="I18262" s="120"/>
      <c r="J18262" s="16"/>
      <c r="K18262" s="17"/>
      <c r="L18262" s="16"/>
      <c r="N18262" s="119"/>
      <c r="O18262" s="96"/>
    </row>
    <row r="18263" spans="6:15" ht="42" customHeight="1">
      <c r="F18263" s="22"/>
      <c r="G18263" s="19"/>
      <c r="H18263" s="19"/>
      <c r="I18263" s="120"/>
      <c r="J18263" s="16"/>
      <c r="K18263" s="17"/>
      <c r="L18263" s="16"/>
      <c r="N18263" s="119"/>
      <c r="O18263" s="96"/>
    </row>
    <row r="18264" spans="6:15" ht="42" customHeight="1">
      <c r="F18264" s="22"/>
      <c r="G18264" s="19"/>
      <c r="H18264" s="19"/>
      <c r="I18264" s="120"/>
      <c r="J18264" s="23"/>
      <c r="K18264" s="24"/>
      <c r="L18264" s="23"/>
      <c r="N18264" s="119"/>
      <c r="O18264" s="96"/>
    </row>
    <row r="18265" spans="6:15" ht="42" customHeight="1">
      <c r="F18265" s="25"/>
      <c r="G18265" s="19"/>
      <c r="H18265" s="19"/>
      <c r="I18265" s="120"/>
      <c r="J18265" s="23"/>
      <c r="K18265" s="24"/>
      <c r="L18265" s="23"/>
      <c r="N18265" s="119"/>
      <c r="O18265" s="96"/>
    </row>
    <row r="18266" spans="6:15" ht="42" customHeight="1">
      <c r="F18266" s="25"/>
      <c r="G18266" s="25"/>
      <c r="H18266" s="25"/>
      <c r="I18266" s="132"/>
      <c r="J18266" s="23"/>
      <c r="K18266" s="24"/>
      <c r="L18266" s="23"/>
      <c r="N18266" s="119"/>
    </row>
    <row r="18267" spans="6:15" ht="42" customHeight="1">
      <c r="F18267" s="133"/>
      <c r="G18267" s="25"/>
      <c r="H18267" s="25"/>
      <c r="I18267" s="132"/>
      <c r="J18267" s="23"/>
      <c r="K18267" s="24"/>
      <c r="L18267" s="23"/>
      <c r="N18267" s="119"/>
    </row>
    <row r="18268" spans="6:15" ht="42" customHeight="1">
      <c r="F18268" s="133"/>
      <c r="G18268" s="25"/>
      <c r="H18268" s="25"/>
      <c r="I18268" s="132"/>
      <c r="J18268" s="23"/>
      <c r="K18268" s="24"/>
      <c r="L18268" s="23"/>
      <c r="N18268" s="119"/>
    </row>
    <row r="18269" spans="6:15" ht="42" customHeight="1">
      <c r="F18269" s="133"/>
      <c r="G18269" s="25"/>
      <c r="H18269" s="25"/>
      <c r="I18269" s="132"/>
      <c r="J18269" s="23"/>
      <c r="K18269" s="24"/>
      <c r="L18269" s="23"/>
      <c r="N18269" s="119"/>
    </row>
    <row r="18270" spans="6:15" ht="42" customHeight="1">
      <c r="F18270" s="18"/>
      <c r="G18270" s="19"/>
      <c r="H18270" s="19"/>
      <c r="I18270" s="120"/>
      <c r="J18270" s="16"/>
      <c r="K18270" s="17"/>
      <c r="L18270" s="16"/>
    </row>
    <row r="18271" spans="6:15" ht="42" customHeight="1">
      <c r="F18271" s="18"/>
      <c r="G18271" s="19"/>
      <c r="H18271" s="19"/>
      <c r="I18271" s="120"/>
      <c r="J18271" s="16"/>
      <c r="K18271" s="17"/>
      <c r="L18271" s="16"/>
    </row>
    <row r="18272" spans="6:15" ht="42" customHeight="1">
      <c r="F18272" s="18"/>
      <c r="G18272" s="19"/>
      <c r="H18272" s="19"/>
      <c r="I18272" s="120"/>
      <c r="J18272" s="23"/>
      <c r="K18272" s="24"/>
      <c r="L18272" s="23"/>
    </row>
    <row r="18273" spans="6:12" ht="42" customHeight="1">
      <c r="F18273" s="18"/>
      <c r="G18273" s="25"/>
      <c r="H18273" s="25"/>
      <c r="I18273" s="132"/>
      <c r="J18273" s="23"/>
      <c r="K18273" s="24"/>
      <c r="L18273" s="23"/>
    </row>
    <row r="18274" spans="6:12" ht="42" customHeight="1">
      <c r="F18274" s="18"/>
      <c r="G18274" s="25"/>
      <c r="H18274" s="25"/>
      <c r="I18274" s="132"/>
      <c r="J18274" s="23"/>
      <c r="K18274" s="24"/>
      <c r="L18274" s="23"/>
    </row>
    <row r="18275" spans="6:12" ht="42" customHeight="1">
      <c r="F18275" s="22"/>
      <c r="G18275" s="25"/>
      <c r="H18275" s="25"/>
      <c r="I18275" s="132"/>
      <c r="J18275" s="23"/>
      <c r="K18275" s="24"/>
      <c r="L18275" s="23"/>
    </row>
    <row r="18276" spans="6:12" ht="42" customHeight="1">
      <c r="F18276" s="22"/>
      <c r="G18276" s="25"/>
      <c r="H18276" s="25"/>
      <c r="I18276" s="132"/>
      <c r="J18276" s="23"/>
      <c r="K18276" s="24"/>
      <c r="L18276" s="23"/>
    </row>
    <row r="18277" spans="6:12" ht="42" customHeight="1">
      <c r="F18277" s="25"/>
      <c r="G18277" s="25"/>
      <c r="H18277" s="25"/>
      <c r="I18277" s="132"/>
      <c r="J18277" s="23"/>
      <c r="K18277" s="24"/>
      <c r="L18277" s="23"/>
    </row>
    <row r="18278" spans="6:12" ht="42" customHeight="1">
      <c r="F18278" s="25"/>
      <c r="G18278" s="25"/>
      <c r="H18278" s="25"/>
      <c r="I18278" s="132"/>
      <c r="J18278" s="23"/>
      <c r="K18278" s="24"/>
      <c r="L18278" s="23"/>
    </row>
    <row r="18279" spans="6:12" ht="42" customHeight="1">
      <c r="F18279" s="133"/>
      <c r="G18279" s="25"/>
      <c r="H18279" s="25"/>
      <c r="I18279" s="132"/>
      <c r="J18279" s="23"/>
      <c r="K18279" s="24"/>
      <c r="L18279" s="23"/>
    </row>
    <row r="18280" spans="6:12" ht="42" customHeight="1">
      <c r="F18280" s="133"/>
      <c r="G18280" s="25"/>
      <c r="H18280" s="25"/>
      <c r="I18280" s="132"/>
      <c r="J18280" s="23"/>
      <c r="K18280" s="24"/>
      <c r="L18280" s="23"/>
    </row>
    <row r="18281" spans="6:12" ht="42" customHeight="1">
      <c r="F18281" s="133"/>
      <c r="G18281" s="25"/>
      <c r="H18281" s="25"/>
      <c r="I18281" s="132"/>
      <c r="J18281" s="23"/>
      <c r="K18281" s="24"/>
      <c r="L18281" s="23"/>
    </row>
    <row r="18282" spans="6:12" ht="42" customHeight="1">
      <c r="F18282" s="18"/>
      <c r="G18282" s="25"/>
      <c r="H18282" s="25"/>
      <c r="I18282" s="132"/>
      <c r="J18282" s="23"/>
      <c r="K18282" s="24"/>
      <c r="L18282" s="23"/>
    </row>
    <row r="18283" spans="6:12" ht="42" customHeight="1">
      <c r="F18283" s="18"/>
      <c r="G18283" s="25"/>
      <c r="H18283" s="25"/>
      <c r="I18283" s="132"/>
      <c r="J18283" s="23"/>
      <c r="K18283" s="24"/>
      <c r="L18283" s="23"/>
    </row>
    <row r="18284" spans="6:12" ht="42" customHeight="1">
      <c r="F18284" s="18"/>
      <c r="G18284" s="25"/>
      <c r="H18284" s="25"/>
      <c r="I18284" s="132"/>
      <c r="J18284" s="23"/>
      <c r="K18284" s="24"/>
      <c r="L18284" s="23"/>
    </row>
    <row r="18285" spans="6:12" ht="42" customHeight="1">
      <c r="F18285" s="22"/>
      <c r="G18285" s="25"/>
      <c r="H18285" s="25"/>
      <c r="I18285" s="132"/>
      <c r="J18285" s="23"/>
      <c r="K18285" s="24"/>
      <c r="L18285" s="23"/>
    </row>
    <row r="18286" spans="6:12" ht="42" customHeight="1">
      <c r="F18286" s="22"/>
      <c r="G18286" s="25"/>
      <c r="H18286" s="25"/>
      <c r="I18286" s="132"/>
      <c r="J18286" s="23"/>
      <c r="K18286" s="24"/>
      <c r="L18286" s="23"/>
    </row>
    <row r="18287" spans="6:12" ht="42" customHeight="1">
      <c r="F18287" s="25"/>
      <c r="G18287" s="25"/>
      <c r="H18287" s="25"/>
      <c r="I18287" s="132"/>
      <c r="J18287" s="23"/>
      <c r="K18287" s="24"/>
      <c r="L18287" s="23"/>
    </row>
    <row r="18288" spans="6:12" ht="42" customHeight="1">
      <c r="F18288" s="133"/>
      <c r="G18288" s="25"/>
      <c r="H18288" s="25"/>
      <c r="I18288" s="132"/>
      <c r="J18288" s="23"/>
      <c r="K18288" s="24"/>
      <c r="L18288" s="23"/>
    </row>
    <row r="18289" spans="6:12" ht="42" customHeight="1">
      <c r="F18289" s="133"/>
      <c r="G18289" s="25"/>
      <c r="H18289" s="25"/>
      <c r="I18289" s="132"/>
      <c r="J18289" s="23"/>
      <c r="K18289" s="24"/>
      <c r="L18289" s="23"/>
    </row>
    <row r="18290" spans="6:12" ht="42" customHeight="1">
      <c r="F18290" s="133"/>
      <c r="G18290" s="25"/>
      <c r="H18290" s="25"/>
      <c r="I18290" s="132"/>
      <c r="J18290" s="23"/>
      <c r="K18290" s="24"/>
      <c r="L18290" s="23"/>
    </row>
    <row r="18291" spans="6:12" ht="42" customHeight="1">
      <c r="F18291" s="18"/>
      <c r="G18291" s="25"/>
      <c r="H18291" s="25"/>
      <c r="I18291" s="132"/>
      <c r="J18291" s="23"/>
      <c r="K18291" s="24"/>
      <c r="L18291" s="23"/>
    </row>
    <row r="18292" spans="6:12" ht="42" customHeight="1">
      <c r="F18292" s="18"/>
      <c r="G18292" s="25"/>
      <c r="H18292" s="25"/>
      <c r="I18292" s="132"/>
      <c r="J18292" s="23"/>
      <c r="K18292" s="24"/>
      <c r="L18292" s="23"/>
    </row>
    <row r="18293" spans="6:12" ht="42" customHeight="1">
      <c r="F18293" s="22"/>
      <c r="G18293" s="25"/>
      <c r="H18293" s="25"/>
      <c r="I18293" s="132"/>
      <c r="J18293" s="23"/>
      <c r="K18293" s="24"/>
      <c r="L18293" s="23"/>
    </row>
    <row r="18294" spans="6:12" ht="42" customHeight="1">
      <c r="F18294" s="25"/>
      <c r="G18294" s="25"/>
      <c r="H18294" s="25"/>
      <c r="I18294" s="132"/>
      <c r="J18294" s="23"/>
      <c r="K18294" s="24"/>
      <c r="L18294" s="23"/>
    </row>
    <row r="18295" spans="6:12" ht="42" customHeight="1">
      <c r="F18295" s="133"/>
      <c r="G18295" s="25"/>
      <c r="H18295" s="25"/>
      <c r="I18295" s="132"/>
      <c r="J18295" s="23"/>
      <c r="K18295" s="24"/>
      <c r="L18295" s="23"/>
    </row>
    <row r="18296" spans="6:12" ht="42" customHeight="1">
      <c r="F18296" s="133"/>
      <c r="G18296" s="25"/>
      <c r="H18296" s="25"/>
      <c r="I18296" s="132"/>
      <c r="J18296" s="23"/>
      <c r="K18296" s="24"/>
      <c r="L18296" s="23"/>
    </row>
    <row r="18297" spans="6:12" ht="42" customHeight="1">
      <c r="F18297" s="133"/>
      <c r="G18297" s="25"/>
      <c r="H18297" s="25"/>
      <c r="I18297" s="132"/>
      <c r="J18297" s="23"/>
      <c r="K18297" s="24"/>
      <c r="L18297" s="23"/>
    </row>
    <row r="18298" spans="6:12" ht="42" customHeight="1">
      <c r="F18298" s="133"/>
      <c r="G18298" s="25"/>
      <c r="H18298" s="25"/>
      <c r="I18298" s="132"/>
      <c r="J18298" s="23"/>
      <c r="K18298" s="24"/>
      <c r="L18298" s="23"/>
    </row>
    <row r="18299" spans="6:12" ht="42" customHeight="1">
      <c r="F18299" s="133"/>
      <c r="G18299" s="25"/>
      <c r="H18299" s="25"/>
      <c r="I18299" s="132"/>
      <c r="J18299" s="23"/>
      <c r="K18299" s="24"/>
      <c r="L18299" s="23"/>
    </row>
    <row r="18300" spans="6:12" ht="42" customHeight="1">
      <c r="F18300" s="133"/>
      <c r="G18300" s="25"/>
      <c r="H18300" s="25"/>
      <c r="I18300" s="132"/>
      <c r="J18300" s="23"/>
      <c r="K18300" s="24"/>
      <c r="L18300" s="23"/>
    </row>
    <row r="18301" spans="6:12" ht="42" customHeight="1">
      <c r="F18301" s="133"/>
      <c r="G18301" s="25"/>
      <c r="H18301" s="25"/>
      <c r="I18301" s="132"/>
      <c r="J18301" s="23"/>
      <c r="K18301" s="24"/>
      <c r="L18301" s="23"/>
    </row>
    <row r="18302" spans="6:12" ht="42" customHeight="1">
      <c r="F18302" s="133"/>
      <c r="G18302" s="25"/>
      <c r="H18302" s="25"/>
      <c r="I18302" s="132"/>
      <c r="J18302" s="23"/>
      <c r="K18302" s="24"/>
      <c r="L18302" s="23"/>
    </row>
    <row r="18303" spans="6:12" ht="42" customHeight="1">
      <c r="F18303" s="133"/>
      <c r="G18303" s="25"/>
      <c r="H18303" s="25"/>
      <c r="I18303" s="132"/>
      <c r="J18303" s="23"/>
      <c r="K18303" s="24"/>
      <c r="L18303" s="23"/>
    </row>
    <row r="18304" spans="6:12" ht="42" customHeight="1">
      <c r="F18304" s="133"/>
      <c r="G18304" s="25"/>
      <c r="H18304" s="25"/>
      <c r="I18304" s="132"/>
      <c r="J18304" s="23"/>
      <c r="K18304" s="24"/>
      <c r="L18304" s="23"/>
    </row>
    <row r="18305" spans="6:12" ht="42" customHeight="1">
      <c r="F18305" s="133"/>
      <c r="G18305" s="25"/>
      <c r="H18305" s="25"/>
      <c r="I18305" s="132"/>
      <c r="J18305" s="23"/>
      <c r="K18305" s="24"/>
      <c r="L18305" s="23"/>
    </row>
    <row r="18306" spans="6:12" ht="42" customHeight="1">
      <c r="F18306" s="133"/>
      <c r="G18306" s="25"/>
      <c r="H18306" s="25"/>
      <c r="I18306" s="132"/>
      <c r="J18306" s="23"/>
      <c r="K18306" s="24"/>
      <c r="L18306" s="23"/>
    </row>
    <row r="18307" spans="6:12" ht="42" customHeight="1">
      <c r="F18307" s="133"/>
      <c r="G18307" s="25"/>
      <c r="H18307" s="25"/>
      <c r="I18307" s="132"/>
      <c r="J18307" s="23"/>
      <c r="K18307" s="24"/>
      <c r="L18307" s="23"/>
    </row>
    <row r="18308" spans="6:12" ht="42" customHeight="1">
      <c r="F18308" s="133"/>
      <c r="G18308" s="25"/>
      <c r="H18308" s="25"/>
      <c r="I18308" s="132"/>
      <c r="J18308" s="23"/>
      <c r="K18308" s="24"/>
      <c r="L18308" s="23"/>
    </row>
    <row r="18309" spans="6:12" ht="42" customHeight="1">
      <c r="F18309" s="133"/>
      <c r="G18309" s="25"/>
      <c r="H18309" s="25"/>
      <c r="I18309" s="132"/>
      <c r="J18309" s="23"/>
      <c r="K18309" s="24"/>
      <c r="L18309" s="23"/>
    </row>
    <row r="18310" spans="6:12" ht="42" customHeight="1">
      <c r="F18310" s="133"/>
      <c r="G18310" s="25"/>
      <c r="H18310" s="25"/>
      <c r="I18310" s="132"/>
      <c r="J18310" s="23"/>
      <c r="K18310" s="24"/>
      <c r="L18310" s="23"/>
    </row>
    <row r="18311" spans="6:12" ht="42" customHeight="1">
      <c r="F18311" s="133"/>
      <c r="G18311" s="25"/>
      <c r="H18311" s="25"/>
      <c r="I18311" s="132"/>
      <c r="J18311" s="23"/>
      <c r="K18311" s="24"/>
      <c r="L18311" s="23"/>
    </row>
    <row r="18312" spans="6:12" ht="42" customHeight="1">
      <c r="F18312" s="133"/>
      <c r="G18312" s="25"/>
      <c r="H18312" s="25"/>
      <c r="I18312" s="132"/>
      <c r="J18312" s="23"/>
      <c r="K18312" s="24"/>
      <c r="L18312" s="23"/>
    </row>
    <row r="18313" spans="6:12" ht="42" customHeight="1">
      <c r="F18313" s="133"/>
      <c r="G18313" s="25"/>
      <c r="H18313" s="25"/>
      <c r="I18313" s="132"/>
      <c r="J18313" s="23"/>
      <c r="K18313" s="24"/>
      <c r="L18313" s="23"/>
    </row>
    <row r="18314" spans="6:12" ht="42" customHeight="1">
      <c r="F18314" s="133"/>
      <c r="G18314" s="25"/>
      <c r="H18314" s="25"/>
      <c r="I18314" s="132"/>
      <c r="J18314" s="23"/>
      <c r="K18314" s="24"/>
      <c r="L18314" s="23"/>
    </row>
    <row r="18315" spans="6:12" ht="42" customHeight="1">
      <c r="F18315" s="133"/>
      <c r="G18315" s="25"/>
      <c r="H18315" s="25"/>
      <c r="I18315" s="132"/>
      <c r="J18315" s="23"/>
      <c r="K18315" s="24"/>
      <c r="L18315" s="23"/>
    </row>
    <row r="18316" spans="6:12" ht="42.95" customHeight="1">
      <c r="F18316" s="133"/>
      <c r="G18316" s="25"/>
      <c r="H18316" s="25"/>
      <c r="I18316" s="132"/>
      <c r="J18316" s="23"/>
      <c r="K18316" s="24"/>
      <c r="L18316" s="23"/>
    </row>
    <row r="18317" spans="6:12" ht="42.95" customHeight="1">
      <c r="F18317" s="133"/>
      <c r="G18317" s="25"/>
      <c r="H18317" s="25"/>
      <c r="I18317" s="132"/>
      <c r="J18317" s="23"/>
      <c r="K18317" s="24"/>
      <c r="L18317" s="23"/>
    </row>
    <row r="18318" spans="6:12" ht="42.95" customHeight="1">
      <c r="F18318" s="133"/>
      <c r="G18318" s="25"/>
      <c r="H18318" s="25"/>
      <c r="I18318" s="132"/>
      <c r="J18318" s="23"/>
      <c r="K18318" s="24"/>
      <c r="L18318" s="23"/>
    </row>
    <row r="18319" spans="6:12" ht="42.95" customHeight="1">
      <c r="F18319" s="133"/>
      <c r="G18319" s="25"/>
      <c r="H18319" s="25"/>
      <c r="I18319" s="132"/>
      <c r="J18319" s="23"/>
      <c r="K18319" s="24"/>
      <c r="L18319" s="23"/>
    </row>
    <row r="18320" spans="6:12" ht="42.95" customHeight="1">
      <c r="F18320" s="133"/>
      <c r="G18320" s="25"/>
      <c r="H18320" s="25"/>
      <c r="I18320" s="132"/>
      <c r="J18320" s="23"/>
      <c r="K18320" s="24"/>
      <c r="L18320" s="23"/>
    </row>
    <row r="18321" spans="6:12" ht="42.95" customHeight="1">
      <c r="F18321" s="133"/>
      <c r="G18321" s="25"/>
      <c r="H18321" s="25"/>
      <c r="I18321" s="132"/>
      <c r="J18321" s="23"/>
      <c r="K18321" s="24"/>
      <c r="L18321" s="23"/>
    </row>
    <row r="18322" spans="6:12" ht="42.95" customHeight="1">
      <c r="F18322" s="133"/>
      <c r="G18322" s="25"/>
      <c r="H18322" s="25"/>
      <c r="I18322" s="132"/>
      <c r="J18322" s="23"/>
      <c r="K18322" s="24"/>
      <c r="L18322" s="23"/>
    </row>
    <row r="18323" spans="6:12" ht="42.95" customHeight="1">
      <c r="F18323" s="133"/>
      <c r="G18323" s="25"/>
      <c r="H18323" s="25"/>
      <c r="I18323" s="132"/>
      <c r="J18323" s="23"/>
      <c r="K18323" s="24"/>
      <c r="L18323" s="23"/>
    </row>
    <row r="18324" spans="6:12" ht="42.95" customHeight="1">
      <c r="F18324" s="133"/>
    </row>
    <row r="18325" spans="6:12" ht="42.95" customHeight="1">
      <c r="F18325" s="133"/>
    </row>
    <row r="18326" spans="6:12" ht="42.95" customHeight="1">
      <c r="F18326" s="133"/>
    </row>
    <row r="18327" spans="6:12" ht="42.95" customHeight="1">
      <c r="F18327" s="133"/>
    </row>
    <row r="18328" spans="6:12" ht="42.95" customHeight="1">
      <c r="F18328" s="133"/>
    </row>
    <row r="18329" spans="6:12" ht="42.95" customHeight="1">
      <c r="F18329" s="133"/>
    </row>
    <row r="18330" spans="6:12" ht="42.95" customHeight="1">
      <c r="F18330" s="133"/>
    </row>
    <row r="18331" spans="6:12" ht="42.95" customHeight="1">
      <c r="F18331" s="133"/>
    </row>
    <row r="18332" spans="6:12" ht="42.95" customHeight="1">
      <c r="F18332" s="133"/>
    </row>
    <row r="18333" spans="6:12" ht="42.95" customHeight="1">
      <c r="F18333" s="133"/>
    </row>
    <row r="18334" spans="6:12" ht="42.95" customHeight="1">
      <c r="F18334" s="133"/>
    </row>
    <row r="18335" spans="6:12" ht="42.95" customHeight="1">
      <c r="F18335" s="133"/>
    </row>
    <row r="18336" spans="6:12" ht="42.95" customHeight="1">
      <c r="F18336" s="133"/>
    </row>
    <row r="18337" spans="6:6" ht="42.95" customHeight="1">
      <c r="F18337" s="133"/>
    </row>
    <row r="18338" spans="6:6" ht="42.95" customHeight="1">
      <c r="F18338" s="133"/>
    </row>
    <row r="18339" spans="6:6" ht="42.95" customHeight="1">
      <c r="F18339" s="133"/>
    </row>
    <row r="18340" spans="6:6" ht="42.95" customHeight="1">
      <c r="F18340" s="133"/>
    </row>
    <row r="18341" spans="6:6" ht="42.95" customHeight="1">
      <c r="F18341" s="133"/>
    </row>
    <row r="18342" spans="6:6" ht="42.95" customHeight="1">
      <c r="F18342" s="133"/>
    </row>
    <row r="18343" spans="6:6" ht="42.95" customHeight="1">
      <c r="F18343" s="133"/>
    </row>
    <row r="18344" spans="6:6" ht="42.95" customHeight="1">
      <c r="F18344" s="133"/>
    </row>
    <row r="18345" spans="6:6" ht="42.95" customHeight="1"/>
    <row r="18346" spans="6:6" ht="42.95" customHeight="1"/>
    <row r="18347" spans="6:6" ht="42.95" customHeight="1"/>
    <row r="18348" spans="6:6" ht="42.95" customHeight="1"/>
    <row r="18349" spans="6:6" ht="42.95" customHeight="1"/>
    <row r="18350" spans="6:6" ht="42.95" customHeight="1"/>
    <row r="18351" spans="6:6" ht="42.95" customHeight="1"/>
    <row r="18352" spans="6:6" ht="42.95" customHeight="1"/>
    <row r="18353" ht="42.95" customHeight="1"/>
    <row r="18354" ht="42.95" customHeight="1"/>
    <row r="18355" ht="42.95" customHeight="1"/>
    <row r="18356" ht="42.95" customHeight="1"/>
    <row r="18357" ht="42.95" customHeight="1"/>
    <row r="18358" ht="42.95" customHeight="1"/>
    <row r="18359" ht="42.95" customHeight="1"/>
    <row r="18360" ht="42.95" customHeight="1"/>
    <row r="18361" ht="42.95" customHeight="1"/>
    <row r="18362" ht="42.95" customHeight="1"/>
    <row r="18363" ht="42.95" customHeight="1"/>
    <row r="18364" ht="42.95" customHeight="1"/>
    <row r="18365" ht="42.95" customHeight="1"/>
    <row r="18366" ht="42.95" customHeight="1"/>
    <row r="18367" ht="42.95" customHeight="1"/>
    <row r="18368" ht="42.95" customHeight="1"/>
    <row r="18369" ht="42.95" customHeight="1"/>
    <row r="18370" ht="42.95" customHeight="1"/>
    <row r="18371" ht="42.95" customHeight="1"/>
    <row r="18372" ht="42.95" customHeight="1"/>
    <row r="18373" ht="42.95" customHeight="1"/>
    <row r="18374" ht="42.95" customHeight="1"/>
    <row r="18375" ht="42.95" customHeight="1"/>
    <row r="18376" ht="42.95" customHeight="1"/>
    <row r="18377" ht="42.95" customHeight="1"/>
    <row r="18378" ht="42.95" customHeight="1"/>
    <row r="18379" ht="42.95" customHeight="1"/>
    <row r="18380" ht="42.95" customHeight="1"/>
    <row r="18381" ht="42.95" customHeight="1"/>
    <row r="18382" ht="42.95" customHeight="1"/>
    <row r="18383" ht="42.95" customHeight="1"/>
    <row r="18384" ht="42.95" customHeight="1"/>
    <row r="18385" ht="42.95" customHeight="1"/>
    <row r="18386" ht="42.95" customHeight="1"/>
    <row r="18387" ht="42.95" customHeight="1"/>
    <row r="18388" ht="42.95" customHeight="1"/>
    <row r="18389" ht="42.95" customHeight="1"/>
    <row r="18390" ht="42.95" customHeight="1"/>
    <row r="18391" ht="42.95" customHeight="1"/>
    <row r="18392" ht="42.95" customHeight="1"/>
    <row r="18393" ht="42.95" customHeight="1"/>
    <row r="18394" ht="42.95" customHeight="1"/>
    <row r="18395" ht="42.95" customHeight="1"/>
    <row r="18396" ht="42.95" customHeight="1"/>
    <row r="18397" ht="42.95" customHeight="1"/>
    <row r="18398" ht="42.95" customHeight="1"/>
    <row r="18399" ht="42.95" customHeight="1"/>
    <row r="18400" ht="42.95" customHeight="1"/>
    <row r="18401" ht="42.95" customHeight="1"/>
    <row r="18402" ht="42.95" customHeight="1"/>
    <row r="18403" ht="42.95" customHeight="1"/>
    <row r="18404" ht="42.95" customHeight="1"/>
    <row r="18405" ht="42.95" customHeight="1"/>
    <row r="18406" ht="42.95" customHeight="1"/>
    <row r="18407" ht="42.95" customHeight="1"/>
    <row r="18408" ht="42.95" customHeight="1"/>
    <row r="18409" ht="42.95" customHeight="1"/>
    <row r="18410" ht="42.95" customHeight="1"/>
    <row r="18411" ht="42.95" customHeight="1"/>
    <row r="18412" ht="42.95" customHeight="1"/>
    <row r="18413" ht="42.95" customHeight="1"/>
    <row r="18414" ht="42.95" customHeight="1"/>
    <row r="18415" ht="42.95" customHeight="1"/>
    <row r="18416" ht="42.95" customHeight="1"/>
    <row r="18417" ht="42.95" customHeight="1"/>
    <row r="18418" ht="42.95" customHeight="1"/>
    <row r="18419" ht="42.95" customHeight="1"/>
    <row r="18420" ht="42.95" customHeight="1"/>
    <row r="18421" ht="42.95" customHeight="1"/>
    <row r="18422" ht="42.95" customHeight="1"/>
    <row r="18423" ht="42.95" customHeight="1"/>
    <row r="18424" ht="42.95" customHeight="1"/>
    <row r="18425" ht="42.95" customHeight="1"/>
    <row r="18426" ht="42.95" customHeight="1"/>
    <row r="18427" ht="42.95" customHeight="1"/>
    <row r="18428" ht="42.95" customHeight="1"/>
    <row r="18429" ht="42.95" customHeight="1"/>
    <row r="18430" ht="42.95" customHeight="1"/>
    <row r="18431" ht="42.95" customHeight="1"/>
    <row r="18432" ht="42.95" customHeight="1"/>
    <row r="18433" ht="42.95" customHeight="1"/>
    <row r="18434" ht="42.95" customHeight="1"/>
    <row r="18435" ht="42.95" customHeight="1"/>
    <row r="18436" ht="42.95" customHeight="1"/>
    <row r="18437" ht="42.95" customHeight="1"/>
    <row r="18438" ht="42.95" customHeight="1"/>
    <row r="18439" ht="42.95" customHeight="1"/>
    <row r="18440" ht="42.95" customHeight="1"/>
    <row r="18441" ht="42.95" customHeight="1"/>
    <row r="18442" ht="42.95" customHeight="1"/>
    <row r="18443" ht="42.95" customHeight="1"/>
    <row r="18444" ht="42.95" customHeight="1"/>
    <row r="18445" ht="42.95" customHeight="1"/>
    <row r="18446" ht="42.95" customHeight="1"/>
    <row r="18447" ht="42.95" customHeight="1"/>
    <row r="18448" ht="42.95" customHeight="1"/>
    <row r="18449" ht="42.95" customHeight="1"/>
    <row r="18450" ht="42.95" customHeight="1"/>
    <row r="18451" ht="42.95" customHeight="1"/>
    <row r="18452" ht="42.95" customHeight="1"/>
    <row r="18453" ht="42.95" customHeight="1"/>
    <row r="18454" ht="42.95" customHeight="1"/>
    <row r="18455" ht="42.95" customHeight="1"/>
    <row r="18456" ht="42.95" customHeight="1"/>
    <row r="18457" ht="42.95" customHeight="1"/>
    <row r="18458" ht="42.95" customHeight="1"/>
    <row r="18459" ht="42.95" customHeight="1"/>
    <row r="18460" ht="42.95" customHeight="1"/>
    <row r="18461" ht="42.95" customHeight="1"/>
    <row r="18462" ht="42.95" customHeight="1"/>
    <row r="18463" ht="42.95" customHeight="1"/>
    <row r="18464" ht="42.95" customHeight="1"/>
    <row r="18465" ht="42.95" customHeight="1"/>
    <row r="18466" ht="42.95" customHeight="1"/>
    <row r="18467" ht="42.95" customHeight="1"/>
    <row r="18468" ht="42.95" customHeight="1"/>
    <row r="18469" ht="42.95" customHeight="1"/>
    <row r="18470" ht="42.95" customHeight="1"/>
    <row r="18471" ht="42.95" customHeight="1"/>
    <row r="18472" ht="42.95" customHeight="1"/>
    <row r="18473" ht="42.95" customHeight="1"/>
    <row r="18474" ht="42.95" customHeight="1"/>
    <row r="18475" ht="42.95" customHeight="1"/>
    <row r="18476" ht="42.95" customHeight="1"/>
    <row r="18477" ht="42.95" customHeight="1"/>
    <row r="18478" ht="42.95" customHeight="1"/>
    <row r="18479" ht="42.95" customHeight="1"/>
    <row r="18480" ht="42.95" customHeight="1"/>
    <row r="18481" ht="42.95" customHeight="1"/>
    <row r="18482" ht="42.95" customHeight="1"/>
    <row r="18483" ht="42.95" customHeight="1"/>
    <row r="18484" ht="42.95" customHeight="1"/>
    <row r="18485" ht="42.95" customHeight="1"/>
    <row r="18486" ht="42.95" customHeight="1"/>
    <row r="18487" ht="42.95" customHeight="1"/>
    <row r="18488" ht="42.95" customHeight="1"/>
    <row r="18489" ht="42.95" customHeight="1"/>
    <row r="18490" ht="42.95" customHeight="1"/>
    <row r="18491" ht="42.95" customHeight="1"/>
    <row r="18492" ht="42.95" customHeight="1"/>
    <row r="18493" ht="42.95" customHeight="1"/>
    <row r="18494" ht="42.95" customHeight="1"/>
    <row r="18495" ht="42.95" customHeight="1"/>
    <row r="18496" ht="42.95" customHeight="1"/>
    <row r="18497" ht="42.95" customHeight="1"/>
    <row r="18498" ht="42.95" customHeight="1"/>
    <row r="18499" ht="42.95" customHeight="1"/>
    <row r="18500" ht="42.95" customHeight="1"/>
    <row r="18501" ht="42.95" customHeight="1"/>
    <row r="18502" ht="42.95" customHeight="1"/>
    <row r="18503" ht="42.95" customHeight="1"/>
    <row r="18504" ht="42.95" customHeight="1"/>
    <row r="18505" ht="42.95" customHeight="1"/>
    <row r="18506" ht="42.95" customHeight="1"/>
    <row r="18507" ht="42.95" customHeight="1"/>
    <row r="18508" ht="42.95" customHeight="1"/>
    <row r="18509" ht="42.95" customHeight="1"/>
  </sheetData>
  <mergeCells count="4">
    <mergeCell ref="A1:B1"/>
    <mergeCell ref="D3:E3"/>
    <mergeCell ref="H3:I3"/>
    <mergeCell ref="K3:L3"/>
  </mergeCells>
  <pageMargins left="0.749305555555556" right="0.749305555555556" top="0.999305555555556" bottom="0.999305555555556" header="0.50902777777777797" footer="0.50902777777777797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25"/>
  <sheetViews>
    <sheetView zoomScale="85" zoomScaleNormal="85" workbookViewId="0">
      <selection activeCell="K25" sqref="K25"/>
    </sheetView>
  </sheetViews>
  <sheetFormatPr defaultColWidth="9" defaultRowHeight="15.75"/>
  <cols>
    <col min="1" max="1" width="4.25" customWidth="1"/>
    <col min="2" max="2" width="16.75" customWidth="1"/>
    <col min="3" max="3" width="20" customWidth="1"/>
    <col min="4" max="4" width="1.625" customWidth="1"/>
    <col min="5" max="5" width="4.25" customWidth="1"/>
    <col min="6" max="6" width="15.625" customWidth="1"/>
    <col min="7" max="7" width="9.75" customWidth="1"/>
    <col min="17" max="17" width="9.375"/>
  </cols>
  <sheetData>
    <row r="1" spans="1:29" ht="42" customHeight="1">
      <c r="A1" s="218" t="s">
        <v>40</v>
      </c>
      <c r="B1" s="218"/>
      <c r="C1" s="218"/>
      <c r="D1" s="71"/>
    </row>
    <row r="2" spans="1:29">
      <c r="A2" s="72">
        <v>101</v>
      </c>
      <c r="B2" s="73" t="s">
        <v>41</v>
      </c>
      <c r="C2" s="73" t="s">
        <v>42</v>
      </c>
      <c r="E2" s="74"/>
      <c r="F2" s="75"/>
      <c r="G2" s="75"/>
    </row>
    <row r="3" spans="1:29">
      <c r="A3" s="74">
        <v>102</v>
      </c>
      <c r="B3" s="75" t="s">
        <v>43</v>
      </c>
      <c r="C3" s="75" t="s">
        <v>44</v>
      </c>
      <c r="E3" s="76">
        <v>110</v>
      </c>
      <c r="F3" s="77"/>
      <c r="G3" s="77"/>
    </row>
    <row r="4" spans="1:29">
      <c r="A4" s="74"/>
      <c r="B4" s="75" t="s">
        <v>45</v>
      </c>
      <c r="C4" s="75" t="s">
        <v>46</v>
      </c>
      <c r="E4" s="78">
        <v>111</v>
      </c>
      <c r="F4" s="79" t="s">
        <v>47</v>
      </c>
      <c r="G4" s="79">
        <v>111</v>
      </c>
    </row>
    <row r="5" spans="1:29">
      <c r="A5" s="74"/>
      <c r="B5" s="75" t="s">
        <v>48</v>
      </c>
      <c r="C5" s="75"/>
      <c r="E5" s="72">
        <v>112</v>
      </c>
      <c r="F5" s="73" t="s">
        <v>49</v>
      </c>
      <c r="G5" s="73"/>
    </row>
    <row r="6" spans="1:29">
      <c r="A6" s="74"/>
      <c r="B6" s="75" t="s">
        <v>50</v>
      </c>
      <c r="C6" s="75"/>
      <c r="E6" s="80">
        <v>113</v>
      </c>
      <c r="F6" s="81" t="s">
        <v>29</v>
      </c>
      <c r="G6" s="81"/>
    </row>
    <row r="7" spans="1:29">
      <c r="A7" s="74"/>
      <c r="B7" s="75" t="s">
        <v>51</v>
      </c>
      <c r="C7" s="75"/>
      <c r="E7" s="82">
        <v>114</v>
      </c>
      <c r="F7" s="83" t="s">
        <v>52</v>
      </c>
      <c r="G7" s="83">
        <v>114</v>
      </c>
    </row>
    <row r="8" spans="1:29">
      <c r="A8" s="74"/>
      <c r="B8" s="75" t="s">
        <v>53</v>
      </c>
      <c r="C8" s="75"/>
      <c r="E8" s="78">
        <v>115</v>
      </c>
      <c r="F8" s="79" t="s">
        <v>54</v>
      </c>
      <c r="G8" s="79"/>
    </row>
    <row r="9" spans="1:29">
      <c r="A9" s="76">
        <v>103</v>
      </c>
      <c r="B9" s="77" t="s">
        <v>55</v>
      </c>
      <c r="C9" s="77"/>
      <c r="E9" s="76">
        <v>116</v>
      </c>
      <c r="F9" s="77"/>
      <c r="G9" s="77"/>
    </row>
    <row r="10" spans="1:29">
      <c r="A10" s="84">
        <v>104</v>
      </c>
      <c r="B10" s="85" t="s">
        <v>56</v>
      </c>
      <c r="C10" s="85"/>
    </row>
    <row r="11" spans="1:29">
      <c r="A11" s="80">
        <v>105</v>
      </c>
      <c r="B11" s="81" t="s">
        <v>57</v>
      </c>
      <c r="C11" s="81" t="s">
        <v>58</v>
      </c>
      <c r="E11" s="218" t="s">
        <v>59</v>
      </c>
      <c r="F11" s="218"/>
      <c r="G11" s="218"/>
    </row>
    <row r="12" spans="1:29">
      <c r="A12" s="72">
        <v>106</v>
      </c>
      <c r="B12" s="73" t="s">
        <v>60</v>
      </c>
      <c r="C12" s="73"/>
      <c r="E12" s="219" t="s">
        <v>61</v>
      </c>
      <c r="F12" s="219"/>
      <c r="G12" s="219"/>
    </row>
    <row r="13" spans="1:29">
      <c r="A13" s="78">
        <v>107</v>
      </c>
      <c r="B13" s="79" t="s">
        <v>62</v>
      </c>
      <c r="C13" s="79" t="s">
        <v>42</v>
      </c>
      <c r="E13" s="219" t="s">
        <v>63</v>
      </c>
      <c r="F13" s="219"/>
      <c r="G13" s="219"/>
    </row>
    <row r="14" spans="1:29">
      <c r="A14" s="86">
        <v>108</v>
      </c>
      <c r="B14" s="87" t="s">
        <v>64</v>
      </c>
      <c r="C14" s="87"/>
    </row>
    <row r="15" spans="1:29" ht="16.5">
      <c r="I15" s="18"/>
      <c r="J15" s="19"/>
      <c r="K15" s="20"/>
      <c r="L15" s="89"/>
      <c r="M15" s="90"/>
      <c r="N15" s="17"/>
      <c r="O15" s="16"/>
      <c r="P15" s="91"/>
      <c r="Q15" s="92"/>
      <c r="R15" s="93"/>
      <c r="S15" s="94"/>
      <c r="T15" s="18"/>
      <c r="U15" s="19"/>
      <c r="V15" s="20"/>
      <c r="W15" s="21"/>
      <c r="X15" s="16"/>
      <c r="Y15" s="17"/>
      <c r="Z15" s="16"/>
      <c r="AA15" s="91"/>
      <c r="AB15" s="92"/>
      <c r="AC15" s="93"/>
    </row>
    <row r="16" spans="1:29" ht="16.5">
      <c r="A16" s="217" t="s">
        <v>65</v>
      </c>
      <c r="B16" s="217"/>
      <c r="D16" s="71"/>
      <c r="I16" s="18"/>
      <c r="J16" s="19"/>
      <c r="K16" s="20"/>
      <c r="L16" s="21"/>
      <c r="M16" s="16"/>
      <c r="N16" s="17"/>
      <c r="O16" s="16"/>
      <c r="P16" s="91"/>
      <c r="Q16" s="92"/>
      <c r="R16" s="93"/>
      <c r="S16" s="94"/>
      <c r="T16" s="18"/>
      <c r="U16" s="19"/>
      <c r="V16" s="20"/>
      <c r="W16" s="21"/>
      <c r="X16" s="16"/>
      <c r="Y16" s="17"/>
      <c r="Z16" s="16"/>
      <c r="AA16" s="91"/>
      <c r="AB16" s="92"/>
      <c r="AC16" s="93"/>
    </row>
    <row r="17" spans="1:29" ht="16.5">
      <c r="A17" t="s">
        <v>66</v>
      </c>
      <c r="I17" s="18"/>
      <c r="J17" s="19"/>
      <c r="K17" s="20"/>
      <c r="L17" s="21"/>
      <c r="M17" s="16"/>
      <c r="N17" s="17"/>
      <c r="O17" s="16"/>
      <c r="P17" s="91"/>
      <c r="Q17" s="92"/>
      <c r="R17" s="93"/>
      <c r="S17" s="94"/>
      <c r="T17" s="18"/>
      <c r="U17" s="19"/>
      <c r="V17" s="20"/>
      <c r="W17" s="21"/>
      <c r="X17" s="16"/>
      <c r="Y17" s="17"/>
      <c r="Z17" s="16"/>
      <c r="AA17" s="91"/>
      <c r="AB17" s="92"/>
      <c r="AC17" s="93"/>
    </row>
    <row r="18" spans="1:29" ht="16.5">
      <c r="A18" s="217" t="s">
        <v>67</v>
      </c>
      <c r="B18" s="217"/>
      <c r="I18" s="25"/>
      <c r="J18" s="25"/>
      <c r="K18" s="26"/>
      <c r="L18" s="21"/>
      <c r="M18" s="23"/>
      <c r="N18" s="24"/>
      <c r="O18" s="23"/>
      <c r="P18" s="91"/>
      <c r="Q18" s="92"/>
      <c r="R18" s="94"/>
      <c r="S18" s="94"/>
      <c r="T18" s="25"/>
      <c r="U18" s="25"/>
      <c r="V18" s="26"/>
      <c r="W18" s="21"/>
      <c r="X18" s="23"/>
      <c r="Y18" s="24"/>
      <c r="Z18" s="23"/>
      <c r="AA18" s="91"/>
      <c r="AB18" s="92"/>
      <c r="AC18" s="94"/>
    </row>
    <row r="19" spans="1:29" ht="16.5">
      <c r="A19" t="s">
        <v>68</v>
      </c>
      <c r="I19" s="28"/>
      <c r="J19" s="29"/>
      <c r="K19" s="29"/>
      <c r="L19" s="21"/>
      <c r="M19" s="23"/>
      <c r="N19" s="24"/>
      <c r="O19" s="23"/>
      <c r="P19" s="91"/>
      <c r="Q19" s="92"/>
      <c r="R19" s="94"/>
      <c r="S19" s="94"/>
      <c r="T19" s="28"/>
      <c r="U19" s="29"/>
      <c r="V19" s="29"/>
      <c r="W19" s="21"/>
      <c r="X19" s="23"/>
      <c r="Y19" s="24"/>
      <c r="Z19" s="23"/>
      <c r="AA19" s="91"/>
      <c r="AB19" s="92"/>
      <c r="AC19" s="94"/>
    </row>
    <row r="20" spans="1:29" ht="16.5">
      <c r="I20" s="30"/>
      <c r="J20" s="31"/>
      <c r="K20" s="31"/>
      <c r="L20" s="21"/>
      <c r="M20" s="23"/>
      <c r="N20" s="24"/>
      <c r="O20" s="23"/>
      <c r="P20" s="91"/>
      <c r="Q20" s="92"/>
      <c r="R20" s="94"/>
      <c r="S20" s="94"/>
      <c r="T20" s="30"/>
      <c r="U20" s="31"/>
      <c r="V20" s="31"/>
      <c r="W20" s="21"/>
      <c r="X20" s="23"/>
      <c r="Y20" s="24"/>
      <c r="Z20" s="23"/>
      <c r="AA20" s="91"/>
      <c r="AB20" s="92"/>
      <c r="AC20" s="94"/>
    </row>
    <row r="23" spans="1:29">
      <c r="A23" s="88"/>
    </row>
    <row r="24" spans="1:29">
      <c r="A24" s="88"/>
    </row>
    <row r="25" spans="1:29">
      <c r="A25" s="88"/>
    </row>
  </sheetData>
  <mergeCells count="6">
    <mergeCell ref="A18:B18"/>
    <mergeCell ref="A1:C1"/>
    <mergeCell ref="E11:G11"/>
    <mergeCell ref="E12:G12"/>
    <mergeCell ref="E13:G13"/>
    <mergeCell ref="A16:B16"/>
  </mergeCell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C3229"/>
  <sheetViews>
    <sheetView topLeftCell="A47" zoomScale="70" zoomScaleNormal="70" workbookViewId="0">
      <selection activeCell="A58" sqref="A58"/>
    </sheetView>
  </sheetViews>
  <sheetFormatPr defaultColWidth="9" defaultRowHeight="17.25"/>
  <cols>
    <col min="1" max="1" width="18.625" style="1" customWidth="1"/>
    <col min="2" max="13" width="9" style="1"/>
    <col min="14" max="14" width="14.125" style="1"/>
    <col min="15" max="16383" width="9" style="1"/>
  </cols>
  <sheetData>
    <row r="1" spans="1:4">
      <c r="A1" s="2" t="s">
        <v>16</v>
      </c>
      <c r="B1" s="3"/>
      <c r="C1" s="4"/>
      <c r="D1" s="5"/>
    </row>
    <row r="2" spans="1:4">
      <c r="A2" s="2" t="s">
        <v>19</v>
      </c>
      <c r="B2" s="3"/>
      <c r="C2" s="4"/>
      <c r="D2" s="5"/>
    </row>
    <row r="3" spans="1:4">
      <c r="A3" s="2" t="s">
        <v>69</v>
      </c>
      <c r="B3" s="3"/>
      <c r="C3" s="4"/>
      <c r="D3" s="5"/>
    </row>
    <row r="4" spans="1:4">
      <c r="A4" s="2" t="s">
        <v>70</v>
      </c>
      <c r="B4" s="3"/>
      <c r="C4" s="4"/>
      <c r="D4" s="5"/>
    </row>
    <row r="5" spans="1:4">
      <c r="A5" s="6" t="s">
        <v>30</v>
      </c>
      <c r="B5" s="3"/>
      <c r="C5" s="3"/>
      <c r="D5" s="5"/>
    </row>
    <row r="6" spans="1:4">
      <c r="A6" s="6" t="s">
        <v>32</v>
      </c>
      <c r="B6" s="3"/>
      <c r="C6" s="3"/>
      <c r="D6" s="5"/>
    </row>
    <row r="7" spans="1:4">
      <c r="A7" s="6" t="s">
        <v>31</v>
      </c>
      <c r="B7" s="3"/>
      <c r="C7" s="3"/>
      <c r="D7" s="5"/>
    </row>
    <row r="8" spans="1:4">
      <c r="A8" s="6" t="s">
        <v>36</v>
      </c>
      <c r="B8" s="3"/>
      <c r="C8" s="3"/>
      <c r="D8" s="5"/>
    </row>
    <row r="9" spans="1:4">
      <c r="A9" s="6" t="s">
        <v>38</v>
      </c>
      <c r="B9" s="3" t="s">
        <v>71</v>
      </c>
      <c r="C9" s="3"/>
      <c r="D9" s="5"/>
    </row>
    <row r="10" spans="1:4">
      <c r="A10" s="6" t="s">
        <v>15</v>
      </c>
      <c r="B10" s="3"/>
      <c r="C10" s="3"/>
      <c r="D10" s="5"/>
    </row>
    <row r="11" spans="1:4">
      <c r="A11" s="6" t="s">
        <v>72</v>
      </c>
      <c r="B11" s="3"/>
      <c r="C11" s="3"/>
      <c r="D11" s="5"/>
    </row>
    <row r="12" spans="1:4">
      <c r="A12" s="6" t="s">
        <v>33</v>
      </c>
      <c r="B12" s="3"/>
      <c r="C12" s="3"/>
      <c r="D12" s="5"/>
    </row>
    <row r="13" spans="1:4">
      <c r="A13" s="6" t="s">
        <v>35</v>
      </c>
      <c r="B13" s="3"/>
      <c r="C13" s="3"/>
      <c r="D13" s="5"/>
    </row>
    <row r="14" spans="1:4">
      <c r="A14" s="6" t="s">
        <v>22</v>
      </c>
      <c r="B14" s="3"/>
      <c r="C14" s="3"/>
      <c r="D14" s="5"/>
    </row>
    <row r="15" spans="1:4">
      <c r="A15" s="6" t="s">
        <v>23</v>
      </c>
      <c r="B15" s="3"/>
      <c r="C15" s="3"/>
      <c r="D15" s="5"/>
    </row>
    <row r="16" spans="1:4">
      <c r="A16" s="6" t="s">
        <v>73</v>
      </c>
      <c r="B16" s="3"/>
      <c r="C16" s="3"/>
      <c r="D16" s="5"/>
    </row>
    <row r="17" spans="1:7">
      <c r="A17" s="7" t="s">
        <v>74</v>
      </c>
      <c r="B17" s="3"/>
      <c r="C17" s="3"/>
      <c r="D17" s="5"/>
    </row>
    <row r="18" spans="1:7">
      <c r="A18" s="7" t="s">
        <v>75</v>
      </c>
      <c r="B18" s="7"/>
      <c r="C18" s="7" t="s">
        <v>76</v>
      </c>
      <c r="D18" s="8"/>
    </row>
    <row r="19" spans="1:7">
      <c r="A19" s="7" t="s">
        <v>77</v>
      </c>
      <c r="B19" s="7"/>
      <c r="C19" s="7" t="s">
        <v>76</v>
      </c>
      <c r="D19" s="8"/>
    </row>
    <row r="20" spans="1:7">
      <c r="A20" s="7" t="s">
        <v>78</v>
      </c>
      <c r="B20" s="7"/>
      <c r="C20" s="7" t="s">
        <v>76</v>
      </c>
      <c r="D20" s="8"/>
    </row>
    <row r="21" spans="1:7">
      <c r="A21" s="7" t="s">
        <v>79</v>
      </c>
      <c r="B21" s="7"/>
      <c r="C21" s="7" t="s">
        <v>76</v>
      </c>
      <c r="D21" s="8"/>
    </row>
    <row r="22" spans="1:7">
      <c r="A22" s="7" t="s">
        <v>24</v>
      </c>
      <c r="B22" s="7"/>
      <c r="C22" s="7"/>
      <c r="D22" s="8"/>
    </row>
    <row r="23" spans="1:7">
      <c r="A23" s="7" t="s">
        <v>25</v>
      </c>
      <c r="B23" s="7"/>
      <c r="C23" s="7"/>
      <c r="D23" s="8"/>
    </row>
    <row r="24" spans="1:7">
      <c r="A24" s="9" t="s">
        <v>80</v>
      </c>
      <c r="B24" s="10"/>
      <c r="C24" s="11"/>
      <c r="D24" s="8"/>
    </row>
    <row r="25" spans="1:7">
      <c r="A25" s="9" t="s">
        <v>81</v>
      </c>
      <c r="B25" s="10"/>
      <c r="C25" s="11"/>
      <c r="D25" s="8"/>
    </row>
    <row r="26" spans="1:7">
      <c r="A26" s="9" t="s">
        <v>82</v>
      </c>
      <c r="B26" s="10"/>
      <c r="C26" s="11"/>
      <c r="D26" s="8"/>
    </row>
    <row r="27" spans="1:7">
      <c r="A27" s="9" t="s">
        <v>83</v>
      </c>
      <c r="B27" s="10"/>
      <c r="C27" s="11"/>
      <c r="D27" s="8"/>
    </row>
    <row r="30" spans="1:7">
      <c r="A30" s="12" t="s">
        <v>16</v>
      </c>
      <c r="B30" s="13"/>
      <c r="C30" s="14"/>
      <c r="D30" s="15"/>
      <c r="E30" s="16"/>
      <c r="F30" s="17"/>
      <c r="G30" s="16" t="s">
        <v>18</v>
      </c>
    </row>
    <row r="31" spans="1:7">
      <c r="A31" s="18" t="s">
        <v>19</v>
      </c>
      <c r="B31" s="19"/>
      <c r="C31" s="20"/>
      <c r="D31" s="21" t="s">
        <v>17</v>
      </c>
      <c r="E31" s="16"/>
      <c r="F31" s="17"/>
      <c r="G31" s="16" t="s">
        <v>18</v>
      </c>
    </row>
    <row r="32" spans="1:7">
      <c r="A32" s="18" t="s">
        <v>20</v>
      </c>
      <c r="B32" s="19"/>
      <c r="C32" s="20"/>
      <c r="D32" s="21" t="s">
        <v>14</v>
      </c>
      <c r="E32" s="16"/>
      <c r="F32" s="17"/>
      <c r="G32" s="16" t="s">
        <v>18</v>
      </c>
    </row>
    <row r="33" spans="1:7">
      <c r="A33" s="18" t="s">
        <v>266</v>
      </c>
      <c r="B33" s="19"/>
      <c r="C33" s="20"/>
      <c r="D33" s="21"/>
      <c r="E33" s="16"/>
      <c r="F33" s="17"/>
      <c r="G33" s="16" t="s">
        <v>18</v>
      </c>
    </row>
    <row r="34" spans="1:7">
      <c r="A34" s="18" t="s">
        <v>262</v>
      </c>
      <c r="B34" s="19"/>
      <c r="C34" s="20"/>
      <c r="D34" s="21"/>
      <c r="E34" s="16"/>
      <c r="F34" s="17"/>
      <c r="G34" s="16"/>
    </row>
    <row r="35" spans="1:7">
      <c r="A35" s="18" t="s">
        <v>130</v>
      </c>
      <c r="B35" s="19"/>
      <c r="C35" s="20"/>
      <c r="D35" s="21"/>
      <c r="E35" s="16"/>
      <c r="F35" s="17"/>
      <c r="G35" s="16"/>
    </row>
    <row r="36" spans="1:7">
      <c r="A36" s="18" t="s">
        <v>30</v>
      </c>
      <c r="B36" s="19"/>
      <c r="C36" s="20"/>
      <c r="D36" s="21"/>
      <c r="E36" s="16"/>
      <c r="F36" s="17"/>
      <c r="G36" s="16" t="s">
        <v>18</v>
      </c>
    </row>
    <row r="37" spans="1:7">
      <c r="A37" s="18" t="s">
        <v>32</v>
      </c>
      <c r="B37" s="19"/>
      <c r="C37" s="20"/>
      <c r="D37" s="21"/>
      <c r="E37" s="16"/>
      <c r="F37" s="17"/>
      <c r="G37" s="16" t="s">
        <v>18</v>
      </c>
    </row>
    <row r="38" spans="1:7">
      <c r="A38" s="18" t="s">
        <v>31</v>
      </c>
      <c r="B38" s="19"/>
      <c r="C38" s="20"/>
      <c r="D38" s="21"/>
      <c r="E38" s="16"/>
      <c r="F38" s="17"/>
      <c r="G38" s="16" t="s">
        <v>18</v>
      </c>
    </row>
    <row r="39" spans="1:7">
      <c r="A39" s="18" t="s">
        <v>36</v>
      </c>
      <c r="B39" s="19"/>
      <c r="C39" s="20"/>
      <c r="D39" s="21"/>
      <c r="E39" s="16"/>
      <c r="F39" s="17"/>
      <c r="G39" s="16" t="s">
        <v>18</v>
      </c>
    </row>
    <row r="40" spans="1:7">
      <c r="A40" s="18" t="s">
        <v>34</v>
      </c>
      <c r="B40" s="19"/>
      <c r="C40" s="20"/>
      <c r="D40" s="21"/>
      <c r="E40" s="16"/>
      <c r="F40" s="17"/>
      <c r="G40" s="16" t="s">
        <v>18</v>
      </c>
    </row>
    <row r="41" spans="1:7">
      <c r="A41" s="18" t="s">
        <v>15</v>
      </c>
      <c r="B41" s="19"/>
      <c r="C41" s="20"/>
      <c r="D41" s="21"/>
      <c r="E41" s="16"/>
      <c r="F41" s="17"/>
      <c r="G41" s="16" t="s">
        <v>18</v>
      </c>
    </row>
    <row r="42" spans="1:7">
      <c r="A42" s="18" t="s">
        <v>412</v>
      </c>
      <c r="B42" s="19"/>
      <c r="C42" s="20"/>
      <c r="D42" s="21"/>
      <c r="E42" s="16"/>
      <c r="F42" s="17"/>
      <c r="G42" s="16" t="s">
        <v>18</v>
      </c>
    </row>
    <row r="43" spans="1:7">
      <c r="A43" s="18" t="s">
        <v>33</v>
      </c>
      <c r="B43" s="19"/>
      <c r="C43" s="20"/>
      <c r="D43" s="21"/>
      <c r="E43" s="16"/>
      <c r="F43" s="17"/>
      <c r="G43" s="16" t="s">
        <v>18</v>
      </c>
    </row>
    <row r="44" spans="1:7">
      <c r="A44" s="18" t="s">
        <v>35</v>
      </c>
      <c r="B44" s="19"/>
      <c r="C44" s="20"/>
      <c r="D44" s="21"/>
      <c r="E44" s="16"/>
      <c r="F44" s="17"/>
      <c r="G44" s="16" t="s">
        <v>18</v>
      </c>
    </row>
    <row r="45" spans="1:7">
      <c r="A45" s="22" t="s">
        <v>22</v>
      </c>
      <c r="B45" s="19"/>
      <c r="C45" s="20"/>
      <c r="D45" s="21"/>
      <c r="E45" s="23"/>
      <c r="F45" s="24"/>
      <c r="G45" s="23" t="s">
        <v>18</v>
      </c>
    </row>
    <row r="46" spans="1:7">
      <c r="A46" s="22" t="s">
        <v>23</v>
      </c>
      <c r="B46" s="19"/>
      <c r="C46" s="20"/>
      <c r="D46" s="21"/>
      <c r="E46" s="23"/>
      <c r="F46" s="24"/>
      <c r="G46" s="23" t="s">
        <v>18</v>
      </c>
    </row>
    <row r="47" spans="1:7">
      <c r="A47" s="25" t="s">
        <v>24</v>
      </c>
      <c r="B47" s="25"/>
      <c r="C47" s="26"/>
      <c r="D47" s="27"/>
      <c r="E47" s="23"/>
      <c r="F47" s="24"/>
      <c r="G47" s="23" t="s">
        <v>18</v>
      </c>
    </row>
    <row r="48" spans="1:7">
      <c r="A48" s="25" t="s">
        <v>25</v>
      </c>
      <c r="B48" s="25"/>
      <c r="C48" s="26"/>
      <c r="D48" s="27"/>
      <c r="E48" s="23"/>
      <c r="F48" s="24"/>
      <c r="G48" s="23" t="s">
        <v>18</v>
      </c>
    </row>
    <row r="49" spans="1:7">
      <c r="A49" s="28" t="s">
        <v>26</v>
      </c>
      <c r="B49" s="29"/>
      <c r="C49" s="26"/>
      <c r="D49" s="27"/>
      <c r="E49" s="23"/>
      <c r="F49" s="24"/>
      <c r="G49" s="23" t="s">
        <v>18</v>
      </c>
    </row>
    <row r="50" spans="1:7">
      <c r="A50" s="28" t="s">
        <v>37</v>
      </c>
      <c r="B50" s="29"/>
      <c r="C50" s="29"/>
      <c r="D50" s="27"/>
      <c r="E50" s="23"/>
      <c r="F50" s="24"/>
      <c r="G50" s="23" t="s">
        <v>18</v>
      </c>
    </row>
    <row r="51" spans="1:7">
      <c r="A51" s="28" t="s">
        <v>27</v>
      </c>
      <c r="B51" s="29"/>
      <c r="C51" s="29"/>
      <c r="D51" s="27"/>
      <c r="E51" s="23"/>
      <c r="F51" s="24"/>
      <c r="G51" s="23" t="s">
        <v>18</v>
      </c>
    </row>
    <row r="52" spans="1:7">
      <c r="A52" s="28" t="s">
        <v>28</v>
      </c>
      <c r="B52" s="29"/>
      <c r="C52" s="29"/>
      <c r="D52" s="27"/>
      <c r="E52" s="23"/>
      <c r="F52" s="24"/>
      <c r="G52" s="23" t="s">
        <v>18</v>
      </c>
    </row>
    <row r="53" spans="1:7">
      <c r="A53" s="30" t="s">
        <v>29</v>
      </c>
      <c r="B53" s="31"/>
      <c r="C53" s="31"/>
      <c r="D53" s="32"/>
      <c r="E53" s="23"/>
      <c r="F53" s="24"/>
      <c r="G53" s="23" t="s">
        <v>18</v>
      </c>
    </row>
    <row r="54" spans="1:7">
      <c r="A54" s="12" t="s">
        <v>84</v>
      </c>
    </row>
    <row r="57" spans="1:7">
      <c r="A57" s="33" t="s">
        <v>39</v>
      </c>
      <c r="B57" s="34"/>
      <c r="C57" s="35"/>
      <c r="D57" s="220"/>
      <c r="E57" s="36"/>
      <c r="F57" s="37"/>
      <c r="G57" s="38"/>
    </row>
    <row r="58" spans="1:7">
      <c r="A58" s="39" t="s">
        <v>85</v>
      </c>
      <c r="B58" s="40"/>
      <c r="C58" s="40"/>
      <c r="D58" s="221"/>
      <c r="E58" s="41"/>
      <c r="F58" s="42"/>
      <c r="G58" s="43"/>
    </row>
    <row r="59" spans="1:7">
      <c r="A59" s="39" t="s">
        <v>86</v>
      </c>
      <c r="B59" s="40"/>
      <c r="C59" s="40"/>
      <c r="D59" s="221"/>
      <c r="E59" s="41"/>
      <c r="F59" s="42"/>
      <c r="G59" s="43"/>
    </row>
    <row r="60" spans="1:7">
      <c r="A60" s="44" t="s">
        <v>19</v>
      </c>
      <c r="B60" s="45"/>
      <c r="C60" s="40"/>
      <c r="D60" s="221"/>
      <c r="E60" s="41"/>
      <c r="F60" s="46"/>
      <c r="G60" s="43"/>
    </row>
    <row r="61" spans="1:7">
      <c r="A61" s="44" t="s">
        <v>15</v>
      </c>
      <c r="B61" s="45"/>
      <c r="C61" s="40"/>
      <c r="D61" s="221"/>
      <c r="E61" s="41"/>
      <c r="F61" s="46"/>
      <c r="G61" s="43"/>
    </row>
    <row r="62" spans="1:7">
      <c r="A62" s="9" t="s">
        <v>87</v>
      </c>
      <c r="B62" s="45"/>
      <c r="C62" s="11"/>
      <c r="D62" s="221"/>
      <c r="E62" s="47"/>
      <c r="F62" s="48"/>
      <c r="G62" s="49"/>
    </row>
    <row r="63" spans="1:7">
      <c r="A63" s="9" t="s">
        <v>78</v>
      </c>
      <c r="B63" s="45"/>
      <c r="C63" s="11" t="s">
        <v>76</v>
      </c>
      <c r="D63" s="221"/>
      <c r="E63" s="47"/>
      <c r="F63" s="48"/>
      <c r="G63" s="49"/>
    </row>
    <row r="64" spans="1:7">
      <c r="A64" s="9" t="s">
        <v>24</v>
      </c>
      <c r="B64" s="45"/>
      <c r="C64" s="11"/>
      <c r="D64" s="221"/>
      <c r="E64" s="47"/>
      <c r="F64" s="48"/>
      <c r="G64" s="49"/>
    </row>
    <row r="65" spans="1:7">
      <c r="A65" s="9" t="s">
        <v>25</v>
      </c>
      <c r="B65" s="45"/>
      <c r="C65" s="11"/>
      <c r="D65" s="221"/>
      <c r="E65" s="50"/>
      <c r="F65" s="48"/>
      <c r="G65" s="51"/>
    </row>
    <row r="66" spans="1:7">
      <c r="A66" s="52" t="s">
        <v>80</v>
      </c>
      <c r="B66" s="53"/>
      <c r="C66" s="54"/>
      <c r="D66" s="222"/>
      <c r="E66" s="55"/>
      <c r="F66" s="56"/>
      <c r="G66" s="57"/>
    </row>
    <row r="743" spans="11:13">
      <c r="K743" s="58">
        <v>3622</v>
      </c>
      <c r="M743" s="1" t="s">
        <v>88</v>
      </c>
    </row>
    <row r="787" spans="6:15">
      <c r="F787" s="12" t="s">
        <v>16</v>
      </c>
      <c r="G787" s="13"/>
      <c r="H787" s="14"/>
      <c r="I787" s="15"/>
      <c r="J787" s="16"/>
      <c r="K787" s="17">
        <v>3060.5</v>
      </c>
      <c r="L787" s="16" t="s">
        <v>18</v>
      </c>
      <c r="M787" s="1">
        <v>224</v>
      </c>
      <c r="N787" s="1">
        <f>M787/265*3622</f>
        <v>3061.6150943396228</v>
      </c>
      <c r="O787" s="1" t="e">
        <f>PRESS:Sheet2!K742:K742</f>
        <v>#REF!</v>
      </c>
    </row>
    <row r="788" spans="6:15">
      <c r="F788" s="18" t="s">
        <v>19</v>
      </c>
      <c r="G788" s="19"/>
      <c r="H788" s="20"/>
      <c r="I788" s="21" t="s">
        <v>17</v>
      </c>
      <c r="J788" s="16"/>
      <c r="K788" s="17">
        <v>266.5</v>
      </c>
      <c r="L788" s="16" t="s">
        <v>18</v>
      </c>
      <c r="M788" s="1">
        <v>19.5</v>
      </c>
      <c r="N788" s="1">
        <f t="shared" ref="N788:N798" si="0">M788/265*3622</f>
        <v>266.52452830188679</v>
      </c>
    </row>
    <row r="789" spans="6:15">
      <c r="F789" s="18" t="s">
        <v>20</v>
      </c>
      <c r="G789" s="19"/>
      <c r="H789" s="20"/>
      <c r="I789" s="21" t="s">
        <v>14</v>
      </c>
      <c r="J789" s="16"/>
      <c r="K789" s="17">
        <v>109</v>
      </c>
      <c r="L789" s="16" t="s">
        <v>18</v>
      </c>
      <c r="M789" s="1">
        <v>8</v>
      </c>
      <c r="N789" s="1">
        <f t="shared" si="0"/>
        <v>109.34339622641509</v>
      </c>
    </row>
    <row r="790" spans="6:15">
      <c r="F790" s="18" t="s">
        <v>70</v>
      </c>
      <c r="G790" s="19"/>
      <c r="H790" s="20"/>
      <c r="I790" s="21">
        <v>3622</v>
      </c>
      <c r="J790" s="16"/>
      <c r="K790" s="17">
        <v>6.5</v>
      </c>
      <c r="L790" s="16" t="s">
        <v>18</v>
      </c>
      <c r="N790" s="1">
        <f t="shared" si="0"/>
        <v>0</v>
      </c>
    </row>
    <row r="791" spans="6:15">
      <c r="F791" s="18" t="s">
        <v>30</v>
      </c>
      <c r="G791" s="19"/>
      <c r="H791" s="20"/>
      <c r="I791" s="21" t="s">
        <v>89</v>
      </c>
      <c r="J791" s="16"/>
      <c r="K791" s="17">
        <v>55</v>
      </c>
      <c r="L791" s="16" t="s">
        <v>18</v>
      </c>
      <c r="N791" s="1">
        <f t="shared" si="0"/>
        <v>0</v>
      </c>
    </row>
    <row r="792" spans="6:15">
      <c r="F792" s="18" t="s">
        <v>32</v>
      </c>
      <c r="G792" s="19"/>
      <c r="H792" s="20"/>
      <c r="I792" s="21" t="s">
        <v>88</v>
      </c>
      <c r="J792" s="16"/>
      <c r="K792" s="17">
        <v>27.5</v>
      </c>
      <c r="L792" s="16" t="s">
        <v>18</v>
      </c>
      <c r="N792" s="1">
        <f t="shared" si="0"/>
        <v>0</v>
      </c>
    </row>
    <row r="793" spans="6:15">
      <c r="F793" s="18" t="s">
        <v>31</v>
      </c>
      <c r="G793" s="19"/>
      <c r="H793" s="20"/>
      <c r="I793" s="21"/>
      <c r="J793" s="16"/>
      <c r="K793" s="17">
        <v>7</v>
      </c>
      <c r="L793" s="16" t="s">
        <v>18</v>
      </c>
      <c r="N793" s="1">
        <f t="shared" si="0"/>
        <v>0</v>
      </c>
    </row>
    <row r="794" spans="6:15">
      <c r="F794" s="18" t="s">
        <v>36</v>
      </c>
      <c r="G794" s="19"/>
      <c r="H794" s="20"/>
      <c r="I794" s="21"/>
      <c r="J794" s="16"/>
      <c r="K794" s="17">
        <v>7</v>
      </c>
      <c r="L794" s="16" t="s">
        <v>18</v>
      </c>
      <c r="N794" s="1">
        <f t="shared" si="0"/>
        <v>0</v>
      </c>
    </row>
    <row r="795" spans="6:15">
      <c r="F795" s="18" t="s">
        <v>34</v>
      </c>
      <c r="G795" s="19"/>
      <c r="H795" s="20"/>
      <c r="I795" s="21"/>
      <c r="J795" s="16"/>
      <c r="K795" s="17">
        <v>14</v>
      </c>
      <c r="L795" s="16" t="s">
        <v>18</v>
      </c>
      <c r="N795" s="1">
        <f t="shared" si="0"/>
        <v>0</v>
      </c>
    </row>
    <row r="796" spans="6:15">
      <c r="F796" s="18" t="s">
        <v>15</v>
      </c>
      <c r="G796" s="19"/>
      <c r="H796" s="20"/>
      <c r="I796" s="21"/>
      <c r="J796" s="16"/>
      <c r="K796" s="17">
        <v>7</v>
      </c>
      <c r="L796" s="16" t="s">
        <v>18</v>
      </c>
      <c r="M796" s="1">
        <v>0.5</v>
      </c>
      <c r="N796" s="1">
        <f t="shared" si="0"/>
        <v>6.8339622641509434</v>
      </c>
    </row>
    <row r="797" spans="6:15">
      <c r="F797" s="18" t="s">
        <v>33</v>
      </c>
      <c r="G797" s="19"/>
      <c r="H797" s="20"/>
      <c r="I797" s="21"/>
      <c r="J797" s="16"/>
      <c r="K797" s="17">
        <v>7</v>
      </c>
      <c r="L797" s="16" t="s">
        <v>18</v>
      </c>
      <c r="N797" s="1">
        <f t="shared" si="0"/>
        <v>0</v>
      </c>
    </row>
    <row r="798" spans="6:15">
      <c r="F798" s="18" t="s">
        <v>21</v>
      </c>
      <c r="G798" s="19"/>
      <c r="H798" s="20"/>
      <c r="I798" s="21"/>
      <c r="J798" s="16"/>
      <c r="K798" s="17">
        <v>55</v>
      </c>
      <c r="L798" s="16" t="s">
        <v>18</v>
      </c>
      <c r="M798" s="1">
        <v>4</v>
      </c>
      <c r="N798" s="1">
        <f t="shared" si="0"/>
        <v>54.671698113207547</v>
      </c>
    </row>
    <row r="799" spans="6:15">
      <c r="F799" s="22" t="s">
        <v>22</v>
      </c>
      <c r="G799" s="19"/>
      <c r="H799" s="20"/>
      <c r="I799" s="21"/>
      <c r="J799" s="23"/>
      <c r="K799" s="24"/>
      <c r="L799" s="23" t="s">
        <v>18</v>
      </c>
      <c r="M799" s="1">
        <v>2</v>
      </c>
    </row>
    <row r="800" spans="6:15">
      <c r="F800" s="22" t="s">
        <v>23</v>
      </c>
      <c r="G800" s="19"/>
      <c r="H800" s="20"/>
      <c r="I800" s="21"/>
      <c r="J800" s="23"/>
      <c r="K800" s="24"/>
      <c r="L800" s="23" t="s">
        <v>18</v>
      </c>
      <c r="M800" s="1">
        <v>0.5</v>
      </c>
    </row>
    <row r="801" spans="6:13">
      <c r="F801" s="25" t="s">
        <v>24</v>
      </c>
      <c r="G801" s="25"/>
      <c r="H801" s="26"/>
      <c r="I801" s="27"/>
      <c r="J801" s="23"/>
      <c r="K801" s="24"/>
      <c r="L801" s="23" t="s">
        <v>18</v>
      </c>
      <c r="M801" s="1">
        <v>0.5</v>
      </c>
    </row>
    <row r="802" spans="6:13">
      <c r="F802" s="25" t="s">
        <v>25</v>
      </c>
      <c r="G802" s="25"/>
      <c r="H802" s="26"/>
      <c r="I802" s="27"/>
      <c r="J802" s="23"/>
      <c r="K802" s="24"/>
      <c r="L802" s="23" t="s">
        <v>18</v>
      </c>
      <c r="M802" s="1">
        <v>1</v>
      </c>
    </row>
    <row r="803" spans="6:13">
      <c r="F803" s="28" t="s">
        <v>26</v>
      </c>
      <c r="G803" s="29"/>
      <c r="H803" s="26"/>
      <c r="I803" s="27"/>
      <c r="J803" s="23"/>
      <c r="K803" s="24"/>
      <c r="L803" s="23" t="s">
        <v>18</v>
      </c>
    </row>
    <row r="804" spans="6:13">
      <c r="F804" s="28" t="s">
        <v>37</v>
      </c>
      <c r="G804" s="29"/>
      <c r="H804" s="29"/>
      <c r="I804" s="27"/>
      <c r="J804" s="23"/>
      <c r="K804" s="24"/>
      <c r="L804" s="23" t="s">
        <v>18</v>
      </c>
    </row>
    <row r="805" spans="6:13">
      <c r="F805" s="28" t="s">
        <v>27</v>
      </c>
      <c r="G805" s="29"/>
      <c r="H805" s="29"/>
      <c r="I805" s="27"/>
      <c r="J805" s="23"/>
      <c r="K805" s="24"/>
      <c r="L805" s="23" t="s">
        <v>18</v>
      </c>
      <c r="M805" s="1">
        <v>0.5</v>
      </c>
    </row>
    <row r="806" spans="6:13">
      <c r="F806" s="28" t="s">
        <v>28</v>
      </c>
      <c r="G806" s="29"/>
      <c r="H806" s="29"/>
      <c r="I806" s="27"/>
      <c r="J806" s="23"/>
      <c r="K806" s="24"/>
      <c r="L806" s="23" t="s">
        <v>18</v>
      </c>
      <c r="M806" s="1">
        <v>0.5</v>
      </c>
    </row>
    <row r="807" spans="6:13">
      <c r="F807" s="30" t="s">
        <v>29</v>
      </c>
      <c r="G807" s="31"/>
      <c r="H807" s="31"/>
      <c r="I807" s="32"/>
      <c r="J807" s="23"/>
      <c r="K807" s="24"/>
      <c r="L807" s="23" t="s">
        <v>18</v>
      </c>
      <c r="M807" s="1">
        <v>4</v>
      </c>
    </row>
    <row r="808" spans="6:13">
      <c r="F808" s="12" t="s">
        <v>16</v>
      </c>
      <c r="G808" s="13"/>
      <c r="H808" s="14"/>
      <c r="I808" s="15"/>
      <c r="J808" s="16"/>
      <c r="K808" s="17"/>
      <c r="L808" s="16" t="s">
        <v>18</v>
      </c>
    </row>
    <row r="809" spans="6:13">
      <c r="F809" s="18" t="s">
        <v>19</v>
      </c>
      <c r="G809" s="19"/>
      <c r="H809" s="20"/>
      <c r="I809" s="21" t="s">
        <v>17</v>
      </c>
      <c r="J809" s="16"/>
      <c r="K809" s="17"/>
      <c r="L809" s="16" t="s">
        <v>18</v>
      </c>
    </row>
    <row r="810" spans="6:13">
      <c r="F810" s="18" t="s">
        <v>20</v>
      </c>
      <c r="G810" s="19"/>
      <c r="H810" s="20"/>
      <c r="I810" s="21" t="s">
        <v>14</v>
      </c>
      <c r="J810" s="16"/>
      <c r="K810" s="17"/>
      <c r="L810" s="16" t="s">
        <v>18</v>
      </c>
    </row>
    <row r="811" spans="6:13">
      <c r="F811" s="18" t="s">
        <v>70</v>
      </c>
      <c r="G811" s="19"/>
      <c r="H811" s="20"/>
      <c r="I811" s="21"/>
      <c r="J811" s="16"/>
      <c r="K811" s="17"/>
      <c r="L811" s="16" t="s">
        <v>18</v>
      </c>
    </row>
    <row r="812" spans="6:13">
      <c r="F812" s="18" t="s">
        <v>30</v>
      </c>
      <c r="G812" s="19"/>
      <c r="H812" s="20"/>
      <c r="I812" s="21"/>
      <c r="J812" s="16"/>
      <c r="K812" s="17"/>
      <c r="L812" s="16" t="s">
        <v>18</v>
      </c>
    </row>
    <row r="813" spans="6:13">
      <c r="F813" s="18" t="s">
        <v>32</v>
      </c>
      <c r="G813" s="19"/>
      <c r="H813" s="20"/>
      <c r="I813" s="21"/>
      <c r="J813" s="16"/>
      <c r="K813" s="17"/>
      <c r="L813" s="16" t="s">
        <v>18</v>
      </c>
    </row>
    <row r="814" spans="6:13">
      <c r="F814" s="18" t="s">
        <v>31</v>
      </c>
      <c r="G814" s="19"/>
      <c r="H814" s="20"/>
      <c r="I814" s="21"/>
      <c r="J814" s="16"/>
      <c r="K814" s="17"/>
      <c r="L814" s="16" t="s">
        <v>18</v>
      </c>
    </row>
    <row r="815" spans="6:13">
      <c r="F815" s="18" t="s">
        <v>36</v>
      </c>
      <c r="G815" s="19"/>
      <c r="H815" s="20"/>
      <c r="I815" s="21"/>
      <c r="J815" s="16"/>
      <c r="K815" s="17"/>
      <c r="L815" s="16" t="s">
        <v>18</v>
      </c>
    </row>
    <row r="816" spans="6:13">
      <c r="F816" s="18" t="s">
        <v>34</v>
      </c>
      <c r="G816" s="19"/>
      <c r="H816" s="20"/>
      <c r="I816" s="21"/>
      <c r="J816" s="16"/>
      <c r="K816" s="17"/>
      <c r="L816" s="16" t="s">
        <v>18</v>
      </c>
    </row>
    <row r="817" spans="6:12">
      <c r="F817" s="18" t="s">
        <v>15</v>
      </c>
      <c r="G817" s="19"/>
      <c r="H817" s="20"/>
      <c r="I817" s="21"/>
      <c r="J817" s="16"/>
      <c r="K817" s="17"/>
      <c r="L817" s="16" t="s">
        <v>18</v>
      </c>
    </row>
    <row r="818" spans="6:12">
      <c r="F818" s="18" t="s">
        <v>33</v>
      </c>
      <c r="G818" s="19"/>
      <c r="H818" s="20"/>
      <c r="I818" s="21"/>
      <c r="J818" s="16"/>
      <c r="K818" s="17"/>
      <c r="L818" s="16" t="s">
        <v>18</v>
      </c>
    </row>
    <row r="819" spans="6:12">
      <c r="F819" s="18" t="s">
        <v>35</v>
      </c>
      <c r="G819" s="19"/>
      <c r="H819" s="20"/>
      <c r="I819" s="21"/>
      <c r="J819" s="16"/>
      <c r="K819" s="17"/>
      <c r="L819" s="16" t="s">
        <v>18</v>
      </c>
    </row>
    <row r="820" spans="6:12">
      <c r="F820" s="22" t="s">
        <v>22</v>
      </c>
      <c r="G820" s="19"/>
      <c r="H820" s="20"/>
      <c r="I820" s="21"/>
      <c r="J820" s="23"/>
      <c r="K820" s="24"/>
      <c r="L820" s="23" t="s">
        <v>18</v>
      </c>
    </row>
    <row r="821" spans="6:12">
      <c r="F821" s="22" t="s">
        <v>23</v>
      </c>
      <c r="G821" s="19"/>
      <c r="H821" s="20"/>
      <c r="I821" s="21"/>
      <c r="J821" s="23"/>
      <c r="K821" s="24"/>
      <c r="L821" s="23" t="s">
        <v>18</v>
      </c>
    </row>
    <row r="822" spans="6:12">
      <c r="F822" s="25" t="s">
        <v>24</v>
      </c>
      <c r="G822" s="25"/>
      <c r="H822" s="26"/>
      <c r="I822" s="27"/>
      <c r="J822" s="23"/>
      <c r="K822" s="24"/>
      <c r="L822" s="23" t="s">
        <v>18</v>
      </c>
    </row>
    <row r="823" spans="6:12">
      <c r="F823" s="25" t="s">
        <v>25</v>
      </c>
      <c r="G823" s="25"/>
      <c r="H823" s="26"/>
      <c r="I823" s="27"/>
      <c r="J823" s="23"/>
      <c r="K823" s="24"/>
      <c r="L823" s="23" t="s">
        <v>18</v>
      </c>
    </row>
    <row r="824" spans="6:12">
      <c r="F824" s="28" t="s">
        <v>26</v>
      </c>
      <c r="G824" s="29"/>
      <c r="H824" s="26"/>
      <c r="I824" s="27"/>
      <c r="J824" s="23"/>
      <c r="K824" s="24"/>
      <c r="L824" s="23" t="s">
        <v>18</v>
      </c>
    </row>
    <row r="825" spans="6:12">
      <c r="F825" s="28" t="s">
        <v>37</v>
      </c>
      <c r="G825" s="29"/>
      <c r="H825" s="29"/>
      <c r="I825" s="27"/>
      <c r="J825" s="23"/>
      <c r="K825" s="24"/>
      <c r="L825" s="23" t="s">
        <v>18</v>
      </c>
    </row>
    <row r="826" spans="6:12">
      <c r="F826" s="28" t="s">
        <v>27</v>
      </c>
      <c r="G826" s="29"/>
      <c r="H826" s="29"/>
      <c r="I826" s="27"/>
      <c r="J826" s="23"/>
      <c r="K826" s="24"/>
      <c r="L826" s="23" t="s">
        <v>18</v>
      </c>
    </row>
    <row r="827" spans="6:12">
      <c r="F827" s="28" t="s">
        <v>28</v>
      </c>
      <c r="G827" s="29"/>
      <c r="H827" s="29"/>
      <c r="I827" s="27"/>
      <c r="J827" s="23"/>
      <c r="K827" s="24"/>
      <c r="L827" s="23" t="s">
        <v>18</v>
      </c>
    </row>
    <row r="828" spans="6:12">
      <c r="F828" s="30" t="s">
        <v>29</v>
      </c>
      <c r="G828" s="31"/>
      <c r="H828" s="31"/>
      <c r="I828" s="32"/>
      <c r="J828" s="23"/>
      <c r="K828" s="24"/>
      <c r="L828" s="23" t="s">
        <v>18</v>
      </c>
    </row>
    <row r="1436" spans="14:14">
      <c r="N1436" s="1">
        <f>M1436/83.5*100</f>
        <v>0</v>
      </c>
    </row>
    <row r="1453" spans="11:13">
      <c r="K1453" s="59">
        <v>1718.5</v>
      </c>
    </row>
    <row r="1454" spans="11:13">
      <c r="K1454" s="59">
        <v>1675</v>
      </c>
    </row>
    <row r="1455" spans="11:13">
      <c r="M1455" s="1">
        <v>142.5</v>
      </c>
    </row>
    <row r="1456" spans="11:13">
      <c r="M1456" s="1">
        <v>16.5</v>
      </c>
    </row>
    <row r="1457" spans="9:13">
      <c r="M1457" s="1">
        <v>1</v>
      </c>
    </row>
    <row r="1458" spans="9:13">
      <c r="I1458" s="1">
        <v>1718.5</v>
      </c>
    </row>
    <row r="1459" spans="9:13">
      <c r="I1459" s="1">
        <v>1718.5</v>
      </c>
      <c r="M1459" s="1">
        <v>1</v>
      </c>
    </row>
    <row r="1460" spans="9:13">
      <c r="I1460" s="1" t="s">
        <v>90</v>
      </c>
      <c r="M1460" s="1">
        <v>1.5</v>
      </c>
    </row>
    <row r="1461" spans="9:13">
      <c r="I1461" s="1" t="s">
        <v>91</v>
      </c>
      <c r="M1461" s="1">
        <v>0.5</v>
      </c>
    </row>
    <row r="1462" spans="9:13">
      <c r="M1462" s="1">
        <v>0.5</v>
      </c>
    </row>
    <row r="1463" spans="9:13">
      <c r="M1463" s="1">
        <v>0.5</v>
      </c>
    </row>
    <row r="1464" spans="9:13">
      <c r="M1464" s="1">
        <v>1</v>
      </c>
    </row>
    <row r="1465" spans="9:13">
      <c r="M1465" s="1">
        <v>1.5</v>
      </c>
    </row>
    <row r="1467" spans="9:13">
      <c r="M1467" s="1">
        <v>1.5</v>
      </c>
    </row>
    <row r="1468" spans="9:13">
      <c r="I1468" s="1" t="s">
        <v>92</v>
      </c>
    </row>
    <row r="1469" spans="9:13">
      <c r="I1469" s="1">
        <v>1675</v>
      </c>
    </row>
    <row r="1470" spans="9:13">
      <c r="I1470" s="1" t="s">
        <v>90</v>
      </c>
    </row>
    <row r="1471" spans="9:13">
      <c r="I1471" s="1" t="s">
        <v>93</v>
      </c>
      <c r="M1471" s="1">
        <v>1</v>
      </c>
    </row>
    <row r="1473" spans="6:13">
      <c r="M1473" s="1">
        <v>1</v>
      </c>
    </row>
    <row r="1475" spans="6:13">
      <c r="M1475" s="1">
        <v>223</v>
      </c>
    </row>
    <row r="1476" spans="6:13">
      <c r="F1476" s="1" t="s">
        <v>73</v>
      </c>
      <c r="M1476" s="1">
        <v>1</v>
      </c>
    </row>
    <row r="1477" spans="6:13">
      <c r="M1477" s="1">
        <v>3</v>
      </c>
    </row>
    <row r="1478" spans="6:13">
      <c r="M1478" s="1">
        <v>1</v>
      </c>
    </row>
    <row r="1479" spans="6:13">
      <c r="M1479" s="1">
        <v>0.5</v>
      </c>
    </row>
    <row r="1480" spans="6:13">
      <c r="M1480" s="1">
        <v>1</v>
      </c>
    </row>
    <row r="1481" spans="6:13">
      <c r="M1481" s="1">
        <v>0.5</v>
      </c>
    </row>
    <row r="1482" spans="6:13">
      <c r="M1482" s="1">
        <v>4</v>
      </c>
    </row>
    <row r="3203" spans="6:12">
      <c r="K3203" s="58"/>
    </row>
    <row r="3205" spans="6:12">
      <c r="F3205" s="12" t="s">
        <v>94</v>
      </c>
      <c r="G3205" s="13"/>
      <c r="H3205" s="14"/>
      <c r="I3205" s="15"/>
      <c r="K3205" s="1">
        <v>2.5</v>
      </c>
    </row>
    <row r="3206" spans="6:12">
      <c r="F3206" s="18" t="s">
        <v>15</v>
      </c>
      <c r="G3206" s="19"/>
      <c r="H3206" s="20"/>
      <c r="I3206" s="21" t="s">
        <v>92</v>
      </c>
      <c r="K3206" s="1">
        <v>176.1</v>
      </c>
    </row>
    <row r="3207" spans="6:12">
      <c r="F3207" s="22" t="s">
        <v>22</v>
      </c>
      <c r="G3207" s="22"/>
      <c r="H3207" s="60"/>
      <c r="I3207" s="21">
        <v>460</v>
      </c>
      <c r="J3207" s="67"/>
      <c r="K3207" s="67">
        <v>1</v>
      </c>
      <c r="L3207" s="67"/>
    </row>
    <row r="3208" spans="6:12">
      <c r="F3208" s="22" t="s">
        <v>23</v>
      </c>
      <c r="G3208" s="22"/>
      <c r="H3208" s="60"/>
      <c r="I3208" s="68"/>
      <c r="J3208" s="67"/>
      <c r="K3208" s="67">
        <v>0.1</v>
      </c>
      <c r="L3208" s="67"/>
    </row>
    <row r="3209" spans="6:12">
      <c r="F3209" s="22" t="s">
        <v>24</v>
      </c>
      <c r="G3209" s="22"/>
      <c r="H3209" s="60"/>
      <c r="I3209" s="68" t="s">
        <v>95</v>
      </c>
      <c r="J3209" s="67"/>
      <c r="K3209" s="67">
        <v>0.3</v>
      </c>
      <c r="L3209" s="67"/>
    </row>
    <row r="3210" spans="6:12">
      <c r="F3210" s="22" t="s">
        <v>25</v>
      </c>
      <c r="G3210" s="22"/>
      <c r="H3210" s="60"/>
      <c r="I3210" s="68" t="s">
        <v>96</v>
      </c>
      <c r="J3210" s="67"/>
      <c r="K3210" s="67">
        <v>0.5</v>
      </c>
      <c r="L3210" s="67"/>
    </row>
    <row r="3211" spans="6:12">
      <c r="F3211" s="61" t="s">
        <v>80</v>
      </c>
      <c r="G3211" s="62"/>
      <c r="H3211" s="60"/>
      <c r="I3211" s="68"/>
      <c r="J3211" s="67"/>
      <c r="K3211" s="67">
        <v>0.5</v>
      </c>
      <c r="L3211" s="67"/>
    </row>
    <row r="3212" spans="6:12">
      <c r="F3212" s="63" t="s">
        <v>97</v>
      </c>
      <c r="G3212" s="64"/>
      <c r="H3212" s="64"/>
      <c r="I3212" s="69"/>
      <c r="J3212" s="67"/>
      <c r="K3212" s="67">
        <v>1</v>
      </c>
      <c r="L3212" s="67"/>
    </row>
    <row r="3213" spans="6:12">
      <c r="F3213" s="65"/>
      <c r="G3213" s="66"/>
      <c r="H3213" s="66"/>
      <c r="I3213" s="70"/>
      <c r="J3213" s="67"/>
      <c r="K3213" s="67"/>
      <c r="L3213" s="67"/>
    </row>
    <row r="3214" spans="6:12">
      <c r="F3214" s="65"/>
      <c r="G3214" s="66"/>
      <c r="H3214" s="66"/>
      <c r="I3214" s="70"/>
      <c r="J3214" s="67"/>
      <c r="K3214" s="67"/>
      <c r="L3214" s="67"/>
    </row>
    <row r="3215" spans="6:12">
      <c r="F3215" s="65"/>
      <c r="G3215" s="66"/>
      <c r="H3215" s="66"/>
      <c r="I3215" s="70"/>
      <c r="J3215" s="67"/>
      <c r="K3215" s="67"/>
      <c r="L3215" s="67"/>
    </row>
    <row r="3216" spans="6:12">
      <c r="F3216" s="65"/>
      <c r="G3216" s="66"/>
      <c r="H3216" s="66"/>
      <c r="I3216" s="70"/>
      <c r="J3216" s="67"/>
      <c r="K3216" s="67"/>
      <c r="L3216" s="67"/>
    </row>
    <row r="3217" spans="6:12">
      <c r="F3217" s="65"/>
      <c r="G3217" s="66"/>
      <c r="H3217" s="66"/>
      <c r="I3217" s="70"/>
      <c r="J3217" s="67"/>
      <c r="K3217" s="67"/>
      <c r="L3217" s="67"/>
    </row>
    <row r="3218" spans="6:12">
      <c r="F3218" s="65"/>
      <c r="G3218" s="66"/>
      <c r="H3218" s="66"/>
      <c r="I3218" s="70"/>
      <c r="J3218" s="67"/>
      <c r="K3218" s="67"/>
      <c r="L3218" s="67"/>
    </row>
    <row r="3219" spans="6:12">
      <c r="F3219" s="65"/>
      <c r="G3219" s="66"/>
      <c r="H3219" s="66"/>
      <c r="I3219" s="70"/>
      <c r="J3219" s="67"/>
      <c r="K3219" s="67"/>
      <c r="L3219" s="67"/>
    </row>
    <row r="3220" spans="6:12">
      <c r="F3220" s="65"/>
      <c r="G3220" s="66"/>
      <c r="H3220" s="66"/>
      <c r="I3220" s="70"/>
      <c r="J3220" s="67"/>
      <c r="K3220" s="67"/>
      <c r="L3220" s="67"/>
    </row>
    <row r="3221" spans="6:12">
      <c r="F3221" s="65"/>
      <c r="G3221" s="66"/>
      <c r="H3221" s="66"/>
      <c r="I3221" s="70"/>
      <c r="J3221" s="67"/>
      <c r="K3221" s="67"/>
      <c r="L3221" s="67"/>
    </row>
    <row r="3222" spans="6:12">
      <c r="F3222" s="65"/>
      <c r="G3222" s="66"/>
      <c r="H3222" s="66"/>
      <c r="I3222" s="70"/>
      <c r="J3222" s="67"/>
      <c r="K3222" s="67"/>
      <c r="L3222" s="67"/>
    </row>
    <row r="3223" spans="6:12">
      <c r="F3223" s="65"/>
      <c r="G3223" s="66"/>
      <c r="H3223" s="66"/>
      <c r="I3223" s="70"/>
      <c r="J3223" s="67"/>
      <c r="K3223" s="67"/>
      <c r="L3223" s="67"/>
    </row>
    <row r="3224" spans="6:12">
      <c r="F3224" s="65"/>
      <c r="G3224" s="66"/>
      <c r="H3224" s="66"/>
      <c r="I3224" s="70"/>
      <c r="J3224" s="67"/>
      <c r="K3224" s="67"/>
      <c r="L3224" s="67"/>
    </row>
    <row r="3225" spans="6:12">
      <c r="F3225" s="65"/>
      <c r="G3225" s="66"/>
      <c r="H3225" s="66"/>
      <c r="I3225" s="70"/>
      <c r="J3225" s="67"/>
      <c r="K3225" s="67"/>
      <c r="L3225" s="67"/>
    </row>
    <row r="3226" spans="6:12">
      <c r="F3226" s="65"/>
      <c r="G3226" s="66"/>
      <c r="H3226" s="66"/>
      <c r="I3226" s="70"/>
      <c r="J3226" s="67"/>
      <c r="K3226" s="67"/>
      <c r="L3226" s="67"/>
    </row>
    <row r="3227" spans="6:12">
      <c r="F3227" s="65"/>
      <c r="G3227" s="66"/>
      <c r="H3227" s="66"/>
      <c r="I3227" s="70"/>
      <c r="J3227" s="67"/>
      <c r="K3227" s="67"/>
      <c r="L3227" s="67"/>
    </row>
    <row r="3228" spans="6:12">
      <c r="F3228" s="65"/>
      <c r="G3228" s="66"/>
      <c r="H3228" s="66"/>
      <c r="I3228" s="70"/>
      <c r="J3228" s="67"/>
      <c r="K3228" s="67"/>
      <c r="L3228" s="67"/>
    </row>
    <row r="3229" spans="6:12">
      <c r="F3229" s="65"/>
      <c r="G3229" s="66"/>
      <c r="H3229" s="66"/>
      <c r="I3229" s="70"/>
      <c r="J3229" s="67"/>
      <c r="K3229" s="67"/>
      <c r="L3229" s="67"/>
    </row>
  </sheetData>
  <mergeCells count="1">
    <mergeCell ref="D57:D66"/>
  </mergeCell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45"/>
  <sheetViews>
    <sheetView topLeftCell="A27" workbookViewId="0">
      <selection activeCell="B46" sqref="B46"/>
    </sheetView>
  </sheetViews>
  <sheetFormatPr defaultRowHeight="15.75"/>
  <cols>
    <col min="1" max="1" width="3.875" style="201" customWidth="1"/>
    <col min="2" max="2" width="9.375" customWidth="1"/>
    <col min="3" max="3" width="7.625" customWidth="1"/>
    <col min="4" max="4" width="8" customWidth="1"/>
    <col min="5" max="5" width="8.875" customWidth="1"/>
  </cols>
  <sheetData>
    <row r="1" spans="1:19">
      <c r="A1" s="206" t="s">
        <v>417</v>
      </c>
    </row>
    <row r="2" spans="1:19">
      <c r="A2" s="207">
        <v>1</v>
      </c>
      <c r="B2" s="203" t="s">
        <v>445</v>
      </c>
    </row>
    <row r="3" spans="1:19">
      <c r="A3" s="207"/>
      <c r="B3" s="203" t="s">
        <v>444</v>
      </c>
    </row>
    <row r="4" spans="1:19">
      <c r="A4" s="207"/>
      <c r="B4" s="203" t="s">
        <v>443</v>
      </c>
    </row>
    <row r="5" spans="1:19" ht="16.5" thickBot="1">
      <c r="A5" s="207"/>
      <c r="B5" s="203" t="s">
        <v>413</v>
      </c>
      <c r="G5" s="223" t="s">
        <v>436</v>
      </c>
    </row>
    <row r="6" spans="1:19" ht="16.5" thickBot="1">
      <c r="A6" s="207"/>
      <c r="B6" s="203" t="s">
        <v>446</v>
      </c>
      <c r="D6" s="224" t="s">
        <v>449</v>
      </c>
      <c r="E6" s="224" t="s">
        <v>450</v>
      </c>
      <c r="F6" s="224" t="s">
        <v>451</v>
      </c>
      <c r="G6" s="228"/>
      <c r="H6" s="228"/>
      <c r="I6" s="203" t="s">
        <v>447</v>
      </c>
      <c r="J6" s="225" t="s">
        <v>448</v>
      </c>
    </row>
    <row r="7" spans="1:19" ht="16.5" thickBot="1">
      <c r="A7" s="207"/>
      <c r="B7" s="244" t="s">
        <v>452</v>
      </c>
      <c r="D7" s="209"/>
      <c r="E7" s="209"/>
      <c r="F7" s="209"/>
      <c r="G7" s="209"/>
      <c r="H7" s="209"/>
      <c r="I7" s="203"/>
      <c r="K7" s="203" t="s">
        <v>468</v>
      </c>
    </row>
    <row r="8" spans="1:19" ht="16.5" thickBot="1">
      <c r="B8" s="237" t="s">
        <v>466</v>
      </c>
      <c r="C8" s="238" t="s">
        <v>415</v>
      </c>
      <c r="D8" s="239" t="s">
        <v>18</v>
      </c>
      <c r="E8" s="279" t="s">
        <v>89</v>
      </c>
      <c r="F8" s="203" t="s">
        <v>467</v>
      </c>
      <c r="K8" s="203" t="s">
        <v>469</v>
      </c>
    </row>
    <row r="9" spans="1:19">
      <c r="B9" s="229">
        <v>1</v>
      </c>
      <c r="C9" s="230"/>
      <c r="D9" s="231"/>
      <c r="E9" s="226"/>
      <c r="F9" s="209"/>
      <c r="G9" s="209"/>
      <c r="H9" s="209"/>
      <c r="I9" s="209"/>
      <c r="J9" s="209"/>
      <c r="K9" s="226" t="s">
        <v>470</v>
      </c>
      <c r="L9" s="209"/>
      <c r="M9" s="209"/>
      <c r="N9" s="209"/>
      <c r="O9" s="209"/>
      <c r="P9" s="209"/>
      <c r="Q9" s="209"/>
      <c r="R9" s="209"/>
      <c r="S9" s="203"/>
    </row>
    <row r="10" spans="1:19">
      <c r="A10" s="205"/>
      <c r="B10" s="232">
        <v>2</v>
      </c>
      <c r="C10" s="226"/>
      <c r="D10" s="233"/>
      <c r="E10" s="226"/>
      <c r="F10" s="209"/>
      <c r="G10" s="209"/>
      <c r="H10" s="209"/>
      <c r="I10" s="209"/>
      <c r="J10" s="209"/>
      <c r="K10" s="209"/>
      <c r="L10" s="209"/>
      <c r="M10" s="209"/>
      <c r="N10" s="209"/>
      <c r="O10" s="209"/>
      <c r="P10" s="209"/>
      <c r="Q10" s="209"/>
      <c r="R10" s="209"/>
      <c r="S10" s="203"/>
    </row>
    <row r="11" spans="1:19">
      <c r="A11" s="205"/>
      <c r="B11" s="232">
        <v>3</v>
      </c>
      <c r="C11" s="226"/>
      <c r="D11" s="233"/>
      <c r="E11" s="226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3"/>
    </row>
    <row r="12" spans="1:19">
      <c r="B12" s="243" t="s">
        <v>439</v>
      </c>
      <c r="C12" s="226"/>
      <c r="D12" s="233"/>
      <c r="E12" s="226"/>
      <c r="S12" s="203"/>
    </row>
    <row r="13" spans="1:19">
      <c r="B13" s="232">
        <v>24</v>
      </c>
      <c r="C13" s="226"/>
      <c r="D13" s="233"/>
      <c r="E13" s="226"/>
      <c r="S13" s="203"/>
    </row>
    <row r="14" spans="1:19">
      <c r="B14" s="232" t="s">
        <v>89</v>
      </c>
      <c r="C14" s="226"/>
      <c r="D14" s="233"/>
      <c r="E14" s="226" t="s">
        <v>454</v>
      </c>
    </row>
    <row r="15" spans="1:19" ht="16.5" thickBot="1">
      <c r="B15" s="234" t="s">
        <v>430</v>
      </c>
      <c r="C15" s="235"/>
      <c r="D15" s="236"/>
      <c r="E15" s="226"/>
    </row>
    <row r="16" spans="1:19" ht="16.5" thickBot="1">
      <c r="A16" s="205"/>
      <c r="B16" s="229" t="s">
        <v>440</v>
      </c>
      <c r="C16" s="238" t="s">
        <v>415</v>
      </c>
      <c r="D16" s="239" t="s">
        <v>18</v>
      </c>
      <c r="E16" s="226"/>
    </row>
    <row r="17" spans="1:5">
      <c r="B17" s="229">
        <v>1</v>
      </c>
      <c r="C17" s="230"/>
      <c r="D17" s="231"/>
      <c r="E17" s="226"/>
    </row>
    <row r="18" spans="1:5">
      <c r="A18" s="205"/>
      <c r="B18" s="232">
        <v>2</v>
      </c>
      <c r="C18" s="226"/>
      <c r="D18" s="233"/>
      <c r="E18" s="226"/>
    </row>
    <row r="19" spans="1:5">
      <c r="A19" s="205"/>
      <c r="B19" s="232">
        <v>3</v>
      </c>
      <c r="C19" s="226"/>
      <c r="D19" s="233"/>
      <c r="E19" s="226"/>
    </row>
    <row r="20" spans="1:5">
      <c r="B20" s="243" t="s">
        <v>439</v>
      </c>
      <c r="C20" s="226"/>
      <c r="D20" s="233"/>
      <c r="E20" s="226"/>
    </row>
    <row r="21" spans="1:5">
      <c r="B21" s="232">
        <v>24</v>
      </c>
      <c r="C21" s="226"/>
      <c r="D21" s="233"/>
      <c r="E21" s="226"/>
    </row>
    <row r="22" spans="1:5">
      <c r="A22" s="206"/>
      <c r="B22" s="232" t="s">
        <v>89</v>
      </c>
      <c r="C22" s="226"/>
      <c r="D22" s="233"/>
      <c r="E22" s="226" t="s">
        <v>454</v>
      </c>
    </row>
    <row r="23" spans="1:5" ht="16.5" thickBot="1">
      <c r="B23" s="234" t="s">
        <v>430</v>
      </c>
      <c r="C23" s="235"/>
      <c r="D23" s="236"/>
      <c r="E23" s="226"/>
    </row>
    <row r="24" spans="1:5" ht="16.5" thickBot="1">
      <c r="A24" s="205"/>
      <c r="B24" s="237" t="s">
        <v>414</v>
      </c>
      <c r="C24" s="238" t="s">
        <v>415</v>
      </c>
      <c r="D24" s="239" t="s">
        <v>18</v>
      </c>
      <c r="E24" s="226"/>
    </row>
    <row r="25" spans="1:5">
      <c r="B25" s="229" t="s">
        <v>441</v>
      </c>
      <c r="C25" s="230"/>
      <c r="D25" s="231"/>
      <c r="E25" s="226"/>
    </row>
    <row r="26" spans="1:5">
      <c r="A26" s="205"/>
      <c r="B26" s="232">
        <v>2</v>
      </c>
      <c r="C26" s="226"/>
      <c r="D26" s="233"/>
      <c r="E26" s="226"/>
    </row>
    <row r="27" spans="1:5">
      <c r="A27" s="205"/>
      <c r="B27" s="232">
        <v>3</v>
      </c>
      <c r="C27" s="226"/>
      <c r="D27" s="233"/>
      <c r="E27" s="226"/>
    </row>
    <row r="28" spans="1:5">
      <c r="A28" s="205"/>
      <c r="B28" s="243" t="s">
        <v>439</v>
      </c>
      <c r="C28" s="209"/>
      <c r="D28" s="240"/>
    </row>
    <row r="29" spans="1:5">
      <c r="A29" s="205"/>
      <c r="B29" s="232">
        <v>24</v>
      </c>
      <c r="C29" s="209"/>
      <c r="D29" s="240"/>
    </row>
    <row r="30" spans="1:5">
      <c r="A30" s="205"/>
      <c r="B30" s="232" t="s">
        <v>89</v>
      </c>
      <c r="C30" s="209"/>
      <c r="D30" s="240"/>
      <c r="E30" s="226" t="s">
        <v>454</v>
      </c>
    </row>
    <row r="31" spans="1:5" ht="16.5" thickBot="1">
      <c r="B31" s="234" t="s">
        <v>430</v>
      </c>
      <c r="C31" s="241"/>
      <c r="D31" s="242"/>
    </row>
    <row r="32" spans="1:5">
      <c r="A32" s="205"/>
      <c r="B32" s="226"/>
      <c r="C32" s="209"/>
      <c r="D32" s="209"/>
    </row>
    <row r="33" spans="1:15" ht="16.5" thickBot="1">
      <c r="A33" s="201">
        <v>2</v>
      </c>
      <c r="B33" s="203" t="s">
        <v>442</v>
      </c>
    </row>
    <row r="34" spans="1:15" ht="16.5" thickBot="1">
      <c r="A34" s="208"/>
      <c r="B34" s="203" t="s">
        <v>416</v>
      </c>
      <c r="F34" s="225" t="s">
        <v>448</v>
      </c>
    </row>
    <row r="35" spans="1:15">
      <c r="A35" s="205"/>
      <c r="B35" s="203" t="s">
        <v>434</v>
      </c>
      <c r="H35" s="223"/>
    </row>
    <row r="36" spans="1:15">
      <c r="A36" s="205"/>
      <c r="B36" s="203" t="s">
        <v>453</v>
      </c>
      <c r="I36" s="223" t="s">
        <v>425</v>
      </c>
    </row>
    <row r="37" spans="1:15">
      <c r="A37" s="205"/>
      <c r="B37" s="203" t="s">
        <v>421</v>
      </c>
      <c r="H37" s="223"/>
    </row>
    <row r="38" spans="1:15">
      <c r="B38" s="204" t="s">
        <v>418</v>
      </c>
      <c r="F38" s="246"/>
      <c r="G38" s="247"/>
      <c r="H38" s="247"/>
      <c r="I38" s="248"/>
      <c r="J38" s="246"/>
      <c r="K38" s="247"/>
      <c r="L38" s="247"/>
      <c r="M38" s="248"/>
    </row>
    <row r="39" spans="1:15">
      <c r="B39" s="204" t="s">
        <v>419</v>
      </c>
      <c r="F39" s="249"/>
      <c r="G39" s="247"/>
      <c r="H39" s="247"/>
      <c r="I39" s="249"/>
      <c r="J39" s="249"/>
      <c r="K39" s="247"/>
      <c r="L39" s="247"/>
      <c r="M39" s="249"/>
    </row>
    <row r="40" spans="1:15">
      <c r="B40" s="204" t="s">
        <v>420</v>
      </c>
      <c r="F40" s="250"/>
      <c r="G40" s="247"/>
      <c r="H40" s="247"/>
      <c r="I40" s="247"/>
      <c r="J40" s="250"/>
      <c r="K40" s="247"/>
      <c r="L40" s="247"/>
      <c r="M40" s="247"/>
    </row>
    <row r="41" spans="1:15">
      <c r="B41" s="203" t="s">
        <v>429</v>
      </c>
      <c r="F41" s="250"/>
      <c r="G41" s="247"/>
      <c r="H41" s="247"/>
      <c r="I41" s="247"/>
      <c r="J41" s="250"/>
      <c r="K41" s="247"/>
      <c r="L41" s="247"/>
      <c r="M41" s="247"/>
    </row>
    <row r="42" spans="1:15">
      <c r="B42" s="203" t="s">
        <v>426</v>
      </c>
      <c r="F42" s="250"/>
      <c r="G42" s="247"/>
      <c r="H42" s="247"/>
      <c r="I42" s="247"/>
      <c r="J42" s="250"/>
      <c r="K42" s="247"/>
      <c r="L42" s="247"/>
      <c r="M42" s="247"/>
    </row>
    <row r="43" spans="1:15" ht="16.5" thickBot="1">
      <c r="B43" s="203"/>
      <c r="F43" s="250"/>
      <c r="G43" s="247"/>
      <c r="H43" s="247"/>
      <c r="I43" s="247"/>
      <c r="J43" s="250"/>
      <c r="K43" s="247"/>
      <c r="L43" s="247"/>
      <c r="M43" s="247"/>
    </row>
    <row r="44" spans="1:15" ht="16.5" thickBot="1">
      <c r="B44" s="225" t="s">
        <v>90</v>
      </c>
      <c r="D44" s="203" t="s">
        <v>428</v>
      </c>
      <c r="F44" s="250"/>
      <c r="G44" s="247"/>
      <c r="H44" s="247"/>
      <c r="I44" s="247"/>
      <c r="J44" s="250"/>
      <c r="K44" s="247"/>
      <c r="L44" s="247"/>
      <c r="M44" s="247"/>
    </row>
    <row r="45" spans="1:15" ht="16.5" thickBot="1">
      <c r="B45" s="226"/>
      <c r="D45" s="203"/>
      <c r="F45" s="250"/>
      <c r="G45" s="247"/>
      <c r="H45" s="247"/>
      <c r="I45" s="247"/>
      <c r="J45" s="250"/>
      <c r="K45" s="247"/>
      <c r="L45" s="247"/>
      <c r="M45" s="247"/>
    </row>
    <row r="46" spans="1:15" ht="16.5" thickBot="1">
      <c r="B46" s="203" t="s">
        <v>427</v>
      </c>
      <c r="E46" s="255" t="s">
        <v>455</v>
      </c>
      <c r="F46" s="250"/>
      <c r="G46" s="254" t="s">
        <v>458</v>
      </c>
      <c r="H46" s="247"/>
      <c r="I46" s="247"/>
      <c r="J46" s="250"/>
      <c r="K46" s="247"/>
      <c r="L46" s="247"/>
      <c r="M46" s="247"/>
    </row>
    <row r="47" spans="1:15">
      <c r="B47" s="258" t="s">
        <v>422</v>
      </c>
      <c r="C47" s="259"/>
      <c r="D47" s="259"/>
      <c r="E47" s="267" t="s">
        <v>18</v>
      </c>
      <c r="F47" s="250"/>
      <c r="G47" s="247"/>
      <c r="H47" s="247"/>
      <c r="I47" s="247"/>
      <c r="J47" s="250"/>
      <c r="K47" s="247"/>
      <c r="L47" s="247"/>
      <c r="M47" s="247"/>
      <c r="O47" s="224" t="s">
        <v>430</v>
      </c>
    </row>
    <row r="48" spans="1:15">
      <c r="A48"/>
      <c r="B48" s="260" t="s">
        <v>16</v>
      </c>
      <c r="C48" s="261"/>
      <c r="D48" s="261"/>
      <c r="E48" s="245"/>
      <c r="F48" s="252"/>
      <c r="G48" s="253"/>
      <c r="H48" s="253"/>
      <c r="I48" s="253"/>
      <c r="J48" s="252"/>
      <c r="K48" s="253"/>
      <c r="L48" s="253"/>
      <c r="M48" s="246" t="s">
        <v>456</v>
      </c>
      <c r="O48" s="228"/>
    </row>
    <row r="49" spans="1:15">
      <c r="A49"/>
      <c r="B49" s="260" t="s">
        <v>19</v>
      </c>
      <c r="C49" s="261"/>
      <c r="D49" s="261"/>
      <c r="E49" s="245"/>
      <c r="F49" s="252"/>
      <c r="G49" s="253"/>
      <c r="H49" s="253"/>
      <c r="I49" s="253"/>
      <c r="J49" s="252"/>
      <c r="K49" s="253"/>
      <c r="L49" s="253"/>
      <c r="M49" s="247"/>
      <c r="O49" s="228"/>
    </row>
    <row r="50" spans="1:15">
      <c r="A50"/>
      <c r="B50" s="260" t="s">
        <v>20</v>
      </c>
      <c r="C50" s="261"/>
      <c r="D50" s="261"/>
      <c r="E50" s="245"/>
      <c r="F50" s="252"/>
      <c r="G50" s="253"/>
      <c r="H50" s="253"/>
      <c r="I50" s="253"/>
      <c r="J50" s="252"/>
      <c r="K50" s="253"/>
      <c r="L50" s="253"/>
      <c r="M50" s="247"/>
      <c r="O50" s="228"/>
    </row>
    <row r="51" spans="1:15">
      <c r="A51"/>
      <c r="B51" s="260" t="s">
        <v>266</v>
      </c>
      <c r="C51" s="261"/>
      <c r="D51" s="261"/>
      <c r="E51" s="245"/>
      <c r="F51" s="252"/>
      <c r="G51" s="253"/>
      <c r="H51" s="253"/>
      <c r="I51" s="253"/>
      <c r="J51" s="252"/>
      <c r="K51" s="253"/>
      <c r="L51" s="253"/>
      <c r="M51" s="247"/>
      <c r="O51" s="228"/>
    </row>
    <row r="52" spans="1:15">
      <c r="A52"/>
      <c r="B52" s="260" t="s">
        <v>262</v>
      </c>
      <c r="C52" s="261"/>
      <c r="D52" s="261"/>
      <c r="E52" s="245"/>
      <c r="F52" s="252"/>
      <c r="G52" s="253"/>
      <c r="H52" s="253"/>
      <c r="I52" s="253"/>
      <c r="J52" s="252"/>
      <c r="K52" s="253"/>
      <c r="L52" s="253"/>
      <c r="M52" s="247"/>
      <c r="O52" s="228"/>
    </row>
    <row r="53" spans="1:15">
      <c r="A53"/>
      <c r="B53" s="260" t="s">
        <v>130</v>
      </c>
      <c r="C53" s="261"/>
      <c r="D53" s="261"/>
      <c r="E53" s="245"/>
      <c r="F53" s="252"/>
      <c r="G53" s="253"/>
      <c r="H53" s="253"/>
      <c r="I53" s="253"/>
      <c r="J53" s="252"/>
      <c r="K53" s="253"/>
      <c r="L53" s="253"/>
      <c r="M53" s="247"/>
      <c r="O53" s="228"/>
    </row>
    <row r="54" spans="1:15">
      <c r="A54"/>
      <c r="B54" s="260" t="s">
        <v>30</v>
      </c>
      <c r="C54" s="261"/>
      <c r="D54" s="261"/>
      <c r="E54" s="245"/>
      <c r="F54" s="252"/>
      <c r="G54" s="253"/>
      <c r="H54" s="253"/>
      <c r="I54" s="253"/>
      <c r="J54" s="252"/>
      <c r="K54" s="253"/>
      <c r="L54" s="253"/>
      <c r="M54" s="247"/>
      <c r="O54" s="228"/>
    </row>
    <row r="55" spans="1:15">
      <c r="A55"/>
      <c r="B55" s="260" t="s">
        <v>32</v>
      </c>
      <c r="C55" s="261"/>
      <c r="D55" s="261"/>
      <c r="E55" s="245"/>
      <c r="F55" s="270"/>
      <c r="G55" s="253"/>
      <c r="H55" s="253"/>
      <c r="I55" s="253"/>
      <c r="J55" s="270"/>
      <c r="K55" s="253"/>
      <c r="L55" s="253"/>
      <c r="M55" s="247"/>
      <c r="O55" s="228"/>
    </row>
    <row r="56" spans="1:15">
      <c r="A56"/>
      <c r="B56" s="260" t="s">
        <v>31</v>
      </c>
      <c r="C56" s="261"/>
      <c r="D56" s="261"/>
      <c r="E56" s="245"/>
      <c r="F56" s="270"/>
      <c r="G56" s="253"/>
      <c r="H56" s="253"/>
      <c r="I56" s="253"/>
      <c r="J56" s="270"/>
      <c r="K56" s="253"/>
      <c r="L56" s="253"/>
      <c r="M56" s="247"/>
      <c r="O56" s="228"/>
    </row>
    <row r="57" spans="1:15">
      <c r="A57"/>
      <c r="B57" s="260" t="s">
        <v>36</v>
      </c>
      <c r="C57" s="261"/>
      <c r="D57" s="261"/>
      <c r="E57" s="245"/>
      <c r="F57" s="271"/>
      <c r="G57" s="253"/>
      <c r="H57" s="253"/>
      <c r="I57" s="253"/>
      <c r="J57" s="271"/>
      <c r="K57" s="253"/>
      <c r="L57" s="253"/>
      <c r="M57" s="247"/>
      <c r="O57" s="228"/>
    </row>
    <row r="58" spans="1:15">
      <c r="A58"/>
      <c r="B58" s="260" t="s">
        <v>34</v>
      </c>
      <c r="C58" s="261"/>
      <c r="D58" s="261"/>
      <c r="E58" s="245"/>
      <c r="F58" s="271"/>
      <c r="G58" s="253"/>
      <c r="H58" s="253"/>
      <c r="I58" s="253"/>
      <c r="J58" s="271"/>
      <c r="K58" s="253"/>
      <c r="L58" s="253"/>
      <c r="M58" s="247"/>
      <c r="O58" s="228"/>
    </row>
    <row r="59" spans="1:15">
      <c r="A59"/>
      <c r="B59" s="260" t="s">
        <v>15</v>
      </c>
      <c r="C59" s="261"/>
      <c r="D59" s="261"/>
      <c r="E59" s="245"/>
      <c r="F59" s="272"/>
      <c r="G59" s="253"/>
      <c r="H59" s="253"/>
      <c r="I59" s="253"/>
      <c r="J59" s="272"/>
      <c r="K59" s="253"/>
      <c r="L59" s="253"/>
      <c r="M59" s="247"/>
      <c r="O59" s="228"/>
    </row>
    <row r="60" spans="1:15">
      <c r="A60"/>
      <c r="B60" s="260" t="s">
        <v>412</v>
      </c>
      <c r="C60" s="261"/>
      <c r="D60" s="261"/>
      <c r="E60" s="245"/>
      <c r="F60" s="272"/>
      <c r="G60" s="253"/>
      <c r="H60" s="253"/>
      <c r="I60" s="253"/>
      <c r="J60" s="272"/>
      <c r="K60" s="253"/>
      <c r="L60" s="253"/>
      <c r="M60" s="247"/>
      <c r="O60" s="228"/>
    </row>
    <row r="61" spans="1:15">
      <c r="A61"/>
      <c r="B61" s="260" t="s">
        <v>33</v>
      </c>
      <c r="C61" s="261"/>
      <c r="D61" s="261"/>
      <c r="E61" s="245"/>
      <c r="F61" s="272"/>
      <c r="G61" s="253"/>
      <c r="H61" s="253"/>
      <c r="I61" s="253"/>
      <c r="J61" s="272"/>
      <c r="K61" s="253"/>
      <c r="L61" s="253"/>
      <c r="M61" s="247"/>
      <c r="O61" s="228"/>
    </row>
    <row r="62" spans="1:15">
      <c r="A62"/>
      <c r="B62" s="260" t="s">
        <v>35</v>
      </c>
      <c r="C62" s="261"/>
      <c r="D62" s="261"/>
      <c r="E62" s="245"/>
      <c r="F62" s="272"/>
      <c r="G62" s="253"/>
      <c r="H62" s="253"/>
      <c r="I62" s="253"/>
      <c r="J62" s="272"/>
      <c r="K62" s="253"/>
      <c r="L62" s="253"/>
      <c r="M62" s="247"/>
      <c r="O62" s="228"/>
    </row>
    <row r="63" spans="1:15">
      <c r="A63"/>
      <c r="B63" s="262" t="s">
        <v>22</v>
      </c>
      <c r="C63" s="261"/>
      <c r="D63" s="261"/>
      <c r="E63" s="245"/>
      <c r="F63" s="272"/>
      <c r="G63" s="253"/>
      <c r="H63" s="253"/>
      <c r="I63" s="253"/>
      <c r="J63" s="272"/>
      <c r="K63" s="253"/>
      <c r="L63" s="253"/>
      <c r="M63" s="247"/>
      <c r="O63" s="228"/>
    </row>
    <row r="64" spans="1:15">
      <c r="A64" s="205"/>
      <c r="B64" s="262" t="s">
        <v>23</v>
      </c>
      <c r="C64" s="261"/>
      <c r="D64" s="261"/>
      <c r="E64" s="245"/>
      <c r="F64" s="272"/>
      <c r="G64" s="253"/>
      <c r="H64" s="253"/>
      <c r="I64" s="253"/>
      <c r="J64" s="272"/>
      <c r="K64" s="253"/>
      <c r="L64" s="253"/>
      <c r="M64" s="247"/>
      <c r="O64" s="228"/>
    </row>
    <row r="65" spans="1:16">
      <c r="A65" s="205"/>
      <c r="B65" s="263" t="s">
        <v>24</v>
      </c>
      <c r="C65" s="261"/>
      <c r="D65" s="261"/>
      <c r="E65" s="245"/>
      <c r="F65" s="272"/>
      <c r="G65" s="253"/>
      <c r="H65" s="253"/>
      <c r="I65" s="253"/>
      <c r="J65" s="272"/>
      <c r="K65" s="253"/>
      <c r="L65" s="253"/>
      <c r="M65" s="247"/>
      <c r="O65" s="228"/>
    </row>
    <row r="66" spans="1:16">
      <c r="B66" s="263" t="s">
        <v>25</v>
      </c>
      <c r="C66" s="261"/>
      <c r="D66" s="261"/>
      <c r="E66" s="245"/>
      <c r="F66" s="252"/>
      <c r="G66" s="253"/>
      <c r="H66" s="253"/>
      <c r="I66" s="253"/>
      <c r="J66" s="252"/>
      <c r="K66" s="253"/>
      <c r="L66" s="253"/>
      <c r="M66" s="247"/>
      <c r="O66" s="228"/>
    </row>
    <row r="67" spans="1:16">
      <c r="B67" s="264" t="s">
        <v>26</v>
      </c>
      <c r="C67" s="261"/>
      <c r="D67" s="261"/>
      <c r="E67" s="245"/>
      <c r="F67" s="273"/>
      <c r="G67" s="253"/>
      <c r="H67" s="253"/>
      <c r="I67" s="274"/>
      <c r="J67" s="273"/>
      <c r="K67" s="253"/>
      <c r="L67" s="253"/>
      <c r="M67" s="251"/>
      <c r="O67" s="228"/>
    </row>
    <row r="68" spans="1:16">
      <c r="B68" s="264" t="s">
        <v>37</v>
      </c>
      <c r="C68" s="261"/>
      <c r="D68" s="261"/>
      <c r="E68" s="245"/>
      <c r="F68" s="228"/>
      <c r="G68" s="228"/>
      <c r="H68" s="228"/>
      <c r="I68" s="228"/>
      <c r="J68" s="228"/>
      <c r="K68" s="228"/>
      <c r="L68" s="228"/>
      <c r="O68" s="228"/>
    </row>
    <row r="69" spans="1:16">
      <c r="A69" s="205"/>
      <c r="B69" s="264" t="s">
        <v>27</v>
      </c>
      <c r="C69" s="261"/>
      <c r="D69" s="261"/>
      <c r="E69" s="245"/>
      <c r="F69" s="228"/>
      <c r="G69" s="228"/>
      <c r="H69" s="228"/>
      <c r="I69" s="228"/>
      <c r="J69" s="228"/>
      <c r="K69" s="228"/>
      <c r="L69" s="228"/>
      <c r="O69" s="228"/>
    </row>
    <row r="70" spans="1:16">
      <c r="A70" s="205"/>
      <c r="B70" s="264" t="s">
        <v>28</v>
      </c>
      <c r="C70" s="261"/>
      <c r="D70" s="261"/>
      <c r="E70" s="245"/>
      <c r="F70" s="228"/>
      <c r="G70" s="228"/>
      <c r="H70" s="228"/>
      <c r="I70" s="228"/>
      <c r="J70" s="228"/>
      <c r="K70" s="228"/>
      <c r="L70" s="228"/>
      <c r="O70" s="228"/>
    </row>
    <row r="71" spans="1:16">
      <c r="B71" s="264" t="s">
        <v>29</v>
      </c>
      <c r="C71" s="261"/>
      <c r="D71" s="261"/>
      <c r="E71" s="245"/>
      <c r="F71" s="228"/>
      <c r="G71" s="228"/>
      <c r="H71" s="228"/>
      <c r="I71" s="228"/>
      <c r="J71" s="228"/>
      <c r="K71" s="228"/>
      <c r="L71" s="228"/>
      <c r="O71" s="228"/>
    </row>
    <row r="72" spans="1:16">
      <c r="B72" s="264" t="s">
        <v>85</v>
      </c>
      <c r="C72" s="261"/>
      <c r="D72" s="261"/>
      <c r="E72" s="268"/>
      <c r="F72" s="228"/>
      <c r="G72" s="228"/>
      <c r="H72" s="228"/>
      <c r="I72" s="228"/>
      <c r="J72" s="228"/>
      <c r="K72" s="228"/>
      <c r="L72" s="228"/>
      <c r="O72" s="228"/>
    </row>
    <row r="73" spans="1:16">
      <c r="B73" s="264" t="s">
        <v>39</v>
      </c>
      <c r="C73" s="261"/>
      <c r="D73" s="261"/>
      <c r="E73" s="268"/>
      <c r="F73" s="228"/>
      <c r="G73" s="228"/>
      <c r="H73" s="228"/>
      <c r="I73" s="228"/>
      <c r="J73" s="228"/>
      <c r="K73" s="228"/>
      <c r="L73" s="228"/>
      <c r="O73" s="228"/>
    </row>
    <row r="74" spans="1:16" ht="16.5" thickBot="1">
      <c r="B74" s="265" t="s">
        <v>84</v>
      </c>
      <c r="C74" s="266"/>
      <c r="D74" s="266"/>
      <c r="E74" s="269"/>
      <c r="F74" s="228"/>
      <c r="G74" s="228"/>
      <c r="H74" s="228"/>
      <c r="I74" s="228"/>
      <c r="J74" s="228"/>
      <c r="K74" s="228"/>
      <c r="L74" s="228"/>
      <c r="O74" s="228"/>
      <c r="P74" s="277" t="s">
        <v>461</v>
      </c>
    </row>
    <row r="75" spans="1:16" ht="26.25" thickBot="1">
      <c r="A75" s="205"/>
      <c r="B75" s="256" t="s">
        <v>430</v>
      </c>
      <c r="D75" s="275"/>
      <c r="E75" s="276"/>
      <c r="O75" s="257" t="s">
        <v>431</v>
      </c>
      <c r="P75" s="277" t="s">
        <v>457</v>
      </c>
    </row>
    <row r="76" spans="1:16" ht="16.5" thickBot="1"/>
    <row r="77" spans="1:16" ht="16.5" thickBot="1">
      <c r="A77" s="205"/>
      <c r="B77" s="203" t="s">
        <v>423</v>
      </c>
      <c r="E77" s="255" t="s">
        <v>455</v>
      </c>
      <c r="F77" s="250"/>
      <c r="G77" s="254" t="s">
        <v>459</v>
      </c>
      <c r="H77" s="247"/>
      <c r="I77" s="247"/>
      <c r="J77" s="250"/>
      <c r="K77" s="247"/>
      <c r="L77" s="247"/>
      <c r="M77" s="247"/>
    </row>
    <row r="78" spans="1:16">
      <c r="A78" s="205"/>
      <c r="B78" s="258" t="s">
        <v>422</v>
      </c>
      <c r="C78" s="259"/>
      <c r="D78" s="259"/>
      <c r="E78" s="267" t="s">
        <v>18</v>
      </c>
      <c r="F78" s="250"/>
      <c r="G78" s="247"/>
      <c r="H78" s="247"/>
      <c r="I78" s="247"/>
      <c r="J78" s="250"/>
      <c r="K78" s="247"/>
      <c r="L78" s="247"/>
      <c r="M78" s="247"/>
      <c r="O78" s="224" t="s">
        <v>430</v>
      </c>
    </row>
    <row r="79" spans="1:16">
      <c r="A79" s="205"/>
      <c r="B79" s="260" t="s">
        <v>16</v>
      </c>
      <c r="C79" s="261"/>
      <c r="D79" s="261"/>
      <c r="E79" s="245"/>
      <c r="F79" s="252"/>
      <c r="G79" s="253"/>
      <c r="H79" s="253"/>
      <c r="I79" s="253"/>
      <c r="J79" s="252"/>
      <c r="K79" s="253"/>
      <c r="L79" s="253"/>
      <c r="M79" s="246" t="s">
        <v>456</v>
      </c>
      <c r="O79" s="228"/>
    </row>
    <row r="80" spans="1:16">
      <c r="A80" s="205"/>
      <c r="B80" s="260" t="s">
        <v>19</v>
      </c>
      <c r="C80" s="261"/>
      <c r="D80" s="261"/>
      <c r="E80" s="245"/>
      <c r="F80" s="252"/>
      <c r="G80" s="253"/>
      <c r="H80" s="253"/>
      <c r="I80" s="253"/>
      <c r="J80" s="252"/>
      <c r="K80" s="253"/>
      <c r="L80" s="253"/>
      <c r="M80" s="247"/>
      <c r="O80" s="228"/>
    </row>
    <row r="81" spans="1:15">
      <c r="A81" s="205"/>
      <c r="B81" s="260" t="s">
        <v>20</v>
      </c>
      <c r="C81" s="261"/>
      <c r="D81" s="261"/>
      <c r="E81" s="245"/>
      <c r="F81" s="252"/>
      <c r="G81" s="253"/>
      <c r="H81" s="253"/>
      <c r="I81" s="253"/>
      <c r="J81" s="252"/>
      <c r="K81" s="253"/>
      <c r="L81" s="253"/>
      <c r="M81" s="247"/>
      <c r="O81" s="228"/>
    </row>
    <row r="82" spans="1:15">
      <c r="A82" s="205"/>
      <c r="B82" s="260" t="s">
        <v>266</v>
      </c>
      <c r="C82" s="261"/>
      <c r="D82" s="261"/>
      <c r="E82" s="245"/>
      <c r="F82" s="252"/>
      <c r="G82" s="253"/>
      <c r="H82" s="253"/>
      <c r="I82" s="253"/>
      <c r="J82" s="252"/>
      <c r="K82" s="253"/>
      <c r="L82" s="253"/>
      <c r="M82" s="247"/>
      <c r="O82" s="228"/>
    </row>
    <row r="83" spans="1:15">
      <c r="A83" s="205"/>
      <c r="B83" s="260" t="s">
        <v>262</v>
      </c>
      <c r="C83" s="261"/>
      <c r="D83" s="261"/>
      <c r="E83" s="245"/>
      <c r="F83" s="252"/>
      <c r="G83" s="253"/>
      <c r="H83" s="253"/>
      <c r="I83" s="253"/>
      <c r="J83" s="252"/>
      <c r="K83" s="253"/>
      <c r="L83" s="253"/>
      <c r="M83" s="247"/>
      <c r="O83" s="228"/>
    </row>
    <row r="84" spans="1:15">
      <c r="B84" s="260" t="s">
        <v>130</v>
      </c>
      <c r="C84" s="261"/>
      <c r="D84" s="261"/>
      <c r="E84" s="245"/>
      <c r="F84" s="252"/>
      <c r="G84" s="253"/>
      <c r="H84" s="253"/>
      <c r="I84" s="253"/>
      <c r="J84" s="252"/>
      <c r="K84" s="253"/>
      <c r="L84" s="253"/>
      <c r="M84" s="247"/>
      <c r="O84" s="228"/>
    </row>
    <row r="85" spans="1:15">
      <c r="B85" s="260" t="s">
        <v>30</v>
      </c>
      <c r="C85" s="261"/>
      <c r="D85" s="261"/>
      <c r="E85" s="245"/>
      <c r="F85" s="252"/>
      <c r="G85" s="253"/>
      <c r="H85" s="253"/>
      <c r="I85" s="253"/>
      <c r="J85" s="252"/>
      <c r="K85" s="253"/>
      <c r="L85" s="253"/>
      <c r="M85" s="247"/>
      <c r="O85" s="228"/>
    </row>
    <row r="86" spans="1:15">
      <c r="B86" s="260" t="s">
        <v>32</v>
      </c>
      <c r="C86" s="261"/>
      <c r="D86" s="261"/>
      <c r="E86" s="245"/>
      <c r="F86" s="270"/>
      <c r="G86" s="253"/>
      <c r="H86" s="253"/>
      <c r="I86" s="253"/>
      <c r="J86" s="270"/>
      <c r="K86" s="253"/>
      <c r="L86" s="253"/>
      <c r="M86" s="247"/>
      <c r="O86" s="228"/>
    </row>
    <row r="87" spans="1:15">
      <c r="A87"/>
      <c r="B87" s="260" t="s">
        <v>31</v>
      </c>
      <c r="C87" s="261"/>
      <c r="D87" s="261"/>
      <c r="E87" s="245"/>
      <c r="F87" s="270"/>
      <c r="G87" s="253"/>
      <c r="H87" s="253"/>
      <c r="I87" s="253"/>
      <c r="J87" s="270"/>
      <c r="K87" s="253"/>
      <c r="L87" s="253"/>
      <c r="M87" s="247"/>
      <c r="O87" s="228"/>
    </row>
    <row r="88" spans="1:15">
      <c r="A88"/>
      <c r="B88" s="260" t="s">
        <v>36</v>
      </c>
      <c r="C88" s="261"/>
      <c r="D88" s="261"/>
      <c r="E88" s="245"/>
      <c r="F88" s="271"/>
      <c r="G88" s="253"/>
      <c r="H88" s="253"/>
      <c r="I88" s="253"/>
      <c r="J88" s="271"/>
      <c r="K88" s="253"/>
      <c r="L88" s="253"/>
      <c r="M88" s="247"/>
      <c r="O88" s="228"/>
    </row>
    <row r="89" spans="1:15">
      <c r="B89" s="260" t="s">
        <v>34</v>
      </c>
      <c r="C89" s="261"/>
      <c r="D89" s="261"/>
      <c r="E89" s="245"/>
      <c r="F89" s="271"/>
      <c r="G89" s="253"/>
      <c r="H89" s="253"/>
      <c r="I89" s="253"/>
      <c r="J89" s="271"/>
      <c r="K89" s="253"/>
      <c r="L89" s="253"/>
      <c r="M89" s="247"/>
      <c r="O89" s="228"/>
    </row>
    <row r="90" spans="1:15">
      <c r="A90"/>
      <c r="B90" s="260" t="s">
        <v>15</v>
      </c>
      <c r="C90" s="261"/>
      <c r="D90" s="261"/>
      <c r="E90" s="245"/>
      <c r="F90" s="272"/>
      <c r="G90" s="253"/>
      <c r="H90" s="253"/>
      <c r="I90" s="253"/>
      <c r="J90" s="272"/>
      <c r="K90" s="253"/>
      <c r="L90" s="253"/>
      <c r="M90" s="247"/>
      <c r="O90" s="228"/>
    </row>
    <row r="91" spans="1:15">
      <c r="A91"/>
      <c r="B91" s="260" t="s">
        <v>412</v>
      </c>
      <c r="C91" s="261"/>
      <c r="D91" s="261"/>
      <c r="E91" s="245"/>
      <c r="F91" s="272"/>
      <c r="G91" s="253"/>
      <c r="H91" s="253"/>
      <c r="I91" s="253"/>
      <c r="J91" s="272"/>
      <c r="K91" s="253"/>
      <c r="L91" s="253"/>
      <c r="M91" s="247"/>
      <c r="O91" s="228"/>
    </row>
    <row r="92" spans="1:15">
      <c r="A92"/>
      <c r="B92" s="260" t="s">
        <v>33</v>
      </c>
      <c r="C92" s="261"/>
      <c r="D92" s="261"/>
      <c r="E92" s="245"/>
      <c r="F92" s="272"/>
      <c r="G92" s="253"/>
      <c r="H92" s="253"/>
      <c r="I92" s="253"/>
      <c r="J92" s="272"/>
      <c r="K92" s="253"/>
      <c r="L92" s="253"/>
      <c r="M92" s="247"/>
      <c r="O92" s="228"/>
    </row>
    <row r="93" spans="1:15">
      <c r="B93" s="260" t="s">
        <v>35</v>
      </c>
      <c r="C93" s="261"/>
      <c r="D93" s="261"/>
      <c r="E93" s="245"/>
      <c r="F93" s="272"/>
      <c r="G93" s="253"/>
      <c r="H93" s="253"/>
      <c r="I93" s="253"/>
      <c r="J93" s="272"/>
      <c r="K93" s="253"/>
      <c r="L93" s="253"/>
      <c r="M93" s="247"/>
      <c r="O93" s="228"/>
    </row>
    <row r="94" spans="1:15">
      <c r="B94" s="262" t="s">
        <v>22</v>
      </c>
      <c r="C94" s="261"/>
      <c r="D94" s="261"/>
      <c r="E94" s="245"/>
      <c r="F94" s="272"/>
      <c r="G94" s="253"/>
      <c r="H94" s="253"/>
      <c r="I94" s="253"/>
      <c r="J94" s="272"/>
      <c r="K94" s="253"/>
      <c r="L94" s="253"/>
      <c r="M94" s="247"/>
      <c r="O94" s="228"/>
    </row>
    <row r="95" spans="1:15">
      <c r="B95" s="262" t="s">
        <v>23</v>
      </c>
      <c r="C95" s="261"/>
      <c r="D95" s="261"/>
      <c r="E95" s="245"/>
      <c r="F95" s="272"/>
      <c r="G95" s="253"/>
      <c r="H95" s="253"/>
      <c r="I95" s="253"/>
      <c r="J95" s="272"/>
      <c r="K95" s="253"/>
      <c r="L95" s="253"/>
      <c r="M95" s="247"/>
      <c r="O95" s="228"/>
    </row>
    <row r="96" spans="1:15">
      <c r="B96" s="263" t="s">
        <v>24</v>
      </c>
      <c r="C96" s="261"/>
      <c r="D96" s="261"/>
      <c r="E96" s="245"/>
      <c r="F96" s="272"/>
      <c r="G96" s="253"/>
      <c r="H96" s="253"/>
      <c r="I96" s="253"/>
      <c r="J96" s="272"/>
      <c r="K96" s="253"/>
      <c r="L96" s="253"/>
      <c r="M96" s="247"/>
      <c r="O96" s="228"/>
    </row>
    <row r="97" spans="2:16">
      <c r="B97" s="263" t="s">
        <v>25</v>
      </c>
      <c r="C97" s="261"/>
      <c r="D97" s="261"/>
      <c r="E97" s="245"/>
      <c r="F97" s="252"/>
      <c r="G97" s="253"/>
      <c r="H97" s="253"/>
      <c r="I97" s="253"/>
      <c r="J97" s="252"/>
      <c r="K97" s="253"/>
      <c r="L97" s="253"/>
      <c r="M97" s="247"/>
      <c r="O97" s="228"/>
    </row>
    <row r="98" spans="2:16">
      <c r="B98" s="264" t="s">
        <v>26</v>
      </c>
      <c r="C98" s="261"/>
      <c r="D98" s="261"/>
      <c r="E98" s="245"/>
      <c r="F98" s="273"/>
      <c r="G98" s="253"/>
      <c r="H98" s="253"/>
      <c r="I98" s="274"/>
      <c r="J98" s="273"/>
      <c r="K98" s="253"/>
      <c r="L98" s="253"/>
      <c r="M98" s="251"/>
      <c r="O98" s="228"/>
    </row>
    <row r="99" spans="2:16">
      <c r="B99" s="264" t="s">
        <v>37</v>
      </c>
      <c r="C99" s="261"/>
      <c r="D99" s="261"/>
      <c r="E99" s="245"/>
      <c r="F99" s="228"/>
      <c r="G99" s="228"/>
      <c r="H99" s="228"/>
      <c r="I99" s="228"/>
      <c r="J99" s="228"/>
      <c r="K99" s="228"/>
      <c r="L99" s="228"/>
      <c r="O99" s="228"/>
    </row>
    <row r="100" spans="2:16">
      <c r="B100" s="264" t="s">
        <v>27</v>
      </c>
      <c r="C100" s="261"/>
      <c r="D100" s="261"/>
      <c r="E100" s="245"/>
      <c r="F100" s="228"/>
      <c r="G100" s="228"/>
      <c r="H100" s="228"/>
      <c r="I100" s="228"/>
      <c r="J100" s="228"/>
      <c r="K100" s="228"/>
      <c r="L100" s="228"/>
      <c r="O100" s="228"/>
    </row>
    <row r="101" spans="2:16">
      <c r="B101" s="264" t="s">
        <v>28</v>
      </c>
      <c r="C101" s="261"/>
      <c r="D101" s="261"/>
      <c r="E101" s="245"/>
      <c r="F101" s="228"/>
      <c r="G101" s="228"/>
      <c r="H101" s="228"/>
      <c r="I101" s="228"/>
      <c r="J101" s="228"/>
      <c r="K101" s="228"/>
      <c r="L101" s="228"/>
      <c r="O101" s="228"/>
    </row>
    <row r="102" spans="2:16">
      <c r="B102" s="264" t="s">
        <v>29</v>
      </c>
      <c r="C102" s="261"/>
      <c r="D102" s="261"/>
      <c r="E102" s="245"/>
      <c r="F102" s="228"/>
      <c r="G102" s="228"/>
      <c r="H102" s="228"/>
      <c r="I102" s="228"/>
      <c r="J102" s="228"/>
      <c r="K102" s="228"/>
      <c r="L102" s="228"/>
      <c r="O102" s="228"/>
    </row>
    <row r="103" spans="2:16">
      <c r="B103" s="264" t="s">
        <v>85</v>
      </c>
      <c r="C103" s="261"/>
      <c r="D103" s="261"/>
      <c r="E103" s="268"/>
      <c r="F103" s="228"/>
      <c r="G103" s="228"/>
      <c r="H103" s="228"/>
      <c r="I103" s="228"/>
      <c r="J103" s="228"/>
      <c r="K103" s="228"/>
      <c r="L103" s="228"/>
      <c r="O103" s="228"/>
    </row>
    <row r="104" spans="2:16">
      <c r="B104" s="264" t="s">
        <v>39</v>
      </c>
      <c r="C104" s="261"/>
      <c r="D104" s="261"/>
      <c r="E104" s="268"/>
      <c r="F104" s="228"/>
      <c r="G104" s="228"/>
      <c r="H104" s="228"/>
      <c r="I104" s="228"/>
      <c r="J104" s="228"/>
      <c r="K104" s="228"/>
      <c r="L104" s="228"/>
      <c r="O104" s="228"/>
    </row>
    <row r="105" spans="2:16" ht="16.5" thickBot="1">
      <c r="B105" s="265" t="s">
        <v>84</v>
      </c>
      <c r="C105" s="266"/>
      <c r="D105" s="266"/>
      <c r="E105" s="269"/>
      <c r="F105" s="228"/>
      <c r="G105" s="228"/>
      <c r="H105" s="228"/>
      <c r="I105" s="228"/>
      <c r="J105" s="228"/>
      <c r="K105" s="228"/>
      <c r="L105" s="228"/>
      <c r="O105" s="228"/>
      <c r="P105" s="277" t="s">
        <v>462</v>
      </c>
    </row>
    <row r="106" spans="2:16" ht="26.25" thickBot="1">
      <c r="B106" s="256" t="s">
        <v>430</v>
      </c>
      <c r="D106" s="275"/>
      <c r="E106" s="276"/>
      <c r="O106" s="257" t="s">
        <v>431</v>
      </c>
      <c r="P106" s="277" t="s">
        <v>457</v>
      </c>
    </row>
    <row r="107" spans="2:16" ht="16.5" thickBot="1"/>
    <row r="108" spans="2:16" ht="16.5" thickBot="1">
      <c r="B108" s="203" t="s">
        <v>424</v>
      </c>
      <c r="E108" s="255" t="s">
        <v>455</v>
      </c>
      <c r="F108" s="250"/>
      <c r="G108" s="254" t="s">
        <v>460</v>
      </c>
      <c r="H108" s="247"/>
      <c r="I108" s="247"/>
      <c r="J108" s="250"/>
      <c r="K108" s="247"/>
      <c r="L108" s="247"/>
      <c r="M108" s="247"/>
    </row>
    <row r="109" spans="2:16">
      <c r="B109" s="258" t="s">
        <v>422</v>
      </c>
      <c r="C109" s="259"/>
      <c r="D109" s="259"/>
      <c r="E109" s="267" t="s">
        <v>18</v>
      </c>
      <c r="F109" s="250"/>
      <c r="G109" s="247"/>
      <c r="H109" s="247"/>
      <c r="I109" s="247"/>
      <c r="J109" s="250"/>
      <c r="K109" s="247"/>
      <c r="L109" s="247"/>
      <c r="M109" s="247"/>
      <c r="O109" s="224" t="s">
        <v>430</v>
      </c>
    </row>
    <row r="110" spans="2:16">
      <c r="B110" s="260" t="s">
        <v>16</v>
      </c>
      <c r="C110" s="261"/>
      <c r="D110" s="261"/>
      <c r="E110" s="245"/>
      <c r="F110" s="252"/>
      <c r="G110" s="253"/>
      <c r="H110" s="253"/>
      <c r="I110" s="253"/>
      <c r="J110" s="252"/>
      <c r="K110" s="253"/>
      <c r="L110" s="253"/>
      <c r="M110" s="246" t="s">
        <v>456</v>
      </c>
      <c r="O110" s="228"/>
    </row>
    <row r="111" spans="2:16">
      <c r="B111" s="260" t="s">
        <v>19</v>
      </c>
      <c r="C111" s="261"/>
      <c r="D111" s="261"/>
      <c r="E111" s="245"/>
      <c r="F111" s="252"/>
      <c r="G111" s="253"/>
      <c r="H111" s="253"/>
      <c r="I111" s="253"/>
      <c r="J111" s="252"/>
      <c r="K111" s="253"/>
      <c r="L111" s="253"/>
      <c r="M111" s="247"/>
      <c r="O111" s="228"/>
    </row>
    <row r="112" spans="2:16">
      <c r="B112" s="260" t="s">
        <v>20</v>
      </c>
      <c r="C112" s="261"/>
      <c r="D112" s="261"/>
      <c r="E112" s="245"/>
      <c r="F112" s="252"/>
      <c r="G112" s="253"/>
      <c r="H112" s="253"/>
      <c r="I112" s="253"/>
      <c r="J112" s="252"/>
      <c r="K112" s="253"/>
      <c r="L112" s="253"/>
      <c r="M112" s="247"/>
      <c r="O112" s="228"/>
    </row>
    <row r="113" spans="2:15">
      <c r="B113" s="260" t="s">
        <v>266</v>
      </c>
      <c r="C113" s="261"/>
      <c r="D113" s="261"/>
      <c r="E113" s="245"/>
      <c r="F113" s="252"/>
      <c r="G113" s="253"/>
      <c r="H113" s="253"/>
      <c r="I113" s="253"/>
      <c r="J113" s="252"/>
      <c r="K113" s="253"/>
      <c r="L113" s="253"/>
      <c r="M113" s="247"/>
      <c r="O113" s="228"/>
    </row>
    <row r="114" spans="2:15">
      <c r="B114" s="260" t="s">
        <v>262</v>
      </c>
      <c r="C114" s="261"/>
      <c r="D114" s="261"/>
      <c r="E114" s="245"/>
      <c r="F114" s="252"/>
      <c r="G114" s="253"/>
      <c r="H114" s="253"/>
      <c r="I114" s="253"/>
      <c r="J114" s="252"/>
      <c r="K114" s="253"/>
      <c r="L114" s="253"/>
      <c r="M114" s="247"/>
      <c r="O114" s="228"/>
    </row>
    <row r="115" spans="2:15">
      <c r="B115" s="260" t="s">
        <v>130</v>
      </c>
      <c r="C115" s="261"/>
      <c r="D115" s="261"/>
      <c r="E115" s="245"/>
      <c r="F115" s="252"/>
      <c r="G115" s="253"/>
      <c r="H115" s="253"/>
      <c r="I115" s="253"/>
      <c r="J115" s="252"/>
      <c r="K115" s="253"/>
      <c r="L115" s="253"/>
      <c r="M115" s="247"/>
      <c r="O115" s="228"/>
    </row>
    <row r="116" spans="2:15">
      <c r="B116" s="260" t="s">
        <v>30</v>
      </c>
      <c r="C116" s="261"/>
      <c r="D116" s="261"/>
      <c r="E116" s="245"/>
      <c r="F116" s="252"/>
      <c r="G116" s="253"/>
      <c r="H116" s="253"/>
      <c r="I116" s="253"/>
      <c r="J116" s="252"/>
      <c r="K116" s="253"/>
      <c r="L116" s="253"/>
      <c r="M116" s="247"/>
      <c r="O116" s="228"/>
    </row>
    <row r="117" spans="2:15">
      <c r="B117" s="260" t="s">
        <v>32</v>
      </c>
      <c r="C117" s="261"/>
      <c r="D117" s="261"/>
      <c r="E117" s="245"/>
      <c r="F117" s="270"/>
      <c r="G117" s="253"/>
      <c r="H117" s="253"/>
      <c r="I117" s="253"/>
      <c r="J117" s="270"/>
      <c r="K117" s="253"/>
      <c r="L117" s="253"/>
      <c r="M117" s="247"/>
      <c r="O117" s="228"/>
    </row>
    <row r="118" spans="2:15">
      <c r="B118" s="260" t="s">
        <v>31</v>
      </c>
      <c r="C118" s="261"/>
      <c r="D118" s="261"/>
      <c r="E118" s="245"/>
      <c r="F118" s="270"/>
      <c r="G118" s="253"/>
      <c r="H118" s="253"/>
      <c r="I118" s="253"/>
      <c r="J118" s="270"/>
      <c r="K118" s="253"/>
      <c r="L118" s="253"/>
      <c r="M118" s="247"/>
      <c r="O118" s="228"/>
    </row>
    <row r="119" spans="2:15">
      <c r="B119" s="260" t="s">
        <v>36</v>
      </c>
      <c r="C119" s="261"/>
      <c r="D119" s="261"/>
      <c r="E119" s="245"/>
      <c r="F119" s="271"/>
      <c r="G119" s="253"/>
      <c r="H119" s="253"/>
      <c r="I119" s="253"/>
      <c r="J119" s="271"/>
      <c r="K119" s="253"/>
      <c r="L119" s="253"/>
      <c r="M119" s="247"/>
      <c r="O119" s="228"/>
    </row>
    <row r="120" spans="2:15">
      <c r="B120" s="260" t="s">
        <v>34</v>
      </c>
      <c r="C120" s="261"/>
      <c r="D120" s="261"/>
      <c r="E120" s="245"/>
      <c r="F120" s="271"/>
      <c r="G120" s="253"/>
      <c r="H120" s="253"/>
      <c r="I120" s="253"/>
      <c r="J120" s="271"/>
      <c r="K120" s="253"/>
      <c r="L120" s="253"/>
      <c r="M120" s="247"/>
      <c r="O120" s="228"/>
    </row>
    <row r="121" spans="2:15">
      <c r="B121" s="260" t="s">
        <v>15</v>
      </c>
      <c r="C121" s="261"/>
      <c r="D121" s="261"/>
      <c r="E121" s="245"/>
      <c r="F121" s="272"/>
      <c r="G121" s="253"/>
      <c r="H121" s="253"/>
      <c r="I121" s="253"/>
      <c r="J121" s="272"/>
      <c r="K121" s="253"/>
      <c r="L121" s="253"/>
      <c r="M121" s="247"/>
      <c r="O121" s="228"/>
    </row>
    <row r="122" spans="2:15">
      <c r="B122" s="260" t="s">
        <v>412</v>
      </c>
      <c r="C122" s="261"/>
      <c r="D122" s="261"/>
      <c r="E122" s="245"/>
      <c r="F122" s="272"/>
      <c r="G122" s="253"/>
      <c r="H122" s="253"/>
      <c r="I122" s="253"/>
      <c r="J122" s="272"/>
      <c r="K122" s="253"/>
      <c r="L122" s="253"/>
      <c r="M122" s="247"/>
      <c r="O122" s="228"/>
    </row>
    <row r="123" spans="2:15">
      <c r="B123" s="260" t="s">
        <v>33</v>
      </c>
      <c r="C123" s="261"/>
      <c r="D123" s="261"/>
      <c r="E123" s="245"/>
      <c r="F123" s="272"/>
      <c r="G123" s="253"/>
      <c r="H123" s="253"/>
      <c r="I123" s="253"/>
      <c r="J123" s="272"/>
      <c r="K123" s="253"/>
      <c r="L123" s="253"/>
      <c r="M123" s="247"/>
      <c r="O123" s="228"/>
    </row>
    <row r="124" spans="2:15">
      <c r="B124" s="260" t="s">
        <v>35</v>
      </c>
      <c r="C124" s="261"/>
      <c r="D124" s="261"/>
      <c r="E124" s="245"/>
      <c r="F124" s="272"/>
      <c r="G124" s="253"/>
      <c r="H124" s="253"/>
      <c r="I124" s="253"/>
      <c r="J124" s="272"/>
      <c r="K124" s="253"/>
      <c r="L124" s="253"/>
      <c r="M124" s="247"/>
      <c r="O124" s="228"/>
    </row>
    <row r="125" spans="2:15">
      <c r="B125" s="262" t="s">
        <v>22</v>
      </c>
      <c r="C125" s="261"/>
      <c r="D125" s="261"/>
      <c r="E125" s="245"/>
      <c r="F125" s="272"/>
      <c r="G125" s="253"/>
      <c r="H125" s="253"/>
      <c r="I125" s="253"/>
      <c r="J125" s="272"/>
      <c r="K125" s="253"/>
      <c r="L125" s="253"/>
      <c r="M125" s="247"/>
      <c r="O125" s="228"/>
    </row>
    <row r="126" spans="2:15">
      <c r="B126" s="262" t="s">
        <v>23</v>
      </c>
      <c r="C126" s="261"/>
      <c r="D126" s="261"/>
      <c r="E126" s="245"/>
      <c r="F126" s="272"/>
      <c r="G126" s="253"/>
      <c r="H126" s="253"/>
      <c r="I126" s="253"/>
      <c r="J126" s="272"/>
      <c r="K126" s="253"/>
      <c r="L126" s="253"/>
      <c r="M126" s="247"/>
      <c r="O126" s="228"/>
    </row>
    <row r="127" spans="2:15">
      <c r="B127" s="263" t="s">
        <v>24</v>
      </c>
      <c r="C127" s="261"/>
      <c r="D127" s="261"/>
      <c r="E127" s="245"/>
      <c r="F127" s="272"/>
      <c r="G127" s="253"/>
      <c r="H127" s="253"/>
      <c r="I127" s="253"/>
      <c r="J127" s="272"/>
      <c r="K127" s="253"/>
      <c r="L127" s="253"/>
      <c r="M127" s="247"/>
      <c r="O127" s="228"/>
    </row>
    <row r="128" spans="2:15">
      <c r="B128" s="263" t="s">
        <v>25</v>
      </c>
      <c r="C128" s="261"/>
      <c r="D128" s="261"/>
      <c r="E128" s="245"/>
      <c r="F128" s="252"/>
      <c r="G128" s="253"/>
      <c r="H128" s="253"/>
      <c r="I128" s="253"/>
      <c r="J128" s="252"/>
      <c r="K128" s="253"/>
      <c r="L128" s="253"/>
      <c r="M128" s="247"/>
      <c r="O128" s="228"/>
    </row>
    <row r="129" spans="1:16">
      <c r="B129" s="264" t="s">
        <v>26</v>
      </c>
      <c r="C129" s="261"/>
      <c r="D129" s="261"/>
      <c r="E129" s="245"/>
      <c r="F129" s="273"/>
      <c r="G129" s="253"/>
      <c r="H129" s="253"/>
      <c r="I129" s="274"/>
      <c r="J129" s="273"/>
      <c r="K129" s="253"/>
      <c r="L129" s="253"/>
      <c r="M129" s="251"/>
      <c r="O129" s="228"/>
    </row>
    <row r="130" spans="1:16">
      <c r="B130" s="264" t="s">
        <v>37</v>
      </c>
      <c r="C130" s="261"/>
      <c r="D130" s="261"/>
      <c r="E130" s="245"/>
      <c r="F130" s="228"/>
      <c r="G130" s="228"/>
      <c r="H130" s="228"/>
      <c r="I130" s="228"/>
      <c r="J130" s="228"/>
      <c r="K130" s="228"/>
      <c r="L130" s="228"/>
      <c r="O130" s="228"/>
    </row>
    <row r="131" spans="1:16">
      <c r="B131" s="264" t="s">
        <v>27</v>
      </c>
      <c r="C131" s="261"/>
      <c r="D131" s="261"/>
      <c r="E131" s="245"/>
      <c r="F131" s="228"/>
      <c r="G131" s="228"/>
      <c r="H131" s="228"/>
      <c r="I131" s="228"/>
      <c r="J131" s="228"/>
      <c r="K131" s="228"/>
      <c r="L131" s="228"/>
      <c r="O131" s="228"/>
    </row>
    <row r="132" spans="1:16">
      <c r="B132" s="264" t="s">
        <v>28</v>
      </c>
      <c r="C132" s="261"/>
      <c r="D132" s="261"/>
      <c r="E132" s="245"/>
      <c r="F132" s="228"/>
      <c r="G132" s="228"/>
      <c r="H132" s="228"/>
      <c r="I132" s="228"/>
      <c r="J132" s="228"/>
      <c r="K132" s="228"/>
      <c r="L132" s="228"/>
      <c r="O132" s="228"/>
    </row>
    <row r="133" spans="1:16">
      <c r="B133" s="264" t="s">
        <v>29</v>
      </c>
      <c r="C133" s="261"/>
      <c r="D133" s="261"/>
      <c r="E133" s="245"/>
      <c r="F133" s="228"/>
      <c r="G133" s="228"/>
      <c r="H133" s="228"/>
      <c r="I133" s="228"/>
      <c r="J133" s="228"/>
      <c r="K133" s="228"/>
      <c r="L133" s="228"/>
      <c r="O133" s="228"/>
    </row>
    <row r="134" spans="1:16">
      <c r="B134" s="264" t="s">
        <v>85</v>
      </c>
      <c r="C134" s="261"/>
      <c r="D134" s="261"/>
      <c r="E134" s="268"/>
      <c r="F134" s="228"/>
      <c r="G134" s="228"/>
      <c r="H134" s="228"/>
      <c r="I134" s="228"/>
      <c r="J134" s="228"/>
      <c r="K134" s="228"/>
      <c r="L134" s="228"/>
      <c r="O134" s="228"/>
    </row>
    <row r="135" spans="1:16">
      <c r="B135" s="264" t="s">
        <v>39</v>
      </c>
      <c r="C135" s="261"/>
      <c r="D135" s="261"/>
      <c r="E135" s="268"/>
      <c r="F135" s="228"/>
      <c r="G135" s="228"/>
      <c r="H135" s="228"/>
      <c r="I135" s="228"/>
      <c r="J135" s="228"/>
      <c r="K135" s="228"/>
      <c r="L135" s="228"/>
      <c r="O135" s="228"/>
    </row>
    <row r="136" spans="1:16" ht="16.5" thickBot="1">
      <c r="B136" s="265" t="s">
        <v>84</v>
      </c>
      <c r="C136" s="266"/>
      <c r="D136" s="266"/>
      <c r="E136" s="269"/>
      <c r="F136" s="228"/>
      <c r="G136" s="228"/>
      <c r="H136" s="228"/>
      <c r="I136" s="228"/>
      <c r="J136" s="228"/>
      <c r="K136" s="228"/>
      <c r="L136" s="228"/>
      <c r="O136" s="228"/>
      <c r="P136" s="277" t="s">
        <v>463</v>
      </c>
    </row>
    <row r="137" spans="1:16" ht="26.25" thickBot="1">
      <c r="B137" s="256" t="s">
        <v>430</v>
      </c>
      <c r="D137" s="275"/>
      <c r="E137" s="276"/>
      <c r="O137" s="257" t="s">
        <v>431</v>
      </c>
      <c r="P137" s="277" t="s">
        <v>457</v>
      </c>
    </row>
    <row r="140" spans="1:16" ht="16.5" thickBot="1"/>
    <row r="141" spans="1:16" ht="16.5" thickBot="1">
      <c r="B141" s="227" t="s">
        <v>432</v>
      </c>
      <c r="D141" s="203" t="s">
        <v>433</v>
      </c>
    </row>
    <row r="142" spans="1:16">
      <c r="A142" s="205"/>
      <c r="B142" s="278"/>
      <c r="D142" s="203"/>
    </row>
    <row r="143" spans="1:16">
      <c r="A143" s="201">
        <v>3</v>
      </c>
      <c r="B143" s="203" t="s">
        <v>435</v>
      </c>
    </row>
    <row r="144" spans="1:16">
      <c r="B144" s="203" t="s">
        <v>437</v>
      </c>
      <c r="E144" s="203" t="s">
        <v>464</v>
      </c>
    </row>
    <row r="145" spans="2:5">
      <c r="B145" s="203" t="s">
        <v>438</v>
      </c>
      <c r="E145" s="203" t="s">
        <v>465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KHUSNUL</dc:creator>
  <cp:lastModifiedBy>admin.hendri</cp:lastModifiedBy>
  <dcterms:created xsi:type="dcterms:W3CDTF">2018-10-02T01:11:00Z</dcterms:created>
  <dcterms:modified xsi:type="dcterms:W3CDTF">2024-05-12T04:14:17Z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1033-10.1.0.5652</vt:lpwstr>
  </property>
  <property fmtid="{D5CDD505-2E9C-101B-9397-08002B2CF9AE}" pid="3" name="KSOReadingLayout">
    <vt:bool>true</vt:bool>
  </property>
  <property fmtid="{D5CDD505-2E9C-101B-9397-08002B2CF9AE}" pid="4" name="ICV">
    <vt:lpwstr>7BC89E415EE142958640ADC926753519</vt:lpwstr>
  </property>
</Properties>
</file>