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支付宝账单" sheetId="2" r:id="rId1"/>
    <sheet name="微信账单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7" i="2" l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26" i="2"/>
  <c r="AQ35" i="2" l="1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H34" i="2"/>
  <c r="AO34" i="2" s="1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X34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U34" i="2"/>
  <c r="R34" i="2"/>
  <c r="O32" i="2"/>
  <c r="O33" i="2"/>
  <c r="O34" i="2"/>
  <c r="O35" i="2"/>
  <c r="R35" i="2" s="1"/>
  <c r="U35" i="2" s="1"/>
  <c r="X35" i="2" s="1"/>
  <c r="O39" i="2"/>
  <c r="R39" i="2" s="1"/>
  <c r="U39" i="2" s="1"/>
  <c r="X39" i="2" s="1"/>
  <c r="O43" i="2"/>
  <c r="R43" i="2" s="1"/>
  <c r="U43" i="2" s="1"/>
  <c r="X43" i="2" s="1"/>
  <c r="O47" i="2"/>
  <c r="R47" i="2" s="1"/>
  <c r="U47" i="2" s="1"/>
  <c r="X47" i="2" s="1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K34" i="2"/>
  <c r="H40" i="2"/>
  <c r="H41" i="2"/>
  <c r="H42" i="2"/>
  <c r="H43" i="2"/>
  <c r="H44" i="2"/>
  <c r="H45" i="2"/>
  <c r="H46" i="2"/>
  <c r="H47" i="2"/>
  <c r="H48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O21" i="2"/>
  <c r="AO22" i="2"/>
  <c r="AO23" i="2"/>
  <c r="AO25" i="2"/>
  <c r="AO26" i="2"/>
  <c r="AO31" i="2"/>
  <c r="AO32" i="2"/>
  <c r="AO33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8" i="2"/>
  <c r="G34" i="2"/>
  <c r="G35" i="2"/>
  <c r="K35" i="2" s="1"/>
  <c r="G36" i="2"/>
  <c r="O36" i="2" s="1"/>
  <c r="R36" i="2" s="1"/>
  <c r="U36" i="2" s="1"/>
  <c r="X36" i="2" s="1"/>
  <c r="G37" i="2"/>
  <c r="O37" i="2" s="1"/>
  <c r="R37" i="2" s="1"/>
  <c r="U37" i="2" s="1"/>
  <c r="X37" i="2" s="1"/>
  <c r="G38" i="2"/>
  <c r="K38" i="2" s="1"/>
  <c r="G39" i="2"/>
  <c r="K39" i="2" s="1"/>
  <c r="G40" i="2"/>
  <c r="K40" i="2" s="1"/>
  <c r="G41" i="2"/>
  <c r="O41" i="2" s="1"/>
  <c r="R41" i="2" s="1"/>
  <c r="U41" i="2" s="1"/>
  <c r="X41" i="2" s="1"/>
  <c r="G42" i="2"/>
  <c r="K42" i="2" s="1"/>
  <c r="G43" i="2"/>
  <c r="K43" i="2" s="1"/>
  <c r="G44" i="2"/>
  <c r="K44" i="2" s="1"/>
  <c r="G45" i="2"/>
  <c r="O45" i="2" s="1"/>
  <c r="R45" i="2" s="1"/>
  <c r="U45" i="2" s="1"/>
  <c r="X45" i="2" s="1"/>
  <c r="G46" i="2"/>
  <c r="K46" i="2" s="1"/>
  <c r="G47" i="2"/>
  <c r="K47" i="2" s="1"/>
  <c r="G48" i="2"/>
  <c r="O48" i="2" s="1"/>
  <c r="R48" i="2" s="1"/>
  <c r="U48" i="2" s="1"/>
  <c r="X48" i="2" s="1"/>
  <c r="E34" i="2"/>
  <c r="D34" i="2"/>
  <c r="D35" i="2"/>
  <c r="D36" i="2"/>
  <c r="E36" i="2" s="1"/>
  <c r="D37" i="2"/>
  <c r="D38" i="2"/>
  <c r="D39" i="2"/>
  <c r="D40" i="2"/>
  <c r="E40" i="2" s="1"/>
  <c r="D41" i="2"/>
  <c r="D42" i="2"/>
  <c r="D43" i="2"/>
  <c r="D44" i="2"/>
  <c r="E44" i="2" s="1"/>
  <c r="D45" i="2"/>
  <c r="D46" i="2"/>
  <c r="D47" i="2"/>
  <c r="E47" i="2" s="1"/>
  <c r="D48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D22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L21" i="2"/>
  <c r="AL22" i="2" s="1"/>
  <c r="AL23" i="2" s="1"/>
  <c r="AL24" i="2" s="1"/>
  <c r="AL25" i="2" s="1"/>
  <c r="AL38" i="2" s="1"/>
  <c r="AL39" i="2" s="1"/>
  <c r="AL40" i="2" s="1"/>
  <c r="AL41" i="2" s="1"/>
  <c r="AL42" i="2" s="1"/>
  <c r="AL43" i="2" s="1"/>
  <c r="AL44" i="2" s="1"/>
  <c r="AL45" i="2" s="1"/>
  <c r="AL46" i="2" s="1"/>
  <c r="AL47" i="2" s="1"/>
  <c r="AL48" i="2" s="1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X18" i="2"/>
  <c r="X19" i="2"/>
  <c r="X20" i="2"/>
  <c r="X21" i="2"/>
  <c r="X22" i="2"/>
  <c r="X23" i="2"/>
  <c r="X31" i="2"/>
  <c r="U18" i="2"/>
  <c r="U19" i="2"/>
  <c r="U20" i="2"/>
  <c r="U21" i="2"/>
  <c r="U22" i="2"/>
  <c r="U23" i="2"/>
  <c r="U31" i="2"/>
  <c r="R18" i="2"/>
  <c r="R19" i="2"/>
  <c r="R20" i="2"/>
  <c r="R21" i="2"/>
  <c r="R22" i="2"/>
  <c r="R23" i="2"/>
  <c r="R31" i="2"/>
  <c r="R32" i="2"/>
  <c r="U32" i="2" s="1"/>
  <c r="X32" i="2" s="1"/>
  <c r="R33" i="2"/>
  <c r="U33" i="2" s="1"/>
  <c r="X33" i="2" s="1"/>
  <c r="K18" i="2"/>
  <c r="K19" i="2"/>
  <c r="K20" i="2"/>
  <c r="K21" i="2"/>
  <c r="K22" i="2"/>
  <c r="K23" i="2"/>
  <c r="K31" i="2"/>
  <c r="K32" i="2"/>
  <c r="K33" i="2"/>
  <c r="G18" i="2"/>
  <c r="G19" i="2"/>
  <c r="G20" i="2"/>
  <c r="G21" i="2"/>
  <c r="G22" i="2"/>
  <c r="G23" i="2"/>
  <c r="G24" i="2"/>
  <c r="O24" i="2" s="1"/>
  <c r="R24" i="2" s="1"/>
  <c r="U24" i="2" s="1"/>
  <c r="X24" i="2" s="1"/>
  <c r="G25" i="2"/>
  <c r="O25" i="2" s="1"/>
  <c r="R25" i="2" s="1"/>
  <c r="U25" i="2" s="1"/>
  <c r="X25" i="2" s="1"/>
  <c r="G26" i="2"/>
  <c r="K26" i="2" s="1"/>
  <c r="G27" i="2"/>
  <c r="K27" i="2" s="1"/>
  <c r="G28" i="2"/>
  <c r="K28" i="2" s="1"/>
  <c r="G29" i="2"/>
  <c r="O29" i="2" s="1"/>
  <c r="R29" i="2" s="1"/>
  <c r="U29" i="2" s="1"/>
  <c r="X29" i="2" s="1"/>
  <c r="G30" i="2"/>
  <c r="O30" i="2" s="1"/>
  <c r="R30" i="2" s="1"/>
  <c r="U30" i="2" s="1"/>
  <c r="X30" i="2" s="1"/>
  <c r="G31" i="2"/>
  <c r="G32" i="2"/>
  <c r="G33" i="2"/>
  <c r="AH19" i="2"/>
  <c r="AH20" i="2"/>
  <c r="AH21" i="2"/>
  <c r="AH22" i="2"/>
  <c r="AH23" i="2"/>
  <c r="AH24" i="2"/>
  <c r="AO24" i="2" s="1"/>
  <c r="AH25" i="2"/>
  <c r="AH26" i="2"/>
  <c r="AH27" i="2"/>
  <c r="AO27" i="2" s="1"/>
  <c r="AH28" i="2"/>
  <c r="AO28" i="2" s="1"/>
  <c r="AH29" i="2"/>
  <c r="AO29" i="2" s="1"/>
  <c r="AH30" i="2"/>
  <c r="AO30" i="2" s="1"/>
  <c r="AH31" i="2"/>
  <c r="AH32" i="2"/>
  <c r="AH33" i="2"/>
  <c r="O18" i="2"/>
  <c r="O19" i="2"/>
  <c r="O20" i="2"/>
  <c r="O21" i="2"/>
  <c r="O22" i="2"/>
  <c r="O23" i="2"/>
  <c r="O26" i="2"/>
  <c r="R26" i="2" s="1"/>
  <c r="U26" i="2" s="1"/>
  <c r="X26" i="2" s="1"/>
  <c r="O28" i="2"/>
  <c r="R28" i="2" s="1"/>
  <c r="U28" i="2" s="1"/>
  <c r="X28" i="2" s="1"/>
  <c r="O31" i="2"/>
  <c r="K30" i="2" l="1"/>
  <c r="K29" i="2"/>
  <c r="O27" i="2"/>
  <c r="R27" i="2" s="1"/>
  <c r="U27" i="2" s="1"/>
  <c r="X27" i="2" s="1"/>
  <c r="K25" i="2"/>
  <c r="K24" i="2"/>
  <c r="E45" i="2"/>
  <c r="E41" i="2"/>
  <c r="E37" i="2"/>
  <c r="E43" i="2"/>
  <c r="E39" i="2"/>
  <c r="E35" i="2"/>
  <c r="E46" i="2"/>
  <c r="E42" i="2"/>
  <c r="E38" i="2"/>
  <c r="E48" i="2"/>
  <c r="K48" i="2"/>
  <c r="K36" i="2"/>
  <c r="K45" i="2"/>
  <c r="K41" i="2"/>
  <c r="K37" i="2"/>
  <c r="O44" i="2"/>
  <c r="R44" i="2" s="1"/>
  <c r="U44" i="2" s="1"/>
  <c r="X44" i="2" s="1"/>
  <c r="O40" i="2"/>
  <c r="R40" i="2" s="1"/>
  <c r="U40" i="2" s="1"/>
  <c r="X40" i="2" s="1"/>
  <c r="O46" i="2"/>
  <c r="R46" i="2" s="1"/>
  <c r="U46" i="2" s="1"/>
  <c r="X46" i="2" s="1"/>
  <c r="O42" i="2"/>
  <c r="R42" i="2" s="1"/>
  <c r="U42" i="2" s="1"/>
  <c r="X42" i="2" s="1"/>
  <c r="O38" i="2"/>
  <c r="R38" i="2" s="1"/>
  <c r="U38" i="2" s="1"/>
  <c r="X38" i="2" s="1"/>
  <c r="G8" i="2"/>
  <c r="G9" i="2"/>
  <c r="G10" i="2"/>
  <c r="K10" i="2" s="1"/>
  <c r="G11" i="2"/>
  <c r="K11" i="2" s="1"/>
  <c r="G12" i="2"/>
  <c r="G13" i="2"/>
  <c r="G14" i="2"/>
  <c r="K14" i="2" s="1"/>
  <c r="G15" i="2"/>
  <c r="O15" i="2" s="1"/>
  <c r="R15" i="2" s="1"/>
  <c r="U15" i="2" s="1"/>
  <c r="X15" i="2" s="1"/>
  <c r="G16" i="2"/>
  <c r="G17" i="2"/>
  <c r="G7" i="2"/>
  <c r="U12" i="2"/>
  <c r="X10" i="2"/>
  <c r="U10" i="2"/>
  <c r="X12" i="2"/>
  <c r="R11" i="2"/>
  <c r="U11" i="2" s="1"/>
  <c r="X11" i="2" s="1"/>
  <c r="R12" i="2"/>
  <c r="O13" i="2"/>
  <c r="R13" i="2" s="1"/>
  <c r="U13" i="2" s="1"/>
  <c r="X13" i="2" s="1"/>
  <c r="O14" i="2"/>
  <c r="R14" i="2" s="1"/>
  <c r="U14" i="2" s="1"/>
  <c r="X14" i="2" s="1"/>
  <c r="O16" i="2"/>
  <c r="R16" i="2" s="1"/>
  <c r="U16" i="2" s="1"/>
  <c r="X16" i="2" s="1"/>
  <c r="O17" i="2"/>
  <c r="R17" i="2" s="1"/>
  <c r="U17" i="2" s="1"/>
  <c r="X17" i="2" s="1"/>
  <c r="R10" i="2"/>
  <c r="K12" i="2"/>
  <c r="K13" i="2"/>
  <c r="K16" i="2"/>
  <c r="K1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3" i="2"/>
  <c r="D24" i="2"/>
  <c r="D25" i="2"/>
  <c r="D26" i="2"/>
  <c r="D27" i="2"/>
  <c r="D28" i="2"/>
  <c r="D29" i="2"/>
  <c r="D30" i="2"/>
  <c r="D31" i="2"/>
  <c r="D32" i="2"/>
  <c r="D33" i="2"/>
  <c r="AH8" i="2"/>
  <c r="AO8" i="2" s="1"/>
  <c r="AH9" i="2"/>
  <c r="AH10" i="2"/>
  <c r="AO10" i="2" s="1"/>
  <c r="AH11" i="2"/>
  <c r="AH12" i="2"/>
  <c r="AH13" i="2"/>
  <c r="AH14" i="2"/>
  <c r="AO14" i="2" s="1"/>
  <c r="AH15" i="2"/>
  <c r="AO15" i="2" s="1"/>
  <c r="AH16" i="2"/>
  <c r="AH17" i="2"/>
  <c r="AO17" i="2" s="1"/>
  <c r="AH18" i="2"/>
  <c r="AO18" i="2" s="1"/>
  <c r="AO19" i="2"/>
  <c r="AO9" i="2"/>
  <c r="AO11" i="2"/>
  <c r="AO12" i="2"/>
  <c r="AO13" i="2"/>
  <c r="AO16" i="2"/>
  <c r="AO20" i="2"/>
  <c r="AO7" i="2"/>
  <c r="AH7" i="2"/>
  <c r="K15" i="2" l="1"/>
  <c r="C1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4" i="2"/>
  <c r="M3" i="2"/>
  <c r="C33" i="2"/>
  <c r="E33" i="2"/>
  <c r="E20" i="2"/>
  <c r="E28" i="2"/>
  <c r="E32" i="2"/>
  <c r="D7" i="2"/>
  <c r="C8" i="2"/>
  <c r="C9" i="2"/>
  <c r="C10" i="2"/>
  <c r="C11" i="2"/>
  <c r="C12" i="2"/>
  <c r="C13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7" i="2"/>
  <c r="B8" i="2"/>
  <c r="E8" i="2" s="1"/>
  <c r="B9" i="2"/>
  <c r="B10" i="2"/>
  <c r="E10" i="2" s="1"/>
  <c r="B11" i="2"/>
  <c r="E11" i="2" s="1"/>
  <c r="B12" i="2"/>
  <c r="E12" i="2" s="1"/>
  <c r="B13" i="2"/>
  <c r="B14" i="2"/>
  <c r="E14" i="2" s="1"/>
  <c r="B15" i="2"/>
  <c r="E15" i="2" s="1"/>
  <c r="B16" i="2"/>
  <c r="E16" i="2" s="1"/>
  <c r="B17" i="2"/>
  <c r="B18" i="2"/>
  <c r="B19" i="2"/>
  <c r="E19" i="2" s="1"/>
  <c r="B20" i="2"/>
  <c r="B21" i="2"/>
  <c r="B22" i="2"/>
  <c r="E22" i="2" s="1"/>
  <c r="B23" i="2"/>
  <c r="E23" i="2" s="1"/>
  <c r="B24" i="2"/>
  <c r="B25" i="2"/>
  <c r="B26" i="2"/>
  <c r="E26" i="2" s="1"/>
  <c r="B27" i="2"/>
  <c r="E27" i="2" s="1"/>
  <c r="B28" i="2"/>
  <c r="B29" i="2"/>
  <c r="B30" i="2"/>
  <c r="E30" i="2" s="1"/>
  <c r="B31" i="2"/>
  <c r="E31" i="2" s="1"/>
  <c r="B32" i="2"/>
  <c r="B33" i="2"/>
  <c r="B7" i="2"/>
  <c r="E24" i="2"/>
  <c r="F6" i="2"/>
  <c r="F5" i="2"/>
  <c r="E6" i="2"/>
  <c r="E5" i="2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7" i="2"/>
  <c r="I6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3" i="2"/>
  <c r="Q6" i="2"/>
  <c r="Q7" i="2"/>
  <c r="Q8" i="2"/>
  <c r="Q9" i="2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5" i="2"/>
  <c r="I5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" i="2"/>
  <c r="J5" i="2"/>
  <c r="J6" i="2" s="1"/>
  <c r="Q27" i="2" l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E18" i="2"/>
  <c r="E7" i="2"/>
  <c r="F7" i="2" s="1"/>
  <c r="E29" i="2"/>
  <c r="F47" i="2" s="1"/>
  <c r="E25" i="2"/>
  <c r="E21" i="2"/>
  <c r="E17" i="2"/>
  <c r="E13" i="2"/>
  <c r="E9" i="2"/>
  <c r="F16" i="2" s="1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R6" i="2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Z6" i="2"/>
  <c r="Z7" i="2"/>
  <c r="Z8" i="2"/>
  <c r="Z9" i="2"/>
  <c r="Z10" i="2"/>
  <c r="Z11" i="2"/>
  <c r="Z12" i="2"/>
  <c r="Z13" i="2"/>
  <c r="Z14" i="2"/>
  <c r="Z15" i="2"/>
  <c r="Z16" i="2"/>
  <c r="Z17" i="2"/>
  <c r="W7" i="2"/>
  <c r="W8" i="2"/>
  <c r="W9" i="2"/>
  <c r="W10" i="2"/>
  <c r="W11" i="2"/>
  <c r="W12" i="2"/>
  <c r="W13" i="2"/>
  <c r="W14" i="2"/>
  <c r="W15" i="2"/>
  <c r="W16" i="2"/>
  <c r="W17" i="2"/>
  <c r="T7" i="2"/>
  <c r="T8" i="2"/>
  <c r="T9" i="2"/>
  <c r="T10" i="2"/>
  <c r="T11" i="2"/>
  <c r="T12" i="2"/>
  <c r="T13" i="2"/>
  <c r="T14" i="2"/>
  <c r="T15" i="2"/>
  <c r="T16" i="2"/>
  <c r="T17" i="2"/>
  <c r="BB21" i="2"/>
  <c r="BB20" i="2"/>
  <c r="BB19" i="2"/>
  <c r="BB16" i="2"/>
  <c r="BB17" i="2"/>
  <c r="BB18" i="2"/>
  <c r="BB15" i="2"/>
  <c r="BB14" i="2"/>
  <c r="BB9" i="2"/>
  <c r="BB10" i="2"/>
  <c r="BB11" i="2"/>
  <c r="BB12" i="2"/>
  <c r="BB13" i="2"/>
  <c r="BB8" i="2"/>
  <c r="BB4" i="2"/>
  <c r="BB5" i="2"/>
  <c r="BB6" i="2"/>
  <c r="BB7" i="2"/>
  <c r="BB3" i="2"/>
  <c r="BA14" i="2"/>
  <c r="BA15" i="2" s="1"/>
  <c r="BA16" i="2" s="1"/>
  <c r="BA17" i="2" s="1"/>
  <c r="BA18" i="2" s="1"/>
  <c r="BA19" i="2" s="1"/>
  <c r="BA20" i="2" s="1"/>
  <c r="BA21" i="2" s="1"/>
  <c r="BA22" i="2" s="1"/>
  <c r="BA23" i="2" s="1"/>
  <c r="BA13" i="2"/>
  <c r="BA5" i="2"/>
  <c r="BA6" i="2" s="1"/>
  <c r="BA7" i="2" s="1"/>
  <c r="BA8" i="2" s="1"/>
  <c r="BA9" i="2" s="1"/>
  <c r="BA10" i="2" s="1"/>
  <c r="BA11" i="2" s="1"/>
  <c r="BA4" i="2"/>
  <c r="AY18" i="2"/>
  <c r="AW18" i="2"/>
  <c r="AV6" i="2"/>
  <c r="AV7" i="2" s="1"/>
  <c r="AV8" i="2" s="1"/>
  <c r="AV9" i="2" s="1"/>
  <c r="AV10" i="2" s="1"/>
  <c r="AV11" i="2" s="1"/>
  <c r="AV12" i="2" s="1"/>
  <c r="AV13" i="2" s="1"/>
  <c r="AV15" i="2" s="1"/>
  <c r="AV16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AR5" i="2"/>
  <c r="AQ5" i="2"/>
  <c r="Z5" i="2"/>
  <c r="Z4" i="2"/>
  <c r="W6" i="2"/>
  <c r="AK6" i="2"/>
  <c r="F44" i="2" l="1"/>
  <c r="F38" i="2"/>
  <c r="F35" i="2"/>
  <c r="F45" i="2"/>
  <c r="F34" i="2"/>
  <c r="F40" i="2"/>
  <c r="F43" i="2"/>
  <c r="F46" i="2"/>
  <c r="F37" i="2"/>
  <c r="F36" i="2"/>
  <c r="F39" i="2"/>
  <c r="F42" i="2"/>
  <c r="F48" i="2"/>
  <c r="F41" i="2"/>
  <c r="F14" i="2"/>
  <c r="F27" i="2"/>
  <c r="F15" i="2"/>
  <c r="F10" i="2"/>
  <c r="F8" i="2"/>
  <c r="F32" i="2"/>
  <c r="F9" i="2"/>
  <c r="F11" i="2"/>
  <c r="F12" i="2"/>
  <c r="F22" i="2"/>
  <c r="F13" i="2"/>
  <c r="F30" i="2"/>
  <c r="F21" i="2"/>
  <c r="F31" i="2"/>
  <c r="F20" i="2"/>
  <c r="F25" i="2"/>
  <c r="F19" i="2"/>
  <c r="F24" i="2"/>
  <c r="F29" i="2"/>
  <c r="F18" i="2"/>
  <c r="F26" i="2"/>
  <c r="F23" i="2"/>
  <c r="F28" i="2"/>
  <c r="F17" i="2"/>
  <c r="F33" i="2"/>
  <c r="AR4" i="2"/>
  <c r="AQ4" i="2"/>
  <c r="AL5" i="2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K5" i="2"/>
  <c r="AK4" i="2"/>
  <c r="AL4" i="2"/>
  <c r="J4" i="2"/>
  <c r="T5" i="2"/>
  <c r="T6" i="2"/>
  <c r="W5" i="2"/>
  <c r="W4" i="2"/>
  <c r="T4" i="2"/>
  <c r="BJ6" i="2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AW74" i="2"/>
  <c r="AW55" i="2"/>
  <c r="AW36" i="2"/>
  <c r="AV47" i="2"/>
  <c r="AV48" i="2" s="1"/>
  <c r="AV49" i="2" s="1"/>
  <c r="AV50" i="2" s="1"/>
  <c r="AV51" i="2" s="1"/>
  <c r="AV52" i="2" s="1"/>
  <c r="AV53" i="2" s="1"/>
  <c r="AV28" i="2"/>
  <c r="AV29" i="2" s="1"/>
  <c r="AV30" i="2" s="1"/>
  <c r="AV31" i="2" s="1"/>
  <c r="AV32" i="2" s="1"/>
  <c r="AV33" i="2" s="1"/>
  <c r="AV34" i="2" s="1"/>
  <c r="AV64" i="2"/>
  <c r="AV65" i="2" s="1"/>
  <c r="AV66" i="2" s="1"/>
  <c r="AV67" i="2" s="1"/>
  <c r="AV68" i="2" s="1"/>
  <c r="AV69" i="2" s="1"/>
  <c r="AV70" i="2" s="1"/>
  <c r="AV71" i="2" s="1"/>
  <c r="AV72" i="2" s="1"/>
  <c r="AV43" i="2"/>
  <c r="AV44" i="2" s="1"/>
  <c r="AV45" i="2" s="1"/>
  <c r="AV24" i="2"/>
  <c r="AV25" i="2" s="1"/>
  <c r="AV26" i="2" s="1"/>
</calcChain>
</file>

<file path=xl/sharedStrings.xml><?xml version="1.0" encoding="utf-8"?>
<sst xmlns="http://schemas.openxmlformats.org/spreadsheetml/2006/main" count="152" uniqueCount="56">
  <si>
    <t>日期</t>
    <phoneticPr fontId="1" type="noConversion"/>
  </si>
  <si>
    <t>消费金额</t>
    <phoneticPr fontId="1" type="noConversion"/>
  </si>
  <si>
    <t>消费总金额</t>
    <phoneticPr fontId="1" type="noConversion"/>
  </si>
  <si>
    <t>备注</t>
    <phoneticPr fontId="1" type="noConversion"/>
  </si>
  <si>
    <t>分期账单</t>
    <phoneticPr fontId="1" type="noConversion"/>
  </si>
  <si>
    <t>金额</t>
    <phoneticPr fontId="1" type="noConversion"/>
  </si>
  <si>
    <t>时长</t>
    <phoneticPr fontId="1" type="noConversion"/>
  </si>
  <si>
    <t>每月还款</t>
    <phoneticPr fontId="1" type="noConversion"/>
  </si>
  <si>
    <t>还息方式</t>
    <phoneticPr fontId="1" type="noConversion"/>
  </si>
  <si>
    <t>无息</t>
    <phoneticPr fontId="1" type="noConversion"/>
  </si>
  <si>
    <t>日期</t>
    <phoneticPr fontId="1" type="noConversion"/>
  </si>
  <si>
    <t>花呗总账单</t>
    <phoneticPr fontId="1" type="noConversion"/>
  </si>
  <si>
    <t>借呗总账单</t>
    <phoneticPr fontId="1" type="noConversion"/>
  </si>
  <si>
    <t>先息后本</t>
    <phoneticPr fontId="1" type="noConversion"/>
  </si>
  <si>
    <t>还款日期</t>
    <phoneticPr fontId="1" type="noConversion"/>
  </si>
  <si>
    <t>还款金额</t>
    <phoneticPr fontId="1" type="noConversion"/>
  </si>
  <si>
    <t>是否还款</t>
    <phoneticPr fontId="1" type="noConversion"/>
  </si>
  <si>
    <t>数控车</t>
    <phoneticPr fontId="1" type="noConversion"/>
  </si>
  <si>
    <t>是</t>
    <phoneticPr fontId="1" type="noConversion"/>
  </si>
  <si>
    <t>总利息</t>
    <phoneticPr fontId="1" type="noConversion"/>
  </si>
  <si>
    <t>花呗</t>
    <phoneticPr fontId="1" type="noConversion"/>
  </si>
  <si>
    <t>借呗</t>
    <phoneticPr fontId="1" type="noConversion"/>
  </si>
  <si>
    <t>借呗</t>
    <phoneticPr fontId="1" type="noConversion"/>
  </si>
  <si>
    <t>支付宝</t>
    <phoneticPr fontId="1" type="noConversion"/>
  </si>
  <si>
    <t>银行卡招商</t>
    <phoneticPr fontId="1" type="noConversion"/>
  </si>
  <si>
    <t>微信</t>
    <phoneticPr fontId="1" type="noConversion"/>
  </si>
  <si>
    <t>余额宝</t>
    <phoneticPr fontId="1" type="noConversion"/>
  </si>
  <si>
    <t>笔笔赞</t>
    <phoneticPr fontId="1" type="noConversion"/>
  </si>
  <si>
    <t>总余额</t>
    <phoneticPr fontId="1" type="noConversion"/>
  </si>
  <si>
    <t>总金额</t>
    <phoneticPr fontId="1" type="noConversion"/>
  </si>
  <si>
    <t>绿联电脑蓝牙适配器</t>
    <phoneticPr fontId="1" type="noConversion"/>
  </si>
  <si>
    <t>早餐</t>
    <phoneticPr fontId="1" type="noConversion"/>
  </si>
  <si>
    <t>地铁卡充值</t>
    <phoneticPr fontId="1" type="noConversion"/>
  </si>
  <si>
    <t>余额</t>
    <phoneticPr fontId="1" type="noConversion"/>
  </si>
  <si>
    <t>余额</t>
    <phoneticPr fontId="1" type="noConversion"/>
  </si>
  <si>
    <t>可用余额</t>
    <phoneticPr fontId="1" type="noConversion"/>
  </si>
  <si>
    <t>消费金额</t>
    <phoneticPr fontId="1" type="noConversion"/>
  </si>
  <si>
    <t>蚂蚁星愿</t>
    <phoneticPr fontId="1" type="noConversion"/>
  </si>
  <si>
    <t>黄金投资</t>
    <phoneticPr fontId="1" type="noConversion"/>
  </si>
  <si>
    <t>借呗还款</t>
    <phoneticPr fontId="1" type="noConversion"/>
  </si>
  <si>
    <t>每月等额</t>
    <phoneticPr fontId="1" type="noConversion"/>
  </si>
  <si>
    <t>利息</t>
    <phoneticPr fontId="1" type="noConversion"/>
  </si>
  <si>
    <t>利息总额</t>
    <phoneticPr fontId="1" type="noConversion"/>
  </si>
  <si>
    <t>蚂蚁星愿</t>
    <phoneticPr fontId="1" type="noConversion"/>
  </si>
  <si>
    <t>午饭</t>
    <phoneticPr fontId="1" type="noConversion"/>
  </si>
  <si>
    <t>支付宝</t>
    <phoneticPr fontId="1" type="noConversion"/>
  </si>
  <si>
    <t>微信</t>
    <phoneticPr fontId="1" type="noConversion"/>
  </si>
  <si>
    <t>银行卡</t>
    <phoneticPr fontId="1" type="noConversion"/>
  </si>
  <si>
    <t xml:space="preserve">金额 </t>
    <phoneticPr fontId="1" type="noConversion"/>
  </si>
  <si>
    <t>总额</t>
    <phoneticPr fontId="1" type="noConversion"/>
  </si>
  <si>
    <t>消费金额</t>
    <phoneticPr fontId="1" type="noConversion"/>
  </si>
  <si>
    <t>其他</t>
    <phoneticPr fontId="1" type="noConversion"/>
  </si>
  <si>
    <t>消费总金额</t>
    <phoneticPr fontId="1" type="noConversion"/>
  </si>
  <si>
    <t>飞机退票</t>
    <phoneticPr fontId="1" type="noConversion"/>
  </si>
  <si>
    <t>收入</t>
    <phoneticPr fontId="1" type="noConversion"/>
  </si>
  <si>
    <t>收入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</si>
</sst>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3" borderId="15" xfId="0" applyFill="1" applyBorder="1"/>
    <xf numFmtId="0" fontId="0" fillId="3" borderId="12" xfId="0" applyFill="1" applyBorder="1"/>
    <xf numFmtId="0" fontId="0" fillId="3" borderId="16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0" xfId="0" applyFill="1" applyBorder="1" applyAlignment="1">
      <alignment horizontal="center"/>
    </xf>
    <xf numFmtId="0" fontId="0" fillId="2" borderId="15" xfId="0" applyFill="1" applyBorder="1"/>
    <xf numFmtId="0" fontId="0" fillId="4" borderId="0" xfId="0" applyFill="1"/>
    <xf numFmtId="0" fontId="0" fillId="5" borderId="11" xfId="0" applyFill="1" applyBorder="1"/>
    <xf numFmtId="0" fontId="0" fillId="5" borderId="1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11" xfId="0" applyFill="1" applyBorder="1"/>
    <xf numFmtId="0" fontId="0" fillId="7" borderId="12" xfId="0" applyFill="1" applyBorder="1"/>
    <xf numFmtId="0" fontId="0" fillId="6" borderId="10" xfId="0" applyFill="1" applyBorder="1" applyAlignment="1">
      <alignment horizontal="center" vertical="center"/>
    </xf>
    <xf numFmtId="0" fontId="0" fillId="6" borderId="15" xfId="0" applyFill="1" applyBorder="1"/>
    <xf numFmtId="0" fontId="0" fillId="6" borderId="16" xfId="0" applyFill="1" applyBorder="1"/>
    <xf numFmtId="0" fontId="0" fillId="5" borderId="15" xfId="0" applyFill="1" applyBorder="1"/>
    <xf numFmtId="0" fontId="0" fillId="5" borderId="16" xfId="0" applyFill="1" applyBorder="1"/>
    <xf numFmtId="0" fontId="0" fillId="7" borderId="15" xfId="0" applyFill="1" applyBorder="1"/>
    <xf numFmtId="0" fontId="0" fillId="7" borderId="16" xfId="0" applyFill="1" applyBorder="1"/>
    <xf numFmtId="0" fontId="0" fillId="8" borderId="15" xfId="0" applyFill="1" applyBorder="1"/>
    <xf numFmtId="0" fontId="0" fillId="8" borderId="16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11" xfId="0" applyFill="1" applyBorder="1"/>
    <xf numFmtId="0" fontId="0" fillId="0" borderId="18" xfId="0" applyBorder="1"/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0" borderId="11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15" xfId="0" applyFill="1" applyBorder="1"/>
    <xf numFmtId="0" fontId="0" fillId="10" borderId="12" xfId="0" applyFill="1" applyBorder="1"/>
    <xf numFmtId="0" fontId="0" fillId="10" borderId="16" xfId="0" applyFill="1" applyBorder="1"/>
    <xf numFmtId="0" fontId="0" fillId="10" borderId="14" xfId="0" applyFill="1" applyBorder="1"/>
    <xf numFmtId="0" fontId="0" fillId="9" borderId="11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/>
    <xf numFmtId="0" fontId="0" fillId="9" borderId="12" xfId="0" applyFill="1" applyBorder="1"/>
    <xf numFmtId="0" fontId="0" fillId="9" borderId="16" xfId="0" applyFill="1" applyBorder="1"/>
    <xf numFmtId="0" fontId="0" fillId="9" borderId="14" xfId="0" applyFill="1" applyBorder="1"/>
    <xf numFmtId="0" fontId="0" fillId="8" borderId="9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20" xfId="0" applyFill="1" applyBorder="1" applyAlignment="1">
      <alignment horizontal="center" vertical="center"/>
    </xf>
    <xf numFmtId="0" fontId="0" fillId="10" borderId="20" xfId="0" applyFill="1" applyBorder="1"/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 vertical="center"/>
    </xf>
    <xf numFmtId="0" fontId="0" fillId="9" borderId="20" xfId="0" applyFill="1" applyBorder="1"/>
    <xf numFmtId="0" fontId="0" fillId="0" borderId="21" xfId="0" applyBorder="1"/>
    <xf numFmtId="0" fontId="0" fillId="2" borderId="23" xfId="0" applyFill="1" applyBorder="1"/>
    <xf numFmtId="0" fontId="2" fillId="6" borderId="19" xfId="0" applyFont="1" applyFill="1" applyBorder="1" applyAlignment="1">
      <alignment horizontal="center"/>
    </xf>
    <xf numFmtId="0" fontId="0" fillId="6" borderId="20" xfId="0" applyFill="1" applyBorder="1"/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 vertical="center"/>
    </xf>
    <xf numFmtId="0" fontId="0" fillId="10" borderId="23" xfId="0" applyFill="1" applyBorder="1"/>
    <xf numFmtId="0" fontId="0" fillId="10" borderId="24" xfId="0" applyFill="1" applyBorder="1"/>
    <xf numFmtId="0" fontId="0" fillId="8" borderId="22" xfId="0" applyFill="1" applyBorder="1" applyAlignment="1">
      <alignment horizontal="center"/>
    </xf>
    <xf numFmtId="0" fontId="0" fillId="8" borderId="23" xfId="0" applyFill="1" applyBorder="1" applyAlignment="1">
      <alignment horizontal="center" vertical="center"/>
    </xf>
    <xf numFmtId="0" fontId="0" fillId="8" borderId="23" xfId="0" applyFill="1" applyBorder="1"/>
    <xf numFmtId="0" fontId="0" fillId="8" borderId="24" xfId="0" applyFill="1" applyBorder="1"/>
    <xf numFmtId="0" fontId="2" fillId="2" borderId="9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5"/>
  <sheetViews>
    <sheetView tabSelected="1" topLeftCell="J1" workbookViewId="0">
      <selection activeCell="V30" sqref="V30"/>
    </sheetView>
  </sheetViews>
  <sheetFormatPr defaultRowHeight="14.25" x14ac:dyDescent="0.2"/>
  <cols>
    <col min="1" max="1" width="9.5" bestFit="1" customWidth="1"/>
    <col min="7" max="7" width="9.5" bestFit="1" customWidth="1"/>
    <col min="8" max="9" width="9.5" customWidth="1"/>
    <col min="11" max="12" width="8.625" customWidth="1"/>
    <col min="13" max="13" width="9.625" customWidth="1"/>
    <col min="15" max="15" width="9.5" bestFit="1" customWidth="1"/>
    <col min="17" max="17" width="9.5" bestFit="1" customWidth="1"/>
    <col min="18" max="18" width="9.25" customWidth="1"/>
    <col min="19" max="20" width="10" customWidth="1"/>
    <col min="21" max="21" width="9.5" bestFit="1" customWidth="1"/>
    <col min="24" max="24" width="9.5" bestFit="1" customWidth="1"/>
    <col min="28" max="28" width="9.5" bestFit="1" customWidth="1"/>
    <col min="29" max="29" width="9.5" customWidth="1"/>
    <col min="30" max="30" width="9.5" bestFit="1" customWidth="1"/>
    <col min="32" max="32" width="23.25" customWidth="1"/>
    <col min="34" max="34" width="9.5" bestFit="1" customWidth="1"/>
    <col min="35" max="35" width="9.5" customWidth="1"/>
    <col min="39" max="39" width="16.375" customWidth="1"/>
    <col min="41" max="41" width="9.5" bestFit="1" customWidth="1"/>
    <col min="45" max="45" width="21.75" customWidth="1"/>
    <col min="53" max="54" width="9.5" bestFit="1" customWidth="1"/>
  </cols>
  <sheetData>
    <row r="1" spans="1:65" ht="15.75" thickTop="1" thickBot="1" x14ac:dyDescent="0.25">
      <c r="G1" s="91" t="s">
        <v>11</v>
      </c>
      <c r="H1" s="92"/>
      <c r="I1" s="93"/>
      <c r="J1" s="19"/>
      <c r="K1" s="94" t="s">
        <v>12</v>
      </c>
      <c r="L1" s="95"/>
      <c r="M1" s="81"/>
      <c r="N1" s="28">
        <v>75000</v>
      </c>
      <c r="O1" s="96" t="s">
        <v>26</v>
      </c>
      <c r="P1" s="97"/>
      <c r="Q1" s="97"/>
      <c r="R1" s="97"/>
      <c r="S1" s="97"/>
      <c r="T1" s="97"/>
      <c r="U1" s="97"/>
      <c r="V1" s="97"/>
      <c r="W1" s="97"/>
      <c r="X1" s="97"/>
      <c r="Y1" s="97"/>
      <c r="Z1" s="98"/>
      <c r="AB1" s="64" t="s">
        <v>23</v>
      </c>
      <c r="AC1" s="87"/>
      <c r="AD1" s="65"/>
      <c r="AE1" s="65"/>
      <c r="AF1" s="66"/>
      <c r="AH1" s="67" t="s">
        <v>24</v>
      </c>
      <c r="AI1" s="83"/>
      <c r="AJ1" s="68"/>
      <c r="AK1" s="68"/>
      <c r="AL1" s="73"/>
      <c r="AM1" s="69"/>
      <c r="AO1" s="70" t="s">
        <v>25</v>
      </c>
      <c r="AP1" s="71"/>
      <c r="AQ1" s="71"/>
      <c r="AR1" s="76"/>
      <c r="AS1" s="72"/>
      <c r="BI1" s="1" t="s">
        <v>4</v>
      </c>
      <c r="BJ1" s="1"/>
      <c r="BK1" s="1"/>
      <c r="BL1" s="1"/>
      <c r="BM1" s="1"/>
    </row>
    <row r="2" spans="1:65" ht="15" thickTop="1" x14ac:dyDescent="0.2">
      <c r="A2" s="1" t="s">
        <v>0</v>
      </c>
      <c r="B2" s="1" t="s">
        <v>45</v>
      </c>
      <c r="C2" t="s">
        <v>46</v>
      </c>
      <c r="D2" s="1" t="s">
        <v>47</v>
      </c>
      <c r="E2" s="1" t="s">
        <v>48</v>
      </c>
      <c r="F2" s="1" t="s">
        <v>49</v>
      </c>
      <c r="G2" s="17" t="s">
        <v>10</v>
      </c>
      <c r="H2" s="80" t="s">
        <v>50</v>
      </c>
      <c r="I2" s="20" t="s">
        <v>2</v>
      </c>
      <c r="J2" s="18" t="s">
        <v>35</v>
      </c>
      <c r="K2" s="24" t="s">
        <v>10</v>
      </c>
      <c r="L2" s="29" t="s">
        <v>36</v>
      </c>
      <c r="M2" s="82" t="s">
        <v>52</v>
      </c>
      <c r="N2" s="25" t="s">
        <v>35</v>
      </c>
      <c r="O2" s="101" t="s">
        <v>28</v>
      </c>
      <c r="P2" s="99"/>
      <c r="Q2" s="99"/>
      <c r="R2" s="99" t="s">
        <v>27</v>
      </c>
      <c r="S2" s="99"/>
      <c r="T2" s="99"/>
      <c r="U2" s="99" t="s">
        <v>38</v>
      </c>
      <c r="V2" s="99"/>
      <c r="W2" s="99"/>
      <c r="X2" s="99" t="s">
        <v>37</v>
      </c>
      <c r="Y2" s="99"/>
      <c r="Z2" s="100"/>
      <c r="AB2" s="41" t="s">
        <v>0</v>
      </c>
      <c r="AC2" s="88" t="s">
        <v>55</v>
      </c>
      <c r="AD2" s="42" t="s">
        <v>1</v>
      </c>
      <c r="AE2" s="42" t="s">
        <v>2</v>
      </c>
      <c r="AF2" s="43" t="s">
        <v>3</v>
      </c>
      <c r="AG2" s="1"/>
      <c r="AH2" s="48" t="s">
        <v>0</v>
      </c>
      <c r="AI2" s="84" t="s">
        <v>54</v>
      </c>
      <c r="AJ2" s="49" t="s">
        <v>1</v>
      </c>
      <c r="AK2" s="49" t="s">
        <v>2</v>
      </c>
      <c r="AL2" s="74" t="s">
        <v>33</v>
      </c>
      <c r="AM2" s="50" t="s">
        <v>3</v>
      </c>
      <c r="AO2" s="56" t="s">
        <v>0</v>
      </c>
      <c r="AP2" s="57" t="s">
        <v>1</v>
      </c>
      <c r="AQ2" s="57" t="s">
        <v>2</v>
      </c>
      <c r="AR2" s="77" t="s">
        <v>34</v>
      </c>
      <c r="AS2" s="58" t="s">
        <v>3</v>
      </c>
      <c r="AU2" s="2" t="s">
        <v>0</v>
      </c>
      <c r="AV2" s="3" t="s">
        <v>5</v>
      </c>
      <c r="AW2" s="3" t="s">
        <v>6</v>
      </c>
      <c r="AX2" s="3" t="s">
        <v>7</v>
      </c>
      <c r="AY2" s="4" t="s">
        <v>8</v>
      </c>
      <c r="BA2" t="s">
        <v>0</v>
      </c>
      <c r="BB2" t="s">
        <v>42</v>
      </c>
      <c r="BI2" s="2" t="s">
        <v>0</v>
      </c>
      <c r="BJ2" s="3" t="s">
        <v>5</v>
      </c>
      <c r="BK2" s="3" t="s">
        <v>6</v>
      </c>
      <c r="BL2" s="3" t="s">
        <v>7</v>
      </c>
      <c r="BM2" s="4" t="s">
        <v>8</v>
      </c>
    </row>
    <row r="3" spans="1:65" x14ac:dyDescent="0.2">
      <c r="G3" s="17">
        <v>20200106</v>
      </c>
      <c r="H3" s="80"/>
      <c r="I3" s="20">
        <v>29791.200000000001</v>
      </c>
      <c r="J3" s="18">
        <v>1008.8</v>
      </c>
      <c r="K3" s="24">
        <v>20200106</v>
      </c>
      <c r="L3" s="29">
        <v>28219</v>
      </c>
      <c r="M3" s="82">
        <f>SUM($L$3:L3)</f>
        <v>28219</v>
      </c>
      <c r="N3" s="25">
        <f>N1-L3</f>
        <v>46781</v>
      </c>
      <c r="O3" s="5" t="s">
        <v>10</v>
      </c>
      <c r="P3" s="6" t="s">
        <v>5</v>
      </c>
      <c r="Q3" s="40" t="s">
        <v>29</v>
      </c>
      <c r="R3" s="6" t="s">
        <v>10</v>
      </c>
      <c r="S3" s="6" t="s">
        <v>5</v>
      </c>
      <c r="T3" s="40" t="s">
        <v>29</v>
      </c>
      <c r="U3" s="6" t="s">
        <v>10</v>
      </c>
      <c r="V3" s="6" t="s">
        <v>5</v>
      </c>
      <c r="W3" s="79" t="s">
        <v>29</v>
      </c>
      <c r="X3" s="6" t="s">
        <v>10</v>
      </c>
      <c r="Y3" s="6" t="s">
        <v>5</v>
      </c>
      <c r="Z3" s="7" t="s">
        <v>29</v>
      </c>
      <c r="AB3" s="44">
        <v>20200106</v>
      </c>
      <c r="AC3" s="89"/>
      <c r="AD3" s="35">
        <v>28.41</v>
      </c>
      <c r="AE3" s="35">
        <f>SUM($AD$3:AD3)</f>
        <v>28.41</v>
      </c>
      <c r="AF3" s="45" t="s">
        <v>30</v>
      </c>
      <c r="AH3" s="51">
        <v>20200106</v>
      </c>
      <c r="AI3" s="85"/>
      <c r="AJ3" s="52"/>
      <c r="AK3" s="52"/>
      <c r="AL3" s="75">
        <v>1193.76</v>
      </c>
      <c r="AM3" s="53"/>
      <c r="AO3" s="59">
        <v>20200106</v>
      </c>
      <c r="AP3" s="60"/>
      <c r="AQ3" s="60"/>
      <c r="AR3" s="78">
        <v>3967.97</v>
      </c>
      <c r="AS3" s="61"/>
      <c r="AU3" s="5">
        <v>20190822</v>
      </c>
      <c r="AV3" s="6">
        <v>20000</v>
      </c>
      <c r="AW3" s="6">
        <v>12</v>
      </c>
      <c r="AX3" s="6"/>
      <c r="AY3" s="7" t="s">
        <v>40</v>
      </c>
      <c r="BA3">
        <v>20190407</v>
      </c>
      <c r="BB3">
        <f>AY5</f>
        <v>306</v>
      </c>
      <c r="BI3" s="5">
        <v>20200106</v>
      </c>
      <c r="BJ3" s="6">
        <v>3799</v>
      </c>
      <c r="BK3" s="6">
        <v>12</v>
      </c>
      <c r="BL3" s="6"/>
      <c r="BM3" s="7" t="s">
        <v>9</v>
      </c>
    </row>
    <row r="4" spans="1:65" x14ac:dyDescent="0.2">
      <c r="G4" s="17">
        <v>20200106</v>
      </c>
      <c r="H4" s="80"/>
      <c r="I4" s="20">
        <f>I3+H4</f>
        <v>29791.200000000001</v>
      </c>
      <c r="J4" s="18">
        <f>J3-AD3</f>
        <v>980.39</v>
      </c>
      <c r="K4" s="24">
        <v>20200107</v>
      </c>
      <c r="L4" s="29">
        <v>1748</v>
      </c>
      <c r="M4" s="82">
        <f>SUM($L$3:L4)</f>
        <v>29967</v>
      </c>
      <c r="N4" s="25">
        <f>N3+L4</f>
        <v>48529</v>
      </c>
      <c r="O4" s="26">
        <v>20200106</v>
      </c>
      <c r="P4" s="33">
        <v>7602.52</v>
      </c>
      <c r="Q4" s="33">
        <v>7602.52</v>
      </c>
      <c r="R4" s="12">
        <v>20200106</v>
      </c>
      <c r="S4" s="37">
        <v>550.96</v>
      </c>
      <c r="T4" s="13">
        <f>SUM($S$4:S4)</f>
        <v>550.96</v>
      </c>
      <c r="U4" s="39">
        <v>20200106</v>
      </c>
      <c r="V4" s="14">
        <v>208.87</v>
      </c>
      <c r="W4" s="15">
        <f>SUM($V$4:V4)</f>
        <v>208.87</v>
      </c>
      <c r="X4" s="22">
        <v>20200106</v>
      </c>
      <c r="Y4" s="31">
        <v>200</v>
      </c>
      <c r="Z4" s="23">
        <f>SUM($Y$4:Y4)</f>
        <v>200</v>
      </c>
      <c r="AB4" s="44">
        <v>20200106</v>
      </c>
      <c r="AC4" s="89"/>
      <c r="AD4" s="35">
        <v>0</v>
      </c>
      <c r="AE4" s="35">
        <f>SUM($AD$3:AD4)</f>
        <v>28.41</v>
      </c>
      <c r="AF4" s="45" t="s">
        <v>31</v>
      </c>
      <c r="AH4" s="51">
        <v>20200106</v>
      </c>
      <c r="AI4" s="85"/>
      <c r="AJ4" s="52">
        <v>3.88</v>
      </c>
      <c r="AK4" s="52">
        <f>SUM($AJ$4:AJ4)</f>
        <v>3.88</v>
      </c>
      <c r="AL4" s="75">
        <f>AL3-AJ4</f>
        <v>1189.8799999999999</v>
      </c>
      <c r="AM4" s="53" t="s">
        <v>27</v>
      </c>
      <c r="AO4" s="59">
        <v>20200106</v>
      </c>
      <c r="AP4" s="60">
        <v>300</v>
      </c>
      <c r="AQ4" s="60">
        <f>SUM($AP$3:AP4)</f>
        <v>300</v>
      </c>
      <c r="AR4" s="78">
        <f>AR3-AP4</f>
        <v>3667.97</v>
      </c>
      <c r="AS4" s="61" t="s">
        <v>32</v>
      </c>
      <c r="AU4" s="5" t="s">
        <v>21</v>
      </c>
      <c r="AV4" s="6" t="s">
        <v>14</v>
      </c>
      <c r="AW4" s="6" t="s">
        <v>15</v>
      </c>
      <c r="AX4" s="6" t="s">
        <v>16</v>
      </c>
      <c r="AY4" s="7" t="s">
        <v>41</v>
      </c>
      <c r="BA4">
        <f>BA3+100</f>
        <v>20190507</v>
      </c>
      <c r="BB4">
        <f t="shared" ref="BB4:BB7" si="0">AY6</f>
        <v>249.53</v>
      </c>
      <c r="BI4" s="5" t="s">
        <v>20</v>
      </c>
      <c r="BJ4" s="6" t="s">
        <v>14</v>
      </c>
      <c r="BK4" s="6" t="s">
        <v>15</v>
      </c>
      <c r="BL4" s="6" t="s">
        <v>16</v>
      </c>
      <c r="BM4" s="7"/>
    </row>
    <row r="5" spans="1:65" x14ac:dyDescent="0.2">
      <c r="B5">
        <v>-119.4</v>
      </c>
      <c r="E5">
        <f>B5+C5+D5</f>
        <v>-119.4</v>
      </c>
      <c r="F5">
        <f>SUM($E$5:E5)</f>
        <v>-119.4</v>
      </c>
      <c r="G5" s="17">
        <v>20200107</v>
      </c>
      <c r="H5" s="80">
        <v>31.41</v>
      </c>
      <c r="I5" s="20">
        <f t="shared" ref="I5:I48" si="1">I4+H5</f>
        <v>29822.61</v>
      </c>
      <c r="J5" s="18">
        <f>J4-AD7</f>
        <v>977.39</v>
      </c>
      <c r="K5" s="24">
        <v>20200107</v>
      </c>
      <c r="L5" s="29"/>
      <c r="M5" s="82">
        <f>SUM($L$3:L5)</f>
        <v>29967</v>
      </c>
      <c r="N5" s="25">
        <f t="shared" ref="N5:N48" si="2">N4+L5</f>
        <v>48529</v>
      </c>
      <c r="O5" s="26">
        <v>20200107</v>
      </c>
      <c r="P5" s="33">
        <v>-2141.4</v>
      </c>
      <c r="Q5" s="27">
        <f>Q4+P5+S5+Y5</f>
        <v>5565.0000000000009</v>
      </c>
      <c r="R5" s="21">
        <v>20200106</v>
      </c>
      <c r="S5" s="21">
        <v>3.88</v>
      </c>
      <c r="T5" s="13">
        <f>SUM($S$4:S5)</f>
        <v>554.84</v>
      </c>
      <c r="U5" s="39">
        <v>20200107</v>
      </c>
      <c r="V5" s="14">
        <v>4.25</v>
      </c>
      <c r="W5" s="15">
        <f>SUM($V$4:V5)</f>
        <v>213.12</v>
      </c>
      <c r="X5" s="22">
        <v>20200107</v>
      </c>
      <c r="Y5" s="31">
        <v>100</v>
      </c>
      <c r="Z5" s="23">
        <f>SUM($Y$4:Y5)</f>
        <v>300</v>
      </c>
      <c r="AB5" s="44">
        <v>20200107</v>
      </c>
      <c r="AC5" s="89"/>
      <c r="AD5" s="35">
        <v>2141.4</v>
      </c>
      <c r="AE5" s="35">
        <f>SUM($AD$3:AD5)</f>
        <v>2169.81</v>
      </c>
      <c r="AF5" s="45" t="s">
        <v>39</v>
      </c>
      <c r="AH5" s="51">
        <v>20200107</v>
      </c>
      <c r="AI5" s="85"/>
      <c r="AJ5" s="52">
        <v>103.88</v>
      </c>
      <c r="AK5" s="52">
        <f>SUM($AJ$4:AJ5)</f>
        <v>107.75999999999999</v>
      </c>
      <c r="AL5" s="75">
        <f>AL4-AJ5</f>
        <v>1086</v>
      </c>
      <c r="AM5" s="53" t="s">
        <v>27</v>
      </c>
      <c r="AO5" s="59">
        <v>20200107</v>
      </c>
      <c r="AP5" s="60">
        <v>15.1</v>
      </c>
      <c r="AQ5" s="60">
        <f>SUM($AP$3:AP5)</f>
        <v>315.10000000000002</v>
      </c>
      <c r="AR5" s="78">
        <f>AR4-AP5</f>
        <v>3652.87</v>
      </c>
      <c r="AS5" s="61" t="s">
        <v>44</v>
      </c>
      <c r="AU5" s="5"/>
      <c r="AV5" s="6">
        <v>20190407</v>
      </c>
      <c r="AW5" s="6">
        <v>1821.95</v>
      </c>
      <c r="AX5" s="6" t="s">
        <v>18</v>
      </c>
      <c r="AY5" s="7">
        <v>306</v>
      </c>
      <c r="BA5">
        <f t="shared" ref="BA5:BA11" si="3">BA4+100</f>
        <v>20190607</v>
      </c>
      <c r="BB5">
        <f t="shared" si="0"/>
        <v>235.91</v>
      </c>
      <c r="BI5" s="5"/>
      <c r="BJ5" s="6">
        <v>20200120</v>
      </c>
      <c r="BK5" s="6">
        <v>316.58</v>
      </c>
      <c r="BL5" s="6"/>
      <c r="BM5" s="7"/>
    </row>
    <row r="6" spans="1:65" x14ac:dyDescent="0.2">
      <c r="A6">
        <v>20200108</v>
      </c>
      <c r="B6">
        <v>6290.8209999999999</v>
      </c>
      <c r="C6">
        <v>388.5</v>
      </c>
      <c r="D6">
        <v>119.4</v>
      </c>
      <c r="E6">
        <f>B6+C6+D6</f>
        <v>6798.7209999999995</v>
      </c>
      <c r="F6">
        <f>SUM($E$5:E6)</f>
        <v>6679.3209999999999</v>
      </c>
      <c r="G6" s="17">
        <v>20200108</v>
      </c>
      <c r="H6" s="80">
        <v>3</v>
      </c>
      <c r="I6" s="20">
        <f>I5+H6</f>
        <v>29825.61</v>
      </c>
      <c r="J6" s="18">
        <f>J5-H6</f>
        <v>974.39</v>
      </c>
      <c r="K6" s="24">
        <v>20200107</v>
      </c>
      <c r="L6" s="29"/>
      <c r="M6" s="82">
        <f>SUM($L$3:L6)</f>
        <v>29967</v>
      </c>
      <c r="N6" s="25">
        <f t="shared" si="2"/>
        <v>48529</v>
      </c>
      <c r="O6" s="26">
        <v>20200107</v>
      </c>
      <c r="P6" s="33">
        <v>0.51</v>
      </c>
      <c r="Q6" s="27">
        <f t="shared" ref="Q6:Q48" si="4">Q5+P6+S6+Y6</f>
        <v>5569.3900000000012</v>
      </c>
      <c r="R6" s="12">
        <v>20200107</v>
      </c>
      <c r="S6" s="37">
        <v>3.88</v>
      </c>
      <c r="T6" s="13">
        <f>SUM($S$4:S6)</f>
        <v>558.72</v>
      </c>
      <c r="U6" s="39">
        <v>20200108</v>
      </c>
      <c r="V6" s="14">
        <v>-1.8</v>
      </c>
      <c r="W6" s="15">
        <f>SUM($V$4:V6)</f>
        <v>211.32</v>
      </c>
      <c r="X6" s="22">
        <v>20200109</v>
      </c>
      <c r="Y6" s="31">
        <v>0</v>
      </c>
      <c r="Z6" s="23">
        <f>SUM($Y$4:Y6)</f>
        <v>300</v>
      </c>
      <c r="AB6" s="44">
        <v>20200107</v>
      </c>
      <c r="AC6" s="89"/>
      <c r="AD6" s="35">
        <v>3</v>
      </c>
      <c r="AE6" s="35">
        <f>SUM($AD$3:AD6)</f>
        <v>2172.81</v>
      </c>
      <c r="AF6" s="45" t="s">
        <v>31</v>
      </c>
      <c r="AH6" s="51">
        <v>20200107</v>
      </c>
      <c r="AI6" s="85"/>
      <c r="AJ6" s="52">
        <v>3.88</v>
      </c>
      <c r="AK6" s="52">
        <f>SUM($AJ$4:AJ6)</f>
        <v>111.63999999999999</v>
      </c>
      <c r="AL6" s="75">
        <f>AL5-AJ6</f>
        <v>1082.1199999999999</v>
      </c>
      <c r="AM6" s="53" t="s">
        <v>43</v>
      </c>
      <c r="AO6" s="59">
        <v>20200108</v>
      </c>
      <c r="AP6" s="60">
        <v>31.1</v>
      </c>
      <c r="AQ6" s="60">
        <f>SUM($AP$3:AP6)</f>
        <v>346.20000000000005</v>
      </c>
      <c r="AR6" s="78">
        <f t="shared" ref="AR6:AR48" si="5">AR5-AP6</f>
        <v>3621.77</v>
      </c>
      <c r="AS6" s="61" t="s">
        <v>44</v>
      </c>
      <c r="AU6" s="5"/>
      <c r="AV6" s="6">
        <f>AV5+100</f>
        <v>20190507</v>
      </c>
      <c r="AW6" s="6">
        <v>1821.95</v>
      </c>
      <c r="AX6" s="6" t="s">
        <v>18</v>
      </c>
      <c r="AY6" s="7">
        <v>249.53</v>
      </c>
      <c r="BA6">
        <f t="shared" si="3"/>
        <v>20190707</v>
      </c>
      <c r="BB6">
        <f t="shared" si="0"/>
        <v>206.89</v>
      </c>
      <c r="BI6" s="5"/>
      <c r="BJ6" s="6">
        <f>BJ5+100</f>
        <v>20200220</v>
      </c>
      <c r="BK6" s="6">
        <v>316.58</v>
      </c>
      <c r="BL6" s="6"/>
      <c r="BM6" s="7"/>
    </row>
    <row r="7" spans="1:65" x14ac:dyDescent="0.2">
      <c r="A7">
        <f>AB7</f>
        <v>20200109</v>
      </c>
      <c r="B7">
        <f>AD7</f>
        <v>3</v>
      </c>
      <c r="C7">
        <f>AP7</f>
        <v>15.1</v>
      </c>
      <c r="D7">
        <f>AJ7</f>
        <v>3.88</v>
      </c>
      <c r="E7">
        <f t="shared" ref="E7:E48" si="6">B7+C7+D7</f>
        <v>21.98</v>
      </c>
      <c r="F7">
        <f>SUM($E$5:E7)</f>
        <v>6701.3009999999995</v>
      </c>
      <c r="G7" s="17">
        <f>AB7</f>
        <v>20200109</v>
      </c>
      <c r="H7" s="80">
        <v>3</v>
      </c>
      <c r="I7" s="20">
        <f t="shared" si="1"/>
        <v>29828.61</v>
      </c>
      <c r="J7" s="18">
        <f>J6-H7</f>
        <v>971.39</v>
      </c>
      <c r="K7" s="24">
        <v>20200107</v>
      </c>
      <c r="L7" s="29"/>
      <c r="M7" s="82">
        <f>SUM($L$3:L7)</f>
        <v>29967</v>
      </c>
      <c r="N7" s="25">
        <f t="shared" si="2"/>
        <v>48529</v>
      </c>
      <c r="O7" s="26">
        <v>20200107</v>
      </c>
      <c r="P7" s="33">
        <v>-0.31</v>
      </c>
      <c r="Q7" s="27">
        <f t="shared" si="4"/>
        <v>5572.9600000000009</v>
      </c>
      <c r="R7" s="12">
        <v>20200108</v>
      </c>
      <c r="S7" s="37">
        <v>3.88</v>
      </c>
      <c r="T7" s="13">
        <f>SUM($S$4:S7)</f>
        <v>562.6</v>
      </c>
      <c r="U7" s="39">
        <v>20200109</v>
      </c>
      <c r="V7" s="14">
        <v>3.13</v>
      </c>
      <c r="W7" s="15">
        <f>SUM($V$4:V7)</f>
        <v>214.45</v>
      </c>
      <c r="X7" s="22">
        <v>20200109</v>
      </c>
      <c r="Y7" s="31">
        <v>0</v>
      </c>
      <c r="Z7" s="23">
        <f>SUM($Y$4:Y7)</f>
        <v>300</v>
      </c>
      <c r="AB7" s="44">
        <v>20200109</v>
      </c>
      <c r="AC7" s="89"/>
      <c r="AD7" s="35">
        <v>3</v>
      </c>
      <c r="AE7" s="35">
        <f>SUM($AD$3:AD7)</f>
        <v>2175.81</v>
      </c>
      <c r="AF7" s="45" t="s">
        <v>31</v>
      </c>
      <c r="AH7" s="51">
        <f>AB7</f>
        <v>20200109</v>
      </c>
      <c r="AI7" s="85"/>
      <c r="AJ7" s="52">
        <v>3.88</v>
      </c>
      <c r="AK7" s="52">
        <f>SUM($AJ$4:AJ7)</f>
        <v>115.51999999999998</v>
      </c>
      <c r="AL7" s="75">
        <f t="shared" ref="AL7:AL48" si="7">AL6-AJ7</f>
        <v>1078.2399999999998</v>
      </c>
      <c r="AM7" s="53"/>
      <c r="AO7" s="59">
        <f>AH7</f>
        <v>20200109</v>
      </c>
      <c r="AP7" s="60">
        <v>15.1</v>
      </c>
      <c r="AQ7" s="60">
        <f>SUM($AP$3:AP7)</f>
        <v>361.30000000000007</v>
      </c>
      <c r="AR7" s="78">
        <f t="shared" si="5"/>
        <v>3606.67</v>
      </c>
      <c r="AS7" s="61" t="s">
        <v>51</v>
      </c>
      <c r="AU7" s="5"/>
      <c r="AV7" s="6">
        <f t="shared" ref="AV7:AV16" si="8">AV6+100</f>
        <v>20190607</v>
      </c>
      <c r="AW7" s="6">
        <v>1821.95</v>
      </c>
      <c r="AX7" s="6" t="s">
        <v>18</v>
      </c>
      <c r="AY7" s="7">
        <v>235.91</v>
      </c>
      <c r="BA7">
        <f t="shared" si="3"/>
        <v>20190807</v>
      </c>
      <c r="BB7">
        <f t="shared" si="0"/>
        <v>191.26</v>
      </c>
      <c r="BI7" s="5"/>
      <c r="BJ7" s="6">
        <f t="shared" ref="BJ7:BJ16" si="9">BJ6+100</f>
        <v>20200320</v>
      </c>
      <c r="BK7" s="6">
        <v>316.58</v>
      </c>
      <c r="BL7" s="6"/>
      <c r="BM7" s="7"/>
    </row>
    <row r="8" spans="1:65" x14ac:dyDescent="0.2">
      <c r="A8">
        <f t="shared" ref="A8:A48" si="10">AB8</f>
        <v>20200109</v>
      </c>
      <c r="B8">
        <f t="shared" ref="B8:B48" si="11">AD8</f>
        <v>29.99</v>
      </c>
      <c r="C8">
        <f t="shared" ref="C8:C48" si="12">AP8</f>
        <v>0</v>
      </c>
      <c r="D8">
        <f t="shared" ref="D8:D48" si="13">AJ8</f>
        <v>3.88</v>
      </c>
      <c r="E8">
        <f>B8+C8+D8</f>
        <v>33.869999999999997</v>
      </c>
      <c r="F8">
        <f>SUM($E$5:E8)</f>
        <v>6735.1709999999994</v>
      </c>
      <c r="G8" s="17">
        <f t="shared" ref="G8:G48" si="14">AB8</f>
        <v>20200109</v>
      </c>
      <c r="H8" s="80">
        <f>AD8</f>
        <v>29.99</v>
      </c>
      <c r="I8" s="20">
        <f t="shared" si="1"/>
        <v>29858.600000000002</v>
      </c>
      <c r="J8" s="18">
        <f t="shared" ref="J8:J48" si="15">J7-H8</f>
        <v>941.4</v>
      </c>
      <c r="K8" s="24">
        <v>20200107</v>
      </c>
      <c r="L8" s="29"/>
      <c r="M8" s="82">
        <f>SUM($L$3:L8)</f>
        <v>29967</v>
      </c>
      <c r="N8" s="25">
        <f t="shared" si="2"/>
        <v>48529</v>
      </c>
      <c r="O8" s="26">
        <v>20200108</v>
      </c>
      <c r="P8" s="33">
        <v>0.37</v>
      </c>
      <c r="Q8" s="27">
        <f t="shared" si="4"/>
        <v>5577.2100000000009</v>
      </c>
      <c r="R8" s="12">
        <v>20200109</v>
      </c>
      <c r="S8" s="37">
        <v>3.88</v>
      </c>
      <c r="T8" s="13">
        <f>SUM($S$4:S8)</f>
        <v>566.48</v>
      </c>
      <c r="U8" s="39">
        <v>20200109</v>
      </c>
      <c r="V8" s="14">
        <v>-0.01</v>
      </c>
      <c r="W8" s="15">
        <f>SUM($V$4:V8)</f>
        <v>214.44</v>
      </c>
      <c r="X8" s="22">
        <v>20200109</v>
      </c>
      <c r="Y8" s="31">
        <v>0</v>
      </c>
      <c r="Z8" s="23">
        <f>SUM($Y$4:Y8)</f>
        <v>300</v>
      </c>
      <c r="AB8" s="44">
        <v>20200109</v>
      </c>
      <c r="AC8" s="89"/>
      <c r="AD8" s="35">
        <v>29.99</v>
      </c>
      <c r="AE8" s="35">
        <f>SUM($AD$3:AD8)</f>
        <v>2205.7999999999997</v>
      </c>
      <c r="AF8" s="45"/>
      <c r="AH8" s="51">
        <f t="shared" ref="AH8:AH48" si="16">AB8</f>
        <v>20200109</v>
      </c>
      <c r="AI8" s="85"/>
      <c r="AJ8" s="52">
        <v>3.88</v>
      </c>
      <c r="AK8" s="52">
        <f>SUM($AJ$4:AJ8)</f>
        <v>119.39999999999998</v>
      </c>
      <c r="AL8" s="75">
        <f t="shared" si="7"/>
        <v>1074.3599999999997</v>
      </c>
      <c r="AM8" s="53"/>
      <c r="AO8" s="59">
        <f t="shared" ref="AO8:AO48" si="17">AH8</f>
        <v>20200109</v>
      </c>
      <c r="AP8" s="60"/>
      <c r="AQ8" s="60">
        <f>SUM($AP$3:AP8)</f>
        <v>361.30000000000007</v>
      </c>
      <c r="AR8" s="78">
        <f t="shared" si="5"/>
        <v>3606.67</v>
      </c>
      <c r="AS8" s="61"/>
      <c r="AU8" s="5"/>
      <c r="AV8" s="6">
        <f t="shared" si="8"/>
        <v>20190707</v>
      </c>
      <c r="AW8" s="6">
        <v>1821.95</v>
      </c>
      <c r="AX8" s="6" t="s">
        <v>18</v>
      </c>
      <c r="AY8" s="7">
        <v>206.89</v>
      </c>
      <c r="BA8">
        <f t="shared" si="3"/>
        <v>20190907</v>
      </c>
      <c r="BB8">
        <f>AY10+AW23+AW42+AW61</f>
        <v>371.19</v>
      </c>
      <c r="BI8" s="5"/>
      <c r="BJ8" s="6">
        <f t="shared" si="9"/>
        <v>20200420</v>
      </c>
      <c r="BK8" s="6">
        <v>316.58</v>
      </c>
      <c r="BL8" s="6"/>
      <c r="BM8" s="7"/>
    </row>
    <row r="9" spans="1:65" x14ac:dyDescent="0.2">
      <c r="A9">
        <f t="shared" si="10"/>
        <v>0</v>
      </c>
      <c r="B9">
        <f t="shared" si="11"/>
        <v>360</v>
      </c>
      <c r="C9">
        <f t="shared" si="12"/>
        <v>0</v>
      </c>
      <c r="D9">
        <f t="shared" si="13"/>
        <v>3.88</v>
      </c>
      <c r="E9">
        <f t="shared" si="6"/>
        <v>363.88</v>
      </c>
      <c r="F9">
        <f>SUM($E$5:E9)</f>
        <v>7099.0509999999995</v>
      </c>
      <c r="G9" s="17">
        <f t="shared" si="14"/>
        <v>0</v>
      </c>
      <c r="H9" s="80">
        <f t="shared" ref="H9:H48" si="18">AD9</f>
        <v>360</v>
      </c>
      <c r="I9" s="20">
        <f t="shared" si="1"/>
        <v>30218.600000000002</v>
      </c>
      <c r="J9" s="18">
        <f t="shared" si="15"/>
        <v>581.4</v>
      </c>
      <c r="K9" s="24">
        <v>20200107</v>
      </c>
      <c r="L9" s="29"/>
      <c r="M9" s="82">
        <f>SUM($L$3:L9)</f>
        <v>29967</v>
      </c>
      <c r="N9" s="25">
        <f t="shared" si="2"/>
        <v>48529</v>
      </c>
      <c r="O9" s="26">
        <v>20200109</v>
      </c>
      <c r="P9" s="33">
        <v>-0.31</v>
      </c>
      <c r="Q9" s="27">
        <f t="shared" si="4"/>
        <v>5580.7800000000007</v>
      </c>
      <c r="R9" s="12">
        <v>20200109</v>
      </c>
      <c r="S9" s="37">
        <v>3.88</v>
      </c>
      <c r="T9" s="13">
        <f>SUM($S$4:S9)</f>
        <v>570.36</v>
      </c>
      <c r="U9" s="39">
        <v>20200109</v>
      </c>
      <c r="V9" s="14">
        <v>0</v>
      </c>
      <c r="W9" s="15">
        <f>SUM($V$4:V9)</f>
        <v>214.44</v>
      </c>
      <c r="X9" s="22">
        <v>20200109</v>
      </c>
      <c r="Y9" s="31">
        <v>0</v>
      </c>
      <c r="Z9" s="23">
        <f>SUM($Y$4:Y9)</f>
        <v>300</v>
      </c>
      <c r="AB9" s="44"/>
      <c r="AC9" s="89"/>
      <c r="AD9" s="35">
        <v>360</v>
      </c>
      <c r="AE9" s="35">
        <f>SUM($AD$3:AD9)</f>
        <v>2565.7999999999997</v>
      </c>
      <c r="AF9" s="45"/>
      <c r="AH9" s="51">
        <f t="shared" si="16"/>
        <v>0</v>
      </c>
      <c r="AI9" s="85"/>
      <c r="AJ9" s="52">
        <v>3.88</v>
      </c>
      <c r="AK9" s="52">
        <f>SUM($AJ$4:AJ9)</f>
        <v>123.27999999999997</v>
      </c>
      <c r="AL9" s="75">
        <f t="shared" si="7"/>
        <v>1070.4799999999996</v>
      </c>
      <c r="AM9" s="53"/>
      <c r="AO9" s="59">
        <f t="shared" si="17"/>
        <v>0</v>
      </c>
      <c r="AP9" s="60"/>
      <c r="AQ9" s="60">
        <f>SUM($AP$3:AP9)</f>
        <v>361.30000000000007</v>
      </c>
      <c r="AR9" s="78">
        <f t="shared" si="5"/>
        <v>3606.67</v>
      </c>
      <c r="AS9" s="61"/>
      <c r="AU9" s="5"/>
      <c r="AV9" s="6">
        <f t="shared" si="8"/>
        <v>20190807</v>
      </c>
      <c r="AW9" s="6">
        <v>1821.95</v>
      </c>
      <c r="AX9" s="6" t="s">
        <v>18</v>
      </c>
      <c r="AY9" s="7">
        <v>191.26</v>
      </c>
      <c r="BA9">
        <f t="shared" si="3"/>
        <v>20191007</v>
      </c>
      <c r="BB9">
        <f t="shared" ref="BB9:BB13" si="19">AY11+AW24+AW43+AW62</f>
        <v>449.9</v>
      </c>
      <c r="BI9" s="5"/>
      <c r="BJ9" s="6">
        <f t="shared" si="9"/>
        <v>20200520</v>
      </c>
      <c r="BK9" s="6">
        <v>316.58</v>
      </c>
      <c r="BL9" s="6"/>
      <c r="BM9" s="7"/>
    </row>
    <row r="10" spans="1:65" x14ac:dyDescent="0.2">
      <c r="A10">
        <f t="shared" si="10"/>
        <v>20200110</v>
      </c>
      <c r="B10">
        <f t="shared" si="11"/>
        <v>25.8</v>
      </c>
      <c r="C10">
        <f t="shared" si="12"/>
        <v>0</v>
      </c>
      <c r="D10">
        <f t="shared" si="13"/>
        <v>3.88</v>
      </c>
      <c r="E10">
        <f t="shared" si="6"/>
        <v>29.68</v>
      </c>
      <c r="F10">
        <f>SUM($E$5:E10)</f>
        <v>7128.7309999999998</v>
      </c>
      <c r="G10" s="17">
        <f t="shared" si="14"/>
        <v>20200110</v>
      </c>
      <c r="H10" s="80">
        <f t="shared" si="18"/>
        <v>25.8</v>
      </c>
      <c r="I10" s="20">
        <f t="shared" si="1"/>
        <v>30244.400000000001</v>
      </c>
      <c r="J10" s="18">
        <f t="shared" si="15"/>
        <v>555.6</v>
      </c>
      <c r="K10" s="24">
        <f>G10</f>
        <v>20200110</v>
      </c>
      <c r="L10" s="29"/>
      <c r="M10" s="82">
        <f>SUM($L$3:L10)</f>
        <v>29967</v>
      </c>
      <c r="N10" s="25">
        <f t="shared" si="2"/>
        <v>48529</v>
      </c>
      <c r="O10" s="26">
        <v>20200109</v>
      </c>
      <c r="P10" s="33">
        <v>0.36</v>
      </c>
      <c r="Q10" s="27">
        <f t="shared" si="4"/>
        <v>5585.02</v>
      </c>
      <c r="R10" s="12">
        <f>O10</f>
        <v>20200109</v>
      </c>
      <c r="S10" s="37">
        <v>3.88</v>
      </c>
      <c r="T10" s="13">
        <f>SUM($S$4:S10)</f>
        <v>574.24</v>
      </c>
      <c r="U10" s="39">
        <f>R10</f>
        <v>20200109</v>
      </c>
      <c r="V10" s="14">
        <v>-6.3</v>
      </c>
      <c r="W10" s="15">
        <f>SUM($V$4:V10)</f>
        <v>208.14</v>
      </c>
      <c r="X10" s="22">
        <f>U10</f>
        <v>20200109</v>
      </c>
      <c r="Y10" s="31">
        <v>0</v>
      </c>
      <c r="Z10" s="23">
        <f>SUM($Y$4:Y10)</f>
        <v>300</v>
      </c>
      <c r="AB10" s="44">
        <v>20200110</v>
      </c>
      <c r="AC10" s="89"/>
      <c r="AD10" s="35">
        <v>25.8</v>
      </c>
      <c r="AE10" s="35">
        <f>SUM($AD$3:AD10)</f>
        <v>2591.6</v>
      </c>
      <c r="AF10" s="45"/>
      <c r="AH10" s="51">
        <f t="shared" si="16"/>
        <v>20200110</v>
      </c>
      <c r="AI10" s="85"/>
      <c r="AJ10" s="52">
        <v>3.88</v>
      </c>
      <c r="AK10" s="52">
        <f>SUM($AJ$4:AJ10)</f>
        <v>127.15999999999997</v>
      </c>
      <c r="AL10" s="75">
        <f t="shared" si="7"/>
        <v>1066.5999999999995</v>
      </c>
      <c r="AM10" s="53"/>
      <c r="AO10" s="59">
        <f t="shared" si="17"/>
        <v>20200110</v>
      </c>
      <c r="AP10" s="60"/>
      <c r="AQ10" s="60">
        <f>SUM($AP$3:AP10)</f>
        <v>361.30000000000007</v>
      </c>
      <c r="AR10" s="78">
        <f t="shared" si="5"/>
        <v>3606.67</v>
      </c>
      <c r="AS10" s="61"/>
      <c r="AU10" s="5"/>
      <c r="AV10" s="6">
        <f t="shared" si="8"/>
        <v>20190907</v>
      </c>
      <c r="AW10" s="6">
        <v>1821.95</v>
      </c>
      <c r="AX10" s="6" t="s">
        <v>18</v>
      </c>
      <c r="AY10" s="7">
        <v>168.51</v>
      </c>
      <c r="BA10">
        <f t="shared" si="3"/>
        <v>20191107</v>
      </c>
      <c r="BB10">
        <f t="shared" si="19"/>
        <v>441.44</v>
      </c>
      <c r="BI10" s="5"/>
      <c r="BJ10" s="6">
        <f t="shared" si="9"/>
        <v>20200620</v>
      </c>
      <c r="BK10" s="6">
        <v>316.58</v>
      </c>
      <c r="BL10" s="6"/>
      <c r="BM10" s="7"/>
    </row>
    <row r="11" spans="1:65" x14ac:dyDescent="0.2">
      <c r="A11">
        <f t="shared" si="10"/>
        <v>0</v>
      </c>
      <c r="B11">
        <f t="shared" si="11"/>
        <v>5</v>
      </c>
      <c r="C11">
        <f t="shared" si="12"/>
        <v>0</v>
      </c>
      <c r="D11">
        <f t="shared" si="13"/>
        <v>3.88</v>
      </c>
      <c r="E11">
        <f t="shared" si="6"/>
        <v>8.879999999999999</v>
      </c>
      <c r="F11">
        <f>SUM($E$5:E11)</f>
        <v>7137.6109999999999</v>
      </c>
      <c r="G11" s="17">
        <f t="shared" si="14"/>
        <v>0</v>
      </c>
      <c r="H11" s="80">
        <f t="shared" si="18"/>
        <v>5</v>
      </c>
      <c r="I11" s="20">
        <f t="shared" si="1"/>
        <v>30249.4</v>
      </c>
      <c r="J11" s="18">
        <f t="shared" si="15"/>
        <v>550.6</v>
      </c>
      <c r="K11" s="24">
        <f t="shared" ref="K11:K48" si="20">G11</f>
        <v>0</v>
      </c>
      <c r="L11" s="29"/>
      <c r="M11" s="82">
        <f>SUM($L$3:L11)</f>
        <v>29967</v>
      </c>
      <c r="N11" s="25">
        <f t="shared" si="2"/>
        <v>48529</v>
      </c>
      <c r="O11" s="26">
        <v>20200110</v>
      </c>
      <c r="P11" s="33">
        <v>0.36</v>
      </c>
      <c r="Q11" s="27">
        <f t="shared" si="4"/>
        <v>5589.26</v>
      </c>
      <c r="R11" s="12">
        <f t="shared" ref="R11:R48" si="21">O11</f>
        <v>20200110</v>
      </c>
      <c r="S11" s="37">
        <v>3.88</v>
      </c>
      <c r="T11" s="13">
        <f>SUM($S$4:S11)</f>
        <v>578.12</v>
      </c>
      <c r="U11" s="39">
        <f t="shared" ref="U11:U48" si="22">R11</f>
        <v>20200110</v>
      </c>
      <c r="V11" s="14">
        <v>0.41</v>
      </c>
      <c r="W11" s="15">
        <f>SUM($V$4:V11)</f>
        <v>208.54999999999998</v>
      </c>
      <c r="X11" s="22">
        <f t="shared" ref="X11:X48" si="23">U11</f>
        <v>20200110</v>
      </c>
      <c r="Y11" s="31">
        <v>0</v>
      </c>
      <c r="Z11" s="23">
        <f>SUM($Y$4:Y11)</f>
        <v>300</v>
      </c>
      <c r="AB11" s="44"/>
      <c r="AC11" s="89"/>
      <c r="AD11" s="35">
        <v>5</v>
      </c>
      <c r="AE11" s="35">
        <f>SUM($AD$3:AD11)</f>
        <v>2596.6</v>
      </c>
      <c r="AF11" s="45"/>
      <c r="AH11" s="51">
        <f t="shared" si="16"/>
        <v>0</v>
      </c>
      <c r="AI11" s="85"/>
      <c r="AJ11" s="52">
        <v>3.88</v>
      </c>
      <c r="AK11" s="52">
        <f>SUM($AJ$4:AJ11)</f>
        <v>131.03999999999996</v>
      </c>
      <c r="AL11" s="75">
        <f t="shared" si="7"/>
        <v>1062.7199999999993</v>
      </c>
      <c r="AM11" s="53"/>
      <c r="AO11" s="59">
        <f t="shared" si="17"/>
        <v>0</v>
      </c>
      <c r="AP11" s="60"/>
      <c r="AQ11" s="60">
        <f>SUM($AP$3:AP11)</f>
        <v>361.30000000000007</v>
      </c>
      <c r="AR11" s="78">
        <f t="shared" si="5"/>
        <v>3606.67</v>
      </c>
      <c r="AS11" s="61"/>
      <c r="AU11" s="5"/>
      <c r="AV11" s="6">
        <f t="shared" si="8"/>
        <v>20191007</v>
      </c>
      <c r="AW11" s="6">
        <v>1821.95</v>
      </c>
      <c r="AX11" s="6" t="s">
        <v>18</v>
      </c>
      <c r="AY11" s="7">
        <v>140.75</v>
      </c>
      <c r="BA11">
        <f t="shared" si="3"/>
        <v>20191207</v>
      </c>
      <c r="BB11">
        <f t="shared" si="19"/>
        <v>406.96</v>
      </c>
      <c r="BI11" s="5"/>
      <c r="BJ11" s="6">
        <f t="shared" si="9"/>
        <v>20200720</v>
      </c>
      <c r="BK11" s="6">
        <v>316.58</v>
      </c>
      <c r="BL11" s="6"/>
      <c r="BM11" s="7"/>
    </row>
    <row r="12" spans="1:65" x14ac:dyDescent="0.2">
      <c r="A12">
        <f t="shared" si="10"/>
        <v>0</v>
      </c>
      <c r="B12">
        <f t="shared" si="11"/>
        <v>90</v>
      </c>
      <c r="C12">
        <f t="shared" si="12"/>
        <v>0</v>
      </c>
      <c r="D12">
        <f t="shared" si="13"/>
        <v>3.88</v>
      </c>
      <c r="E12">
        <f t="shared" si="6"/>
        <v>93.88</v>
      </c>
      <c r="F12">
        <f>SUM($E$5:E12)</f>
        <v>7231.491</v>
      </c>
      <c r="G12" s="17">
        <f t="shared" si="14"/>
        <v>0</v>
      </c>
      <c r="H12" s="80">
        <f t="shared" si="18"/>
        <v>90</v>
      </c>
      <c r="I12" s="20">
        <f t="shared" si="1"/>
        <v>30339.4</v>
      </c>
      <c r="J12" s="18">
        <f t="shared" si="15"/>
        <v>460.6</v>
      </c>
      <c r="K12" s="24">
        <f t="shared" si="20"/>
        <v>0</v>
      </c>
      <c r="L12" s="29"/>
      <c r="M12" s="82">
        <f>SUM($L$3:L12)</f>
        <v>29967</v>
      </c>
      <c r="N12" s="25">
        <f t="shared" si="2"/>
        <v>48529</v>
      </c>
      <c r="O12" s="26"/>
      <c r="P12" s="33"/>
      <c r="Q12" s="27">
        <f t="shared" si="4"/>
        <v>5593.14</v>
      </c>
      <c r="R12" s="12">
        <f t="shared" si="21"/>
        <v>0</v>
      </c>
      <c r="S12" s="37">
        <v>3.88</v>
      </c>
      <c r="T12" s="13">
        <f>SUM($S$4:S12)</f>
        <v>582</v>
      </c>
      <c r="U12" s="39">
        <f t="shared" si="22"/>
        <v>0</v>
      </c>
      <c r="V12" s="14"/>
      <c r="W12" s="15">
        <f>SUM($V$4:V12)</f>
        <v>208.54999999999998</v>
      </c>
      <c r="X12" s="22">
        <f t="shared" si="23"/>
        <v>0</v>
      </c>
      <c r="Y12" s="31">
        <v>0</v>
      </c>
      <c r="Z12" s="23">
        <f>SUM($Y$4:Y12)</f>
        <v>300</v>
      </c>
      <c r="AB12" s="44"/>
      <c r="AC12" s="89"/>
      <c r="AD12" s="35">
        <v>90</v>
      </c>
      <c r="AE12" s="35">
        <f>SUM($AD$3:AD12)</f>
        <v>2686.6</v>
      </c>
      <c r="AF12" s="45"/>
      <c r="AH12" s="51">
        <f t="shared" si="16"/>
        <v>0</v>
      </c>
      <c r="AI12" s="85"/>
      <c r="AJ12" s="52">
        <v>3.88</v>
      </c>
      <c r="AK12" s="52">
        <f>SUM($AJ$4:AJ12)</f>
        <v>134.91999999999996</v>
      </c>
      <c r="AL12" s="75">
        <f t="shared" si="7"/>
        <v>1058.8399999999992</v>
      </c>
      <c r="AM12" s="53"/>
      <c r="AO12" s="59">
        <f t="shared" si="17"/>
        <v>0</v>
      </c>
      <c r="AP12" s="60"/>
      <c r="AQ12" s="60">
        <f>SUM($AP$3:AP12)</f>
        <v>361.30000000000007</v>
      </c>
      <c r="AR12" s="78">
        <f t="shared" si="5"/>
        <v>3606.67</v>
      </c>
      <c r="AS12" s="61"/>
      <c r="AU12" s="5"/>
      <c r="AV12" s="6">
        <f t="shared" si="8"/>
        <v>20191107</v>
      </c>
      <c r="AW12" s="6">
        <v>1821.95</v>
      </c>
      <c r="AX12" s="6" t="s">
        <v>18</v>
      </c>
      <c r="AY12" s="7">
        <v>121.99</v>
      </c>
      <c r="BA12">
        <v>20200107</v>
      </c>
      <c r="BB12">
        <f t="shared" si="19"/>
        <v>388.24</v>
      </c>
      <c r="BI12" s="5"/>
      <c r="BJ12" s="6">
        <f t="shared" si="9"/>
        <v>20200820</v>
      </c>
      <c r="BK12" s="6">
        <v>316.58</v>
      </c>
      <c r="BL12" s="6"/>
      <c r="BM12" s="7"/>
    </row>
    <row r="13" spans="1:65" x14ac:dyDescent="0.2">
      <c r="A13">
        <f t="shared" si="10"/>
        <v>0</v>
      </c>
      <c r="B13">
        <f t="shared" si="11"/>
        <v>42.59</v>
      </c>
      <c r="C13">
        <f t="shared" si="12"/>
        <v>0</v>
      </c>
      <c r="D13">
        <f t="shared" si="13"/>
        <v>3.88</v>
      </c>
      <c r="E13">
        <f t="shared" si="6"/>
        <v>46.470000000000006</v>
      </c>
      <c r="F13">
        <f>SUM($E$5:E13)</f>
        <v>7277.9610000000002</v>
      </c>
      <c r="G13" s="17">
        <f t="shared" si="14"/>
        <v>0</v>
      </c>
      <c r="H13" s="80">
        <f t="shared" si="18"/>
        <v>42.59</v>
      </c>
      <c r="I13" s="20">
        <f t="shared" si="1"/>
        <v>30381.99</v>
      </c>
      <c r="J13" s="18">
        <f t="shared" si="15"/>
        <v>418.01</v>
      </c>
      <c r="K13" s="24">
        <f t="shared" si="20"/>
        <v>0</v>
      </c>
      <c r="L13" s="29"/>
      <c r="M13" s="82">
        <f>SUM($L$3:L13)</f>
        <v>29967</v>
      </c>
      <c r="N13" s="25">
        <f t="shared" si="2"/>
        <v>48529</v>
      </c>
      <c r="O13" s="26">
        <f t="shared" ref="O13:O48" si="24">G13</f>
        <v>0</v>
      </c>
      <c r="P13" s="33"/>
      <c r="Q13" s="27">
        <f t="shared" si="4"/>
        <v>5600.9000000000005</v>
      </c>
      <c r="R13" s="12">
        <f t="shared" si="21"/>
        <v>0</v>
      </c>
      <c r="S13" s="37">
        <v>7.76</v>
      </c>
      <c r="T13" s="13">
        <f>SUM($S$4:S13)</f>
        <v>589.76</v>
      </c>
      <c r="U13" s="39">
        <f t="shared" si="22"/>
        <v>0</v>
      </c>
      <c r="V13" s="14"/>
      <c r="W13" s="15">
        <f>SUM($V$4:V13)</f>
        <v>208.54999999999998</v>
      </c>
      <c r="X13" s="22">
        <f t="shared" si="23"/>
        <v>0</v>
      </c>
      <c r="Y13" s="31">
        <v>0</v>
      </c>
      <c r="Z13" s="23">
        <f>SUM($Y$4:Y13)</f>
        <v>300</v>
      </c>
      <c r="AB13" s="44"/>
      <c r="AC13" s="89"/>
      <c r="AD13" s="35">
        <v>42.59</v>
      </c>
      <c r="AE13" s="35">
        <f>SUM($AD$3:AD13)</f>
        <v>2729.19</v>
      </c>
      <c r="AF13" s="45"/>
      <c r="AH13" s="51">
        <f t="shared" si="16"/>
        <v>0</v>
      </c>
      <c r="AI13" s="85"/>
      <c r="AJ13" s="52">
        <v>3.88</v>
      </c>
      <c r="AK13" s="52">
        <f>SUM($AJ$4:AJ13)</f>
        <v>138.79999999999995</v>
      </c>
      <c r="AL13" s="75">
        <f t="shared" si="7"/>
        <v>1054.9599999999991</v>
      </c>
      <c r="AM13" s="53"/>
      <c r="AO13" s="59">
        <f t="shared" si="17"/>
        <v>0</v>
      </c>
      <c r="AP13" s="60"/>
      <c r="AQ13" s="60">
        <f>SUM($AP$3:AP13)</f>
        <v>361.30000000000007</v>
      </c>
      <c r="AR13" s="78">
        <f t="shared" si="5"/>
        <v>3606.67</v>
      </c>
      <c r="AS13" s="61"/>
      <c r="AU13" s="5"/>
      <c r="AV13" s="6">
        <f t="shared" si="8"/>
        <v>20191207</v>
      </c>
      <c r="AW13" s="6">
        <v>1821.95</v>
      </c>
      <c r="AX13" s="6" t="s">
        <v>18</v>
      </c>
      <c r="AY13" s="7">
        <v>95.11</v>
      </c>
      <c r="BA13">
        <f>BA12+100</f>
        <v>20200207</v>
      </c>
      <c r="BB13">
        <f t="shared" si="19"/>
        <v>369.26</v>
      </c>
      <c r="BI13" s="5"/>
      <c r="BJ13" s="6">
        <f t="shared" si="9"/>
        <v>20200920</v>
      </c>
      <c r="BK13" s="6">
        <v>316.58</v>
      </c>
      <c r="BL13" s="6"/>
      <c r="BM13" s="7"/>
    </row>
    <row r="14" spans="1:65" x14ac:dyDescent="0.2">
      <c r="A14">
        <f t="shared" si="10"/>
        <v>20200111</v>
      </c>
      <c r="B14">
        <f t="shared" si="11"/>
        <v>-89</v>
      </c>
      <c r="C14">
        <f>AP14</f>
        <v>2750</v>
      </c>
      <c r="D14">
        <f t="shared" si="13"/>
        <v>3.88</v>
      </c>
      <c r="E14">
        <f t="shared" si="6"/>
        <v>2664.88</v>
      </c>
      <c r="F14">
        <f>SUM($E$5:E14)</f>
        <v>9942.8410000000003</v>
      </c>
      <c r="G14" s="17">
        <f t="shared" si="14"/>
        <v>20200111</v>
      </c>
      <c r="H14" s="80">
        <f t="shared" si="18"/>
        <v>-89</v>
      </c>
      <c r="I14" s="20">
        <f t="shared" si="1"/>
        <v>30292.99</v>
      </c>
      <c r="J14" s="18">
        <f t="shared" si="15"/>
        <v>507.01</v>
      </c>
      <c r="K14" s="24">
        <f t="shared" si="20"/>
        <v>20200111</v>
      </c>
      <c r="L14" s="29"/>
      <c r="M14" s="82">
        <f>SUM($L$3:L14)</f>
        <v>29967</v>
      </c>
      <c r="N14" s="25">
        <f t="shared" si="2"/>
        <v>48529</v>
      </c>
      <c r="O14" s="26">
        <f t="shared" si="24"/>
        <v>20200111</v>
      </c>
      <c r="P14" s="33">
        <v>0.36</v>
      </c>
      <c r="Q14" s="27">
        <f t="shared" si="4"/>
        <v>5605.14</v>
      </c>
      <c r="R14" s="12">
        <f t="shared" si="21"/>
        <v>20200111</v>
      </c>
      <c r="S14" s="37">
        <v>3.88</v>
      </c>
      <c r="T14" s="13">
        <f>SUM($S$4:S14)</f>
        <v>593.64</v>
      </c>
      <c r="U14" s="39">
        <f t="shared" si="22"/>
        <v>20200111</v>
      </c>
      <c r="V14" s="14"/>
      <c r="W14" s="15">
        <f>SUM($V$4:V14)</f>
        <v>208.54999999999998</v>
      </c>
      <c r="X14" s="22">
        <f t="shared" si="23"/>
        <v>20200111</v>
      </c>
      <c r="Y14" s="31">
        <v>0</v>
      </c>
      <c r="Z14" s="23">
        <f>SUM($Y$4:Y14)</f>
        <v>300</v>
      </c>
      <c r="AB14" s="44">
        <v>20200111</v>
      </c>
      <c r="AC14" s="89"/>
      <c r="AD14" s="35">
        <v>-89</v>
      </c>
      <c r="AE14" s="35">
        <f>SUM($AD$3:AD14)</f>
        <v>2640.19</v>
      </c>
      <c r="AF14" s="45" t="s">
        <v>53</v>
      </c>
      <c r="AH14" s="51">
        <f t="shared" si="16"/>
        <v>20200111</v>
      </c>
      <c r="AI14" s="85"/>
      <c r="AJ14" s="52">
        <v>3.88</v>
      </c>
      <c r="AK14" s="52">
        <f>SUM($AJ$4:AJ14)</f>
        <v>142.67999999999995</v>
      </c>
      <c r="AL14" s="75">
        <f t="shared" si="7"/>
        <v>1051.079999999999</v>
      </c>
      <c r="AM14" s="53"/>
      <c r="AO14" s="59">
        <f t="shared" si="17"/>
        <v>20200111</v>
      </c>
      <c r="AP14" s="60">
        <v>2750</v>
      </c>
      <c r="AQ14" s="60">
        <f>SUM($AP$3:AP14)</f>
        <v>3111.3</v>
      </c>
      <c r="AR14" s="78">
        <f t="shared" si="5"/>
        <v>856.67000000000007</v>
      </c>
      <c r="AS14" s="61"/>
      <c r="AU14" s="5"/>
      <c r="AV14" s="6">
        <v>20200107</v>
      </c>
      <c r="AW14" s="6">
        <v>1821.95</v>
      </c>
      <c r="AX14" s="6" t="s">
        <v>18</v>
      </c>
      <c r="AY14" s="7">
        <v>74.19</v>
      </c>
      <c r="BA14">
        <f t="shared" ref="BA14:BA23" si="25">BA13+100</f>
        <v>20200307</v>
      </c>
      <c r="BB14">
        <f>AY16+AW29+AW48+AW67</f>
        <v>325.01</v>
      </c>
      <c r="BI14" s="5"/>
      <c r="BJ14" s="6">
        <f t="shared" si="9"/>
        <v>20201020</v>
      </c>
      <c r="BK14" s="6">
        <v>316.58</v>
      </c>
      <c r="BL14" s="6"/>
      <c r="BM14" s="7"/>
    </row>
    <row r="15" spans="1:65" x14ac:dyDescent="0.2">
      <c r="A15">
        <f t="shared" si="10"/>
        <v>0</v>
      </c>
      <c r="B15">
        <f t="shared" si="11"/>
        <v>26.45</v>
      </c>
      <c r="C15">
        <f t="shared" si="12"/>
        <v>0</v>
      </c>
      <c r="D15">
        <f t="shared" si="13"/>
        <v>0</v>
      </c>
      <c r="E15">
        <f t="shared" si="6"/>
        <v>26.45</v>
      </c>
      <c r="F15">
        <f>SUM($E$5:E15)</f>
        <v>9969.2910000000011</v>
      </c>
      <c r="G15" s="17">
        <f t="shared" si="14"/>
        <v>0</v>
      </c>
      <c r="H15" s="80">
        <f t="shared" si="18"/>
        <v>26.45</v>
      </c>
      <c r="I15" s="20">
        <f t="shared" si="1"/>
        <v>30319.440000000002</v>
      </c>
      <c r="J15" s="18">
        <f t="shared" si="15"/>
        <v>480.56</v>
      </c>
      <c r="K15" s="24">
        <f t="shared" si="20"/>
        <v>0</v>
      </c>
      <c r="L15" s="29"/>
      <c r="M15" s="82">
        <f>SUM($L$3:L15)</f>
        <v>29967</v>
      </c>
      <c r="N15" s="25">
        <f t="shared" si="2"/>
        <v>48529</v>
      </c>
      <c r="O15" s="26">
        <f t="shared" si="24"/>
        <v>0</v>
      </c>
      <c r="P15" s="33">
        <v>89</v>
      </c>
      <c r="Q15" s="27">
        <f t="shared" si="4"/>
        <v>5694.14</v>
      </c>
      <c r="R15" s="12">
        <f t="shared" si="21"/>
        <v>0</v>
      </c>
      <c r="S15" s="37"/>
      <c r="T15" s="13">
        <f>SUM($S$4:S15)</f>
        <v>593.64</v>
      </c>
      <c r="U15" s="39">
        <f t="shared" si="22"/>
        <v>0</v>
      </c>
      <c r="V15" s="14"/>
      <c r="W15" s="15">
        <f>SUM($V$4:V15)</f>
        <v>208.54999999999998</v>
      </c>
      <c r="X15" s="22">
        <f t="shared" si="23"/>
        <v>0</v>
      </c>
      <c r="Y15" s="31">
        <v>0</v>
      </c>
      <c r="Z15" s="23">
        <f>SUM($Y$4:Y15)</f>
        <v>300</v>
      </c>
      <c r="AB15" s="44"/>
      <c r="AC15" s="89"/>
      <c r="AD15" s="35">
        <v>26.45</v>
      </c>
      <c r="AE15" s="35">
        <f>SUM($AD$3:AD15)</f>
        <v>2666.64</v>
      </c>
      <c r="AF15" s="45"/>
      <c r="AH15" s="51">
        <f t="shared" si="16"/>
        <v>0</v>
      </c>
      <c r="AI15" s="85"/>
      <c r="AJ15" s="52"/>
      <c r="AK15" s="52">
        <f>SUM($AJ$4:AJ15)</f>
        <v>142.67999999999995</v>
      </c>
      <c r="AL15" s="75">
        <f t="shared" si="7"/>
        <v>1051.079999999999</v>
      </c>
      <c r="AM15" s="53"/>
      <c r="AO15" s="59">
        <f t="shared" si="17"/>
        <v>0</v>
      </c>
      <c r="AP15" s="60"/>
      <c r="AQ15" s="60">
        <f>SUM($AP$3:AP15)</f>
        <v>3111.3</v>
      </c>
      <c r="AR15" s="78">
        <f t="shared" si="5"/>
        <v>856.67000000000007</v>
      </c>
      <c r="AS15" s="61"/>
      <c r="AU15" s="5"/>
      <c r="AV15" s="6">
        <f t="shared" si="8"/>
        <v>20200207</v>
      </c>
      <c r="AW15" s="6">
        <v>1821.95</v>
      </c>
      <c r="AX15" s="6"/>
      <c r="AY15" s="7">
        <v>49.81</v>
      </c>
      <c r="BA15">
        <f t="shared" si="25"/>
        <v>20200407</v>
      </c>
      <c r="BB15">
        <f>AW30+AW49+AW68</f>
        <v>319.45</v>
      </c>
      <c r="BI15" s="5"/>
      <c r="BJ15" s="6">
        <f t="shared" si="9"/>
        <v>20201120</v>
      </c>
      <c r="BK15" s="6">
        <v>316.58</v>
      </c>
      <c r="BL15" s="6"/>
      <c r="BM15" s="7"/>
    </row>
    <row r="16" spans="1:65" x14ac:dyDescent="0.2">
      <c r="A16">
        <f t="shared" si="10"/>
        <v>0</v>
      </c>
      <c r="B16">
        <f t="shared" si="11"/>
        <v>-297</v>
      </c>
      <c r="C16">
        <f t="shared" si="12"/>
        <v>0</v>
      </c>
      <c r="D16">
        <f t="shared" si="13"/>
        <v>0</v>
      </c>
      <c r="E16">
        <f t="shared" si="6"/>
        <v>-297</v>
      </c>
      <c r="F16">
        <f>SUM($E$5:E16)</f>
        <v>9672.2910000000011</v>
      </c>
      <c r="G16" s="17">
        <f t="shared" si="14"/>
        <v>0</v>
      </c>
      <c r="H16" s="80">
        <f t="shared" si="18"/>
        <v>-297</v>
      </c>
      <c r="I16" s="20">
        <f t="shared" si="1"/>
        <v>30022.440000000002</v>
      </c>
      <c r="J16" s="18">
        <f t="shared" si="15"/>
        <v>777.56</v>
      </c>
      <c r="K16" s="24">
        <f t="shared" si="20"/>
        <v>0</v>
      </c>
      <c r="L16" s="29"/>
      <c r="M16" s="82">
        <f>SUM($L$3:L16)</f>
        <v>29967</v>
      </c>
      <c r="N16" s="25">
        <f t="shared" si="2"/>
        <v>48529</v>
      </c>
      <c r="O16" s="26">
        <f t="shared" si="24"/>
        <v>0</v>
      </c>
      <c r="P16" s="33">
        <v>297</v>
      </c>
      <c r="Q16" s="27">
        <f t="shared" si="4"/>
        <v>5991.14</v>
      </c>
      <c r="R16" s="12">
        <f t="shared" si="21"/>
        <v>0</v>
      </c>
      <c r="S16" s="37"/>
      <c r="T16" s="13">
        <f>SUM($S$4:S16)</f>
        <v>593.64</v>
      </c>
      <c r="U16" s="39">
        <f t="shared" si="22"/>
        <v>0</v>
      </c>
      <c r="V16" s="14"/>
      <c r="W16" s="15">
        <f>SUM($V$4:V16)</f>
        <v>208.54999999999998</v>
      </c>
      <c r="X16" s="22">
        <f t="shared" si="23"/>
        <v>0</v>
      </c>
      <c r="Y16" s="31">
        <v>0</v>
      </c>
      <c r="Z16" s="23">
        <f>SUM($Y$4:Y16)</f>
        <v>300</v>
      </c>
      <c r="AB16" s="44"/>
      <c r="AC16" s="89"/>
      <c r="AD16" s="35">
        <v>-297</v>
      </c>
      <c r="AE16" s="35">
        <f>SUM($AD$3:AD16)</f>
        <v>2369.64</v>
      </c>
      <c r="AF16" s="45"/>
      <c r="AH16" s="51">
        <f t="shared" si="16"/>
        <v>0</v>
      </c>
      <c r="AI16" s="85"/>
      <c r="AJ16" s="52"/>
      <c r="AK16" s="52">
        <f>SUM($AJ$4:AJ16)</f>
        <v>142.67999999999995</v>
      </c>
      <c r="AL16" s="75">
        <f t="shared" si="7"/>
        <v>1051.079999999999</v>
      </c>
      <c r="AM16" s="53"/>
      <c r="AO16" s="59">
        <f t="shared" si="17"/>
        <v>0</v>
      </c>
      <c r="AP16" s="60"/>
      <c r="AQ16" s="60">
        <f>SUM($AP$3:AP16)</f>
        <v>3111.3</v>
      </c>
      <c r="AR16" s="78">
        <f t="shared" si="5"/>
        <v>856.67000000000007</v>
      </c>
      <c r="AS16" s="61"/>
      <c r="AU16" s="5"/>
      <c r="AV16" s="6">
        <f t="shared" si="8"/>
        <v>20200307</v>
      </c>
      <c r="AW16" s="6">
        <v>1821.95</v>
      </c>
      <c r="AX16" s="6"/>
      <c r="AY16" s="7">
        <v>23.47</v>
      </c>
      <c r="BA16">
        <f t="shared" si="25"/>
        <v>20200507</v>
      </c>
      <c r="BB16">
        <f t="shared" ref="BB16:BB19" si="26">AW31+AW50+AW69</f>
        <v>309.14999999999998</v>
      </c>
      <c r="BI16" s="5"/>
      <c r="BJ16" s="6">
        <f t="shared" si="9"/>
        <v>20201220</v>
      </c>
      <c r="BK16" s="6">
        <v>316.58</v>
      </c>
      <c r="BL16" s="6"/>
      <c r="BM16" s="7"/>
    </row>
    <row r="17" spans="1:65" x14ac:dyDescent="0.2">
      <c r="A17">
        <f t="shared" si="10"/>
        <v>20200112</v>
      </c>
      <c r="B17">
        <f t="shared" si="11"/>
        <v>0</v>
      </c>
      <c r="C17">
        <f t="shared" si="12"/>
        <v>0</v>
      </c>
      <c r="D17">
        <f t="shared" si="13"/>
        <v>0</v>
      </c>
      <c r="E17">
        <f t="shared" si="6"/>
        <v>0</v>
      </c>
      <c r="F17">
        <f>SUM($E$5:E17)</f>
        <v>9672.2910000000011</v>
      </c>
      <c r="G17" s="17">
        <f t="shared" si="14"/>
        <v>20200112</v>
      </c>
      <c r="H17" s="80">
        <f t="shared" si="18"/>
        <v>0</v>
      </c>
      <c r="I17" s="20">
        <f t="shared" si="1"/>
        <v>30022.440000000002</v>
      </c>
      <c r="J17" s="18">
        <f t="shared" si="15"/>
        <v>777.56</v>
      </c>
      <c r="K17" s="24">
        <f t="shared" si="20"/>
        <v>20200112</v>
      </c>
      <c r="L17" s="29"/>
      <c r="M17" s="82">
        <f>SUM($L$3:L17)</f>
        <v>29967</v>
      </c>
      <c r="N17" s="25">
        <f t="shared" si="2"/>
        <v>48529</v>
      </c>
      <c r="O17" s="26">
        <f t="shared" si="24"/>
        <v>20200112</v>
      </c>
      <c r="P17" s="33">
        <v>0.36</v>
      </c>
      <c r="Q17" s="27">
        <f t="shared" si="4"/>
        <v>5991.5</v>
      </c>
      <c r="R17" s="12">
        <f t="shared" si="21"/>
        <v>20200112</v>
      </c>
      <c r="S17" s="37"/>
      <c r="T17" s="13">
        <f>SUM($S$4:S17)</f>
        <v>593.64</v>
      </c>
      <c r="U17" s="39">
        <f t="shared" si="22"/>
        <v>20200112</v>
      </c>
      <c r="V17" s="14"/>
      <c r="W17" s="15">
        <f>SUM($V$4:V17)</f>
        <v>208.54999999999998</v>
      </c>
      <c r="X17" s="22">
        <f t="shared" si="23"/>
        <v>20200112</v>
      </c>
      <c r="Y17" s="31">
        <v>0</v>
      </c>
      <c r="Z17" s="23">
        <f>SUM($Y$4:Y17)</f>
        <v>300</v>
      </c>
      <c r="AB17" s="44">
        <v>20200112</v>
      </c>
      <c r="AC17" s="89"/>
      <c r="AD17" s="35"/>
      <c r="AE17" s="35">
        <f>SUM($AD$3:AD17)</f>
        <v>2369.64</v>
      </c>
      <c r="AF17" s="45"/>
      <c r="AH17" s="51">
        <f t="shared" si="16"/>
        <v>20200112</v>
      </c>
      <c r="AI17" s="85"/>
      <c r="AJ17" s="52"/>
      <c r="AK17" s="52">
        <f>SUM($AJ$4:AJ17)</f>
        <v>142.67999999999995</v>
      </c>
      <c r="AL17" s="75">
        <f t="shared" si="7"/>
        <v>1051.079999999999</v>
      </c>
      <c r="AM17" s="53"/>
      <c r="AO17" s="59">
        <f t="shared" si="17"/>
        <v>20200112</v>
      </c>
      <c r="AP17" s="60"/>
      <c r="AQ17" s="60">
        <f>SUM($AP$3:AP17)</f>
        <v>3111.3</v>
      </c>
      <c r="AR17" s="78">
        <f t="shared" si="5"/>
        <v>856.67000000000007</v>
      </c>
      <c r="AS17" s="61"/>
      <c r="AU17" s="5"/>
      <c r="AV17" s="6"/>
      <c r="AW17" s="6"/>
      <c r="AX17" s="6"/>
      <c r="AY17" s="7"/>
      <c r="BA17">
        <f t="shared" si="25"/>
        <v>20200607</v>
      </c>
      <c r="BB17">
        <f t="shared" si="26"/>
        <v>319.45</v>
      </c>
      <c r="BI17" s="5"/>
      <c r="BJ17" s="6"/>
      <c r="BK17" s="6"/>
      <c r="BL17" s="6"/>
      <c r="BM17" s="7"/>
    </row>
    <row r="18" spans="1:65" ht="15" thickBot="1" x14ac:dyDescent="0.25">
      <c r="A18">
        <f t="shared" si="10"/>
        <v>20200113</v>
      </c>
      <c r="B18">
        <f t="shared" si="11"/>
        <v>58.5</v>
      </c>
      <c r="C18">
        <f t="shared" si="12"/>
        <v>11</v>
      </c>
      <c r="D18">
        <f t="shared" si="13"/>
        <v>3.88</v>
      </c>
      <c r="E18">
        <f t="shared" si="6"/>
        <v>73.38</v>
      </c>
      <c r="F18">
        <f>SUM($E$5:E18)</f>
        <v>9745.6710000000003</v>
      </c>
      <c r="G18" s="17">
        <f t="shared" si="14"/>
        <v>20200113</v>
      </c>
      <c r="H18" s="80">
        <f t="shared" si="18"/>
        <v>58.5</v>
      </c>
      <c r="I18" s="20">
        <f t="shared" si="1"/>
        <v>30080.940000000002</v>
      </c>
      <c r="J18" s="18">
        <f t="shared" si="15"/>
        <v>719.06</v>
      </c>
      <c r="K18" s="24">
        <f t="shared" si="20"/>
        <v>20200113</v>
      </c>
      <c r="L18" s="29"/>
      <c r="M18" s="82">
        <f>SUM($L$3:L18)</f>
        <v>29967</v>
      </c>
      <c r="N18" s="25">
        <f t="shared" si="2"/>
        <v>48529</v>
      </c>
      <c r="O18" s="26">
        <f t="shared" si="24"/>
        <v>20200113</v>
      </c>
      <c r="P18" s="33">
        <v>0.36</v>
      </c>
      <c r="Q18" s="27">
        <f t="shared" si="4"/>
        <v>5995.74</v>
      </c>
      <c r="R18" s="12">
        <f t="shared" si="21"/>
        <v>20200113</v>
      </c>
      <c r="S18" s="37">
        <v>3.88</v>
      </c>
      <c r="T18" s="13">
        <f>SUM($S$4:S18)</f>
        <v>597.52</v>
      </c>
      <c r="U18" s="39">
        <f t="shared" si="22"/>
        <v>20200113</v>
      </c>
      <c r="V18" s="14">
        <v>-0.6</v>
      </c>
      <c r="W18" s="15">
        <f>SUM($V$4:V18)</f>
        <v>207.95</v>
      </c>
      <c r="X18" s="22">
        <f t="shared" si="23"/>
        <v>20200113</v>
      </c>
      <c r="Y18" s="31">
        <v>0</v>
      </c>
      <c r="Z18" s="23">
        <f>SUM($Y$4:Y18)</f>
        <v>300</v>
      </c>
      <c r="AB18" s="44">
        <v>20200113</v>
      </c>
      <c r="AC18" s="89"/>
      <c r="AD18" s="35">
        <v>58.5</v>
      </c>
      <c r="AE18" s="35">
        <f>SUM($AD$3:AD18)</f>
        <v>2428.14</v>
      </c>
      <c r="AF18" s="45"/>
      <c r="AH18" s="51">
        <f t="shared" si="16"/>
        <v>20200113</v>
      </c>
      <c r="AI18" s="85"/>
      <c r="AJ18" s="52">
        <v>3.88</v>
      </c>
      <c r="AK18" s="52">
        <f>SUM($AJ$4:AJ18)</f>
        <v>146.55999999999995</v>
      </c>
      <c r="AL18" s="75">
        <f t="shared" si="7"/>
        <v>1047.1999999999989</v>
      </c>
      <c r="AM18" s="53"/>
      <c r="AO18" s="59">
        <f t="shared" si="17"/>
        <v>20200113</v>
      </c>
      <c r="AP18" s="60">
        <v>11</v>
      </c>
      <c r="AQ18" s="60">
        <f>SUM($AP$3:AP18)</f>
        <v>3122.3</v>
      </c>
      <c r="AR18" s="78">
        <f t="shared" si="5"/>
        <v>845.67000000000007</v>
      </c>
      <c r="AS18" s="61"/>
      <c r="AU18" s="8"/>
      <c r="AV18" s="9" t="s">
        <v>19</v>
      </c>
      <c r="AW18" s="9">
        <f>SUM(AW5:AW17)</f>
        <v>21863.400000000005</v>
      </c>
      <c r="AX18" s="9"/>
      <c r="AY18" s="10">
        <f>SUM(AY5:AY17)</f>
        <v>1863.4199999999998</v>
      </c>
      <c r="BA18">
        <f t="shared" si="25"/>
        <v>20200707</v>
      </c>
      <c r="BB18">
        <f t="shared" si="26"/>
        <v>311.85000000000002</v>
      </c>
      <c r="BI18" s="8"/>
      <c r="BJ18" s="9" t="s">
        <v>19</v>
      </c>
      <c r="BK18" s="9">
        <v>0</v>
      </c>
      <c r="BL18" s="9"/>
      <c r="BM18" s="10"/>
    </row>
    <row r="19" spans="1:65" ht="15.75" thickTop="1" thickBot="1" x14ac:dyDescent="0.25">
      <c r="A19">
        <f t="shared" si="10"/>
        <v>0</v>
      </c>
      <c r="B19">
        <f t="shared" si="11"/>
        <v>14.1</v>
      </c>
      <c r="C19">
        <f t="shared" si="12"/>
        <v>0</v>
      </c>
      <c r="D19">
        <f t="shared" si="13"/>
        <v>3.88</v>
      </c>
      <c r="E19">
        <f t="shared" si="6"/>
        <v>17.98</v>
      </c>
      <c r="F19">
        <f>SUM($E$5:E19)</f>
        <v>9763.6509999999998</v>
      </c>
      <c r="G19" s="17">
        <f t="shared" si="14"/>
        <v>0</v>
      </c>
      <c r="H19" s="80">
        <f t="shared" si="18"/>
        <v>14.1</v>
      </c>
      <c r="I19" s="20">
        <f t="shared" si="1"/>
        <v>30095.040000000001</v>
      </c>
      <c r="J19" s="18">
        <f t="shared" si="15"/>
        <v>704.95999999999992</v>
      </c>
      <c r="K19" s="24">
        <f t="shared" si="20"/>
        <v>0</v>
      </c>
      <c r="L19" s="29"/>
      <c r="M19" s="82">
        <f>SUM($L$3:L19)</f>
        <v>29967</v>
      </c>
      <c r="N19" s="25">
        <f t="shared" si="2"/>
        <v>48529</v>
      </c>
      <c r="O19" s="26">
        <f t="shared" si="24"/>
        <v>0</v>
      </c>
      <c r="P19" s="33"/>
      <c r="Q19" s="27">
        <f t="shared" si="4"/>
        <v>5999.62</v>
      </c>
      <c r="R19" s="12">
        <f t="shared" si="21"/>
        <v>0</v>
      </c>
      <c r="S19" s="37">
        <v>3.88</v>
      </c>
      <c r="T19" s="13">
        <f>SUM($S$4:S19)</f>
        <v>601.4</v>
      </c>
      <c r="U19" s="39">
        <f t="shared" si="22"/>
        <v>0</v>
      </c>
      <c r="V19" s="14">
        <v>-0.01</v>
      </c>
      <c r="W19" s="15">
        <f>SUM($V$4:V19)</f>
        <v>207.94</v>
      </c>
      <c r="X19" s="22">
        <f t="shared" si="23"/>
        <v>0</v>
      </c>
      <c r="Y19" s="31">
        <v>0</v>
      </c>
      <c r="Z19" s="23">
        <f>SUM($Y$4:Y19)</f>
        <v>300</v>
      </c>
      <c r="AB19" s="44"/>
      <c r="AC19" s="89"/>
      <c r="AD19" s="35">
        <v>14.1</v>
      </c>
      <c r="AE19" s="35">
        <f>SUM($AD$3:AD19)</f>
        <v>2442.2399999999998</v>
      </c>
      <c r="AF19" s="45"/>
      <c r="AH19" s="51">
        <f t="shared" si="16"/>
        <v>0</v>
      </c>
      <c r="AI19" s="85"/>
      <c r="AJ19" s="52">
        <v>3.88</v>
      </c>
      <c r="AK19" s="52">
        <f>SUM($AJ$4:AJ19)</f>
        <v>150.43999999999994</v>
      </c>
      <c r="AL19" s="75">
        <f t="shared" si="7"/>
        <v>1043.3199999999988</v>
      </c>
      <c r="AM19" s="53"/>
      <c r="AO19" s="59">
        <f t="shared" si="17"/>
        <v>0</v>
      </c>
      <c r="AP19" s="60"/>
      <c r="AQ19" s="60">
        <f>SUM($AP$3:AP19)</f>
        <v>3122.3</v>
      </c>
      <c r="AR19" s="78">
        <f t="shared" si="5"/>
        <v>845.67000000000007</v>
      </c>
      <c r="AS19" s="61"/>
      <c r="BA19">
        <f t="shared" si="25"/>
        <v>20200807</v>
      </c>
      <c r="BB19">
        <f t="shared" si="26"/>
        <v>316.75</v>
      </c>
    </row>
    <row r="20" spans="1:65" ht="15" thickTop="1" x14ac:dyDescent="0.2">
      <c r="A20">
        <f t="shared" si="10"/>
        <v>0</v>
      </c>
      <c r="B20">
        <f t="shared" si="11"/>
        <v>13</v>
      </c>
      <c r="C20">
        <f t="shared" si="12"/>
        <v>0</v>
      </c>
      <c r="D20">
        <f t="shared" si="13"/>
        <v>3.88</v>
      </c>
      <c r="E20">
        <f t="shared" si="6"/>
        <v>16.88</v>
      </c>
      <c r="F20">
        <f>SUM($E$5:E20)</f>
        <v>9780.530999999999</v>
      </c>
      <c r="G20" s="17">
        <f t="shared" si="14"/>
        <v>0</v>
      </c>
      <c r="H20" s="80">
        <f t="shared" si="18"/>
        <v>13</v>
      </c>
      <c r="I20" s="20">
        <f t="shared" si="1"/>
        <v>30108.04</v>
      </c>
      <c r="J20" s="18">
        <f t="shared" si="15"/>
        <v>691.95999999999992</v>
      </c>
      <c r="K20" s="24">
        <f t="shared" si="20"/>
        <v>0</v>
      </c>
      <c r="L20" s="29"/>
      <c r="M20" s="82">
        <f>SUM($L$3:L20)</f>
        <v>29967</v>
      </c>
      <c r="N20" s="25">
        <f t="shared" si="2"/>
        <v>48529</v>
      </c>
      <c r="O20" s="26">
        <f t="shared" si="24"/>
        <v>0</v>
      </c>
      <c r="P20" s="33"/>
      <c r="Q20" s="27">
        <f t="shared" si="4"/>
        <v>6003.5</v>
      </c>
      <c r="R20" s="12">
        <f t="shared" si="21"/>
        <v>0</v>
      </c>
      <c r="S20" s="37">
        <v>3.88</v>
      </c>
      <c r="T20" s="13">
        <f>SUM($S$4:S20)</f>
        <v>605.28</v>
      </c>
      <c r="U20" s="39">
        <f t="shared" si="22"/>
        <v>0</v>
      </c>
      <c r="V20" s="14"/>
      <c r="W20" s="15">
        <f>SUM($V$4:V20)</f>
        <v>207.94</v>
      </c>
      <c r="X20" s="22">
        <f t="shared" si="23"/>
        <v>0</v>
      </c>
      <c r="Y20" s="31">
        <v>0</v>
      </c>
      <c r="Z20" s="23">
        <f>SUM($Y$4:Y20)</f>
        <v>300</v>
      </c>
      <c r="AB20" s="44"/>
      <c r="AC20" s="89"/>
      <c r="AD20" s="35">
        <v>13</v>
      </c>
      <c r="AE20" s="35">
        <f>SUM($AD$3:AD20)</f>
        <v>2455.2399999999998</v>
      </c>
      <c r="AF20" s="45"/>
      <c r="AH20" s="51">
        <f t="shared" si="16"/>
        <v>0</v>
      </c>
      <c r="AI20" s="85"/>
      <c r="AJ20" s="52">
        <v>3.88</v>
      </c>
      <c r="AK20" s="52">
        <f>SUM($AJ$4:AJ20)</f>
        <v>154.31999999999994</v>
      </c>
      <c r="AL20" s="75">
        <f t="shared" si="7"/>
        <v>1039.4399999999987</v>
      </c>
      <c r="AM20" s="53"/>
      <c r="AO20" s="59">
        <f t="shared" si="17"/>
        <v>0</v>
      </c>
      <c r="AP20" s="60"/>
      <c r="AQ20" s="60">
        <f>SUM($AP$3:AP20)</f>
        <v>3122.3</v>
      </c>
      <c r="AR20" s="78">
        <f t="shared" si="5"/>
        <v>845.67000000000007</v>
      </c>
      <c r="AS20" s="61"/>
      <c r="AU20" s="2" t="s">
        <v>0</v>
      </c>
      <c r="AV20" s="3" t="s">
        <v>5</v>
      </c>
      <c r="AW20" s="3" t="s">
        <v>6</v>
      </c>
      <c r="AX20" s="3" t="s">
        <v>7</v>
      </c>
      <c r="AY20" s="4" t="s">
        <v>8</v>
      </c>
      <c r="BA20">
        <f t="shared" si="25"/>
        <v>20200907</v>
      </c>
      <c r="BB20">
        <f>AW71</f>
        <v>83.7</v>
      </c>
    </row>
    <row r="21" spans="1:65" x14ac:dyDescent="0.2">
      <c r="A21">
        <f t="shared" si="10"/>
        <v>0</v>
      </c>
      <c r="B21">
        <f t="shared" si="11"/>
        <v>5</v>
      </c>
      <c r="C21">
        <f t="shared" si="12"/>
        <v>0</v>
      </c>
      <c r="D21">
        <f>AJ22</f>
        <v>3.88</v>
      </c>
      <c r="E21">
        <f t="shared" si="6"/>
        <v>8.879999999999999</v>
      </c>
      <c r="F21">
        <f>SUM($E$5:E21)</f>
        <v>9789.4109999999982</v>
      </c>
      <c r="G21" s="17">
        <f t="shared" si="14"/>
        <v>0</v>
      </c>
      <c r="H21" s="80">
        <f t="shared" si="18"/>
        <v>5</v>
      </c>
      <c r="I21" s="20">
        <f t="shared" si="1"/>
        <v>30113.040000000001</v>
      </c>
      <c r="J21" s="18">
        <f t="shared" si="15"/>
        <v>686.95999999999992</v>
      </c>
      <c r="K21" s="24">
        <f t="shared" si="20"/>
        <v>0</v>
      </c>
      <c r="L21" s="29"/>
      <c r="M21" s="82">
        <f>SUM($L$3:L21)</f>
        <v>29967</v>
      </c>
      <c r="N21" s="25">
        <f t="shared" si="2"/>
        <v>48529</v>
      </c>
      <c r="O21" s="26">
        <f t="shared" si="24"/>
        <v>0</v>
      </c>
      <c r="P21" s="33"/>
      <c r="Q21" s="27">
        <f t="shared" si="4"/>
        <v>6007.38</v>
      </c>
      <c r="R21" s="12">
        <f t="shared" si="21"/>
        <v>0</v>
      </c>
      <c r="S21" s="37">
        <v>3.88</v>
      </c>
      <c r="T21" s="13">
        <f>SUM($S$4:S21)</f>
        <v>609.16</v>
      </c>
      <c r="U21" s="39">
        <f t="shared" si="22"/>
        <v>0</v>
      </c>
      <c r="V21" s="14"/>
      <c r="W21" s="15">
        <f>SUM($V$4:V21)</f>
        <v>207.94</v>
      </c>
      <c r="X21" s="22">
        <f t="shared" si="23"/>
        <v>0</v>
      </c>
      <c r="Y21" s="31">
        <v>0</v>
      </c>
      <c r="Z21" s="23">
        <f>SUM($Y$4:Y21)</f>
        <v>300</v>
      </c>
      <c r="AB21" s="44"/>
      <c r="AC21" s="89"/>
      <c r="AD21" s="35">
        <v>5</v>
      </c>
      <c r="AE21" s="35">
        <f>SUM($AD$3:AD21)</f>
        <v>2460.2399999999998</v>
      </c>
      <c r="AF21" s="45"/>
      <c r="AH21" s="51">
        <f t="shared" si="16"/>
        <v>0</v>
      </c>
      <c r="AI21" s="85"/>
      <c r="AJ21" s="52">
        <v>3.88</v>
      </c>
      <c r="AK21" s="52">
        <f>SUM($AJ$4:AJ21)</f>
        <v>158.19999999999993</v>
      </c>
      <c r="AL21" s="75">
        <f t="shared" si="7"/>
        <v>1035.5599999999986</v>
      </c>
      <c r="AM21" s="53"/>
      <c r="AO21" s="59">
        <f t="shared" si="17"/>
        <v>0</v>
      </c>
      <c r="AP21" s="60"/>
      <c r="AQ21" s="60">
        <f>SUM($AP$3:AP21)</f>
        <v>3122.3</v>
      </c>
      <c r="AR21" s="78">
        <f t="shared" si="5"/>
        <v>845.67000000000007</v>
      </c>
      <c r="AS21" s="61"/>
      <c r="AU21" s="5">
        <v>20190822</v>
      </c>
      <c r="AV21" s="6">
        <v>11900</v>
      </c>
      <c r="AW21" s="6">
        <v>12</v>
      </c>
      <c r="AX21" s="6"/>
      <c r="AY21" s="7" t="s">
        <v>13</v>
      </c>
      <c r="BA21">
        <f t="shared" si="25"/>
        <v>20201007</v>
      </c>
      <c r="BB21">
        <f>AW72</f>
        <v>81</v>
      </c>
    </row>
    <row r="22" spans="1:65" x14ac:dyDescent="0.2">
      <c r="A22">
        <f t="shared" si="10"/>
        <v>0</v>
      </c>
      <c r="B22">
        <f t="shared" si="11"/>
        <v>1</v>
      </c>
      <c r="C22">
        <f t="shared" si="12"/>
        <v>0</v>
      </c>
      <c r="D22">
        <f>AJ23</f>
        <v>3.88</v>
      </c>
      <c r="E22">
        <f t="shared" si="6"/>
        <v>4.88</v>
      </c>
      <c r="F22">
        <f>SUM($E$5:E22)</f>
        <v>9794.2909999999974</v>
      </c>
      <c r="G22" s="17">
        <f t="shared" si="14"/>
        <v>0</v>
      </c>
      <c r="H22" s="80">
        <f t="shared" si="18"/>
        <v>1</v>
      </c>
      <c r="I22" s="20">
        <f t="shared" si="1"/>
        <v>30114.04</v>
      </c>
      <c r="J22" s="18">
        <f t="shared" si="15"/>
        <v>685.95999999999992</v>
      </c>
      <c r="K22" s="24">
        <f t="shared" si="20"/>
        <v>0</v>
      </c>
      <c r="L22" s="29"/>
      <c r="M22" s="82">
        <f>SUM($L$3:L22)</f>
        <v>29967</v>
      </c>
      <c r="N22" s="25">
        <f t="shared" si="2"/>
        <v>48529</v>
      </c>
      <c r="O22" s="26">
        <f t="shared" si="24"/>
        <v>0</v>
      </c>
      <c r="P22" s="33">
        <v>-106.95</v>
      </c>
      <c r="Q22" s="27">
        <f t="shared" si="4"/>
        <v>5904.31</v>
      </c>
      <c r="R22" s="12">
        <f t="shared" si="21"/>
        <v>0</v>
      </c>
      <c r="S22" s="37">
        <v>3.88</v>
      </c>
      <c r="T22" s="13">
        <f>SUM($S$4:S22)</f>
        <v>613.04</v>
      </c>
      <c r="U22" s="39">
        <f t="shared" si="22"/>
        <v>0</v>
      </c>
      <c r="V22" s="14"/>
      <c r="W22" s="15">
        <f>SUM($V$4:V22)</f>
        <v>207.94</v>
      </c>
      <c r="X22" s="22">
        <f t="shared" si="23"/>
        <v>0</v>
      </c>
      <c r="Y22" s="31">
        <v>0</v>
      </c>
      <c r="Z22" s="23">
        <f>SUM($Y$4:Y22)</f>
        <v>300</v>
      </c>
      <c r="AB22" s="44"/>
      <c r="AC22" s="89"/>
      <c r="AD22" s="35">
        <v>1</v>
      </c>
      <c r="AE22" s="35">
        <f>SUM($AD$3:AD22)</f>
        <v>2461.2399999999998</v>
      </c>
      <c r="AF22" s="45"/>
      <c r="AH22" s="51">
        <f t="shared" si="16"/>
        <v>0</v>
      </c>
      <c r="AI22" s="85"/>
      <c r="AJ22" s="52">
        <v>3.88</v>
      </c>
      <c r="AK22" s="52">
        <f>SUM($AJ$4:AJ22)</f>
        <v>162.07999999999993</v>
      </c>
      <c r="AL22" s="75">
        <f t="shared" si="7"/>
        <v>1031.6799999999985</v>
      </c>
      <c r="AM22" s="53"/>
      <c r="AO22" s="59">
        <f t="shared" si="17"/>
        <v>0</v>
      </c>
      <c r="AP22" s="60"/>
      <c r="AQ22" s="60">
        <f>SUM($AP$3:AP22)</f>
        <v>3122.3</v>
      </c>
      <c r="AR22" s="78">
        <f t="shared" si="5"/>
        <v>845.67000000000007</v>
      </c>
      <c r="AS22" s="61"/>
      <c r="AU22" s="5" t="s">
        <v>21</v>
      </c>
      <c r="AV22" s="6" t="s">
        <v>14</v>
      </c>
      <c r="AW22" s="6" t="s">
        <v>15</v>
      </c>
      <c r="AX22" s="6" t="s">
        <v>16</v>
      </c>
      <c r="AY22" s="7"/>
      <c r="BA22">
        <f t="shared" si="25"/>
        <v>20201107</v>
      </c>
    </row>
    <row r="23" spans="1:65" x14ac:dyDescent="0.2">
      <c r="A23">
        <f t="shared" si="10"/>
        <v>20200114</v>
      </c>
      <c r="B23">
        <f t="shared" si="11"/>
        <v>3</v>
      </c>
      <c r="C23">
        <f t="shared" si="12"/>
        <v>15.1</v>
      </c>
      <c r="D23">
        <f t="shared" si="13"/>
        <v>3.88</v>
      </c>
      <c r="E23">
        <f t="shared" si="6"/>
        <v>21.98</v>
      </c>
      <c r="F23">
        <f>SUM($E$5:E23)</f>
        <v>9816.270999999997</v>
      </c>
      <c r="G23" s="17">
        <f t="shared" si="14"/>
        <v>20200114</v>
      </c>
      <c r="H23" s="80">
        <f t="shared" si="18"/>
        <v>3</v>
      </c>
      <c r="I23" s="20">
        <f t="shared" si="1"/>
        <v>30117.040000000001</v>
      </c>
      <c r="J23" s="18">
        <f t="shared" si="15"/>
        <v>682.95999999999992</v>
      </c>
      <c r="K23" s="24">
        <f t="shared" si="20"/>
        <v>20200114</v>
      </c>
      <c r="L23" s="29"/>
      <c r="M23" s="82">
        <f>SUM($L$3:L23)</f>
        <v>29967</v>
      </c>
      <c r="N23" s="25">
        <f t="shared" si="2"/>
        <v>48529</v>
      </c>
      <c r="O23" s="26">
        <f t="shared" si="24"/>
        <v>20200114</v>
      </c>
      <c r="P23" s="33">
        <v>0.36</v>
      </c>
      <c r="Q23" s="27">
        <f t="shared" si="4"/>
        <v>5908.55</v>
      </c>
      <c r="R23" s="12">
        <f t="shared" si="21"/>
        <v>20200114</v>
      </c>
      <c r="S23" s="37">
        <v>3.88</v>
      </c>
      <c r="T23" s="13">
        <f>SUM($S$4:S23)</f>
        <v>616.91999999999996</v>
      </c>
      <c r="U23" s="39">
        <f t="shared" si="22"/>
        <v>20200114</v>
      </c>
      <c r="V23" s="14"/>
      <c r="W23" s="15">
        <f>SUM($V$4:V23)</f>
        <v>207.94</v>
      </c>
      <c r="X23" s="22">
        <f t="shared" si="23"/>
        <v>20200114</v>
      </c>
      <c r="Y23" s="31">
        <v>0</v>
      </c>
      <c r="Z23" s="23">
        <f>SUM($Y$4:Y23)</f>
        <v>300</v>
      </c>
      <c r="AB23" s="44">
        <v>20200114</v>
      </c>
      <c r="AC23" s="89"/>
      <c r="AD23" s="35">
        <v>3</v>
      </c>
      <c r="AE23" s="35">
        <f>SUM($AD$3:AD23)</f>
        <v>2464.2399999999998</v>
      </c>
      <c r="AF23" s="45"/>
      <c r="AH23" s="51">
        <f t="shared" si="16"/>
        <v>20200114</v>
      </c>
      <c r="AI23" s="85"/>
      <c r="AJ23" s="52">
        <v>3.88</v>
      </c>
      <c r="AK23" s="52">
        <f>SUM($AJ$4:AJ23)</f>
        <v>165.95999999999992</v>
      </c>
      <c r="AL23" s="75">
        <f t="shared" si="7"/>
        <v>1027.7999999999984</v>
      </c>
      <c r="AM23" s="53"/>
      <c r="AO23" s="59">
        <f t="shared" si="17"/>
        <v>20200114</v>
      </c>
      <c r="AP23" s="60">
        <v>15.1</v>
      </c>
      <c r="AQ23" s="60">
        <f>SUM($AP$3:AP23)</f>
        <v>3137.4</v>
      </c>
      <c r="AR23" s="78">
        <f t="shared" si="5"/>
        <v>830.57</v>
      </c>
      <c r="AS23" s="61"/>
      <c r="AU23" s="5"/>
      <c r="AV23" s="6">
        <v>20190907</v>
      </c>
      <c r="AW23" s="6">
        <v>85.68</v>
      </c>
      <c r="AX23" s="6" t="s">
        <v>18</v>
      </c>
      <c r="AY23" s="7"/>
      <c r="BA23">
        <f t="shared" si="25"/>
        <v>20201207</v>
      </c>
    </row>
    <row r="24" spans="1:65" x14ac:dyDescent="0.2">
      <c r="A24">
        <f t="shared" si="10"/>
        <v>20200114</v>
      </c>
      <c r="B24">
        <f t="shared" si="11"/>
        <v>3.13</v>
      </c>
      <c r="C24">
        <f t="shared" si="12"/>
        <v>0</v>
      </c>
      <c r="D24">
        <f t="shared" si="13"/>
        <v>0</v>
      </c>
      <c r="E24">
        <f t="shared" si="6"/>
        <v>3.13</v>
      </c>
      <c r="F24">
        <f>SUM($E$5:E24)</f>
        <v>9819.4009999999962</v>
      </c>
      <c r="G24" s="17">
        <f t="shared" si="14"/>
        <v>20200114</v>
      </c>
      <c r="H24" s="80">
        <f t="shared" si="18"/>
        <v>3.13</v>
      </c>
      <c r="I24" s="20">
        <f t="shared" si="1"/>
        <v>30120.170000000002</v>
      </c>
      <c r="J24" s="18">
        <f t="shared" si="15"/>
        <v>679.82999999999993</v>
      </c>
      <c r="K24" s="24">
        <f t="shared" si="20"/>
        <v>20200114</v>
      </c>
      <c r="L24" s="29"/>
      <c r="M24" s="82">
        <f>SUM($L$3:L24)</f>
        <v>29967</v>
      </c>
      <c r="N24" s="25">
        <f t="shared" si="2"/>
        <v>48529</v>
      </c>
      <c r="O24" s="26">
        <f t="shared" si="24"/>
        <v>20200114</v>
      </c>
      <c r="P24" s="33">
        <v>-3.13</v>
      </c>
      <c r="Q24" s="27">
        <f t="shared" si="4"/>
        <v>5905.42</v>
      </c>
      <c r="R24" s="12">
        <f t="shared" si="21"/>
        <v>20200114</v>
      </c>
      <c r="S24" s="37"/>
      <c r="T24" s="13">
        <f>SUM($S$4:S24)</f>
        <v>616.91999999999996</v>
      </c>
      <c r="U24" s="39">
        <f t="shared" si="22"/>
        <v>20200114</v>
      </c>
      <c r="V24" s="14"/>
      <c r="W24" s="15">
        <f>SUM($V$4:V24)</f>
        <v>207.94</v>
      </c>
      <c r="X24" s="22">
        <f t="shared" si="23"/>
        <v>20200114</v>
      </c>
      <c r="Y24" s="31"/>
      <c r="Z24" s="23">
        <f>SUM($Y$4:Y24)</f>
        <v>300</v>
      </c>
      <c r="AB24" s="44">
        <v>20200114</v>
      </c>
      <c r="AC24" s="89"/>
      <c r="AD24" s="35">
        <v>3.13</v>
      </c>
      <c r="AE24" s="35">
        <f>SUM($AD$3:AD24)</f>
        <v>2467.37</v>
      </c>
      <c r="AF24" s="45"/>
      <c r="AH24" s="51">
        <f t="shared" si="16"/>
        <v>20200114</v>
      </c>
      <c r="AI24" s="85"/>
      <c r="AJ24" s="52"/>
      <c r="AK24" s="52">
        <f>SUM($AJ$4:AJ24)</f>
        <v>165.95999999999992</v>
      </c>
      <c r="AL24" s="75">
        <f t="shared" si="7"/>
        <v>1027.7999999999984</v>
      </c>
      <c r="AM24" s="53"/>
      <c r="AO24" s="59">
        <f t="shared" si="17"/>
        <v>20200114</v>
      </c>
      <c r="AP24" s="60"/>
      <c r="AQ24" s="60">
        <f>SUM($AP$3:AP24)</f>
        <v>3137.4</v>
      </c>
      <c r="AR24" s="78">
        <f t="shared" si="5"/>
        <v>830.57</v>
      </c>
      <c r="AS24" s="61"/>
      <c r="AU24" s="5"/>
      <c r="AV24" s="6">
        <f>AV23+100</f>
        <v>20191007</v>
      </c>
      <c r="AW24" s="6">
        <v>160.65</v>
      </c>
      <c r="AX24" s="6" t="s">
        <v>18</v>
      </c>
      <c r="AY24" s="7"/>
    </row>
    <row r="25" spans="1:65" x14ac:dyDescent="0.2">
      <c r="A25">
        <f t="shared" si="10"/>
        <v>20200115</v>
      </c>
      <c r="B25">
        <f t="shared" si="11"/>
        <v>49.99</v>
      </c>
      <c r="C25">
        <f t="shared" si="12"/>
        <v>15.1</v>
      </c>
      <c r="D25">
        <f t="shared" si="13"/>
        <v>3.88</v>
      </c>
      <c r="E25">
        <f t="shared" si="6"/>
        <v>68.97</v>
      </c>
      <c r="F25">
        <f>SUM($E$5:E25)</f>
        <v>9888.3709999999955</v>
      </c>
      <c r="G25" s="17">
        <f t="shared" si="14"/>
        <v>20200115</v>
      </c>
      <c r="H25" s="80">
        <v>261.82</v>
      </c>
      <c r="I25" s="20">
        <f t="shared" si="1"/>
        <v>30381.99</v>
      </c>
      <c r="J25" s="18">
        <f t="shared" si="15"/>
        <v>418.00999999999993</v>
      </c>
      <c r="K25" s="24">
        <f t="shared" si="20"/>
        <v>20200115</v>
      </c>
      <c r="L25" s="29"/>
      <c r="M25" s="82">
        <f>SUM($L$3:L25)</f>
        <v>29967</v>
      </c>
      <c r="N25" s="25">
        <f t="shared" si="2"/>
        <v>48529</v>
      </c>
      <c r="O25" s="26">
        <f t="shared" si="24"/>
        <v>20200115</v>
      </c>
      <c r="P25" s="33">
        <v>-49.99</v>
      </c>
      <c r="Q25" s="27">
        <f t="shared" si="4"/>
        <v>5859.31</v>
      </c>
      <c r="R25" s="12">
        <f t="shared" si="21"/>
        <v>20200115</v>
      </c>
      <c r="S25" s="37">
        <v>3.88</v>
      </c>
      <c r="T25" s="13">
        <f>SUM($S$4:S25)</f>
        <v>620.79999999999995</v>
      </c>
      <c r="U25" s="39">
        <f t="shared" si="22"/>
        <v>20200115</v>
      </c>
      <c r="V25" s="14">
        <v>-1.69</v>
      </c>
      <c r="W25" s="15">
        <f>SUM($V$4:V25)</f>
        <v>206.25</v>
      </c>
      <c r="X25" s="22">
        <f t="shared" si="23"/>
        <v>20200115</v>
      </c>
      <c r="Y25" s="31"/>
      <c r="Z25" s="23">
        <f>SUM($Y$4:Y25)</f>
        <v>300</v>
      </c>
      <c r="AB25" s="44">
        <v>20200115</v>
      </c>
      <c r="AC25" s="89"/>
      <c r="AD25" s="35">
        <v>49.99</v>
      </c>
      <c r="AE25" s="35">
        <f>SUM($AD$3:AD25)</f>
        <v>2517.3599999999997</v>
      </c>
      <c r="AF25" s="45"/>
      <c r="AH25" s="51">
        <f t="shared" si="16"/>
        <v>20200115</v>
      </c>
      <c r="AI25" s="85"/>
      <c r="AJ25" s="52">
        <v>3.88</v>
      </c>
      <c r="AK25" s="52">
        <f>SUM($AJ$4:AJ25)</f>
        <v>169.83999999999992</v>
      </c>
      <c r="AL25" s="75">
        <f t="shared" si="7"/>
        <v>1023.9199999999984</v>
      </c>
      <c r="AM25" s="53"/>
      <c r="AO25" s="59">
        <f t="shared" si="17"/>
        <v>20200115</v>
      </c>
      <c r="AP25" s="60">
        <v>15.1</v>
      </c>
      <c r="AQ25" s="60">
        <f>SUM($AP$3:AP25)</f>
        <v>3152.5</v>
      </c>
      <c r="AR25" s="78">
        <f t="shared" si="5"/>
        <v>815.47</v>
      </c>
      <c r="AS25" s="61"/>
      <c r="AU25" s="5"/>
      <c r="AV25" s="6">
        <f t="shared" ref="AV25:AV34" si="27">AV24+100</f>
        <v>20191107</v>
      </c>
      <c r="AW25" s="11">
        <v>166</v>
      </c>
      <c r="AX25" s="6" t="s">
        <v>18</v>
      </c>
      <c r="AY25" s="7"/>
    </row>
    <row r="26" spans="1:65" x14ac:dyDescent="0.2">
      <c r="A26">
        <f t="shared" si="10"/>
        <v>20200115</v>
      </c>
      <c r="B26">
        <f t="shared" si="11"/>
        <v>3</v>
      </c>
      <c r="C26">
        <f t="shared" si="12"/>
        <v>0</v>
      </c>
      <c r="D26">
        <f t="shared" si="13"/>
        <v>3.88</v>
      </c>
      <c r="E26">
        <f t="shared" si="6"/>
        <v>6.88</v>
      </c>
      <c r="F26">
        <f>SUM($E$5:E26)</f>
        <v>9895.2509999999947</v>
      </c>
      <c r="G26" s="17">
        <f t="shared" si="14"/>
        <v>20200115</v>
      </c>
      <c r="H26" s="80"/>
      <c r="I26" s="20">
        <f t="shared" si="1"/>
        <v>30381.99</v>
      </c>
      <c r="J26" s="18">
        <f t="shared" si="15"/>
        <v>418.00999999999993</v>
      </c>
      <c r="K26" s="24">
        <f t="shared" si="20"/>
        <v>20200115</v>
      </c>
      <c r="L26" s="29"/>
      <c r="M26" s="82">
        <f>SUM($L$3:L26)</f>
        <v>29967</v>
      </c>
      <c r="N26" s="25">
        <f t="shared" si="2"/>
        <v>48529</v>
      </c>
      <c r="O26" s="26">
        <f t="shared" si="24"/>
        <v>20200115</v>
      </c>
      <c r="P26" s="33">
        <v>-3</v>
      </c>
      <c r="Q26" s="27">
        <f t="shared" si="4"/>
        <v>5860.1900000000005</v>
      </c>
      <c r="R26" s="12">
        <f t="shared" si="21"/>
        <v>20200115</v>
      </c>
      <c r="S26" s="37">
        <v>3.88</v>
      </c>
      <c r="T26" s="13">
        <f>SUM($S$4:S26)</f>
        <v>624.67999999999995</v>
      </c>
      <c r="U26" s="39">
        <f t="shared" si="22"/>
        <v>20200115</v>
      </c>
      <c r="V26" s="14"/>
      <c r="W26" s="15">
        <f>SUM($V$4:V26)</f>
        <v>206.25</v>
      </c>
      <c r="X26" s="22">
        <f t="shared" si="23"/>
        <v>20200115</v>
      </c>
      <c r="Y26" s="31"/>
      <c r="Z26" s="23">
        <f>SUM($Y$4:Y26)</f>
        <v>300</v>
      </c>
      <c r="AB26" s="44">
        <v>20200115</v>
      </c>
      <c r="AC26" s="89"/>
      <c r="AD26" s="35">
        <v>3</v>
      </c>
      <c r="AE26" s="35">
        <f>SUM($AD$3:AD26)</f>
        <v>2520.3599999999997</v>
      </c>
      <c r="AF26" s="45"/>
      <c r="AH26" s="51">
        <f t="shared" si="16"/>
        <v>20200115</v>
      </c>
      <c r="AI26" s="85"/>
      <c r="AJ26" s="52">
        <v>3.88</v>
      </c>
      <c r="AK26" s="52">
        <f>SUM($AJ$4:AJ26)</f>
        <v>173.71999999999991</v>
      </c>
      <c r="AL26" s="75">
        <f>AL25-AJ26+AI26</f>
        <v>1020.0399999999984</v>
      </c>
      <c r="AM26" s="53"/>
      <c r="AO26" s="59">
        <f t="shared" si="17"/>
        <v>20200115</v>
      </c>
      <c r="AP26" s="60"/>
      <c r="AQ26" s="60">
        <f>SUM($AP$3:AP26)</f>
        <v>3152.5</v>
      </c>
      <c r="AR26" s="78">
        <f t="shared" si="5"/>
        <v>815.47</v>
      </c>
      <c r="AS26" s="61"/>
      <c r="AU26" s="5"/>
      <c r="AV26" s="6">
        <f t="shared" si="27"/>
        <v>20191207</v>
      </c>
      <c r="AW26" s="6">
        <v>160.65</v>
      </c>
      <c r="AX26" s="6" t="s">
        <v>18</v>
      </c>
      <c r="AY26" s="7"/>
    </row>
    <row r="27" spans="1:65" x14ac:dyDescent="0.2">
      <c r="A27">
        <f t="shared" si="10"/>
        <v>20200115</v>
      </c>
      <c r="B27">
        <f t="shared" si="11"/>
        <v>24.83</v>
      </c>
      <c r="C27">
        <f t="shared" si="12"/>
        <v>0</v>
      </c>
      <c r="D27">
        <f t="shared" si="13"/>
        <v>0</v>
      </c>
      <c r="E27">
        <f t="shared" si="6"/>
        <v>24.83</v>
      </c>
      <c r="F27">
        <f>SUM($E$5:E27)</f>
        <v>9920.0809999999947</v>
      </c>
      <c r="G27" s="17">
        <f t="shared" si="14"/>
        <v>20200115</v>
      </c>
      <c r="H27" s="80">
        <f t="shared" si="18"/>
        <v>24.83</v>
      </c>
      <c r="I27" s="20">
        <f t="shared" si="1"/>
        <v>30406.820000000003</v>
      </c>
      <c r="J27" s="18">
        <f t="shared" si="15"/>
        <v>393.17999999999995</v>
      </c>
      <c r="K27" s="24">
        <f t="shared" si="20"/>
        <v>20200115</v>
      </c>
      <c r="L27" s="29"/>
      <c r="M27" s="82">
        <f>SUM($L$3:L27)</f>
        <v>29967</v>
      </c>
      <c r="N27" s="25">
        <f t="shared" si="2"/>
        <v>48529</v>
      </c>
      <c r="O27" s="26">
        <f t="shared" si="24"/>
        <v>20200115</v>
      </c>
      <c r="P27" s="33">
        <v>0.38</v>
      </c>
      <c r="Q27" s="27">
        <f t="shared" si="4"/>
        <v>5860.5700000000006</v>
      </c>
      <c r="R27" s="12">
        <f t="shared" si="21"/>
        <v>20200115</v>
      </c>
      <c r="S27" s="37"/>
      <c r="T27" s="13">
        <f>SUM($S$4:S27)</f>
        <v>624.67999999999995</v>
      </c>
      <c r="U27" s="39">
        <f t="shared" si="22"/>
        <v>20200115</v>
      </c>
      <c r="V27" s="14"/>
      <c r="W27" s="15">
        <f>SUM($V$4:V27)</f>
        <v>206.25</v>
      </c>
      <c r="X27" s="22">
        <f t="shared" si="23"/>
        <v>20200115</v>
      </c>
      <c r="Y27" s="31"/>
      <c r="Z27" s="23">
        <f>SUM($Y$4:Y27)</f>
        <v>300</v>
      </c>
      <c r="AB27" s="44">
        <v>20200115</v>
      </c>
      <c r="AC27" s="89"/>
      <c r="AD27" s="35">
        <v>24.83</v>
      </c>
      <c r="AE27" s="35">
        <f>SUM($AD$3:AD27)</f>
        <v>2545.1899999999996</v>
      </c>
      <c r="AF27" s="45"/>
      <c r="AH27" s="51">
        <f t="shared" si="16"/>
        <v>20200115</v>
      </c>
      <c r="AI27" s="85">
        <v>4753.5</v>
      </c>
      <c r="AJ27" s="52"/>
      <c r="AK27" s="52">
        <f>SUM($AJ$4:AJ27)</f>
        <v>173.71999999999991</v>
      </c>
      <c r="AL27" s="75">
        <f t="shared" ref="AL27:AL37" si="28">AL26-AJ27+AI27</f>
        <v>5773.5399999999981</v>
      </c>
      <c r="AM27" s="53"/>
      <c r="AO27" s="59">
        <f t="shared" si="17"/>
        <v>20200115</v>
      </c>
      <c r="AP27" s="60"/>
      <c r="AQ27" s="60">
        <f>SUM($AP$3:AP27)</f>
        <v>3152.5</v>
      </c>
      <c r="AR27" s="78">
        <f t="shared" si="5"/>
        <v>815.47</v>
      </c>
      <c r="AS27" s="61"/>
      <c r="AU27" s="5"/>
      <c r="AV27" s="6">
        <v>20200107</v>
      </c>
      <c r="AW27" s="11">
        <v>166</v>
      </c>
      <c r="AX27" s="6" t="s">
        <v>18</v>
      </c>
      <c r="AY27" s="7"/>
    </row>
    <row r="28" spans="1:65" x14ac:dyDescent="0.2">
      <c r="A28">
        <f t="shared" si="10"/>
        <v>20200115</v>
      </c>
      <c r="B28">
        <f t="shared" si="11"/>
        <v>0</v>
      </c>
      <c r="C28">
        <f t="shared" si="12"/>
        <v>0</v>
      </c>
      <c r="D28">
        <f t="shared" si="13"/>
        <v>0</v>
      </c>
      <c r="E28">
        <f t="shared" si="6"/>
        <v>0</v>
      </c>
      <c r="F28">
        <f>SUM($E$5:E28)</f>
        <v>9920.0809999999947</v>
      </c>
      <c r="G28" s="17">
        <f t="shared" si="14"/>
        <v>20200115</v>
      </c>
      <c r="H28" s="80">
        <f t="shared" si="18"/>
        <v>0</v>
      </c>
      <c r="I28" s="20">
        <f t="shared" si="1"/>
        <v>30406.820000000003</v>
      </c>
      <c r="J28" s="18">
        <f t="shared" si="15"/>
        <v>393.17999999999995</v>
      </c>
      <c r="K28" s="24">
        <f t="shared" si="20"/>
        <v>20200115</v>
      </c>
      <c r="L28" s="29"/>
      <c r="M28" s="82">
        <f>SUM($L$3:L28)</f>
        <v>29967</v>
      </c>
      <c r="N28" s="25">
        <f t="shared" si="2"/>
        <v>48529</v>
      </c>
      <c r="O28" s="26">
        <f t="shared" si="24"/>
        <v>20200115</v>
      </c>
      <c r="P28" s="33">
        <v>-24.83</v>
      </c>
      <c r="Q28" s="27">
        <f t="shared" si="4"/>
        <v>5835.7400000000007</v>
      </c>
      <c r="R28" s="12">
        <f t="shared" si="21"/>
        <v>20200115</v>
      </c>
      <c r="S28" s="37"/>
      <c r="T28" s="13">
        <f>SUM($S$4:S28)</f>
        <v>624.67999999999995</v>
      </c>
      <c r="U28" s="39">
        <f t="shared" si="22"/>
        <v>20200115</v>
      </c>
      <c r="V28" s="14"/>
      <c r="W28" s="15">
        <f>SUM($V$4:V28)</f>
        <v>206.25</v>
      </c>
      <c r="X28" s="22">
        <f t="shared" si="23"/>
        <v>20200115</v>
      </c>
      <c r="Y28" s="31"/>
      <c r="Z28" s="23">
        <f>SUM($Y$4:Y28)</f>
        <v>300</v>
      </c>
      <c r="AB28" s="44">
        <v>20200115</v>
      </c>
      <c r="AC28" s="89"/>
      <c r="AD28" s="35"/>
      <c r="AE28" s="35">
        <f>SUM($AD$3:AD28)</f>
        <v>2545.1899999999996</v>
      </c>
      <c r="AF28" s="45"/>
      <c r="AH28" s="51">
        <f t="shared" si="16"/>
        <v>20200115</v>
      </c>
      <c r="AI28" s="85"/>
      <c r="AJ28" s="52"/>
      <c r="AK28" s="52">
        <f>SUM($AJ$4:AJ28)</f>
        <v>173.71999999999991</v>
      </c>
      <c r="AL28" s="75">
        <f t="shared" si="28"/>
        <v>5773.5399999999981</v>
      </c>
      <c r="AM28" s="53"/>
      <c r="AO28" s="59">
        <f t="shared" si="17"/>
        <v>20200115</v>
      </c>
      <c r="AP28" s="60"/>
      <c r="AQ28" s="60">
        <f>SUM($AP$3:AP28)</f>
        <v>3152.5</v>
      </c>
      <c r="AR28" s="78">
        <f t="shared" si="5"/>
        <v>815.47</v>
      </c>
      <c r="AS28" s="61"/>
      <c r="AU28" s="5"/>
      <c r="AV28" s="6">
        <f>AV27+100</f>
        <v>20200207</v>
      </c>
      <c r="AW28" s="6">
        <v>166</v>
      </c>
      <c r="AX28" s="6"/>
      <c r="AY28" s="7"/>
    </row>
    <row r="29" spans="1:65" x14ac:dyDescent="0.2">
      <c r="A29">
        <f t="shared" si="10"/>
        <v>20200116</v>
      </c>
      <c r="B29">
        <f t="shared" si="11"/>
        <v>3</v>
      </c>
      <c r="C29">
        <f t="shared" si="12"/>
        <v>15.1</v>
      </c>
      <c r="D29">
        <f t="shared" si="13"/>
        <v>3.88</v>
      </c>
      <c r="E29">
        <f t="shared" si="6"/>
        <v>21.98</v>
      </c>
      <c r="F29">
        <f>SUM($E$5:E29)</f>
        <v>9942.0609999999942</v>
      </c>
      <c r="G29" s="17">
        <f t="shared" si="14"/>
        <v>20200116</v>
      </c>
      <c r="H29" s="80">
        <f t="shared" si="18"/>
        <v>3</v>
      </c>
      <c r="I29" s="20">
        <f t="shared" si="1"/>
        <v>30409.820000000003</v>
      </c>
      <c r="J29" s="18">
        <f t="shared" si="15"/>
        <v>390.17999999999995</v>
      </c>
      <c r="K29" s="24">
        <f t="shared" si="20"/>
        <v>20200116</v>
      </c>
      <c r="L29" s="29"/>
      <c r="M29" s="82">
        <f>SUM($L$3:L29)</f>
        <v>29967</v>
      </c>
      <c r="N29" s="25">
        <f t="shared" si="2"/>
        <v>48529</v>
      </c>
      <c r="O29" s="26">
        <f t="shared" si="24"/>
        <v>20200116</v>
      </c>
      <c r="P29" s="33">
        <v>-3</v>
      </c>
      <c r="Q29" s="27">
        <f t="shared" si="4"/>
        <v>5836.6200000000008</v>
      </c>
      <c r="R29" s="12">
        <f t="shared" si="21"/>
        <v>20200116</v>
      </c>
      <c r="S29" s="37">
        <v>3.88</v>
      </c>
      <c r="T29" s="13">
        <f>SUM($S$4:S29)</f>
        <v>628.55999999999995</v>
      </c>
      <c r="U29" s="39">
        <f t="shared" si="22"/>
        <v>20200116</v>
      </c>
      <c r="V29" s="14">
        <v>1.19</v>
      </c>
      <c r="W29" s="15">
        <f>SUM($V$4:V29)</f>
        <v>207.44</v>
      </c>
      <c r="X29" s="22">
        <f t="shared" si="23"/>
        <v>20200116</v>
      </c>
      <c r="Y29" s="31"/>
      <c r="Z29" s="23">
        <f>SUM($Y$4:Y29)</f>
        <v>300</v>
      </c>
      <c r="AB29" s="44">
        <v>20200116</v>
      </c>
      <c r="AC29" s="89"/>
      <c r="AD29" s="35">
        <v>3</v>
      </c>
      <c r="AE29" s="35">
        <f>SUM($AD$3:AD29)</f>
        <v>2548.1899999999996</v>
      </c>
      <c r="AF29" s="45"/>
      <c r="AH29" s="51">
        <f t="shared" si="16"/>
        <v>20200116</v>
      </c>
      <c r="AI29" s="85"/>
      <c r="AJ29" s="52">
        <v>3.88</v>
      </c>
      <c r="AK29" s="52">
        <f>SUM($AJ$4:AJ29)</f>
        <v>177.59999999999991</v>
      </c>
      <c r="AL29" s="75">
        <f t="shared" si="28"/>
        <v>5769.659999999998</v>
      </c>
      <c r="AM29" s="53"/>
      <c r="AO29" s="59">
        <f t="shared" si="17"/>
        <v>20200116</v>
      </c>
      <c r="AP29" s="60">
        <v>15.1</v>
      </c>
      <c r="AQ29" s="60">
        <f>SUM($AP$3:AP29)</f>
        <v>3167.6</v>
      </c>
      <c r="AR29" s="78">
        <f t="shared" si="5"/>
        <v>800.37</v>
      </c>
      <c r="AS29" s="61"/>
      <c r="AU29" s="5"/>
      <c r="AV29" s="6">
        <f t="shared" si="27"/>
        <v>20200307</v>
      </c>
      <c r="AW29" s="11">
        <v>155.29</v>
      </c>
      <c r="AX29" s="6"/>
      <c r="AY29" s="7"/>
    </row>
    <row r="30" spans="1:65" x14ac:dyDescent="0.2">
      <c r="A30">
        <f t="shared" si="10"/>
        <v>20200116</v>
      </c>
      <c r="B30">
        <f t="shared" si="11"/>
        <v>0</v>
      </c>
      <c r="C30">
        <f t="shared" si="12"/>
        <v>0</v>
      </c>
      <c r="D30">
        <f t="shared" si="13"/>
        <v>0</v>
      </c>
      <c r="E30">
        <f t="shared" si="6"/>
        <v>0</v>
      </c>
      <c r="F30">
        <f>SUM($E$5:E30)</f>
        <v>9942.0609999999942</v>
      </c>
      <c r="G30" s="17">
        <f t="shared" si="14"/>
        <v>20200116</v>
      </c>
      <c r="H30" s="80">
        <f t="shared" si="18"/>
        <v>0</v>
      </c>
      <c r="I30" s="20">
        <f t="shared" si="1"/>
        <v>30409.820000000003</v>
      </c>
      <c r="J30" s="18">
        <f t="shared" si="15"/>
        <v>390.17999999999995</v>
      </c>
      <c r="K30" s="24">
        <f t="shared" si="20"/>
        <v>20200116</v>
      </c>
      <c r="L30" s="29"/>
      <c r="M30" s="82">
        <f>SUM($L$3:L30)</f>
        <v>29967</v>
      </c>
      <c r="N30" s="25">
        <f t="shared" si="2"/>
        <v>48529</v>
      </c>
      <c r="O30" s="26">
        <f t="shared" si="24"/>
        <v>20200116</v>
      </c>
      <c r="P30" s="33">
        <v>0.38</v>
      </c>
      <c r="Q30" s="27">
        <f t="shared" si="4"/>
        <v>5837.0000000000009</v>
      </c>
      <c r="R30" s="12">
        <f t="shared" si="21"/>
        <v>20200116</v>
      </c>
      <c r="S30" s="37"/>
      <c r="T30" s="13">
        <f>SUM($S$4:S30)</f>
        <v>628.55999999999995</v>
      </c>
      <c r="U30" s="39">
        <f t="shared" si="22"/>
        <v>20200116</v>
      </c>
      <c r="V30" s="14"/>
      <c r="W30" s="15">
        <f>SUM($V$4:V30)</f>
        <v>207.44</v>
      </c>
      <c r="X30" s="22">
        <f t="shared" si="23"/>
        <v>20200116</v>
      </c>
      <c r="Y30" s="31"/>
      <c r="Z30" s="23">
        <f>SUM($Y$4:Y30)</f>
        <v>300</v>
      </c>
      <c r="AB30" s="44">
        <v>20200116</v>
      </c>
      <c r="AC30" s="89"/>
      <c r="AD30" s="35"/>
      <c r="AE30" s="35">
        <f>SUM($AD$3:AD30)</f>
        <v>2548.1899999999996</v>
      </c>
      <c r="AF30" s="45"/>
      <c r="AH30" s="51">
        <f t="shared" si="16"/>
        <v>20200116</v>
      </c>
      <c r="AI30" s="85"/>
      <c r="AJ30" s="52"/>
      <c r="AK30" s="52">
        <f>SUM($AJ$4:AJ30)</f>
        <v>177.59999999999991</v>
      </c>
      <c r="AL30" s="75">
        <f t="shared" si="28"/>
        <v>5769.659999999998</v>
      </c>
      <c r="AM30" s="53"/>
      <c r="AO30" s="59">
        <f t="shared" si="17"/>
        <v>20200116</v>
      </c>
      <c r="AP30" s="60"/>
      <c r="AQ30" s="60">
        <f>SUM($AP$3:AP30)</f>
        <v>3167.6</v>
      </c>
      <c r="AR30" s="78">
        <f t="shared" si="5"/>
        <v>800.37</v>
      </c>
      <c r="AS30" s="61"/>
      <c r="AU30" s="5"/>
      <c r="AV30" s="6">
        <f t="shared" si="27"/>
        <v>20200407</v>
      </c>
      <c r="AW30" s="6">
        <v>166</v>
      </c>
      <c r="AX30" s="6"/>
      <c r="AY30" s="7"/>
    </row>
    <row r="31" spans="1:65" x14ac:dyDescent="0.2">
      <c r="A31">
        <f t="shared" si="10"/>
        <v>0</v>
      </c>
      <c r="B31">
        <f t="shared" si="11"/>
        <v>0</v>
      </c>
      <c r="C31">
        <f t="shared" si="12"/>
        <v>0</v>
      </c>
      <c r="D31">
        <f t="shared" si="13"/>
        <v>0</v>
      </c>
      <c r="E31">
        <f t="shared" si="6"/>
        <v>0</v>
      </c>
      <c r="F31">
        <f>SUM($E$5:E31)</f>
        <v>9942.0609999999942</v>
      </c>
      <c r="G31" s="17">
        <f t="shared" si="14"/>
        <v>0</v>
      </c>
      <c r="H31" s="80">
        <f t="shared" si="18"/>
        <v>0</v>
      </c>
      <c r="I31" s="20">
        <f t="shared" si="1"/>
        <v>30409.820000000003</v>
      </c>
      <c r="J31" s="18">
        <f t="shared" si="15"/>
        <v>390.17999999999995</v>
      </c>
      <c r="K31" s="24">
        <f t="shared" si="20"/>
        <v>0</v>
      </c>
      <c r="L31" s="29"/>
      <c r="M31" s="82">
        <f>SUM($L$3:L31)</f>
        <v>29967</v>
      </c>
      <c r="N31" s="25">
        <f t="shared" si="2"/>
        <v>48529</v>
      </c>
      <c r="O31" s="26">
        <f t="shared" si="24"/>
        <v>0</v>
      </c>
      <c r="P31" s="33"/>
      <c r="Q31" s="27">
        <f t="shared" si="4"/>
        <v>5837.0000000000009</v>
      </c>
      <c r="R31" s="12">
        <f t="shared" si="21"/>
        <v>0</v>
      </c>
      <c r="S31" s="37"/>
      <c r="T31" s="13">
        <f>SUM($S$4:S31)</f>
        <v>628.55999999999995</v>
      </c>
      <c r="U31" s="39">
        <f t="shared" si="22"/>
        <v>0</v>
      </c>
      <c r="V31" s="14"/>
      <c r="W31" s="15">
        <f>SUM($V$4:V31)</f>
        <v>207.44</v>
      </c>
      <c r="X31" s="22">
        <f t="shared" si="23"/>
        <v>0</v>
      </c>
      <c r="Y31" s="31"/>
      <c r="Z31" s="23">
        <f>SUM($Y$4:Y31)</f>
        <v>300</v>
      </c>
      <c r="AB31" s="44"/>
      <c r="AC31" s="89"/>
      <c r="AD31" s="35"/>
      <c r="AE31" s="35">
        <f>SUM($AD$3:AD31)</f>
        <v>2548.1899999999996</v>
      </c>
      <c r="AF31" s="45"/>
      <c r="AH31" s="51">
        <f t="shared" si="16"/>
        <v>0</v>
      </c>
      <c r="AI31" s="85"/>
      <c r="AJ31" s="52"/>
      <c r="AK31" s="52">
        <f>SUM($AJ$4:AJ31)</f>
        <v>177.59999999999991</v>
      </c>
      <c r="AL31" s="75">
        <f t="shared" si="28"/>
        <v>5769.659999999998</v>
      </c>
      <c r="AM31" s="53"/>
      <c r="AO31" s="59">
        <f t="shared" si="17"/>
        <v>0</v>
      </c>
      <c r="AP31" s="60"/>
      <c r="AQ31" s="60">
        <f>SUM($AP$3:AP31)</f>
        <v>3167.6</v>
      </c>
      <c r="AR31" s="78">
        <f t="shared" si="5"/>
        <v>800.37</v>
      </c>
      <c r="AS31" s="61"/>
      <c r="AU31" s="5"/>
      <c r="AV31" s="6">
        <f t="shared" si="27"/>
        <v>20200507</v>
      </c>
      <c r="AW31" s="6">
        <v>160.65</v>
      </c>
      <c r="AX31" s="6"/>
      <c r="AY31" s="7"/>
    </row>
    <row r="32" spans="1:65" x14ac:dyDescent="0.2">
      <c r="A32">
        <f t="shared" si="10"/>
        <v>0</v>
      </c>
      <c r="B32">
        <f t="shared" si="11"/>
        <v>0</v>
      </c>
      <c r="C32">
        <f t="shared" si="12"/>
        <v>0</v>
      </c>
      <c r="D32">
        <f t="shared" si="13"/>
        <v>0</v>
      </c>
      <c r="E32">
        <f t="shared" si="6"/>
        <v>0</v>
      </c>
      <c r="F32">
        <f>SUM($E$5:E32)</f>
        <v>9942.0609999999942</v>
      </c>
      <c r="G32" s="17">
        <f t="shared" si="14"/>
        <v>0</v>
      </c>
      <c r="H32" s="80">
        <f t="shared" si="18"/>
        <v>0</v>
      </c>
      <c r="I32" s="20">
        <f t="shared" si="1"/>
        <v>30409.820000000003</v>
      </c>
      <c r="J32" s="18">
        <f t="shared" si="15"/>
        <v>390.17999999999995</v>
      </c>
      <c r="K32" s="24">
        <f t="shared" si="20"/>
        <v>0</v>
      </c>
      <c r="L32" s="29"/>
      <c r="M32" s="82">
        <f>SUM($L$3:L32)</f>
        <v>29967</v>
      </c>
      <c r="N32" s="25">
        <f t="shared" si="2"/>
        <v>48529</v>
      </c>
      <c r="O32" s="26">
        <f t="shared" si="24"/>
        <v>0</v>
      </c>
      <c r="P32" s="33"/>
      <c r="Q32" s="27">
        <f t="shared" si="4"/>
        <v>5837.0000000000009</v>
      </c>
      <c r="R32" s="12">
        <f t="shared" si="21"/>
        <v>0</v>
      </c>
      <c r="S32" s="37"/>
      <c r="T32" s="13">
        <f>SUM($S$4:S32)</f>
        <v>628.55999999999995</v>
      </c>
      <c r="U32" s="39">
        <f t="shared" si="22"/>
        <v>0</v>
      </c>
      <c r="V32" s="14"/>
      <c r="W32" s="15">
        <f>SUM($V$4:V32)</f>
        <v>207.44</v>
      </c>
      <c r="X32" s="22">
        <f t="shared" si="23"/>
        <v>0</v>
      </c>
      <c r="Y32" s="31"/>
      <c r="Z32" s="23">
        <f>SUM($Y$4:Y32)</f>
        <v>300</v>
      </c>
      <c r="AB32" s="44"/>
      <c r="AC32" s="89"/>
      <c r="AD32" s="35"/>
      <c r="AE32" s="35">
        <f>SUM($AD$3:AD32)</f>
        <v>2548.1899999999996</v>
      </c>
      <c r="AF32" s="45"/>
      <c r="AH32" s="51">
        <f t="shared" si="16"/>
        <v>0</v>
      </c>
      <c r="AI32" s="85"/>
      <c r="AJ32" s="52"/>
      <c r="AK32" s="52">
        <f>SUM($AJ$4:AJ32)</f>
        <v>177.59999999999991</v>
      </c>
      <c r="AL32" s="75">
        <f t="shared" si="28"/>
        <v>5769.659999999998</v>
      </c>
      <c r="AM32" s="53"/>
      <c r="AO32" s="59">
        <f t="shared" si="17"/>
        <v>0</v>
      </c>
      <c r="AP32" s="60"/>
      <c r="AQ32" s="60">
        <f>SUM($AP$3:AP32)</f>
        <v>3167.6</v>
      </c>
      <c r="AR32" s="78">
        <f t="shared" si="5"/>
        <v>800.37</v>
      </c>
      <c r="AS32" s="61"/>
      <c r="AU32" s="5"/>
      <c r="AV32" s="6">
        <f t="shared" si="27"/>
        <v>20200607</v>
      </c>
      <c r="AW32" s="6">
        <v>166</v>
      </c>
      <c r="AX32" s="6"/>
      <c r="AY32" s="7"/>
    </row>
    <row r="33" spans="1:51" x14ac:dyDescent="0.2">
      <c r="A33">
        <f t="shared" si="10"/>
        <v>0</v>
      </c>
      <c r="B33">
        <f t="shared" si="11"/>
        <v>0</v>
      </c>
      <c r="C33">
        <f t="shared" si="12"/>
        <v>0</v>
      </c>
      <c r="D33">
        <f t="shared" si="13"/>
        <v>0</v>
      </c>
      <c r="E33">
        <f t="shared" si="6"/>
        <v>0</v>
      </c>
      <c r="F33">
        <f>SUM($E$5:E33)</f>
        <v>9942.0609999999942</v>
      </c>
      <c r="G33" s="17">
        <f t="shared" si="14"/>
        <v>0</v>
      </c>
      <c r="H33" s="80">
        <f t="shared" si="18"/>
        <v>0</v>
      </c>
      <c r="I33" s="20">
        <f t="shared" si="1"/>
        <v>30409.820000000003</v>
      </c>
      <c r="J33" s="18">
        <f t="shared" si="15"/>
        <v>390.17999999999995</v>
      </c>
      <c r="K33" s="24">
        <f t="shared" si="20"/>
        <v>0</v>
      </c>
      <c r="L33" s="30"/>
      <c r="M33" s="82">
        <f>SUM($L$3:L33)</f>
        <v>29967</v>
      </c>
      <c r="N33" s="25">
        <f t="shared" si="2"/>
        <v>48529</v>
      </c>
      <c r="O33" s="26">
        <f t="shared" si="24"/>
        <v>0</v>
      </c>
      <c r="P33" s="34"/>
      <c r="Q33" s="27">
        <f t="shared" si="4"/>
        <v>5837.0000000000009</v>
      </c>
      <c r="R33" s="12">
        <f t="shared" si="21"/>
        <v>0</v>
      </c>
      <c r="S33" s="38"/>
      <c r="T33" s="13">
        <f>SUM($S$4:S33)</f>
        <v>628.55999999999995</v>
      </c>
      <c r="U33" s="39">
        <f t="shared" si="22"/>
        <v>0</v>
      </c>
      <c r="V33" s="16"/>
      <c r="W33" s="15">
        <f>SUM($V$4:V33)</f>
        <v>207.44</v>
      </c>
      <c r="X33" s="22">
        <f t="shared" si="23"/>
        <v>0</v>
      </c>
      <c r="Y33" s="32"/>
      <c r="Z33" s="23">
        <f>SUM($Y$4:Y33)</f>
        <v>300</v>
      </c>
      <c r="AB33" s="44"/>
      <c r="AC33" s="89"/>
      <c r="AD33" s="35"/>
      <c r="AE33" s="35">
        <f>SUM($AD$3:AD33)</f>
        <v>2548.1899999999996</v>
      </c>
      <c r="AF33" s="45"/>
      <c r="AH33" s="51">
        <f t="shared" si="16"/>
        <v>0</v>
      </c>
      <c r="AI33" s="85"/>
      <c r="AJ33" s="52"/>
      <c r="AK33" s="52">
        <f>SUM($AJ$4:AJ33)</f>
        <v>177.59999999999991</v>
      </c>
      <c r="AL33" s="75">
        <f t="shared" si="28"/>
        <v>5769.659999999998</v>
      </c>
      <c r="AM33" s="53"/>
      <c r="AO33" s="59">
        <f t="shared" si="17"/>
        <v>0</v>
      </c>
      <c r="AP33" s="60"/>
      <c r="AQ33" s="60">
        <f>SUM($AP$3:AP33)</f>
        <v>3167.6</v>
      </c>
      <c r="AR33" s="78">
        <f t="shared" si="5"/>
        <v>800.37</v>
      </c>
      <c r="AS33" s="61"/>
      <c r="AU33" s="5"/>
      <c r="AV33" s="6">
        <f t="shared" si="27"/>
        <v>20200707</v>
      </c>
      <c r="AW33" s="6">
        <v>160.65</v>
      </c>
      <c r="AX33" s="6"/>
      <c r="AY33" s="7"/>
    </row>
    <row r="34" spans="1:51" x14ac:dyDescent="0.2">
      <c r="A34">
        <f t="shared" si="10"/>
        <v>0</v>
      </c>
      <c r="B34">
        <f t="shared" si="11"/>
        <v>0</v>
      </c>
      <c r="C34">
        <f t="shared" si="12"/>
        <v>0</v>
      </c>
      <c r="D34">
        <f t="shared" si="13"/>
        <v>0</v>
      </c>
      <c r="E34">
        <f t="shared" si="6"/>
        <v>0</v>
      </c>
      <c r="F34">
        <f>SUM($E$5:E34)</f>
        <v>9942.0609999999942</v>
      </c>
      <c r="G34" s="17">
        <f t="shared" si="14"/>
        <v>0</v>
      </c>
      <c r="H34" s="80">
        <f t="shared" si="18"/>
        <v>0</v>
      </c>
      <c r="I34" s="20">
        <f t="shared" si="1"/>
        <v>30409.820000000003</v>
      </c>
      <c r="J34" s="18">
        <f t="shared" si="15"/>
        <v>390.17999999999995</v>
      </c>
      <c r="K34" s="24">
        <f t="shared" si="20"/>
        <v>0</v>
      </c>
      <c r="L34" s="30"/>
      <c r="M34" s="82">
        <f>SUM($L$3:L34)</f>
        <v>29967</v>
      </c>
      <c r="N34" s="25">
        <f t="shared" si="2"/>
        <v>48529</v>
      </c>
      <c r="O34" s="26">
        <f t="shared" si="24"/>
        <v>0</v>
      </c>
      <c r="P34" s="34"/>
      <c r="Q34" s="27">
        <f t="shared" si="4"/>
        <v>5837.0000000000009</v>
      </c>
      <c r="R34" s="12">
        <f t="shared" si="21"/>
        <v>0</v>
      </c>
      <c r="S34" s="38"/>
      <c r="T34" s="13">
        <f>SUM($S$4:S34)</f>
        <v>628.55999999999995</v>
      </c>
      <c r="U34" s="39">
        <f t="shared" si="22"/>
        <v>0</v>
      </c>
      <c r="V34" s="16"/>
      <c r="W34" s="15">
        <f>SUM($V$4:V34)</f>
        <v>207.44</v>
      </c>
      <c r="X34" s="22">
        <f t="shared" si="23"/>
        <v>0</v>
      </c>
      <c r="Y34" s="32"/>
      <c r="Z34" s="23">
        <f>SUM($Y$4:Y34)</f>
        <v>300</v>
      </c>
      <c r="AB34" s="46"/>
      <c r="AC34" s="90"/>
      <c r="AD34" s="36"/>
      <c r="AE34" s="35">
        <f>SUM($AD$3:AD34)</f>
        <v>2548.1899999999996</v>
      </c>
      <c r="AF34" s="47"/>
      <c r="AH34" s="51">
        <f t="shared" si="16"/>
        <v>0</v>
      </c>
      <c r="AI34" s="86"/>
      <c r="AJ34" s="54"/>
      <c r="AK34" s="52">
        <f>SUM($AJ$4:AJ34)</f>
        <v>177.59999999999991</v>
      </c>
      <c r="AL34" s="75">
        <f t="shared" si="28"/>
        <v>5769.659999999998</v>
      </c>
      <c r="AM34" s="55"/>
      <c r="AO34" s="59">
        <f t="shared" si="17"/>
        <v>0</v>
      </c>
      <c r="AP34" s="62"/>
      <c r="AQ34" s="60">
        <f>SUM($AP$3:AP34)</f>
        <v>3167.6</v>
      </c>
      <c r="AR34" s="78">
        <f t="shared" si="5"/>
        <v>800.37</v>
      </c>
      <c r="AS34" s="63"/>
      <c r="AU34" s="5"/>
      <c r="AV34" s="6">
        <f t="shared" si="27"/>
        <v>20200807</v>
      </c>
      <c r="AW34" s="11">
        <v>166</v>
      </c>
      <c r="AX34" s="6">
        <v>12066</v>
      </c>
      <c r="AY34" s="7"/>
    </row>
    <row r="35" spans="1:51" x14ac:dyDescent="0.2">
      <c r="A35">
        <f t="shared" si="10"/>
        <v>0</v>
      </c>
      <c r="B35">
        <f t="shared" si="11"/>
        <v>0</v>
      </c>
      <c r="C35">
        <f t="shared" si="12"/>
        <v>0</v>
      </c>
      <c r="D35">
        <f t="shared" si="13"/>
        <v>0</v>
      </c>
      <c r="E35">
        <f t="shared" si="6"/>
        <v>0</v>
      </c>
      <c r="F35">
        <f>SUM($E$5:E35)</f>
        <v>9942.0609999999942</v>
      </c>
      <c r="G35" s="17">
        <f t="shared" si="14"/>
        <v>0</v>
      </c>
      <c r="H35" s="80">
        <f t="shared" si="18"/>
        <v>0</v>
      </c>
      <c r="I35" s="20">
        <f t="shared" si="1"/>
        <v>30409.820000000003</v>
      </c>
      <c r="J35" s="18">
        <f t="shared" si="15"/>
        <v>390.17999999999995</v>
      </c>
      <c r="K35" s="24">
        <f t="shared" si="20"/>
        <v>0</v>
      </c>
      <c r="L35" s="30"/>
      <c r="M35" s="82">
        <f>SUM($L$3:L35)</f>
        <v>29967</v>
      </c>
      <c r="N35" s="25">
        <f t="shared" si="2"/>
        <v>48529</v>
      </c>
      <c r="O35" s="26">
        <f t="shared" si="24"/>
        <v>0</v>
      </c>
      <c r="P35" s="34"/>
      <c r="Q35" s="27">
        <f t="shared" si="4"/>
        <v>5837.0000000000009</v>
      </c>
      <c r="R35" s="12">
        <f t="shared" si="21"/>
        <v>0</v>
      </c>
      <c r="S35" s="38"/>
      <c r="T35" s="13">
        <f>SUM($S$4:S35)</f>
        <v>628.55999999999995</v>
      </c>
      <c r="U35" s="39">
        <f t="shared" si="22"/>
        <v>0</v>
      </c>
      <c r="V35" s="16"/>
      <c r="W35" s="15">
        <f>SUM($V$4:V35)</f>
        <v>207.44</v>
      </c>
      <c r="X35" s="22">
        <f t="shared" si="23"/>
        <v>0</v>
      </c>
      <c r="Y35" s="32"/>
      <c r="Z35" s="23">
        <f>SUM($Y$4:Y35)</f>
        <v>300</v>
      </c>
      <c r="AB35" s="46"/>
      <c r="AC35" s="90"/>
      <c r="AD35" s="36"/>
      <c r="AE35" s="35">
        <f>SUM($AD$3:AD35)</f>
        <v>2548.1899999999996</v>
      </c>
      <c r="AF35" s="47"/>
      <c r="AH35" s="51">
        <f t="shared" si="16"/>
        <v>0</v>
      </c>
      <c r="AI35" s="86"/>
      <c r="AJ35" s="54"/>
      <c r="AK35" s="52">
        <f>SUM($AJ$4:AJ35)</f>
        <v>177.59999999999991</v>
      </c>
      <c r="AL35" s="75">
        <f t="shared" si="28"/>
        <v>5769.659999999998</v>
      </c>
      <c r="AM35" s="55"/>
      <c r="AO35" s="59">
        <f t="shared" si="17"/>
        <v>0</v>
      </c>
      <c r="AP35" s="62"/>
      <c r="AQ35" s="60">
        <f>SUM($AP$3:AP35)</f>
        <v>3167.6</v>
      </c>
      <c r="AR35" s="78">
        <f t="shared" si="5"/>
        <v>800.37</v>
      </c>
      <c r="AS35" s="63"/>
      <c r="AU35" s="5"/>
      <c r="AV35" s="6"/>
      <c r="AW35" s="6"/>
      <c r="AX35" s="6"/>
      <c r="AY35" s="7"/>
    </row>
    <row r="36" spans="1:51" ht="15" thickBot="1" x14ac:dyDescent="0.25">
      <c r="A36">
        <f t="shared" si="10"/>
        <v>0</v>
      </c>
      <c r="B36">
        <f t="shared" si="11"/>
        <v>0</v>
      </c>
      <c r="C36">
        <f t="shared" si="12"/>
        <v>0</v>
      </c>
      <c r="D36">
        <f t="shared" si="13"/>
        <v>0</v>
      </c>
      <c r="E36">
        <f t="shared" si="6"/>
        <v>0</v>
      </c>
      <c r="F36">
        <f>SUM($E$5:E36)</f>
        <v>9942.0609999999942</v>
      </c>
      <c r="G36" s="17">
        <f t="shared" si="14"/>
        <v>0</v>
      </c>
      <c r="H36" s="80">
        <f t="shared" si="18"/>
        <v>0</v>
      </c>
      <c r="I36" s="20">
        <f t="shared" si="1"/>
        <v>30409.820000000003</v>
      </c>
      <c r="J36" s="18">
        <f t="shared" si="15"/>
        <v>390.17999999999995</v>
      </c>
      <c r="K36" s="24">
        <f t="shared" si="20"/>
        <v>0</v>
      </c>
      <c r="L36" s="30"/>
      <c r="M36" s="82">
        <f>SUM($L$3:L36)</f>
        <v>29967</v>
      </c>
      <c r="N36" s="25">
        <f t="shared" si="2"/>
        <v>48529</v>
      </c>
      <c r="O36" s="26">
        <f t="shared" si="24"/>
        <v>0</v>
      </c>
      <c r="P36" s="34"/>
      <c r="Q36" s="27">
        <f t="shared" si="4"/>
        <v>5837.0000000000009</v>
      </c>
      <c r="R36" s="12">
        <f t="shared" si="21"/>
        <v>0</v>
      </c>
      <c r="S36" s="38"/>
      <c r="T36" s="13">
        <f>SUM($S$4:S36)</f>
        <v>628.55999999999995</v>
      </c>
      <c r="U36" s="39">
        <f t="shared" si="22"/>
        <v>0</v>
      </c>
      <c r="V36" s="16"/>
      <c r="W36" s="15">
        <f>SUM($V$4:V36)</f>
        <v>207.44</v>
      </c>
      <c r="X36" s="22">
        <f t="shared" si="23"/>
        <v>0</v>
      </c>
      <c r="Y36" s="32"/>
      <c r="Z36" s="23">
        <f>SUM($Y$4:Y36)</f>
        <v>300</v>
      </c>
      <c r="AB36" s="46"/>
      <c r="AC36" s="90"/>
      <c r="AD36" s="36"/>
      <c r="AE36" s="35">
        <f>SUM($AD$3:AD36)</f>
        <v>2548.1899999999996</v>
      </c>
      <c r="AF36" s="47"/>
      <c r="AH36" s="51">
        <f t="shared" si="16"/>
        <v>0</v>
      </c>
      <c r="AI36" s="86"/>
      <c r="AJ36" s="54"/>
      <c r="AK36" s="52">
        <f>SUM($AJ$4:AJ36)</f>
        <v>177.59999999999991</v>
      </c>
      <c r="AL36" s="75">
        <f t="shared" si="28"/>
        <v>5769.659999999998</v>
      </c>
      <c r="AM36" s="55"/>
      <c r="AO36" s="59">
        <f t="shared" si="17"/>
        <v>0</v>
      </c>
      <c r="AP36" s="62"/>
      <c r="AQ36" s="60">
        <f>SUM($AP$3:AP36)</f>
        <v>3167.6</v>
      </c>
      <c r="AR36" s="78">
        <f t="shared" si="5"/>
        <v>800.37</v>
      </c>
      <c r="AS36" s="63"/>
      <c r="AU36" s="8"/>
      <c r="AV36" s="9" t="s">
        <v>19</v>
      </c>
      <c r="AW36" s="9">
        <f>AW23+AW24+AW25+AW26+AW27+AW28+AW29+AW30+AW31+AW32+AW33+166</f>
        <v>1879.5700000000002</v>
      </c>
      <c r="AX36" s="9"/>
      <c r="AY36" s="10"/>
    </row>
    <row r="37" spans="1:51" ht="15" thickTop="1" x14ac:dyDescent="0.2">
      <c r="A37">
        <f t="shared" si="10"/>
        <v>0</v>
      </c>
      <c r="B37">
        <f t="shared" si="11"/>
        <v>0</v>
      </c>
      <c r="C37">
        <f t="shared" si="12"/>
        <v>0</v>
      </c>
      <c r="D37">
        <f t="shared" si="13"/>
        <v>0</v>
      </c>
      <c r="E37">
        <f t="shared" si="6"/>
        <v>0</v>
      </c>
      <c r="F37">
        <f>SUM($E$5:E37)</f>
        <v>9942.0609999999942</v>
      </c>
      <c r="G37" s="17">
        <f t="shared" si="14"/>
        <v>0</v>
      </c>
      <c r="H37" s="80">
        <f t="shared" si="18"/>
        <v>0</v>
      </c>
      <c r="I37" s="20">
        <f t="shared" si="1"/>
        <v>30409.820000000003</v>
      </c>
      <c r="J37" s="18">
        <f t="shared" si="15"/>
        <v>390.17999999999995</v>
      </c>
      <c r="K37" s="24">
        <f t="shared" si="20"/>
        <v>0</v>
      </c>
      <c r="L37" s="30"/>
      <c r="M37" s="82">
        <f>SUM($L$3:L37)</f>
        <v>29967</v>
      </c>
      <c r="N37" s="25">
        <f t="shared" si="2"/>
        <v>48529</v>
      </c>
      <c r="O37" s="26">
        <f t="shared" si="24"/>
        <v>0</v>
      </c>
      <c r="P37" s="34"/>
      <c r="Q37" s="27">
        <f t="shared" si="4"/>
        <v>5837.0000000000009</v>
      </c>
      <c r="R37" s="12">
        <f t="shared" si="21"/>
        <v>0</v>
      </c>
      <c r="S37" s="38"/>
      <c r="T37" s="13">
        <f>SUM($S$4:S37)</f>
        <v>628.55999999999995</v>
      </c>
      <c r="U37" s="39">
        <f t="shared" si="22"/>
        <v>0</v>
      </c>
      <c r="V37" s="16"/>
      <c r="W37" s="15">
        <f>SUM($V$4:V37)</f>
        <v>207.44</v>
      </c>
      <c r="X37" s="22">
        <f t="shared" si="23"/>
        <v>0</v>
      </c>
      <c r="Y37" s="32"/>
      <c r="Z37" s="23">
        <f>SUM($Y$4:Y37)</f>
        <v>300</v>
      </c>
      <c r="AB37" s="46"/>
      <c r="AC37" s="90"/>
      <c r="AD37" s="36"/>
      <c r="AE37" s="35">
        <f>SUM($AD$3:AD37)</f>
        <v>2548.1899999999996</v>
      </c>
      <c r="AF37" s="47"/>
      <c r="AH37" s="51">
        <f t="shared" si="16"/>
        <v>0</v>
      </c>
      <c r="AI37" s="86"/>
      <c r="AJ37" s="54"/>
      <c r="AK37" s="52">
        <f>SUM($AJ$4:AJ37)</f>
        <v>177.59999999999991</v>
      </c>
      <c r="AL37" s="75">
        <f t="shared" si="28"/>
        <v>5769.659999999998</v>
      </c>
      <c r="AM37" s="55"/>
      <c r="AO37" s="59">
        <f t="shared" si="17"/>
        <v>0</v>
      </c>
      <c r="AP37" s="62"/>
      <c r="AQ37" s="60">
        <f>SUM($AP$3:AP37)</f>
        <v>3167.6</v>
      </c>
      <c r="AR37" s="78">
        <f t="shared" si="5"/>
        <v>800.37</v>
      </c>
      <c r="AS37" s="63"/>
    </row>
    <row r="38" spans="1:51" ht="15" thickBot="1" x14ac:dyDescent="0.25">
      <c r="A38">
        <f t="shared" si="10"/>
        <v>0</v>
      </c>
      <c r="B38">
        <f t="shared" si="11"/>
        <v>0</v>
      </c>
      <c r="C38">
        <f t="shared" si="12"/>
        <v>0</v>
      </c>
      <c r="D38">
        <f t="shared" si="13"/>
        <v>0</v>
      </c>
      <c r="E38">
        <f t="shared" si="6"/>
        <v>0</v>
      </c>
      <c r="F38">
        <f>SUM($E$5:E38)</f>
        <v>9942.0609999999942</v>
      </c>
      <c r="G38" s="17">
        <f t="shared" si="14"/>
        <v>0</v>
      </c>
      <c r="H38" s="80">
        <f t="shared" si="18"/>
        <v>0</v>
      </c>
      <c r="I38" s="20">
        <f t="shared" si="1"/>
        <v>30409.820000000003</v>
      </c>
      <c r="J38" s="18">
        <f t="shared" si="15"/>
        <v>390.17999999999995</v>
      </c>
      <c r="K38" s="24">
        <f t="shared" si="20"/>
        <v>0</v>
      </c>
      <c r="L38" s="30"/>
      <c r="M38" s="82">
        <f>SUM($L$3:L38)</f>
        <v>29967</v>
      </c>
      <c r="N38" s="25">
        <f t="shared" si="2"/>
        <v>48529</v>
      </c>
      <c r="O38" s="26">
        <f t="shared" si="24"/>
        <v>0</v>
      </c>
      <c r="P38" s="34"/>
      <c r="Q38" s="27">
        <f t="shared" si="4"/>
        <v>5837.0000000000009</v>
      </c>
      <c r="R38" s="12">
        <f t="shared" si="21"/>
        <v>0</v>
      </c>
      <c r="S38" s="38"/>
      <c r="T38" s="13">
        <f>SUM($S$4:S38)</f>
        <v>628.55999999999995</v>
      </c>
      <c r="U38" s="39">
        <f t="shared" si="22"/>
        <v>0</v>
      </c>
      <c r="V38" s="16"/>
      <c r="W38" s="15">
        <f>SUM($V$4:V38)</f>
        <v>207.44</v>
      </c>
      <c r="X38" s="22">
        <f t="shared" si="23"/>
        <v>0</v>
      </c>
      <c r="Y38" s="32"/>
      <c r="Z38" s="23">
        <f>SUM($Y$4:Y38)</f>
        <v>300</v>
      </c>
      <c r="AB38" s="46"/>
      <c r="AC38" s="90"/>
      <c r="AD38" s="36"/>
      <c r="AE38" s="35">
        <f>SUM($AD$3:AD38)</f>
        <v>2548.1899999999996</v>
      </c>
      <c r="AF38" s="47"/>
      <c r="AH38" s="51">
        <f t="shared" si="16"/>
        <v>0</v>
      </c>
      <c r="AI38" s="86"/>
      <c r="AJ38" s="54"/>
      <c r="AK38" s="52">
        <f>SUM($AJ$4:AJ38)</f>
        <v>177.59999999999991</v>
      </c>
      <c r="AL38" s="75">
        <f t="shared" si="7"/>
        <v>5769.659999999998</v>
      </c>
      <c r="AM38" s="55"/>
      <c r="AO38" s="59">
        <f t="shared" si="17"/>
        <v>0</v>
      </c>
      <c r="AP38" s="62"/>
      <c r="AQ38" s="60">
        <f>SUM($AP$3:AP38)</f>
        <v>3167.6</v>
      </c>
      <c r="AR38" s="78">
        <f t="shared" si="5"/>
        <v>800.37</v>
      </c>
      <c r="AS38" s="63"/>
    </row>
    <row r="39" spans="1:51" ht="15" thickTop="1" x14ac:dyDescent="0.2">
      <c r="A39">
        <f t="shared" si="10"/>
        <v>0</v>
      </c>
      <c r="B39">
        <f t="shared" si="11"/>
        <v>0</v>
      </c>
      <c r="C39">
        <f t="shared" si="12"/>
        <v>0</v>
      </c>
      <c r="D39">
        <f t="shared" si="13"/>
        <v>0</v>
      </c>
      <c r="E39">
        <f t="shared" si="6"/>
        <v>0</v>
      </c>
      <c r="F39">
        <f>SUM($E$5:E39)</f>
        <v>9942.0609999999942</v>
      </c>
      <c r="G39" s="17">
        <f t="shared" si="14"/>
        <v>0</v>
      </c>
      <c r="H39" s="80">
        <f t="shared" si="18"/>
        <v>0</v>
      </c>
      <c r="I39" s="20">
        <f t="shared" si="1"/>
        <v>30409.820000000003</v>
      </c>
      <c r="J39" s="18">
        <f t="shared" si="15"/>
        <v>390.17999999999995</v>
      </c>
      <c r="K39" s="24">
        <f t="shared" si="20"/>
        <v>0</v>
      </c>
      <c r="L39" s="30"/>
      <c r="M39" s="82">
        <f>SUM($L$3:L39)</f>
        <v>29967</v>
      </c>
      <c r="N39" s="25">
        <f t="shared" si="2"/>
        <v>48529</v>
      </c>
      <c r="O39" s="26">
        <f t="shared" si="24"/>
        <v>0</v>
      </c>
      <c r="P39" s="34"/>
      <c r="Q39" s="27">
        <f t="shared" si="4"/>
        <v>5837.0000000000009</v>
      </c>
      <c r="R39" s="12">
        <f t="shared" si="21"/>
        <v>0</v>
      </c>
      <c r="S39" s="38"/>
      <c r="T39" s="13">
        <f>SUM($S$4:S39)</f>
        <v>628.55999999999995</v>
      </c>
      <c r="U39" s="39">
        <f t="shared" si="22"/>
        <v>0</v>
      </c>
      <c r="V39" s="16"/>
      <c r="W39" s="15">
        <f>SUM($V$4:V39)</f>
        <v>207.44</v>
      </c>
      <c r="X39" s="22">
        <f t="shared" si="23"/>
        <v>0</v>
      </c>
      <c r="Y39" s="32"/>
      <c r="Z39" s="23">
        <f>SUM($Y$4:Y39)</f>
        <v>300</v>
      </c>
      <c r="AB39" s="46"/>
      <c r="AC39" s="90"/>
      <c r="AD39" s="36"/>
      <c r="AE39" s="35">
        <f>SUM($AD$3:AD39)</f>
        <v>2548.1899999999996</v>
      </c>
      <c r="AF39" s="47"/>
      <c r="AH39" s="51">
        <f t="shared" si="16"/>
        <v>0</v>
      </c>
      <c r="AI39" s="86"/>
      <c r="AJ39" s="54"/>
      <c r="AK39" s="52">
        <f>SUM($AJ$4:AJ39)</f>
        <v>177.59999999999991</v>
      </c>
      <c r="AL39" s="75">
        <f t="shared" si="7"/>
        <v>5769.659999999998</v>
      </c>
      <c r="AM39" s="55"/>
      <c r="AO39" s="59">
        <f t="shared" si="17"/>
        <v>0</v>
      </c>
      <c r="AP39" s="62"/>
      <c r="AQ39" s="60">
        <f>SUM($AP$3:AP39)</f>
        <v>3167.6</v>
      </c>
      <c r="AR39" s="78">
        <f t="shared" si="5"/>
        <v>800.37</v>
      </c>
      <c r="AS39" s="63"/>
      <c r="AU39" s="2" t="s">
        <v>0</v>
      </c>
      <c r="AV39" s="3" t="s">
        <v>5</v>
      </c>
      <c r="AW39" s="3" t="s">
        <v>6</v>
      </c>
      <c r="AX39" s="3" t="s">
        <v>7</v>
      </c>
      <c r="AY39" s="4" t="s">
        <v>8</v>
      </c>
    </row>
    <row r="40" spans="1:51" x14ac:dyDescent="0.2">
      <c r="A40">
        <f t="shared" si="10"/>
        <v>0</v>
      </c>
      <c r="B40">
        <f t="shared" si="11"/>
        <v>0</v>
      </c>
      <c r="C40">
        <f t="shared" si="12"/>
        <v>0</v>
      </c>
      <c r="D40">
        <f t="shared" si="13"/>
        <v>0</v>
      </c>
      <c r="E40">
        <f t="shared" si="6"/>
        <v>0</v>
      </c>
      <c r="F40">
        <f>SUM($E$5:E40)</f>
        <v>9942.0609999999942</v>
      </c>
      <c r="G40" s="17">
        <f t="shared" si="14"/>
        <v>0</v>
      </c>
      <c r="H40" s="80">
        <f t="shared" si="18"/>
        <v>0</v>
      </c>
      <c r="I40" s="20">
        <f t="shared" si="1"/>
        <v>30409.820000000003</v>
      </c>
      <c r="J40" s="18">
        <f t="shared" si="15"/>
        <v>390.17999999999995</v>
      </c>
      <c r="K40" s="24">
        <f t="shared" si="20"/>
        <v>0</v>
      </c>
      <c r="L40" s="30"/>
      <c r="M40" s="82">
        <f>SUM($L$3:L40)</f>
        <v>29967</v>
      </c>
      <c r="N40" s="25">
        <f t="shared" si="2"/>
        <v>48529</v>
      </c>
      <c r="O40" s="26">
        <f t="shared" si="24"/>
        <v>0</v>
      </c>
      <c r="P40" s="34"/>
      <c r="Q40" s="27">
        <f t="shared" si="4"/>
        <v>5837.0000000000009</v>
      </c>
      <c r="R40" s="12">
        <f t="shared" si="21"/>
        <v>0</v>
      </c>
      <c r="S40" s="38"/>
      <c r="T40" s="13">
        <f>SUM($S$4:S40)</f>
        <v>628.55999999999995</v>
      </c>
      <c r="U40" s="39">
        <f t="shared" si="22"/>
        <v>0</v>
      </c>
      <c r="V40" s="16"/>
      <c r="W40" s="15">
        <f>SUM($V$4:V40)</f>
        <v>207.44</v>
      </c>
      <c r="X40" s="22">
        <f t="shared" si="23"/>
        <v>0</v>
      </c>
      <c r="Y40" s="32"/>
      <c r="Z40" s="23">
        <f>SUM($Y$4:Y40)</f>
        <v>300</v>
      </c>
      <c r="AB40" s="46"/>
      <c r="AC40" s="90"/>
      <c r="AD40" s="36"/>
      <c r="AE40" s="35">
        <f>SUM($AD$3:AD40)</f>
        <v>2548.1899999999996</v>
      </c>
      <c r="AF40" s="47"/>
      <c r="AH40" s="51">
        <f t="shared" si="16"/>
        <v>0</v>
      </c>
      <c r="AI40" s="86"/>
      <c r="AJ40" s="54"/>
      <c r="AK40" s="52">
        <f>SUM($AJ$4:AJ40)</f>
        <v>177.59999999999991</v>
      </c>
      <c r="AL40" s="75">
        <f t="shared" si="7"/>
        <v>5769.659999999998</v>
      </c>
      <c r="AM40" s="55"/>
      <c r="AO40" s="59">
        <f t="shared" si="17"/>
        <v>0</v>
      </c>
      <c r="AP40" s="62"/>
      <c r="AQ40" s="60">
        <f>SUM($AP$3:AP40)</f>
        <v>3167.6</v>
      </c>
      <c r="AR40" s="78">
        <f t="shared" si="5"/>
        <v>800.37</v>
      </c>
      <c r="AS40" s="63"/>
      <c r="AU40" s="5">
        <v>20190822</v>
      </c>
      <c r="AV40" s="6">
        <v>5000</v>
      </c>
      <c r="AW40" s="6">
        <v>12</v>
      </c>
      <c r="AX40" s="6"/>
      <c r="AY40" s="7" t="s">
        <v>13</v>
      </c>
    </row>
    <row r="41" spans="1:51" x14ac:dyDescent="0.2">
      <c r="A41">
        <f t="shared" si="10"/>
        <v>0</v>
      </c>
      <c r="B41">
        <f t="shared" si="11"/>
        <v>0</v>
      </c>
      <c r="C41">
        <f t="shared" si="12"/>
        <v>0</v>
      </c>
      <c r="D41">
        <f t="shared" si="13"/>
        <v>0</v>
      </c>
      <c r="E41">
        <f t="shared" si="6"/>
        <v>0</v>
      </c>
      <c r="F41">
        <f>SUM($E$5:E41)</f>
        <v>9942.0609999999942</v>
      </c>
      <c r="G41" s="17">
        <f t="shared" si="14"/>
        <v>0</v>
      </c>
      <c r="H41" s="80">
        <f t="shared" si="18"/>
        <v>0</v>
      </c>
      <c r="I41" s="20">
        <f t="shared" si="1"/>
        <v>30409.820000000003</v>
      </c>
      <c r="J41" s="18">
        <f t="shared" si="15"/>
        <v>390.17999999999995</v>
      </c>
      <c r="K41" s="24">
        <f t="shared" si="20"/>
        <v>0</v>
      </c>
      <c r="L41" s="30"/>
      <c r="M41" s="82">
        <f>SUM($L$3:L41)</f>
        <v>29967</v>
      </c>
      <c r="N41" s="25">
        <f t="shared" si="2"/>
        <v>48529</v>
      </c>
      <c r="O41" s="26">
        <f t="shared" si="24"/>
        <v>0</v>
      </c>
      <c r="P41" s="34"/>
      <c r="Q41" s="27">
        <f t="shared" si="4"/>
        <v>5837.0000000000009</v>
      </c>
      <c r="R41" s="12">
        <f t="shared" si="21"/>
        <v>0</v>
      </c>
      <c r="S41" s="38"/>
      <c r="T41" s="13">
        <f>SUM($S$4:S41)</f>
        <v>628.55999999999995</v>
      </c>
      <c r="U41" s="39">
        <f t="shared" si="22"/>
        <v>0</v>
      </c>
      <c r="V41" s="16"/>
      <c r="W41" s="15">
        <f>SUM($V$4:V41)</f>
        <v>207.44</v>
      </c>
      <c r="X41" s="22">
        <f t="shared" si="23"/>
        <v>0</v>
      </c>
      <c r="Y41" s="32"/>
      <c r="Z41" s="23">
        <f>SUM($Y$4:Y41)</f>
        <v>300</v>
      </c>
      <c r="AB41" s="46"/>
      <c r="AC41" s="90"/>
      <c r="AD41" s="36"/>
      <c r="AE41" s="35">
        <f>SUM($AD$3:AD41)</f>
        <v>2548.1899999999996</v>
      </c>
      <c r="AF41" s="47"/>
      <c r="AH41" s="51">
        <f t="shared" si="16"/>
        <v>0</v>
      </c>
      <c r="AI41" s="86"/>
      <c r="AJ41" s="54"/>
      <c r="AK41" s="52">
        <f>SUM($AJ$4:AJ41)</f>
        <v>177.59999999999991</v>
      </c>
      <c r="AL41" s="75">
        <f t="shared" si="7"/>
        <v>5769.659999999998</v>
      </c>
      <c r="AM41" s="55"/>
      <c r="AO41" s="59">
        <f t="shared" si="17"/>
        <v>0</v>
      </c>
      <c r="AP41" s="62"/>
      <c r="AQ41" s="60">
        <f>SUM($AP$3:AP41)</f>
        <v>3167.6</v>
      </c>
      <c r="AR41" s="78">
        <f t="shared" si="5"/>
        <v>800.37</v>
      </c>
      <c r="AS41" s="63"/>
      <c r="AU41" s="5" t="s">
        <v>22</v>
      </c>
      <c r="AV41" s="6" t="s">
        <v>14</v>
      </c>
      <c r="AW41" s="6" t="s">
        <v>15</v>
      </c>
      <c r="AX41" s="6" t="s">
        <v>16</v>
      </c>
      <c r="AY41" s="7"/>
    </row>
    <row r="42" spans="1:51" x14ac:dyDescent="0.2">
      <c r="A42">
        <f t="shared" si="10"/>
        <v>0</v>
      </c>
      <c r="B42">
        <f t="shared" si="11"/>
        <v>0</v>
      </c>
      <c r="C42">
        <f t="shared" si="12"/>
        <v>0</v>
      </c>
      <c r="D42">
        <f t="shared" si="13"/>
        <v>0</v>
      </c>
      <c r="E42">
        <f t="shared" si="6"/>
        <v>0</v>
      </c>
      <c r="F42">
        <f>SUM($E$5:E42)</f>
        <v>9942.0609999999942</v>
      </c>
      <c r="G42" s="17">
        <f t="shared" si="14"/>
        <v>0</v>
      </c>
      <c r="H42" s="80">
        <f t="shared" si="18"/>
        <v>0</v>
      </c>
      <c r="I42" s="20">
        <f t="shared" si="1"/>
        <v>30409.820000000003</v>
      </c>
      <c r="J42" s="18">
        <f t="shared" si="15"/>
        <v>390.17999999999995</v>
      </c>
      <c r="K42" s="24">
        <f t="shared" si="20"/>
        <v>0</v>
      </c>
      <c r="L42" s="30"/>
      <c r="M42" s="82">
        <f>SUM($L$3:L42)</f>
        <v>29967</v>
      </c>
      <c r="N42" s="25">
        <f t="shared" si="2"/>
        <v>48529</v>
      </c>
      <c r="O42" s="26">
        <f t="shared" si="24"/>
        <v>0</v>
      </c>
      <c r="P42" s="34"/>
      <c r="Q42" s="27">
        <f t="shared" si="4"/>
        <v>5837.0000000000009</v>
      </c>
      <c r="R42" s="12">
        <f t="shared" si="21"/>
        <v>0</v>
      </c>
      <c r="S42" s="38"/>
      <c r="T42" s="13">
        <f>SUM($S$4:S42)</f>
        <v>628.55999999999995</v>
      </c>
      <c r="U42" s="39">
        <f t="shared" si="22"/>
        <v>0</v>
      </c>
      <c r="V42" s="16"/>
      <c r="W42" s="15">
        <f>SUM($V$4:V42)</f>
        <v>207.44</v>
      </c>
      <c r="X42" s="22">
        <f t="shared" si="23"/>
        <v>0</v>
      </c>
      <c r="Y42" s="32"/>
      <c r="Z42" s="23">
        <f>SUM($Y$4:Y42)</f>
        <v>300</v>
      </c>
      <c r="AB42" s="46"/>
      <c r="AC42" s="90"/>
      <c r="AD42" s="36"/>
      <c r="AE42" s="35">
        <f>SUM($AD$3:AD42)</f>
        <v>2548.1899999999996</v>
      </c>
      <c r="AF42" s="47"/>
      <c r="AH42" s="51">
        <f t="shared" si="16"/>
        <v>0</v>
      </c>
      <c r="AI42" s="86"/>
      <c r="AJ42" s="54"/>
      <c r="AK42" s="52">
        <f>SUM($AJ$4:AJ42)</f>
        <v>177.59999999999991</v>
      </c>
      <c r="AL42" s="75">
        <f t="shared" si="7"/>
        <v>5769.659999999998</v>
      </c>
      <c r="AM42" s="55"/>
      <c r="AO42" s="59">
        <f t="shared" si="17"/>
        <v>0</v>
      </c>
      <c r="AP42" s="62"/>
      <c r="AQ42" s="60">
        <f>SUM($AP$3:AP42)</f>
        <v>3167.6</v>
      </c>
      <c r="AR42" s="78">
        <f t="shared" si="5"/>
        <v>800.37</v>
      </c>
      <c r="AS42" s="63"/>
      <c r="AU42" s="5"/>
      <c r="AV42" s="6">
        <v>20190907</v>
      </c>
      <c r="AW42" s="6">
        <v>36</v>
      </c>
      <c r="AX42" s="6" t="s">
        <v>18</v>
      </c>
      <c r="AY42" s="7"/>
    </row>
    <row r="43" spans="1:51" x14ac:dyDescent="0.2">
      <c r="A43">
        <f t="shared" si="10"/>
        <v>0</v>
      </c>
      <c r="B43">
        <f t="shared" si="11"/>
        <v>0</v>
      </c>
      <c r="C43">
        <f t="shared" si="12"/>
        <v>0</v>
      </c>
      <c r="D43">
        <f t="shared" si="13"/>
        <v>0</v>
      </c>
      <c r="E43">
        <f t="shared" si="6"/>
        <v>0</v>
      </c>
      <c r="F43">
        <f>SUM($E$5:E43)</f>
        <v>9942.0609999999942</v>
      </c>
      <c r="G43" s="17">
        <f t="shared" si="14"/>
        <v>0</v>
      </c>
      <c r="H43" s="80">
        <f t="shared" si="18"/>
        <v>0</v>
      </c>
      <c r="I43" s="20">
        <f t="shared" si="1"/>
        <v>30409.820000000003</v>
      </c>
      <c r="J43" s="18">
        <f t="shared" si="15"/>
        <v>390.17999999999995</v>
      </c>
      <c r="K43" s="24">
        <f t="shared" si="20"/>
        <v>0</v>
      </c>
      <c r="L43" s="30"/>
      <c r="M43" s="82">
        <f>SUM($L$3:L43)</f>
        <v>29967</v>
      </c>
      <c r="N43" s="25">
        <f t="shared" si="2"/>
        <v>48529</v>
      </c>
      <c r="O43" s="26">
        <f t="shared" si="24"/>
        <v>0</v>
      </c>
      <c r="P43" s="34"/>
      <c r="Q43" s="27">
        <f t="shared" si="4"/>
        <v>5837.0000000000009</v>
      </c>
      <c r="R43" s="12">
        <f t="shared" si="21"/>
        <v>0</v>
      </c>
      <c r="S43" s="38"/>
      <c r="T43" s="13">
        <f>SUM($S$4:S43)</f>
        <v>628.55999999999995</v>
      </c>
      <c r="U43" s="39">
        <f t="shared" si="22"/>
        <v>0</v>
      </c>
      <c r="V43" s="16"/>
      <c r="W43" s="15">
        <f>SUM($V$4:V43)</f>
        <v>207.44</v>
      </c>
      <c r="X43" s="22">
        <f t="shared" si="23"/>
        <v>0</v>
      </c>
      <c r="Y43" s="32"/>
      <c r="Z43" s="23">
        <f>SUM($Y$4:Y43)</f>
        <v>300</v>
      </c>
      <c r="AB43" s="46"/>
      <c r="AC43" s="90"/>
      <c r="AD43" s="36"/>
      <c r="AE43" s="35">
        <f>SUM($AD$3:AD43)</f>
        <v>2548.1899999999996</v>
      </c>
      <c r="AF43" s="47"/>
      <c r="AH43" s="51">
        <f t="shared" si="16"/>
        <v>0</v>
      </c>
      <c r="AI43" s="86"/>
      <c r="AJ43" s="54"/>
      <c r="AK43" s="52">
        <f>SUM($AJ$4:AJ43)</f>
        <v>177.59999999999991</v>
      </c>
      <c r="AL43" s="75">
        <f t="shared" si="7"/>
        <v>5769.659999999998</v>
      </c>
      <c r="AM43" s="55"/>
      <c r="AO43" s="59">
        <f t="shared" si="17"/>
        <v>0</v>
      </c>
      <c r="AP43" s="62"/>
      <c r="AQ43" s="60">
        <f>SUM($AP$3:AP43)</f>
        <v>3167.6</v>
      </c>
      <c r="AR43" s="78">
        <f t="shared" si="5"/>
        <v>800.37</v>
      </c>
      <c r="AS43" s="63"/>
      <c r="AU43" s="5"/>
      <c r="AV43" s="6">
        <f>AV42+100</f>
        <v>20191007</v>
      </c>
      <c r="AW43" s="6">
        <v>67.5</v>
      </c>
      <c r="AX43" s="6" t="s">
        <v>18</v>
      </c>
      <c r="AY43" s="7"/>
    </row>
    <row r="44" spans="1:51" x14ac:dyDescent="0.2">
      <c r="A44">
        <f t="shared" si="10"/>
        <v>0</v>
      </c>
      <c r="B44">
        <f t="shared" si="11"/>
        <v>0</v>
      </c>
      <c r="C44">
        <f t="shared" si="12"/>
        <v>0</v>
      </c>
      <c r="D44">
        <f t="shared" si="13"/>
        <v>0</v>
      </c>
      <c r="E44">
        <f t="shared" si="6"/>
        <v>0</v>
      </c>
      <c r="F44">
        <f>SUM($E$5:E44)</f>
        <v>9942.0609999999942</v>
      </c>
      <c r="G44" s="17">
        <f t="shared" si="14"/>
        <v>0</v>
      </c>
      <c r="H44" s="80">
        <f t="shared" si="18"/>
        <v>0</v>
      </c>
      <c r="I44" s="20">
        <f t="shared" si="1"/>
        <v>30409.820000000003</v>
      </c>
      <c r="J44" s="18">
        <f t="shared" si="15"/>
        <v>390.17999999999995</v>
      </c>
      <c r="K44" s="24">
        <f t="shared" si="20"/>
        <v>0</v>
      </c>
      <c r="L44" s="30"/>
      <c r="M44" s="82">
        <f>SUM($L$3:L44)</f>
        <v>29967</v>
      </c>
      <c r="N44" s="25">
        <f t="shared" si="2"/>
        <v>48529</v>
      </c>
      <c r="O44" s="26">
        <f t="shared" si="24"/>
        <v>0</v>
      </c>
      <c r="P44" s="34"/>
      <c r="Q44" s="27">
        <f t="shared" si="4"/>
        <v>5837.0000000000009</v>
      </c>
      <c r="R44" s="12">
        <f t="shared" si="21"/>
        <v>0</v>
      </c>
      <c r="S44" s="38"/>
      <c r="T44" s="13">
        <f>SUM($S$4:S44)</f>
        <v>628.55999999999995</v>
      </c>
      <c r="U44" s="39">
        <f t="shared" si="22"/>
        <v>0</v>
      </c>
      <c r="V44" s="16"/>
      <c r="W44" s="15">
        <f>SUM($V$4:V44)</f>
        <v>207.44</v>
      </c>
      <c r="X44" s="22">
        <f t="shared" si="23"/>
        <v>0</v>
      </c>
      <c r="Y44" s="32"/>
      <c r="Z44" s="23">
        <f>SUM($Y$4:Y44)</f>
        <v>300</v>
      </c>
      <c r="AB44" s="46"/>
      <c r="AC44" s="90"/>
      <c r="AD44" s="36"/>
      <c r="AE44" s="35">
        <f>SUM($AD$3:AD44)</f>
        <v>2548.1899999999996</v>
      </c>
      <c r="AF44" s="47"/>
      <c r="AH44" s="51">
        <f t="shared" si="16"/>
        <v>0</v>
      </c>
      <c r="AI44" s="86"/>
      <c r="AJ44" s="54"/>
      <c r="AK44" s="52">
        <f>SUM($AJ$4:AJ44)</f>
        <v>177.59999999999991</v>
      </c>
      <c r="AL44" s="75">
        <f t="shared" si="7"/>
        <v>5769.659999999998</v>
      </c>
      <c r="AM44" s="55"/>
      <c r="AO44" s="59">
        <f t="shared" si="17"/>
        <v>0</v>
      </c>
      <c r="AP44" s="62"/>
      <c r="AQ44" s="60">
        <f>SUM($AP$3:AP44)</f>
        <v>3167.6</v>
      </c>
      <c r="AR44" s="78">
        <f t="shared" si="5"/>
        <v>800.37</v>
      </c>
      <c r="AS44" s="63"/>
      <c r="AU44" s="5"/>
      <c r="AV44" s="6">
        <f t="shared" ref="AV44:AV45" si="29">AV43+100</f>
        <v>20191107</v>
      </c>
      <c r="AW44" s="11">
        <v>69.75</v>
      </c>
      <c r="AX44" s="6" t="s">
        <v>18</v>
      </c>
      <c r="AY44" s="7"/>
    </row>
    <row r="45" spans="1:51" x14ac:dyDescent="0.2">
      <c r="A45">
        <f t="shared" si="10"/>
        <v>0</v>
      </c>
      <c r="B45">
        <f t="shared" si="11"/>
        <v>0</v>
      </c>
      <c r="C45">
        <f t="shared" si="12"/>
        <v>0</v>
      </c>
      <c r="D45">
        <f t="shared" si="13"/>
        <v>0</v>
      </c>
      <c r="E45">
        <f t="shared" si="6"/>
        <v>0</v>
      </c>
      <c r="F45">
        <f>SUM($E$5:E45)</f>
        <v>9942.0609999999942</v>
      </c>
      <c r="G45" s="17">
        <f t="shared" si="14"/>
        <v>0</v>
      </c>
      <c r="H45" s="80">
        <f t="shared" si="18"/>
        <v>0</v>
      </c>
      <c r="I45" s="20">
        <f t="shared" si="1"/>
        <v>30409.820000000003</v>
      </c>
      <c r="J45" s="18">
        <f t="shared" si="15"/>
        <v>390.17999999999995</v>
      </c>
      <c r="K45" s="24">
        <f t="shared" si="20"/>
        <v>0</v>
      </c>
      <c r="L45" s="30"/>
      <c r="M45" s="82">
        <f>SUM($L$3:L45)</f>
        <v>29967</v>
      </c>
      <c r="N45" s="25">
        <f t="shared" si="2"/>
        <v>48529</v>
      </c>
      <c r="O45" s="26">
        <f t="shared" si="24"/>
        <v>0</v>
      </c>
      <c r="P45" s="34"/>
      <c r="Q45" s="27">
        <f t="shared" si="4"/>
        <v>5837.0000000000009</v>
      </c>
      <c r="R45" s="12">
        <f t="shared" si="21"/>
        <v>0</v>
      </c>
      <c r="S45" s="38"/>
      <c r="T45" s="13">
        <f>SUM($S$4:S45)</f>
        <v>628.55999999999995</v>
      </c>
      <c r="U45" s="39">
        <f t="shared" si="22"/>
        <v>0</v>
      </c>
      <c r="V45" s="16"/>
      <c r="W45" s="15">
        <f>SUM($V$4:V45)</f>
        <v>207.44</v>
      </c>
      <c r="X45" s="22">
        <f t="shared" si="23"/>
        <v>0</v>
      </c>
      <c r="Y45" s="32"/>
      <c r="Z45" s="23">
        <f>SUM($Y$4:Y45)</f>
        <v>300</v>
      </c>
      <c r="AB45" s="46"/>
      <c r="AC45" s="90"/>
      <c r="AD45" s="36"/>
      <c r="AE45" s="35">
        <f>SUM($AD$3:AD45)</f>
        <v>2548.1899999999996</v>
      </c>
      <c r="AF45" s="47"/>
      <c r="AH45" s="51">
        <f t="shared" si="16"/>
        <v>0</v>
      </c>
      <c r="AI45" s="86"/>
      <c r="AJ45" s="54"/>
      <c r="AK45" s="52">
        <f>SUM($AJ$4:AJ45)</f>
        <v>177.59999999999991</v>
      </c>
      <c r="AL45" s="75">
        <f t="shared" si="7"/>
        <v>5769.659999999998</v>
      </c>
      <c r="AM45" s="55"/>
      <c r="AO45" s="59">
        <f t="shared" si="17"/>
        <v>0</v>
      </c>
      <c r="AP45" s="62"/>
      <c r="AQ45" s="60">
        <f>SUM($AP$3:AP45)</f>
        <v>3167.6</v>
      </c>
      <c r="AR45" s="78">
        <f t="shared" si="5"/>
        <v>800.37</v>
      </c>
      <c r="AS45" s="63"/>
      <c r="AU45" s="5"/>
      <c r="AV45" s="6">
        <f t="shared" si="29"/>
        <v>20191207</v>
      </c>
      <c r="AW45" s="11">
        <v>67.5</v>
      </c>
      <c r="AX45" s="6" t="s">
        <v>18</v>
      </c>
      <c r="AY45" s="7"/>
    </row>
    <row r="46" spans="1:51" x14ac:dyDescent="0.2">
      <c r="A46">
        <f t="shared" si="10"/>
        <v>0</v>
      </c>
      <c r="B46">
        <f t="shared" si="11"/>
        <v>0</v>
      </c>
      <c r="C46">
        <f t="shared" si="12"/>
        <v>0</v>
      </c>
      <c r="D46">
        <f t="shared" si="13"/>
        <v>0</v>
      </c>
      <c r="E46">
        <f t="shared" si="6"/>
        <v>0</v>
      </c>
      <c r="F46">
        <f>SUM($E$5:E46)</f>
        <v>9942.0609999999942</v>
      </c>
      <c r="G46" s="17">
        <f t="shared" si="14"/>
        <v>0</v>
      </c>
      <c r="H46" s="80">
        <f t="shared" si="18"/>
        <v>0</v>
      </c>
      <c r="I46" s="20">
        <f t="shared" si="1"/>
        <v>30409.820000000003</v>
      </c>
      <c r="J46" s="18">
        <f t="shared" si="15"/>
        <v>390.17999999999995</v>
      </c>
      <c r="K46" s="24">
        <f t="shared" si="20"/>
        <v>0</v>
      </c>
      <c r="L46" s="30"/>
      <c r="M46" s="82">
        <f>SUM($L$3:L46)</f>
        <v>29967</v>
      </c>
      <c r="N46" s="25">
        <f t="shared" si="2"/>
        <v>48529</v>
      </c>
      <c r="O46" s="26">
        <f t="shared" si="24"/>
        <v>0</v>
      </c>
      <c r="P46" s="34"/>
      <c r="Q46" s="27">
        <f t="shared" si="4"/>
        <v>5837.0000000000009</v>
      </c>
      <c r="R46" s="12">
        <f t="shared" si="21"/>
        <v>0</v>
      </c>
      <c r="S46" s="38"/>
      <c r="T46" s="13">
        <f>SUM($S$4:S46)</f>
        <v>628.55999999999995</v>
      </c>
      <c r="U46" s="39">
        <f t="shared" si="22"/>
        <v>0</v>
      </c>
      <c r="V46" s="16"/>
      <c r="W46" s="15">
        <f>SUM($V$4:V46)</f>
        <v>207.44</v>
      </c>
      <c r="X46" s="22">
        <f t="shared" si="23"/>
        <v>0</v>
      </c>
      <c r="Y46" s="32"/>
      <c r="Z46" s="23">
        <f>SUM($Y$4:Y46)</f>
        <v>300</v>
      </c>
      <c r="AB46" s="46"/>
      <c r="AC46" s="90"/>
      <c r="AD46" s="36"/>
      <c r="AE46" s="35">
        <f>SUM($AD$3:AD46)</f>
        <v>2548.1899999999996</v>
      </c>
      <c r="AF46" s="47"/>
      <c r="AH46" s="51">
        <f t="shared" si="16"/>
        <v>0</v>
      </c>
      <c r="AI46" s="86"/>
      <c r="AJ46" s="54"/>
      <c r="AK46" s="52">
        <f>SUM($AJ$4:AJ46)</f>
        <v>177.59999999999991</v>
      </c>
      <c r="AL46" s="75">
        <f t="shared" si="7"/>
        <v>5769.659999999998</v>
      </c>
      <c r="AM46" s="55"/>
      <c r="AO46" s="59">
        <f t="shared" si="17"/>
        <v>0</v>
      </c>
      <c r="AP46" s="62"/>
      <c r="AQ46" s="60">
        <f>SUM($AP$3:AP46)</f>
        <v>3167.6</v>
      </c>
      <c r="AR46" s="78">
        <f t="shared" si="5"/>
        <v>800.37</v>
      </c>
      <c r="AS46" s="63"/>
      <c r="AU46" s="5"/>
      <c r="AV46" s="6">
        <v>20200107</v>
      </c>
      <c r="AW46" s="11">
        <v>69.75</v>
      </c>
      <c r="AX46" s="6" t="s">
        <v>18</v>
      </c>
      <c r="AY46" s="7"/>
    </row>
    <row r="47" spans="1:51" x14ac:dyDescent="0.2">
      <c r="A47">
        <f t="shared" si="10"/>
        <v>0</v>
      </c>
      <c r="B47">
        <f t="shared" si="11"/>
        <v>0</v>
      </c>
      <c r="C47">
        <f t="shared" si="12"/>
        <v>0</v>
      </c>
      <c r="D47">
        <f t="shared" si="13"/>
        <v>0</v>
      </c>
      <c r="E47">
        <f t="shared" si="6"/>
        <v>0</v>
      </c>
      <c r="F47">
        <f>SUM($E$5:E47)</f>
        <v>9942.0609999999942</v>
      </c>
      <c r="G47" s="17">
        <f t="shared" si="14"/>
        <v>0</v>
      </c>
      <c r="H47" s="80">
        <f t="shared" si="18"/>
        <v>0</v>
      </c>
      <c r="I47" s="20">
        <f t="shared" si="1"/>
        <v>30409.820000000003</v>
      </c>
      <c r="J47" s="18">
        <f t="shared" si="15"/>
        <v>390.17999999999995</v>
      </c>
      <c r="K47" s="24">
        <f t="shared" si="20"/>
        <v>0</v>
      </c>
      <c r="L47" s="30"/>
      <c r="M47" s="82">
        <f>SUM($L$3:L47)</f>
        <v>29967</v>
      </c>
      <c r="N47" s="25">
        <f t="shared" si="2"/>
        <v>48529</v>
      </c>
      <c r="O47" s="26">
        <f t="shared" si="24"/>
        <v>0</v>
      </c>
      <c r="P47" s="34"/>
      <c r="Q47" s="27">
        <f t="shared" si="4"/>
        <v>5837.0000000000009</v>
      </c>
      <c r="R47" s="12">
        <f t="shared" si="21"/>
        <v>0</v>
      </c>
      <c r="S47" s="38"/>
      <c r="T47" s="13">
        <f>SUM($S$4:S47)</f>
        <v>628.55999999999995</v>
      </c>
      <c r="U47" s="39">
        <f t="shared" si="22"/>
        <v>0</v>
      </c>
      <c r="V47" s="16"/>
      <c r="W47" s="15">
        <f>SUM($V$4:V47)</f>
        <v>207.44</v>
      </c>
      <c r="X47" s="22">
        <f t="shared" si="23"/>
        <v>0</v>
      </c>
      <c r="Y47" s="32"/>
      <c r="Z47" s="23">
        <f>SUM($Y$4:Y47)</f>
        <v>300</v>
      </c>
      <c r="AB47" s="46"/>
      <c r="AC47" s="90"/>
      <c r="AD47" s="36"/>
      <c r="AE47" s="35">
        <f>SUM($AD$3:AD47)</f>
        <v>2548.1899999999996</v>
      </c>
      <c r="AF47" s="47"/>
      <c r="AH47" s="51">
        <f t="shared" si="16"/>
        <v>0</v>
      </c>
      <c r="AI47" s="86"/>
      <c r="AJ47" s="54"/>
      <c r="AK47" s="52">
        <f>SUM($AJ$4:AJ47)</f>
        <v>177.59999999999991</v>
      </c>
      <c r="AL47" s="75">
        <f t="shared" si="7"/>
        <v>5769.659999999998</v>
      </c>
      <c r="AM47" s="55"/>
      <c r="AO47" s="59">
        <f t="shared" si="17"/>
        <v>0</v>
      </c>
      <c r="AP47" s="62"/>
      <c r="AQ47" s="60">
        <f>SUM($AP$3:AP47)</f>
        <v>3167.6</v>
      </c>
      <c r="AR47" s="78">
        <f t="shared" si="5"/>
        <v>800.37</v>
      </c>
      <c r="AS47" s="63"/>
      <c r="AU47" s="5"/>
      <c r="AV47" s="6">
        <f>AV46+100</f>
        <v>20200207</v>
      </c>
      <c r="AW47" s="11">
        <v>69.75</v>
      </c>
      <c r="AX47" s="6"/>
      <c r="AY47" s="7"/>
    </row>
    <row r="48" spans="1:51" x14ac:dyDescent="0.2">
      <c r="A48">
        <f t="shared" si="10"/>
        <v>0</v>
      </c>
      <c r="B48">
        <f t="shared" si="11"/>
        <v>0</v>
      </c>
      <c r="C48">
        <f t="shared" si="12"/>
        <v>0</v>
      </c>
      <c r="D48">
        <f t="shared" si="13"/>
        <v>0</v>
      </c>
      <c r="E48">
        <f t="shared" si="6"/>
        <v>0</v>
      </c>
      <c r="F48">
        <f>SUM($E$5:E48)</f>
        <v>9942.0609999999942</v>
      </c>
      <c r="G48" s="17">
        <f t="shared" si="14"/>
        <v>0</v>
      </c>
      <c r="H48" s="80">
        <f t="shared" si="18"/>
        <v>0</v>
      </c>
      <c r="I48" s="20">
        <f t="shared" si="1"/>
        <v>30409.820000000003</v>
      </c>
      <c r="J48" s="18">
        <f t="shared" si="15"/>
        <v>390.17999999999995</v>
      </c>
      <c r="K48" s="24">
        <f t="shared" si="20"/>
        <v>0</v>
      </c>
      <c r="L48" s="30"/>
      <c r="M48" s="82">
        <f>SUM($L$3:L48)</f>
        <v>29967</v>
      </c>
      <c r="N48" s="25">
        <f t="shared" si="2"/>
        <v>48529</v>
      </c>
      <c r="O48" s="26">
        <f t="shared" si="24"/>
        <v>0</v>
      </c>
      <c r="P48" s="34"/>
      <c r="Q48" s="27">
        <f t="shared" si="4"/>
        <v>5837.0000000000009</v>
      </c>
      <c r="R48" s="12">
        <f t="shared" si="21"/>
        <v>0</v>
      </c>
      <c r="S48" s="38"/>
      <c r="T48" s="13">
        <f>SUM($S$4:S48)</f>
        <v>628.55999999999995</v>
      </c>
      <c r="U48" s="39">
        <f t="shared" si="22"/>
        <v>0</v>
      </c>
      <c r="V48" s="16"/>
      <c r="W48" s="15">
        <f>SUM($V$4:V48)</f>
        <v>207.44</v>
      </c>
      <c r="X48" s="22">
        <f t="shared" si="23"/>
        <v>0</v>
      </c>
      <c r="Y48" s="32"/>
      <c r="Z48" s="23">
        <f>SUM($Y$4:Y48)</f>
        <v>300</v>
      </c>
      <c r="AB48" s="46"/>
      <c r="AC48" s="90"/>
      <c r="AD48" s="36"/>
      <c r="AE48" s="35">
        <f>SUM($AD$3:AD48)</f>
        <v>2548.1899999999996</v>
      </c>
      <c r="AF48" s="47"/>
      <c r="AH48" s="51">
        <f t="shared" si="16"/>
        <v>0</v>
      </c>
      <c r="AI48" s="86"/>
      <c r="AJ48" s="54"/>
      <c r="AK48" s="52">
        <f>SUM($AJ$4:AJ48)</f>
        <v>177.59999999999991</v>
      </c>
      <c r="AL48" s="75">
        <f t="shared" si="7"/>
        <v>5769.659999999998</v>
      </c>
      <c r="AM48" s="55"/>
      <c r="AO48" s="59">
        <f t="shared" si="17"/>
        <v>0</v>
      </c>
      <c r="AP48" s="62"/>
      <c r="AQ48" s="60">
        <f>SUM($AP$3:AP48)</f>
        <v>3167.6</v>
      </c>
      <c r="AR48" s="78">
        <f t="shared" si="5"/>
        <v>800.37</v>
      </c>
      <c r="AS48" s="63"/>
      <c r="AU48" s="5"/>
      <c r="AV48" s="6">
        <f t="shared" ref="AV48:AV53" si="30">AV47+100</f>
        <v>20200307</v>
      </c>
      <c r="AW48" s="11">
        <v>65.25</v>
      </c>
      <c r="AX48" s="6"/>
      <c r="AY48" s="7"/>
    </row>
    <row r="49" spans="47:52" x14ac:dyDescent="0.2">
      <c r="AU49" s="5"/>
      <c r="AV49" s="6">
        <f>AV48+100</f>
        <v>20200407</v>
      </c>
      <c r="AW49" s="11">
        <v>69.75</v>
      </c>
      <c r="AX49" s="6"/>
      <c r="AY49" s="7"/>
    </row>
    <row r="50" spans="47:52" x14ac:dyDescent="0.2">
      <c r="AU50" s="5"/>
      <c r="AV50" s="6">
        <f t="shared" si="30"/>
        <v>20200507</v>
      </c>
      <c r="AW50" s="11">
        <v>67.5</v>
      </c>
      <c r="AX50" s="6"/>
      <c r="AY50" s="7"/>
    </row>
    <row r="51" spans="47:52" x14ac:dyDescent="0.2">
      <c r="AU51" s="5"/>
      <c r="AV51" s="6">
        <f t="shared" si="30"/>
        <v>20200607</v>
      </c>
      <c r="AW51" s="11">
        <v>69.75</v>
      </c>
      <c r="AX51" s="6"/>
      <c r="AY51" s="7"/>
    </row>
    <row r="52" spans="47:52" x14ac:dyDescent="0.2">
      <c r="AU52" s="5"/>
      <c r="AV52" s="6">
        <f t="shared" si="30"/>
        <v>20200707</v>
      </c>
      <c r="AW52" s="11">
        <v>67.5</v>
      </c>
      <c r="AX52" s="6"/>
      <c r="AY52" s="7"/>
    </row>
    <row r="53" spans="47:52" x14ac:dyDescent="0.2">
      <c r="AU53" s="5"/>
      <c r="AV53" s="6">
        <f t="shared" si="30"/>
        <v>20200807</v>
      </c>
      <c r="AW53" s="11">
        <v>69.75</v>
      </c>
      <c r="AX53" s="11">
        <v>5069.75</v>
      </c>
      <c r="AY53" s="7"/>
    </row>
    <row r="54" spans="47:52" x14ac:dyDescent="0.2">
      <c r="AU54" s="5"/>
      <c r="AV54" s="6"/>
      <c r="AW54" s="6"/>
      <c r="AX54" s="6"/>
      <c r="AY54" s="7"/>
    </row>
    <row r="55" spans="47:52" ht="15" thickBot="1" x14ac:dyDescent="0.25">
      <c r="AU55" s="8"/>
      <c r="AV55" s="9" t="s">
        <v>19</v>
      </c>
      <c r="AW55" s="9">
        <f>AW42+AW43+AW44+AW45+AW46+AW47+AW48+AW49+AW50+AW51+AW52+69.75</f>
        <v>789.75</v>
      </c>
      <c r="AX55" s="9"/>
      <c r="AY55" s="10"/>
      <c r="AZ55" s="5"/>
    </row>
    <row r="56" spans="47:52" ht="15" thickTop="1" x14ac:dyDescent="0.2"/>
    <row r="57" spans="47:52" ht="15" thickBot="1" x14ac:dyDescent="0.25"/>
    <row r="58" spans="47:52" ht="15" thickTop="1" x14ac:dyDescent="0.2">
      <c r="AU58" s="2" t="s">
        <v>0</v>
      </c>
      <c r="AV58" s="3" t="s">
        <v>5</v>
      </c>
      <c r="AW58" s="3" t="s">
        <v>6</v>
      </c>
      <c r="AX58" s="3" t="s">
        <v>7</v>
      </c>
      <c r="AY58" s="4" t="s">
        <v>8</v>
      </c>
    </row>
    <row r="59" spans="47:52" x14ac:dyDescent="0.2">
      <c r="AU59" s="5">
        <v>20191008</v>
      </c>
      <c r="AV59" s="6">
        <v>6000</v>
      </c>
      <c r="AW59" s="6">
        <v>12</v>
      </c>
      <c r="AX59" s="6"/>
      <c r="AY59" s="7" t="s">
        <v>13</v>
      </c>
    </row>
    <row r="60" spans="47:52" x14ac:dyDescent="0.2">
      <c r="AU60" s="5" t="s">
        <v>17</v>
      </c>
      <c r="AV60" s="6" t="s">
        <v>14</v>
      </c>
      <c r="AW60" s="6" t="s">
        <v>15</v>
      </c>
      <c r="AX60" s="6" t="s">
        <v>16</v>
      </c>
      <c r="AY60" s="7"/>
    </row>
    <row r="61" spans="47:52" x14ac:dyDescent="0.2">
      <c r="AU61" s="5" t="s">
        <v>21</v>
      </c>
      <c r="AV61" s="6">
        <v>20191107</v>
      </c>
      <c r="AW61" s="6">
        <v>81</v>
      </c>
      <c r="AX61" s="6" t="s">
        <v>18</v>
      </c>
      <c r="AY61" s="7"/>
    </row>
    <row r="62" spans="47:52" x14ac:dyDescent="0.2">
      <c r="AU62" s="5"/>
      <c r="AV62" s="6">
        <v>20191207</v>
      </c>
      <c r="AW62" s="6">
        <v>81</v>
      </c>
      <c r="AX62" s="6" t="s">
        <v>18</v>
      </c>
      <c r="AY62" s="7"/>
    </row>
    <row r="63" spans="47:52" x14ac:dyDescent="0.2">
      <c r="AU63" s="5"/>
      <c r="AV63" s="11">
        <v>20200107</v>
      </c>
      <c r="AW63" s="11">
        <v>83.7</v>
      </c>
      <c r="AX63" s="6" t="s">
        <v>18</v>
      </c>
      <c r="AY63" s="7"/>
    </row>
    <row r="64" spans="47:52" x14ac:dyDescent="0.2">
      <c r="AU64" s="5"/>
      <c r="AV64" s="6">
        <f>AV63+100</f>
        <v>20200207</v>
      </c>
      <c r="AW64" s="11">
        <v>83.7</v>
      </c>
      <c r="AX64" s="6"/>
      <c r="AY64" s="7"/>
    </row>
    <row r="65" spans="47:51" x14ac:dyDescent="0.2">
      <c r="AU65" s="5"/>
      <c r="AV65" s="6">
        <f t="shared" ref="AV65:AV72" si="31">AV64+100</f>
        <v>20200307</v>
      </c>
      <c r="AW65" s="11">
        <v>78.3</v>
      </c>
      <c r="AX65" s="6"/>
      <c r="AY65" s="7"/>
    </row>
    <row r="66" spans="47:51" x14ac:dyDescent="0.2">
      <c r="AU66" s="5"/>
      <c r="AV66" s="6">
        <f t="shared" si="31"/>
        <v>20200407</v>
      </c>
      <c r="AW66" s="11">
        <v>83.7</v>
      </c>
      <c r="AX66" s="6"/>
      <c r="AY66" s="7"/>
    </row>
    <row r="67" spans="47:51" x14ac:dyDescent="0.2">
      <c r="AU67" s="5"/>
      <c r="AV67" s="6">
        <f t="shared" si="31"/>
        <v>20200507</v>
      </c>
      <c r="AW67" s="6">
        <v>81</v>
      </c>
      <c r="AX67" s="6"/>
      <c r="AY67" s="7"/>
    </row>
    <row r="68" spans="47:51" x14ac:dyDescent="0.2">
      <c r="AU68" s="5"/>
      <c r="AV68" s="6">
        <f t="shared" si="31"/>
        <v>20200607</v>
      </c>
      <c r="AW68" s="11">
        <v>83.7</v>
      </c>
      <c r="AX68" s="6"/>
      <c r="AY68" s="7"/>
    </row>
    <row r="69" spans="47:51" x14ac:dyDescent="0.2">
      <c r="AU69" s="5"/>
      <c r="AV69" s="6">
        <f t="shared" si="31"/>
        <v>20200707</v>
      </c>
      <c r="AW69" s="6">
        <v>81</v>
      </c>
      <c r="AX69" s="6"/>
      <c r="AY69" s="7"/>
    </row>
    <row r="70" spans="47:51" x14ac:dyDescent="0.2">
      <c r="AU70" s="5"/>
      <c r="AV70" s="6">
        <f t="shared" si="31"/>
        <v>20200807</v>
      </c>
      <c r="AW70" s="11">
        <v>83.7</v>
      </c>
      <c r="AX70" s="6"/>
      <c r="AY70" s="7"/>
    </row>
    <row r="71" spans="47:51" x14ac:dyDescent="0.2">
      <c r="AU71" s="5"/>
      <c r="AV71" s="6">
        <f t="shared" si="31"/>
        <v>20200907</v>
      </c>
      <c r="AW71" s="11">
        <v>83.7</v>
      </c>
      <c r="AX71" s="6"/>
      <c r="AY71" s="7"/>
    </row>
    <row r="72" spans="47:51" x14ac:dyDescent="0.2">
      <c r="AU72" s="5"/>
      <c r="AV72" s="6">
        <f t="shared" si="31"/>
        <v>20201007</v>
      </c>
      <c r="AW72" s="11">
        <v>81</v>
      </c>
      <c r="AX72" s="11">
        <v>6081</v>
      </c>
      <c r="AY72" s="7"/>
    </row>
    <row r="73" spans="47:51" x14ac:dyDescent="0.2">
      <c r="AU73" s="5"/>
      <c r="AV73" s="6"/>
      <c r="AW73" s="6"/>
      <c r="AX73" s="6"/>
      <c r="AY73" s="7"/>
    </row>
    <row r="74" spans="47:51" ht="15" thickBot="1" x14ac:dyDescent="0.25">
      <c r="AU74" s="8"/>
      <c r="AV74" s="9" t="s">
        <v>19</v>
      </c>
      <c r="AW74" s="9">
        <f>AW61+AW62+AW63+AW64+AW65+AW66+AW67+AW68+AW69+AW70+AW71+81</f>
        <v>985.50000000000011</v>
      </c>
      <c r="AX74" s="9"/>
      <c r="AY74" s="10"/>
    </row>
    <row r="75" spans="47:51" ht="15" thickTop="1" x14ac:dyDescent="0.2"/>
  </sheetData>
  <mergeCells count="7">
    <mergeCell ref="G1:I1"/>
    <mergeCell ref="K1:L1"/>
    <mergeCell ref="O1:Z1"/>
    <mergeCell ref="X2:Z2"/>
    <mergeCell ref="O2:Q2"/>
    <mergeCell ref="R2:T2"/>
    <mergeCell ref="U2:W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"/>
  <sheetViews>
    <sheetView workbookViewId="0">
      <selection activeCell="G3" sqref="G3"/>
    </sheetView>
  </sheetViews>
  <sheetFormatPr defaultRowHeight="14.25" x14ac:dyDescent="0.2"/>
  <cols>
    <col min="1" max="1" width="9.5" bestFit="1" customWidth="1"/>
    <col min="5" max="5" width="9.5" bestFit="1" customWidth="1"/>
  </cols>
  <sheetData>
    <row r="2" spans="1:6" x14ac:dyDescent="0.2">
      <c r="A2" t="s">
        <v>10</v>
      </c>
      <c r="B2" t="s">
        <v>5</v>
      </c>
      <c r="E2" t="s">
        <v>10</v>
      </c>
      <c r="F2" t="s">
        <v>5</v>
      </c>
    </row>
    <row r="3" spans="1:6" x14ac:dyDescent="0.2">
      <c r="A3">
        <v>20200106</v>
      </c>
      <c r="B3">
        <v>3967.97</v>
      </c>
      <c r="E3">
        <v>20200106</v>
      </c>
      <c r="F3">
        <v>1193.76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支付宝账单</vt:lpstr>
      <vt:lpstr>微信账单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2020-01-16T03:43:39Z</dcterms:modified>
</cp:coreProperties>
</file>