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3\phg\"/>
    </mc:Choice>
  </mc:AlternateContent>
  <bookViews>
    <workbookView xWindow="0" yWindow="0" windowWidth="28800" windowHeight="12300" activeTab="3"/>
  </bookViews>
  <sheets>
    <sheet name="收入" sheetId="4" r:id="rId1"/>
    <sheet name="大哥支出" sheetId="3" r:id="rId2"/>
    <sheet name="二哥支出" sheetId="2" r:id="rId3"/>
    <sheet name="33支出" sheetId="1" r:id="rId4"/>
    <sheet name="材料单价表" sheetId="5" r:id="rId5"/>
    <sheet name="贷款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6" i="1"/>
  <c r="C37" i="1"/>
  <c r="C38" i="1"/>
  <c r="C39" i="1"/>
  <c r="C30" i="1" l="1"/>
  <c r="F28" i="1" l="1"/>
  <c r="F29" i="1"/>
  <c r="F30" i="1"/>
  <c r="F31" i="1"/>
  <c r="F32" i="1"/>
  <c r="F33" i="1"/>
  <c r="F34" i="1"/>
  <c r="F35" i="1"/>
  <c r="F36" i="1"/>
  <c r="F37" i="1"/>
  <c r="F38" i="1"/>
  <c r="F3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12" i="1"/>
  <c r="C29" i="1"/>
  <c r="C28" i="1"/>
  <c r="F25" i="1" l="1"/>
  <c r="F26" i="1"/>
  <c r="F27" i="1"/>
  <c r="F24" i="1"/>
  <c r="E3" i="1"/>
  <c r="E4" i="1"/>
  <c r="E5" i="1"/>
  <c r="E6" i="1"/>
  <c r="E7" i="1"/>
  <c r="E8" i="1"/>
  <c r="E9" i="1"/>
  <c r="E10" i="1"/>
  <c r="E2" i="1"/>
  <c r="C27" i="1"/>
  <c r="C26" i="1"/>
  <c r="C25" i="1"/>
  <c r="C9" i="1"/>
  <c r="C10" i="1"/>
  <c r="C11" i="1"/>
  <c r="C13" i="1"/>
  <c r="C14" i="1"/>
  <c r="C15" i="1"/>
  <c r="C16" i="1"/>
  <c r="C17" i="1"/>
  <c r="C18" i="1"/>
  <c r="C19" i="1"/>
  <c r="C20" i="1"/>
  <c r="C21" i="1"/>
  <c r="C22" i="1"/>
  <c r="C23" i="1"/>
  <c r="C24" i="1"/>
  <c r="C8" i="1" l="1"/>
  <c r="I5" i="1" l="1"/>
  <c r="I4" i="1"/>
  <c r="C7" i="1"/>
  <c r="C6" i="1"/>
  <c r="C4" i="1"/>
  <c r="C5" i="1"/>
  <c r="C3" i="1"/>
  <c r="C2" i="1"/>
  <c r="T25" i="6" l="1"/>
  <c r="T26" i="6"/>
  <c r="T7" i="6"/>
  <c r="T8" i="6"/>
  <c r="T9" i="6"/>
  <c r="T10" i="6"/>
  <c r="T11" i="6"/>
  <c r="T12" i="6"/>
  <c r="T13" i="6"/>
  <c r="T14" i="6"/>
  <c r="T15" i="6"/>
  <c r="T16" i="6"/>
  <c r="S16" i="6"/>
  <c r="S17" i="6"/>
  <c r="S18" i="6" s="1"/>
  <c r="S19" i="6" s="1"/>
  <c r="T6" i="6"/>
  <c r="T4" i="6"/>
  <c r="O17" i="6"/>
  <c r="N8" i="6"/>
  <c r="N9" i="6"/>
  <c r="N10" i="6"/>
  <c r="N11" i="6"/>
  <c r="N12" i="6" s="1"/>
  <c r="N13" i="6" s="1"/>
  <c r="N14" i="6" s="1"/>
  <c r="N15" i="6" s="1"/>
  <c r="N7" i="6"/>
  <c r="H11" i="6" l="1"/>
  <c r="C17" i="6"/>
  <c r="I17" i="6"/>
  <c r="S10" i="6"/>
  <c r="S11" i="6"/>
  <c r="S12" i="6"/>
  <c r="S13" i="6"/>
  <c r="S14" i="6" s="1"/>
  <c r="S15" i="6" s="1"/>
  <c r="S9" i="6"/>
  <c r="S6" i="6"/>
  <c r="S7" i="6" s="1"/>
  <c r="S5" i="6"/>
  <c r="T5" i="6"/>
  <c r="H9" i="6" l="1"/>
  <c r="H10" i="6" s="1"/>
  <c r="H12" i="6" s="1"/>
  <c r="H13" i="6" s="1"/>
  <c r="H14" i="6" s="1"/>
  <c r="H15" i="6" s="1"/>
  <c r="H6" i="6"/>
  <c r="H7" i="6" s="1"/>
  <c r="H5" i="6"/>
  <c r="B9" i="6"/>
  <c r="B6" i="6"/>
  <c r="B7" i="6"/>
  <c r="B10" i="6"/>
  <c r="B11" i="6" s="1"/>
  <c r="B12" i="6" s="1"/>
  <c r="B13" i="6" s="1"/>
  <c r="B14" i="6" s="1"/>
  <c r="B15" i="6" s="1"/>
  <c r="B5" i="6"/>
  <c r="H49" i="5" l="1"/>
</calcChain>
</file>

<file path=xl/sharedStrings.xml><?xml version="1.0" encoding="utf-8"?>
<sst xmlns="http://schemas.openxmlformats.org/spreadsheetml/2006/main" count="164" uniqueCount="124">
  <si>
    <t>备注</t>
    <phoneticPr fontId="1" type="noConversion"/>
  </si>
  <si>
    <t>总支出</t>
    <phoneticPr fontId="1" type="noConversion"/>
  </si>
  <si>
    <t>费用</t>
    <phoneticPr fontId="1" type="noConversion"/>
  </si>
  <si>
    <t>日期</t>
    <phoneticPr fontId="1" type="noConversion"/>
  </si>
  <si>
    <t>金额</t>
    <phoneticPr fontId="1" type="noConversion"/>
  </si>
  <si>
    <t>总金额</t>
    <phoneticPr fontId="1" type="noConversion"/>
  </si>
  <si>
    <t>材料</t>
    <phoneticPr fontId="1" type="noConversion"/>
  </si>
  <si>
    <t>单价</t>
    <phoneticPr fontId="1" type="noConversion"/>
  </si>
  <si>
    <t>303,4.5圆钢</t>
    <phoneticPr fontId="1" type="noConversion"/>
  </si>
  <si>
    <t>303,4.5*1.45，孔1.6</t>
    <phoneticPr fontId="1" type="noConversion"/>
  </si>
  <si>
    <t>长度/mm</t>
    <phoneticPr fontId="1" type="noConversion"/>
  </si>
  <si>
    <t>价差</t>
    <phoneticPr fontId="1" type="noConversion"/>
  </si>
  <si>
    <t>1.6圆钢的单价</t>
    <phoneticPr fontId="1" type="noConversion"/>
  </si>
  <si>
    <t>型号</t>
    <phoneticPr fontId="1" type="noConversion"/>
  </si>
  <si>
    <t>质量公式</t>
    <phoneticPr fontId="1" type="noConversion"/>
  </si>
  <si>
    <t>圆钢</t>
    <phoneticPr fontId="1" type="noConversion"/>
  </si>
  <si>
    <t>钢材</t>
    <phoneticPr fontId="1" type="noConversion"/>
  </si>
  <si>
    <t>材料</t>
    <phoneticPr fontId="1" type="noConversion"/>
  </si>
  <si>
    <t>钢管</t>
    <phoneticPr fontId="1" type="noConversion"/>
  </si>
  <si>
    <t>方钢</t>
    <phoneticPr fontId="1" type="noConversion"/>
  </si>
  <si>
    <t>六角</t>
    <phoneticPr fontId="1" type="noConversion"/>
  </si>
  <si>
    <t>方管</t>
    <phoneticPr fontId="1" type="noConversion"/>
  </si>
  <si>
    <t>等边角钢</t>
    <phoneticPr fontId="1" type="noConversion"/>
  </si>
  <si>
    <t>不等边角钢</t>
    <phoneticPr fontId="1" type="noConversion"/>
  </si>
  <si>
    <t>黄铜</t>
    <phoneticPr fontId="1" type="noConversion"/>
  </si>
  <si>
    <t>黄铜管</t>
    <phoneticPr fontId="1" type="noConversion"/>
  </si>
  <si>
    <t>紫铜</t>
    <phoneticPr fontId="1" type="noConversion"/>
  </si>
  <si>
    <t>紫铜管</t>
    <phoneticPr fontId="1" type="noConversion"/>
  </si>
  <si>
    <t>钢板</t>
    <phoneticPr fontId="1" type="noConversion"/>
  </si>
  <si>
    <t>不锈钢</t>
    <phoneticPr fontId="1" type="noConversion"/>
  </si>
  <si>
    <t>不锈钢管</t>
    <phoneticPr fontId="1" type="noConversion"/>
  </si>
  <si>
    <t>不锈钢板</t>
    <phoneticPr fontId="1" type="noConversion"/>
  </si>
  <si>
    <t>方矩形不锈钢管</t>
  </si>
  <si>
    <t>不锈钢圆钢</t>
    <phoneticPr fontId="1" type="noConversion"/>
  </si>
  <si>
    <r>
      <t>7.93×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</si>
  <si>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六角</t>
    <phoneticPr fontId="1" type="noConversion"/>
  </si>
  <si>
    <t>黄铜棒</t>
    <phoneticPr fontId="1" type="noConversion"/>
  </si>
  <si>
    <t>0.00668*直径*直径</t>
  </si>
  <si>
    <t>铜</t>
    <phoneticPr fontId="1" type="noConversion"/>
  </si>
  <si>
    <t>铜棒</t>
    <phoneticPr fontId="1" type="noConversion"/>
  </si>
  <si>
    <t>0.00698*直径*直径</t>
  </si>
  <si>
    <t>铝</t>
    <phoneticPr fontId="1" type="noConversion"/>
  </si>
  <si>
    <t>铝棒</t>
    <phoneticPr fontId="1" type="noConversion"/>
  </si>
  <si>
    <t>0.0022*直径*直径 </t>
  </si>
  <si>
    <t>方铜棒</t>
  </si>
  <si>
    <t>0.0089*边宽*边宽</t>
  </si>
  <si>
    <t>方黄铜棒</t>
  </si>
  <si>
    <t>0.0085*边宽*边宽</t>
  </si>
  <si>
    <t>六角铜棒</t>
  </si>
  <si>
    <t>0.0077*对边直径*对边直径 </t>
  </si>
  <si>
    <t>紫铜板</t>
  </si>
  <si>
    <r>
      <t>0.0089×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</si>
  <si>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黄铜板</t>
    <phoneticPr fontId="1" type="noConversion"/>
  </si>
  <si>
    <r>
      <t>0.0085×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</si>
  <si>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铝板</t>
    <phoneticPr fontId="1" type="noConversion"/>
  </si>
  <si>
    <r>
      <t>0.00271×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</si>
  <si>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0.0281X（外径-壁厚）X壁厚mmX长度m</t>
    <phoneticPr fontId="1" type="noConversion"/>
  </si>
  <si>
    <t>0.0267X（外径-壁厚）X壁厚mmX长度m</t>
    <phoneticPr fontId="1" type="noConversion"/>
  </si>
  <si>
    <t>铝管</t>
    <phoneticPr fontId="1" type="noConversion"/>
  </si>
  <si>
    <t>0.00879X（外径-壁厚）X壁厚mmX长度m</t>
    <phoneticPr fontId="1" type="noConversion"/>
  </si>
  <si>
    <t>0.015X边宽mmX厚mmX长度m</t>
    <phoneticPr fontId="1" type="noConversion"/>
  </si>
  <si>
    <t>0.00785X（边长mm+边宽mm）X2X厚mmX长度m</t>
    <phoneticPr fontId="1" type="noConversion"/>
  </si>
  <si>
    <t>0.00785X边宽mmX边宽mmX长度m</t>
    <phoneticPr fontId="1" type="noConversion"/>
  </si>
  <si>
    <t>0.02466X（外径-壁厚）X壁厚mmX长度m</t>
    <phoneticPr fontId="1" type="noConversion"/>
  </si>
  <si>
    <t xml:space="preserve">0.00617X直径mmX直径mmX长度m </t>
    <phoneticPr fontId="1" type="noConversion"/>
  </si>
  <si>
    <t>0.0076X（边宽mm+边宽mm）X厚mmX长度m</t>
    <phoneticPr fontId="1" type="noConversion"/>
  </si>
  <si>
    <t>0.0068X对边直径mmX对边直径mmX长度m</t>
    <phoneticPr fontId="1" type="noConversion"/>
  </si>
  <si>
    <t>八角</t>
    <phoneticPr fontId="1" type="noConversion"/>
  </si>
  <si>
    <t>0.0065X对边直径mmX对边直径mmX长度m</t>
    <phoneticPr fontId="1" type="noConversion"/>
  </si>
  <si>
    <r>
      <t>7.85×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</si>
  <si>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 xml:space="preserve">0.00623X直径mmX直径mmX长度m </t>
    <phoneticPr fontId="1" type="noConversion"/>
  </si>
  <si>
    <r>
      <t>0.02491</t>
    </r>
    <r>
      <rPr>
        <sz val="12"/>
        <color rgb="FF191919"/>
        <rFont val="宋体"/>
        <family val="3"/>
        <charset val="134"/>
      </rPr>
      <t>×（周长</t>
    </r>
    <r>
      <rPr>
        <sz val="12"/>
        <color rgb="FF191919"/>
        <rFont val="Arial"/>
        <family val="2"/>
      </rPr>
      <t>/3.14-</t>
    </r>
    <r>
      <rPr>
        <sz val="12"/>
        <color rgb="FF191919"/>
        <rFont val="宋体"/>
        <family val="3"/>
        <charset val="134"/>
      </rPr>
      <t>壁厚）</t>
    </r>
    <r>
      <rPr>
        <sz val="12"/>
        <color rgb="FF191919"/>
        <rFont val="Arial"/>
        <family val="2"/>
      </rPr>
      <t>×</t>
    </r>
    <r>
      <rPr>
        <sz val="12"/>
        <color rgb="FF191919"/>
        <rFont val="宋体"/>
        <family val="3"/>
        <charset val="134"/>
      </rPr>
      <t>壁厚</t>
    </r>
    <r>
      <rPr>
        <sz val="12"/>
        <color rgb="FF191919"/>
        <rFont val="Arial"/>
        <family val="2"/>
      </rPr>
      <t>mm×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m</t>
    </r>
    <phoneticPr fontId="1" type="noConversion"/>
  </si>
  <si>
    <r>
      <t>W=0.02491×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D-S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×SXL</t>
    </r>
    <phoneticPr fontId="1" type="noConversion"/>
  </si>
  <si>
    <t>0.00069X对边直径mmX对边直径mmX长度m</t>
    <phoneticPr fontId="1" type="noConversion"/>
  </si>
  <si>
    <t>车刀</t>
    <phoneticPr fontId="1" type="noConversion"/>
  </si>
  <si>
    <t>UF20,40不锈钢</t>
    <phoneticPr fontId="1" type="noConversion"/>
  </si>
  <si>
    <t>日期</t>
    <phoneticPr fontId="1" type="noConversion"/>
  </si>
  <si>
    <t>金额</t>
    <phoneticPr fontId="1" type="noConversion"/>
  </si>
  <si>
    <t>时长</t>
    <phoneticPr fontId="1" type="noConversion"/>
  </si>
  <si>
    <t>每月还款</t>
    <phoneticPr fontId="1" type="noConversion"/>
  </si>
  <si>
    <t>还息方式</t>
    <phoneticPr fontId="1" type="noConversion"/>
  </si>
  <si>
    <t>先息后本</t>
    <phoneticPr fontId="1" type="noConversion"/>
  </si>
  <si>
    <t>还款日期</t>
    <phoneticPr fontId="1" type="noConversion"/>
  </si>
  <si>
    <t>还款金额</t>
    <phoneticPr fontId="1" type="noConversion"/>
  </si>
  <si>
    <t>是否还款</t>
    <phoneticPr fontId="1" type="noConversion"/>
  </si>
  <si>
    <t>总利息</t>
    <phoneticPr fontId="1" type="noConversion"/>
  </si>
  <si>
    <t>总重量</t>
    <phoneticPr fontId="1" type="noConversion"/>
  </si>
  <si>
    <t>总价格</t>
    <phoneticPr fontId="1" type="noConversion"/>
  </si>
  <si>
    <t>价差</t>
    <phoneticPr fontId="1" type="noConversion"/>
  </si>
  <si>
    <t>指尖星光在流浪</t>
    <phoneticPr fontId="1" type="noConversion"/>
  </si>
  <si>
    <t>每月还款金额</t>
    <phoneticPr fontId="1" type="noConversion"/>
  </si>
  <si>
    <t>还款人</t>
    <phoneticPr fontId="1" type="noConversion"/>
  </si>
  <si>
    <t>还款日期</t>
    <phoneticPr fontId="1" type="noConversion"/>
  </si>
  <si>
    <t>总利息</t>
    <phoneticPr fontId="1" type="noConversion"/>
  </si>
  <si>
    <t>利息共计</t>
    <phoneticPr fontId="1" type="noConversion"/>
  </si>
  <si>
    <t>304,8*2.6，孔2.8</t>
    <phoneticPr fontId="1" type="noConversion"/>
  </si>
  <si>
    <t>是</t>
    <phoneticPr fontId="1" type="noConversion"/>
  </si>
  <si>
    <t>是</t>
    <phoneticPr fontId="1" type="noConversion"/>
  </si>
  <si>
    <t>共计借款</t>
    <phoneticPr fontId="1" type="noConversion"/>
  </si>
  <si>
    <t>数控车</t>
    <phoneticPr fontId="1" type="noConversion"/>
  </si>
  <si>
    <t>8月份的加工费</t>
    <phoneticPr fontId="1" type="noConversion"/>
  </si>
  <si>
    <t>数控车支出</t>
    <phoneticPr fontId="1" type="noConversion"/>
  </si>
  <si>
    <t>仪表支出</t>
    <phoneticPr fontId="1" type="noConversion"/>
  </si>
  <si>
    <t>是</t>
    <phoneticPr fontId="1" type="noConversion"/>
  </si>
  <si>
    <t>10气管、接头</t>
    <phoneticPr fontId="1" type="noConversion"/>
  </si>
  <si>
    <t>16A插头</t>
    <phoneticPr fontId="1" type="noConversion"/>
  </si>
  <si>
    <t>线卡</t>
    <phoneticPr fontId="1" type="noConversion"/>
  </si>
  <si>
    <t>限位开关</t>
    <phoneticPr fontId="1" type="noConversion"/>
  </si>
  <si>
    <t>YB-15夹头4只</t>
    <phoneticPr fontId="1" type="noConversion"/>
  </si>
  <si>
    <t>被套</t>
    <phoneticPr fontId="1" type="noConversion"/>
  </si>
  <si>
    <t>车刀8*8正切60，平刀5把</t>
    <phoneticPr fontId="1" type="noConversion"/>
  </si>
  <si>
    <t>不锈钢切刀片*2盒，铝刀片6片，超硬刀片4片，硬钢6片</t>
    <phoneticPr fontId="1" type="noConversion"/>
  </si>
  <si>
    <t>两轴数控设备</t>
    <phoneticPr fontId="1" type="noConversion"/>
  </si>
  <si>
    <t>电镀金刚砂轮，树脂金刚砂轮</t>
    <phoneticPr fontId="1" type="noConversion"/>
  </si>
  <si>
    <t>轴承内孔5mm两只，外径12mm4只</t>
    <phoneticPr fontId="1" type="noConversion"/>
  </si>
  <si>
    <t>德力西接线端子2只</t>
    <phoneticPr fontId="1" type="noConversion"/>
  </si>
  <si>
    <t>配电箱30X40X20</t>
    <phoneticPr fontId="1" type="noConversion"/>
  </si>
  <si>
    <t>控制信号线4芯0.3平方10米，2芯0.3平方10米</t>
    <phoneticPr fontId="1" type="noConversion"/>
  </si>
  <si>
    <t>木螺丝</t>
    <phoneticPr fontId="1" type="noConversion"/>
  </si>
  <si>
    <t>断路器</t>
    <phoneticPr fontId="1" type="noConversion"/>
  </si>
  <si>
    <t>对边*1.1547=对边</t>
    <phoneticPr fontId="1" type="noConversion"/>
  </si>
  <si>
    <t>接触器</t>
    <phoneticPr fontId="1" type="noConversion"/>
  </si>
  <si>
    <t>万用表</t>
    <phoneticPr fontId="1" type="noConversion"/>
  </si>
  <si>
    <t>1.5钻头5包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</si>
</sst>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Fill="1" applyBorder="1"/>
    <xf numFmtId="176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25"/>
  <cols>
    <col min="1" max="1" width="9.5" bestFit="1" customWidth="1"/>
    <col min="2" max="2" width="12.625" customWidth="1"/>
    <col min="3" max="3" width="13.125" customWidth="1"/>
    <col min="4" max="4" width="37.75" customWidth="1"/>
  </cols>
  <sheetData>
    <row r="1" spans="1:4" s="3" customFormat="1">
      <c r="A1" s="3" t="s">
        <v>3</v>
      </c>
      <c r="B1" s="3" t="s">
        <v>4</v>
      </c>
      <c r="C1" s="3" t="s">
        <v>5</v>
      </c>
      <c r="D1" s="3" t="s">
        <v>0</v>
      </c>
    </row>
    <row r="2" spans="1:4">
      <c r="A2">
        <v>20191022</v>
      </c>
      <c r="B2" s="25">
        <v>10993</v>
      </c>
      <c r="C2" s="25">
        <v>10993</v>
      </c>
      <c r="D2" t="s">
        <v>100</v>
      </c>
    </row>
    <row r="3" spans="1:4">
      <c r="C3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/>
  <sheetData>
    <row r="1" spans="1:4">
      <c r="A1" s="3" t="s">
        <v>3</v>
      </c>
      <c r="B1" s="3" t="s">
        <v>2</v>
      </c>
      <c r="C1" s="3" t="s">
        <v>1</v>
      </c>
      <c r="D1" s="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25"/>
  <sheetData>
    <row r="1" spans="1:4">
      <c r="A1" s="3" t="s">
        <v>3</v>
      </c>
      <c r="B1" s="3" t="s">
        <v>2</v>
      </c>
      <c r="C1" s="3" t="s">
        <v>1</v>
      </c>
      <c r="D1" s="3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D11" sqref="D11"/>
    </sheetView>
  </sheetViews>
  <sheetFormatPr defaultRowHeight="14.25"/>
  <cols>
    <col min="1" max="1" width="9.5" bestFit="1" customWidth="1"/>
    <col min="4" max="4" width="51.625" customWidth="1"/>
    <col min="5" max="5" width="14.625" customWidth="1"/>
    <col min="6" max="6" width="14.375" customWidth="1"/>
    <col min="7" max="7" width="12.375" customWidth="1"/>
    <col min="8" max="8" width="9.5" bestFit="1" customWidth="1"/>
    <col min="11" max="11" width="21.875" customWidth="1"/>
    <col min="14" max="14" width="14.375" customWidth="1"/>
  </cols>
  <sheetData>
    <row r="1" spans="1:14">
      <c r="A1" s="3" t="s">
        <v>3</v>
      </c>
      <c r="B1" s="3" t="s">
        <v>2</v>
      </c>
      <c r="C1" s="3" t="s">
        <v>1</v>
      </c>
      <c r="D1" s="3" t="s">
        <v>0</v>
      </c>
      <c r="E1" s="3" t="s">
        <v>102</v>
      </c>
      <c r="F1" t="s">
        <v>101</v>
      </c>
    </row>
    <row r="2" spans="1:14" ht="16.5">
      <c r="A2">
        <v>20191208</v>
      </c>
      <c r="B2">
        <v>78</v>
      </c>
      <c r="C2">
        <f>SUM($B$2:B2)</f>
        <v>78</v>
      </c>
      <c r="D2" t="s">
        <v>104</v>
      </c>
      <c r="E2">
        <f>SUM($B$2:B2)</f>
        <v>78</v>
      </c>
      <c r="N2" s="19" t="s">
        <v>89</v>
      </c>
    </row>
    <row r="3" spans="1:14">
      <c r="A3">
        <v>20191208</v>
      </c>
      <c r="B3">
        <v>25</v>
      </c>
      <c r="C3">
        <f>SUM($B$2:B3)</f>
        <v>103</v>
      </c>
      <c r="D3" t="s">
        <v>105</v>
      </c>
      <c r="E3">
        <f>SUM($B$2:B3)</f>
        <v>103</v>
      </c>
      <c r="H3" s="27"/>
      <c r="I3" s="27"/>
      <c r="J3" s="27"/>
      <c r="K3" s="27"/>
    </row>
    <row r="4" spans="1:14">
      <c r="A4">
        <v>20191208</v>
      </c>
      <c r="B4">
        <v>8</v>
      </c>
      <c r="C4">
        <f>SUM($B$2:B4)</f>
        <v>111</v>
      </c>
      <c r="D4" t="s">
        <v>106</v>
      </c>
      <c r="E4">
        <f>SUM($B$2:B4)</f>
        <v>111</v>
      </c>
      <c r="G4" t="s">
        <v>109</v>
      </c>
      <c r="H4">
        <v>297</v>
      </c>
      <c r="I4">
        <f>SUM($H$4:H4)</f>
        <v>297</v>
      </c>
    </row>
    <row r="5" spans="1:14" s="1" customFormat="1">
      <c r="A5" s="2">
        <v>20191209</v>
      </c>
      <c r="B5" s="2">
        <v>9</v>
      </c>
      <c r="C5">
        <f>SUM($B$2:B5)</f>
        <v>120</v>
      </c>
      <c r="D5" s="1" t="s">
        <v>107</v>
      </c>
      <c r="E5">
        <f>SUM($B$2:B5)</f>
        <v>120</v>
      </c>
      <c r="G5" t="s">
        <v>109</v>
      </c>
      <c r="H5" s="1">
        <v>158</v>
      </c>
      <c r="I5">
        <f>SUM($H$4:H5)</f>
        <v>455</v>
      </c>
    </row>
    <row r="6" spans="1:14">
      <c r="A6" s="2">
        <v>20191209</v>
      </c>
      <c r="B6">
        <v>190</v>
      </c>
      <c r="C6">
        <f>SUM($B$2:B6)</f>
        <v>310</v>
      </c>
      <c r="D6" t="s">
        <v>108</v>
      </c>
      <c r="E6">
        <f>SUM($B$2:B6)</f>
        <v>310</v>
      </c>
      <c r="J6" s="1"/>
    </row>
    <row r="7" spans="1:14">
      <c r="A7" s="2">
        <v>20191209</v>
      </c>
      <c r="B7">
        <v>842</v>
      </c>
      <c r="C7">
        <f>SUM($B$2:B7)</f>
        <v>1152</v>
      </c>
      <c r="D7" t="s">
        <v>110</v>
      </c>
      <c r="E7">
        <f>SUM($B$2:B7)</f>
        <v>1152</v>
      </c>
      <c r="J7" s="1"/>
    </row>
    <row r="8" spans="1:14">
      <c r="A8" s="2">
        <v>20191212</v>
      </c>
      <c r="B8">
        <v>227.2</v>
      </c>
      <c r="C8">
        <f>SUM($B$2:B8)</f>
        <v>1379.2</v>
      </c>
      <c r="D8" t="s">
        <v>111</v>
      </c>
      <c r="E8">
        <f>SUM($B$2:B8)</f>
        <v>1379.2</v>
      </c>
      <c r="J8" s="1"/>
    </row>
    <row r="9" spans="1:14">
      <c r="A9" s="2">
        <v>20191212</v>
      </c>
      <c r="B9">
        <v>211</v>
      </c>
      <c r="C9">
        <f>SUM($B$2:B9)</f>
        <v>1590.2</v>
      </c>
      <c r="D9" t="s">
        <v>113</v>
      </c>
      <c r="E9">
        <f>SUM($B$2:B9)</f>
        <v>1590.2</v>
      </c>
    </row>
    <row r="10" spans="1:14">
      <c r="A10" s="2">
        <v>20191214</v>
      </c>
      <c r="B10">
        <v>15</v>
      </c>
      <c r="C10">
        <f>SUM($B$2:B10)</f>
        <v>1605.2</v>
      </c>
      <c r="D10" t="s">
        <v>114</v>
      </c>
      <c r="E10">
        <f>SUM($B$2:B10)</f>
        <v>1605.2</v>
      </c>
    </row>
    <row r="11" spans="1:14">
      <c r="A11" s="2">
        <v>20191221</v>
      </c>
      <c r="B11">
        <v>200</v>
      </c>
      <c r="C11">
        <f>SUM($B$2:B11)</f>
        <v>1805.2</v>
      </c>
      <c r="D11" t="s">
        <v>123</v>
      </c>
      <c r="E11">
        <f>SUM($B$2:B11)</f>
        <v>1805.2</v>
      </c>
    </row>
    <row r="12" spans="1:14">
      <c r="A12" s="2"/>
      <c r="C12">
        <f>SUM($B$2:B12)</f>
        <v>1805.2</v>
      </c>
      <c r="E12">
        <f>SUM($B$2:B12)</f>
        <v>1805.2</v>
      </c>
    </row>
    <row r="13" spans="1:14">
      <c r="C13">
        <f>SUM($B$2:B13)</f>
        <v>1805.2</v>
      </c>
      <c r="E13">
        <f>SUM($B$2:B13)</f>
        <v>1805.2</v>
      </c>
    </row>
    <row r="14" spans="1:14">
      <c r="C14">
        <f>SUM($B$2:B14)</f>
        <v>1805.2</v>
      </c>
      <c r="E14">
        <f>SUM($B$2:B14)</f>
        <v>1805.2</v>
      </c>
    </row>
    <row r="15" spans="1:14">
      <c r="C15">
        <f>SUM($B$2:B15)</f>
        <v>1805.2</v>
      </c>
      <c r="E15">
        <f>SUM($B$2:B15)</f>
        <v>1805.2</v>
      </c>
    </row>
    <row r="16" spans="1:14">
      <c r="C16">
        <f>SUM($B$2:B16)</f>
        <v>1805.2</v>
      </c>
      <c r="E16">
        <f>SUM($B$2:B16)</f>
        <v>1805.2</v>
      </c>
    </row>
    <row r="17" spans="1:6">
      <c r="C17">
        <f>SUM($B$2:B17)</f>
        <v>1805.2</v>
      </c>
      <c r="E17">
        <f>SUM($B$2:B17)</f>
        <v>1805.2</v>
      </c>
    </row>
    <row r="18" spans="1:6">
      <c r="C18">
        <f>SUM($B$2:B18)</f>
        <v>1805.2</v>
      </c>
      <c r="E18">
        <f>SUM($B$2:B18)</f>
        <v>1805.2</v>
      </c>
    </row>
    <row r="19" spans="1:6">
      <c r="C19">
        <f>SUM($B$2:B19)</f>
        <v>1805.2</v>
      </c>
      <c r="E19">
        <f>SUM($B$2:B19)</f>
        <v>1805.2</v>
      </c>
    </row>
    <row r="20" spans="1:6">
      <c r="C20">
        <f>SUM($B$2:B20)</f>
        <v>1805.2</v>
      </c>
      <c r="E20">
        <f>SUM($B$2:B20)</f>
        <v>1805.2</v>
      </c>
    </row>
    <row r="21" spans="1:6">
      <c r="C21">
        <f>SUM($B$2:B21)</f>
        <v>1805.2</v>
      </c>
      <c r="E21">
        <f>SUM($B$2:B21)</f>
        <v>1805.2</v>
      </c>
    </row>
    <row r="22" spans="1:6">
      <c r="C22">
        <f>SUM($B$2:B22)</f>
        <v>1805.2</v>
      </c>
      <c r="E22">
        <f>SUM($B$2:B22)</f>
        <v>1805.2</v>
      </c>
    </row>
    <row r="23" spans="1:6">
      <c r="C23">
        <f>SUM($B$2:B23)</f>
        <v>1805.2</v>
      </c>
      <c r="E23">
        <f>SUM($B$2:B23)</f>
        <v>1805.2</v>
      </c>
    </row>
    <row r="24" spans="1:6">
      <c r="A24" s="2">
        <v>20191212</v>
      </c>
      <c r="B24">
        <v>1289.6099999999999</v>
      </c>
      <c r="C24">
        <f>SUM($B$2:B24)</f>
        <v>3094.81</v>
      </c>
      <c r="D24" t="s">
        <v>112</v>
      </c>
      <c r="F24">
        <f>SUM($B$24:B24)</f>
        <v>1289.6099999999999</v>
      </c>
    </row>
    <row r="25" spans="1:6">
      <c r="A25">
        <v>20191216</v>
      </c>
      <c r="B25">
        <v>11</v>
      </c>
      <c r="C25">
        <f>SUM($B$2:B25)</f>
        <v>3105.81</v>
      </c>
      <c r="D25" t="s">
        <v>115</v>
      </c>
      <c r="F25">
        <f>SUM($B$24:B25)</f>
        <v>1300.6099999999999</v>
      </c>
    </row>
    <row r="26" spans="1:6">
      <c r="A26">
        <v>20191216</v>
      </c>
      <c r="B26">
        <v>48</v>
      </c>
      <c r="C26">
        <f>SUM($B$2:B26)</f>
        <v>3153.81</v>
      </c>
      <c r="D26" t="s">
        <v>116</v>
      </c>
      <c r="F26">
        <f>SUM($B$24:B26)</f>
        <v>1348.61</v>
      </c>
    </row>
    <row r="27" spans="1:6">
      <c r="A27">
        <v>20191216</v>
      </c>
      <c r="B27">
        <v>40</v>
      </c>
      <c r="C27">
        <f>SUM($B$2:B27)</f>
        <v>3193.81</v>
      </c>
      <c r="D27" t="s">
        <v>117</v>
      </c>
      <c r="F27">
        <f>SUM($B$24:B27)</f>
        <v>1388.61</v>
      </c>
    </row>
    <row r="28" spans="1:6">
      <c r="A28">
        <v>20191216</v>
      </c>
      <c r="B28" s="26">
        <v>9.4</v>
      </c>
      <c r="C28">
        <f>SUM($B$2:B28)</f>
        <v>3203.21</v>
      </c>
      <c r="D28" t="s">
        <v>118</v>
      </c>
      <c r="F28">
        <f>SUM($B$24:B28)</f>
        <v>1398.01</v>
      </c>
    </row>
    <row r="29" spans="1:6">
      <c r="A29">
        <v>20191216</v>
      </c>
      <c r="B29">
        <v>12.8</v>
      </c>
      <c r="C29">
        <f>SUM($B$2:B29)</f>
        <v>3216.01</v>
      </c>
      <c r="D29" t="s">
        <v>119</v>
      </c>
      <c r="F29">
        <f>SUM($B$24:B29)</f>
        <v>1410.81</v>
      </c>
    </row>
    <row r="30" spans="1:6">
      <c r="A30" s="26">
        <v>20191220</v>
      </c>
      <c r="B30" s="26">
        <v>53.4</v>
      </c>
      <c r="C30">
        <f>SUM($B$2:B30)</f>
        <v>3269.4100000000003</v>
      </c>
      <c r="D30" s="26" t="s">
        <v>121</v>
      </c>
      <c r="F30">
        <f>SUM($B$24:B30)</f>
        <v>1464.21</v>
      </c>
    </row>
    <row r="31" spans="1:6">
      <c r="A31" s="26">
        <v>20191221</v>
      </c>
      <c r="B31" s="26">
        <v>65</v>
      </c>
      <c r="C31">
        <f>SUM($B$2:B31)</f>
        <v>3334.4100000000003</v>
      </c>
      <c r="D31" s="26" t="s">
        <v>122</v>
      </c>
      <c r="F31">
        <f>SUM($B$24:B31)</f>
        <v>1529.21</v>
      </c>
    </row>
    <row r="32" spans="1:6">
      <c r="A32" s="26"/>
      <c r="B32" s="26"/>
      <c r="C32">
        <f>SUM($B$2:B32)</f>
        <v>3334.4100000000003</v>
      </c>
      <c r="D32" s="26"/>
      <c r="F32">
        <f>SUM($B$24:B32)</f>
        <v>1529.21</v>
      </c>
    </row>
    <row r="33" spans="1:6">
      <c r="A33" s="26"/>
      <c r="B33" s="26"/>
      <c r="C33">
        <f>SUM($B$2:B33)</f>
        <v>3334.4100000000003</v>
      </c>
      <c r="D33" s="26"/>
      <c r="F33">
        <f>SUM($B$24:B33)</f>
        <v>1529.21</v>
      </c>
    </row>
    <row r="34" spans="1:6">
      <c r="A34" s="26"/>
      <c r="B34" s="26"/>
      <c r="C34">
        <f>SUM($B$2:B34)</f>
        <v>3334.4100000000003</v>
      </c>
      <c r="D34" s="26"/>
      <c r="F34">
        <f>SUM($B$24:B34)</f>
        <v>1529.21</v>
      </c>
    </row>
    <row r="35" spans="1:6">
      <c r="A35" s="26"/>
      <c r="B35" s="26"/>
      <c r="C35">
        <f>SUM($B$2:B35)</f>
        <v>3334.4100000000003</v>
      </c>
      <c r="D35" s="26"/>
      <c r="F35">
        <f>SUM($B$24:B35)</f>
        <v>1529.21</v>
      </c>
    </row>
    <row r="36" spans="1:6">
      <c r="A36" s="26"/>
      <c r="B36" s="26"/>
      <c r="C36">
        <f>SUM($B$2:B36)</f>
        <v>3334.4100000000003</v>
      </c>
      <c r="D36" s="26"/>
      <c r="F36">
        <f>SUM($B$24:B36)</f>
        <v>1529.21</v>
      </c>
    </row>
    <row r="37" spans="1:6">
      <c r="A37" s="26"/>
      <c r="B37" s="26"/>
      <c r="C37">
        <f>SUM($B$2:B37)</f>
        <v>3334.4100000000003</v>
      </c>
      <c r="D37" s="26"/>
      <c r="F37">
        <f>SUM($B$24:B37)</f>
        <v>1529.21</v>
      </c>
    </row>
    <row r="38" spans="1:6">
      <c r="A38" s="26"/>
      <c r="B38" s="26"/>
      <c r="C38">
        <f>SUM($B$2:B38)</f>
        <v>3334.4100000000003</v>
      </c>
      <c r="D38" s="26"/>
      <c r="F38">
        <f>SUM($B$24:B38)</f>
        <v>1529.21</v>
      </c>
    </row>
    <row r="39" spans="1:6">
      <c r="A39" s="26"/>
      <c r="B39" s="26"/>
      <c r="C39">
        <f>SUM($B$2:B39)</f>
        <v>3334.4100000000003</v>
      </c>
      <c r="D39" s="26"/>
      <c r="F39">
        <f>SUM($B$24:B39)</f>
        <v>1529.21</v>
      </c>
    </row>
    <row r="40" spans="1:6">
      <c r="A40" s="26"/>
      <c r="B40" s="26"/>
      <c r="D40" s="26"/>
    </row>
    <row r="41" spans="1:6">
      <c r="A41" s="26"/>
      <c r="B41" s="26"/>
      <c r="D41" s="26"/>
    </row>
    <row r="42" spans="1:6">
      <c r="A42" s="26"/>
      <c r="B42" s="26"/>
      <c r="D42" s="26"/>
    </row>
    <row r="43" spans="1:6">
      <c r="A43" s="26"/>
      <c r="B43" s="26"/>
      <c r="D43" s="26"/>
    </row>
    <row r="44" spans="1:6">
      <c r="A44" s="26"/>
      <c r="B44" s="26"/>
      <c r="D44" s="26"/>
    </row>
    <row r="45" spans="1:6">
      <c r="A45" s="26"/>
      <c r="B45" s="26"/>
      <c r="D45" s="26"/>
    </row>
    <row r="46" spans="1:6">
      <c r="A46" s="26"/>
      <c r="B46" s="26"/>
      <c r="D46" s="26"/>
    </row>
    <row r="47" spans="1:6">
      <c r="A47" s="26"/>
      <c r="B47" s="26"/>
      <c r="D47" s="26"/>
    </row>
    <row r="48" spans="1:6">
      <c r="A48" s="26"/>
      <c r="B48" s="26"/>
      <c r="D48" s="26"/>
    </row>
    <row r="49" spans="1:4">
      <c r="A49" s="26"/>
      <c r="B49" s="26"/>
      <c r="D49" s="26"/>
    </row>
    <row r="50" spans="1:4">
      <c r="A50" s="26"/>
      <c r="B50" s="26"/>
      <c r="C50" s="26"/>
      <c r="D50" s="26"/>
    </row>
    <row r="51" spans="1:4">
      <c r="A51" s="26"/>
      <c r="B51" s="26"/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spans="1:4">
      <c r="A54" s="26"/>
      <c r="B54" s="26"/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4" spans="1:4">
      <c r="A64" s="26"/>
      <c r="D64" s="26"/>
    </row>
  </sheetData>
  <mergeCells count="1">
    <mergeCell ref="H3:K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F5" sqref="F5"/>
    </sheetView>
  </sheetViews>
  <sheetFormatPr defaultRowHeight="14.25"/>
  <cols>
    <col min="1" max="1" width="12.5" customWidth="1"/>
    <col min="2" max="2" width="16.875" customWidth="1"/>
    <col min="3" max="3" width="42.375" customWidth="1"/>
    <col min="6" max="6" width="18.5" customWidth="1"/>
    <col min="9" max="9" width="16.75" customWidth="1"/>
  </cols>
  <sheetData>
    <row r="1" spans="1:8">
      <c r="A1" s="3" t="s">
        <v>17</v>
      </c>
      <c r="B1" s="3" t="s">
        <v>13</v>
      </c>
      <c r="C1" s="3" t="s">
        <v>14</v>
      </c>
    </row>
    <row r="2" spans="1:8">
      <c r="A2" s="3" t="s">
        <v>16</v>
      </c>
      <c r="B2" s="3" t="s">
        <v>15</v>
      </c>
      <c r="C2" t="s">
        <v>64</v>
      </c>
      <c r="G2" s="3"/>
      <c r="H2" s="3"/>
    </row>
    <row r="3" spans="1:8">
      <c r="B3" s="3" t="s">
        <v>18</v>
      </c>
      <c r="C3" t="s">
        <v>63</v>
      </c>
      <c r="G3" s="3"/>
      <c r="H3" s="3"/>
    </row>
    <row r="4" spans="1:8">
      <c r="B4" s="3" t="s">
        <v>19</v>
      </c>
      <c r="C4" t="s">
        <v>62</v>
      </c>
      <c r="G4" s="3"/>
      <c r="H4" s="3"/>
    </row>
    <row r="5" spans="1:8">
      <c r="B5" s="3" t="s">
        <v>20</v>
      </c>
      <c r="C5" t="s">
        <v>66</v>
      </c>
      <c r="F5" t="s">
        <v>120</v>
      </c>
      <c r="G5" s="3"/>
      <c r="H5" s="3"/>
    </row>
    <row r="6" spans="1:8">
      <c r="B6" s="3" t="s">
        <v>67</v>
      </c>
      <c r="C6" t="s">
        <v>68</v>
      </c>
      <c r="G6" s="3"/>
      <c r="H6" s="3"/>
    </row>
    <row r="7" spans="1:8">
      <c r="B7" s="3" t="s">
        <v>21</v>
      </c>
      <c r="C7" t="s">
        <v>61</v>
      </c>
      <c r="G7" s="3"/>
      <c r="H7" s="3"/>
    </row>
    <row r="8" spans="1:8" ht="15">
      <c r="B8" s="3" t="s">
        <v>28</v>
      </c>
      <c r="C8" s="5" t="s">
        <v>69</v>
      </c>
      <c r="G8" s="3"/>
      <c r="H8" s="3"/>
    </row>
    <row r="9" spans="1:8">
      <c r="B9" s="3" t="s">
        <v>22</v>
      </c>
      <c r="C9" t="s">
        <v>60</v>
      </c>
      <c r="G9" s="3"/>
      <c r="H9" s="3"/>
    </row>
    <row r="10" spans="1:8">
      <c r="B10" s="3" t="s">
        <v>23</v>
      </c>
      <c r="C10" t="s">
        <v>65</v>
      </c>
      <c r="G10" s="3"/>
      <c r="H10" s="3"/>
    </row>
    <row r="11" spans="1:8">
      <c r="B11" s="3"/>
      <c r="G11" s="3"/>
      <c r="H11" s="3"/>
    </row>
    <row r="12" spans="1:8">
      <c r="A12" s="8" t="s">
        <v>24</v>
      </c>
      <c r="B12" s="3" t="s">
        <v>36</v>
      </c>
      <c r="C12" t="s">
        <v>37</v>
      </c>
      <c r="G12" s="3"/>
      <c r="H12" s="3"/>
    </row>
    <row r="13" spans="1:8">
      <c r="A13" s="8"/>
      <c r="B13" s="3" t="s">
        <v>25</v>
      </c>
      <c r="C13" t="s">
        <v>57</v>
      </c>
      <c r="G13" s="3"/>
      <c r="H13" s="3"/>
    </row>
    <row r="14" spans="1:8">
      <c r="A14" s="8"/>
      <c r="B14" s="3" t="s">
        <v>46</v>
      </c>
      <c r="C14" t="s">
        <v>47</v>
      </c>
      <c r="G14" s="3"/>
      <c r="H14" s="3"/>
    </row>
    <row r="15" spans="1:8" ht="15">
      <c r="A15" s="8"/>
      <c r="B15" s="3" t="s">
        <v>52</v>
      </c>
      <c r="C15" s="5" t="s">
        <v>53</v>
      </c>
      <c r="G15" s="3"/>
      <c r="H15" s="3"/>
    </row>
    <row r="16" spans="1:8">
      <c r="A16" s="8"/>
      <c r="G16" s="3"/>
      <c r="H16" s="3"/>
    </row>
    <row r="17" spans="1:8">
      <c r="A17" s="8"/>
      <c r="B17" s="3"/>
      <c r="G17" s="3"/>
      <c r="H17" s="3"/>
    </row>
    <row r="18" spans="1:8">
      <c r="A18" s="8"/>
      <c r="B18" s="3"/>
      <c r="G18" s="3"/>
      <c r="H18" s="3"/>
    </row>
    <row r="19" spans="1:8">
      <c r="A19" s="8" t="s">
        <v>38</v>
      </c>
      <c r="B19" s="3" t="s">
        <v>39</v>
      </c>
      <c r="C19" t="s">
        <v>40</v>
      </c>
      <c r="G19" s="3"/>
      <c r="H19" s="3"/>
    </row>
    <row r="20" spans="1:8">
      <c r="A20" s="8"/>
      <c r="B20" s="3" t="s">
        <v>44</v>
      </c>
      <c r="C20" t="s">
        <v>45</v>
      </c>
      <c r="G20" s="3"/>
      <c r="H20" s="3"/>
    </row>
    <row r="21" spans="1:8">
      <c r="A21" s="8"/>
      <c r="B21" s="3" t="s">
        <v>48</v>
      </c>
      <c r="C21" t="s">
        <v>49</v>
      </c>
      <c r="G21" s="3"/>
      <c r="H21" s="3"/>
    </row>
    <row r="22" spans="1:8">
      <c r="A22" s="8"/>
      <c r="B22" s="3"/>
      <c r="G22" s="3"/>
      <c r="H22" s="3"/>
    </row>
    <row r="23" spans="1:8">
      <c r="A23" s="8"/>
      <c r="B23" s="3"/>
      <c r="G23" s="3"/>
      <c r="H23" s="3"/>
    </row>
    <row r="24" spans="1:8">
      <c r="A24" s="8" t="s">
        <v>26</v>
      </c>
      <c r="B24" s="3" t="s">
        <v>27</v>
      </c>
      <c r="C24" t="s">
        <v>56</v>
      </c>
      <c r="G24" s="3"/>
      <c r="H24" s="3"/>
    </row>
    <row r="25" spans="1:8" ht="15">
      <c r="A25" s="8"/>
      <c r="B25" s="3" t="s">
        <v>50</v>
      </c>
      <c r="C25" s="5" t="s">
        <v>51</v>
      </c>
      <c r="G25" s="3"/>
      <c r="H25" s="3"/>
    </row>
    <row r="26" spans="1:8">
      <c r="A26" s="8"/>
      <c r="B26" s="3"/>
      <c r="G26" s="3"/>
      <c r="H26" s="3"/>
    </row>
    <row r="27" spans="1:8">
      <c r="A27" s="8"/>
      <c r="B27" s="3"/>
      <c r="G27" s="3"/>
      <c r="H27" s="3"/>
    </row>
    <row r="28" spans="1:8">
      <c r="A28" s="8"/>
      <c r="B28" s="3"/>
      <c r="G28" s="3"/>
      <c r="H28" s="3"/>
    </row>
    <row r="29" spans="1:8">
      <c r="A29" s="8" t="s">
        <v>41</v>
      </c>
      <c r="B29" s="3" t="s">
        <v>42</v>
      </c>
      <c r="C29" t="s">
        <v>43</v>
      </c>
      <c r="G29" s="3"/>
      <c r="H29" s="3"/>
    </row>
    <row r="30" spans="1:8" ht="15">
      <c r="A30" s="8"/>
      <c r="B30" s="3" t="s">
        <v>54</v>
      </c>
      <c r="C30" s="5" t="s">
        <v>55</v>
      </c>
      <c r="G30" s="3"/>
      <c r="H30" s="3"/>
    </row>
    <row r="31" spans="1:8">
      <c r="A31" s="8"/>
      <c r="B31" s="3" t="s">
        <v>58</v>
      </c>
      <c r="C31" t="s">
        <v>59</v>
      </c>
      <c r="G31" s="3"/>
      <c r="H31" s="3"/>
    </row>
    <row r="32" spans="1:8">
      <c r="A32" s="8"/>
      <c r="G32" s="3"/>
      <c r="H32" s="3"/>
    </row>
    <row r="33" spans="1:12">
      <c r="A33" s="8"/>
      <c r="B33" s="3"/>
      <c r="G33" s="3"/>
      <c r="H33" s="3"/>
    </row>
    <row r="34" spans="1:12">
      <c r="A34" s="8" t="s">
        <v>29</v>
      </c>
      <c r="B34" s="6" t="s">
        <v>33</v>
      </c>
      <c r="C34" t="s">
        <v>70</v>
      </c>
      <c r="G34" s="3"/>
      <c r="H34" s="3"/>
    </row>
    <row r="35" spans="1:12" ht="15">
      <c r="B35" s="3" t="s">
        <v>31</v>
      </c>
      <c r="C35" s="5" t="s">
        <v>34</v>
      </c>
      <c r="G35" s="3"/>
      <c r="H35" s="3"/>
    </row>
    <row r="36" spans="1:12" ht="15">
      <c r="B36" s="7" t="s">
        <v>32</v>
      </c>
      <c r="C36" s="5" t="s">
        <v>71</v>
      </c>
      <c r="G36" s="3"/>
      <c r="H36" s="3"/>
    </row>
    <row r="37" spans="1:12" ht="15">
      <c r="B37" s="3" t="s">
        <v>30</v>
      </c>
      <c r="C37" s="4" t="s">
        <v>72</v>
      </c>
      <c r="G37" s="3"/>
      <c r="H37" s="3"/>
    </row>
    <row r="38" spans="1:12">
      <c r="B38" s="3" t="s">
        <v>35</v>
      </c>
      <c r="C38" t="s">
        <v>73</v>
      </c>
      <c r="G38" s="3"/>
      <c r="H38" s="3"/>
    </row>
    <row r="39" spans="1:12" ht="15">
      <c r="B39" s="3"/>
      <c r="C39" s="5"/>
      <c r="G39" s="3"/>
      <c r="H39" s="3"/>
    </row>
    <row r="40" spans="1:12" ht="15">
      <c r="B40" s="3"/>
      <c r="C40" s="5"/>
      <c r="G40" s="3"/>
      <c r="H40" s="3"/>
    </row>
    <row r="41" spans="1:12" ht="15">
      <c r="A41" s="8" t="s">
        <v>74</v>
      </c>
      <c r="B41" t="s">
        <v>75</v>
      </c>
      <c r="C41" s="5"/>
      <c r="G41" s="3"/>
      <c r="H41" s="3"/>
    </row>
    <row r="42" spans="1:12" ht="15">
      <c r="B42" s="3"/>
      <c r="C42" s="5"/>
      <c r="G42" s="3"/>
      <c r="H42" s="3"/>
    </row>
    <row r="43" spans="1:12" ht="15">
      <c r="B43" s="3"/>
      <c r="C43" s="5"/>
      <c r="G43" s="3"/>
      <c r="H43" s="3"/>
    </row>
    <row r="44" spans="1:12" ht="15">
      <c r="B44" s="3"/>
      <c r="C44" s="5"/>
      <c r="G44" s="3"/>
      <c r="H44" s="3"/>
    </row>
    <row r="45" spans="1:12" ht="15">
      <c r="B45" s="3"/>
      <c r="C45" s="5"/>
      <c r="G45" s="3"/>
      <c r="H45" s="3"/>
    </row>
    <row r="46" spans="1:12">
      <c r="G46" s="3"/>
      <c r="H46" s="3"/>
    </row>
    <row r="47" spans="1:12">
      <c r="A47" s="3" t="s">
        <v>3</v>
      </c>
      <c r="B47" s="3" t="s">
        <v>6</v>
      </c>
      <c r="C47" s="3" t="s">
        <v>7</v>
      </c>
      <c r="D47" s="3" t="s">
        <v>0</v>
      </c>
      <c r="F47" t="s">
        <v>10</v>
      </c>
      <c r="G47" s="3" t="s">
        <v>7</v>
      </c>
      <c r="H47" s="3" t="s">
        <v>11</v>
      </c>
      <c r="I47" t="s">
        <v>12</v>
      </c>
      <c r="J47" t="s">
        <v>86</v>
      </c>
      <c r="K47" t="s">
        <v>87</v>
      </c>
      <c r="L47" t="s">
        <v>88</v>
      </c>
    </row>
    <row r="48" spans="1:12">
      <c r="A48" s="3">
        <v>20190820</v>
      </c>
      <c r="B48" t="s">
        <v>8</v>
      </c>
      <c r="C48">
        <v>35</v>
      </c>
      <c r="F48">
        <v>37</v>
      </c>
      <c r="G48">
        <v>0.16500000000000001</v>
      </c>
      <c r="I48">
        <v>2.1000000000000001E-2</v>
      </c>
      <c r="J48">
        <v>2302.3742999999999</v>
      </c>
      <c r="K48">
        <v>80583.100000000006</v>
      </c>
    </row>
    <row r="49" spans="1:12">
      <c r="A49" s="3">
        <v>20190820</v>
      </c>
      <c r="B49" t="s">
        <v>9</v>
      </c>
      <c r="C49">
        <v>57</v>
      </c>
      <c r="G49">
        <v>0.23319999999999999</v>
      </c>
      <c r="H49">
        <f>G49-G48</f>
        <v>6.8199999999999983E-2</v>
      </c>
      <c r="J49">
        <v>2010.502</v>
      </c>
      <c r="K49">
        <v>114598.6</v>
      </c>
      <c r="L49">
        <v>34015.5</v>
      </c>
    </row>
    <row r="50" spans="1:12">
      <c r="A50">
        <v>20190904</v>
      </c>
      <c r="B50" t="s">
        <v>95</v>
      </c>
      <c r="C50">
        <v>41</v>
      </c>
      <c r="F50">
        <v>19</v>
      </c>
      <c r="G50">
        <v>0.27300000000000002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E1" workbookViewId="0">
      <selection activeCell="T7" sqref="T7"/>
    </sheetView>
  </sheetViews>
  <sheetFormatPr defaultRowHeight="14.25"/>
  <cols>
    <col min="1" max="2" width="9.5" bestFit="1" customWidth="1"/>
    <col min="8" max="9" width="9.5" bestFit="1" customWidth="1"/>
    <col min="13" max="14" width="9.5" bestFit="1" customWidth="1"/>
    <col min="19" max="19" width="9.5" bestFit="1" customWidth="1"/>
    <col min="20" max="20" width="11.875" customWidth="1"/>
  </cols>
  <sheetData>
    <row r="1" spans="1:21" ht="15" thickTop="1">
      <c r="A1" s="10" t="s">
        <v>76</v>
      </c>
      <c r="B1" s="11" t="s">
        <v>77</v>
      </c>
      <c r="C1" s="11" t="s">
        <v>78</v>
      </c>
      <c r="D1" s="11" t="s">
        <v>79</v>
      </c>
      <c r="E1" s="12" t="s">
        <v>80</v>
      </c>
      <c r="G1" s="10" t="s">
        <v>76</v>
      </c>
      <c r="H1" s="11" t="s">
        <v>77</v>
      </c>
      <c r="I1" s="11" t="s">
        <v>78</v>
      </c>
      <c r="J1" s="11" t="s">
        <v>79</v>
      </c>
      <c r="K1" s="12" t="s">
        <v>80</v>
      </c>
      <c r="M1" s="10" t="s">
        <v>76</v>
      </c>
      <c r="N1" s="11" t="s">
        <v>77</v>
      </c>
      <c r="O1" s="11" t="s">
        <v>78</v>
      </c>
      <c r="P1" s="11" t="s">
        <v>79</v>
      </c>
      <c r="Q1" s="12" t="s">
        <v>80</v>
      </c>
      <c r="R1" s="20"/>
      <c r="S1" s="22"/>
      <c r="T1" s="21"/>
      <c r="U1" s="23"/>
    </row>
    <row r="2" spans="1:21">
      <c r="A2" s="13">
        <v>20190822</v>
      </c>
      <c r="B2" s="9">
        <v>11900</v>
      </c>
      <c r="C2" s="9">
        <v>12</v>
      </c>
      <c r="D2" s="9"/>
      <c r="E2" s="14" t="s">
        <v>81</v>
      </c>
      <c r="G2" s="13">
        <v>20190822</v>
      </c>
      <c r="H2" s="9">
        <v>5000</v>
      </c>
      <c r="I2" s="9">
        <v>12</v>
      </c>
      <c r="J2" s="9"/>
      <c r="K2" s="14" t="s">
        <v>81</v>
      </c>
      <c r="M2" s="13">
        <v>20191008</v>
      </c>
      <c r="N2" s="9">
        <v>6000</v>
      </c>
      <c r="O2" s="9">
        <v>12</v>
      </c>
      <c r="P2" s="9"/>
      <c r="Q2" s="14" t="s">
        <v>81</v>
      </c>
      <c r="R2" s="9"/>
      <c r="S2" s="13"/>
      <c r="T2" s="9"/>
      <c r="U2" s="14"/>
    </row>
    <row r="3" spans="1:21">
      <c r="A3" s="13"/>
      <c r="B3" s="9" t="s">
        <v>82</v>
      </c>
      <c r="C3" s="9" t="s">
        <v>83</v>
      </c>
      <c r="D3" s="9" t="s">
        <v>84</v>
      </c>
      <c r="E3" s="14"/>
      <c r="G3" s="13"/>
      <c r="H3" s="9" t="s">
        <v>82</v>
      </c>
      <c r="I3" s="9" t="s">
        <v>83</v>
      </c>
      <c r="J3" s="9" t="s">
        <v>84</v>
      </c>
      <c r="K3" s="14"/>
      <c r="M3" s="13" t="s">
        <v>99</v>
      </c>
      <c r="N3" s="9" t="s">
        <v>82</v>
      </c>
      <c r="O3" s="9" t="s">
        <v>83</v>
      </c>
      <c r="P3" s="9" t="s">
        <v>84</v>
      </c>
      <c r="Q3" s="14"/>
      <c r="R3" s="9"/>
      <c r="S3" s="24" t="s">
        <v>92</v>
      </c>
      <c r="T3" s="9" t="s">
        <v>90</v>
      </c>
      <c r="U3" s="14" t="s">
        <v>91</v>
      </c>
    </row>
    <row r="4" spans="1:21">
      <c r="A4" s="13"/>
      <c r="B4" s="9">
        <v>20190907</v>
      </c>
      <c r="C4" s="9">
        <v>85.68</v>
      </c>
      <c r="D4" s="9" t="s">
        <v>96</v>
      </c>
      <c r="E4" s="14"/>
      <c r="G4" s="13"/>
      <c r="H4" s="9">
        <v>20190907</v>
      </c>
      <c r="I4" s="9">
        <v>36</v>
      </c>
      <c r="J4" s="9" t="s">
        <v>97</v>
      </c>
      <c r="K4" s="14"/>
      <c r="M4" s="13"/>
      <c r="N4" s="9">
        <v>20191107</v>
      </c>
      <c r="O4" s="9">
        <v>81</v>
      </c>
      <c r="P4" s="9" t="s">
        <v>103</v>
      </c>
      <c r="Q4" s="14"/>
      <c r="R4" s="9"/>
      <c r="S4" s="13">
        <v>20190907</v>
      </c>
      <c r="T4" s="9">
        <f>C4+I4</f>
        <v>121.68</v>
      </c>
      <c r="U4" s="14">
        <v>33</v>
      </c>
    </row>
    <row r="5" spans="1:21">
      <c r="A5" s="13"/>
      <c r="B5" s="9">
        <f>B4+100</f>
        <v>20191007</v>
      </c>
      <c r="C5" s="9">
        <v>160.65</v>
      </c>
      <c r="D5" s="9" t="s">
        <v>96</v>
      </c>
      <c r="E5" s="14"/>
      <c r="G5" s="13"/>
      <c r="H5" s="9">
        <f>H4+100</f>
        <v>20191007</v>
      </c>
      <c r="I5" s="9">
        <v>67.5</v>
      </c>
      <c r="J5" s="9" t="s">
        <v>97</v>
      </c>
      <c r="K5" s="14"/>
      <c r="M5" s="13"/>
      <c r="N5" s="9">
        <v>20191207</v>
      </c>
      <c r="O5" s="9">
        <v>81</v>
      </c>
      <c r="P5" s="9" t="s">
        <v>103</v>
      </c>
      <c r="Q5" s="14"/>
      <c r="R5" s="9"/>
      <c r="S5" s="13">
        <f>S4+100</f>
        <v>20191007</v>
      </c>
      <c r="T5" s="9">
        <f t="shared" ref="T5" si="0">C5+I5</f>
        <v>228.15</v>
      </c>
      <c r="U5" s="14">
        <v>33</v>
      </c>
    </row>
    <row r="6" spans="1:21">
      <c r="A6" s="13"/>
      <c r="B6" s="9">
        <f t="shared" ref="B6:B15" si="1">B5+100</f>
        <v>20191107</v>
      </c>
      <c r="C6" s="18">
        <v>166</v>
      </c>
      <c r="D6" s="9" t="s">
        <v>96</v>
      </c>
      <c r="E6" s="14"/>
      <c r="G6" s="13"/>
      <c r="H6" s="9">
        <f t="shared" ref="H6:H7" si="2">H5+100</f>
        <v>20191107</v>
      </c>
      <c r="I6" s="18">
        <v>69.75</v>
      </c>
      <c r="J6" s="9" t="s">
        <v>96</v>
      </c>
      <c r="K6" s="14"/>
      <c r="M6" s="13"/>
      <c r="N6" s="18">
        <v>20200107</v>
      </c>
      <c r="O6" s="18">
        <v>83.7</v>
      </c>
      <c r="P6" s="9"/>
      <c r="Q6" s="14"/>
      <c r="R6" s="9"/>
      <c r="S6" s="13">
        <f t="shared" ref="S6:S7" si="3">S5+100</f>
        <v>20191107</v>
      </c>
      <c r="T6" s="9">
        <f>C6+I6+O4</f>
        <v>316.75</v>
      </c>
      <c r="U6" s="14">
        <v>33</v>
      </c>
    </row>
    <row r="7" spans="1:21">
      <c r="A7" s="13"/>
      <c r="B7" s="9">
        <f t="shared" si="1"/>
        <v>20191207</v>
      </c>
      <c r="C7" s="9">
        <v>160.65</v>
      </c>
      <c r="D7" s="9" t="s">
        <v>96</v>
      </c>
      <c r="E7" s="14"/>
      <c r="G7" s="13"/>
      <c r="H7" s="9">
        <f t="shared" si="2"/>
        <v>20191207</v>
      </c>
      <c r="I7" s="18">
        <v>67.5</v>
      </c>
      <c r="J7" s="9" t="s">
        <v>96</v>
      </c>
      <c r="K7" s="14"/>
      <c r="M7" s="13"/>
      <c r="N7" s="9">
        <f>N6+100</f>
        <v>20200207</v>
      </c>
      <c r="O7" s="18">
        <v>83.7</v>
      </c>
      <c r="P7" s="9"/>
      <c r="Q7" s="14"/>
      <c r="R7" s="9"/>
      <c r="S7" s="13">
        <f t="shared" si="3"/>
        <v>20191207</v>
      </c>
      <c r="T7" s="9">
        <f t="shared" ref="T7:T16" si="4">C7+I7+O5</f>
        <v>309.14999999999998</v>
      </c>
      <c r="U7" s="14">
        <v>33</v>
      </c>
    </row>
    <row r="8" spans="1:21">
      <c r="A8" s="13"/>
      <c r="B8" s="9">
        <v>20200107</v>
      </c>
      <c r="C8" s="18">
        <v>166</v>
      </c>
      <c r="D8" s="9"/>
      <c r="E8" s="14"/>
      <c r="G8" s="13"/>
      <c r="H8" s="9">
        <v>20200107</v>
      </c>
      <c r="I8" s="18">
        <v>69.75</v>
      </c>
      <c r="J8" s="9"/>
      <c r="K8" s="14"/>
      <c r="M8" s="13"/>
      <c r="N8" s="9">
        <f t="shared" ref="N8:N15" si="5">N7+100</f>
        <v>20200307</v>
      </c>
      <c r="O8" s="18">
        <v>78.3</v>
      </c>
      <c r="P8" s="9"/>
      <c r="Q8" s="14"/>
      <c r="R8" s="9"/>
      <c r="S8" s="13">
        <v>20200107</v>
      </c>
      <c r="T8" s="9">
        <f t="shared" si="4"/>
        <v>319.45</v>
      </c>
      <c r="U8" s="14"/>
    </row>
    <row r="9" spans="1:21">
      <c r="A9" s="13"/>
      <c r="B9" s="9">
        <f>B8+100</f>
        <v>20200207</v>
      </c>
      <c r="C9" s="9">
        <v>166</v>
      </c>
      <c r="D9" s="9"/>
      <c r="E9" s="14"/>
      <c r="G9" s="13"/>
      <c r="H9" s="9">
        <f>H8+100</f>
        <v>20200207</v>
      </c>
      <c r="I9" s="18">
        <v>69.75</v>
      </c>
      <c r="J9" s="9"/>
      <c r="K9" s="14"/>
      <c r="M9" s="13"/>
      <c r="N9" s="9">
        <f t="shared" si="5"/>
        <v>20200407</v>
      </c>
      <c r="O9" s="18">
        <v>83.7</v>
      </c>
      <c r="P9" s="9"/>
      <c r="Q9" s="14"/>
      <c r="R9" s="9"/>
      <c r="S9" s="13">
        <f>S8+100</f>
        <v>20200207</v>
      </c>
      <c r="T9" s="9">
        <f t="shared" si="4"/>
        <v>319.45</v>
      </c>
      <c r="U9" s="14"/>
    </row>
    <row r="10" spans="1:21">
      <c r="A10" s="13"/>
      <c r="B10" s="9">
        <f t="shared" si="1"/>
        <v>20200307</v>
      </c>
      <c r="C10" s="18">
        <v>155.29</v>
      </c>
      <c r="D10" s="9"/>
      <c r="E10" s="14"/>
      <c r="G10" s="13"/>
      <c r="H10" s="9">
        <f t="shared" ref="H10:H15" si="6">H9+100</f>
        <v>20200307</v>
      </c>
      <c r="I10" s="18">
        <v>65.25</v>
      </c>
      <c r="J10" s="9"/>
      <c r="K10" s="14"/>
      <c r="M10" s="13"/>
      <c r="N10" s="9">
        <f t="shared" si="5"/>
        <v>20200507</v>
      </c>
      <c r="O10" s="9">
        <v>81</v>
      </c>
      <c r="P10" s="9"/>
      <c r="Q10" s="14"/>
      <c r="R10" s="9"/>
      <c r="S10" s="13">
        <f t="shared" ref="S10:S19" si="7">S9+100</f>
        <v>20200307</v>
      </c>
      <c r="T10" s="9">
        <f t="shared" si="4"/>
        <v>298.83999999999997</v>
      </c>
      <c r="U10" s="14"/>
    </row>
    <row r="11" spans="1:21">
      <c r="A11" s="13"/>
      <c r="B11" s="9">
        <f t="shared" si="1"/>
        <v>20200407</v>
      </c>
      <c r="C11" s="9">
        <v>166</v>
      </c>
      <c r="D11" s="9"/>
      <c r="E11" s="14"/>
      <c r="G11" s="13"/>
      <c r="H11" s="9">
        <f>H10+100</f>
        <v>20200407</v>
      </c>
      <c r="I11" s="18">
        <v>69.75</v>
      </c>
      <c r="J11" s="9"/>
      <c r="K11" s="14"/>
      <c r="M11" s="13"/>
      <c r="N11" s="9">
        <f t="shared" si="5"/>
        <v>20200607</v>
      </c>
      <c r="O11" s="18">
        <v>83.7</v>
      </c>
      <c r="P11" s="9"/>
      <c r="Q11" s="14"/>
      <c r="R11" s="9"/>
      <c r="S11" s="13">
        <f t="shared" si="7"/>
        <v>20200407</v>
      </c>
      <c r="T11" s="9">
        <f t="shared" si="4"/>
        <v>319.45</v>
      </c>
      <c r="U11" s="14"/>
    </row>
    <row r="12" spans="1:21">
      <c r="A12" s="13"/>
      <c r="B12" s="9">
        <f t="shared" si="1"/>
        <v>20200507</v>
      </c>
      <c r="C12" s="9">
        <v>160.65</v>
      </c>
      <c r="D12" s="9"/>
      <c r="E12" s="14"/>
      <c r="G12" s="13"/>
      <c r="H12" s="9">
        <f t="shared" si="6"/>
        <v>20200507</v>
      </c>
      <c r="I12" s="18">
        <v>67.5</v>
      </c>
      <c r="J12" s="9"/>
      <c r="K12" s="14"/>
      <c r="M12" s="13"/>
      <c r="N12" s="9">
        <f t="shared" si="5"/>
        <v>20200707</v>
      </c>
      <c r="O12" s="9">
        <v>81</v>
      </c>
      <c r="P12" s="9"/>
      <c r="Q12" s="14"/>
      <c r="R12" s="9"/>
      <c r="S12" s="13">
        <f t="shared" si="7"/>
        <v>20200507</v>
      </c>
      <c r="T12" s="9">
        <f t="shared" si="4"/>
        <v>309.14999999999998</v>
      </c>
      <c r="U12" s="14"/>
    </row>
    <row r="13" spans="1:21">
      <c r="A13" s="13"/>
      <c r="B13" s="9">
        <f t="shared" si="1"/>
        <v>20200607</v>
      </c>
      <c r="C13" s="9">
        <v>166</v>
      </c>
      <c r="D13" s="9"/>
      <c r="E13" s="14"/>
      <c r="G13" s="13"/>
      <c r="H13" s="9">
        <f t="shared" si="6"/>
        <v>20200607</v>
      </c>
      <c r="I13" s="18">
        <v>69.75</v>
      </c>
      <c r="J13" s="9"/>
      <c r="K13" s="14"/>
      <c r="M13" s="13"/>
      <c r="N13" s="9">
        <f t="shared" si="5"/>
        <v>20200807</v>
      </c>
      <c r="O13" s="18">
        <v>83.7</v>
      </c>
      <c r="P13" s="9"/>
      <c r="Q13" s="14"/>
      <c r="R13" s="9"/>
      <c r="S13" s="13">
        <f t="shared" si="7"/>
        <v>20200607</v>
      </c>
      <c r="T13" s="9">
        <f t="shared" si="4"/>
        <v>319.45</v>
      </c>
      <c r="U13" s="14"/>
    </row>
    <row r="14" spans="1:21">
      <c r="A14" s="13"/>
      <c r="B14" s="9">
        <f t="shared" si="1"/>
        <v>20200707</v>
      </c>
      <c r="C14" s="9">
        <v>160.65</v>
      </c>
      <c r="D14" s="9"/>
      <c r="E14" s="14"/>
      <c r="G14" s="13"/>
      <c r="H14" s="9">
        <f t="shared" si="6"/>
        <v>20200707</v>
      </c>
      <c r="I14" s="18">
        <v>67.5</v>
      </c>
      <c r="J14" s="9"/>
      <c r="K14" s="14"/>
      <c r="M14" s="13"/>
      <c r="N14" s="9">
        <f t="shared" si="5"/>
        <v>20200907</v>
      </c>
      <c r="O14" s="18">
        <v>83.7</v>
      </c>
      <c r="P14" s="9"/>
      <c r="Q14" s="14"/>
      <c r="R14" s="9"/>
      <c r="S14" s="13">
        <f t="shared" si="7"/>
        <v>20200707</v>
      </c>
      <c r="T14" s="9">
        <f t="shared" si="4"/>
        <v>309.14999999999998</v>
      </c>
      <c r="U14" s="14"/>
    </row>
    <row r="15" spans="1:21">
      <c r="A15" s="13"/>
      <c r="B15" s="9">
        <f t="shared" si="1"/>
        <v>20200807</v>
      </c>
      <c r="C15" s="9">
        <v>12066</v>
      </c>
      <c r="D15" s="9"/>
      <c r="E15" s="14"/>
      <c r="G15" s="13"/>
      <c r="H15" s="9">
        <f t="shared" si="6"/>
        <v>20200807</v>
      </c>
      <c r="I15" s="18">
        <v>5069.75</v>
      </c>
      <c r="J15" s="9"/>
      <c r="K15" s="14"/>
      <c r="M15" s="13"/>
      <c r="N15" s="9">
        <f t="shared" si="5"/>
        <v>20201007</v>
      </c>
      <c r="O15" s="18">
        <v>6081</v>
      </c>
      <c r="P15" s="9"/>
      <c r="Q15" s="14"/>
      <c r="R15" s="9"/>
      <c r="S15" s="13">
        <f t="shared" si="7"/>
        <v>20200807</v>
      </c>
      <c r="T15" s="9">
        <f t="shared" si="4"/>
        <v>17219.45</v>
      </c>
      <c r="U15" s="14"/>
    </row>
    <row r="16" spans="1:21">
      <c r="A16" s="13"/>
      <c r="B16" s="9"/>
      <c r="C16" s="9"/>
      <c r="D16" s="9"/>
      <c r="E16" s="14"/>
      <c r="G16" s="13"/>
      <c r="H16" s="9"/>
      <c r="I16" s="9"/>
      <c r="J16" s="9"/>
      <c r="K16" s="14"/>
      <c r="M16" s="13"/>
      <c r="N16" s="9"/>
      <c r="O16" s="9"/>
      <c r="P16" s="9"/>
      <c r="Q16" s="14"/>
      <c r="R16" s="9"/>
      <c r="S16" s="13">
        <f t="shared" si="7"/>
        <v>20200907</v>
      </c>
      <c r="T16" s="9">
        <f t="shared" si="4"/>
        <v>83.7</v>
      </c>
      <c r="U16" s="14"/>
    </row>
    <row r="17" spans="1:21" ht="15" thickBot="1">
      <c r="A17" s="13"/>
      <c r="B17" s="9" t="s">
        <v>85</v>
      </c>
      <c r="C17" s="9">
        <f>C4+C5+C6+C7+C8+C9+C10+C11+C12+C13+C14+166</f>
        <v>1879.5700000000002</v>
      </c>
      <c r="D17" s="9"/>
      <c r="E17" s="14"/>
      <c r="G17" s="15"/>
      <c r="H17" s="9" t="s">
        <v>93</v>
      </c>
      <c r="I17" s="9">
        <f>I4+I5+I6+I7+I8+I9+I10+I11+I12+I13+I14+69.75</f>
        <v>789.75</v>
      </c>
      <c r="J17" s="9"/>
      <c r="K17" s="14"/>
      <c r="L17" s="13"/>
      <c r="M17" s="15"/>
      <c r="N17" s="16" t="s">
        <v>93</v>
      </c>
      <c r="O17" s="16">
        <f>O4+O5+O6+O7+O8+O9+O10+O11+O12+O13+O14+81</f>
        <v>985.50000000000011</v>
      </c>
      <c r="P17" s="16"/>
      <c r="Q17" s="17"/>
      <c r="R17" s="9"/>
      <c r="S17" s="13">
        <f t="shared" si="7"/>
        <v>20201007</v>
      </c>
      <c r="T17" s="9">
        <v>6081</v>
      </c>
      <c r="U17" s="14"/>
    </row>
    <row r="18" spans="1:21" ht="15" thickTop="1">
      <c r="A18" s="21"/>
      <c r="B18" s="21"/>
      <c r="C18" s="21"/>
      <c r="D18" s="21"/>
      <c r="E18" s="21"/>
      <c r="H18" s="21"/>
      <c r="I18" s="21"/>
      <c r="J18" s="21"/>
      <c r="K18" s="21"/>
      <c r="L18" s="9"/>
      <c r="M18" s="9"/>
      <c r="N18" s="9"/>
      <c r="O18" s="9"/>
      <c r="P18" s="9"/>
      <c r="Q18" s="9"/>
      <c r="S18" s="13">
        <f t="shared" si="7"/>
        <v>20201107</v>
      </c>
      <c r="T18" s="9"/>
      <c r="U18" s="14"/>
    </row>
    <row r="19" spans="1:21">
      <c r="A19" s="9"/>
      <c r="B19" s="9"/>
      <c r="C19" s="9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S19" s="13">
        <f t="shared" si="7"/>
        <v>20201207</v>
      </c>
      <c r="T19" s="9"/>
      <c r="U19" s="14"/>
    </row>
    <row r="20" spans="1:21">
      <c r="A20" s="9"/>
      <c r="B20" s="9"/>
      <c r="C20" s="9"/>
      <c r="D20" s="9"/>
      <c r="E20" s="9"/>
      <c r="H20" s="9"/>
      <c r="I20" s="9"/>
      <c r="J20" s="9"/>
      <c r="K20" s="9"/>
      <c r="L20" s="9"/>
      <c r="M20" s="9"/>
      <c r="N20" s="9"/>
      <c r="O20" s="9"/>
      <c r="P20" s="9"/>
      <c r="Q20" s="9"/>
      <c r="S20" s="13"/>
      <c r="T20" s="9"/>
      <c r="U20" s="14"/>
    </row>
    <row r="21" spans="1:21">
      <c r="A21" s="9"/>
      <c r="B21" s="9"/>
      <c r="C21" s="9"/>
      <c r="D21" s="9"/>
      <c r="E21" s="9"/>
      <c r="H21" s="9"/>
      <c r="I21" s="9"/>
      <c r="J21" s="9"/>
      <c r="K21" s="9"/>
      <c r="L21" s="9"/>
      <c r="M21" s="9"/>
      <c r="N21" s="9"/>
      <c r="O21" s="9"/>
      <c r="P21" s="9"/>
      <c r="Q21" s="9"/>
      <c r="S21" s="13"/>
      <c r="T21" s="9"/>
      <c r="U21" s="14"/>
    </row>
    <row r="22" spans="1:21">
      <c r="A22" s="9"/>
      <c r="B22" s="9"/>
      <c r="C22" s="9"/>
      <c r="D22" s="9"/>
      <c r="E22" s="9"/>
      <c r="H22" s="9"/>
      <c r="I22" s="9"/>
      <c r="J22" s="9"/>
      <c r="K22" s="9"/>
      <c r="L22" s="9"/>
      <c r="M22" s="9"/>
      <c r="N22" s="9"/>
      <c r="O22" s="9"/>
      <c r="P22" s="9"/>
      <c r="Q22" s="9"/>
      <c r="S22" s="13"/>
      <c r="T22" s="9"/>
      <c r="U22" s="14"/>
    </row>
    <row r="23" spans="1:21">
      <c r="A23" s="9"/>
      <c r="B23" s="9"/>
      <c r="C23" s="9"/>
      <c r="D23" s="9"/>
      <c r="E23" s="9"/>
      <c r="H23" s="9"/>
      <c r="I23" s="9"/>
      <c r="J23" s="9"/>
      <c r="K23" s="9"/>
      <c r="L23" s="9"/>
      <c r="M23" s="9"/>
      <c r="N23" s="9"/>
      <c r="O23" s="9"/>
      <c r="P23" s="9"/>
      <c r="Q23" s="9"/>
      <c r="S23" s="13"/>
      <c r="T23" s="9"/>
      <c r="U23" s="14"/>
    </row>
    <row r="24" spans="1:21">
      <c r="A24" s="9"/>
      <c r="B24" s="9"/>
      <c r="C24" s="9"/>
      <c r="D24" s="9"/>
      <c r="E24" s="9"/>
      <c r="H24" s="9"/>
      <c r="I24" s="9"/>
      <c r="J24" s="9"/>
      <c r="K24" s="9"/>
      <c r="L24" s="9"/>
      <c r="M24" s="9"/>
      <c r="N24" s="9"/>
      <c r="O24" s="9"/>
      <c r="P24" s="9"/>
      <c r="Q24" s="9"/>
      <c r="S24" s="13"/>
      <c r="T24" s="9"/>
      <c r="U24" s="14"/>
    </row>
    <row r="25" spans="1:21">
      <c r="A25" s="9"/>
      <c r="B25" s="9"/>
      <c r="C25" s="9"/>
      <c r="D25" s="9"/>
      <c r="E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13" t="s">
        <v>98</v>
      </c>
      <c r="T25" s="9">
        <f>B2+H2+N2</f>
        <v>22900</v>
      </c>
      <c r="U25" s="14"/>
    </row>
    <row r="26" spans="1:21" ht="15" thickBot="1">
      <c r="A26" s="9"/>
      <c r="B26" s="9"/>
      <c r="C26" s="9"/>
      <c r="D26" s="9"/>
      <c r="E26" s="9"/>
      <c r="H26" s="9"/>
      <c r="I26" s="9"/>
      <c r="J26" s="9"/>
      <c r="K26" s="9"/>
      <c r="L26" s="9"/>
      <c r="M26" s="9"/>
      <c r="N26" s="9"/>
      <c r="O26" s="9"/>
      <c r="P26" s="9"/>
      <c r="Q26" s="9"/>
      <c r="S26" s="15" t="s">
        <v>94</v>
      </c>
      <c r="T26" s="16">
        <f>C17+I17+O17</f>
        <v>3654.82</v>
      </c>
      <c r="U26" s="17"/>
    </row>
    <row r="27" spans="1:21" ht="15" thickTop="1">
      <c r="A27" s="9"/>
      <c r="B27" s="9"/>
      <c r="C27" s="9"/>
      <c r="D27" s="9"/>
      <c r="E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21">
      <c r="A28" s="9"/>
      <c r="B28" s="9"/>
      <c r="C28" s="9"/>
      <c r="D28" s="9"/>
      <c r="E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1">
      <c r="A29" s="9"/>
      <c r="B29" s="9"/>
      <c r="C29" s="9"/>
      <c r="D29" s="9"/>
      <c r="E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1">
      <c r="A30" s="9"/>
      <c r="B30" s="9"/>
      <c r="C30" s="9"/>
      <c r="D30" s="9"/>
      <c r="E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1">
      <c r="A31" s="9"/>
      <c r="B31" s="9"/>
      <c r="C31" s="9"/>
      <c r="D31" s="9"/>
      <c r="E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21">
      <c r="A32" s="9"/>
      <c r="B32" s="9"/>
      <c r="C32" s="9"/>
      <c r="D32" s="9"/>
      <c r="E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H34" s="9"/>
      <c r="I34" s="9"/>
      <c r="J34" s="9"/>
      <c r="K34" s="9"/>
      <c r="L34" s="9"/>
      <c r="M34" s="9"/>
      <c r="N34" s="9"/>
      <c r="O34" s="9"/>
      <c r="P34" s="9"/>
      <c r="Q3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收入</vt:lpstr>
      <vt:lpstr>大哥支出</vt:lpstr>
      <vt:lpstr>二哥支出</vt:lpstr>
      <vt:lpstr>33支出</vt:lpstr>
      <vt:lpstr>材料单价表</vt:lpstr>
      <vt:lpstr>贷款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2019-08-20T01:32:23Z</dcterms:created>
  <dcterms:modified xsi:type="dcterms:W3CDTF">2019-12-23T02:42:11Z</dcterms:modified>
</cp:coreProperties>
</file>