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"/>
    </mc:Choice>
  </mc:AlternateContent>
  <bookViews>
    <workbookView xWindow="0" yWindow="0" windowWidth="28800" windowHeight="12300" activeTab="3"/>
  </bookViews>
  <sheets>
    <sheet name="收入" sheetId="4" r:id="rId1"/>
    <sheet name="大哥支出" sheetId="3" r:id="rId2"/>
    <sheet name="二哥支出" sheetId="2" r:id="rId3"/>
    <sheet name="33支出" sheetId="1" r:id="rId4"/>
    <sheet name="材料单价表" sheetId="5" r:id="rId5"/>
    <sheet name="贷款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" l="1"/>
  <c r="D128" i="1" l="1"/>
  <c r="E123" i="1" l="1"/>
  <c r="C121" i="1"/>
  <c r="C120" i="1" l="1"/>
  <c r="C119" i="1"/>
  <c r="C109" i="1"/>
  <c r="C110" i="1"/>
  <c r="C111" i="1"/>
  <c r="H103" i="1" l="1"/>
  <c r="H104" i="1"/>
  <c r="H105" i="1"/>
  <c r="H106" i="1"/>
  <c r="H107" i="1"/>
  <c r="H102" i="1"/>
  <c r="I76" i="1" l="1"/>
  <c r="I77" i="1"/>
  <c r="I78" i="1"/>
  <c r="C69" i="1" l="1"/>
  <c r="I75" i="1"/>
  <c r="I74" i="1"/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6" i="1"/>
  <c r="C72" i="1"/>
  <c r="C66" i="1" l="1"/>
  <c r="E44" i="1" l="1"/>
  <c r="E43" i="1" l="1"/>
  <c r="C43" i="1"/>
  <c r="C44" i="1"/>
  <c r="C45" i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<sst xmlns="http://schemas.openxmlformats.org/spreadsheetml/2006/main" count="259" uniqueCount="216">
  <si>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</si>
  <si>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</si>
  <si>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</si>
  <si>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</si>
  <si>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</si>
  <si>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</si>
  <si>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</si>
  <si>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</si>
  <si>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总金额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</si>
  <si>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</si>
  <si>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</si>
  <si>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</si>
  <si>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</si>
  <si>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</si>
  <si>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</si>
  <si>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</si>
  <si>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</si>
  <si>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</si>
  <si>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</si>
  <si>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</si>
  <si>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</si>
  <si>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</si>
  <si>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</si>
  <si>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</si>
  <si>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</si>
  <si>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</si>
  <si>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</si>
  <si>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</si>
  <si>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</si>
  <si>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</si>
  <si>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</si>
  <si>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</si>
  <si>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</si>
  <si>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</si>
  <si>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</si>
  <si>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</si>
  <si>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</si>
  <si>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</si>
  <si>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</si>
  <si>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</si>
  <si>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</si>
  <si>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</si>
  <si>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</si>
  <si>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</si>
  <si>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</si>
  <si>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</si>
  <si>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</si>
  <si>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</si>
  <si>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</si>
  <si>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</si>
  <si>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</si>
  <si>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</si>
  <si>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</si>
  <si>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</si>
  <si>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</si>
  <si>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</si>
  <si>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</si>
  <si>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</si>
  <si>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</si>
  <si>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</si>
  <si>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</si>
  <si>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</si>
  <si>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</si>
  <si>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</si>
  <si>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</si>
  <si>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</si>
  <si>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</si>
  <si>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</si>
  <si>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</si>
  <si>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</si>
  <si>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</si>
  <si>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</si>
  <si>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</si>
  <si>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</si>
  <si>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</si>
  <si>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</si>
  <si>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</si>
  <si>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</si>
  <si>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</si>
  <si>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</si>
  <si>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</si>
  <si>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</si>
  <si>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</si>
  <si>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</si>
  <si>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</si>
  <si>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</si>
  <si>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</si>
  <si>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</si>
  <si>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</si>
  <si>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</si>
  <si>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</si>
  <si>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</si>
  <si>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</si>
  <si>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</si>
  <si>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</si>
  <si>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</si>
  <si>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</si>
  <si>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</si>
  <si>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</si>
  <si>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</si>
  <si>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</si>
  <si>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</si>
  <si>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</si>
  <si>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</si>
  <si>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</si>
  <si>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</si>
  <si>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</si>
  <si>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</si>
  <si>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</si>
  <si>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</si>
  <si>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</si>
  <si>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</si>
  <si>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</si>
  <si>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</si>
  <si>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</si>
  <si>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</si>
  <si>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</si>
  <si>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</si>
  <si>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</si>
  <si>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</si>
  <si>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</si>
  <si>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</si>
  <si>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</si>
  <si>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</si>
  <si>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</si>
  <si>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</si>
  <si>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</si>
  <si>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</si>
  <si>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</si>
  <si>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</si>
  <si>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</si>
  <si>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</si>
  <si>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</si>
  <si>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</si>
  <si>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</si>
  <si>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</si>
  <si>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</si>
  <si>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</si>
  <si>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</si>
  <si>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</si>
  <si>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</si>
  <si>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</si>
  <si>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</si>
  <si>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</si>
  <si>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</si>
  <si>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</si>
  <si>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</si>
  <si>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</si>
  <si>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</si>
  <si>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</si>
  <si>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</si>
  <si>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</si>
  <si>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</si>
  <si>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</si>
  <si>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</si>
  <si>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</si>
  <si>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</si>
  <si>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</si>
  <si>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</si>
  <si>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</si>
  <si>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</si>
  <si>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</si>
  <si>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</si>
  <si>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</si>
  <si>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</si>
  <si>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</si>
  <si>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  <phoneticPr fontId="1" type="noConversion"/>
  </si>
  <si>
    <t>共计</t>
    <phoneticPr fontId="1" type="noConversion"/>
  </si>
  <si>
    <t>费用</t>
    <phoneticPr fontId="1" type="noConversion"/>
  </si>
  <si>
    <t>仪表支出</t>
    <phoneticPr fontId="1" type="noConversion"/>
  </si>
  <si>
    <t>数控车支出</t>
    <phoneticPr fontId="1" type="noConversion"/>
  </si>
  <si>
    <t>10气管、接头</t>
    <phoneticPr fontId="1" type="noConversion"/>
  </si>
  <si>
    <t>16A插头</t>
    <phoneticPr fontId="1" type="noConversion"/>
  </si>
  <si>
    <t>线卡</t>
    <phoneticPr fontId="1" type="noConversion"/>
  </si>
  <si>
    <t>被套</t>
    <phoneticPr fontId="1" type="noConversion"/>
  </si>
  <si>
    <t>限位开关</t>
    <phoneticPr fontId="1" type="noConversion"/>
  </si>
  <si>
    <t>YB-15夹头4只</t>
    <phoneticPr fontId="1" type="noConversion"/>
  </si>
  <si>
    <t>车刀8*8正切60，平刀5把</t>
    <phoneticPr fontId="1" type="noConversion"/>
  </si>
  <si>
    <t>不锈钢切刀片*2盒，铝刀片6片，超硬刀片4片，硬钢6片</t>
    <phoneticPr fontId="1" type="noConversion"/>
  </si>
  <si>
    <t>电镀金刚砂轮，树脂金刚砂轮</t>
    <phoneticPr fontId="1" type="noConversion"/>
  </si>
  <si>
    <t>轴承内孔5mm两只，外径12mm4只</t>
    <phoneticPr fontId="1" type="noConversion"/>
  </si>
  <si>
    <t>1.5钻头5包</t>
    <phoneticPr fontId="1" type="noConversion"/>
  </si>
  <si>
    <t>两轴数控设备</t>
    <phoneticPr fontId="1" type="noConversion"/>
  </si>
  <si>
    <t>德力西接线端子2只</t>
    <phoneticPr fontId="1" type="noConversion"/>
  </si>
  <si>
    <t>配电箱30X40X20</t>
    <phoneticPr fontId="1" type="noConversion"/>
  </si>
  <si>
    <t>控制信号线4芯0.3平方10米，2芯0.3平方10米</t>
    <phoneticPr fontId="1" type="noConversion"/>
  </si>
  <si>
    <t>木螺丝</t>
    <phoneticPr fontId="1" type="noConversion"/>
  </si>
  <si>
    <t>断路器</t>
    <phoneticPr fontId="1" type="noConversion"/>
  </si>
  <si>
    <t>接触器</t>
    <phoneticPr fontId="1" type="noConversion"/>
  </si>
  <si>
    <t>万用表</t>
    <phoneticPr fontId="1" type="noConversion"/>
  </si>
  <si>
    <t>20190818-1130账单</t>
    <phoneticPr fontId="1" type="noConversion"/>
  </si>
  <si>
    <t>穿孔机</t>
    <phoneticPr fontId="1" type="noConversion"/>
  </si>
  <si>
    <t>穿孔机运费</t>
    <phoneticPr fontId="1" type="noConversion"/>
  </si>
  <si>
    <t>穿孔机叉车费</t>
    <phoneticPr fontId="1" type="noConversion"/>
  </si>
  <si>
    <t>穿孔机皮带</t>
    <phoneticPr fontId="1" type="noConversion"/>
  </si>
  <si>
    <t>穿孔机保险</t>
    <phoneticPr fontId="1" type="noConversion"/>
  </si>
  <si>
    <t>不锈钢管14，6</t>
    <phoneticPr fontId="1" type="noConversion"/>
  </si>
  <si>
    <t>已付</t>
    <phoneticPr fontId="1" type="noConversion"/>
  </si>
  <si>
    <t>欠款</t>
    <phoneticPr fontId="1" type="noConversion"/>
  </si>
  <si>
    <t>穿孔机螺丝</t>
    <phoneticPr fontId="1" type="noConversion"/>
  </si>
  <si>
    <t>碗</t>
    <phoneticPr fontId="1" type="noConversion"/>
  </si>
  <si>
    <t>电压力锅</t>
    <phoneticPr fontId="1" type="noConversion"/>
  </si>
  <si>
    <t>电磁炉</t>
    <phoneticPr fontId="1" type="noConversion"/>
  </si>
  <si>
    <t>铜管1.5，导向</t>
    <phoneticPr fontId="1" type="noConversion"/>
  </si>
  <si>
    <t>贷款利息</t>
    <phoneticPr fontId="1" type="noConversion"/>
  </si>
  <si>
    <t>12月支出</t>
    <phoneticPr fontId="1" type="noConversion"/>
  </si>
  <si>
    <t>上月欠款</t>
    <phoneticPr fontId="1" type="noConversion"/>
  </si>
  <si>
    <t>12月总支出</t>
    <phoneticPr fontId="1" type="noConversion"/>
  </si>
  <si>
    <t>穿孔机费用</t>
    <phoneticPr fontId="1" type="noConversion"/>
  </si>
  <si>
    <t>贷款利息</t>
    <phoneticPr fontId="1" type="noConversion"/>
  </si>
  <si>
    <t>1-2月总支出</t>
    <phoneticPr fontId="1" type="noConversion"/>
  </si>
  <si>
    <t>6674.36(2月支出)-2563(穿孔机)-1529(数控)+1638.9(二月支出)</t>
    <phoneticPr fontId="1" type="noConversion"/>
  </si>
  <si>
    <t>双头倒角机机押金5000，我出1000</t>
    <phoneticPr fontId="1" type="noConversion"/>
  </si>
  <si>
    <t>贷款利息</t>
    <phoneticPr fontId="1" type="noConversion"/>
  </si>
  <si>
    <t>3月份总支出</t>
    <phoneticPr fontId="1" type="noConversion"/>
  </si>
  <si>
    <t>穿孔机+数控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</si>
</sst>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  <font>
      <b/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6" fillId="3" borderId="0" xfId="0" applyFont="1" applyFill="1"/>
    <xf numFmtId="0" fontId="0" fillId="3" borderId="0" xfId="0" applyFont="1" applyFill="1"/>
    <xf numFmtId="0" fontId="9" fillId="3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25"/>
  <cols>
    <col min="1" max="1" width="9.5" bestFit="1" customWidth="1"/>
    <col min="2" max="2" width="12.625" customWidth="1"/>
    <col min="3" max="3" width="13.125" customWidth="1"/>
    <col min="4" max="4" width="37.75" customWidth="1"/>
  </cols>
  <sheetData>
    <row r="1" spans="1:4" s="3" customFormat="1">
      <c r="A1" s="3" t="s">
        <v>5</v>
      </c>
      <c r="B1" s="3" t="s">
        <v>7</v>
      </c>
      <c r="C1" s="3" t="s">
        <v>8</v>
      </c>
      <c r="D1" s="3" t="s">
        <v>2</v>
      </c>
    </row>
    <row r="2" spans="1:4">
      <c r="A2">
        <v>20191022</v>
      </c>
      <c r="B2" s="25">
        <v>10993</v>
      </c>
      <c r="C2" s="25">
        <v>10993</v>
      </c>
      <c r="D2" t="s">
        <v>141</v>
      </c>
    </row>
    <row r="3" spans="1:4">
      <c r="C3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topLeftCell="A115" workbookViewId="0">
      <selection activeCell="H128" sqref="H128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147</v>
      </c>
      <c r="F1" t="s">
        <v>146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94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33" t="s">
        <v>127</v>
      </c>
      <c r="I3" s="33"/>
      <c r="J3" s="33"/>
      <c r="K3" s="33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121</v>
      </c>
      <c r="I4" t="s">
        <v>122</v>
      </c>
      <c r="J4" t="s">
        <v>123</v>
      </c>
      <c r="K4" t="s">
        <v>124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34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120</v>
      </c>
    </row>
    <row r="6" spans="1:14">
      <c r="A6" s="2">
        <v>20190822</v>
      </c>
      <c r="B6">
        <v>357</v>
      </c>
      <c r="C6">
        <f t="shared" si="0"/>
        <v>1438</v>
      </c>
      <c r="D6" t="s">
        <v>80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116</v>
      </c>
    </row>
    <row r="7" spans="1:14">
      <c r="A7" s="2">
        <v>20190829</v>
      </c>
      <c r="B7">
        <v>114</v>
      </c>
      <c r="C7">
        <f t="shared" si="0"/>
        <v>1552</v>
      </c>
      <c r="D7" t="s">
        <v>97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126</v>
      </c>
    </row>
    <row r="8" spans="1:14">
      <c r="A8" s="2">
        <v>20190829</v>
      </c>
      <c r="B8">
        <v>870</v>
      </c>
      <c r="C8">
        <f t="shared" si="0"/>
        <v>2422</v>
      </c>
      <c r="D8" t="s">
        <v>98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136</v>
      </c>
    </row>
    <row r="9" spans="1:14">
      <c r="A9" s="2">
        <v>20190831</v>
      </c>
      <c r="B9">
        <v>1518</v>
      </c>
      <c r="C9">
        <f t="shared" si="0"/>
        <v>3940</v>
      </c>
      <c r="D9" t="s">
        <v>99</v>
      </c>
      <c r="E9">
        <f>SUM($B$2:B9)</f>
        <v>3940</v>
      </c>
    </row>
    <row r="10" spans="1:14">
      <c r="A10">
        <v>20190831</v>
      </c>
      <c r="B10">
        <v>142</v>
      </c>
      <c r="C10">
        <f t="shared" si="0"/>
        <v>4082</v>
      </c>
      <c r="D10" t="s">
        <v>95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96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109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106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110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107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108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95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111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112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113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114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115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119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125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128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80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130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148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149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150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151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161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152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153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155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154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156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157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158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160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162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163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164</v>
      </c>
      <c r="E43">
        <f>SUM($B$2:B43)</f>
        <v>8524.3499999999985</v>
      </c>
    </row>
    <row r="44" spans="1:5">
      <c r="A44" s="27">
        <v>20191129</v>
      </c>
      <c r="B44" s="27">
        <v>6</v>
      </c>
      <c r="C44">
        <f t="shared" si="1"/>
        <v>8530.3499999999985</v>
      </c>
      <c r="D44" s="27" t="s">
        <v>165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132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133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134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135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137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138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139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140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142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143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144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145</v>
      </c>
      <c r="F61">
        <f>SUM($B$50:B61)</f>
        <v>1164.2700000000002</v>
      </c>
    </row>
    <row r="64" spans="1:6">
      <c r="A64" s="27" t="s">
        <v>166</v>
      </c>
      <c r="C64">
        <v>666.58</v>
      </c>
      <c r="D64" s="27"/>
    </row>
    <row r="66" spans="1:15">
      <c r="A66" s="29" t="s">
        <v>167</v>
      </c>
      <c r="B66" s="29"/>
      <c r="C66" s="29">
        <f>C61+C64</f>
        <v>10361.199999999999</v>
      </c>
      <c r="D66" s="29" t="s">
        <v>190</v>
      </c>
      <c r="E66" s="27"/>
      <c r="F66" s="27"/>
      <c r="G66" s="27"/>
      <c r="H66" s="27"/>
      <c r="I66" s="27"/>
      <c r="J66" s="27"/>
      <c r="K66" s="27"/>
    </row>
    <row r="67" spans="1:15">
      <c r="A67" t="s">
        <v>197</v>
      </c>
      <c r="C67">
        <v>10000</v>
      </c>
    </row>
    <row r="69" spans="1:15">
      <c r="A69" t="s">
        <v>198</v>
      </c>
      <c r="C69" s="28">
        <f>C66-C67</f>
        <v>361.19999999999891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ht="35.25">
      <c r="A70" s="34">
        <v>201912</v>
      </c>
      <c r="B70" s="34"/>
      <c r="C70" s="34"/>
      <c r="D70" s="34"/>
      <c r="E70" s="34"/>
      <c r="F70" s="34"/>
      <c r="G70" s="34"/>
      <c r="H70" s="34"/>
      <c r="I70" s="34"/>
      <c r="J70" s="34"/>
    </row>
    <row r="71" spans="1:15">
      <c r="A71" s="3" t="s">
        <v>5</v>
      </c>
      <c r="B71" s="3" t="s">
        <v>168</v>
      </c>
      <c r="C71" s="3" t="s">
        <v>3</v>
      </c>
      <c r="D71" s="3" t="s">
        <v>2</v>
      </c>
      <c r="E71" s="3" t="s">
        <v>169</v>
      </c>
      <c r="F71" t="s">
        <v>170</v>
      </c>
    </row>
    <row r="72" spans="1:15">
      <c r="A72">
        <v>20191208</v>
      </c>
      <c r="B72">
        <v>78</v>
      </c>
      <c r="C72">
        <f>SUM($B$72:B72)</f>
        <v>78</v>
      </c>
      <c r="D72" t="s">
        <v>171</v>
      </c>
      <c r="E72">
        <f>SUM($B$72:B72)</f>
        <v>78</v>
      </c>
    </row>
    <row r="73" spans="1:15">
      <c r="A73">
        <v>20191208</v>
      </c>
      <c r="B73">
        <v>25</v>
      </c>
      <c r="C73">
        <f>SUM($B$72:B73)</f>
        <v>103</v>
      </c>
      <c r="D73" t="s">
        <v>172</v>
      </c>
      <c r="E73">
        <f>SUM($B$72:B73)</f>
        <v>103</v>
      </c>
      <c r="H73" s="33"/>
      <c r="I73" s="33"/>
      <c r="J73" s="33"/>
      <c r="K73" s="33"/>
    </row>
    <row r="74" spans="1:15">
      <c r="A74">
        <v>20191208</v>
      </c>
      <c r="B74">
        <v>8</v>
      </c>
      <c r="C74">
        <f>SUM($B$72:B74)</f>
        <v>111</v>
      </c>
      <c r="D74" t="s">
        <v>173</v>
      </c>
      <c r="E74">
        <f>SUM($B$72:B74)</f>
        <v>111</v>
      </c>
      <c r="G74" t="s">
        <v>174</v>
      </c>
      <c r="H74">
        <v>297</v>
      </c>
      <c r="I74">
        <f>SUM($H$74:H74)</f>
        <v>297</v>
      </c>
    </row>
    <row r="75" spans="1:15">
      <c r="A75" s="2">
        <v>20191209</v>
      </c>
      <c r="B75" s="2">
        <v>9</v>
      </c>
      <c r="C75">
        <f>SUM($B$72:B75)</f>
        <v>120</v>
      </c>
      <c r="D75" s="1" t="s">
        <v>175</v>
      </c>
      <c r="E75">
        <f>SUM($B$72:B75)</f>
        <v>120</v>
      </c>
      <c r="F75" s="1"/>
      <c r="G75" t="s">
        <v>174</v>
      </c>
      <c r="H75" s="1">
        <v>158</v>
      </c>
      <c r="I75">
        <f>SUM($H$74:H75)</f>
        <v>455</v>
      </c>
      <c r="J75" s="1"/>
      <c r="K75" s="1"/>
    </row>
    <row r="76" spans="1:15">
      <c r="A76" s="2">
        <v>20191209</v>
      </c>
      <c r="B76">
        <v>190</v>
      </c>
      <c r="C76">
        <f>SUM($B$72:B76)</f>
        <v>310</v>
      </c>
      <c r="D76" t="s">
        <v>176</v>
      </c>
      <c r="E76">
        <f>SUM($B$72:B76)</f>
        <v>310</v>
      </c>
      <c r="G76" t="s">
        <v>200</v>
      </c>
      <c r="H76">
        <v>298</v>
      </c>
      <c r="I76">
        <f>SUM($H$74:H76)</f>
        <v>753</v>
      </c>
      <c r="J76" s="1"/>
    </row>
    <row r="77" spans="1:15">
      <c r="A77" s="2">
        <v>20191209</v>
      </c>
      <c r="B77">
        <v>842</v>
      </c>
      <c r="C77">
        <f>SUM($B$72:B77)</f>
        <v>1152</v>
      </c>
      <c r="D77" t="s">
        <v>177</v>
      </c>
      <c r="E77">
        <f>SUM($B$72:B77)</f>
        <v>1152</v>
      </c>
      <c r="G77" t="s">
        <v>201</v>
      </c>
      <c r="H77">
        <v>199</v>
      </c>
      <c r="I77">
        <f>SUM($H$74:H77)</f>
        <v>952</v>
      </c>
      <c r="J77" s="1"/>
    </row>
    <row r="78" spans="1:15">
      <c r="A78" s="2">
        <v>20191212</v>
      </c>
      <c r="B78">
        <v>227.2</v>
      </c>
      <c r="C78">
        <f>SUM($B$72:B78)</f>
        <v>1379.2</v>
      </c>
      <c r="D78" t="s">
        <v>178</v>
      </c>
      <c r="E78">
        <f>SUM($B$72:B78)</f>
        <v>1379.2</v>
      </c>
      <c r="G78" t="s">
        <v>202</v>
      </c>
      <c r="H78">
        <v>214.62</v>
      </c>
      <c r="I78">
        <f>SUM($H$74:H78)</f>
        <v>1166.6199999999999</v>
      </c>
      <c r="J78" s="1"/>
    </row>
    <row r="79" spans="1:15">
      <c r="A79" s="2">
        <v>20191212</v>
      </c>
      <c r="B79">
        <v>211</v>
      </c>
      <c r="C79">
        <f>SUM($B$72:B79)</f>
        <v>1590.2</v>
      </c>
      <c r="D79" t="s">
        <v>179</v>
      </c>
      <c r="E79">
        <f>SUM($B$72:B79)</f>
        <v>1590.2</v>
      </c>
    </row>
    <row r="80" spans="1:15">
      <c r="A80" s="2">
        <v>20191214</v>
      </c>
      <c r="B80">
        <v>15</v>
      </c>
      <c r="C80">
        <f>SUM($B$72:B80)</f>
        <v>1605.2</v>
      </c>
      <c r="D80" t="s">
        <v>180</v>
      </c>
      <c r="E80">
        <f>SUM($B$72:B80)</f>
        <v>1605.2</v>
      </c>
    </row>
    <row r="81" spans="1:6">
      <c r="A81" s="2">
        <v>20191221</v>
      </c>
      <c r="B81">
        <v>200</v>
      </c>
      <c r="C81">
        <f>SUM($B$72:B81)</f>
        <v>1805.2</v>
      </c>
      <c r="D81" t="s">
        <v>181</v>
      </c>
      <c r="E81">
        <f>SUM($B$72:B81)</f>
        <v>1805.2</v>
      </c>
    </row>
    <row r="82" spans="1:6">
      <c r="A82" s="2">
        <v>20191229</v>
      </c>
      <c r="B82">
        <v>32</v>
      </c>
      <c r="C82">
        <f>SUM($B$72:B82)</f>
        <v>1837.2</v>
      </c>
      <c r="D82" t="s">
        <v>196</v>
      </c>
      <c r="E82">
        <f>SUM($B$72:B82)</f>
        <v>1837.2</v>
      </c>
    </row>
    <row r="83" spans="1:6">
      <c r="C83">
        <f>SUM($B$72:B83)</f>
        <v>1837.2</v>
      </c>
      <c r="E83">
        <f>SUM($B$72:B83)</f>
        <v>1837.2</v>
      </c>
    </row>
    <row r="84" spans="1:6">
      <c r="C84">
        <f>SUM($B$72:B84)</f>
        <v>1837.2</v>
      </c>
      <c r="E84">
        <f>SUM($B$72:B84)</f>
        <v>1837.2</v>
      </c>
    </row>
    <row r="85" spans="1:6">
      <c r="C85">
        <f>SUM($B$72:B85)</f>
        <v>1837.2</v>
      </c>
      <c r="E85">
        <f>SUM($B$72:B85)</f>
        <v>1837.2</v>
      </c>
    </row>
    <row r="86" spans="1:6">
      <c r="C86">
        <f>SUM($B$72:B86)</f>
        <v>1837.2</v>
      </c>
      <c r="E86">
        <f>SUM($B$72:B86)</f>
        <v>1837.2</v>
      </c>
    </row>
    <row r="87" spans="1:6">
      <c r="C87">
        <f>SUM($B$72:B87)</f>
        <v>1837.2</v>
      </c>
      <c r="E87">
        <f>SUM($B$72:B87)</f>
        <v>1837.2</v>
      </c>
    </row>
    <row r="88" spans="1:6">
      <c r="C88">
        <f>SUM($B$72:B88)</f>
        <v>1837.2</v>
      </c>
      <c r="E88">
        <f>SUM($B$72:B88)</f>
        <v>1837.2</v>
      </c>
    </row>
    <row r="89" spans="1:6">
      <c r="C89">
        <f>SUM($B$72:B89)</f>
        <v>1837.2</v>
      </c>
      <c r="E89">
        <f>SUM($B$72:B89)</f>
        <v>1837.2</v>
      </c>
    </row>
    <row r="90" spans="1:6">
      <c r="C90">
        <f>SUM($B$72:B90)</f>
        <v>1837.2</v>
      </c>
      <c r="E90">
        <f>SUM($B$72:B90)</f>
        <v>1837.2</v>
      </c>
    </row>
    <row r="91" spans="1:6">
      <c r="C91">
        <f>SUM($B$72:B91)</f>
        <v>1837.2</v>
      </c>
      <c r="E91">
        <f>SUM($B$72:B91)</f>
        <v>1837.2</v>
      </c>
    </row>
    <row r="92" spans="1:6">
      <c r="C92">
        <f>SUM($B$72:B92)</f>
        <v>1837.2</v>
      </c>
      <c r="E92">
        <f>SUM($B$72:B92)</f>
        <v>1837.2</v>
      </c>
    </row>
    <row r="93" spans="1:6">
      <c r="C93">
        <f>SUM($B$72:B93)</f>
        <v>1837.2</v>
      </c>
      <c r="E93">
        <f>SUM($B$72:B93)</f>
        <v>1837.2</v>
      </c>
    </row>
    <row r="94" spans="1:6">
      <c r="A94" s="2">
        <v>20191212</v>
      </c>
      <c r="B94">
        <v>1289.6099999999999</v>
      </c>
      <c r="C94">
        <f>SUM($B$72:B94)</f>
        <v>3126.81</v>
      </c>
      <c r="D94" t="s">
        <v>182</v>
      </c>
      <c r="F94">
        <f>SUM($B$94:B94)</f>
        <v>1289.6099999999999</v>
      </c>
    </row>
    <row r="95" spans="1:6">
      <c r="A95">
        <v>20191216</v>
      </c>
      <c r="B95">
        <v>11</v>
      </c>
      <c r="C95">
        <f>SUM($B$72:B95)</f>
        <v>3137.81</v>
      </c>
      <c r="D95" t="s">
        <v>183</v>
      </c>
      <c r="F95">
        <f>SUM($B$94:B95)</f>
        <v>1300.6099999999999</v>
      </c>
    </row>
    <row r="96" spans="1:6">
      <c r="A96">
        <v>20191216</v>
      </c>
      <c r="B96">
        <v>48</v>
      </c>
      <c r="C96">
        <f>SUM($B$72:B96)</f>
        <v>3185.81</v>
      </c>
      <c r="D96" t="s">
        <v>184</v>
      </c>
      <c r="F96">
        <f>SUM($B$94:B96)</f>
        <v>1348.61</v>
      </c>
    </row>
    <row r="97" spans="1:8">
      <c r="A97">
        <v>20191216</v>
      </c>
      <c r="B97">
        <v>40</v>
      </c>
      <c r="C97">
        <f>SUM($B$72:B97)</f>
        <v>3225.81</v>
      </c>
      <c r="D97" t="s">
        <v>185</v>
      </c>
      <c r="F97">
        <f>SUM($B$94:B97)</f>
        <v>1388.61</v>
      </c>
    </row>
    <row r="98" spans="1:8">
      <c r="A98">
        <v>20191216</v>
      </c>
      <c r="B98" s="27">
        <v>9.4</v>
      </c>
      <c r="C98">
        <f>SUM($B$72:B98)</f>
        <v>3235.21</v>
      </c>
      <c r="D98" t="s">
        <v>186</v>
      </c>
      <c r="F98">
        <f>SUM($B$94:B98)</f>
        <v>1398.01</v>
      </c>
    </row>
    <row r="99" spans="1:8">
      <c r="A99">
        <v>20191216</v>
      </c>
      <c r="B99">
        <v>12.8</v>
      </c>
      <c r="C99">
        <f>SUM($B$72:B99)</f>
        <v>3248.01</v>
      </c>
      <c r="D99" t="s">
        <v>187</v>
      </c>
      <c r="F99">
        <f>SUM($B$94:B99)</f>
        <v>1410.81</v>
      </c>
    </row>
    <row r="100" spans="1:8">
      <c r="A100" s="27">
        <v>20191220</v>
      </c>
      <c r="B100" s="27">
        <v>53.4</v>
      </c>
      <c r="C100">
        <f>SUM($B$72:B100)</f>
        <v>3301.4100000000003</v>
      </c>
      <c r="D100" s="27" t="s">
        <v>188</v>
      </c>
      <c r="F100">
        <f>SUM($B$94:B100)</f>
        <v>1464.21</v>
      </c>
    </row>
    <row r="101" spans="1:8">
      <c r="A101" s="27">
        <v>20191221</v>
      </c>
      <c r="B101" s="27">
        <v>65</v>
      </c>
      <c r="C101">
        <f>SUM($B$72:B101)</f>
        <v>3366.4100000000003</v>
      </c>
      <c r="D101" s="27" t="s">
        <v>189</v>
      </c>
      <c r="F101">
        <f>SUM($B$94:B101)</f>
        <v>1529.21</v>
      </c>
      <c r="H101" t="s">
        <v>208</v>
      </c>
    </row>
    <row r="102" spans="1:8">
      <c r="A102" s="27">
        <v>20191228</v>
      </c>
      <c r="B102" s="27">
        <v>2000</v>
      </c>
      <c r="C102">
        <f>SUM($B$72:B102)</f>
        <v>5366.41</v>
      </c>
      <c r="D102" s="27" t="s">
        <v>191</v>
      </c>
      <c r="F102">
        <f>SUM($B$94:B102)</f>
        <v>3529.21</v>
      </c>
      <c r="H102">
        <f>SUM($B$102:B102)</f>
        <v>2000</v>
      </c>
    </row>
    <row r="103" spans="1:8">
      <c r="A103" s="27">
        <v>20191228</v>
      </c>
      <c r="B103" s="27">
        <v>373</v>
      </c>
      <c r="C103">
        <f>SUM($B$72:B103)</f>
        <v>5739.41</v>
      </c>
      <c r="D103" s="27" t="s">
        <v>192</v>
      </c>
      <c r="F103">
        <f>SUM($B$94:B103)</f>
        <v>3902.21</v>
      </c>
      <c r="H103">
        <f>SUM($B$102:B103)</f>
        <v>2373</v>
      </c>
    </row>
    <row r="104" spans="1:8">
      <c r="A104" s="27">
        <v>20191228</v>
      </c>
      <c r="B104" s="27">
        <v>150</v>
      </c>
      <c r="C104">
        <f>SUM($B$72:B104)</f>
        <v>5889.41</v>
      </c>
      <c r="D104" s="27" t="s">
        <v>193</v>
      </c>
      <c r="F104">
        <f>SUM($B$94:B104)</f>
        <v>4052.21</v>
      </c>
      <c r="H104">
        <f>SUM($B$102:B104)</f>
        <v>2523</v>
      </c>
    </row>
    <row r="105" spans="1:8">
      <c r="A105" s="27">
        <v>20191229</v>
      </c>
      <c r="B105" s="27">
        <v>10</v>
      </c>
      <c r="C105">
        <f>SUM($B$72:B105)</f>
        <v>5899.41</v>
      </c>
      <c r="D105" s="27" t="s">
        <v>194</v>
      </c>
      <c r="F105">
        <f>SUM($B$94:B105)</f>
        <v>4062.21</v>
      </c>
      <c r="H105">
        <f>SUM($B$102:B105)</f>
        <v>2533</v>
      </c>
    </row>
    <row r="106" spans="1:8">
      <c r="A106" s="27">
        <v>20191229</v>
      </c>
      <c r="B106" s="27">
        <v>25</v>
      </c>
      <c r="C106">
        <f>SUM($B$72:B106)</f>
        <v>5924.41</v>
      </c>
      <c r="D106" s="27" t="s">
        <v>195</v>
      </c>
      <c r="F106">
        <f>SUM($B$94:B106)</f>
        <v>4087.21</v>
      </c>
      <c r="H106">
        <f>SUM($B$102:B106)</f>
        <v>2558</v>
      </c>
    </row>
    <row r="107" spans="1:8">
      <c r="A107" s="27">
        <v>20191229</v>
      </c>
      <c r="B107" s="27">
        <v>5</v>
      </c>
      <c r="C107">
        <f>SUM($B$72:B107)</f>
        <v>5929.41</v>
      </c>
      <c r="D107" s="27" t="s">
        <v>199</v>
      </c>
      <c r="F107">
        <f>SUM($B$94:B107)</f>
        <v>4092.21</v>
      </c>
      <c r="H107">
        <f>SUM($B$102:B107)</f>
        <v>2563</v>
      </c>
    </row>
    <row r="108" spans="1:8">
      <c r="A108" s="27">
        <v>20191230</v>
      </c>
      <c r="B108" s="27">
        <v>74.599999999999994</v>
      </c>
      <c r="C108">
        <f>SUM($B$72:B108)</f>
        <v>6004.01</v>
      </c>
      <c r="D108" s="27" t="s">
        <v>203</v>
      </c>
      <c r="F108">
        <f>SUM($B$94:B108)</f>
        <v>4166.8100000000004</v>
      </c>
    </row>
    <row r="109" spans="1:8">
      <c r="C109">
        <f>SUM($B$72:B109)</f>
        <v>6004.01</v>
      </c>
      <c r="F109">
        <f>SUM($B$94:B119)</f>
        <v>5166.8100000000004</v>
      </c>
    </row>
    <row r="110" spans="1:8">
      <c r="C110">
        <f>SUM($B$72:B110)</f>
        <v>6004.01</v>
      </c>
    </row>
    <row r="111" spans="1:8">
      <c r="A111" t="s">
        <v>205</v>
      </c>
      <c r="C111">
        <f>SUM($B$72:B111)</f>
        <v>6004.01</v>
      </c>
    </row>
    <row r="113" spans="1:16">
      <c r="A113" t="s">
        <v>204</v>
      </c>
      <c r="C113">
        <v>309.14999999999998</v>
      </c>
    </row>
    <row r="114" spans="1:16">
      <c r="A114" t="s">
        <v>206</v>
      </c>
      <c r="C114" s="27">
        <v>361.2</v>
      </c>
    </row>
    <row r="116" spans="1:16">
      <c r="A116" s="30" t="s">
        <v>207</v>
      </c>
      <c r="B116" s="30"/>
      <c r="C116" s="30">
        <f>C111+C113+C114</f>
        <v>6674.36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8" spans="1:16" ht="35.25">
      <c r="A118" s="34">
        <v>202001</v>
      </c>
      <c r="B118" s="34"/>
      <c r="C118" s="34"/>
      <c r="D118" s="34"/>
      <c r="E118" s="34"/>
      <c r="F118" s="34"/>
      <c r="G118" s="34"/>
      <c r="H118" s="34"/>
      <c r="I118" s="34"/>
    </row>
    <row r="119" spans="1:16">
      <c r="A119" s="27">
        <v>20191217</v>
      </c>
      <c r="B119" s="27">
        <v>1000</v>
      </c>
      <c r="C119">
        <f>SUM($B$119:B119)</f>
        <v>1000</v>
      </c>
      <c r="D119" s="27" t="s">
        <v>212</v>
      </c>
    </row>
    <row r="120" spans="1:16">
      <c r="A120">
        <v>20200107</v>
      </c>
      <c r="B120">
        <v>319.45</v>
      </c>
      <c r="C120">
        <f>SUM($B$119:B120)</f>
        <v>1319.45</v>
      </c>
      <c r="D120" t="s">
        <v>209</v>
      </c>
    </row>
    <row r="121" spans="1:16">
      <c r="A121">
        <v>20200207</v>
      </c>
      <c r="B121">
        <v>319.45</v>
      </c>
      <c r="C121">
        <f>SUM($B$119:B121)</f>
        <v>1638.9</v>
      </c>
      <c r="D121" t="s">
        <v>204</v>
      </c>
    </row>
    <row r="123" spans="1:16">
      <c r="A123" s="28" t="s">
        <v>210</v>
      </c>
      <c r="B123" s="28"/>
      <c r="C123" s="28"/>
      <c r="D123" s="28" t="s">
        <v>211</v>
      </c>
      <c r="E123" s="28">
        <f>C116-H107-F101+C121</f>
        <v>4221.0499999999993</v>
      </c>
      <c r="F123" s="28"/>
      <c r="G123" s="28" t="s">
        <v>215</v>
      </c>
      <c r="H123" s="28">
        <f>F101+H107</f>
        <v>4092.21</v>
      </c>
      <c r="I123" s="28"/>
      <c r="J123" s="28"/>
      <c r="K123" s="28"/>
    </row>
    <row r="126" spans="1:16">
      <c r="A126">
        <v>20200307</v>
      </c>
      <c r="B126">
        <v>298.83999999999997</v>
      </c>
      <c r="D126" t="s">
        <v>213</v>
      </c>
    </row>
    <row r="128" spans="1:16">
      <c r="A128" s="31" t="s">
        <v>214</v>
      </c>
      <c r="B128" s="32"/>
      <c r="C128" s="32"/>
      <c r="D128" s="32">
        <f>E123+B126</f>
        <v>4519.8899999999994</v>
      </c>
      <c r="E128" s="32"/>
      <c r="F128" s="32"/>
      <c r="G128" s="32"/>
      <c r="H128" s="32"/>
      <c r="I128" s="32"/>
      <c r="J128" s="32"/>
      <c r="K128" s="32"/>
    </row>
  </sheetData>
  <mergeCells count="4">
    <mergeCell ref="H3:K3"/>
    <mergeCell ref="H73:K73"/>
    <mergeCell ref="A70:J70"/>
    <mergeCell ref="A118:I1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A51" sqref="A51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20</v>
      </c>
      <c r="B1" s="3" t="s">
        <v>16</v>
      </c>
      <c r="C1" s="3" t="s">
        <v>17</v>
      </c>
    </row>
    <row r="2" spans="1:8">
      <c r="A2" s="3" t="s">
        <v>19</v>
      </c>
      <c r="B2" s="3" t="s">
        <v>18</v>
      </c>
      <c r="C2" t="s">
        <v>68</v>
      </c>
      <c r="G2" s="3"/>
      <c r="H2" s="3"/>
    </row>
    <row r="3" spans="1:8">
      <c r="B3" s="3" t="s">
        <v>21</v>
      </c>
      <c r="C3" t="s">
        <v>67</v>
      </c>
      <c r="G3" s="3"/>
      <c r="H3" s="3"/>
    </row>
    <row r="4" spans="1:8">
      <c r="B4" s="3" t="s">
        <v>22</v>
      </c>
      <c r="C4" t="s">
        <v>66</v>
      </c>
      <c r="G4" s="3"/>
      <c r="H4" s="3"/>
    </row>
    <row r="5" spans="1:8">
      <c r="B5" s="3" t="s">
        <v>23</v>
      </c>
      <c r="C5" t="s">
        <v>70</v>
      </c>
      <c r="G5" s="3"/>
      <c r="H5" s="3"/>
    </row>
    <row r="6" spans="1:8">
      <c r="B6" s="3" t="s">
        <v>71</v>
      </c>
      <c r="C6" t="s">
        <v>72</v>
      </c>
      <c r="G6" s="3"/>
      <c r="H6" s="3"/>
    </row>
    <row r="7" spans="1:8">
      <c r="B7" s="3" t="s">
        <v>24</v>
      </c>
      <c r="C7" t="s">
        <v>65</v>
      </c>
      <c r="G7" s="3"/>
      <c r="H7" s="3"/>
    </row>
    <row r="8" spans="1:8" ht="15">
      <c r="B8" s="3" t="s">
        <v>31</v>
      </c>
      <c r="C8" s="5" t="s">
        <v>73</v>
      </c>
      <c r="G8" s="3"/>
      <c r="H8" s="3"/>
    </row>
    <row r="9" spans="1:8">
      <c r="B9" s="3" t="s">
        <v>25</v>
      </c>
      <c r="C9" t="s">
        <v>64</v>
      </c>
      <c r="G9" s="3"/>
      <c r="H9" s="3"/>
    </row>
    <row r="10" spans="1:8">
      <c r="B10" s="3" t="s">
        <v>26</v>
      </c>
      <c r="C10" t="s">
        <v>69</v>
      </c>
      <c r="G10" s="3"/>
      <c r="H10" s="3"/>
    </row>
    <row r="11" spans="1:8">
      <c r="B11" s="3"/>
      <c r="G11" s="3"/>
      <c r="H11" s="3"/>
    </row>
    <row r="12" spans="1:8">
      <c r="A12" s="8" t="s">
        <v>27</v>
      </c>
      <c r="B12" s="3" t="s">
        <v>40</v>
      </c>
      <c r="C12" t="s">
        <v>41</v>
      </c>
      <c r="G12" s="3"/>
      <c r="H12" s="3"/>
    </row>
    <row r="13" spans="1:8">
      <c r="A13" s="8"/>
      <c r="B13" s="3" t="s">
        <v>28</v>
      </c>
      <c r="C13" t="s">
        <v>61</v>
      </c>
      <c r="G13" s="3"/>
      <c r="H13" s="3"/>
    </row>
    <row r="14" spans="1:8">
      <c r="A14" s="8"/>
      <c r="B14" s="3" t="s">
        <v>50</v>
      </c>
      <c r="C14" t="s">
        <v>51</v>
      </c>
      <c r="G14" s="3"/>
      <c r="H14" s="3"/>
    </row>
    <row r="15" spans="1:8" ht="15">
      <c r="A15" s="8"/>
      <c r="B15" s="3" t="s">
        <v>56</v>
      </c>
      <c r="C15" s="5" t="s">
        <v>57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42</v>
      </c>
      <c r="B19" s="3" t="s">
        <v>43</v>
      </c>
      <c r="C19" t="s">
        <v>44</v>
      </c>
      <c r="G19" s="3"/>
      <c r="H19" s="3"/>
    </row>
    <row r="20" spans="1:8">
      <c r="A20" s="8"/>
      <c r="B20" s="3" t="s">
        <v>48</v>
      </c>
      <c r="C20" t="s">
        <v>49</v>
      </c>
      <c r="G20" s="3"/>
      <c r="H20" s="3"/>
    </row>
    <row r="21" spans="1:8">
      <c r="A21" s="8"/>
      <c r="B21" s="3" t="s">
        <v>52</v>
      </c>
      <c r="C21" t="s">
        <v>53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29</v>
      </c>
      <c r="B24" s="3" t="s">
        <v>30</v>
      </c>
      <c r="C24" t="s">
        <v>60</v>
      </c>
      <c r="G24" s="3"/>
      <c r="H24" s="3"/>
    </row>
    <row r="25" spans="1:8" ht="15">
      <c r="A25" s="8"/>
      <c r="B25" s="3" t="s">
        <v>54</v>
      </c>
      <c r="C25" s="5" t="s">
        <v>55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45</v>
      </c>
      <c r="B29" s="3" t="s">
        <v>46</v>
      </c>
      <c r="C29" t="s">
        <v>47</v>
      </c>
      <c r="G29" s="3"/>
      <c r="H29" s="3"/>
    </row>
    <row r="30" spans="1:8" ht="15">
      <c r="A30" s="8"/>
      <c r="B30" s="3" t="s">
        <v>58</v>
      </c>
      <c r="C30" s="5" t="s">
        <v>59</v>
      </c>
      <c r="G30" s="3"/>
      <c r="H30" s="3"/>
    </row>
    <row r="31" spans="1:8">
      <c r="A31" s="8"/>
      <c r="B31" s="3" t="s">
        <v>62</v>
      </c>
      <c r="C31" t="s">
        <v>63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32</v>
      </c>
      <c r="B34" s="6" t="s">
        <v>37</v>
      </c>
      <c r="C34" t="s">
        <v>74</v>
      </c>
      <c r="G34" s="3"/>
      <c r="H34" s="3"/>
    </row>
    <row r="35" spans="1:12" ht="15">
      <c r="B35" s="3" t="s">
        <v>35</v>
      </c>
      <c r="C35" s="5" t="s">
        <v>38</v>
      </c>
      <c r="G35" s="3"/>
      <c r="H35" s="3"/>
    </row>
    <row r="36" spans="1:12" ht="15">
      <c r="B36" s="7" t="s">
        <v>36</v>
      </c>
      <c r="C36" s="5" t="s">
        <v>75</v>
      </c>
      <c r="G36" s="3"/>
      <c r="H36" s="3"/>
    </row>
    <row r="37" spans="1:12" ht="15">
      <c r="B37" s="3" t="s">
        <v>33</v>
      </c>
      <c r="C37" s="4" t="s">
        <v>76</v>
      </c>
      <c r="G37" s="3"/>
      <c r="H37" s="3"/>
    </row>
    <row r="38" spans="1:12">
      <c r="B38" s="3" t="s">
        <v>39</v>
      </c>
      <c r="C38" t="s">
        <v>77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78</v>
      </c>
      <c r="B41" t="s">
        <v>79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9</v>
      </c>
      <c r="C47" s="3" t="s">
        <v>10</v>
      </c>
      <c r="D47" s="3" t="s">
        <v>2</v>
      </c>
      <c r="F47" t="s">
        <v>13</v>
      </c>
      <c r="G47" s="3" t="s">
        <v>10</v>
      </c>
      <c r="H47" s="3" t="s">
        <v>14</v>
      </c>
      <c r="I47" t="s">
        <v>15</v>
      </c>
      <c r="J47" t="s">
        <v>91</v>
      </c>
      <c r="K47" t="s">
        <v>92</v>
      </c>
      <c r="L47" t="s">
        <v>93</v>
      </c>
    </row>
    <row r="48" spans="1:12">
      <c r="A48" s="3">
        <v>20190820</v>
      </c>
      <c r="B48" t="s">
        <v>11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12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105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E7" workbookViewId="0">
      <selection activeCell="U11" sqref="U11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81</v>
      </c>
      <c r="B1" s="11" t="s">
        <v>82</v>
      </c>
      <c r="C1" s="11" t="s">
        <v>83</v>
      </c>
      <c r="D1" s="11" t="s">
        <v>84</v>
      </c>
      <c r="E1" s="12" t="s">
        <v>85</v>
      </c>
      <c r="G1" s="10" t="s">
        <v>81</v>
      </c>
      <c r="H1" s="11" t="s">
        <v>82</v>
      </c>
      <c r="I1" s="11" t="s">
        <v>83</v>
      </c>
      <c r="J1" s="11" t="s">
        <v>84</v>
      </c>
      <c r="K1" s="12" t="s">
        <v>85</v>
      </c>
      <c r="M1" s="10" t="s">
        <v>81</v>
      </c>
      <c r="N1" s="11" t="s">
        <v>82</v>
      </c>
      <c r="O1" s="11" t="s">
        <v>83</v>
      </c>
      <c r="P1" s="11" t="s">
        <v>84</v>
      </c>
      <c r="Q1" s="12" t="s">
        <v>85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86</v>
      </c>
      <c r="G2" s="13">
        <v>20190822</v>
      </c>
      <c r="H2" s="9">
        <v>5000</v>
      </c>
      <c r="I2" s="9">
        <v>12</v>
      </c>
      <c r="J2" s="9"/>
      <c r="K2" s="14" t="s">
        <v>86</v>
      </c>
      <c r="M2" s="13">
        <v>20191008</v>
      </c>
      <c r="N2" s="9">
        <v>6000</v>
      </c>
      <c r="O2" s="9">
        <v>12</v>
      </c>
      <c r="P2" s="9"/>
      <c r="Q2" s="14" t="s">
        <v>86</v>
      </c>
      <c r="R2" s="9"/>
      <c r="S2" s="13"/>
      <c r="T2" s="9"/>
      <c r="U2" s="14"/>
    </row>
    <row r="3" spans="1:21">
      <c r="A3" s="13"/>
      <c r="B3" s="9" t="s">
        <v>87</v>
      </c>
      <c r="C3" s="9" t="s">
        <v>88</v>
      </c>
      <c r="D3" s="9" t="s">
        <v>89</v>
      </c>
      <c r="E3" s="14"/>
      <c r="G3" s="13"/>
      <c r="H3" s="9" t="s">
        <v>87</v>
      </c>
      <c r="I3" s="9" t="s">
        <v>88</v>
      </c>
      <c r="J3" s="9" t="s">
        <v>89</v>
      </c>
      <c r="K3" s="14"/>
      <c r="M3" s="13" t="s">
        <v>131</v>
      </c>
      <c r="N3" s="9" t="s">
        <v>87</v>
      </c>
      <c r="O3" s="9" t="s">
        <v>88</v>
      </c>
      <c r="P3" s="9" t="s">
        <v>89</v>
      </c>
      <c r="Q3" s="14"/>
      <c r="R3" s="9"/>
      <c r="S3" s="24" t="s">
        <v>102</v>
      </c>
      <c r="T3" s="9" t="s">
        <v>100</v>
      </c>
      <c r="U3" s="14" t="s">
        <v>101</v>
      </c>
    </row>
    <row r="4" spans="1:21">
      <c r="A4" s="13"/>
      <c r="B4" s="9">
        <v>20190907</v>
      </c>
      <c r="C4" s="9">
        <v>85.68</v>
      </c>
      <c r="D4" s="9" t="s">
        <v>117</v>
      </c>
      <c r="E4" s="14"/>
      <c r="G4" s="13"/>
      <c r="H4" s="9">
        <v>20190907</v>
      </c>
      <c r="I4" s="9">
        <v>36</v>
      </c>
      <c r="J4" s="9" t="s">
        <v>118</v>
      </c>
      <c r="K4" s="14"/>
      <c r="M4" s="13"/>
      <c r="N4" s="9">
        <v>20191107</v>
      </c>
      <c r="O4" s="9">
        <v>81</v>
      </c>
      <c r="P4" s="9" t="s">
        <v>159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117</v>
      </c>
      <c r="E5" s="14"/>
      <c r="G5" s="13"/>
      <c r="H5" s="9">
        <f>H4+100</f>
        <v>20191007</v>
      </c>
      <c r="I5" s="9">
        <v>67.5</v>
      </c>
      <c r="J5" s="9" t="s">
        <v>118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 t="shared" ref="T5" si="0">C5+I5</f>
        <v>228.15</v>
      </c>
      <c r="U5" s="14">
        <v>33</v>
      </c>
    </row>
    <row r="6" spans="1:21">
      <c r="A6" s="13"/>
      <c r="B6" s="9">
        <f t="shared" ref="B6:B15" si="1">B5+100</f>
        <v>20191107</v>
      </c>
      <c r="C6" s="18">
        <v>166</v>
      </c>
      <c r="D6" s="9" t="s">
        <v>117</v>
      </c>
      <c r="E6" s="14"/>
      <c r="G6" s="13"/>
      <c r="H6" s="9">
        <f t="shared" ref="H6:H7" si="2">H5+100</f>
        <v>20191107</v>
      </c>
      <c r="I6" s="18">
        <v>69.75</v>
      </c>
      <c r="J6" s="9" t="s">
        <v>117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 t="shared" ref="S6:S7" si="3"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1"/>
        <v>20191207</v>
      </c>
      <c r="C7" s="9">
        <v>160.65</v>
      </c>
      <c r="D7" s="9"/>
      <c r="E7" s="14"/>
      <c r="G7" s="13"/>
      <c r="H7" s="9">
        <f t="shared" si="2"/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 t="shared" si="3"/>
        <v>20191207</v>
      </c>
      <c r="T7" s="9">
        <f t="shared" ref="T7:T16" si="4">C7+I7+O5</f>
        <v>309.14999999999998</v>
      </c>
      <c r="U7" s="14">
        <v>33</v>
      </c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5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4"/>
        <v>319.45</v>
      </c>
      <c r="U8" s="14">
        <v>33</v>
      </c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5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4"/>
        <v>319.45</v>
      </c>
      <c r="U9" s="14">
        <v>33</v>
      </c>
    </row>
    <row r="10" spans="1:21">
      <c r="A10" s="13"/>
      <c r="B10" s="9">
        <f t="shared" si="1"/>
        <v>20200307</v>
      </c>
      <c r="C10" s="18">
        <v>155.29</v>
      </c>
      <c r="D10" s="9"/>
      <c r="E10" s="14"/>
      <c r="G10" s="13"/>
      <c r="H10" s="9">
        <f t="shared" ref="H10:H15" si="6">H9+100</f>
        <v>20200307</v>
      </c>
      <c r="I10" s="18">
        <v>65.25</v>
      </c>
      <c r="J10" s="9"/>
      <c r="K10" s="14"/>
      <c r="M10" s="13"/>
      <c r="N10" s="9">
        <f t="shared" si="5"/>
        <v>20200507</v>
      </c>
      <c r="O10" s="9">
        <v>81</v>
      </c>
      <c r="P10" s="9"/>
      <c r="Q10" s="14"/>
      <c r="R10" s="9"/>
      <c r="S10" s="13">
        <f t="shared" ref="S10:S19" si="7">S9+100</f>
        <v>20200307</v>
      </c>
      <c r="T10" s="9">
        <f t="shared" si="4"/>
        <v>298.83999999999997</v>
      </c>
      <c r="U10" s="14">
        <v>33</v>
      </c>
    </row>
    <row r="11" spans="1:21">
      <c r="A11" s="13"/>
      <c r="B11" s="9">
        <f t="shared" si="1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5"/>
        <v>20200607</v>
      </c>
      <c r="O11" s="18">
        <v>83.7</v>
      </c>
      <c r="P11" s="9"/>
      <c r="Q11" s="14"/>
      <c r="R11" s="9"/>
      <c r="S11" s="13">
        <f t="shared" si="7"/>
        <v>20200407</v>
      </c>
      <c r="T11" s="9">
        <f t="shared" si="4"/>
        <v>319.45</v>
      </c>
      <c r="U11" s="14"/>
    </row>
    <row r="12" spans="1:21">
      <c r="A12" s="13"/>
      <c r="B12" s="9">
        <f t="shared" si="1"/>
        <v>20200507</v>
      </c>
      <c r="C12" s="9">
        <v>160.65</v>
      </c>
      <c r="D12" s="9"/>
      <c r="E12" s="14"/>
      <c r="G12" s="13"/>
      <c r="H12" s="9">
        <f t="shared" si="6"/>
        <v>20200507</v>
      </c>
      <c r="I12" s="18">
        <v>67.5</v>
      </c>
      <c r="J12" s="9"/>
      <c r="K12" s="14"/>
      <c r="M12" s="13"/>
      <c r="N12" s="9">
        <f t="shared" si="5"/>
        <v>20200707</v>
      </c>
      <c r="O12" s="9">
        <v>81</v>
      </c>
      <c r="P12" s="9"/>
      <c r="Q12" s="14"/>
      <c r="R12" s="9"/>
      <c r="S12" s="13">
        <f t="shared" si="7"/>
        <v>20200507</v>
      </c>
      <c r="T12" s="9">
        <f t="shared" si="4"/>
        <v>309.14999999999998</v>
      </c>
      <c r="U12" s="14"/>
    </row>
    <row r="13" spans="1:21">
      <c r="A13" s="13"/>
      <c r="B13" s="9">
        <f t="shared" si="1"/>
        <v>20200607</v>
      </c>
      <c r="C13" s="9">
        <v>166</v>
      </c>
      <c r="D13" s="9"/>
      <c r="E13" s="14"/>
      <c r="G13" s="13"/>
      <c r="H13" s="9">
        <f t="shared" si="6"/>
        <v>20200607</v>
      </c>
      <c r="I13" s="18">
        <v>69.75</v>
      </c>
      <c r="J13" s="9"/>
      <c r="K13" s="14"/>
      <c r="M13" s="13"/>
      <c r="N13" s="9">
        <f t="shared" si="5"/>
        <v>20200807</v>
      </c>
      <c r="O13" s="18">
        <v>83.7</v>
      </c>
      <c r="P13" s="9"/>
      <c r="Q13" s="14"/>
      <c r="R13" s="9"/>
      <c r="S13" s="13">
        <f t="shared" si="7"/>
        <v>20200607</v>
      </c>
      <c r="T13" s="9">
        <f t="shared" si="4"/>
        <v>319.45</v>
      </c>
      <c r="U13" s="14"/>
    </row>
    <row r="14" spans="1:21">
      <c r="A14" s="13"/>
      <c r="B14" s="9">
        <f t="shared" si="1"/>
        <v>20200707</v>
      </c>
      <c r="C14" s="9">
        <v>160.65</v>
      </c>
      <c r="D14" s="9"/>
      <c r="E14" s="14"/>
      <c r="G14" s="13"/>
      <c r="H14" s="9">
        <f t="shared" si="6"/>
        <v>20200707</v>
      </c>
      <c r="I14" s="18">
        <v>67.5</v>
      </c>
      <c r="J14" s="9"/>
      <c r="K14" s="14"/>
      <c r="M14" s="13"/>
      <c r="N14" s="9">
        <f t="shared" si="5"/>
        <v>20200907</v>
      </c>
      <c r="O14" s="18">
        <v>83.7</v>
      </c>
      <c r="P14" s="9"/>
      <c r="Q14" s="14"/>
      <c r="R14" s="9"/>
      <c r="S14" s="13">
        <f t="shared" si="7"/>
        <v>20200707</v>
      </c>
      <c r="T14" s="9">
        <f t="shared" si="4"/>
        <v>309.14999999999998</v>
      </c>
      <c r="U14" s="14"/>
    </row>
    <row r="15" spans="1:21">
      <c r="A15" s="13"/>
      <c r="B15" s="9">
        <f t="shared" si="1"/>
        <v>20200807</v>
      </c>
      <c r="C15" s="9">
        <v>12066</v>
      </c>
      <c r="D15" s="9"/>
      <c r="E15" s="14"/>
      <c r="G15" s="13"/>
      <c r="H15" s="9">
        <f t="shared" si="6"/>
        <v>20200807</v>
      </c>
      <c r="I15" s="18">
        <v>5069.75</v>
      </c>
      <c r="J15" s="9"/>
      <c r="K15" s="14"/>
      <c r="M15" s="13"/>
      <c r="N15" s="9">
        <f t="shared" si="5"/>
        <v>20201007</v>
      </c>
      <c r="O15" s="18">
        <v>6081</v>
      </c>
      <c r="P15" s="9"/>
      <c r="Q15" s="14"/>
      <c r="R15" s="9"/>
      <c r="S15" s="13">
        <f t="shared" si="7"/>
        <v>20200807</v>
      </c>
      <c r="T15" s="9">
        <f t="shared" si="4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7"/>
        <v>20200907</v>
      </c>
      <c r="T16" s="9">
        <f t="shared" si="4"/>
        <v>83.7</v>
      </c>
      <c r="U16" s="14"/>
    </row>
    <row r="17" spans="1:21" ht="15" thickBot="1">
      <c r="A17" s="13"/>
      <c r="B17" s="9" t="s">
        <v>90</v>
      </c>
      <c r="C17" s="9">
        <f>C4+C5+C6+C7+C8+C9+C10+C11+C12+C13+C14+166</f>
        <v>1879.5700000000002</v>
      </c>
      <c r="D17" s="9"/>
      <c r="E17" s="14"/>
      <c r="G17" s="15"/>
      <c r="H17" s="9" t="s">
        <v>103</v>
      </c>
      <c r="I17" s="9">
        <f>I4+I5+I6+I7+I8+I9+I10+I11+I12+I13+I14+69.75</f>
        <v>789.75</v>
      </c>
      <c r="J17" s="9"/>
      <c r="K17" s="14"/>
      <c r="L17" s="13"/>
      <c r="M17" s="15"/>
      <c r="N17" s="16" t="s">
        <v>103</v>
      </c>
      <c r="O17" s="16">
        <f>O4+O5+O6+O7+O8+O9+O10+O11+O12+O13+O14+81</f>
        <v>985.50000000000011</v>
      </c>
      <c r="P17" s="16"/>
      <c r="Q17" s="17"/>
      <c r="R17" s="9"/>
      <c r="S17" s="13">
        <f t="shared" si="7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7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7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129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104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收入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2019-08-20T01:32:23Z</dcterms:created>
  <dcterms:modified xsi:type="dcterms:W3CDTF">2020-03-09T03:11:01Z</dcterms:modified>
</cp:coreProperties>
</file>