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支付宝账单" sheetId="2" r:id="rId1"/>
    <sheet name="微信账单" sheetId="3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E41" i="2"/>
  <c r="E42" i="2"/>
  <c r="E44" i="2"/>
  <c r="E45" i="2"/>
  <c r="E40" i="2"/>
  <c r="F40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I50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I49" i="2"/>
  <c r="AP49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P51" i="2"/>
  <c r="S51" i="2"/>
  <c r="V51" i="2"/>
  <c r="Y51" i="2"/>
  <c r="P53" i="2"/>
  <c r="S53" i="2"/>
  <c r="V53" i="2"/>
  <c r="Y53" i="2"/>
  <c r="P55" i="2"/>
  <c r="S55" i="2"/>
  <c r="V55" i="2"/>
  <c r="Y55" i="2"/>
  <c r="P57" i="2"/>
  <c r="S57" i="2"/>
  <c r="V57" i="2"/>
  <c r="Y57" i="2"/>
  <c r="P59" i="2"/>
  <c r="S59" i="2"/>
  <c r="V59" i="2"/>
  <c r="Y59" i="2"/>
  <c r="P61" i="2"/>
  <c r="S61" i="2"/>
  <c r="V61" i="2"/>
  <c r="Y61" i="2"/>
  <c r="P63" i="2"/>
  <c r="S63" i="2"/>
  <c r="V63" i="2"/>
  <c r="Y63" i="2"/>
  <c r="P65" i="2"/>
  <c r="S65" i="2"/>
  <c r="V65" i="2"/>
  <c r="Y65" i="2"/>
  <c r="P67" i="2"/>
  <c r="S67" i="2"/>
  <c r="V67" i="2"/>
  <c r="Y67" i="2"/>
  <c r="P69" i="2"/>
  <c r="S69" i="2"/>
  <c r="V69" i="2"/>
  <c r="Y69" i="2"/>
  <c r="P71" i="2"/>
  <c r="S71" i="2"/>
  <c r="V71" i="2"/>
  <c r="Y71" i="2"/>
  <c r="P75" i="2"/>
  <c r="S75" i="2"/>
  <c r="V75" i="2"/>
  <c r="Y75" i="2"/>
  <c r="O75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L49" i="2"/>
  <c r="L51" i="2"/>
  <c r="L53" i="2"/>
  <c r="L55" i="2"/>
  <c r="L57" i="2"/>
  <c r="L59" i="2"/>
  <c r="L61" i="2"/>
  <c r="L63" i="2"/>
  <c r="L65" i="2"/>
  <c r="L67" i="2"/>
  <c r="L69" i="2"/>
  <c r="L71" i="2"/>
  <c r="L75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I49" i="2"/>
  <c r="I50" i="2"/>
  <c r="I51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G49" i="2"/>
  <c r="P49" i="2"/>
  <c r="S49" i="2"/>
  <c r="V49" i="2"/>
  <c r="Y49" i="2"/>
  <c r="G50" i="2"/>
  <c r="P50" i="2"/>
  <c r="S50" i="2"/>
  <c r="V50" i="2"/>
  <c r="Y50" i="2"/>
  <c r="G51" i="2"/>
  <c r="G52" i="2"/>
  <c r="P52" i="2"/>
  <c r="S52" i="2"/>
  <c r="V52" i="2"/>
  <c r="Y52" i="2"/>
  <c r="G53" i="2"/>
  <c r="G54" i="2"/>
  <c r="P54" i="2"/>
  <c r="S54" i="2"/>
  <c r="V54" i="2"/>
  <c r="Y54" i="2"/>
  <c r="G55" i="2"/>
  <c r="G56" i="2"/>
  <c r="P56" i="2"/>
  <c r="S56" i="2"/>
  <c r="V56" i="2"/>
  <c r="Y56" i="2"/>
  <c r="G57" i="2"/>
  <c r="G58" i="2"/>
  <c r="P58" i="2"/>
  <c r="S58" i="2"/>
  <c r="V58" i="2"/>
  <c r="Y58" i="2"/>
  <c r="G59" i="2"/>
  <c r="G60" i="2"/>
  <c r="P60" i="2"/>
  <c r="S60" i="2"/>
  <c r="V60" i="2"/>
  <c r="Y60" i="2"/>
  <c r="G61" i="2"/>
  <c r="G62" i="2"/>
  <c r="P62" i="2"/>
  <c r="S62" i="2"/>
  <c r="V62" i="2"/>
  <c r="Y62" i="2"/>
  <c r="G63" i="2"/>
  <c r="G64" i="2"/>
  <c r="P64" i="2"/>
  <c r="S64" i="2"/>
  <c r="V64" i="2"/>
  <c r="Y64" i="2"/>
  <c r="G65" i="2"/>
  <c r="G66" i="2"/>
  <c r="P66" i="2"/>
  <c r="S66" i="2"/>
  <c r="V66" i="2"/>
  <c r="Y66" i="2"/>
  <c r="G67" i="2"/>
  <c r="G68" i="2"/>
  <c r="P68" i="2"/>
  <c r="S68" i="2"/>
  <c r="V68" i="2"/>
  <c r="Y68" i="2"/>
  <c r="G69" i="2"/>
  <c r="G70" i="2"/>
  <c r="P70" i="2"/>
  <c r="S70" i="2"/>
  <c r="V70" i="2"/>
  <c r="Y70" i="2"/>
  <c r="G71" i="2"/>
  <c r="G72" i="2"/>
  <c r="P72" i="2"/>
  <c r="S72" i="2"/>
  <c r="V72" i="2"/>
  <c r="Y72" i="2"/>
  <c r="G73" i="2"/>
  <c r="P73" i="2"/>
  <c r="S73" i="2"/>
  <c r="V73" i="2"/>
  <c r="Y73" i="2"/>
  <c r="G74" i="2"/>
  <c r="P74" i="2"/>
  <c r="S74" i="2"/>
  <c r="V74" i="2"/>
  <c r="Y74" i="2"/>
  <c r="G75" i="2"/>
  <c r="D49" i="2"/>
  <c r="E49" i="2"/>
  <c r="D50" i="2"/>
  <c r="D51" i="2"/>
  <c r="D52" i="2"/>
  <c r="D53" i="2"/>
  <c r="E53" i="2"/>
  <c r="D54" i="2"/>
  <c r="D55" i="2"/>
  <c r="E55" i="2"/>
  <c r="D56" i="2"/>
  <c r="D57" i="2"/>
  <c r="E57" i="2"/>
  <c r="D58" i="2"/>
  <c r="D59" i="2"/>
  <c r="E59" i="2"/>
  <c r="D60" i="2"/>
  <c r="D61" i="2"/>
  <c r="E61" i="2"/>
  <c r="D62" i="2"/>
  <c r="D63" i="2"/>
  <c r="E63" i="2"/>
  <c r="D64" i="2"/>
  <c r="D65" i="2"/>
  <c r="E65" i="2"/>
  <c r="D66" i="2"/>
  <c r="D67" i="2"/>
  <c r="E67" i="2"/>
  <c r="D68" i="2"/>
  <c r="D69" i="2"/>
  <c r="E69" i="2"/>
  <c r="D70" i="2"/>
  <c r="D71" i="2"/>
  <c r="E71" i="2"/>
  <c r="D72" i="2"/>
  <c r="D73" i="2"/>
  <c r="E73" i="2"/>
  <c r="D74" i="2"/>
  <c r="D75" i="2"/>
  <c r="E75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E74" i="2"/>
  <c r="E70" i="2"/>
  <c r="E66" i="2"/>
  <c r="E62" i="2"/>
  <c r="E58" i="2"/>
  <c r="E54" i="2"/>
  <c r="E50" i="2"/>
  <c r="E51" i="2"/>
  <c r="E72" i="2"/>
  <c r="E68" i="2"/>
  <c r="E64" i="2"/>
  <c r="E60" i="2"/>
  <c r="E56" i="2"/>
  <c r="E52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L74" i="2"/>
  <c r="L73" i="2"/>
  <c r="L72" i="2"/>
  <c r="L68" i="2"/>
  <c r="L64" i="2"/>
  <c r="L60" i="2"/>
  <c r="L56" i="2"/>
  <c r="L52" i="2"/>
  <c r="L70" i="2"/>
  <c r="L66" i="2"/>
  <c r="L62" i="2"/>
  <c r="L58" i="2"/>
  <c r="L54" i="2"/>
  <c r="L50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P36" i="2"/>
  <c r="AP39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I34" i="2"/>
  <c r="AP34" i="2"/>
  <c r="AI35" i="2"/>
  <c r="AP35" i="2"/>
  <c r="AI36" i="2"/>
  <c r="AI37" i="2"/>
  <c r="AP37" i="2"/>
  <c r="AI38" i="2"/>
  <c r="AP38" i="2"/>
  <c r="AI39" i="2"/>
  <c r="AI40" i="2"/>
  <c r="AP40" i="2"/>
  <c r="AI41" i="2"/>
  <c r="AP41" i="2"/>
  <c r="AI42" i="2"/>
  <c r="AP42" i="2"/>
  <c r="AI43" i="2"/>
  <c r="AP43" i="2"/>
  <c r="AI44" i="2"/>
  <c r="AP44" i="2"/>
  <c r="AI45" i="2"/>
  <c r="AP45" i="2"/>
  <c r="AI46" i="2"/>
  <c r="AP46" i="2"/>
  <c r="AI47" i="2"/>
  <c r="AP47" i="2"/>
  <c r="AI48" i="2"/>
  <c r="AP48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P34" i="2"/>
  <c r="S34" i="2"/>
  <c r="V34" i="2"/>
  <c r="Y34" i="2"/>
  <c r="P39" i="2"/>
  <c r="S39" i="2"/>
  <c r="V39" i="2"/>
  <c r="Y39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L34" i="2"/>
  <c r="H40" i="2"/>
  <c r="H41" i="2"/>
  <c r="H42" i="2"/>
  <c r="H43" i="2"/>
  <c r="H44" i="2"/>
  <c r="H45" i="2"/>
  <c r="H46" i="2"/>
  <c r="H47" i="2"/>
  <c r="H48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P21" i="2"/>
  <c r="AP22" i="2"/>
  <c r="AP23" i="2"/>
  <c r="AP25" i="2"/>
  <c r="AP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8" i="2"/>
  <c r="G34" i="2"/>
  <c r="G35" i="2"/>
  <c r="L35" i="2"/>
  <c r="G36" i="2"/>
  <c r="P36" i="2"/>
  <c r="S36" i="2"/>
  <c r="V36" i="2"/>
  <c r="Y36" i="2"/>
  <c r="G37" i="2"/>
  <c r="P37" i="2"/>
  <c r="S37" i="2"/>
  <c r="V37" i="2"/>
  <c r="Y37" i="2"/>
  <c r="G38" i="2"/>
  <c r="L38" i="2"/>
  <c r="G39" i="2"/>
  <c r="L39" i="2"/>
  <c r="G40" i="2"/>
  <c r="L40" i="2"/>
  <c r="G41" i="2"/>
  <c r="P41" i="2"/>
  <c r="S41" i="2"/>
  <c r="V41" i="2"/>
  <c r="Y41" i="2"/>
  <c r="G42" i="2"/>
  <c r="L42" i="2"/>
  <c r="G43" i="2"/>
  <c r="L43" i="2"/>
  <c r="G44" i="2"/>
  <c r="L44" i="2"/>
  <c r="G45" i="2"/>
  <c r="P45" i="2"/>
  <c r="S45" i="2"/>
  <c r="V45" i="2"/>
  <c r="Y45" i="2"/>
  <c r="G46" i="2"/>
  <c r="L46" i="2"/>
  <c r="G47" i="2"/>
  <c r="L47" i="2"/>
  <c r="G48" i="2"/>
  <c r="P48" i="2"/>
  <c r="S48" i="2"/>
  <c r="V48" i="2"/>
  <c r="Y48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E47" i="2"/>
  <c r="D48" i="2"/>
  <c r="C34" i="2"/>
  <c r="E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22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Y18" i="2"/>
  <c r="Y19" i="2"/>
  <c r="Y20" i="2"/>
  <c r="Y21" i="2"/>
  <c r="Y22" i="2"/>
  <c r="Y23" i="2"/>
  <c r="V18" i="2"/>
  <c r="V19" i="2"/>
  <c r="V20" i="2"/>
  <c r="V21" i="2"/>
  <c r="V22" i="2"/>
  <c r="V23" i="2"/>
  <c r="S18" i="2"/>
  <c r="S19" i="2"/>
  <c r="S20" i="2"/>
  <c r="S21" i="2"/>
  <c r="S22" i="2"/>
  <c r="S23" i="2"/>
  <c r="L18" i="2"/>
  <c r="L19" i="2"/>
  <c r="L20" i="2"/>
  <c r="L21" i="2"/>
  <c r="L22" i="2"/>
  <c r="L23" i="2"/>
  <c r="G18" i="2"/>
  <c r="G19" i="2"/>
  <c r="G20" i="2"/>
  <c r="G21" i="2"/>
  <c r="G22" i="2"/>
  <c r="G23" i="2"/>
  <c r="G24" i="2"/>
  <c r="P24" i="2"/>
  <c r="S24" i="2"/>
  <c r="V24" i="2"/>
  <c r="Y24" i="2"/>
  <c r="G25" i="2"/>
  <c r="P25" i="2"/>
  <c r="S25" i="2"/>
  <c r="V25" i="2"/>
  <c r="Y25" i="2"/>
  <c r="G26" i="2"/>
  <c r="L26" i="2"/>
  <c r="G27" i="2"/>
  <c r="L27" i="2"/>
  <c r="G28" i="2"/>
  <c r="L28" i="2"/>
  <c r="G29" i="2"/>
  <c r="P29" i="2"/>
  <c r="S29" i="2"/>
  <c r="V29" i="2"/>
  <c r="Y29" i="2"/>
  <c r="G30" i="2"/>
  <c r="P30" i="2"/>
  <c r="S30" i="2"/>
  <c r="V30" i="2"/>
  <c r="Y30" i="2"/>
  <c r="G31" i="2"/>
  <c r="L31" i="2"/>
  <c r="G32" i="2"/>
  <c r="P32" i="2"/>
  <c r="S32" i="2"/>
  <c r="V32" i="2"/>
  <c r="Y32" i="2"/>
  <c r="G33" i="2"/>
  <c r="P33" i="2"/>
  <c r="S33" i="2"/>
  <c r="V33" i="2"/>
  <c r="Y33" i="2"/>
  <c r="AI19" i="2"/>
  <c r="AI20" i="2"/>
  <c r="AI21" i="2"/>
  <c r="AI22" i="2"/>
  <c r="AI23" i="2"/>
  <c r="AI24" i="2"/>
  <c r="AP24" i="2"/>
  <c r="AI25" i="2"/>
  <c r="AI26" i="2"/>
  <c r="AI27" i="2"/>
  <c r="AP27" i="2"/>
  <c r="AI28" i="2"/>
  <c r="AP28" i="2"/>
  <c r="AI29" i="2"/>
  <c r="AP29" i="2"/>
  <c r="AI30" i="2"/>
  <c r="AP30" i="2"/>
  <c r="AI31" i="2"/>
  <c r="AP31" i="2"/>
  <c r="AI32" i="2"/>
  <c r="AP32" i="2"/>
  <c r="AI33" i="2"/>
  <c r="AP33" i="2"/>
  <c r="P18" i="2"/>
  <c r="P19" i="2"/>
  <c r="P20" i="2"/>
  <c r="P21" i="2"/>
  <c r="P22" i="2"/>
  <c r="P23" i="2"/>
  <c r="P26" i="2"/>
  <c r="S26" i="2"/>
  <c r="V26" i="2"/>
  <c r="Y26" i="2"/>
  <c r="P28" i="2"/>
  <c r="S28" i="2"/>
  <c r="V28" i="2"/>
  <c r="Y28" i="2"/>
  <c r="P31" i="2"/>
  <c r="S31" i="2"/>
  <c r="V31" i="2"/>
  <c r="Y31" i="2"/>
  <c r="P47" i="2"/>
  <c r="S47" i="2"/>
  <c r="V47" i="2"/>
  <c r="Y47" i="2"/>
  <c r="P43" i="2"/>
  <c r="S43" i="2"/>
  <c r="V43" i="2"/>
  <c r="Y43" i="2"/>
  <c r="P35" i="2"/>
  <c r="S35" i="2"/>
  <c r="V35" i="2"/>
  <c r="Y35" i="2"/>
  <c r="E36" i="2"/>
  <c r="L32" i="2"/>
  <c r="L33" i="2"/>
  <c r="L30" i="2"/>
  <c r="L29" i="2"/>
  <c r="P27" i="2"/>
  <c r="S27" i="2"/>
  <c r="V27" i="2"/>
  <c r="Y27" i="2"/>
  <c r="L25" i="2"/>
  <c r="L24" i="2"/>
  <c r="E37" i="2"/>
  <c r="E39" i="2"/>
  <c r="E35" i="2"/>
  <c r="E46" i="2"/>
  <c r="E38" i="2"/>
  <c r="E48" i="2"/>
  <c r="L48" i="2"/>
  <c r="L36" i="2"/>
  <c r="L45" i="2"/>
  <c r="L41" i="2"/>
  <c r="L37" i="2"/>
  <c r="P44" i="2"/>
  <c r="S44" i="2"/>
  <c r="V44" i="2"/>
  <c r="Y44" i="2"/>
  <c r="P40" i="2"/>
  <c r="S40" i="2"/>
  <c r="V40" i="2"/>
  <c r="Y40" i="2"/>
  <c r="P46" i="2"/>
  <c r="S46" i="2"/>
  <c r="V46" i="2"/>
  <c r="Y46" i="2"/>
  <c r="P42" i="2"/>
  <c r="S42" i="2"/>
  <c r="V42" i="2"/>
  <c r="Y42" i="2"/>
  <c r="P38" i="2"/>
  <c r="S38" i="2"/>
  <c r="V38" i="2"/>
  <c r="Y38" i="2"/>
  <c r="G8" i="2"/>
  <c r="G9" i="2"/>
  <c r="G10" i="2"/>
  <c r="L10" i="2"/>
  <c r="G11" i="2"/>
  <c r="L11" i="2"/>
  <c r="G12" i="2"/>
  <c r="G13" i="2"/>
  <c r="G14" i="2"/>
  <c r="L14" i="2"/>
  <c r="G15" i="2"/>
  <c r="P15" i="2"/>
  <c r="S15" i="2"/>
  <c r="V15" i="2"/>
  <c r="Y15" i="2"/>
  <c r="G16" i="2"/>
  <c r="G17" i="2"/>
  <c r="G7" i="2"/>
  <c r="V12" i="2"/>
  <c r="Y10" i="2"/>
  <c r="V10" i="2"/>
  <c r="Y12" i="2"/>
  <c r="S11" i="2"/>
  <c r="V11" i="2"/>
  <c r="Y11" i="2"/>
  <c r="S12" i="2"/>
  <c r="P13" i="2"/>
  <c r="S13" i="2"/>
  <c r="V13" i="2"/>
  <c r="Y13" i="2"/>
  <c r="P14" i="2"/>
  <c r="S14" i="2"/>
  <c r="V14" i="2"/>
  <c r="Y14" i="2"/>
  <c r="P16" i="2"/>
  <c r="S16" i="2"/>
  <c r="V16" i="2"/>
  <c r="Y16" i="2"/>
  <c r="P17" i="2"/>
  <c r="S17" i="2"/>
  <c r="V17" i="2"/>
  <c r="Y17" i="2"/>
  <c r="S10" i="2"/>
  <c r="L12" i="2"/>
  <c r="L13" i="2"/>
  <c r="L16" i="2"/>
  <c r="L1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AI8" i="2"/>
  <c r="AP8" i="2"/>
  <c r="AI9" i="2"/>
  <c r="AI10" i="2"/>
  <c r="AP10" i="2"/>
  <c r="AI11" i="2"/>
  <c r="AI12" i="2"/>
  <c r="AI13" i="2"/>
  <c r="AI14" i="2"/>
  <c r="AP14" i="2"/>
  <c r="AI15" i="2"/>
  <c r="AP15" i="2"/>
  <c r="AI16" i="2"/>
  <c r="AI17" i="2"/>
  <c r="AP17" i="2"/>
  <c r="AI18" i="2"/>
  <c r="AP18" i="2"/>
  <c r="AP19" i="2"/>
  <c r="AP9" i="2"/>
  <c r="AP11" i="2"/>
  <c r="AP12" i="2"/>
  <c r="AP13" i="2"/>
  <c r="AP16" i="2"/>
  <c r="AP20" i="2"/>
  <c r="AP7" i="2"/>
  <c r="AI7" i="2"/>
  <c r="F56" i="2"/>
  <c r="F74" i="2"/>
  <c r="F63" i="2"/>
  <c r="F73" i="2"/>
  <c r="F52" i="2"/>
  <c r="F57" i="2"/>
  <c r="F62" i="2"/>
  <c r="F49" i="2"/>
  <c r="F50" i="2"/>
  <c r="F72" i="2"/>
  <c r="F71" i="2"/>
  <c r="F54" i="2"/>
  <c r="F53" i="2"/>
  <c r="F58" i="2"/>
  <c r="F66" i="2"/>
  <c r="F70" i="2"/>
  <c r="F61" i="2"/>
  <c r="F64" i="2"/>
  <c r="F59" i="2"/>
  <c r="F69" i="2"/>
  <c r="F67" i="2"/>
  <c r="F65" i="2"/>
  <c r="F75" i="2"/>
  <c r="F60" i="2"/>
  <c r="F55" i="2"/>
  <c r="F51" i="2"/>
  <c r="F68" i="2"/>
  <c r="L15" i="2"/>
  <c r="C1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4" i="2"/>
  <c r="N3" i="2"/>
  <c r="C33" i="2"/>
  <c r="E20" i="2"/>
  <c r="E28" i="2"/>
  <c r="E32" i="2"/>
  <c r="D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7" i="2"/>
  <c r="B8" i="2"/>
  <c r="E8" i="2"/>
  <c r="B9" i="2"/>
  <c r="B10" i="2"/>
  <c r="E10" i="2"/>
  <c r="B11" i="2"/>
  <c r="E11" i="2"/>
  <c r="B12" i="2"/>
  <c r="E12" i="2"/>
  <c r="B13" i="2"/>
  <c r="B14" i="2"/>
  <c r="E14" i="2"/>
  <c r="B15" i="2"/>
  <c r="E15" i="2"/>
  <c r="B16" i="2"/>
  <c r="E16" i="2"/>
  <c r="B17" i="2"/>
  <c r="B18" i="2"/>
  <c r="B19" i="2"/>
  <c r="E19" i="2"/>
  <c r="B20" i="2"/>
  <c r="B21" i="2"/>
  <c r="B22" i="2"/>
  <c r="E22" i="2"/>
  <c r="B23" i="2"/>
  <c r="E23" i="2"/>
  <c r="B24" i="2"/>
  <c r="B25" i="2"/>
  <c r="B26" i="2"/>
  <c r="E26" i="2"/>
  <c r="B27" i="2"/>
  <c r="E27" i="2"/>
  <c r="B28" i="2"/>
  <c r="B29" i="2"/>
  <c r="B30" i="2"/>
  <c r="E30" i="2"/>
  <c r="B31" i="2"/>
  <c r="E31" i="2"/>
  <c r="B32" i="2"/>
  <c r="B33" i="2"/>
  <c r="E33" i="2"/>
  <c r="B7" i="2"/>
  <c r="E24" i="2"/>
  <c r="F6" i="2"/>
  <c r="F5" i="2"/>
  <c r="E6" i="2"/>
  <c r="E5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7" i="2"/>
  <c r="I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5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" i="2"/>
  <c r="K5" i="2"/>
  <c r="K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E18" i="2"/>
  <c r="E7" i="2"/>
  <c r="F7" i="2"/>
  <c r="E29" i="2"/>
  <c r="F47" i="2"/>
  <c r="E25" i="2"/>
  <c r="E21" i="2"/>
  <c r="E17" i="2"/>
  <c r="E13" i="2"/>
  <c r="E9" i="2"/>
  <c r="F16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A6" i="2"/>
  <c r="AA7" i="2"/>
  <c r="AA8" i="2"/>
  <c r="AA9" i="2"/>
  <c r="AA10" i="2"/>
  <c r="AA11" i="2"/>
  <c r="AA12" i="2"/>
  <c r="AA13" i="2"/>
  <c r="AA14" i="2"/>
  <c r="AA15" i="2"/>
  <c r="AA16" i="2"/>
  <c r="AA17" i="2"/>
  <c r="X7" i="2"/>
  <c r="X8" i="2"/>
  <c r="X9" i="2"/>
  <c r="X10" i="2"/>
  <c r="X11" i="2"/>
  <c r="X12" i="2"/>
  <c r="X13" i="2"/>
  <c r="X14" i="2"/>
  <c r="X15" i="2"/>
  <c r="X16" i="2"/>
  <c r="X17" i="2"/>
  <c r="U7" i="2"/>
  <c r="U8" i="2"/>
  <c r="U9" i="2"/>
  <c r="U10" i="2"/>
  <c r="U11" i="2"/>
  <c r="U12" i="2"/>
  <c r="U13" i="2"/>
  <c r="U14" i="2"/>
  <c r="U15" i="2"/>
  <c r="U16" i="2"/>
  <c r="U17" i="2"/>
  <c r="BD21" i="2"/>
  <c r="BD20" i="2"/>
  <c r="BD19" i="2"/>
  <c r="BD16" i="2"/>
  <c r="BD17" i="2"/>
  <c r="BD18" i="2"/>
  <c r="BD15" i="2"/>
  <c r="BD14" i="2"/>
  <c r="BD9" i="2"/>
  <c r="BD10" i="2"/>
  <c r="BD11" i="2"/>
  <c r="BD12" i="2"/>
  <c r="BD13" i="2"/>
  <c r="BD8" i="2"/>
  <c r="BD4" i="2"/>
  <c r="BD5" i="2"/>
  <c r="BD6" i="2"/>
  <c r="BD7" i="2"/>
  <c r="BD3" i="2"/>
  <c r="BC14" i="2"/>
  <c r="BC15" i="2"/>
  <c r="BC16" i="2"/>
  <c r="BC17" i="2"/>
  <c r="BC18" i="2"/>
  <c r="BC19" i="2"/>
  <c r="BC20" i="2"/>
  <c r="BC21" i="2"/>
  <c r="BC22" i="2"/>
  <c r="BC23" i="2"/>
  <c r="BC13" i="2"/>
  <c r="BC5" i="2"/>
  <c r="BC6" i="2"/>
  <c r="BC7" i="2"/>
  <c r="BC8" i="2"/>
  <c r="BC9" i="2"/>
  <c r="BC10" i="2"/>
  <c r="BC11" i="2"/>
  <c r="BC4" i="2"/>
  <c r="BA18" i="2"/>
  <c r="AY18" i="2"/>
  <c r="AX6" i="2"/>
  <c r="AX7" i="2"/>
  <c r="AX8" i="2"/>
  <c r="AX9" i="2"/>
  <c r="AX10" i="2"/>
  <c r="AX11" i="2"/>
  <c r="AX12" i="2"/>
  <c r="AX13" i="2"/>
  <c r="AX15" i="2"/>
  <c r="AX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AT5" i="2"/>
  <c r="AS5" i="2"/>
  <c r="AA5" i="2"/>
  <c r="AA4" i="2"/>
  <c r="X6" i="2"/>
  <c r="AL6" i="2"/>
  <c r="F44" i="2"/>
  <c r="F38" i="2"/>
  <c r="F35" i="2"/>
  <c r="F45" i="2"/>
  <c r="F34" i="2"/>
  <c r="F43" i="2"/>
  <c r="F46" i="2"/>
  <c r="F37" i="2"/>
  <c r="F36" i="2"/>
  <c r="F39" i="2"/>
  <c r="F42" i="2"/>
  <c r="F48" i="2"/>
  <c r="F41" i="2"/>
  <c r="F14" i="2"/>
  <c r="F27" i="2"/>
  <c r="F15" i="2"/>
  <c r="F10" i="2"/>
  <c r="F8" i="2"/>
  <c r="F32" i="2"/>
  <c r="F9" i="2"/>
  <c r="F11" i="2"/>
  <c r="F12" i="2"/>
  <c r="F22" i="2"/>
  <c r="F13" i="2"/>
  <c r="F30" i="2"/>
  <c r="F21" i="2"/>
  <c r="F31" i="2"/>
  <c r="F20" i="2"/>
  <c r="F25" i="2"/>
  <c r="F19" i="2"/>
  <c r="F24" i="2"/>
  <c r="F29" i="2"/>
  <c r="F18" i="2"/>
  <c r="F26" i="2"/>
  <c r="F23" i="2"/>
  <c r="F28" i="2"/>
  <c r="F17" i="2"/>
  <c r="F33" i="2"/>
  <c r="AT4" i="2"/>
  <c r="AS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L5" i="2"/>
  <c r="AL4" i="2"/>
  <c r="AM4" i="2"/>
  <c r="K4" i="2"/>
  <c r="U5" i="2"/>
  <c r="U6" i="2"/>
  <c r="X5" i="2"/>
  <c r="X4" i="2"/>
  <c r="U4" i="2"/>
  <c r="BL6" i="2"/>
  <c r="BL7" i="2"/>
  <c r="BL8" i="2"/>
  <c r="BL9" i="2"/>
  <c r="BL10" i="2"/>
  <c r="BL11" i="2"/>
  <c r="BL12" i="2"/>
  <c r="BL13" i="2"/>
  <c r="BL14" i="2"/>
  <c r="BL15" i="2"/>
  <c r="BL16" i="2"/>
  <c r="AY74" i="2"/>
  <c r="AY55" i="2"/>
  <c r="AY36" i="2"/>
  <c r="AX47" i="2"/>
  <c r="AX48" i="2"/>
  <c r="AX49" i="2"/>
  <c r="AX50" i="2"/>
  <c r="AX51" i="2"/>
  <c r="AX52" i="2"/>
  <c r="AX53" i="2"/>
  <c r="AX28" i="2"/>
  <c r="AX29" i="2"/>
  <c r="AX30" i="2"/>
  <c r="AX31" i="2"/>
  <c r="AX32" i="2"/>
  <c r="AX33" i="2"/>
  <c r="AX34" i="2"/>
  <c r="AX64" i="2"/>
  <c r="AX65" i="2"/>
  <c r="AX66" i="2"/>
  <c r="AX67" i="2"/>
  <c r="AX68" i="2"/>
  <c r="AX69" i="2"/>
  <c r="AX70" i="2"/>
  <c r="AX71" i="2"/>
  <c r="AX72" i="2"/>
  <c r="AX43" i="2"/>
  <c r="AX44" i="2"/>
  <c r="AX45" i="2"/>
  <c r="AX24" i="2"/>
  <c r="AX25" i="2"/>
  <c r="AX26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</calcChain>
</file>

<file path=xl/sharedStrings.xml><?xml version="1.0" encoding="utf-8"?>
<sst xmlns="http://schemas.openxmlformats.org/spreadsheetml/2006/main" count="157" uniqueCount="61">
  <si>
    <t>日期</t>
    <phoneticPr fontId="1" type="noConversion"/>
  </si>
  <si>
    <t>消费金额</t>
    <phoneticPr fontId="1" type="noConversion"/>
  </si>
  <si>
    <t>消费总金额</t>
    <phoneticPr fontId="1" type="noConversion"/>
  </si>
  <si>
    <t>备注</t>
    <phoneticPr fontId="1" type="noConversion"/>
  </si>
  <si>
    <t>分期账单</t>
    <phoneticPr fontId="1" type="noConversion"/>
  </si>
  <si>
    <t>金额</t>
    <phoneticPr fontId="1" type="noConversion"/>
  </si>
  <si>
    <t>时长</t>
    <phoneticPr fontId="1" type="noConversion"/>
  </si>
  <si>
    <t>每月还款</t>
    <phoneticPr fontId="1" type="noConversion"/>
  </si>
  <si>
    <t>还息方式</t>
    <phoneticPr fontId="1" type="noConversion"/>
  </si>
  <si>
    <t>无息</t>
    <phoneticPr fontId="1" type="noConversion"/>
  </si>
  <si>
    <t>日期</t>
    <phoneticPr fontId="1" type="noConversion"/>
  </si>
  <si>
    <t>花呗总账单</t>
    <phoneticPr fontId="1" type="noConversion"/>
  </si>
  <si>
    <t>借呗总账单</t>
    <phoneticPr fontId="1" type="noConversion"/>
  </si>
  <si>
    <t>先息后本</t>
    <phoneticPr fontId="1" type="noConversion"/>
  </si>
  <si>
    <t>还款日期</t>
    <phoneticPr fontId="1" type="noConversion"/>
  </si>
  <si>
    <t>还款金额</t>
    <phoneticPr fontId="1" type="noConversion"/>
  </si>
  <si>
    <t>是否还款</t>
    <phoneticPr fontId="1" type="noConversion"/>
  </si>
  <si>
    <t>数控车</t>
    <phoneticPr fontId="1" type="noConversion"/>
  </si>
  <si>
    <t>是</t>
    <phoneticPr fontId="1" type="noConversion"/>
  </si>
  <si>
    <t>总利息</t>
    <phoneticPr fontId="1" type="noConversion"/>
  </si>
  <si>
    <t>花呗</t>
    <phoneticPr fontId="1" type="noConversion"/>
  </si>
  <si>
    <t>借呗</t>
    <phoneticPr fontId="1" type="noConversion"/>
  </si>
  <si>
    <t>借呗</t>
    <phoneticPr fontId="1" type="noConversion"/>
  </si>
  <si>
    <t>支付宝</t>
    <phoneticPr fontId="1" type="noConversion"/>
  </si>
  <si>
    <t>银行卡招商</t>
    <phoneticPr fontId="1" type="noConversion"/>
  </si>
  <si>
    <t>微信</t>
    <phoneticPr fontId="1" type="noConversion"/>
  </si>
  <si>
    <t>余额宝</t>
    <phoneticPr fontId="1" type="noConversion"/>
  </si>
  <si>
    <t>笔笔赞</t>
    <phoneticPr fontId="1" type="noConversion"/>
  </si>
  <si>
    <t>总余额</t>
    <phoneticPr fontId="1" type="noConversion"/>
  </si>
  <si>
    <t>总金额</t>
    <phoneticPr fontId="1" type="noConversion"/>
  </si>
  <si>
    <t>绿联电脑蓝牙适配器</t>
    <phoneticPr fontId="1" type="noConversion"/>
  </si>
  <si>
    <t>早餐</t>
    <phoneticPr fontId="1" type="noConversion"/>
  </si>
  <si>
    <t>地铁卡充值</t>
    <phoneticPr fontId="1" type="noConversion"/>
  </si>
  <si>
    <t>余额</t>
    <phoneticPr fontId="1" type="noConversion"/>
  </si>
  <si>
    <t>余额</t>
    <phoneticPr fontId="1" type="noConversion"/>
  </si>
  <si>
    <t>可用余额</t>
    <phoneticPr fontId="1" type="noConversion"/>
  </si>
  <si>
    <t>消费金额</t>
    <phoneticPr fontId="1" type="noConversion"/>
  </si>
  <si>
    <t>蚂蚁星愿</t>
    <phoneticPr fontId="1" type="noConversion"/>
  </si>
  <si>
    <t>黄金投资</t>
    <phoneticPr fontId="1" type="noConversion"/>
  </si>
  <si>
    <t>借呗还款</t>
    <phoneticPr fontId="1" type="noConversion"/>
  </si>
  <si>
    <t>每月等额</t>
    <phoneticPr fontId="1" type="noConversion"/>
  </si>
  <si>
    <t>利息</t>
    <phoneticPr fontId="1" type="noConversion"/>
  </si>
  <si>
    <t>利息总额</t>
    <phoneticPr fontId="1" type="noConversion"/>
  </si>
  <si>
    <t>蚂蚁星愿</t>
    <phoneticPr fontId="1" type="noConversion"/>
  </si>
  <si>
    <t>午饭</t>
    <phoneticPr fontId="1" type="noConversion"/>
  </si>
  <si>
    <t>支付宝</t>
    <phoneticPr fontId="1" type="noConversion"/>
  </si>
  <si>
    <t>微信</t>
    <phoneticPr fontId="1" type="noConversion"/>
  </si>
  <si>
    <t>银行卡</t>
    <phoneticPr fontId="1" type="noConversion"/>
  </si>
  <si>
    <t xml:space="preserve">金额 </t>
    <phoneticPr fontId="1" type="noConversion"/>
  </si>
  <si>
    <t>总额</t>
    <phoneticPr fontId="1" type="noConversion"/>
  </si>
  <si>
    <t>消费金额</t>
    <phoneticPr fontId="1" type="noConversion"/>
  </si>
  <si>
    <t>其他</t>
    <phoneticPr fontId="1" type="noConversion"/>
  </si>
  <si>
    <t>消费总金额</t>
    <phoneticPr fontId="1" type="noConversion"/>
  </si>
  <si>
    <t>飞机退票</t>
    <phoneticPr fontId="1" type="noConversion"/>
  </si>
  <si>
    <t>收入</t>
    <phoneticPr fontId="1" type="noConversion"/>
  </si>
  <si>
    <t>收入</t>
    <phoneticPr fontId="1" type="noConversion"/>
  </si>
  <si>
    <t>转建行</t>
    <phoneticPr fontId="1" type="noConversion"/>
  </si>
  <si>
    <t>还花呗</t>
    <phoneticPr fontId="1" type="noConversion"/>
  </si>
  <si>
    <t>可用额度</t>
    <phoneticPr fontId="1" type="noConversion"/>
  </si>
  <si>
    <t>已用额度</t>
    <phoneticPr fontId="1" type="noConversion"/>
  </si>
  <si>
    <t>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</si>
</sst>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1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horizontal="center"/>
    </xf>
    <xf numFmtId="0" fontId="0" fillId="2" borderId="15" xfId="0" applyFill="1" applyBorder="1"/>
    <xf numFmtId="0" fontId="0" fillId="4" borderId="0" xfId="0" applyFill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5" borderId="15" xfId="0" applyFill="1" applyBorder="1"/>
    <xf numFmtId="0" fontId="0" fillId="5" borderId="16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15" xfId="0" applyFill="1" applyBorder="1"/>
    <xf numFmtId="0" fontId="0" fillId="8" borderId="16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11" xfId="0" applyFill="1" applyBorder="1"/>
    <xf numFmtId="0" fontId="0" fillId="0" borderId="18" xfId="0" applyBorder="1"/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0" borderId="11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15" xfId="0" applyFill="1" applyBorder="1"/>
    <xf numFmtId="0" fontId="0" fillId="10" borderId="12" xfId="0" applyFill="1" applyBorder="1"/>
    <xf numFmtId="0" fontId="0" fillId="10" borderId="16" xfId="0" applyFill="1" applyBorder="1"/>
    <xf numFmtId="0" fontId="0" fillId="10" borderId="14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0" fontId="0" fillId="9" borderId="14" xfId="0" applyFill="1" applyBorder="1"/>
    <xf numFmtId="0" fontId="0" fillId="8" borderId="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20" xfId="0" applyFill="1" applyBorder="1" applyAlignment="1">
      <alignment horizontal="center" vertical="center"/>
    </xf>
    <xf numFmtId="0" fontId="0" fillId="10" borderId="20" xfId="0" applyFill="1" applyBorder="1"/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9" borderId="20" xfId="0" applyFill="1" applyBorder="1"/>
    <xf numFmtId="0" fontId="0" fillId="0" borderId="21" xfId="0" applyBorder="1"/>
    <xf numFmtId="0" fontId="0" fillId="2" borderId="23" xfId="0" applyFill="1" applyBorder="1"/>
    <xf numFmtId="0" fontId="2" fillId="6" borderId="19" xfId="0" applyFont="1" applyFill="1" applyBorder="1" applyAlignment="1">
      <alignment horizontal="center"/>
    </xf>
    <xf numFmtId="0" fontId="0" fillId="6" borderId="20" xfId="0" applyFill="1" applyBorder="1"/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 vertical="center"/>
    </xf>
    <xf numFmtId="0" fontId="0" fillId="10" borderId="23" xfId="0" applyFill="1" applyBorder="1"/>
    <xf numFmtId="0" fontId="0" fillId="10" borderId="24" xfId="0" applyFill="1" applyBorder="1"/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/>
    <xf numFmtId="0" fontId="0" fillId="8" borderId="24" xfId="0" applyFill="1" applyBorder="1"/>
    <xf numFmtId="0" fontId="2" fillId="2" borderId="19" xfId="0" applyFont="1" applyFill="1" applyBorder="1" applyAlignment="1">
      <alignment horizontal="center"/>
    </xf>
    <xf numFmtId="0" fontId="0" fillId="2" borderId="20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/>
    <xf numFmtId="0" fontId="0" fillId="9" borderId="24" xfId="0" applyFill="1" applyBorder="1"/>
    <xf numFmtId="0" fontId="2" fillId="2" borderId="9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5"/>
  <sheetViews>
    <sheetView tabSelected="1" topLeftCell="O37" zoomScale="84" zoomScaleNormal="84" workbookViewId="0">
      <selection activeCell="Y54" sqref="Y54"/>
    </sheetView>
  </sheetViews>
  <sheetFormatPr defaultRowHeight="14.25" x14ac:dyDescent="0.2"/>
  <cols>
    <col min="1" max="1" width="9.5" bestFit="1" customWidth="1"/>
    <col min="7" max="7" width="9.5" bestFit="1" customWidth="1"/>
    <col min="8" max="10" width="9.5" customWidth="1"/>
    <col min="12" max="13" width="8.625" customWidth="1"/>
    <col min="14" max="14" width="9.625" customWidth="1"/>
    <col min="16" max="16" width="9.5" bestFit="1" customWidth="1"/>
    <col min="18" max="18" width="9.5" bestFit="1" customWidth="1"/>
    <col min="19" max="19" width="9.25" customWidth="1"/>
    <col min="20" max="21" width="10" customWidth="1"/>
    <col min="22" max="22" width="9.5" bestFit="1" customWidth="1"/>
    <col min="25" max="25" width="9.5" bestFit="1" customWidth="1"/>
    <col min="29" max="29" width="9.5" bestFit="1" customWidth="1"/>
    <col min="30" max="30" width="9.5" customWidth="1"/>
    <col min="31" max="31" width="9.5" bestFit="1" customWidth="1"/>
    <col min="33" max="33" width="23.25" customWidth="1"/>
    <col min="35" max="35" width="9.5" bestFit="1" customWidth="1"/>
    <col min="36" max="36" width="9.5" customWidth="1"/>
    <col min="37" max="39" width="9.125" bestFit="1" customWidth="1"/>
    <col min="40" max="40" width="16.375" customWidth="1"/>
    <col min="42" max="42" width="10.75" bestFit="1" customWidth="1"/>
    <col min="43" max="43" width="10.75" customWidth="1"/>
    <col min="44" max="46" width="9.125" bestFit="1" customWidth="1"/>
    <col min="47" max="47" width="21.75" customWidth="1"/>
    <col min="49" max="50" width="10.75" bestFit="1" customWidth="1"/>
    <col min="51" max="51" width="9.75" bestFit="1" customWidth="1"/>
    <col min="53" max="53" width="9.125" bestFit="1" customWidth="1"/>
    <col min="55" max="56" width="9.5" bestFit="1" customWidth="1"/>
  </cols>
  <sheetData>
    <row r="1" spans="1:67" ht="15.75" thickTop="1" thickBot="1" x14ac:dyDescent="0.25">
      <c r="G1" s="97" t="s">
        <v>11</v>
      </c>
      <c r="H1" s="98"/>
      <c r="I1" s="99"/>
      <c r="J1" s="91"/>
      <c r="K1" s="19"/>
      <c r="L1" s="100" t="s">
        <v>12</v>
      </c>
      <c r="M1" s="101"/>
      <c r="N1" s="81"/>
      <c r="O1" s="28">
        <v>75000</v>
      </c>
      <c r="P1" s="102" t="s">
        <v>26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4"/>
      <c r="AC1" s="64" t="s">
        <v>23</v>
      </c>
      <c r="AD1" s="87"/>
      <c r="AE1" s="65"/>
      <c r="AF1" s="65"/>
      <c r="AG1" s="66"/>
      <c r="AI1" s="67" t="s">
        <v>24</v>
      </c>
      <c r="AJ1" s="83"/>
      <c r="AK1" s="68"/>
      <c r="AL1" s="68"/>
      <c r="AM1" s="73"/>
      <c r="AN1" s="69"/>
      <c r="AP1" s="70" t="s">
        <v>25</v>
      </c>
      <c r="AQ1" s="93"/>
      <c r="AR1" s="71"/>
      <c r="AS1" s="71"/>
      <c r="AT1" s="76"/>
      <c r="AU1" s="72"/>
      <c r="BK1" s="1" t="s">
        <v>4</v>
      </c>
      <c r="BL1" s="1"/>
      <c r="BM1" s="1"/>
      <c r="BN1" s="1"/>
      <c r="BO1" s="1"/>
    </row>
    <row r="2" spans="1:67" ht="15" thickTop="1" x14ac:dyDescent="0.2">
      <c r="A2" s="1" t="s">
        <v>0</v>
      </c>
      <c r="B2" s="1" t="s">
        <v>45</v>
      </c>
      <c r="C2" t="s">
        <v>46</v>
      </c>
      <c r="D2" s="1" t="s">
        <v>47</v>
      </c>
      <c r="E2" s="1" t="s">
        <v>48</v>
      </c>
      <c r="F2" s="1" t="s">
        <v>49</v>
      </c>
      <c r="G2" s="17" t="s">
        <v>10</v>
      </c>
      <c r="H2" s="80" t="s">
        <v>50</v>
      </c>
      <c r="I2" s="20" t="s">
        <v>2</v>
      </c>
      <c r="J2" s="92" t="s">
        <v>59</v>
      </c>
      <c r="K2" s="18" t="s">
        <v>58</v>
      </c>
      <c r="L2" s="24" t="s">
        <v>10</v>
      </c>
      <c r="M2" s="29" t="s">
        <v>36</v>
      </c>
      <c r="N2" s="82" t="s">
        <v>52</v>
      </c>
      <c r="O2" s="25" t="s">
        <v>35</v>
      </c>
      <c r="P2" s="107" t="s">
        <v>28</v>
      </c>
      <c r="Q2" s="105"/>
      <c r="R2" s="105"/>
      <c r="S2" s="105" t="s">
        <v>27</v>
      </c>
      <c r="T2" s="105"/>
      <c r="U2" s="105"/>
      <c r="V2" s="105" t="s">
        <v>38</v>
      </c>
      <c r="W2" s="105"/>
      <c r="X2" s="105"/>
      <c r="Y2" s="105" t="s">
        <v>37</v>
      </c>
      <c r="Z2" s="105"/>
      <c r="AA2" s="106"/>
      <c r="AC2" s="41" t="s">
        <v>0</v>
      </c>
      <c r="AD2" s="88" t="s">
        <v>55</v>
      </c>
      <c r="AE2" s="42" t="s">
        <v>1</v>
      </c>
      <c r="AF2" s="42" t="s">
        <v>2</v>
      </c>
      <c r="AG2" s="43" t="s">
        <v>3</v>
      </c>
      <c r="AH2" s="1"/>
      <c r="AI2" s="48" t="s">
        <v>0</v>
      </c>
      <c r="AJ2" s="84" t="s">
        <v>54</v>
      </c>
      <c r="AK2" s="49" t="s">
        <v>1</v>
      </c>
      <c r="AL2" s="49" t="s">
        <v>2</v>
      </c>
      <c r="AM2" s="74" t="s">
        <v>33</v>
      </c>
      <c r="AN2" s="50" t="s">
        <v>3</v>
      </c>
      <c r="AP2" s="56" t="s">
        <v>0</v>
      </c>
      <c r="AQ2" s="94" t="s">
        <v>60</v>
      </c>
      <c r="AR2" s="57" t="s">
        <v>1</v>
      </c>
      <c r="AS2" s="57" t="s">
        <v>2</v>
      </c>
      <c r="AT2" s="77" t="s">
        <v>34</v>
      </c>
      <c r="AU2" s="58" t="s">
        <v>3</v>
      </c>
      <c r="AW2" s="2" t="s">
        <v>0</v>
      </c>
      <c r="AX2" s="3" t="s">
        <v>5</v>
      </c>
      <c r="AY2" s="3" t="s">
        <v>6</v>
      </c>
      <c r="AZ2" s="3" t="s">
        <v>7</v>
      </c>
      <c r="BA2" s="4" t="s">
        <v>8</v>
      </c>
      <c r="BC2" t="s">
        <v>0</v>
      </c>
      <c r="BD2" t="s">
        <v>42</v>
      </c>
      <c r="BK2" s="2" t="s">
        <v>0</v>
      </c>
      <c r="BL2" s="3" t="s">
        <v>5</v>
      </c>
      <c r="BM2" s="3" t="s">
        <v>6</v>
      </c>
      <c r="BN2" s="3" t="s">
        <v>7</v>
      </c>
      <c r="BO2" s="4" t="s">
        <v>8</v>
      </c>
    </row>
    <row r="3" spans="1:67" x14ac:dyDescent="0.2">
      <c r="G3" s="17">
        <v>20200106</v>
      </c>
      <c r="H3" s="80"/>
      <c r="I3" s="20">
        <v>29791.200000000001</v>
      </c>
      <c r="J3" s="92"/>
      <c r="K3" s="18">
        <v>1008.8</v>
      </c>
      <c r="L3" s="24">
        <v>20200106</v>
      </c>
      <c r="M3" s="29">
        <v>28219</v>
      </c>
      <c r="N3" s="82">
        <f>SUM($M$3:M3)</f>
        <v>28219</v>
      </c>
      <c r="O3" s="25">
        <f>O1-M3</f>
        <v>46781</v>
      </c>
      <c r="P3" s="5" t="s">
        <v>10</v>
      </c>
      <c r="Q3" s="6" t="s">
        <v>5</v>
      </c>
      <c r="R3" s="40" t="s">
        <v>29</v>
      </c>
      <c r="S3" s="6" t="s">
        <v>10</v>
      </c>
      <c r="T3" s="6" t="s">
        <v>5</v>
      </c>
      <c r="U3" s="40" t="s">
        <v>29</v>
      </c>
      <c r="V3" s="6" t="s">
        <v>10</v>
      </c>
      <c r="W3" s="6" t="s">
        <v>5</v>
      </c>
      <c r="X3" s="79" t="s">
        <v>29</v>
      </c>
      <c r="Y3" s="6" t="s">
        <v>10</v>
      </c>
      <c r="Z3" s="6" t="s">
        <v>5</v>
      </c>
      <c r="AA3" s="7" t="s">
        <v>29</v>
      </c>
      <c r="AC3" s="44">
        <v>20200106</v>
      </c>
      <c r="AD3" s="89"/>
      <c r="AE3" s="35">
        <v>28.41</v>
      </c>
      <c r="AF3" s="35">
        <f>SUM($AE$3:AE3)</f>
        <v>28.41</v>
      </c>
      <c r="AG3" s="45" t="s">
        <v>30</v>
      </c>
      <c r="AI3" s="51">
        <v>20200106</v>
      </c>
      <c r="AJ3" s="85"/>
      <c r="AK3" s="52"/>
      <c r="AL3" s="52"/>
      <c r="AM3" s="75">
        <v>1193.76</v>
      </c>
      <c r="AN3" s="53"/>
      <c r="AP3" s="59">
        <v>20200106</v>
      </c>
      <c r="AQ3" s="95"/>
      <c r="AR3" s="60"/>
      <c r="AS3" s="60"/>
      <c r="AT3" s="78">
        <v>3967.97</v>
      </c>
      <c r="AU3" s="61"/>
      <c r="AW3" s="5">
        <v>20190822</v>
      </c>
      <c r="AX3" s="6">
        <v>20000</v>
      </c>
      <c r="AY3" s="6">
        <v>12</v>
      </c>
      <c r="AZ3" s="6"/>
      <c r="BA3" s="7" t="s">
        <v>40</v>
      </c>
      <c r="BC3">
        <v>20190407</v>
      </c>
      <c r="BD3">
        <f>BA5</f>
        <v>306</v>
      </c>
      <c r="BK3" s="5">
        <v>20200106</v>
      </c>
      <c r="BL3" s="6">
        <v>3799</v>
      </c>
      <c r="BM3" s="6">
        <v>12</v>
      </c>
      <c r="BN3" s="6"/>
      <c r="BO3" s="7" t="s">
        <v>9</v>
      </c>
    </row>
    <row r="4" spans="1:67" x14ac:dyDescent="0.2">
      <c r="G4" s="17">
        <v>20200106</v>
      </c>
      <c r="H4" s="80"/>
      <c r="I4" s="20">
        <f>I3+H4</f>
        <v>29791.200000000001</v>
      </c>
      <c r="J4" s="92"/>
      <c r="K4" s="18">
        <f>K3-AE3</f>
        <v>980.39</v>
      </c>
      <c r="L4" s="24">
        <v>20200107</v>
      </c>
      <c r="M4" s="29">
        <v>1748</v>
      </c>
      <c r="N4" s="82">
        <f>SUM($M$3:M4)</f>
        <v>29967</v>
      </c>
      <c r="O4" s="25">
        <f>O3+M4</f>
        <v>48529</v>
      </c>
      <c r="P4" s="26">
        <v>20200106</v>
      </c>
      <c r="Q4" s="33">
        <v>7602.52</v>
      </c>
      <c r="R4" s="33">
        <v>7602.52</v>
      </c>
      <c r="S4" s="12">
        <v>20200106</v>
      </c>
      <c r="T4" s="37">
        <v>550.96</v>
      </c>
      <c r="U4" s="13">
        <f>SUM($T$4:T4)</f>
        <v>550.96</v>
      </c>
      <c r="V4" s="39">
        <v>20200106</v>
      </c>
      <c r="W4" s="14">
        <v>208.87</v>
      </c>
      <c r="X4" s="15">
        <f>SUM($W$4:W4)</f>
        <v>208.87</v>
      </c>
      <c r="Y4" s="22">
        <v>20200106</v>
      </c>
      <c r="Z4" s="31">
        <v>200</v>
      </c>
      <c r="AA4" s="23">
        <f>SUM($Z$4:Z4)</f>
        <v>200</v>
      </c>
      <c r="AC4" s="44">
        <v>20200106</v>
      </c>
      <c r="AD4" s="89"/>
      <c r="AE4" s="35">
        <v>0</v>
      </c>
      <c r="AF4" s="35">
        <f>SUM($AE$3:AE4)</f>
        <v>28.41</v>
      </c>
      <c r="AG4" s="45" t="s">
        <v>31</v>
      </c>
      <c r="AI4" s="51">
        <v>20200106</v>
      </c>
      <c r="AJ4" s="85"/>
      <c r="AK4" s="52">
        <v>3.88</v>
      </c>
      <c r="AL4" s="52">
        <f>SUM($AK$4:AK4)</f>
        <v>3.88</v>
      </c>
      <c r="AM4" s="75">
        <f>AM3-AK4</f>
        <v>1189.8799999999999</v>
      </c>
      <c r="AN4" s="53" t="s">
        <v>27</v>
      </c>
      <c r="AP4" s="59">
        <v>20200106</v>
      </c>
      <c r="AQ4" s="95"/>
      <c r="AR4" s="60">
        <v>300</v>
      </c>
      <c r="AS4" s="60">
        <f>SUM($AR$3:AR4)</f>
        <v>300</v>
      </c>
      <c r="AT4" s="78">
        <f>AT3-AR4</f>
        <v>3667.97</v>
      </c>
      <c r="AU4" s="61" t="s">
        <v>32</v>
      </c>
      <c r="AW4" s="5" t="s">
        <v>21</v>
      </c>
      <c r="AX4" s="6" t="s">
        <v>14</v>
      </c>
      <c r="AY4" s="6" t="s">
        <v>15</v>
      </c>
      <c r="AZ4" s="6" t="s">
        <v>16</v>
      </c>
      <c r="BA4" s="7" t="s">
        <v>41</v>
      </c>
      <c r="BC4">
        <f>BC3+100</f>
        <v>20190507</v>
      </c>
      <c r="BD4">
        <f t="shared" ref="BD4:BD7" si="0">BA6</f>
        <v>249.53</v>
      </c>
      <c r="BK4" s="5" t="s">
        <v>20</v>
      </c>
      <c r="BL4" s="6" t="s">
        <v>14</v>
      </c>
      <c r="BM4" s="6" t="s">
        <v>15</v>
      </c>
      <c r="BN4" s="6" t="s">
        <v>16</v>
      </c>
      <c r="BO4" s="7"/>
    </row>
    <row r="5" spans="1:67" x14ac:dyDescent="0.2">
      <c r="B5">
        <v>-119.4</v>
      </c>
      <c r="E5">
        <f>B5+C5+D5</f>
        <v>-119.4</v>
      </c>
      <c r="F5">
        <f>SUM($E$5:E5)</f>
        <v>-119.4</v>
      </c>
      <c r="G5" s="17">
        <v>20200107</v>
      </c>
      <c r="H5" s="80">
        <v>31.41</v>
      </c>
      <c r="I5" s="20">
        <f t="shared" ref="I5:I68" si="1">I4+H5</f>
        <v>29822.61</v>
      </c>
      <c r="J5" s="92"/>
      <c r="K5" s="18">
        <f>K4-AE7</f>
        <v>977.39</v>
      </c>
      <c r="L5" s="24">
        <v>20200107</v>
      </c>
      <c r="M5" s="29"/>
      <c r="N5" s="82">
        <f>SUM($M$3:M5)</f>
        <v>29967</v>
      </c>
      <c r="O5" s="25">
        <f t="shared" ref="O5:O68" si="2">O4+M5</f>
        <v>48529</v>
      </c>
      <c r="P5" s="26">
        <v>20200107</v>
      </c>
      <c r="Q5" s="33">
        <v>-2141.4</v>
      </c>
      <c r="R5" s="27">
        <f>R4+Q5+T5+Z5</f>
        <v>5565.0000000000009</v>
      </c>
      <c r="S5" s="21">
        <v>20200106</v>
      </c>
      <c r="T5" s="21">
        <v>3.88</v>
      </c>
      <c r="U5" s="13">
        <f>SUM($T$4:T5)</f>
        <v>554.84</v>
      </c>
      <c r="V5" s="39">
        <v>20200107</v>
      </c>
      <c r="W5" s="14">
        <v>4.25</v>
      </c>
      <c r="X5" s="15">
        <f>SUM($W$4:W5)</f>
        <v>213.12</v>
      </c>
      <c r="Y5" s="22">
        <v>20200107</v>
      </c>
      <c r="Z5" s="31">
        <v>100</v>
      </c>
      <c r="AA5" s="23">
        <f>SUM($Z$4:Z5)</f>
        <v>300</v>
      </c>
      <c r="AC5" s="44">
        <v>20200107</v>
      </c>
      <c r="AD5" s="89"/>
      <c r="AE5" s="35">
        <v>2141.4</v>
      </c>
      <c r="AF5" s="35">
        <f>SUM($AE$3:AE5)</f>
        <v>2169.81</v>
      </c>
      <c r="AG5" s="45" t="s">
        <v>39</v>
      </c>
      <c r="AI5" s="51">
        <v>20200107</v>
      </c>
      <c r="AJ5" s="85"/>
      <c r="AK5" s="52">
        <v>103.88</v>
      </c>
      <c r="AL5" s="52">
        <f>SUM($AK$4:AK5)</f>
        <v>107.75999999999999</v>
      </c>
      <c r="AM5" s="75">
        <f>AM4-AK5</f>
        <v>1086</v>
      </c>
      <c r="AN5" s="53" t="s">
        <v>27</v>
      </c>
      <c r="AP5" s="59">
        <v>20200107</v>
      </c>
      <c r="AQ5" s="95"/>
      <c r="AR5" s="60">
        <v>15.1</v>
      </c>
      <c r="AS5" s="60">
        <f>SUM($AR$3:AR5)</f>
        <v>315.10000000000002</v>
      </c>
      <c r="AT5" s="78">
        <f>AT4-AR5</f>
        <v>3652.87</v>
      </c>
      <c r="AU5" s="61" t="s">
        <v>44</v>
      </c>
      <c r="AW5" s="5"/>
      <c r="AX5" s="6">
        <v>20190407</v>
      </c>
      <c r="AY5" s="6">
        <v>1821.95</v>
      </c>
      <c r="AZ5" s="6" t="s">
        <v>18</v>
      </c>
      <c r="BA5" s="7">
        <v>306</v>
      </c>
      <c r="BC5">
        <f t="shared" ref="BC5:BC11" si="3">BC4+100</f>
        <v>20190607</v>
      </c>
      <c r="BD5">
        <f t="shared" si="0"/>
        <v>235.91</v>
      </c>
      <c r="BK5" s="5"/>
      <c r="BL5" s="6">
        <v>20200120</v>
      </c>
      <c r="BM5" s="6">
        <v>316.58</v>
      </c>
      <c r="BN5" s="6"/>
      <c r="BO5" s="7"/>
    </row>
    <row r="6" spans="1:67" x14ac:dyDescent="0.2">
      <c r="A6">
        <v>20200108</v>
      </c>
      <c r="B6">
        <v>6290.8209999999999</v>
      </c>
      <c r="C6">
        <v>388.5</v>
      </c>
      <c r="D6">
        <v>119.4</v>
      </c>
      <c r="E6">
        <f>B6+C6+D6</f>
        <v>6798.7209999999995</v>
      </c>
      <c r="F6">
        <f>SUM($E$5:E6)</f>
        <v>6679.3209999999999</v>
      </c>
      <c r="G6" s="17">
        <v>20200108</v>
      </c>
      <c r="H6" s="80">
        <v>3</v>
      </c>
      <c r="I6" s="20">
        <f>I5+H6</f>
        <v>29825.61</v>
      </c>
      <c r="J6" s="92"/>
      <c r="K6" s="18">
        <f t="shared" ref="K6:K47" si="4">K5-H6</f>
        <v>974.39</v>
      </c>
      <c r="L6" s="24">
        <v>20200107</v>
      </c>
      <c r="M6" s="29"/>
      <c r="N6" s="82">
        <f>SUM($M$3:M6)</f>
        <v>29967</v>
      </c>
      <c r="O6" s="25">
        <f t="shared" si="2"/>
        <v>48529</v>
      </c>
      <c r="P6" s="26">
        <v>20200107</v>
      </c>
      <c r="Q6" s="33">
        <v>0.51</v>
      </c>
      <c r="R6" s="27">
        <f t="shared" ref="R6:R69" si="5">R5+Q6+T6+Z6</f>
        <v>5569.3900000000012</v>
      </c>
      <c r="S6" s="12">
        <v>20200107</v>
      </c>
      <c r="T6" s="37">
        <v>3.88</v>
      </c>
      <c r="U6" s="13">
        <f>SUM($T$4:T6)</f>
        <v>558.72</v>
      </c>
      <c r="V6" s="39">
        <v>20200108</v>
      </c>
      <c r="W6" s="14">
        <v>-1.8</v>
      </c>
      <c r="X6" s="15">
        <f>SUM($W$4:W6)</f>
        <v>211.32</v>
      </c>
      <c r="Y6" s="22">
        <v>20200109</v>
      </c>
      <c r="Z6" s="31">
        <v>0</v>
      </c>
      <c r="AA6" s="23">
        <f>SUM($Z$4:Z6)</f>
        <v>300</v>
      </c>
      <c r="AC6" s="44">
        <v>20200107</v>
      </c>
      <c r="AD6" s="89"/>
      <c r="AE6" s="35">
        <v>3</v>
      </c>
      <c r="AF6" s="35">
        <f>SUM($AE$3:AE6)</f>
        <v>2172.81</v>
      </c>
      <c r="AG6" s="45" t="s">
        <v>31</v>
      </c>
      <c r="AI6" s="51">
        <v>20200107</v>
      </c>
      <c r="AJ6" s="85"/>
      <c r="AK6" s="52">
        <v>3.88</v>
      </c>
      <c r="AL6" s="52">
        <f>SUM($AK$4:AK6)</f>
        <v>111.63999999999999</v>
      </c>
      <c r="AM6" s="75">
        <f>AM5-AK6</f>
        <v>1082.1199999999999</v>
      </c>
      <c r="AN6" s="53" t="s">
        <v>43</v>
      </c>
      <c r="AP6" s="59">
        <v>20200108</v>
      </c>
      <c r="AQ6" s="95"/>
      <c r="AR6" s="60">
        <v>31.1</v>
      </c>
      <c r="AS6" s="60">
        <f>SUM($AR$3:AR6)</f>
        <v>346.20000000000005</v>
      </c>
      <c r="AT6" s="78">
        <f t="shared" ref="AT6:AT69" si="6">AT5-AR6</f>
        <v>3621.77</v>
      </c>
      <c r="AU6" s="61" t="s">
        <v>44</v>
      </c>
      <c r="AW6" s="5"/>
      <c r="AX6" s="6">
        <f>AX5+100</f>
        <v>20190507</v>
      </c>
      <c r="AY6" s="6">
        <v>1821.95</v>
      </c>
      <c r="AZ6" s="6" t="s">
        <v>18</v>
      </c>
      <c r="BA6" s="7">
        <v>249.53</v>
      </c>
      <c r="BC6">
        <f t="shared" si="3"/>
        <v>20190707</v>
      </c>
      <c r="BD6">
        <f t="shared" si="0"/>
        <v>206.89</v>
      </c>
      <c r="BK6" s="5"/>
      <c r="BL6" s="6">
        <f>BL5+100</f>
        <v>20200220</v>
      </c>
      <c r="BM6" s="6">
        <v>316.58</v>
      </c>
      <c r="BN6" s="6"/>
      <c r="BO6" s="7"/>
    </row>
    <row r="7" spans="1:67" x14ac:dyDescent="0.2">
      <c r="A7">
        <f>AC7</f>
        <v>20200109</v>
      </c>
      <c r="B7">
        <f>AE7</f>
        <v>3</v>
      </c>
      <c r="C7">
        <f>AR7</f>
        <v>15.1</v>
      </c>
      <c r="D7">
        <f>AK7</f>
        <v>3.88</v>
      </c>
      <c r="E7">
        <f t="shared" ref="E7:E70" si="7">B7+C7+D7</f>
        <v>21.98</v>
      </c>
      <c r="F7">
        <f>SUM($E$5:E7)</f>
        <v>6701.3009999999995</v>
      </c>
      <c r="G7" s="17">
        <f>AC7</f>
        <v>20200109</v>
      </c>
      <c r="H7" s="80">
        <v>3</v>
      </c>
      <c r="I7" s="20">
        <f t="shared" si="1"/>
        <v>29828.61</v>
      </c>
      <c r="J7" s="92"/>
      <c r="K7" s="18">
        <f t="shared" si="4"/>
        <v>971.39</v>
      </c>
      <c r="L7" s="24">
        <v>20200107</v>
      </c>
      <c r="M7" s="29"/>
      <c r="N7" s="82">
        <f>SUM($M$3:M7)</f>
        <v>29967</v>
      </c>
      <c r="O7" s="25">
        <f t="shared" si="2"/>
        <v>48529</v>
      </c>
      <c r="P7" s="26">
        <v>20200107</v>
      </c>
      <c r="Q7" s="33">
        <v>-0.31</v>
      </c>
      <c r="R7" s="27">
        <f t="shared" si="5"/>
        <v>5572.9600000000009</v>
      </c>
      <c r="S7" s="12">
        <v>20200108</v>
      </c>
      <c r="T7" s="37">
        <v>3.88</v>
      </c>
      <c r="U7" s="13">
        <f>SUM($T$4:T7)</f>
        <v>562.6</v>
      </c>
      <c r="V7" s="39">
        <v>20200109</v>
      </c>
      <c r="W7" s="14">
        <v>3.13</v>
      </c>
      <c r="X7" s="15">
        <f>SUM($W$4:W7)</f>
        <v>214.45</v>
      </c>
      <c r="Y7" s="22">
        <v>20200109</v>
      </c>
      <c r="Z7" s="31">
        <v>0</v>
      </c>
      <c r="AA7" s="23">
        <f>SUM($Z$4:Z7)</f>
        <v>300</v>
      </c>
      <c r="AC7" s="44">
        <v>20200109</v>
      </c>
      <c r="AD7" s="89"/>
      <c r="AE7" s="35">
        <v>3</v>
      </c>
      <c r="AF7" s="35">
        <f>SUM($AE$3:AE7)</f>
        <v>2175.81</v>
      </c>
      <c r="AG7" s="45" t="s">
        <v>31</v>
      </c>
      <c r="AI7" s="51">
        <f>AC7</f>
        <v>20200109</v>
      </c>
      <c r="AJ7" s="85"/>
      <c r="AK7" s="52">
        <v>3.88</v>
      </c>
      <c r="AL7" s="52">
        <f>SUM($AK$4:AK7)</f>
        <v>115.51999999999998</v>
      </c>
      <c r="AM7" s="75">
        <f t="shared" ref="AM7:AM40" si="8">AM6-AK7</f>
        <v>1078.2399999999998</v>
      </c>
      <c r="AN7" s="53"/>
      <c r="AP7" s="59">
        <f>AI7</f>
        <v>20200109</v>
      </c>
      <c r="AQ7" s="95"/>
      <c r="AR7" s="60">
        <v>15.1</v>
      </c>
      <c r="AS7" s="60">
        <f>SUM($AR$3:AR7)</f>
        <v>361.30000000000007</v>
      </c>
      <c r="AT7" s="78">
        <f t="shared" si="6"/>
        <v>3606.67</v>
      </c>
      <c r="AU7" s="61" t="s">
        <v>51</v>
      </c>
      <c r="AW7" s="5"/>
      <c r="AX7" s="6">
        <f t="shared" ref="AX7:AX16" si="9">AX6+100</f>
        <v>20190607</v>
      </c>
      <c r="AY7" s="6">
        <v>1821.95</v>
      </c>
      <c r="AZ7" s="6" t="s">
        <v>18</v>
      </c>
      <c r="BA7" s="7">
        <v>235.91</v>
      </c>
      <c r="BC7">
        <f t="shared" si="3"/>
        <v>20190807</v>
      </c>
      <c r="BD7">
        <f t="shared" si="0"/>
        <v>191.26</v>
      </c>
      <c r="BK7" s="5"/>
      <c r="BL7" s="6">
        <f t="shared" ref="BL7:BL16" si="10">BL6+100</f>
        <v>20200320</v>
      </c>
      <c r="BM7" s="6">
        <v>316.58</v>
      </c>
      <c r="BN7" s="6"/>
      <c r="BO7" s="7"/>
    </row>
    <row r="8" spans="1:67" x14ac:dyDescent="0.2">
      <c r="A8">
        <f t="shared" ref="A8:A71" si="11">AC8</f>
        <v>20200109</v>
      </c>
      <c r="B8">
        <f t="shared" ref="B8:B71" si="12">AE8</f>
        <v>29.99</v>
      </c>
      <c r="C8">
        <f t="shared" ref="C8:C71" si="13">AR8</f>
        <v>0</v>
      </c>
      <c r="D8">
        <f t="shared" ref="D8:D71" si="14">AK8</f>
        <v>3.88</v>
      </c>
      <c r="E8">
        <f>B8+C8+D8</f>
        <v>33.869999999999997</v>
      </c>
      <c r="F8">
        <f>SUM($E$5:E8)</f>
        <v>6735.1709999999994</v>
      </c>
      <c r="G8" s="17">
        <f t="shared" ref="G8:G71" si="15">AC8</f>
        <v>20200109</v>
      </c>
      <c r="H8" s="80">
        <f>AE8</f>
        <v>29.99</v>
      </c>
      <c r="I8" s="20">
        <f t="shared" si="1"/>
        <v>29858.600000000002</v>
      </c>
      <c r="J8" s="92"/>
      <c r="K8" s="18">
        <f t="shared" si="4"/>
        <v>941.4</v>
      </c>
      <c r="L8" s="24">
        <v>20200107</v>
      </c>
      <c r="M8" s="29"/>
      <c r="N8" s="82">
        <f>SUM($M$3:M8)</f>
        <v>29967</v>
      </c>
      <c r="O8" s="25">
        <f t="shared" si="2"/>
        <v>48529</v>
      </c>
      <c r="P8" s="26">
        <v>20200108</v>
      </c>
      <c r="Q8" s="33">
        <v>0.37</v>
      </c>
      <c r="R8" s="27">
        <f t="shared" si="5"/>
        <v>5577.2100000000009</v>
      </c>
      <c r="S8" s="12">
        <v>20200109</v>
      </c>
      <c r="T8" s="37">
        <v>3.88</v>
      </c>
      <c r="U8" s="13">
        <f>SUM($T$4:T8)</f>
        <v>566.48</v>
      </c>
      <c r="V8" s="39">
        <v>20200109</v>
      </c>
      <c r="W8" s="14">
        <v>-0.01</v>
      </c>
      <c r="X8" s="15">
        <f>SUM($W$4:W8)</f>
        <v>214.44</v>
      </c>
      <c r="Y8" s="22">
        <v>20200109</v>
      </c>
      <c r="Z8" s="31">
        <v>0</v>
      </c>
      <c r="AA8" s="23">
        <f>SUM($Z$4:Z8)</f>
        <v>300</v>
      </c>
      <c r="AC8" s="44">
        <v>20200109</v>
      </c>
      <c r="AD8" s="89"/>
      <c r="AE8" s="35">
        <v>29.99</v>
      </c>
      <c r="AF8" s="35">
        <f>SUM($AE$3:AE8)</f>
        <v>2205.7999999999997</v>
      </c>
      <c r="AG8" s="45"/>
      <c r="AI8" s="51">
        <f t="shared" ref="AI8:AI71" si="16">AC8</f>
        <v>20200109</v>
      </c>
      <c r="AJ8" s="85"/>
      <c r="AK8" s="52">
        <v>3.88</v>
      </c>
      <c r="AL8" s="52">
        <f>SUM($AK$4:AK8)</f>
        <v>119.39999999999998</v>
      </c>
      <c r="AM8" s="75">
        <f t="shared" si="8"/>
        <v>1074.3599999999997</v>
      </c>
      <c r="AN8" s="53"/>
      <c r="AP8" s="59">
        <f t="shared" ref="AP8:AP71" si="17">AI8</f>
        <v>20200109</v>
      </c>
      <c r="AQ8" s="95"/>
      <c r="AR8" s="60"/>
      <c r="AS8" s="60">
        <f>SUM($AR$3:AR8)</f>
        <v>361.30000000000007</v>
      </c>
      <c r="AT8" s="78">
        <f t="shared" si="6"/>
        <v>3606.67</v>
      </c>
      <c r="AU8" s="61"/>
      <c r="AW8" s="5"/>
      <c r="AX8" s="6">
        <f t="shared" si="9"/>
        <v>20190707</v>
      </c>
      <c r="AY8" s="6">
        <v>1821.95</v>
      </c>
      <c r="AZ8" s="6" t="s">
        <v>18</v>
      </c>
      <c r="BA8" s="7">
        <v>206.89</v>
      </c>
      <c r="BC8">
        <f t="shared" si="3"/>
        <v>20190907</v>
      </c>
      <c r="BD8">
        <f>BA10+AY23+AY42+AY61</f>
        <v>371.19</v>
      </c>
      <c r="BK8" s="5"/>
      <c r="BL8" s="6">
        <f t="shared" si="10"/>
        <v>20200420</v>
      </c>
      <c r="BM8" s="6">
        <v>316.58</v>
      </c>
      <c r="BN8" s="6"/>
      <c r="BO8" s="7"/>
    </row>
    <row r="9" spans="1:67" x14ac:dyDescent="0.2">
      <c r="A9">
        <f t="shared" si="11"/>
        <v>0</v>
      </c>
      <c r="B9">
        <f t="shared" si="12"/>
        <v>360</v>
      </c>
      <c r="C9">
        <f t="shared" si="13"/>
        <v>0</v>
      </c>
      <c r="D9">
        <f t="shared" si="14"/>
        <v>3.88</v>
      </c>
      <c r="E9">
        <f t="shared" si="7"/>
        <v>363.88</v>
      </c>
      <c r="F9">
        <f>SUM($E$5:E9)</f>
        <v>7099.0509999999995</v>
      </c>
      <c r="G9" s="17">
        <f t="shared" si="15"/>
        <v>0</v>
      </c>
      <c r="H9" s="80">
        <f t="shared" ref="H9:H72" si="18">AE9</f>
        <v>360</v>
      </c>
      <c r="I9" s="20">
        <f t="shared" si="1"/>
        <v>30218.600000000002</v>
      </c>
      <c r="J9" s="92"/>
      <c r="K9" s="18">
        <f t="shared" si="4"/>
        <v>581.4</v>
      </c>
      <c r="L9" s="24">
        <v>20200107</v>
      </c>
      <c r="M9" s="29"/>
      <c r="N9" s="82">
        <f>SUM($M$3:M9)</f>
        <v>29967</v>
      </c>
      <c r="O9" s="25">
        <f t="shared" si="2"/>
        <v>48529</v>
      </c>
      <c r="P9" s="26">
        <v>20200109</v>
      </c>
      <c r="Q9" s="33">
        <v>-0.31</v>
      </c>
      <c r="R9" s="27">
        <f t="shared" si="5"/>
        <v>5580.7800000000007</v>
      </c>
      <c r="S9" s="12">
        <v>20200109</v>
      </c>
      <c r="T9" s="37">
        <v>3.88</v>
      </c>
      <c r="U9" s="13">
        <f>SUM($T$4:T9)</f>
        <v>570.36</v>
      </c>
      <c r="V9" s="39">
        <v>20200109</v>
      </c>
      <c r="W9" s="14">
        <v>0</v>
      </c>
      <c r="X9" s="15">
        <f>SUM($W$4:W9)</f>
        <v>214.44</v>
      </c>
      <c r="Y9" s="22">
        <v>20200109</v>
      </c>
      <c r="Z9" s="31">
        <v>0</v>
      </c>
      <c r="AA9" s="23">
        <f>SUM($Z$4:Z9)</f>
        <v>300</v>
      </c>
      <c r="AC9" s="44"/>
      <c r="AD9" s="89"/>
      <c r="AE9" s="35">
        <v>360</v>
      </c>
      <c r="AF9" s="35">
        <f>SUM($AE$3:AE9)</f>
        <v>2565.7999999999997</v>
      </c>
      <c r="AG9" s="45"/>
      <c r="AI9" s="51">
        <f t="shared" si="16"/>
        <v>0</v>
      </c>
      <c r="AJ9" s="85"/>
      <c r="AK9" s="52">
        <v>3.88</v>
      </c>
      <c r="AL9" s="52">
        <f>SUM($AK$4:AK9)</f>
        <v>123.27999999999997</v>
      </c>
      <c r="AM9" s="75">
        <f t="shared" si="8"/>
        <v>1070.4799999999996</v>
      </c>
      <c r="AN9" s="53"/>
      <c r="AP9" s="59">
        <f t="shared" si="17"/>
        <v>0</v>
      </c>
      <c r="AQ9" s="95"/>
      <c r="AR9" s="60"/>
      <c r="AS9" s="60">
        <f>SUM($AR$3:AR9)</f>
        <v>361.30000000000007</v>
      </c>
      <c r="AT9" s="78">
        <f t="shared" si="6"/>
        <v>3606.67</v>
      </c>
      <c r="AU9" s="61"/>
      <c r="AW9" s="5"/>
      <c r="AX9" s="6">
        <f t="shared" si="9"/>
        <v>20190807</v>
      </c>
      <c r="AY9" s="6">
        <v>1821.95</v>
      </c>
      <c r="AZ9" s="6" t="s">
        <v>18</v>
      </c>
      <c r="BA9" s="7">
        <v>191.26</v>
      </c>
      <c r="BC9">
        <f t="shared" si="3"/>
        <v>20191007</v>
      </c>
      <c r="BD9">
        <f t="shared" ref="BD9:BD13" si="19">BA11+AY24+AY43+AY62</f>
        <v>449.9</v>
      </c>
      <c r="BK9" s="5"/>
      <c r="BL9" s="6">
        <f t="shared" si="10"/>
        <v>20200520</v>
      </c>
      <c r="BM9" s="6">
        <v>316.58</v>
      </c>
      <c r="BN9" s="6"/>
      <c r="BO9" s="7"/>
    </row>
    <row r="10" spans="1:67" x14ac:dyDescent="0.2">
      <c r="A10">
        <f t="shared" si="11"/>
        <v>20200110</v>
      </c>
      <c r="B10">
        <f t="shared" si="12"/>
        <v>25.8</v>
      </c>
      <c r="C10">
        <f t="shared" si="13"/>
        <v>0</v>
      </c>
      <c r="D10">
        <f t="shared" si="14"/>
        <v>3.88</v>
      </c>
      <c r="E10">
        <f t="shared" si="7"/>
        <v>29.68</v>
      </c>
      <c r="F10">
        <f>SUM($E$5:E10)</f>
        <v>7128.7309999999998</v>
      </c>
      <c r="G10" s="17">
        <f t="shared" si="15"/>
        <v>20200110</v>
      </c>
      <c r="H10" s="80">
        <f t="shared" si="18"/>
        <v>25.8</v>
      </c>
      <c r="I10" s="20">
        <f t="shared" si="1"/>
        <v>30244.400000000001</v>
      </c>
      <c r="J10" s="92"/>
      <c r="K10" s="18">
        <f t="shared" si="4"/>
        <v>555.6</v>
      </c>
      <c r="L10" s="24">
        <f>G10</f>
        <v>20200110</v>
      </c>
      <c r="M10" s="29"/>
      <c r="N10" s="82">
        <f>SUM($M$3:M10)</f>
        <v>29967</v>
      </c>
      <c r="O10" s="25">
        <f t="shared" si="2"/>
        <v>48529</v>
      </c>
      <c r="P10" s="26">
        <v>20200109</v>
      </c>
      <c r="Q10" s="33">
        <v>0.36</v>
      </c>
      <c r="R10" s="27">
        <f t="shared" si="5"/>
        <v>5585.02</v>
      </c>
      <c r="S10" s="12">
        <f>P10</f>
        <v>20200109</v>
      </c>
      <c r="T10" s="37">
        <v>3.88</v>
      </c>
      <c r="U10" s="13">
        <f>SUM($T$4:T10)</f>
        <v>574.24</v>
      </c>
      <c r="V10" s="39">
        <f>S10</f>
        <v>20200109</v>
      </c>
      <c r="W10" s="14">
        <v>-6.3</v>
      </c>
      <c r="X10" s="15">
        <f>SUM($W$4:W10)</f>
        <v>208.14</v>
      </c>
      <c r="Y10" s="22">
        <f>V10</f>
        <v>20200109</v>
      </c>
      <c r="Z10" s="31">
        <v>0</v>
      </c>
      <c r="AA10" s="23">
        <f>SUM($Z$4:Z10)</f>
        <v>300</v>
      </c>
      <c r="AC10" s="44">
        <v>20200110</v>
      </c>
      <c r="AD10" s="89"/>
      <c r="AE10" s="35">
        <v>25.8</v>
      </c>
      <c r="AF10" s="35">
        <f>SUM($AE$3:AE10)</f>
        <v>2591.6</v>
      </c>
      <c r="AG10" s="45"/>
      <c r="AI10" s="51">
        <f t="shared" si="16"/>
        <v>20200110</v>
      </c>
      <c r="AJ10" s="85"/>
      <c r="AK10" s="52">
        <v>3.88</v>
      </c>
      <c r="AL10" s="52">
        <f>SUM($AK$4:AK10)</f>
        <v>127.15999999999997</v>
      </c>
      <c r="AM10" s="75">
        <f t="shared" si="8"/>
        <v>1066.5999999999995</v>
      </c>
      <c r="AN10" s="53"/>
      <c r="AP10" s="59">
        <f t="shared" si="17"/>
        <v>20200110</v>
      </c>
      <c r="AQ10" s="95"/>
      <c r="AR10" s="60"/>
      <c r="AS10" s="60">
        <f>SUM($AR$3:AR10)</f>
        <v>361.30000000000007</v>
      </c>
      <c r="AT10" s="78">
        <f t="shared" si="6"/>
        <v>3606.67</v>
      </c>
      <c r="AU10" s="61"/>
      <c r="AW10" s="5"/>
      <c r="AX10" s="6">
        <f t="shared" si="9"/>
        <v>20190907</v>
      </c>
      <c r="AY10" s="6">
        <v>1821.95</v>
      </c>
      <c r="AZ10" s="6" t="s">
        <v>18</v>
      </c>
      <c r="BA10" s="7">
        <v>168.51</v>
      </c>
      <c r="BC10">
        <f t="shared" si="3"/>
        <v>20191107</v>
      </c>
      <c r="BD10">
        <f t="shared" si="19"/>
        <v>441.44</v>
      </c>
      <c r="BK10" s="5"/>
      <c r="BL10" s="6">
        <f t="shared" si="10"/>
        <v>20200620</v>
      </c>
      <c r="BM10" s="6">
        <v>316.58</v>
      </c>
      <c r="BN10" s="6"/>
      <c r="BO10" s="7"/>
    </row>
    <row r="11" spans="1:67" x14ac:dyDescent="0.2">
      <c r="A11">
        <f t="shared" si="11"/>
        <v>0</v>
      </c>
      <c r="B11">
        <f t="shared" si="12"/>
        <v>5</v>
      </c>
      <c r="C11">
        <f t="shared" si="13"/>
        <v>0</v>
      </c>
      <c r="D11">
        <f t="shared" si="14"/>
        <v>3.88</v>
      </c>
      <c r="E11">
        <f t="shared" si="7"/>
        <v>8.879999999999999</v>
      </c>
      <c r="F11">
        <f>SUM($E$5:E11)</f>
        <v>7137.6109999999999</v>
      </c>
      <c r="G11" s="17">
        <f t="shared" si="15"/>
        <v>0</v>
      </c>
      <c r="H11" s="80">
        <f t="shared" si="18"/>
        <v>5</v>
      </c>
      <c r="I11" s="20">
        <f t="shared" si="1"/>
        <v>30249.4</v>
      </c>
      <c r="J11" s="92"/>
      <c r="K11" s="18">
        <f t="shared" si="4"/>
        <v>550.6</v>
      </c>
      <c r="L11" s="24">
        <f t="shared" ref="L11:L74" si="20">G11</f>
        <v>0</v>
      </c>
      <c r="M11" s="29"/>
      <c r="N11" s="82">
        <f>SUM($M$3:M11)</f>
        <v>29967</v>
      </c>
      <c r="O11" s="25">
        <f t="shared" si="2"/>
        <v>48529</v>
      </c>
      <c r="P11" s="26">
        <v>20200110</v>
      </c>
      <c r="Q11" s="33">
        <v>0.36</v>
      </c>
      <c r="R11" s="27">
        <f t="shared" si="5"/>
        <v>5589.26</v>
      </c>
      <c r="S11" s="12">
        <f t="shared" ref="S11:S74" si="21">P11</f>
        <v>20200110</v>
      </c>
      <c r="T11" s="37">
        <v>3.88</v>
      </c>
      <c r="U11" s="13">
        <f>SUM($T$4:T11)</f>
        <v>578.12</v>
      </c>
      <c r="V11" s="39">
        <f t="shared" ref="V11:V74" si="22">S11</f>
        <v>20200110</v>
      </c>
      <c r="W11" s="14">
        <v>0.41</v>
      </c>
      <c r="X11" s="15">
        <f>SUM($W$4:W11)</f>
        <v>208.54999999999998</v>
      </c>
      <c r="Y11" s="22">
        <f t="shared" ref="Y11:Y74" si="23">V11</f>
        <v>20200110</v>
      </c>
      <c r="Z11" s="31">
        <v>0</v>
      </c>
      <c r="AA11" s="23">
        <f>SUM($Z$4:Z11)</f>
        <v>300</v>
      </c>
      <c r="AC11" s="44"/>
      <c r="AD11" s="89"/>
      <c r="AE11" s="35">
        <v>5</v>
      </c>
      <c r="AF11" s="35">
        <f>SUM($AE$3:AE11)</f>
        <v>2596.6</v>
      </c>
      <c r="AG11" s="45"/>
      <c r="AI11" s="51">
        <f t="shared" si="16"/>
        <v>0</v>
      </c>
      <c r="AJ11" s="85"/>
      <c r="AK11" s="52">
        <v>3.88</v>
      </c>
      <c r="AL11" s="52">
        <f>SUM($AK$4:AK11)</f>
        <v>131.03999999999996</v>
      </c>
      <c r="AM11" s="75">
        <f t="shared" si="8"/>
        <v>1062.7199999999993</v>
      </c>
      <c r="AN11" s="53"/>
      <c r="AP11" s="59">
        <f t="shared" si="17"/>
        <v>0</v>
      </c>
      <c r="AQ11" s="95"/>
      <c r="AR11" s="60"/>
      <c r="AS11" s="60">
        <f>SUM($AR$3:AR11)</f>
        <v>361.30000000000007</v>
      </c>
      <c r="AT11" s="78">
        <f t="shared" si="6"/>
        <v>3606.67</v>
      </c>
      <c r="AU11" s="61"/>
      <c r="AW11" s="5"/>
      <c r="AX11" s="6">
        <f t="shared" si="9"/>
        <v>20191007</v>
      </c>
      <c r="AY11" s="6">
        <v>1821.95</v>
      </c>
      <c r="AZ11" s="6" t="s">
        <v>18</v>
      </c>
      <c r="BA11" s="7">
        <v>140.75</v>
      </c>
      <c r="BC11">
        <f t="shared" si="3"/>
        <v>20191207</v>
      </c>
      <c r="BD11">
        <f t="shared" si="19"/>
        <v>406.96</v>
      </c>
      <c r="BK11" s="5"/>
      <c r="BL11" s="6">
        <f t="shared" si="10"/>
        <v>20200720</v>
      </c>
      <c r="BM11" s="6">
        <v>316.58</v>
      </c>
      <c r="BN11" s="6"/>
      <c r="BO11" s="7"/>
    </row>
    <row r="12" spans="1:67" x14ac:dyDescent="0.2">
      <c r="A12">
        <f t="shared" si="11"/>
        <v>0</v>
      </c>
      <c r="B12">
        <f t="shared" si="12"/>
        <v>90</v>
      </c>
      <c r="C12">
        <f t="shared" si="13"/>
        <v>0</v>
      </c>
      <c r="D12">
        <f t="shared" si="14"/>
        <v>3.88</v>
      </c>
      <c r="E12">
        <f t="shared" si="7"/>
        <v>93.88</v>
      </c>
      <c r="F12">
        <f>SUM($E$5:E12)</f>
        <v>7231.491</v>
      </c>
      <c r="G12" s="17">
        <f t="shared" si="15"/>
        <v>0</v>
      </c>
      <c r="H12" s="80">
        <f t="shared" si="18"/>
        <v>90</v>
      </c>
      <c r="I12" s="20">
        <f t="shared" si="1"/>
        <v>30339.4</v>
      </c>
      <c r="J12" s="92"/>
      <c r="K12" s="18">
        <f t="shared" si="4"/>
        <v>460.6</v>
      </c>
      <c r="L12" s="24">
        <f t="shared" si="20"/>
        <v>0</v>
      </c>
      <c r="M12" s="29"/>
      <c r="N12" s="82">
        <f>SUM($M$3:M12)</f>
        <v>29967</v>
      </c>
      <c r="O12" s="25">
        <f t="shared" si="2"/>
        <v>48529</v>
      </c>
      <c r="P12" s="26"/>
      <c r="Q12" s="33"/>
      <c r="R12" s="27">
        <f t="shared" si="5"/>
        <v>5593.14</v>
      </c>
      <c r="S12" s="12">
        <f t="shared" si="21"/>
        <v>0</v>
      </c>
      <c r="T12" s="37">
        <v>3.88</v>
      </c>
      <c r="U12" s="13">
        <f>SUM($T$4:T12)</f>
        <v>582</v>
      </c>
      <c r="V12" s="39">
        <f t="shared" si="22"/>
        <v>0</v>
      </c>
      <c r="W12" s="14"/>
      <c r="X12" s="15">
        <f>SUM($W$4:W12)</f>
        <v>208.54999999999998</v>
      </c>
      <c r="Y12" s="22">
        <f t="shared" si="23"/>
        <v>0</v>
      </c>
      <c r="Z12" s="31">
        <v>0</v>
      </c>
      <c r="AA12" s="23">
        <f>SUM($Z$4:Z12)</f>
        <v>300</v>
      </c>
      <c r="AC12" s="44"/>
      <c r="AD12" s="89"/>
      <c r="AE12" s="35">
        <v>90</v>
      </c>
      <c r="AF12" s="35">
        <f>SUM($AE$3:AE12)</f>
        <v>2686.6</v>
      </c>
      <c r="AG12" s="45"/>
      <c r="AI12" s="51">
        <f t="shared" si="16"/>
        <v>0</v>
      </c>
      <c r="AJ12" s="85"/>
      <c r="AK12" s="52">
        <v>3.88</v>
      </c>
      <c r="AL12" s="52">
        <f>SUM($AK$4:AK12)</f>
        <v>134.91999999999996</v>
      </c>
      <c r="AM12" s="75">
        <f t="shared" si="8"/>
        <v>1058.8399999999992</v>
      </c>
      <c r="AN12" s="53"/>
      <c r="AP12" s="59">
        <f t="shared" si="17"/>
        <v>0</v>
      </c>
      <c r="AQ12" s="95"/>
      <c r="AR12" s="60"/>
      <c r="AS12" s="60">
        <f>SUM($AR$3:AR12)</f>
        <v>361.30000000000007</v>
      </c>
      <c r="AT12" s="78">
        <f t="shared" si="6"/>
        <v>3606.67</v>
      </c>
      <c r="AU12" s="61"/>
      <c r="AW12" s="5"/>
      <c r="AX12" s="6">
        <f t="shared" si="9"/>
        <v>20191107</v>
      </c>
      <c r="AY12" s="6">
        <v>1821.95</v>
      </c>
      <c r="AZ12" s="6" t="s">
        <v>18</v>
      </c>
      <c r="BA12" s="7">
        <v>121.99</v>
      </c>
      <c r="BC12">
        <v>20200107</v>
      </c>
      <c r="BD12">
        <f t="shared" si="19"/>
        <v>388.24</v>
      </c>
      <c r="BK12" s="5"/>
      <c r="BL12" s="6">
        <f t="shared" si="10"/>
        <v>20200820</v>
      </c>
      <c r="BM12" s="6">
        <v>316.58</v>
      </c>
      <c r="BN12" s="6"/>
      <c r="BO12" s="7"/>
    </row>
    <row r="13" spans="1:67" x14ac:dyDescent="0.2">
      <c r="A13">
        <f t="shared" si="11"/>
        <v>0</v>
      </c>
      <c r="B13">
        <f t="shared" si="12"/>
        <v>42.59</v>
      </c>
      <c r="C13">
        <f t="shared" si="13"/>
        <v>0</v>
      </c>
      <c r="D13">
        <f t="shared" si="14"/>
        <v>3.88</v>
      </c>
      <c r="E13">
        <f t="shared" si="7"/>
        <v>46.470000000000006</v>
      </c>
      <c r="F13">
        <f>SUM($E$5:E13)</f>
        <v>7277.9610000000002</v>
      </c>
      <c r="G13" s="17">
        <f t="shared" si="15"/>
        <v>0</v>
      </c>
      <c r="H13" s="80">
        <f t="shared" si="18"/>
        <v>42.59</v>
      </c>
      <c r="I13" s="20">
        <f t="shared" si="1"/>
        <v>30381.99</v>
      </c>
      <c r="J13" s="92"/>
      <c r="K13" s="18">
        <f t="shared" si="4"/>
        <v>418.01</v>
      </c>
      <c r="L13" s="24">
        <f t="shared" si="20"/>
        <v>0</v>
      </c>
      <c r="M13" s="29"/>
      <c r="N13" s="82">
        <f>SUM($M$3:M13)</f>
        <v>29967</v>
      </c>
      <c r="O13" s="25">
        <f t="shared" si="2"/>
        <v>48529</v>
      </c>
      <c r="P13" s="26">
        <f t="shared" ref="P13:P75" si="24">G13</f>
        <v>0</v>
      </c>
      <c r="Q13" s="33"/>
      <c r="R13" s="27">
        <f t="shared" si="5"/>
        <v>5600.9000000000005</v>
      </c>
      <c r="S13" s="12">
        <f t="shared" si="21"/>
        <v>0</v>
      </c>
      <c r="T13" s="37">
        <v>7.76</v>
      </c>
      <c r="U13" s="13">
        <f>SUM($T$4:T13)</f>
        <v>589.76</v>
      </c>
      <c r="V13" s="39">
        <f t="shared" si="22"/>
        <v>0</v>
      </c>
      <c r="W13" s="14"/>
      <c r="X13" s="15">
        <f>SUM($W$4:W13)</f>
        <v>208.54999999999998</v>
      </c>
      <c r="Y13" s="22">
        <f t="shared" si="23"/>
        <v>0</v>
      </c>
      <c r="Z13" s="31">
        <v>0</v>
      </c>
      <c r="AA13" s="23">
        <f>SUM($Z$4:Z13)</f>
        <v>300</v>
      </c>
      <c r="AC13" s="44"/>
      <c r="AD13" s="89"/>
      <c r="AE13" s="35">
        <v>42.59</v>
      </c>
      <c r="AF13" s="35">
        <f>SUM($AE$3:AE13)</f>
        <v>2729.19</v>
      </c>
      <c r="AG13" s="45"/>
      <c r="AI13" s="51">
        <f t="shared" si="16"/>
        <v>0</v>
      </c>
      <c r="AJ13" s="85"/>
      <c r="AK13" s="52">
        <v>3.88</v>
      </c>
      <c r="AL13" s="52">
        <f>SUM($AK$4:AK13)</f>
        <v>138.79999999999995</v>
      </c>
      <c r="AM13" s="75">
        <f t="shared" si="8"/>
        <v>1054.9599999999991</v>
      </c>
      <c r="AN13" s="53"/>
      <c r="AP13" s="59">
        <f t="shared" si="17"/>
        <v>0</v>
      </c>
      <c r="AQ13" s="95"/>
      <c r="AR13" s="60"/>
      <c r="AS13" s="60">
        <f>SUM($AR$3:AR13)</f>
        <v>361.30000000000007</v>
      </c>
      <c r="AT13" s="78">
        <f t="shared" si="6"/>
        <v>3606.67</v>
      </c>
      <c r="AU13" s="61"/>
      <c r="AW13" s="5"/>
      <c r="AX13" s="6">
        <f t="shared" si="9"/>
        <v>20191207</v>
      </c>
      <c r="AY13" s="6">
        <v>1821.95</v>
      </c>
      <c r="AZ13" s="6" t="s">
        <v>18</v>
      </c>
      <c r="BA13" s="7">
        <v>95.11</v>
      </c>
      <c r="BC13">
        <f>BC12+100</f>
        <v>20200207</v>
      </c>
      <c r="BD13">
        <f t="shared" si="19"/>
        <v>369.26</v>
      </c>
      <c r="BK13" s="5"/>
      <c r="BL13" s="6">
        <f t="shared" si="10"/>
        <v>20200920</v>
      </c>
      <c r="BM13" s="6">
        <v>316.58</v>
      </c>
      <c r="BN13" s="6"/>
      <c r="BO13" s="7"/>
    </row>
    <row r="14" spans="1:67" x14ac:dyDescent="0.2">
      <c r="A14">
        <f t="shared" si="11"/>
        <v>20200111</v>
      </c>
      <c r="B14">
        <f t="shared" si="12"/>
        <v>-89</v>
      </c>
      <c r="C14">
        <f>AR14</f>
        <v>2750</v>
      </c>
      <c r="D14">
        <f t="shared" si="14"/>
        <v>3.88</v>
      </c>
      <c r="E14">
        <f t="shared" si="7"/>
        <v>2664.88</v>
      </c>
      <c r="F14">
        <f>SUM($E$5:E14)</f>
        <v>9942.8410000000003</v>
      </c>
      <c r="G14" s="17">
        <f t="shared" si="15"/>
        <v>20200111</v>
      </c>
      <c r="H14" s="80">
        <f t="shared" si="18"/>
        <v>-89</v>
      </c>
      <c r="I14" s="20">
        <f t="shared" si="1"/>
        <v>30292.99</v>
      </c>
      <c r="J14" s="92"/>
      <c r="K14" s="18">
        <f t="shared" si="4"/>
        <v>507.01</v>
      </c>
      <c r="L14" s="24">
        <f t="shared" si="20"/>
        <v>20200111</v>
      </c>
      <c r="M14" s="29"/>
      <c r="N14" s="82">
        <f>SUM($M$3:M14)</f>
        <v>29967</v>
      </c>
      <c r="O14" s="25">
        <f t="shared" si="2"/>
        <v>48529</v>
      </c>
      <c r="P14" s="26">
        <f t="shared" si="24"/>
        <v>20200111</v>
      </c>
      <c r="Q14" s="33">
        <v>0.36</v>
      </c>
      <c r="R14" s="27">
        <f t="shared" si="5"/>
        <v>5605.14</v>
      </c>
      <c r="S14" s="12">
        <f t="shared" si="21"/>
        <v>20200111</v>
      </c>
      <c r="T14" s="37">
        <v>3.88</v>
      </c>
      <c r="U14" s="13">
        <f>SUM($T$4:T14)</f>
        <v>593.64</v>
      </c>
      <c r="V14" s="39">
        <f t="shared" si="22"/>
        <v>20200111</v>
      </c>
      <c r="W14" s="14"/>
      <c r="X14" s="15">
        <f>SUM($W$4:W14)</f>
        <v>208.54999999999998</v>
      </c>
      <c r="Y14" s="22">
        <f t="shared" si="23"/>
        <v>20200111</v>
      </c>
      <c r="Z14" s="31">
        <v>0</v>
      </c>
      <c r="AA14" s="23">
        <f>SUM($Z$4:Z14)</f>
        <v>300</v>
      </c>
      <c r="AC14" s="44">
        <v>20200111</v>
      </c>
      <c r="AD14" s="89"/>
      <c r="AE14" s="35">
        <v>-89</v>
      </c>
      <c r="AF14" s="35">
        <f>SUM($AE$3:AE14)</f>
        <v>2640.19</v>
      </c>
      <c r="AG14" s="45" t="s">
        <v>53</v>
      </c>
      <c r="AI14" s="51">
        <f t="shared" si="16"/>
        <v>20200111</v>
      </c>
      <c r="AJ14" s="85"/>
      <c r="AK14" s="52">
        <v>3.88</v>
      </c>
      <c r="AL14" s="52">
        <f>SUM($AK$4:AK14)</f>
        <v>142.67999999999995</v>
      </c>
      <c r="AM14" s="75">
        <f t="shared" si="8"/>
        <v>1051.079999999999</v>
      </c>
      <c r="AN14" s="53"/>
      <c r="AP14" s="59">
        <f t="shared" si="17"/>
        <v>20200111</v>
      </c>
      <c r="AQ14" s="95"/>
      <c r="AR14" s="60">
        <v>2750</v>
      </c>
      <c r="AS14" s="60">
        <f>SUM($AR$3:AR14)</f>
        <v>3111.3</v>
      </c>
      <c r="AT14" s="78">
        <f t="shared" si="6"/>
        <v>856.67000000000007</v>
      </c>
      <c r="AU14" s="61"/>
      <c r="AW14" s="5"/>
      <c r="AX14" s="6">
        <v>20200107</v>
      </c>
      <c r="AY14" s="6">
        <v>1821.95</v>
      </c>
      <c r="AZ14" s="6" t="s">
        <v>18</v>
      </c>
      <c r="BA14" s="7">
        <v>74.19</v>
      </c>
      <c r="BC14">
        <f t="shared" ref="BC14:BC23" si="25">BC13+100</f>
        <v>20200307</v>
      </c>
      <c r="BD14">
        <f>BA16+AY29+AY48+AY67</f>
        <v>325.01</v>
      </c>
      <c r="BK14" s="5"/>
      <c r="BL14" s="6">
        <f t="shared" si="10"/>
        <v>20201020</v>
      </c>
      <c r="BM14" s="6">
        <v>316.58</v>
      </c>
      <c r="BN14" s="6"/>
      <c r="BO14" s="7"/>
    </row>
    <row r="15" spans="1:67" x14ac:dyDescent="0.2">
      <c r="A15">
        <f t="shared" si="11"/>
        <v>0</v>
      </c>
      <c r="B15">
        <f t="shared" si="12"/>
        <v>26.45</v>
      </c>
      <c r="C15">
        <f t="shared" si="13"/>
        <v>0</v>
      </c>
      <c r="D15">
        <f t="shared" si="14"/>
        <v>0</v>
      </c>
      <c r="E15">
        <f t="shared" si="7"/>
        <v>26.45</v>
      </c>
      <c r="F15">
        <f>SUM($E$5:E15)</f>
        <v>9969.2910000000011</v>
      </c>
      <c r="G15" s="17">
        <f t="shared" si="15"/>
        <v>0</v>
      </c>
      <c r="H15" s="80">
        <f t="shared" si="18"/>
        <v>26.45</v>
      </c>
      <c r="I15" s="20">
        <f t="shared" si="1"/>
        <v>30319.440000000002</v>
      </c>
      <c r="J15" s="92"/>
      <c r="K15" s="18">
        <f t="shared" si="4"/>
        <v>480.56</v>
      </c>
      <c r="L15" s="24">
        <f t="shared" si="20"/>
        <v>0</v>
      </c>
      <c r="M15" s="29"/>
      <c r="N15" s="82">
        <f>SUM($M$3:M15)</f>
        <v>29967</v>
      </c>
      <c r="O15" s="25">
        <f t="shared" si="2"/>
        <v>48529</v>
      </c>
      <c r="P15" s="26">
        <f t="shared" si="24"/>
        <v>0</v>
      </c>
      <c r="Q15" s="33">
        <v>89</v>
      </c>
      <c r="R15" s="27">
        <f t="shared" si="5"/>
        <v>5694.14</v>
      </c>
      <c r="S15" s="12">
        <f t="shared" si="21"/>
        <v>0</v>
      </c>
      <c r="T15" s="37"/>
      <c r="U15" s="13">
        <f>SUM($T$4:T15)</f>
        <v>593.64</v>
      </c>
      <c r="V15" s="39">
        <f t="shared" si="22"/>
        <v>0</v>
      </c>
      <c r="W15" s="14"/>
      <c r="X15" s="15">
        <f>SUM($W$4:W15)</f>
        <v>208.54999999999998</v>
      </c>
      <c r="Y15" s="22">
        <f t="shared" si="23"/>
        <v>0</v>
      </c>
      <c r="Z15" s="31">
        <v>0</v>
      </c>
      <c r="AA15" s="23">
        <f>SUM($Z$4:Z15)</f>
        <v>300</v>
      </c>
      <c r="AC15" s="44"/>
      <c r="AD15" s="89"/>
      <c r="AE15" s="35">
        <v>26.45</v>
      </c>
      <c r="AF15" s="35">
        <f>SUM($AE$3:AE15)</f>
        <v>2666.64</v>
      </c>
      <c r="AG15" s="45"/>
      <c r="AI15" s="51">
        <f t="shared" si="16"/>
        <v>0</v>
      </c>
      <c r="AJ15" s="85"/>
      <c r="AK15" s="52"/>
      <c r="AL15" s="52">
        <f>SUM($AK$4:AK15)</f>
        <v>142.67999999999995</v>
      </c>
      <c r="AM15" s="75">
        <f t="shared" si="8"/>
        <v>1051.079999999999</v>
      </c>
      <c r="AN15" s="53"/>
      <c r="AP15" s="59">
        <f t="shared" si="17"/>
        <v>0</v>
      </c>
      <c r="AQ15" s="95"/>
      <c r="AR15" s="60"/>
      <c r="AS15" s="60">
        <f>SUM($AR$3:AR15)</f>
        <v>3111.3</v>
      </c>
      <c r="AT15" s="78">
        <f t="shared" si="6"/>
        <v>856.67000000000007</v>
      </c>
      <c r="AU15" s="61"/>
      <c r="AW15" s="5"/>
      <c r="AX15" s="6">
        <f t="shared" si="9"/>
        <v>20200207</v>
      </c>
      <c r="AY15" s="6">
        <v>1821.95</v>
      </c>
      <c r="AZ15" s="6"/>
      <c r="BA15" s="7">
        <v>49.81</v>
      </c>
      <c r="BC15">
        <f t="shared" si="25"/>
        <v>20200407</v>
      </c>
      <c r="BD15">
        <f>AY30+AY49+AY68</f>
        <v>319.45</v>
      </c>
      <c r="BK15" s="5"/>
      <c r="BL15" s="6">
        <f t="shared" si="10"/>
        <v>20201120</v>
      </c>
      <c r="BM15" s="6">
        <v>316.58</v>
      </c>
      <c r="BN15" s="6"/>
      <c r="BO15" s="7"/>
    </row>
    <row r="16" spans="1:67" x14ac:dyDescent="0.2">
      <c r="A16">
        <f t="shared" si="11"/>
        <v>0</v>
      </c>
      <c r="B16">
        <f t="shared" si="12"/>
        <v>-297</v>
      </c>
      <c r="C16">
        <f t="shared" si="13"/>
        <v>0</v>
      </c>
      <c r="D16">
        <f t="shared" si="14"/>
        <v>0</v>
      </c>
      <c r="E16">
        <f t="shared" si="7"/>
        <v>-297</v>
      </c>
      <c r="F16">
        <f>SUM($E$5:E16)</f>
        <v>9672.2910000000011</v>
      </c>
      <c r="G16" s="17">
        <f t="shared" si="15"/>
        <v>0</v>
      </c>
      <c r="H16" s="80">
        <f t="shared" si="18"/>
        <v>-297</v>
      </c>
      <c r="I16" s="20">
        <f t="shared" si="1"/>
        <v>30022.440000000002</v>
      </c>
      <c r="J16" s="92"/>
      <c r="K16" s="18">
        <f t="shared" si="4"/>
        <v>777.56</v>
      </c>
      <c r="L16" s="24">
        <f t="shared" si="20"/>
        <v>0</v>
      </c>
      <c r="M16" s="29"/>
      <c r="N16" s="82">
        <f>SUM($M$3:M16)</f>
        <v>29967</v>
      </c>
      <c r="O16" s="25">
        <f t="shared" si="2"/>
        <v>48529</v>
      </c>
      <c r="P16" s="26">
        <f t="shared" si="24"/>
        <v>0</v>
      </c>
      <c r="Q16" s="33">
        <v>297</v>
      </c>
      <c r="R16" s="27">
        <f t="shared" si="5"/>
        <v>5991.14</v>
      </c>
      <c r="S16" s="12">
        <f t="shared" si="21"/>
        <v>0</v>
      </c>
      <c r="T16" s="37"/>
      <c r="U16" s="13">
        <f>SUM($T$4:T16)</f>
        <v>593.64</v>
      </c>
      <c r="V16" s="39">
        <f t="shared" si="22"/>
        <v>0</v>
      </c>
      <c r="W16" s="14"/>
      <c r="X16" s="15">
        <f>SUM($W$4:W16)</f>
        <v>208.54999999999998</v>
      </c>
      <c r="Y16" s="22">
        <f t="shared" si="23"/>
        <v>0</v>
      </c>
      <c r="Z16" s="31">
        <v>0</v>
      </c>
      <c r="AA16" s="23">
        <f>SUM($Z$4:Z16)</f>
        <v>300</v>
      </c>
      <c r="AC16" s="44"/>
      <c r="AD16" s="89"/>
      <c r="AE16" s="35">
        <v>-297</v>
      </c>
      <c r="AF16" s="35">
        <f>SUM($AE$3:AE16)</f>
        <v>2369.64</v>
      </c>
      <c r="AG16" s="45"/>
      <c r="AI16" s="51">
        <f t="shared" si="16"/>
        <v>0</v>
      </c>
      <c r="AJ16" s="85"/>
      <c r="AK16" s="52"/>
      <c r="AL16" s="52">
        <f>SUM($AK$4:AK16)</f>
        <v>142.67999999999995</v>
      </c>
      <c r="AM16" s="75">
        <f t="shared" si="8"/>
        <v>1051.079999999999</v>
      </c>
      <c r="AN16" s="53"/>
      <c r="AP16" s="59">
        <f t="shared" si="17"/>
        <v>0</v>
      </c>
      <c r="AQ16" s="95"/>
      <c r="AR16" s="60"/>
      <c r="AS16" s="60">
        <f>SUM($AR$3:AR16)</f>
        <v>3111.3</v>
      </c>
      <c r="AT16" s="78">
        <f t="shared" si="6"/>
        <v>856.67000000000007</v>
      </c>
      <c r="AU16" s="61"/>
      <c r="AW16" s="5"/>
      <c r="AX16" s="6">
        <f t="shared" si="9"/>
        <v>20200307</v>
      </c>
      <c r="AY16" s="6">
        <v>1821.95</v>
      </c>
      <c r="AZ16" s="6"/>
      <c r="BA16" s="7">
        <v>23.47</v>
      </c>
      <c r="BC16">
        <f t="shared" si="25"/>
        <v>20200507</v>
      </c>
      <c r="BD16">
        <f t="shared" ref="BD16:BD19" si="26">AY31+AY50+AY69</f>
        <v>309.14999999999998</v>
      </c>
      <c r="BK16" s="5"/>
      <c r="BL16" s="6">
        <f t="shared" si="10"/>
        <v>20201220</v>
      </c>
      <c r="BM16" s="6">
        <v>316.58</v>
      </c>
      <c r="BN16" s="6"/>
      <c r="BO16" s="7"/>
    </row>
    <row r="17" spans="1:67" x14ac:dyDescent="0.2">
      <c r="A17">
        <f t="shared" si="11"/>
        <v>20200112</v>
      </c>
      <c r="B17">
        <f t="shared" si="12"/>
        <v>0</v>
      </c>
      <c r="C17">
        <f t="shared" si="13"/>
        <v>0</v>
      </c>
      <c r="D17">
        <f t="shared" si="14"/>
        <v>0</v>
      </c>
      <c r="E17">
        <f t="shared" si="7"/>
        <v>0</v>
      </c>
      <c r="F17">
        <f>SUM($E$5:E17)</f>
        <v>9672.2910000000011</v>
      </c>
      <c r="G17" s="17">
        <f t="shared" si="15"/>
        <v>20200112</v>
      </c>
      <c r="H17" s="80">
        <f t="shared" si="18"/>
        <v>0</v>
      </c>
      <c r="I17" s="20">
        <f t="shared" si="1"/>
        <v>30022.440000000002</v>
      </c>
      <c r="J17" s="92"/>
      <c r="K17" s="18">
        <f t="shared" si="4"/>
        <v>777.56</v>
      </c>
      <c r="L17" s="24">
        <f t="shared" si="20"/>
        <v>20200112</v>
      </c>
      <c r="M17" s="29"/>
      <c r="N17" s="82">
        <f>SUM($M$3:M17)</f>
        <v>29967</v>
      </c>
      <c r="O17" s="25">
        <f t="shared" si="2"/>
        <v>48529</v>
      </c>
      <c r="P17" s="26">
        <f t="shared" si="24"/>
        <v>20200112</v>
      </c>
      <c r="Q17" s="33">
        <v>0.36</v>
      </c>
      <c r="R17" s="27">
        <f t="shared" si="5"/>
        <v>5991.5</v>
      </c>
      <c r="S17" s="12">
        <f t="shared" si="21"/>
        <v>20200112</v>
      </c>
      <c r="T17" s="37"/>
      <c r="U17" s="13">
        <f>SUM($T$4:T17)</f>
        <v>593.64</v>
      </c>
      <c r="V17" s="39">
        <f t="shared" si="22"/>
        <v>20200112</v>
      </c>
      <c r="W17" s="14"/>
      <c r="X17" s="15">
        <f>SUM($W$4:W17)</f>
        <v>208.54999999999998</v>
      </c>
      <c r="Y17" s="22">
        <f t="shared" si="23"/>
        <v>20200112</v>
      </c>
      <c r="Z17" s="31">
        <v>0</v>
      </c>
      <c r="AA17" s="23">
        <f>SUM($Z$4:Z17)</f>
        <v>300</v>
      </c>
      <c r="AC17" s="44">
        <v>20200112</v>
      </c>
      <c r="AD17" s="89"/>
      <c r="AE17" s="35"/>
      <c r="AF17" s="35">
        <f>SUM($AE$3:AE17)</f>
        <v>2369.64</v>
      </c>
      <c r="AG17" s="45"/>
      <c r="AI17" s="51">
        <f t="shared" si="16"/>
        <v>20200112</v>
      </c>
      <c r="AJ17" s="85"/>
      <c r="AK17" s="52"/>
      <c r="AL17" s="52">
        <f>SUM($AK$4:AK17)</f>
        <v>142.67999999999995</v>
      </c>
      <c r="AM17" s="75">
        <f t="shared" si="8"/>
        <v>1051.079999999999</v>
      </c>
      <c r="AN17" s="53"/>
      <c r="AP17" s="59">
        <f t="shared" si="17"/>
        <v>20200112</v>
      </c>
      <c r="AQ17" s="95"/>
      <c r="AR17" s="60"/>
      <c r="AS17" s="60">
        <f>SUM($AR$3:AR17)</f>
        <v>3111.3</v>
      </c>
      <c r="AT17" s="78">
        <f t="shared" si="6"/>
        <v>856.67000000000007</v>
      </c>
      <c r="AU17" s="61"/>
      <c r="AW17" s="5"/>
      <c r="AX17" s="6"/>
      <c r="AY17" s="6"/>
      <c r="AZ17" s="6"/>
      <c r="BA17" s="7"/>
      <c r="BC17">
        <f t="shared" si="25"/>
        <v>20200607</v>
      </c>
      <c r="BD17">
        <f t="shared" si="26"/>
        <v>319.45</v>
      </c>
      <c r="BK17" s="5"/>
      <c r="BL17" s="6"/>
      <c r="BM17" s="6"/>
      <c r="BN17" s="6"/>
      <c r="BO17" s="7"/>
    </row>
    <row r="18" spans="1:67" ht="15" thickBot="1" x14ac:dyDescent="0.25">
      <c r="A18">
        <f t="shared" si="11"/>
        <v>20200113</v>
      </c>
      <c r="B18">
        <f t="shared" si="12"/>
        <v>58.5</v>
      </c>
      <c r="C18">
        <f t="shared" si="13"/>
        <v>11</v>
      </c>
      <c r="D18">
        <f t="shared" si="14"/>
        <v>3.88</v>
      </c>
      <c r="E18">
        <f t="shared" si="7"/>
        <v>73.38</v>
      </c>
      <c r="F18">
        <f>SUM($E$5:E18)</f>
        <v>9745.6710000000003</v>
      </c>
      <c r="G18" s="17">
        <f t="shared" si="15"/>
        <v>20200113</v>
      </c>
      <c r="H18" s="80">
        <f t="shared" si="18"/>
        <v>58.5</v>
      </c>
      <c r="I18" s="20">
        <f t="shared" si="1"/>
        <v>30080.940000000002</v>
      </c>
      <c r="J18" s="92"/>
      <c r="K18" s="18">
        <f t="shared" si="4"/>
        <v>719.06</v>
      </c>
      <c r="L18" s="24">
        <f t="shared" si="20"/>
        <v>20200113</v>
      </c>
      <c r="M18" s="29"/>
      <c r="N18" s="82">
        <f>SUM($M$3:M18)</f>
        <v>29967</v>
      </c>
      <c r="O18" s="25">
        <f t="shared" si="2"/>
        <v>48529</v>
      </c>
      <c r="P18" s="26">
        <f t="shared" si="24"/>
        <v>20200113</v>
      </c>
      <c r="Q18" s="33">
        <v>0.36</v>
      </c>
      <c r="R18" s="27">
        <f t="shared" si="5"/>
        <v>5995.74</v>
      </c>
      <c r="S18" s="12">
        <f t="shared" si="21"/>
        <v>20200113</v>
      </c>
      <c r="T18" s="37">
        <v>3.88</v>
      </c>
      <c r="U18" s="13">
        <f>SUM($T$4:T18)</f>
        <v>597.52</v>
      </c>
      <c r="V18" s="39">
        <f t="shared" si="22"/>
        <v>20200113</v>
      </c>
      <c r="W18" s="14">
        <v>-0.6</v>
      </c>
      <c r="X18" s="15">
        <f>SUM($W$4:W18)</f>
        <v>207.95</v>
      </c>
      <c r="Y18" s="22">
        <f t="shared" si="23"/>
        <v>20200113</v>
      </c>
      <c r="Z18" s="31">
        <v>0</v>
      </c>
      <c r="AA18" s="23">
        <f>SUM($Z$4:Z18)</f>
        <v>300</v>
      </c>
      <c r="AC18" s="44">
        <v>20200113</v>
      </c>
      <c r="AD18" s="89"/>
      <c r="AE18" s="35">
        <v>58.5</v>
      </c>
      <c r="AF18" s="35">
        <f>SUM($AE$3:AE18)</f>
        <v>2428.14</v>
      </c>
      <c r="AG18" s="45"/>
      <c r="AI18" s="51">
        <f t="shared" si="16"/>
        <v>20200113</v>
      </c>
      <c r="AJ18" s="85"/>
      <c r="AK18" s="52">
        <v>3.88</v>
      </c>
      <c r="AL18" s="52">
        <f>SUM($AK$4:AK18)</f>
        <v>146.55999999999995</v>
      </c>
      <c r="AM18" s="75">
        <f t="shared" si="8"/>
        <v>1047.1999999999989</v>
      </c>
      <c r="AN18" s="53"/>
      <c r="AP18" s="59">
        <f t="shared" si="17"/>
        <v>20200113</v>
      </c>
      <c r="AQ18" s="95"/>
      <c r="AR18" s="60">
        <v>11</v>
      </c>
      <c r="AS18" s="60">
        <f>SUM($AR$3:AR18)</f>
        <v>3122.3</v>
      </c>
      <c r="AT18" s="78">
        <f t="shared" si="6"/>
        <v>845.67000000000007</v>
      </c>
      <c r="AU18" s="61"/>
      <c r="AW18" s="8"/>
      <c r="AX18" s="9" t="s">
        <v>19</v>
      </c>
      <c r="AY18" s="9">
        <f>SUM(AY5:AY17)</f>
        <v>21863.400000000005</v>
      </c>
      <c r="AZ18" s="9"/>
      <c r="BA18" s="10">
        <f>SUM(BA5:BA17)</f>
        <v>1863.4199999999998</v>
      </c>
      <c r="BC18">
        <f t="shared" si="25"/>
        <v>20200707</v>
      </c>
      <c r="BD18">
        <f t="shared" si="26"/>
        <v>311.85000000000002</v>
      </c>
      <c r="BK18" s="8"/>
      <c r="BL18" s="9" t="s">
        <v>19</v>
      </c>
      <c r="BM18" s="9">
        <v>0</v>
      </c>
      <c r="BN18" s="9"/>
      <c r="BO18" s="10"/>
    </row>
    <row r="19" spans="1:67" ht="15.75" thickTop="1" thickBot="1" x14ac:dyDescent="0.25">
      <c r="A19">
        <f t="shared" si="11"/>
        <v>0</v>
      </c>
      <c r="B19">
        <f t="shared" si="12"/>
        <v>14.1</v>
      </c>
      <c r="C19">
        <f t="shared" si="13"/>
        <v>0</v>
      </c>
      <c r="D19">
        <f t="shared" si="14"/>
        <v>3.88</v>
      </c>
      <c r="E19">
        <f t="shared" si="7"/>
        <v>17.98</v>
      </c>
      <c r="F19">
        <f>SUM($E$5:E19)</f>
        <v>9763.6509999999998</v>
      </c>
      <c r="G19" s="17">
        <f t="shared" si="15"/>
        <v>0</v>
      </c>
      <c r="H19" s="80">
        <f t="shared" si="18"/>
        <v>14.1</v>
      </c>
      <c r="I19" s="20">
        <f t="shared" si="1"/>
        <v>30095.040000000001</v>
      </c>
      <c r="J19" s="92"/>
      <c r="K19" s="18">
        <f t="shared" si="4"/>
        <v>704.95999999999992</v>
      </c>
      <c r="L19" s="24">
        <f t="shared" si="20"/>
        <v>0</v>
      </c>
      <c r="M19" s="29"/>
      <c r="N19" s="82">
        <f>SUM($M$3:M19)</f>
        <v>29967</v>
      </c>
      <c r="O19" s="25">
        <f t="shared" si="2"/>
        <v>48529</v>
      </c>
      <c r="P19" s="26">
        <f t="shared" si="24"/>
        <v>0</v>
      </c>
      <c r="Q19" s="33"/>
      <c r="R19" s="27">
        <f t="shared" si="5"/>
        <v>5999.62</v>
      </c>
      <c r="S19" s="12">
        <f t="shared" si="21"/>
        <v>0</v>
      </c>
      <c r="T19" s="37">
        <v>3.88</v>
      </c>
      <c r="U19" s="13">
        <f>SUM($T$4:T19)</f>
        <v>601.4</v>
      </c>
      <c r="V19" s="39">
        <f t="shared" si="22"/>
        <v>0</v>
      </c>
      <c r="W19" s="14">
        <v>-0.01</v>
      </c>
      <c r="X19" s="15">
        <f>SUM($W$4:W19)</f>
        <v>207.94</v>
      </c>
      <c r="Y19" s="22">
        <f t="shared" si="23"/>
        <v>0</v>
      </c>
      <c r="Z19" s="31">
        <v>0</v>
      </c>
      <c r="AA19" s="23">
        <f>SUM($Z$4:Z19)</f>
        <v>300</v>
      </c>
      <c r="AC19" s="44"/>
      <c r="AD19" s="89"/>
      <c r="AE19" s="35">
        <v>14.1</v>
      </c>
      <c r="AF19" s="35">
        <f>SUM($AE$3:AE19)</f>
        <v>2442.2399999999998</v>
      </c>
      <c r="AG19" s="45"/>
      <c r="AI19" s="51">
        <f t="shared" si="16"/>
        <v>0</v>
      </c>
      <c r="AJ19" s="85"/>
      <c r="AK19" s="52">
        <v>3.88</v>
      </c>
      <c r="AL19" s="52">
        <f>SUM($AK$4:AK19)</f>
        <v>150.43999999999994</v>
      </c>
      <c r="AM19" s="75">
        <f t="shared" si="8"/>
        <v>1043.3199999999988</v>
      </c>
      <c r="AN19" s="53"/>
      <c r="AP19" s="59">
        <f t="shared" si="17"/>
        <v>0</v>
      </c>
      <c r="AQ19" s="95"/>
      <c r="AR19" s="60"/>
      <c r="AS19" s="60">
        <f>SUM($AR$3:AR19)</f>
        <v>3122.3</v>
      </c>
      <c r="AT19" s="78">
        <f t="shared" si="6"/>
        <v>845.67000000000007</v>
      </c>
      <c r="AU19" s="61"/>
      <c r="BC19">
        <f t="shared" si="25"/>
        <v>20200807</v>
      </c>
      <c r="BD19">
        <f t="shared" si="26"/>
        <v>316.75</v>
      </c>
    </row>
    <row r="20" spans="1:67" ht="15" thickTop="1" x14ac:dyDescent="0.2">
      <c r="A20">
        <f t="shared" si="11"/>
        <v>0</v>
      </c>
      <c r="B20">
        <f t="shared" si="12"/>
        <v>13</v>
      </c>
      <c r="C20">
        <f t="shared" si="13"/>
        <v>0</v>
      </c>
      <c r="D20">
        <f t="shared" si="14"/>
        <v>3.88</v>
      </c>
      <c r="E20">
        <f t="shared" si="7"/>
        <v>16.88</v>
      </c>
      <c r="F20">
        <f>SUM($E$5:E20)</f>
        <v>9780.530999999999</v>
      </c>
      <c r="G20" s="17">
        <f t="shared" si="15"/>
        <v>0</v>
      </c>
      <c r="H20" s="80">
        <f t="shared" si="18"/>
        <v>13</v>
      </c>
      <c r="I20" s="20">
        <f t="shared" si="1"/>
        <v>30108.04</v>
      </c>
      <c r="J20" s="92"/>
      <c r="K20" s="18">
        <f t="shared" si="4"/>
        <v>691.95999999999992</v>
      </c>
      <c r="L20" s="24">
        <f t="shared" si="20"/>
        <v>0</v>
      </c>
      <c r="M20" s="29"/>
      <c r="N20" s="82">
        <f>SUM($M$3:M20)</f>
        <v>29967</v>
      </c>
      <c r="O20" s="25">
        <f t="shared" si="2"/>
        <v>48529</v>
      </c>
      <c r="P20" s="26">
        <f t="shared" si="24"/>
        <v>0</v>
      </c>
      <c r="Q20" s="33"/>
      <c r="R20" s="27">
        <f t="shared" si="5"/>
        <v>6003.5</v>
      </c>
      <c r="S20" s="12">
        <f t="shared" si="21"/>
        <v>0</v>
      </c>
      <c r="T20" s="37">
        <v>3.88</v>
      </c>
      <c r="U20" s="13">
        <f>SUM($T$4:T20)</f>
        <v>605.28</v>
      </c>
      <c r="V20" s="39">
        <f t="shared" si="22"/>
        <v>0</v>
      </c>
      <c r="W20" s="14"/>
      <c r="X20" s="15">
        <f>SUM($W$4:W20)</f>
        <v>207.94</v>
      </c>
      <c r="Y20" s="22">
        <f t="shared" si="23"/>
        <v>0</v>
      </c>
      <c r="Z20" s="31">
        <v>0</v>
      </c>
      <c r="AA20" s="23">
        <f>SUM($Z$4:Z20)</f>
        <v>300</v>
      </c>
      <c r="AC20" s="44"/>
      <c r="AD20" s="89"/>
      <c r="AE20" s="35">
        <v>13</v>
      </c>
      <c r="AF20" s="35">
        <f>SUM($AE$3:AE20)</f>
        <v>2455.2399999999998</v>
      </c>
      <c r="AG20" s="45"/>
      <c r="AI20" s="51">
        <f t="shared" si="16"/>
        <v>0</v>
      </c>
      <c r="AJ20" s="85"/>
      <c r="AK20" s="52">
        <v>3.88</v>
      </c>
      <c r="AL20" s="52">
        <f>SUM($AK$4:AK20)</f>
        <v>154.31999999999994</v>
      </c>
      <c r="AM20" s="75">
        <f t="shared" si="8"/>
        <v>1039.4399999999987</v>
      </c>
      <c r="AN20" s="53"/>
      <c r="AP20" s="59">
        <f t="shared" si="17"/>
        <v>0</v>
      </c>
      <c r="AQ20" s="95"/>
      <c r="AR20" s="60"/>
      <c r="AS20" s="60">
        <f>SUM($AR$3:AR20)</f>
        <v>3122.3</v>
      </c>
      <c r="AT20" s="78">
        <f t="shared" si="6"/>
        <v>845.67000000000007</v>
      </c>
      <c r="AU20" s="61"/>
      <c r="AW20" s="2" t="s">
        <v>0</v>
      </c>
      <c r="AX20" s="3" t="s">
        <v>5</v>
      </c>
      <c r="AY20" s="3" t="s">
        <v>6</v>
      </c>
      <c r="AZ20" s="3" t="s">
        <v>7</v>
      </c>
      <c r="BA20" s="4" t="s">
        <v>8</v>
      </c>
      <c r="BC20">
        <f t="shared" si="25"/>
        <v>20200907</v>
      </c>
      <c r="BD20">
        <f>AY71</f>
        <v>83.7</v>
      </c>
    </row>
    <row r="21" spans="1:67" x14ac:dyDescent="0.2">
      <c r="A21">
        <f t="shared" si="11"/>
        <v>0</v>
      </c>
      <c r="B21">
        <f t="shared" si="12"/>
        <v>5</v>
      </c>
      <c r="C21">
        <f t="shared" si="13"/>
        <v>0</v>
      </c>
      <c r="D21">
        <f>AK22</f>
        <v>3.88</v>
      </c>
      <c r="E21">
        <f t="shared" si="7"/>
        <v>8.879999999999999</v>
      </c>
      <c r="F21">
        <f>SUM($E$5:E21)</f>
        <v>9789.4109999999982</v>
      </c>
      <c r="G21" s="17">
        <f t="shared" si="15"/>
        <v>0</v>
      </c>
      <c r="H21" s="80">
        <f t="shared" si="18"/>
        <v>5</v>
      </c>
      <c r="I21" s="20">
        <f t="shared" si="1"/>
        <v>30113.040000000001</v>
      </c>
      <c r="J21" s="92"/>
      <c r="K21" s="18">
        <f t="shared" si="4"/>
        <v>686.95999999999992</v>
      </c>
      <c r="L21" s="24">
        <f t="shared" si="20"/>
        <v>0</v>
      </c>
      <c r="M21" s="29"/>
      <c r="N21" s="82">
        <f>SUM($M$3:M21)</f>
        <v>29967</v>
      </c>
      <c r="O21" s="25">
        <f t="shared" si="2"/>
        <v>48529</v>
      </c>
      <c r="P21" s="26">
        <f t="shared" si="24"/>
        <v>0</v>
      </c>
      <c r="Q21" s="33"/>
      <c r="R21" s="27">
        <f t="shared" si="5"/>
        <v>6007.38</v>
      </c>
      <c r="S21" s="12">
        <f t="shared" si="21"/>
        <v>0</v>
      </c>
      <c r="T21" s="37">
        <v>3.88</v>
      </c>
      <c r="U21" s="13">
        <f>SUM($T$4:T21)</f>
        <v>609.16</v>
      </c>
      <c r="V21" s="39">
        <f t="shared" si="22"/>
        <v>0</v>
      </c>
      <c r="W21" s="14"/>
      <c r="X21" s="15">
        <f>SUM($W$4:W21)</f>
        <v>207.94</v>
      </c>
      <c r="Y21" s="22">
        <f t="shared" si="23"/>
        <v>0</v>
      </c>
      <c r="Z21" s="31">
        <v>0</v>
      </c>
      <c r="AA21" s="23">
        <f>SUM($Z$4:Z21)</f>
        <v>300</v>
      </c>
      <c r="AC21" s="44"/>
      <c r="AD21" s="89"/>
      <c r="AE21" s="35">
        <v>5</v>
      </c>
      <c r="AF21" s="35">
        <f>SUM($AE$3:AE21)</f>
        <v>2460.2399999999998</v>
      </c>
      <c r="AG21" s="45"/>
      <c r="AI21" s="51">
        <f t="shared" si="16"/>
        <v>0</v>
      </c>
      <c r="AJ21" s="85"/>
      <c r="AK21" s="52">
        <v>3.88</v>
      </c>
      <c r="AL21" s="52">
        <f>SUM($AK$4:AK21)</f>
        <v>158.19999999999993</v>
      </c>
      <c r="AM21" s="75">
        <f t="shared" si="8"/>
        <v>1035.5599999999986</v>
      </c>
      <c r="AN21" s="53"/>
      <c r="AP21" s="59">
        <f t="shared" si="17"/>
        <v>0</v>
      </c>
      <c r="AQ21" s="95"/>
      <c r="AR21" s="60"/>
      <c r="AS21" s="60">
        <f>SUM($AR$3:AR21)</f>
        <v>3122.3</v>
      </c>
      <c r="AT21" s="78">
        <f t="shared" si="6"/>
        <v>845.67000000000007</v>
      </c>
      <c r="AU21" s="61"/>
      <c r="AW21" s="5">
        <v>20190822</v>
      </c>
      <c r="AX21" s="6">
        <v>11900</v>
      </c>
      <c r="AY21" s="6">
        <v>12</v>
      </c>
      <c r="AZ21" s="6"/>
      <c r="BA21" s="7" t="s">
        <v>13</v>
      </c>
      <c r="BC21">
        <f t="shared" si="25"/>
        <v>20201007</v>
      </c>
      <c r="BD21">
        <f>AY72</f>
        <v>81</v>
      </c>
    </row>
    <row r="22" spans="1:67" x14ac:dyDescent="0.2">
      <c r="A22">
        <f t="shared" si="11"/>
        <v>0</v>
      </c>
      <c r="B22">
        <f t="shared" si="12"/>
        <v>1</v>
      </c>
      <c r="C22">
        <f t="shared" si="13"/>
        <v>0</v>
      </c>
      <c r="D22">
        <f>AK23</f>
        <v>3.88</v>
      </c>
      <c r="E22">
        <f t="shared" si="7"/>
        <v>4.88</v>
      </c>
      <c r="F22">
        <f>SUM($E$5:E22)</f>
        <v>9794.2909999999974</v>
      </c>
      <c r="G22" s="17">
        <f t="shared" si="15"/>
        <v>0</v>
      </c>
      <c r="H22" s="80">
        <f t="shared" si="18"/>
        <v>1</v>
      </c>
      <c r="I22" s="20">
        <f t="shared" si="1"/>
        <v>30114.04</v>
      </c>
      <c r="J22" s="92"/>
      <c r="K22" s="18">
        <f t="shared" si="4"/>
        <v>685.95999999999992</v>
      </c>
      <c r="L22" s="24">
        <f t="shared" si="20"/>
        <v>0</v>
      </c>
      <c r="M22" s="29"/>
      <c r="N22" s="82">
        <f>SUM($M$3:M22)</f>
        <v>29967</v>
      </c>
      <c r="O22" s="25">
        <f t="shared" si="2"/>
        <v>48529</v>
      </c>
      <c r="P22" s="26">
        <f t="shared" si="24"/>
        <v>0</v>
      </c>
      <c r="Q22" s="33">
        <v>-106.95</v>
      </c>
      <c r="R22" s="27">
        <f t="shared" si="5"/>
        <v>5904.31</v>
      </c>
      <c r="S22" s="12">
        <f t="shared" si="21"/>
        <v>0</v>
      </c>
      <c r="T22" s="37">
        <v>3.88</v>
      </c>
      <c r="U22" s="13">
        <f>SUM($T$4:T22)</f>
        <v>613.04</v>
      </c>
      <c r="V22" s="39">
        <f t="shared" si="22"/>
        <v>0</v>
      </c>
      <c r="W22" s="14"/>
      <c r="X22" s="15">
        <f>SUM($W$4:W22)</f>
        <v>207.94</v>
      </c>
      <c r="Y22" s="22">
        <f t="shared" si="23"/>
        <v>0</v>
      </c>
      <c r="Z22" s="31">
        <v>0</v>
      </c>
      <c r="AA22" s="23">
        <f>SUM($Z$4:Z22)</f>
        <v>300</v>
      </c>
      <c r="AC22" s="44"/>
      <c r="AD22" s="89"/>
      <c r="AE22" s="35">
        <v>1</v>
      </c>
      <c r="AF22" s="35">
        <f>SUM($AE$3:AE22)</f>
        <v>2461.2399999999998</v>
      </c>
      <c r="AG22" s="45"/>
      <c r="AI22" s="51">
        <f t="shared" si="16"/>
        <v>0</v>
      </c>
      <c r="AJ22" s="85"/>
      <c r="AK22" s="52">
        <v>3.88</v>
      </c>
      <c r="AL22" s="52">
        <f>SUM($AK$4:AK22)</f>
        <v>162.07999999999993</v>
      </c>
      <c r="AM22" s="75">
        <f t="shared" si="8"/>
        <v>1031.6799999999985</v>
      </c>
      <c r="AN22" s="53"/>
      <c r="AP22" s="59">
        <f t="shared" si="17"/>
        <v>0</v>
      </c>
      <c r="AQ22" s="95"/>
      <c r="AR22" s="60"/>
      <c r="AS22" s="60">
        <f>SUM($AR$3:AR22)</f>
        <v>3122.3</v>
      </c>
      <c r="AT22" s="78">
        <f t="shared" si="6"/>
        <v>845.67000000000007</v>
      </c>
      <c r="AU22" s="61"/>
      <c r="AW22" s="5" t="s">
        <v>21</v>
      </c>
      <c r="AX22" s="6" t="s">
        <v>14</v>
      </c>
      <c r="AY22" s="6" t="s">
        <v>15</v>
      </c>
      <c r="AZ22" s="6" t="s">
        <v>16</v>
      </c>
      <c r="BA22" s="7"/>
      <c r="BC22">
        <f t="shared" si="25"/>
        <v>20201107</v>
      </c>
    </row>
    <row r="23" spans="1:67" x14ac:dyDescent="0.2">
      <c r="A23">
        <f t="shared" si="11"/>
        <v>20200114</v>
      </c>
      <c r="B23">
        <f t="shared" si="12"/>
        <v>3</v>
      </c>
      <c r="C23">
        <f t="shared" si="13"/>
        <v>15.1</v>
      </c>
      <c r="D23">
        <f t="shared" si="14"/>
        <v>3.88</v>
      </c>
      <c r="E23">
        <f t="shared" si="7"/>
        <v>21.98</v>
      </c>
      <c r="F23">
        <f>SUM($E$5:E23)</f>
        <v>9816.270999999997</v>
      </c>
      <c r="G23" s="17">
        <f t="shared" si="15"/>
        <v>20200114</v>
      </c>
      <c r="H23" s="80">
        <f t="shared" si="18"/>
        <v>3</v>
      </c>
      <c r="I23" s="20">
        <f t="shared" si="1"/>
        <v>30117.040000000001</v>
      </c>
      <c r="J23" s="92"/>
      <c r="K23" s="18">
        <f t="shared" si="4"/>
        <v>682.95999999999992</v>
      </c>
      <c r="L23" s="24">
        <f t="shared" si="20"/>
        <v>20200114</v>
      </c>
      <c r="M23" s="29"/>
      <c r="N23" s="82">
        <f>SUM($M$3:M23)</f>
        <v>29967</v>
      </c>
      <c r="O23" s="25">
        <f t="shared" si="2"/>
        <v>48529</v>
      </c>
      <c r="P23" s="26">
        <f t="shared" si="24"/>
        <v>20200114</v>
      </c>
      <c r="Q23" s="33">
        <v>0.36</v>
      </c>
      <c r="R23" s="27">
        <f t="shared" si="5"/>
        <v>5908.55</v>
      </c>
      <c r="S23" s="12">
        <f t="shared" si="21"/>
        <v>20200114</v>
      </c>
      <c r="T23" s="37">
        <v>3.88</v>
      </c>
      <c r="U23" s="13">
        <f>SUM($T$4:T23)</f>
        <v>616.91999999999996</v>
      </c>
      <c r="V23" s="39">
        <f t="shared" si="22"/>
        <v>20200114</v>
      </c>
      <c r="W23" s="14"/>
      <c r="X23" s="15">
        <f>SUM($W$4:W23)</f>
        <v>207.94</v>
      </c>
      <c r="Y23" s="22">
        <f t="shared" si="23"/>
        <v>20200114</v>
      </c>
      <c r="Z23" s="31">
        <v>0</v>
      </c>
      <c r="AA23" s="23">
        <f>SUM($Z$4:Z23)</f>
        <v>300</v>
      </c>
      <c r="AC23" s="44">
        <v>20200114</v>
      </c>
      <c r="AD23" s="89"/>
      <c r="AE23" s="35">
        <v>3</v>
      </c>
      <c r="AF23" s="35">
        <f>SUM($AE$3:AE23)</f>
        <v>2464.2399999999998</v>
      </c>
      <c r="AG23" s="45"/>
      <c r="AI23" s="51">
        <f t="shared" si="16"/>
        <v>20200114</v>
      </c>
      <c r="AJ23" s="85"/>
      <c r="AK23" s="52">
        <v>3.88</v>
      </c>
      <c r="AL23" s="52">
        <f>SUM($AK$4:AK23)</f>
        <v>165.95999999999992</v>
      </c>
      <c r="AM23" s="75">
        <f t="shared" si="8"/>
        <v>1027.7999999999984</v>
      </c>
      <c r="AN23" s="53"/>
      <c r="AP23" s="59">
        <f t="shared" si="17"/>
        <v>20200114</v>
      </c>
      <c r="AQ23" s="95"/>
      <c r="AR23" s="60">
        <v>15.1</v>
      </c>
      <c r="AS23" s="60">
        <f>SUM($AR$3:AR23)</f>
        <v>3137.4</v>
      </c>
      <c r="AT23" s="78">
        <f t="shared" si="6"/>
        <v>830.57</v>
      </c>
      <c r="AU23" s="61"/>
      <c r="AW23" s="5"/>
      <c r="AX23" s="6">
        <v>20190907</v>
      </c>
      <c r="AY23" s="6">
        <v>85.68</v>
      </c>
      <c r="AZ23" s="6" t="s">
        <v>18</v>
      </c>
      <c r="BA23" s="7"/>
      <c r="BC23">
        <f t="shared" si="25"/>
        <v>20201207</v>
      </c>
    </row>
    <row r="24" spans="1:67" x14ac:dyDescent="0.2">
      <c r="A24">
        <f t="shared" si="11"/>
        <v>20200114</v>
      </c>
      <c r="B24">
        <f t="shared" si="12"/>
        <v>3.13</v>
      </c>
      <c r="C24">
        <f t="shared" si="13"/>
        <v>0</v>
      </c>
      <c r="D24">
        <f t="shared" si="14"/>
        <v>0</v>
      </c>
      <c r="E24">
        <f t="shared" si="7"/>
        <v>3.13</v>
      </c>
      <c r="F24">
        <f>SUM($E$5:E24)</f>
        <v>9819.4009999999962</v>
      </c>
      <c r="G24" s="17">
        <f t="shared" si="15"/>
        <v>20200114</v>
      </c>
      <c r="H24" s="80">
        <f t="shared" si="18"/>
        <v>3.13</v>
      </c>
      <c r="I24" s="20">
        <f t="shared" si="1"/>
        <v>30120.170000000002</v>
      </c>
      <c r="J24" s="92"/>
      <c r="K24" s="18">
        <f t="shared" si="4"/>
        <v>679.82999999999993</v>
      </c>
      <c r="L24" s="24">
        <f t="shared" si="20"/>
        <v>20200114</v>
      </c>
      <c r="M24" s="29"/>
      <c r="N24" s="82">
        <f>SUM($M$3:M24)</f>
        <v>29967</v>
      </c>
      <c r="O24" s="25">
        <f t="shared" si="2"/>
        <v>48529</v>
      </c>
      <c r="P24" s="26">
        <f t="shared" si="24"/>
        <v>20200114</v>
      </c>
      <c r="Q24" s="33">
        <v>-3.13</v>
      </c>
      <c r="R24" s="27">
        <f t="shared" si="5"/>
        <v>5905.42</v>
      </c>
      <c r="S24" s="12">
        <f t="shared" si="21"/>
        <v>20200114</v>
      </c>
      <c r="T24" s="37"/>
      <c r="U24" s="13">
        <f>SUM($T$4:T24)</f>
        <v>616.91999999999996</v>
      </c>
      <c r="V24" s="39">
        <f t="shared" si="22"/>
        <v>20200114</v>
      </c>
      <c r="W24" s="14"/>
      <c r="X24" s="15">
        <f>SUM($W$4:W24)</f>
        <v>207.94</v>
      </c>
      <c r="Y24" s="22">
        <f t="shared" si="23"/>
        <v>20200114</v>
      </c>
      <c r="Z24" s="31"/>
      <c r="AA24" s="23">
        <f>SUM($Z$4:Z24)</f>
        <v>300</v>
      </c>
      <c r="AC24" s="44">
        <v>20200114</v>
      </c>
      <c r="AD24" s="89"/>
      <c r="AE24" s="35">
        <v>3.13</v>
      </c>
      <c r="AF24" s="35">
        <f>SUM($AE$3:AE24)</f>
        <v>2467.37</v>
      </c>
      <c r="AG24" s="45"/>
      <c r="AI24" s="51">
        <f t="shared" si="16"/>
        <v>20200114</v>
      </c>
      <c r="AJ24" s="85"/>
      <c r="AK24" s="52"/>
      <c r="AL24" s="52">
        <f>SUM($AK$4:AK24)</f>
        <v>165.95999999999992</v>
      </c>
      <c r="AM24" s="75">
        <f t="shared" si="8"/>
        <v>1027.7999999999984</v>
      </c>
      <c r="AN24" s="53"/>
      <c r="AP24" s="59">
        <f t="shared" si="17"/>
        <v>20200114</v>
      </c>
      <c r="AQ24" s="95"/>
      <c r="AR24" s="60"/>
      <c r="AS24" s="60">
        <f>SUM($AR$3:AR24)</f>
        <v>3137.4</v>
      </c>
      <c r="AT24" s="78">
        <f t="shared" si="6"/>
        <v>830.57</v>
      </c>
      <c r="AU24" s="61"/>
      <c r="AW24" s="5"/>
      <c r="AX24" s="6">
        <f>AX23+100</f>
        <v>20191007</v>
      </c>
      <c r="AY24" s="6">
        <v>160.65</v>
      </c>
      <c r="AZ24" s="6" t="s">
        <v>18</v>
      </c>
      <c r="BA24" s="7"/>
    </row>
    <row r="25" spans="1:67" x14ac:dyDescent="0.2">
      <c r="A25">
        <f t="shared" si="11"/>
        <v>20200115</v>
      </c>
      <c r="B25">
        <f t="shared" si="12"/>
        <v>49.99</v>
      </c>
      <c r="C25">
        <f t="shared" si="13"/>
        <v>15.1</v>
      </c>
      <c r="D25">
        <f t="shared" si="14"/>
        <v>3.88</v>
      </c>
      <c r="E25">
        <f t="shared" si="7"/>
        <v>68.97</v>
      </c>
      <c r="F25">
        <f>SUM($E$5:E25)</f>
        <v>9888.3709999999955</v>
      </c>
      <c r="G25" s="17">
        <f t="shared" si="15"/>
        <v>20200115</v>
      </c>
      <c r="H25" s="80">
        <v>261.82</v>
      </c>
      <c r="I25" s="20">
        <f t="shared" si="1"/>
        <v>30381.99</v>
      </c>
      <c r="J25" s="92"/>
      <c r="K25" s="18">
        <f t="shared" si="4"/>
        <v>418.00999999999993</v>
      </c>
      <c r="L25" s="24">
        <f t="shared" si="20"/>
        <v>20200115</v>
      </c>
      <c r="M25" s="29"/>
      <c r="N25" s="82">
        <f>SUM($M$3:M25)</f>
        <v>29967</v>
      </c>
      <c r="O25" s="25">
        <f t="shared" si="2"/>
        <v>48529</v>
      </c>
      <c r="P25" s="26">
        <f t="shared" si="24"/>
        <v>20200115</v>
      </c>
      <c r="Q25" s="33">
        <v>-49.99</v>
      </c>
      <c r="R25" s="27">
        <f t="shared" si="5"/>
        <v>5859.31</v>
      </c>
      <c r="S25" s="12">
        <f t="shared" si="21"/>
        <v>20200115</v>
      </c>
      <c r="T25" s="37">
        <v>3.88</v>
      </c>
      <c r="U25" s="13">
        <f>SUM($T$4:T25)</f>
        <v>620.79999999999995</v>
      </c>
      <c r="V25" s="39">
        <f t="shared" si="22"/>
        <v>20200115</v>
      </c>
      <c r="W25" s="14">
        <v>-1.69</v>
      </c>
      <c r="X25" s="15">
        <f>SUM($W$4:W25)</f>
        <v>206.25</v>
      </c>
      <c r="Y25" s="22">
        <f t="shared" si="23"/>
        <v>20200115</v>
      </c>
      <c r="Z25" s="31"/>
      <c r="AA25" s="23">
        <f>SUM($Z$4:Z25)</f>
        <v>300</v>
      </c>
      <c r="AC25" s="44">
        <v>20200115</v>
      </c>
      <c r="AD25" s="89"/>
      <c r="AE25" s="35">
        <v>49.99</v>
      </c>
      <c r="AF25" s="35">
        <f>SUM($AE$3:AE25)</f>
        <v>2517.3599999999997</v>
      </c>
      <c r="AG25" s="45"/>
      <c r="AI25" s="51">
        <f t="shared" si="16"/>
        <v>20200115</v>
      </c>
      <c r="AJ25" s="85"/>
      <c r="AK25" s="52">
        <v>3.88</v>
      </c>
      <c r="AL25" s="52">
        <f>SUM($AK$4:AK25)</f>
        <v>169.83999999999992</v>
      </c>
      <c r="AM25" s="75">
        <f t="shared" si="8"/>
        <v>1023.9199999999984</v>
      </c>
      <c r="AN25" s="53"/>
      <c r="AP25" s="59">
        <f t="shared" si="17"/>
        <v>20200115</v>
      </c>
      <c r="AQ25" s="95"/>
      <c r="AR25" s="60">
        <v>15.1</v>
      </c>
      <c r="AS25" s="60">
        <f>SUM($AR$3:AR25)</f>
        <v>3152.5</v>
      </c>
      <c r="AT25" s="78">
        <f t="shared" si="6"/>
        <v>815.47</v>
      </c>
      <c r="AU25" s="61"/>
      <c r="AW25" s="5"/>
      <c r="AX25" s="6">
        <f t="shared" ref="AX25:AX34" si="27">AX24+100</f>
        <v>20191107</v>
      </c>
      <c r="AY25" s="11">
        <v>166</v>
      </c>
      <c r="AZ25" s="6" t="s">
        <v>18</v>
      </c>
      <c r="BA25" s="7"/>
    </row>
    <row r="26" spans="1:67" x14ac:dyDescent="0.2">
      <c r="A26">
        <f t="shared" si="11"/>
        <v>20200115</v>
      </c>
      <c r="B26">
        <f t="shared" si="12"/>
        <v>3</v>
      </c>
      <c r="C26">
        <f t="shared" si="13"/>
        <v>0</v>
      </c>
      <c r="D26">
        <f t="shared" si="14"/>
        <v>3.88</v>
      </c>
      <c r="E26">
        <f t="shared" si="7"/>
        <v>6.88</v>
      </c>
      <c r="F26">
        <f>SUM($E$5:E26)</f>
        <v>9895.2509999999947</v>
      </c>
      <c r="G26" s="17">
        <f t="shared" si="15"/>
        <v>20200115</v>
      </c>
      <c r="H26" s="80"/>
      <c r="I26" s="20">
        <f t="shared" si="1"/>
        <v>30381.99</v>
      </c>
      <c r="J26" s="92"/>
      <c r="K26" s="18">
        <f t="shared" si="4"/>
        <v>418.00999999999993</v>
      </c>
      <c r="L26" s="24">
        <f t="shared" si="20"/>
        <v>20200115</v>
      </c>
      <c r="M26" s="29"/>
      <c r="N26" s="82">
        <f>SUM($M$3:M26)</f>
        <v>29967</v>
      </c>
      <c r="O26" s="25">
        <f t="shared" si="2"/>
        <v>48529</v>
      </c>
      <c r="P26" s="26">
        <f t="shared" si="24"/>
        <v>20200115</v>
      </c>
      <c r="Q26" s="33">
        <v>-3</v>
      </c>
      <c r="R26" s="27">
        <f t="shared" si="5"/>
        <v>5860.1900000000005</v>
      </c>
      <c r="S26" s="12">
        <f t="shared" si="21"/>
        <v>20200115</v>
      </c>
      <c r="T26" s="37">
        <v>3.88</v>
      </c>
      <c r="U26" s="13">
        <f>SUM($T$4:T26)</f>
        <v>624.67999999999995</v>
      </c>
      <c r="V26" s="39">
        <f t="shared" si="22"/>
        <v>20200115</v>
      </c>
      <c r="W26" s="14"/>
      <c r="X26" s="15">
        <f>SUM($W$4:W26)</f>
        <v>206.25</v>
      </c>
      <c r="Y26" s="22">
        <f t="shared" si="23"/>
        <v>20200115</v>
      </c>
      <c r="Z26" s="31"/>
      <c r="AA26" s="23">
        <f>SUM($Z$4:Z26)</f>
        <v>300</v>
      </c>
      <c r="AC26" s="44">
        <v>20200115</v>
      </c>
      <c r="AD26" s="89"/>
      <c r="AE26" s="35">
        <v>3</v>
      </c>
      <c r="AF26" s="35">
        <f>SUM($AE$3:AE26)</f>
        <v>2520.3599999999997</v>
      </c>
      <c r="AG26" s="45"/>
      <c r="AI26" s="51">
        <f t="shared" si="16"/>
        <v>20200115</v>
      </c>
      <c r="AJ26" s="85"/>
      <c r="AK26" s="52">
        <v>3.88</v>
      </c>
      <c r="AL26" s="52">
        <f>SUM($AK$4:AK26)</f>
        <v>173.71999999999991</v>
      </c>
      <c r="AM26" s="75">
        <f>AM25-AK26+AJ26</f>
        <v>1020.0399999999984</v>
      </c>
      <c r="AN26" s="53"/>
      <c r="AP26" s="59">
        <f t="shared" si="17"/>
        <v>20200115</v>
      </c>
      <c r="AQ26" s="95"/>
      <c r="AR26" s="60"/>
      <c r="AS26" s="60">
        <f>SUM($AR$3:AR26)</f>
        <v>3152.5</v>
      </c>
      <c r="AT26" s="78">
        <f t="shared" si="6"/>
        <v>815.47</v>
      </c>
      <c r="AU26" s="61"/>
      <c r="AW26" s="5"/>
      <c r="AX26" s="6">
        <f t="shared" si="27"/>
        <v>20191207</v>
      </c>
      <c r="AY26" s="6">
        <v>160.65</v>
      </c>
      <c r="AZ26" s="6" t="s">
        <v>18</v>
      </c>
      <c r="BA26" s="7"/>
    </row>
    <row r="27" spans="1:67" x14ac:dyDescent="0.2">
      <c r="A27">
        <f t="shared" si="11"/>
        <v>20200115</v>
      </c>
      <c r="B27">
        <f t="shared" si="12"/>
        <v>24.83</v>
      </c>
      <c r="C27">
        <f t="shared" si="13"/>
        <v>0</v>
      </c>
      <c r="D27">
        <f t="shared" si="14"/>
        <v>0</v>
      </c>
      <c r="E27">
        <f t="shared" si="7"/>
        <v>24.83</v>
      </c>
      <c r="F27">
        <f>SUM($E$5:E27)</f>
        <v>9920.0809999999947</v>
      </c>
      <c r="G27" s="17">
        <f t="shared" si="15"/>
        <v>20200115</v>
      </c>
      <c r="H27" s="80">
        <f t="shared" si="18"/>
        <v>24.83</v>
      </c>
      <c r="I27" s="20">
        <f t="shared" si="1"/>
        <v>30406.820000000003</v>
      </c>
      <c r="J27" s="92"/>
      <c r="K27" s="18">
        <f t="shared" si="4"/>
        <v>393.17999999999995</v>
      </c>
      <c r="L27" s="24">
        <f t="shared" si="20"/>
        <v>20200115</v>
      </c>
      <c r="M27" s="29"/>
      <c r="N27" s="82">
        <f>SUM($M$3:M27)</f>
        <v>29967</v>
      </c>
      <c r="O27" s="25">
        <f t="shared" si="2"/>
        <v>48529</v>
      </c>
      <c r="P27" s="26">
        <f t="shared" si="24"/>
        <v>20200115</v>
      </c>
      <c r="Q27" s="33">
        <v>0.38</v>
      </c>
      <c r="R27" s="27">
        <f t="shared" si="5"/>
        <v>5860.5700000000006</v>
      </c>
      <c r="S27" s="12">
        <f t="shared" si="21"/>
        <v>20200115</v>
      </c>
      <c r="T27" s="37"/>
      <c r="U27" s="13">
        <f>SUM($T$4:T27)</f>
        <v>624.67999999999995</v>
      </c>
      <c r="V27" s="39">
        <f t="shared" si="22"/>
        <v>20200115</v>
      </c>
      <c r="W27" s="14"/>
      <c r="X27" s="15">
        <f>SUM($W$4:W27)</f>
        <v>206.25</v>
      </c>
      <c r="Y27" s="22">
        <f t="shared" si="23"/>
        <v>20200115</v>
      </c>
      <c r="Z27" s="31"/>
      <c r="AA27" s="23">
        <f>SUM($Z$4:Z27)</f>
        <v>300</v>
      </c>
      <c r="AC27" s="44">
        <v>20200115</v>
      </c>
      <c r="AD27" s="89"/>
      <c r="AE27" s="35">
        <v>24.83</v>
      </c>
      <c r="AF27" s="35">
        <f>SUM($AE$3:AE27)</f>
        <v>2545.1899999999996</v>
      </c>
      <c r="AG27" s="45"/>
      <c r="AI27" s="51">
        <f t="shared" si="16"/>
        <v>20200115</v>
      </c>
      <c r="AJ27" s="85">
        <v>4753.5</v>
      </c>
      <c r="AK27" s="52"/>
      <c r="AL27" s="52">
        <f>SUM($AK$4:AK27)</f>
        <v>173.71999999999991</v>
      </c>
      <c r="AM27" s="75">
        <f t="shared" ref="AM27:AM37" si="28">AM26-AK27+AJ27</f>
        <v>5773.5399999999981</v>
      </c>
      <c r="AN27" s="53"/>
      <c r="AP27" s="59">
        <f t="shared" si="17"/>
        <v>20200115</v>
      </c>
      <c r="AQ27" s="95"/>
      <c r="AR27" s="60"/>
      <c r="AS27" s="60">
        <f>SUM($AR$3:AR27)</f>
        <v>3152.5</v>
      </c>
      <c r="AT27" s="78">
        <f t="shared" si="6"/>
        <v>815.47</v>
      </c>
      <c r="AU27" s="61"/>
      <c r="AW27" s="5"/>
      <c r="AX27" s="6">
        <v>20200107</v>
      </c>
      <c r="AY27" s="11">
        <v>166</v>
      </c>
      <c r="AZ27" s="6" t="s">
        <v>18</v>
      </c>
      <c r="BA27" s="7"/>
    </row>
    <row r="28" spans="1:67" x14ac:dyDescent="0.2">
      <c r="A28">
        <f t="shared" si="11"/>
        <v>20200115</v>
      </c>
      <c r="B28">
        <f t="shared" si="12"/>
        <v>0</v>
      </c>
      <c r="C28">
        <f t="shared" si="13"/>
        <v>0</v>
      </c>
      <c r="D28">
        <f t="shared" si="14"/>
        <v>0</v>
      </c>
      <c r="E28">
        <f t="shared" si="7"/>
        <v>0</v>
      </c>
      <c r="F28">
        <f>SUM($E$5:E28)</f>
        <v>9920.0809999999947</v>
      </c>
      <c r="G28" s="17">
        <f t="shared" si="15"/>
        <v>20200115</v>
      </c>
      <c r="H28" s="80">
        <f t="shared" si="18"/>
        <v>0</v>
      </c>
      <c r="I28" s="20">
        <f t="shared" si="1"/>
        <v>30406.820000000003</v>
      </c>
      <c r="J28" s="92"/>
      <c r="K28" s="18">
        <f t="shared" si="4"/>
        <v>393.17999999999995</v>
      </c>
      <c r="L28" s="24">
        <f t="shared" si="20"/>
        <v>20200115</v>
      </c>
      <c r="M28" s="29"/>
      <c r="N28" s="82">
        <f>SUM($M$3:M28)</f>
        <v>29967</v>
      </c>
      <c r="O28" s="25">
        <f t="shared" si="2"/>
        <v>48529</v>
      </c>
      <c r="P28" s="26">
        <f t="shared" si="24"/>
        <v>20200115</v>
      </c>
      <c r="Q28" s="33">
        <v>-24.83</v>
      </c>
      <c r="R28" s="27">
        <f t="shared" si="5"/>
        <v>5835.7400000000007</v>
      </c>
      <c r="S28" s="12">
        <f t="shared" si="21"/>
        <v>20200115</v>
      </c>
      <c r="T28" s="37"/>
      <c r="U28" s="13">
        <f>SUM($T$4:T28)</f>
        <v>624.67999999999995</v>
      </c>
      <c r="V28" s="39">
        <f t="shared" si="22"/>
        <v>20200115</v>
      </c>
      <c r="W28" s="14"/>
      <c r="X28" s="15">
        <f>SUM($W$4:W28)</f>
        <v>206.25</v>
      </c>
      <c r="Y28" s="22">
        <f t="shared" si="23"/>
        <v>20200115</v>
      </c>
      <c r="Z28" s="31"/>
      <c r="AA28" s="23">
        <f>SUM($Z$4:Z28)</f>
        <v>300</v>
      </c>
      <c r="AC28" s="44">
        <v>20200115</v>
      </c>
      <c r="AD28" s="89"/>
      <c r="AE28" s="35"/>
      <c r="AF28" s="35">
        <f>SUM($AE$3:AE28)</f>
        <v>2545.1899999999996</v>
      </c>
      <c r="AG28" s="45"/>
      <c r="AI28" s="51">
        <f t="shared" si="16"/>
        <v>20200115</v>
      </c>
      <c r="AJ28" s="85"/>
      <c r="AK28" s="52"/>
      <c r="AL28" s="52">
        <f>SUM($AK$4:AK28)</f>
        <v>173.71999999999991</v>
      </c>
      <c r="AM28" s="75">
        <f t="shared" si="28"/>
        <v>5773.5399999999981</v>
      </c>
      <c r="AN28" s="53"/>
      <c r="AP28" s="59">
        <f t="shared" si="17"/>
        <v>20200115</v>
      </c>
      <c r="AQ28" s="95"/>
      <c r="AR28" s="60"/>
      <c r="AS28" s="60">
        <f>SUM($AR$3:AR28)</f>
        <v>3152.5</v>
      </c>
      <c r="AT28" s="78">
        <f t="shared" si="6"/>
        <v>815.47</v>
      </c>
      <c r="AU28" s="61"/>
      <c r="AW28" s="5"/>
      <c r="AX28" s="6">
        <f>AX27+100</f>
        <v>20200207</v>
      </c>
      <c r="AY28" s="6">
        <v>166</v>
      </c>
      <c r="AZ28" s="6"/>
      <c r="BA28" s="7"/>
    </row>
    <row r="29" spans="1:67" x14ac:dyDescent="0.2">
      <c r="A29">
        <f t="shared" si="11"/>
        <v>20200116</v>
      </c>
      <c r="B29">
        <f t="shared" si="12"/>
        <v>3</v>
      </c>
      <c r="C29">
        <f t="shared" si="13"/>
        <v>15.1</v>
      </c>
      <c r="D29">
        <f t="shared" si="14"/>
        <v>3.88</v>
      </c>
      <c r="E29">
        <f t="shared" si="7"/>
        <v>21.98</v>
      </c>
      <c r="F29">
        <f>SUM($E$5:E29)</f>
        <v>9942.0609999999942</v>
      </c>
      <c r="G29" s="17">
        <f t="shared" si="15"/>
        <v>20200116</v>
      </c>
      <c r="H29" s="80">
        <f t="shared" si="18"/>
        <v>3</v>
      </c>
      <c r="I29" s="20">
        <f t="shared" si="1"/>
        <v>30409.820000000003</v>
      </c>
      <c r="J29" s="92"/>
      <c r="K29" s="18">
        <f t="shared" si="4"/>
        <v>390.17999999999995</v>
      </c>
      <c r="L29" s="24">
        <f t="shared" si="20"/>
        <v>20200116</v>
      </c>
      <c r="M29" s="29"/>
      <c r="N29" s="82">
        <f>SUM($M$3:M29)</f>
        <v>29967</v>
      </c>
      <c r="O29" s="25">
        <f t="shared" si="2"/>
        <v>48529</v>
      </c>
      <c r="P29" s="26">
        <f t="shared" si="24"/>
        <v>20200116</v>
      </c>
      <c r="Q29" s="33">
        <v>-3</v>
      </c>
      <c r="R29" s="27">
        <f t="shared" si="5"/>
        <v>5836.6200000000008</v>
      </c>
      <c r="S29" s="12">
        <f t="shared" si="21"/>
        <v>20200116</v>
      </c>
      <c r="T29" s="37">
        <v>3.88</v>
      </c>
      <c r="U29" s="13">
        <f>SUM($T$4:T29)</f>
        <v>628.55999999999995</v>
      </c>
      <c r="V29" s="39">
        <f t="shared" si="22"/>
        <v>20200116</v>
      </c>
      <c r="W29" s="14">
        <v>1.19</v>
      </c>
      <c r="X29" s="15">
        <f>SUM($W$4:W29)</f>
        <v>207.44</v>
      </c>
      <c r="Y29" s="22">
        <f t="shared" si="23"/>
        <v>20200116</v>
      </c>
      <c r="Z29" s="31"/>
      <c r="AA29" s="23">
        <f>SUM($Z$4:Z29)</f>
        <v>300</v>
      </c>
      <c r="AC29" s="44">
        <v>20200116</v>
      </c>
      <c r="AD29" s="89"/>
      <c r="AE29" s="35">
        <v>3</v>
      </c>
      <c r="AF29" s="35">
        <f>SUM($AE$3:AE29)</f>
        <v>2548.1899999999996</v>
      </c>
      <c r="AG29" s="45"/>
      <c r="AI29" s="51">
        <f t="shared" si="16"/>
        <v>20200116</v>
      </c>
      <c r="AJ29" s="85"/>
      <c r="AK29" s="52">
        <v>3.88</v>
      </c>
      <c r="AL29" s="52">
        <f>SUM($AK$4:AK29)</f>
        <v>177.59999999999991</v>
      </c>
      <c r="AM29" s="75">
        <f t="shared" si="28"/>
        <v>5769.659999999998</v>
      </c>
      <c r="AN29" s="53"/>
      <c r="AP29" s="59">
        <f t="shared" si="17"/>
        <v>20200116</v>
      </c>
      <c r="AQ29" s="95"/>
      <c r="AR29" s="60">
        <v>15.1</v>
      </c>
      <c r="AS29" s="60">
        <f>SUM($AR$3:AR29)</f>
        <v>3167.6</v>
      </c>
      <c r="AT29" s="78">
        <f t="shared" si="6"/>
        <v>800.37</v>
      </c>
      <c r="AU29" s="61"/>
      <c r="AW29" s="5"/>
      <c r="AX29" s="6">
        <f t="shared" si="27"/>
        <v>20200307</v>
      </c>
      <c r="AY29" s="11">
        <v>155.29</v>
      </c>
      <c r="AZ29" s="6"/>
      <c r="BA29" s="7"/>
    </row>
    <row r="30" spans="1:67" x14ac:dyDescent="0.2">
      <c r="A30">
        <f t="shared" si="11"/>
        <v>20200116</v>
      </c>
      <c r="B30">
        <f t="shared" si="12"/>
        <v>0</v>
      </c>
      <c r="C30">
        <f t="shared" si="13"/>
        <v>0</v>
      </c>
      <c r="D30">
        <f t="shared" si="14"/>
        <v>0</v>
      </c>
      <c r="E30">
        <f t="shared" si="7"/>
        <v>0</v>
      </c>
      <c r="F30">
        <f>SUM($E$5:E30)</f>
        <v>9942.0609999999942</v>
      </c>
      <c r="G30" s="17">
        <f t="shared" si="15"/>
        <v>20200116</v>
      </c>
      <c r="H30" s="80">
        <f t="shared" si="18"/>
        <v>0</v>
      </c>
      <c r="I30" s="20">
        <f t="shared" si="1"/>
        <v>30409.820000000003</v>
      </c>
      <c r="J30" s="92"/>
      <c r="K30" s="18">
        <f t="shared" si="4"/>
        <v>390.17999999999995</v>
      </c>
      <c r="L30" s="24">
        <f t="shared" si="20"/>
        <v>20200116</v>
      </c>
      <c r="M30" s="29"/>
      <c r="N30" s="82">
        <f>SUM($M$3:M30)</f>
        <v>29967</v>
      </c>
      <c r="O30" s="25">
        <f t="shared" si="2"/>
        <v>48529</v>
      </c>
      <c r="P30" s="26">
        <f t="shared" si="24"/>
        <v>20200116</v>
      </c>
      <c r="Q30" s="33">
        <v>0.38</v>
      </c>
      <c r="R30" s="27">
        <f t="shared" si="5"/>
        <v>5837.0000000000009</v>
      </c>
      <c r="S30" s="12">
        <f t="shared" si="21"/>
        <v>20200116</v>
      </c>
      <c r="T30" s="37"/>
      <c r="U30" s="13">
        <f>SUM($T$4:T30)</f>
        <v>628.55999999999995</v>
      </c>
      <c r="V30" s="39">
        <f t="shared" si="22"/>
        <v>20200116</v>
      </c>
      <c r="W30" s="14"/>
      <c r="X30" s="15">
        <f>SUM($W$4:W30)</f>
        <v>207.44</v>
      </c>
      <c r="Y30" s="22">
        <f t="shared" si="23"/>
        <v>20200116</v>
      </c>
      <c r="Z30" s="31"/>
      <c r="AA30" s="23">
        <f>SUM($Z$4:Z30)</f>
        <v>300</v>
      </c>
      <c r="AC30" s="44">
        <v>20200116</v>
      </c>
      <c r="AD30" s="89"/>
      <c r="AE30" s="35"/>
      <c r="AF30" s="35">
        <f>SUM($AE$3:AE30)</f>
        <v>2548.1899999999996</v>
      </c>
      <c r="AG30" s="45"/>
      <c r="AI30" s="51">
        <f t="shared" si="16"/>
        <v>20200116</v>
      </c>
      <c r="AJ30" s="85"/>
      <c r="AK30" s="52"/>
      <c r="AL30" s="52">
        <f>SUM($AK$4:AK30)</f>
        <v>177.59999999999991</v>
      </c>
      <c r="AM30" s="75">
        <f t="shared" si="28"/>
        <v>5769.659999999998</v>
      </c>
      <c r="AN30" s="53"/>
      <c r="AP30" s="59">
        <f t="shared" si="17"/>
        <v>20200116</v>
      </c>
      <c r="AQ30" s="95"/>
      <c r="AR30" s="60"/>
      <c r="AS30" s="60">
        <f>SUM($AR$3:AR30)</f>
        <v>3167.6</v>
      </c>
      <c r="AT30" s="78">
        <f t="shared" si="6"/>
        <v>800.37</v>
      </c>
      <c r="AU30" s="61"/>
      <c r="AW30" s="5"/>
      <c r="AX30" s="6">
        <f t="shared" si="27"/>
        <v>20200407</v>
      </c>
      <c r="AY30" s="6">
        <v>166</v>
      </c>
      <c r="AZ30" s="6"/>
      <c r="BA30" s="7"/>
    </row>
    <row r="31" spans="1:67" x14ac:dyDescent="0.2">
      <c r="A31">
        <f t="shared" si="11"/>
        <v>20200117</v>
      </c>
      <c r="B31">
        <f t="shared" si="12"/>
        <v>2.99</v>
      </c>
      <c r="C31">
        <f t="shared" si="13"/>
        <v>15.1</v>
      </c>
      <c r="D31">
        <f t="shared" si="14"/>
        <v>3.88</v>
      </c>
      <c r="E31">
        <f t="shared" si="7"/>
        <v>21.97</v>
      </c>
      <c r="F31">
        <f>SUM($E$5:E31)</f>
        <v>9964.0309999999936</v>
      </c>
      <c r="G31" s="17">
        <f t="shared" si="15"/>
        <v>20200117</v>
      </c>
      <c r="H31" s="80">
        <f t="shared" si="18"/>
        <v>2.99</v>
      </c>
      <c r="I31" s="20">
        <f t="shared" si="1"/>
        <v>30412.810000000005</v>
      </c>
      <c r="J31" s="92"/>
      <c r="K31" s="18">
        <f t="shared" si="4"/>
        <v>387.18999999999994</v>
      </c>
      <c r="L31" s="24">
        <f t="shared" si="20"/>
        <v>20200117</v>
      </c>
      <c r="M31" s="29"/>
      <c r="N31" s="82">
        <f>SUM($M$3:M31)</f>
        <v>29967</v>
      </c>
      <c r="O31" s="25">
        <f t="shared" si="2"/>
        <v>48529</v>
      </c>
      <c r="P31" s="26">
        <f t="shared" si="24"/>
        <v>20200117</v>
      </c>
      <c r="Q31" s="33">
        <v>0.38</v>
      </c>
      <c r="R31" s="27">
        <f t="shared" si="5"/>
        <v>5841.2600000000011</v>
      </c>
      <c r="S31" s="12">
        <f t="shared" si="21"/>
        <v>20200117</v>
      </c>
      <c r="T31" s="37">
        <v>3.88</v>
      </c>
      <c r="U31" s="13">
        <f>SUM($T$4:T31)</f>
        <v>632.43999999999994</v>
      </c>
      <c r="V31" s="39">
        <f t="shared" si="22"/>
        <v>20200117</v>
      </c>
      <c r="W31" s="14">
        <v>-0.42</v>
      </c>
      <c r="X31" s="15">
        <f>SUM($W$4:W31)</f>
        <v>207.02</v>
      </c>
      <c r="Y31" s="22">
        <f t="shared" si="23"/>
        <v>20200117</v>
      </c>
      <c r="Z31" s="31"/>
      <c r="AA31" s="23">
        <f>SUM($Z$4:Z31)</f>
        <v>300</v>
      </c>
      <c r="AC31" s="44">
        <v>20200117</v>
      </c>
      <c r="AD31" s="89"/>
      <c r="AE31" s="35">
        <v>2.99</v>
      </c>
      <c r="AF31" s="35">
        <f>SUM($AE$3:AE31)</f>
        <v>2551.1799999999994</v>
      </c>
      <c r="AG31" s="45"/>
      <c r="AI31" s="51">
        <f t="shared" si="16"/>
        <v>20200117</v>
      </c>
      <c r="AJ31" s="85"/>
      <c r="AK31" s="52">
        <v>3.88</v>
      </c>
      <c r="AL31" s="52">
        <f>SUM($AK$4:AK31)</f>
        <v>181.4799999999999</v>
      </c>
      <c r="AM31" s="75">
        <f t="shared" si="28"/>
        <v>5765.7799999999979</v>
      </c>
      <c r="AN31" s="53"/>
      <c r="AP31" s="59">
        <f t="shared" si="17"/>
        <v>20200117</v>
      </c>
      <c r="AQ31" s="95"/>
      <c r="AR31" s="60">
        <v>15.1</v>
      </c>
      <c r="AS31" s="60">
        <f>SUM($AR$3:AR31)</f>
        <v>3182.7</v>
      </c>
      <c r="AT31" s="78">
        <f t="shared" si="6"/>
        <v>785.27</v>
      </c>
      <c r="AU31" s="61"/>
      <c r="AW31" s="5"/>
      <c r="AX31" s="6">
        <f t="shared" si="27"/>
        <v>20200507</v>
      </c>
      <c r="AY31" s="6">
        <v>160.65</v>
      </c>
      <c r="AZ31" s="6"/>
      <c r="BA31" s="7"/>
    </row>
    <row r="32" spans="1:67" x14ac:dyDescent="0.2">
      <c r="A32">
        <f t="shared" si="11"/>
        <v>20200118</v>
      </c>
      <c r="B32">
        <f t="shared" si="12"/>
        <v>9</v>
      </c>
      <c r="C32">
        <f t="shared" si="13"/>
        <v>0</v>
      </c>
      <c r="D32">
        <f t="shared" si="14"/>
        <v>3.88</v>
      </c>
      <c r="E32">
        <f t="shared" si="7"/>
        <v>12.879999999999999</v>
      </c>
      <c r="F32">
        <f>SUM($E$5:E32)</f>
        <v>9976.9109999999928</v>
      </c>
      <c r="G32" s="17">
        <f t="shared" si="15"/>
        <v>20200118</v>
      </c>
      <c r="H32" s="80">
        <f t="shared" si="18"/>
        <v>9</v>
      </c>
      <c r="I32" s="20">
        <f t="shared" si="1"/>
        <v>30421.810000000005</v>
      </c>
      <c r="J32" s="92"/>
      <c r="K32" s="18">
        <f t="shared" si="4"/>
        <v>378.18999999999994</v>
      </c>
      <c r="L32" s="24">
        <f t="shared" si="20"/>
        <v>20200118</v>
      </c>
      <c r="M32" s="29"/>
      <c r="N32" s="82">
        <f>SUM($M$3:M32)</f>
        <v>29967</v>
      </c>
      <c r="O32" s="25">
        <f t="shared" si="2"/>
        <v>48529</v>
      </c>
      <c r="P32" s="26">
        <f t="shared" si="24"/>
        <v>20200118</v>
      </c>
      <c r="Q32" s="33">
        <v>0.4</v>
      </c>
      <c r="R32" s="27">
        <f t="shared" si="5"/>
        <v>5845.5400000000009</v>
      </c>
      <c r="S32" s="12">
        <f t="shared" si="21"/>
        <v>20200118</v>
      </c>
      <c r="T32" s="37">
        <v>3.88</v>
      </c>
      <c r="U32" s="13">
        <f>SUM($T$4:T32)</f>
        <v>636.31999999999994</v>
      </c>
      <c r="V32" s="39">
        <f t="shared" si="22"/>
        <v>20200118</v>
      </c>
      <c r="W32" s="14"/>
      <c r="X32" s="15">
        <f>SUM($W$4:W32)</f>
        <v>207.02</v>
      </c>
      <c r="Y32" s="22">
        <f t="shared" si="23"/>
        <v>20200118</v>
      </c>
      <c r="Z32" s="31"/>
      <c r="AA32" s="23">
        <f>SUM($Z$4:Z32)</f>
        <v>300</v>
      </c>
      <c r="AC32" s="44">
        <v>20200118</v>
      </c>
      <c r="AD32" s="89"/>
      <c r="AE32" s="35">
        <v>9</v>
      </c>
      <c r="AF32" s="35">
        <f>SUM($AE$3:AE32)</f>
        <v>2560.1799999999994</v>
      </c>
      <c r="AG32" s="45"/>
      <c r="AI32" s="51">
        <f t="shared" si="16"/>
        <v>20200118</v>
      </c>
      <c r="AJ32" s="85"/>
      <c r="AK32" s="52">
        <v>3.88</v>
      </c>
      <c r="AL32" s="52">
        <f>SUM($AK$4:AK32)</f>
        <v>185.3599999999999</v>
      </c>
      <c r="AM32" s="75">
        <f t="shared" si="28"/>
        <v>5761.8999999999978</v>
      </c>
      <c r="AN32" s="53"/>
      <c r="AP32" s="59">
        <f t="shared" si="17"/>
        <v>20200118</v>
      </c>
      <c r="AQ32" s="95"/>
      <c r="AR32" s="60"/>
      <c r="AS32" s="60">
        <f>SUM($AR$3:AR32)</f>
        <v>3182.7</v>
      </c>
      <c r="AT32" s="78">
        <f t="shared" si="6"/>
        <v>785.27</v>
      </c>
      <c r="AU32" s="61"/>
      <c r="AW32" s="5"/>
      <c r="AX32" s="6">
        <f t="shared" si="27"/>
        <v>20200607</v>
      </c>
      <c r="AY32" s="6">
        <v>166</v>
      </c>
      <c r="AZ32" s="6"/>
      <c r="BA32" s="7"/>
    </row>
    <row r="33" spans="1:53" x14ac:dyDescent="0.2">
      <c r="A33">
        <f t="shared" si="11"/>
        <v>20200118</v>
      </c>
      <c r="B33">
        <f t="shared" si="12"/>
        <v>3</v>
      </c>
      <c r="C33">
        <f t="shared" si="13"/>
        <v>0</v>
      </c>
      <c r="D33">
        <f t="shared" si="14"/>
        <v>0</v>
      </c>
      <c r="E33">
        <f t="shared" si="7"/>
        <v>3</v>
      </c>
      <c r="F33">
        <f>SUM($E$5:E33)</f>
        <v>9979.9109999999928</v>
      </c>
      <c r="G33" s="17">
        <f t="shared" si="15"/>
        <v>20200118</v>
      </c>
      <c r="H33" s="80">
        <f t="shared" si="18"/>
        <v>3</v>
      </c>
      <c r="I33" s="20">
        <f t="shared" si="1"/>
        <v>30424.810000000005</v>
      </c>
      <c r="J33" s="92"/>
      <c r="K33" s="18">
        <f t="shared" si="4"/>
        <v>375.18999999999994</v>
      </c>
      <c r="L33" s="24">
        <f t="shared" si="20"/>
        <v>20200118</v>
      </c>
      <c r="M33" s="30"/>
      <c r="N33" s="82">
        <f>SUM($M$3:M33)</f>
        <v>29967</v>
      </c>
      <c r="O33" s="25">
        <f t="shared" si="2"/>
        <v>48529</v>
      </c>
      <c r="P33" s="26">
        <f t="shared" si="24"/>
        <v>20200118</v>
      </c>
      <c r="Q33" s="34">
        <v>-3</v>
      </c>
      <c r="R33" s="27">
        <f t="shared" si="5"/>
        <v>5842.5400000000009</v>
      </c>
      <c r="S33" s="12">
        <f t="shared" si="21"/>
        <v>20200118</v>
      </c>
      <c r="T33" s="38"/>
      <c r="U33" s="13">
        <f>SUM($T$4:T33)</f>
        <v>636.31999999999994</v>
      </c>
      <c r="V33" s="39">
        <f t="shared" si="22"/>
        <v>20200118</v>
      </c>
      <c r="W33" s="16"/>
      <c r="X33" s="15">
        <f>SUM($W$4:W33)</f>
        <v>207.02</v>
      </c>
      <c r="Y33" s="22">
        <f t="shared" si="23"/>
        <v>20200118</v>
      </c>
      <c r="Z33" s="32"/>
      <c r="AA33" s="23">
        <f>SUM($Z$4:Z33)</f>
        <v>300</v>
      </c>
      <c r="AC33" s="44">
        <v>20200118</v>
      </c>
      <c r="AD33" s="89"/>
      <c r="AE33" s="35">
        <v>3</v>
      </c>
      <c r="AF33" s="35">
        <f>SUM($AE$3:AE33)</f>
        <v>2563.1799999999994</v>
      </c>
      <c r="AG33" s="45"/>
      <c r="AI33" s="51">
        <f t="shared" si="16"/>
        <v>20200118</v>
      </c>
      <c r="AJ33" s="85"/>
      <c r="AK33" s="52"/>
      <c r="AL33" s="52">
        <f>SUM($AK$4:AK33)</f>
        <v>185.3599999999999</v>
      </c>
      <c r="AM33" s="75">
        <f t="shared" si="28"/>
        <v>5761.8999999999978</v>
      </c>
      <c r="AN33" s="53"/>
      <c r="AP33" s="59">
        <f t="shared" si="17"/>
        <v>20200118</v>
      </c>
      <c r="AQ33" s="95"/>
      <c r="AR33" s="60"/>
      <c r="AS33" s="60">
        <f>SUM($AR$3:AR33)</f>
        <v>3182.7</v>
      </c>
      <c r="AT33" s="78">
        <f t="shared" si="6"/>
        <v>785.27</v>
      </c>
      <c r="AU33" s="61"/>
      <c r="AW33" s="5"/>
      <c r="AX33" s="6">
        <f t="shared" si="27"/>
        <v>20200707</v>
      </c>
      <c r="AY33" s="6">
        <v>160.65</v>
      </c>
      <c r="AZ33" s="6"/>
      <c r="BA33" s="7"/>
    </row>
    <row r="34" spans="1:53" x14ac:dyDescent="0.2">
      <c r="A34">
        <f t="shared" si="11"/>
        <v>20200119</v>
      </c>
      <c r="B34">
        <f t="shared" si="12"/>
        <v>3</v>
      </c>
      <c r="C34">
        <f t="shared" si="13"/>
        <v>8</v>
      </c>
      <c r="D34">
        <f t="shared" si="14"/>
        <v>3.88</v>
      </c>
      <c r="E34">
        <f t="shared" si="7"/>
        <v>14.879999999999999</v>
      </c>
      <c r="F34">
        <f>SUM($E$5:E34)</f>
        <v>9994.790999999992</v>
      </c>
      <c r="G34" s="17">
        <f t="shared" si="15"/>
        <v>20200119</v>
      </c>
      <c r="H34" s="80">
        <f t="shared" si="18"/>
        <v>3</v>
      </c>
      <c r="I34" s="20">
        <f t="shared" si="1"/>
        <v>30427.810000000005</v>
      </c>
      <c r="J34" s="92"/>
      <c r="K34" s="18">
        <f t="shared" si="4"/>
        <v>372.18999999999994</v>
      </c>
      <c r="L34" s="24">
        <f t="shared" si="20"/>
        <v>20200119</v>
      </c>
      <c r="M34" s="30"/>
      <c r="N34" s="82">
        <f>SUM($M$3:M34)</f>
        <v>29967</v>
      </c>
      <c r="O34" s="25">
        <f t="shared" si="2"/>
        <v>48529</v>
      </c>
      <c r="P34" s="26">
        <f t="shared" si="24"/>
        <v>20200119</v>
      </c>
      <c r="Q34" s="34">
        <v>-2.99</v>
      </c>
      <c r="R34" s="27">
        <f t="shared" si="5"/>
        <v>5843.4300000000012</v>
      </c>
      <c r="S34" s="12">
        <f t="shared" si="21"/>
        <v>20200119</v>
      </c>
      <c r="T34" s="38">
        <v>3.88</v>
      </c>
      <c r="U34" s="13">
        <f>SUM($T$4:T34)</f>
        <v>640.19999999999993</v>
      </c>
      <c r="V34" s="39">
        <f t="shared" si="22"/>
        <v>20200119</v>
      </c>
      <c r="W34" s="16"/>
      <c r="X34" s="15">
        <f>SUM($W$4:W34)</f>
        <v>207.02</v>
      </c>
      <c r="Y34" s="22">
        <f t="shared" si="23"/>
        <v>20200119</v>
      </c>
      <c r="Z34" s="32"/>
      <c r="AA34" s="23">
        <f>SUM($Z$4:Z34)</f>
        <v>300</v>
      </c>
      <c r="AC34" s="46">
        <v>20200119</v>
      </c>
      <c r="AD34" s="90"/>
      <c r="AE34" s="36">
        <v>3</v>
      </c>
      <c r="AF34" s="35">
        <f>SUM($AE$3:AE34)</f>
        <v>2566.1799999999994</v>
      </c>
      <c r="AG34" s="47"/>
      <c r="AI34" s="51">
        <f t="shared" si="16"/>
        <v>20200119</v>
      </c>
      <c r="AJ34" s="86"/>
      <c r="AK34" s="54">
        <v>3.88</v>
      </c>
      <c r="AL34" s="52">
        <f>SUM($AK$4:AK34)</f>
        <v>189.2399999999999</v>
      </c>
      <c r="AM34" s="75">
        <f t="shared" si="28"/>
        <v>5758.0199999999977</v>
      </c>
      <c r="AN34" s="55"/>
      <c r="AP34" s="59">
        <f t="shared" si="17"/>
        <v>20200119</v>
      </c>
      <c r="AQ34" s="96"/>
      <c r="AR34" s="62">
        <v>8</v>
      </c>
      <c r="AS34" s="60">
        <f>SUM($AR$3:AR34)</f>
        <v>3190.7</v>
      </c>
      <c r="AT34" s="78">
        <f t="shared" si="6"/>
        <v>777.27</v>
      </c>
      <c r="AU34" s="63"/>
      <c r="AW34" s="5"/>
      <c r="AX34" s="6">
        <f t="shared" si="27"/>
        <v>20200807</v>
      </c>
      <c r="AY34" s="11">
        <v>166</v>
      </c>
      <c r="AZ34" s="6">
        <v>12066</v>
      </c>
      <c r="BA34" s="7"/>
    </row>
    <row r="35" spans="1:53" x14ac:dyDescent="0.2">
      <c r="A35">
        <f t="shared" si="11"/>
        <v>20200119</v>
      </c>
      <c r="B35">
        <f t="shared" si="12"/>
        <v>-200</v>
      </c>
      <c r="C35">
        <f t="shared" si="13"/>
        <v>0</v>
      </c>
      <c r="D35">
        <f t="shared" si="14"/>
        <v>3.88</v>
      </c>
      <c r="E35">
        <f t="shared" si="7"/>
        <v>-196.12</v>
      </c>
      <c r="F35">
        <f>SUM($E$5:E35)</f>
        <v>9798.6709999999912</v>
      </c>
      <c r="G35" s="17">
        <f t="shared" si="15"/>
        <v>20200119</v>
      </c>
      <c r="H35" s="80">
        <f t="shared" si="18"/>
        <v>-200</v>
      </c>
      <c r="I35" s="20">
        <f t="shared" si="1"/>
        <v>30227.810000000005</v>
      </c>
      <c r="J35" s="92"/>
      <c r="K35" s="18">
        <f t="shared" si="4"/>
        <v>572.18999999999994</v>
      </c>
      <c r="L35" s="24">
        <f t="shared" si="20"/>
        <v>20200119</v>
      </c>
      <c r="M35" s="30"/>
      <c r="N35" s="82">
        <f>SUM($M$3:M35)</f>
        <v>29967</v>
      </c>
      <c r="O35" s="25">
        <f t="shared" si="2"/>
        <v>48529</v>
      </c>
      <c r="P35" s="26">
        <f t="shared" si="24"/>
        <v>20200119</v>
      </c>
      <c r="Q35" s="34">
        <v>-9</v>
      </c>
      <c r="R35" s="27">
        <f t="shared" si="5"/>
        <v>5838.3100000000013</v>
      </c>
      <c r="S35" s="12">
        <f t="shared" si="21"/>
        <v>20200119</v>
      </c>
      <c r="T35" s="38">
        <v>3.88</v>
      </c>
      <c r="U35" s="13">
        <f>SUM($T$4:T35)</f>
        <v>644.07999999999993</v>
      </c>
      <c r="V35" s="39">
        <f t="shared" si="22"/>
        <v>20200119</v>
      </c>
      <c r="W35" s="16"/>
      <c r="X35" s="15">
        <f>SUM($W$4:W35)</f>
        <v>207.02</v>
      </c>
      <c r="Y35" s="22">
        <f t="shared" si="23"/>
        <v>20200119</v>
      </c>
      <c r="Z35" s="32"/>
      <c r="AA35" s="23">
        <f>SUM($Z$4:Z35)</f>
        <v>300</v>
      </c>
      <c r="AC35" s="46">
        <v>20200119</v>
      </c>
      <c r="AD35" s="90"/>
      <c r="AE35" s="36">
        <v>-200</v>
      </c>
      <c r="AF35" s="35">
        <f>SUM($AE$3:AE35)</f>
        <v>2366.1799999999994</v>
      </c>
      <c r="AG35" s="47"/>
      <c r="AI35" s="51">
        <f t="shared" si="16"/>
        <v>20200119</v>
      </c>
      <c r="AJ35" s="86"/>
      <c r="AK35" s="54">
        <v>3.88</v>
      </c>
      <c r="AL35" s="52">
        <f>SUM($AK$4:AK35)</f>
        <v>193.11999999999989</v>
      </c>
      <c r="AM35" s="75">
        <f t="shared" si="28"/>
        <v>5754.1399999999976</v>
      </c>
      <c r="AN35" s="55"/>
      <c r="AP35" s="59">
        <f t="shared" si="17"/>
        <v>20200119</v>
      </c>
      <c r="AQ35" s="96"/>
      <c r="AR35" s="62"/>
      <c r="AS35" s="60">
        <f>SUM($AR$3:AR35)</f>
        <v>3190.7</v>
      </c>
      <c r="AT35" s="78">
        <f t="shared" si="6"/>
        <v>777.27</v>
      </c>
      <c r="AU35" s="63"/>
      <c r="AW35" s="5"/>
      <c r="AX35" s="6"/>
      <c r="AY35" s="6"/>
      <c r="AZ35" s="6"/>
      <c r="BA35" s="7"/>
    </row>
    <row r="36" spans="1:53" ht="15" thickBot="1" x14ac:dyDescent="0.25">
      <c r="A36">
        <f t="shared" si="11"/>
        <v>20200119</v>
      </c>
      <c r="B36">
        <f t="shared" si="12"/>
        <v>1.5</v>
      </c>
      <c r="C36">
        <f t="shared" si="13"/>
        <v>0</v>
      </c>
      <c r="D36">
        <f t="shared" si="14"/>
        <v>3.88</v>
      </c>
      <c r="E36">
        <f t="shared" si="7"/>
        <v>5.38</v>
      </c>
      <c r="F36">
        <f>SUM($E$5:E36)</f>
        <v>9804.0509999999904</v>
      </c>
      <c r="G36" s="17">
        <f t="shared" si="15"/>
        <v>20200119</v>
      </c>
      <c r="H36" s="80">
        <f t="shared" si="18"/>
        <v>1.5</v>
      </c>
      <c r="I36" s="20">
        <f t="shared" si="1"/>
        <v>30229.310000000005</v>
      </c>
      <c r="J36" s="92"/>
      <c r="K36" s="18">
        <f t="shared" si="4"/>
        <v>570.68999999999994</v>
      </c>
      <c r="L36" s="24">
        <f t="shared" si="20"/>
        <v>20200119</v>
      </c>
      <c r="M36" s="30"/>
      <c r="N36" s="82">
        <f>SUM($M$3:M36)</f>
        <v>29967</v>
      </c>
      <c r="O36" s="25">
        <f t="shared" si="2"/>
        <v>48529</v>
      </c>
      <c r="P36" s="26">
        <f t="shared" si="24"/>
        <v>20200119</v>
      </c>
      <c r="Q36" s="34">
        <v>0.38</v>
      </c>
      <c r="R36" s="27">
        <f t="shared" si="5"/>
        <v>5842.5700000000015</v>
      </c>
      <c r="S36" s="12">
        <f t="shared" si="21"/>
        <v>20200119</v>
      </c>
      <c r="T36" s="38">
        <v>3.88</v>
      </c>
      <c r="U36" s="13">
        <f>SUM($T$4:T36)</f>
        <v>647.95999999999992</v>
      </c>
      <c r="V36" s="39">
        <f t="shared" si="22"/>
        <v>20200119</v>
      </c>
      <c r="W36" s="16"/>
      <c r="X36" s="15">
        <f>SUM($W$4:W36)</f>
        <v>207.02</v>
      </c>
      <c r="Y36" s="22">
        <f t="shared" si="23"/>
        <v>20200119</v>
      </c>
      <c r="Z36" s="32"/>
      <c r="AA36" s="23">
        <f>SUM($Z$4:Z36)</f>
        <v>300</v>
      </c>
      <c r="AC36" s="46">
        <v>20200119</v>
      </c>
      <c r="AD36" s="90"/>
      <c r="AE36" s="36">
        <v>1.5</v>
      </c>
      <c r="AF36" s="35">
        <f>SUM($AE$3:AE36)</f>
        <v>2367.6799999999994</v>
      </c>
      <c r="AG36" s="47"/>
      <c r="AI36" s="51">
        <f t="shared" si="16"/>
        <v>20200119</v>
      </c>
      <c r="AJ36" s="86"/>
      <c r="AK36" s="54">
        <v>3.88</v>
      </c>
      <c r="AL36" s="52">
        <f>SUM($AK$4:AK36)</f>
        <v>196.99999999999989</v>
      </c>
      <c r="AM36" s="75">
        <f t="shared" si="28"/>
        <v>5750.2599999999975</v>
      </c>
      <c r="AN36" s="55"/>
      <c r="AP36" s="59">
        <f t="shared" si="17"/>
        <v>20200119</v>
      </c>
      <c r="AQ36" s="96"/>
      <c r="AR36" s="62"/>
      <c r="AS36" s="60">
        <f>SUM($AR$3:AR36)</f>
        <v>3190.7</v>
      </c>
      <c r="AT36" s="78">
        <f t="shared" si="6"/>
        <v>777.27</v>
      </c>
      <c r="AU36" s="63"/>
      <c r="AW36" s="8"/>
      <c r="AX36" s="9" t="s">
        <v>19</v>
      </c>
      <c r="AY36" s="9">
        <f>AY23+AY24+AY25+AY26+AY27+AY28+AY29+AY30+AY31+AY32+AY33+166</f>
        <v>1879.5700000000002</v>
      </c>
      <c r="AZ36" s="9"/>
      <c r="BA36" s="10"/>
    </row>
    <row r="37" spans="1:53" ht="15" thickTop="1" x14ac:dyDescent="0.2">
      <c r="A37">
        <f t="shared" si="11"/>
        <v>20200119</v>
      </c>
      <c r="B37">
        <f t="shared" si="12"/>
        <v>5</v>
      </c>
      <c r="C37">
        <f t="shared" si="13"/>
        <v>0</v>
      </c>
      <c r="D37">
        <f t="shared" si="14"/>
        <v>200</v>
      </c>
      <c r="E37">
        <f t="shared" si="7"/>
        <v>205</v>
      </c>
      <c r="F37">
        <f>SUM($E$5:E37)</f>
        <v>10009.05099999999</v>
      </c>
      <c r="G37" s="17">
        <f t="shared" si="15"/>
        <v>20200119</v>
      </c>
      <c r="H37" s="80">
        <f t="shared" si="18"/>
        <v>5</v>
      </c>
      <c r="I37" s="20">
        <f t="shared" si="1"/>
        <v>30234.310000000005</v>
      </c>
      <c r="J37" s="92"/>
      <c r="K37" s="18">
        <f t="shared" si="4"/>
        <v>565.68999999999994</v>
      </c>
      <c r="L37" s="24">
        <f t="shared" si="20"/>
        <v>20200119</v>
      </c>
      <c r="M37" s="30"/>
      <c r="N37" s="82">
        <f>SUM($M$3:M37)</f>
        <v>29967</v>
      </c>
      <c r="O37" s="25">
        <f t="shared" si="2"/>
        <v>48529</v>
      </c>
      <c r="P37" s="26">
        <f t="shared" si="24"/>
        <v>20200119</v>
      </c>
      <c r="Q37" s="34">
        <v>-3</v>
      </c>
      <c r="R37" s="27">
        <f t="shared" si="5"/>
        <v>5839.5700000000015</v>
      </c>
      <c r="S37" s="12">
        <f t="shared" si="21"/>
        <v>20200119</v>
      </c>
      <c r="T37" s="38"/>
      <c r="U37" s="13">
        <f>SUM($T$4:T37)</f>
        <v>647.95999999999992</v>
      </c>
      <c r="V37" s="39">
        <f t="shared" si="22"/>
        <v>20200119</v>
      </c>
      <c r="W37" s="16"/>
      <c r="X37" s="15">
        <f>SUM($W$4:W37)</f>
        <v>207.02</v>
      </c>
      <c r="Y37" s="22">
        <f t="shared" si="23"/>
        <v>20200119</v>
      </c>
      <c r="Z37" s="32"/>
      <c r="AA37" s="23">
        <f>SUM($Z$4:Z37)</f>
        <v>300</v>
      </c>
      <c r="AC37" s="46">
        <v>20200119</v>
      </c>
      <c r="AD37" s="90"/>
      <c r="AE37" s="36">
        <v>5</v>
      </c>
      <c r="AF37" s="35">
        <f>SUM($AE$3:AE37)</f>
        <v>2372.6799999999994</v>
      </c>
      <c r="AG37" s="47"/>
      <c r="AI37" s="51">
        <f t="shared" si="16"/>
        <v>20200119</v>
      </c>
      <c r="AJ37" s="86"/>
      <c r="AK37" s="54">
        <v>200</v>
      </c>
      <c r="AL37" s="52">
        <f>SUM($AK$4:AK37)</f>
        <v>396.99999999999989</v>
      </c>
      <c r="AM37" s="75">
        <f t="shared" si="28"/>
        <v>5550.2599999999975</v>
      </c>
      <c r="AN37" s="55"/>
      <c r="AP37" s="59">
        <f t="shared" si="17"/>
        <v>20200119</v>
      </c>
      <c r="AQ37" s="96"/>
      <c r="AR37" s="62"/>
      <c r="AS37" s="60">
        <f>SUM($AR$3:AR37)</f>
        <v>3190.7</v>
      </c>
      <c r="AT37" s="78">
        <f t="shared" si="6"/>
        <v>777.27</v>
      </c>
      <c r="AU37" s="63"/>
    </row>
    <row r="38" spans="1:53" ht="15" thickBot="1" x14ac:dyDescent="0.25">
      <c r="A38">
        <f t="shared" si="11"/>
        <v>20200120</v>
      </c>
      <c r="B38">
        <f t="shared" si="12"/>
        <v>3</v>
      </c>
      <c r="C38">
        <f t="shared" si="13"/>
        <v>15.1</v>
      </c>
      <c r="D38">
        <f t="shared" si="14"/>
        <v>3.88</v>
      </c>
      <c r="E38">
        <f t="shared" si="7"/>
        <v>21.98</v>
      </c>
      <c r="F38">
        <f>SUM($E$5:E38)</f>
        <v>10031.03099999999</v>
      </c>
      <c r="G38" s="17">
        <f t="shared" si="15"/>
        <v>20200120</v>
      </c>
      <c r="H38" s="80">
        <f t="shared" si="18"/>
        <v>3</v>
      </c>
      <c r="I38" s="20">
        <f t="shared" si="1"/>
        <v>30237.310000000005</v>
      </c>
      <c r="J38" s="92"/>
      <c r="K38" s="18">
        <f t="shared" si="4"/>
        <v>562.68999999999994</v>
      </c>
      <c r="L38" s="24">
        <f t="shared" si="20"/>
        <v>20200120</v>
      </c>
      <c r="M38" s="30"/>
      <c r="N38" s="82">
        <f>SUM($M$3:M38)</f>
        <v>29967</v>
      </c>
      <c r="O38" s="25">
        <f t="shared" si="2"/>
        <v>48529</v>
      </c>
      <c r="P38" s="26">
        <f t="shared" si="24"/>
        <v>20200120</v>
      </c>
      <c r="Q38" s="34">
        <v>0.38</v>
      </c>
      <c r="R38" s="27">
        <f t="shared" si="5"/>
        <v>5843.8300000000017</v>
      </c>
      <c r="S38" s="12">
        <f t="shared" si="21"/>
        <v>20200120</v>
      </c>
      <c r="T38" s="38">
        <v>3.88</v>
      </c>
      <c r="U38" s="13">
        <f>SUM($T$4:T38)</f>
        <v>651.83999999999992</v>
      </c>
      <c r="V38" s="39">
        <f t="shared" si="22"/>
        <v>20200120</v>
      </c>
      <c r="W38" s="16">
        <v>0.24</v>
      </c>
      <c r="X38" s="15">
        <f>SUM($W$4:W38)</f>
        <v>207.26000000000002</v>
      </c>
      <c r="Y38" s="22">
        <f t="shared" si="23"/>
        <v>20200120</v>
      </c>
      <c r="Z38" s="32"/>
      <c r="AA38" s="23">
        <f>SUM($Z$4:Z38)</f>
        <v>300</v>
      </c>
      <c r="AC38" s="46">
        <v>20200120</v>
      </c>
      <c r="AD38" s="90"/>
      <c r="AE38" s="36">
        <v>3</v>
      </c>
      <c r="AF38" s="35">
        <f>SUM($AE$3:AE38)</f>
        <v>2375.6799999999994</v>
      </c>
      <c r="AG38" s="47"/>
      <c r="AI38" s="51">
        <f t="shared" si="16"/>
        <v>20200120</v>
      </c>
      <c r="AJ38" s="86"/>
      <c r="AK38" s="54">
        <v>3.88</v>
      </c>
      <c r="AL38" s="52">
        <f>SUM($AK$4:AK38)</f>
        <v>400.87999999999988</v>
      </c>
      <c r="AM38" s="75">
        <f t="shared" si="8"/>
        <v>5546.3799999999974</v>
      </c>
      <c r="AN38" s="55"/>
      <c r="AP38" s="59">
        <f t="shared" si="17"/>
        <v>20200120</v>
      </c>
      <c r="AQ38" s="96"/>
      <c r="AR38" s="62">
        <v>15.1</v>
      </c>
      <c r="AS38" s="60">
        <f>SUM($AR$3:AR38)</f>
        <v>3205.7999999999997</v>
      </c>
      <c r="AT38" s="78">
        <f t="shared" si="6"/>
        <v>762.17</v>
      </c>
      <c r="AU38" s="63"/>
    </row>
    <row r="39" spans="1:53" ht="15" thickTop="1" x14ac:dyDescent="0.2">
      <c r="A39">
        <f t="shared" si="11"/>
        <v>20200120</v>
      </c>
      <c r="B39">
        <f t="shared" si="12"/>
        <v>5071.49</v>
      </c>
      <c r="C39">
        <f t="shared" si="13"/>
        <v>46.5</v>
      </c>
      <c r="D39">
        <f t="shared" si="14"/>
        <v>3400</v>
      </c>
      <c r="E39">
        <f t="shared" si="7"/>
        <v>8517.99</v>
      </c>
      <c r="F39">
        <f>SUM($E$5:E39)</f>
        <v>18549.02099999999</v>
      </c>
      <c r="G39" s="17">
        <f t="shared" si="15"/>
        <v>20200120</v>
      </c>
      <c r="H39" s="80">
        <f t="shared" si="18"/>
        <v>5071.49</v>
      </c>
      <c r="I39" s="20">
        <f t="shared" si="1"/>
        <v>35308.800000000003</v>
      </c>
      <c r="J39" s="92"/>
      <c r="K39" s="18">
        <f t="shared" si="4"/>
        <v>-4508.8</v>
      </c>
      <c r="L39" s="24">
        <f t="shared" si="20"/>
        <v>20200120</v>
      </c>
      <c r="M39" s="30"/>
      <c r="N39" s="82">
        <f>SUM($M$3:M39)</f>
        <v>29967</v>
      </c>
      <c r="O39" s="25">
        <f t="shared" si="2"/>
        <v>48529</v>
      </c>
      <c r="P39" s="26">
        <f t="shared" si="24"/>
        <v>20200120</v>
      </c>
      <c r="Q39" s="34">
        <v>200</v>
      </c>
      <c r="R39" s="27">
        <f t="shared" si="5"/>
        <v>6043.8300000000017</v>
      </c>
      <c r="S39" s="12">
        <f t="shared" si="21"/>
        <v>20200120</v>
      </c>
      <c r="T39" s="38"/>
      <c r="U39" s="13">
        <f>SUM($T$4:T39)</f>
        <v>651.83999999999992</v>
      </c>
      <c r="V39" s="39">
        <f t="shared" si="22"/>
        <v>20200120</v>
      </c>
      <c r="W39" s="16">
        <v>0.3</v>
      </c>
      <c r="X39" s="15">
        <f>SUM($W$4:W39)</f>
        <v>207.56000000000003</v>
      </c>
      <c r="Y39" s="22">
        <f t="shared" si="23"/>
        <v>20200120</v>
      </c>
      <c r="Z39" s="32"/>
      <c r="AA39" s="23">
        <f>SUM($Z$4:Z39)</f>
        <v>300</v>
      </c>
      <c r="AC39" s="46">
        <v>20200120</v>
      </c>
      <c r="AD39" s="90"/>
      <c r="AE39" s="36">
        <v>5071.49</v>
      </c>
      <c r="AF39" s="35">
        <f>SUM($AE$3:AE39)</f>
        <v>7447.1699999999992</v>
      </c>
      <c r="AG39" s="47"/>
      <c r="AI39" s="51">
        <f t="shared" si="16"/>
        <v>20200120</v>
      </c>
      <c r="AJ39" s="86"/>
      <c r="AK39" s="54">
        <v>3400</v>
      </c>
      <c r="AL39" s="52">
        <f>SUM($AK$4:AK39)</f>
        <v>3800.88</v>
      </c>
      <c r="AM39" s="75">
        <f t="shared" si="8"/>
        <v>2146.3799999999974</v>
      </c>
      <c r="AN39" s="55" t="s">
        <v>56</v>
      </c>
      <c r="AP39" s="59">
        <f t="shared" si="17"/>
        <v>20200120</v>
      </c>
      <c r="AQ39" s="96"/>
      <c r="AR39" s="62">
        <v>46.5</v>
      </c>
      <c r="AS39" s="60">
        <f>SUM($AR$3:AR39)</f>
        <v>3252.2999999999997</v>
      </c>
      <c r="AT39" s="78">
        <f t="shared" si="6"/>
        <v>715.67</v>
      </c>
      <c r="AU39" s="63"/>
      <c r="AW39" s="2" t="s">
        <v>0</v>
      </c>
      <c r="AX39" s="3" t="s">
        <v>5</v>
      </c>
      <c r="AY39" s="3" t="s">
        <v>6</v>
      </c>
      <c r="AZ39" s="3" t="s">
        <v>7</v>
      </c>
      <c r="BA39" s="4" t="s">
        <v>8</v>
      </c>
    </row>
    <row r="40" spans="1:53" x14ac:dyDescent="0.2">
      <c r="A40">
        <f t="shared" si="11"/>
        <v>20200120</v>
      </c>
      <c r="B40">
        <f t="shared" si="12"/>
        <v>17700</v>
      </c>
      <c r="C40">
        <f t="shared" si="13"/>
        <v>0</v>
      </c>
      <c r="D40">
        <f t="shared" si="14"/>
        <v>2100</v>
      </c>
      <c r="E40">
        <f>B40+C40+D40-AD40</f>
        <v>2100</v>
      </c>
      <c r="F40">
        <f>SUM($E$5:E40)</f>
        <v>20649.02099999999</v>
      </c>
      <c r="G40" s="17">
        <f t="shared" si="15"/>
        <v>20200120</v>
      </c>
      <c r="H40" s="80">
        <f t="shared" si="18"/>
        <v>17700</v>
      </c>
      <c r="I40" s="20">
        <f t="shared" si="1"/>
        <v>53008.800000000003</v>
      </c>
      <c r="J40" s="92"/>
      <c r="K40" s="18">
        <f t="shared" si="4"/>
        <v>-22208.799999999999</v>
      </c>
      <c r="L40" s="24">
        <f t="shared" si="20"/>
        <v>20200120</v>
      </c>
      <c r="M40" s="30"/>
      <c r="N40" s="82">
        <f>SUM($M$3:M40)</f>
        <v>29967</v>
      </c>
      <c r="O40" s="25">
        <f t="shared" si="2"/>
        <v>48529</v>
      </c>
      <c r="P40" s="26">
        <f t="shared" si="24"/>
        <v>20200120</v>
      </c>
      <c r="Q40" s="34">
        <v>-6.5</v>
      </c>
      <c r="R40" s="27">
        <f t="shared" si="5"/>
        <v>6037.3300000000017</v>
      </c>
      <c r="S40" s="12">
        <f t="shared" si="21"/>
        <v>20200120</v>
      </c>
      <c r="T40" s="38"/>
      <c r="U40" s="13">
        <f>SUM($T$4:T40)</f>
        <v>651.83999999999992</v>
      </c>
      <c r="V40" s="39">
        <f t="shared" si="22"/>
        <v>20200120</v>
      </c>
      <c r="W40" s="16"/>
      <c r="X40" s="15">
        <f>SUM($W$4:W40)</f>
        <v>207.56000000000003</v>
      </c>
      <c r="Y40" s="22">
        <f t="shared" si="23"/>
        <v>20200120</v>
      </c>
      <c r="Z40" s="32"/>
      <c r="AA40" s="23">
        <f>SUM($Z$4:Z40)</f>
        <v>300</v>
      </c>
      <c r="AC40" s="46">
        <v>20200120</v>
      </c>
      <c r="AD40" s="90">
        <v>17700</v>
      </c>
      <c r="AE40" s="36">
        <v>17700</v>
      </c>
      <c r="AF40" s="35">
        <f>SUM($AE$3:AE40)</f>
        <v>25147.17</v>
      </c>
      <c r="AG40" s="47"/>
      <c r="AI40" s="51">
        <f t="shared" si="16"/>
        <v>20200120</v>
      </c>
      <c r="AJ40" s="86"/>
      <c r="AK40" s="54">
        <v>2100</v>
      </c>
      <c r="AL40" s="52">
        <f>SUM($AK$4:AK40)</f>
        <v>5900.88</v>
      </c>
      <c r="AM40" s="75">
        <f t="shared" si="8"/>
        <v>46.379999999997381</v>
      </c>
      <c r="AN40" s="55" t="s">
        <v>56</v>
      </c>
      <c r="AP40" s="59">
        <f t="shared" si="17"/>
        <v>20200120</v>
      </c>
      <c r="AQ40" s="96"/>
      <c r="AR40" s="62"/>
      <c r="AS40" s="60">
        <f>SUM($AR$3:AR40)</f>
        <v>3252.2999999999997</v>
      </c>
      <c r="AT40" s="78">
        <f t="shared" si="6"/>
        <v>715.67</v>
      </c>
      <c r="AU40" s="63"/>
      <c r="AW40" s="5">
        <v>20190822</v>
      </c>
      <c r="AX40" s="6">
        <v>5000</v>
      </c>
      <c r="AY40" s="6">
        <v>12</v>
      </c>
      <c r="AZ40" s="6"/>
      <c r="BA40" s="7" t="s">
        <v>13</v>
      </c>
    </row>
    <row r="41" spans="1:53" x14ac:dyDescent="0.2">
      <c r="A41">
        <f t="shared" si="11"/>
        <v>20200120</v>
      </c>
      <c r="B41">
        <f t="shared" si="12"/>
        <v>5536.12</v>
      </c>
      <c r="C41">
        <f t="shared" si="13"/>
        <v>8</v>
      </c>
      <c r="D41">
        <f t="shared" si="14"/>
        <v>0</v>
      </c>
      <c r="E41">
        <f t="shared" ref="E41:E45" si="29">B41+C41+D41-AD41</f>
        <v>5544.12</v>
      </c>
      <c r="F41">
        <f>SUM($E$5:E41)</f>
        <v>26193.140999999989</v>
      </c>
      <c r="G41" s="17">
        <f t="shared" si="15"/>
        <v>20200120</v>
      </c>
      <c r="H41" s="80">
        <f t="shared" si="18"/>
        <v>5536.12</v>
      </c>
      <c r="I41" s="20">
        <f t="shared" si="1"/>
        <v>58544.920000000006</v>
      </c>
      <c r="J41" s="92"/>
      <c r="K41" s="18">
        <f t="shared" si="4"/>
        <v>-27744.92</v>
      </c>
      <c r="L41" s="24">
        <f t="shared" si="20"/>
        <v>20200120</v>
      </c>
      <c r="M41" s="30"/>
      <c r="N41" s="82">
        <f>SUM($M$3:M41)</f>
        <v>29967</v>
      </c>
      <c r="O41" s="25">
        <f t="shared" si="2"/>
        <v>48529</v>
      </c>
      <c r="P41" s="26">
        <f t="shared" si="24"/>
        <v>20200120</v>
      </c>
      <c r="Q41" s="34">
        <v>0.38</v>
      </c>
      <c r="R41" s="27">
        <f t="shared" si="5"/>
        <v>6037.7100000000019</v>
      </c>
      <c r="S41" s="12">
        <f t="shared" si="21"/>
        <v>20200120</v>
      </c>
      <c r="T41" s="38"/>
      <c r="U41" s="13">
        <f>SUM($T$4:T41)</f>
        <v>651.83999999999992</v>
      </c>
      <c r="V41" s="39">
        <f t="shared" si="22"/>
        <v>20200120</v>
      </c>
      <c r="W41" s="16"/>
      <c r="X41" s="15">
        <f>SUM($W$4:W40)</f>
        <v>207.56000000000003</v>
      </c>
      <c r="Y41" s="22">
        <f t="shared" si="23"/>
        <v>20200120</v>
      </c>
      <c r="Z41" s="32"/>
      <c r="AA41" s="23">
        <f>SUM($Z$4:Z41)</f>
        <v>300</v>
      </c>
      <c r="AC41" s="46">
        <v>20200120</v>
      </c>
      <c r="AD41" s="90"/>
      <c r="AE41" s="36">
        <v>5536.12</v>
      </c>
      <c r="AF41" s="35">
        <f>SUM($AE$3:AE41)</f>
        <v>30683.289999999997</v>
      </c>
      <c r="AG41" s="47"/>
      <c r="AI41" s="51">
        <f t="shared" si="16"/>
        <v>20200120</v>
      </c>
      <c r="AJ41" s="86">
        <v>6083.84</v>
      </c>
      <c r="AK41" s="54"/>
      <c r="AL41" s="52">
        <f>SUM($AK$4:AK41)</f>
        <v>5900.88</v>
      </c>
      <c r="AM41" s="75">
        <f>AM40-AK41+AJ41</f>
        <v>6130.2199999999975</v>
      </c>
      <c r="AN41" s="55"/>
      <c r="AP41" s="59">
        <f t="shared" si="17"/>
        <v>20200120</v>
      </c>
      <c r="AQ41" s="96"/>
      <c r="AR41" s="62">
        <v>8</v>
      </c>
      <c r="AS41" s="60">
        <f>SUM($AR$3:AR41)</f>
        <v>3260.2999999999997</v>
      </c>
      <c r="AT41" s="78">
        <f t="shared" si="6"/>
        <v>707.67</v>
      </c>
      <c r="AU41" s="63"/>
      <c r="AW41" s="5" t="s">
        <v>22</v>
      </c>
      <c r="AX41" s="6" t="s">
        <v>14</v>
      </c>
      <c r="AY41" s="6" t="s">
        <v>15</v>
      </c>
      <c r="AZ41" s="6" t="s">
        <v>16</v>
      </c>
      <c r="BA41" s="7"/>
    </row>
    <row r="42" spans="1:53" x14ac:dyDescent="0.2">
      <c r="A42">
        <f t="shared" si="11"/>
        <v>20200121</v>
      </c>
      <c r="B42">
        <f t="shared" si="12"/>
        <v>0</v>
      </c>
      <c r="C42">
        <f t="shared" si="13"/>
        <v>15.1</v>
      </c>
      <c r="D42">
        <f t="shared" si="14"/>
        <v>5536.12</v>
      </c>
      <c r="E42">
        <f t="shared" si="29"/>
        <v>5551.22</v>
      </c>
      <c r="F42">
        <f>SUM($E$5:E42)</f>
        <v>31744.36099999999</v>
      </c>
      <c r="G42" s="17">
        <f t="shared" si="15"/>
        <v>20200121</v>
      </c>
      <c r="H42" s="80">
        <f t="shared" si="18"/>
        <v>0</v>
      </c>
      <c r="I42" s="20">
        <f t="shared" si="1"/>
        <v>58544.920000000006</v>
      </c>
      <c r="J42" s="92"/>
      <c r="K42" s="18">
        <f t="shared" si="4"/>
        <v>-27744.92</v>
      </c>
      <c r="L42" s="24">
        <f t="shared" si="20"/>
        <v>20200121</v>
      </c>
      <c r="M42" s="30"/>
      <c r="N42" s="82">
        <f>SUM($M$3:M42)</f>
        <v>29967</v>
      </c>
      <c r="O42" s="25">
        <f t="shared" si="2"/>
        <v>48529</v>
      </c>
      <c r="P42" s="26">
        <f t="shared" si="24"/>
        <v>20200121</v>
      </c>
      <c r="Q42" s="34">
        <v>-2.99</v>
      </c>
      <c r="R42" s="27">
        <f t="shared" si="5"/>
        <v>6034.7200000000021</v>
      </c>
      <c r="S42" s="12">
        <f t="shared" si="21"/>
        <v>20200121</v>
      </c>
      <c r="T42" s="38"/>
      <c r="U42" s="13">
        <f>SUM($T$4:T42)</f>
        <v>651.83999999999992</v>
      </c>
      <c r="V42" s="39">
        <f t="shared" si="22"/>
        <v>20200121</v>
      </c>
      <c r="W42" s="16">
        <v>1.74</v>
      </c>
      <c r="X42" s="15">
        <f>SUM($W$4:W42)</f>
        <v>209.30000000000004</v>
      </c>
      <c r="Y42" s="22">
        <f t="shared" si="23"/>
        <v>20200121</v>
      </c>
      <c r="Z42" s="32"/>
      <c r="AA42" s="23">
        <f>SUM($Z$4:Z42)</f>
        <v>300</v>
      </c>
      <c r="AC42" s="46">
        <v>20200121</v>
      </c>
      <c r="AD42" s="90"/>
      <c r="AE42" s="36"/>
      <c r="AF42" s="35">
        <f>SUM($AE$3:AE42)</f>
        <v>30683.289999999997</v>
      </c>
      <c r="AG42" s="47"/>
      <c r="AI42" s="51">
        <f t="shared" si="16"/>
        <v>20200121</v>
      </c>
      <c r="AJ42" s="86"/>
      <c r="AK42" s="54">
        <v>5536.12</v>
      </c>
      <c r="AL42" s="52">
        <f>SUM($AK$4:AK42)</f>
        <v>11437</v>
      </c>
      <c r="AM42" s="75">
        <f t="shared" ref="AM42:AM75" si="30">AM41-AK42+AJ42</f>
        <v>594.09999999999764</v>
      </c>
      <c r="AN42" s="55" t="s">
        <v>57</v>
      </c>
      <c r="AP42" s="59">
        <f t="shared" si="17"/>
        <v>20200121</v>
      </c>
      <c r="AQ42" s="96"/>
      <c r="AR42" s="62">
        <v>15.1</v>
      </c>
      <c r="AS42" s="60">
        <f>SUM($AR$3:AR42)</f>
        <v>3275.3999999999996</v>
      </c>
      <c r="AT42" s="78">
        <f t="shared" si="6"/>
        <v>692.56999999999994</v>
      </c>
      <c r="AU42" s="63"/>
      <c r="AW42" s="5"/>
      <c r="AX42" s="6">
        <v>20190907</v>
      </c>
      <c r="AY42" s="6">
        <v>36</v>
      </c>
      <c r="AZ42" s="6" t="s">
        <v>18</v>
      </c>
      <c r="BA42" s="7"/>
    </row>
    <row r="43" spans="1:53" x14ac:dyDescent="0.2">
      <c r="A43">
        <f t="shared" si="11"/>
        <v>20200121</v>
      </c>
      <c r="B43">
        <f t="shared" si="12"/>
        <v>0</v>
      </c>
      <c r="C43">
        <f t="shared" si="13"/>
        <v>-900</v>
      </c>
      <c r="D43">
        <f t="shared" si="14"/>
        <v>0</v>
      </c>
      <c r="E43">
        <f>B43+C43+D43-AD43</f>
        <v>-900</v>
      </c>
      <c r="F43">
        <f>SUM($E$5:E43)</f>
        <v>30844.36099999999</v>
      </c>
      <c r="G43" s="17">
        <f t="shared" si="15"/>
        <v>20200121</v>
      </c>
      <c r="H43" s="80">
        <f t="shared" si="18"/>
        <v>0</v>
      </c>
      <c r="I43" s="20">
        <f t="shared" si="1"/>
        <v>58544.920000000006</v>
      </c>
      <c r="J43" s="92"/>
      <c r="K43" s="18">
        <f t="shared" si="4"/>
        <v>-27744.92</v>
      </c>
      <c r="L43" s="24">
        <f t="shared" si="20"/>
        <v>20200121</v>
      </c>
      <c r="M43" s="30"/>
      <c r="N43" s="82">
        <f>SUM($M$3:M43)</f>
        <v>29967</v>
      </c>
      <c r="O43" s="25">
        <f t="shared" si="2"/>
        <v>48529</v>
      </c>
      <c r="P43" s="26">
        <f t="shared" si="24"/>
        <v>20200121</v>
      </c>
      <c r="Q43" s="34">
        <v>-5071.49</v>
      </c>
      <c r="R43" s="27">
        <f t="shared" si="5"/>
        <v>963.23000000000229</v>
      </c>
      <c r="S43" s="12">
        <f t="shared" si="21"/>
        <v>20200121</v>
      </c>
      <c r="T43" s="38"/>
      <c r="U43" s="13">
        <f>SUM($T$4:T43)</f>
        <v>651.83999999999992</v>
      </c>
      <c r="V43" s="39">
        <f t="shared" si="22"/>
        <v>20200121</v>
      </c>
      <c r="W43" s="16"/>
      <c r="X43" s="15">
        <f>SUM($W$4:W43)</f>
        <v>209.30000000000004</v>
      </c>
      <c r="Y43" s="22">
        <f t="shared" si="23"/>
        <v>20200121</v>
      </c>
      <c r="Z43" s="32"/>
      <c r="AA43" s="23">
        <f>SUM($Z$4:Z43)</f>
        <v>300</v>
      </c>
      <c r="AC43" s="46">
        <v>20200121</v>
      </c>
      <c r="AD43" s="90"/>
      <c r="AE43" s="36"/>
      <c r="AF43" s="35">
        <f>SUM($AE$3:AE43)</f>
        <v>30683.289999999997</v>
      </c>
      <c r="AG43" s="47"/>
      <c r="AI43" s="51">
        <f t="shared" si="16"/>
        <v>20200121</v>
      </c>
      <c r="AJ43" s="86"/>
      <c r="AK43" s="54"/>
      <c r="AL43" s="52">
        <f>SUM($AK$4:AK43)</f>
        <v>11437</v>
      </c>
      <c r="AM43" s="75">
        <f t="shared" si="30"/>
        <v>594.09999999999764</v>
      </c>
      <c r="AN43" s="55"/>
      <c r="AP43" s="59">
        <f t="shared" si="17"/>
        <v>20200121</v>
      </c>
      <c r="AQ43" s="96"/>
      <c r="AR43" s="62">
        <v>-900</v>
      </c>
      <c r="AS43" s="60">
        <f>SUM($AR$3:AR43)</f>
        <v>2375.3999999999996</v>
      </c>
      <c r="AT43" s="78">
        <f t="shared" si="6"/>
        <v>1592.57</v>
      </c>
      <c r="AU43" s="63"/>
      <c r="AW43" s="5"/>
      <c r="AX43" s="6">
        <f>AX42+100</f>
        <v>20191007</v>
      </c>
      <c r="AY43" s="6">
        <v>67.5</v>
      </c>
      <c r="AZ43" s="6" t="s">
        <v>18</v>
      </c>
      <c r="BA43" s="7"/>
    </row>
    <row r="44" spans="1:53" x14ac:dyDescent="0.2">
      <c r="A44">
        <f t="shared" si="11"/>
        <v>20200121</v>
      </c>
      <c r="B44">
        <f t="shared" si="12"/>
        <v>0</v>
      </c>
      <c r="C44">
        <f t="shared" si="13"/>
        <v>-35</v>
      </c>
      <c r="D44">
        <f t="shared" si="14"/>
        <v>0</v>
      </c>
      <c r="E44">
        <f t="shared" si="29"/>
        <v>-35</v>
      </c>
      <c r="F44">
        <f>SUM($E$5:E44)</f>
        <v>30809.36099999999</v>
      </c>
      <c r="G44" s="17">
        <f t="shared" si="15"/>
        <v>20200121</v>
      </c>
      <c r="H44" s="80">
        <f t="shared" si="18"/>
        <v>0</v>
      </c>
      <c r="I44" s="20">
        <f t="shared" si="1"/>
        <v>58544.920000000006</v>
      </c>
      <c r="J44" s="92"/>
      <c r="K44" s="18">
        <f t="shared" si="4"/>
        <v>-27744.92</v>
      </c>
      <c r="L44" s="24">
        <f t="shared" si="20"/>
        <v>20200121</v>
      </c>
      <c r="M44" s="30"/>
      <c r="N44" s="82">
        <f>SUM($M$3:M44)</f>
        <v>29967</v>
      </c>
      <c r="O44" s="25">
        <f t="shared" si="2"/>
        <v>48529</v>
      </c>
      <c r="P44" s="26">
        <f t="shared" si="24"/>
        <v>20200121</v>
      </c>
      <c r="Q44" s="34">
        <v>17700</v>
      </c>
      <c r="R44" s="27">
        <f t="shared" si="5"/>
        <v>18663.230000000003</v>
      </c>
      <c r="S44" s="12">
        <f t="shared" si="21"/>
        <v>20200121</v>
      </c>
      <c r="T44" s="38"/>
      <c r="U44" s="13">
        <f>SUM($T$4:T44)</f>
        <v>651.83999999999992</v>
      </c>
      <c r="V44" s="39">
        <f t="shared" si="22"/>
        <v>20200121</v>
      </c>
      <c r="W44" s="16"/>
      <c r="X44" s="15">
        <f>SUM($W$4:W44)</f>
        <v>209.30000000000004</v>
      </c>
      <c r="Y44" s="22">
        <f t="shared" si="23"/>
        <v>20200121</v>
      </c>
      <c r="Z44" s="32"/>
      <c r="AA44" s="23">
        <f>SUM($Z$4:Z44)</f>
        <v>300</v>
      </c>
      <c r="AC44" s="46">
        <v>20200121</v>
      </c>
      <c r="AD44" s="90"/>
      <c r="AE44" s="36"/>
      <c r="AF44" s="35">
        <f>SUM($AE$3:AE44)</f>
        <v>30683.289999999997</v>
      </c>
      <c r="AG44" s="47"/>
      <c r="AI44" s="51">
        <f t="shared" si="16"/>
        <v>20200121</v>
      </c>
      <c r="AJ44" s="86"/>
      <c r="AK44" s="54"/>
      <c r="AL44" s="52">
        <f>SUM($AK$4:AK44)</f>
        <v>11437</v>
      </c>
      <c r="AM44" s="75">
        <f t="shared" si="30"/>
        <v>594.09999999999764</v>
      </c>
      <c r="AN44" s="55"/>
      <c r="AP44" s="59">
        <f t="shared" si="17"/>
        <v>20200121</v>
      </c>
      <c r="AQ44" s="96"/>
      <c r="AR44" s="62">
        <v>-35</v>
      </c>
      <c r="AS44" s="60">
        <f>SUM($AR$3:AR44)</f>
        <v>2340.3999999999996</v>
      </c>
      <c r="AT44" s="78">
        <f t="shared" si="6"/>
        <v>1627.57</v>
      </c>
      <c r="AU44" s="63"/>
      <c r="AW44" s="5"/>
      <c r="AX44" s="6">
        <f t="shared" ref="AX44:AX45" si="31">AX43+100</f>
        <v>20191107</v>
      </c>
      <c r="AY44" s="11">
        <v>69.75</v>
      </c>
      <c r="AZ44" s="6" t="s">
        <v>18</v>
      </c>
      <c r="BA44" s="7"/>
    </row>
    <row r="45" spans="1:53" x14ac:dyDescent="0.2">
      <c r="A45">
        <f t="shared" si="11"/>
        <v>20200121</v>
      </c>
      <c r="B45">
        <f t="shared" si="12"/>
        <v>0</v>
      </c>
      <c r="C45">
        <f t="shared" si="13"/>
        <v>-100</v>
      </c>
      <c r="D45">
        <f t="shared" si="14"/>
        <v>0</v>
      </c>
      <c r="E45">
        <f t="shared" si="29"/>
        <v>-100</v>
      </c>
      <c r="F45">
        <f>SUM($E$5:E45)</f>
        <v>30709.36099999999</v>
      </c>
      <c r="G45" s="17">
        <f t="shared" si="15"/>
        <v>20200121</v>
      </c>
      <c r="H45" s="80">
        <f t="shared" si="18"/>
        <v>0</v>
      </c>
      <c r="I45" s="20">
        <f t="shared" si="1"/>
        <v>58544.920000000006</v>
      </c>
      <c r="J45" s="92"/>
      <c r="K45" s="18">
        <f t="shared" si="4"/>
        <v>-27744.92</v>
      </c>
      <c r="L45" s="24">
        <f t="shared" si="20"/>
        <v>20200121</v>
      </c>
      <c r="M45" s="30"/>
      <c r="N45" s="82">
        <f>SUM($M$3:M45)</f>
        <v>29967</v>
      </c>
      <c r="O45" s="25">
        <f t="shared" si="2"/>
        <v>48529</v>
      </c>
      <c r="P45" s="26">
        <f t="shared" si="24"/>
        <v>20200121</v>
      </c>
      <c r="Q45" s="34">
        <v>500</v>
      </c>
      <c r="R45" s="27">
        <f t="shared" si="5"/>
        <v>19163.230000000003</v>
      </c>
      <c r="S45" s="12">
        <f t="shared" si="21"/>
        <v>20200121</v>
      </c>
      <c r="T45" s="38"/>
      <c r="U45" s="13">
        <f>SUM($T$4:T45)</f>
        <v>651.83999999999992</v>
      </c>
      <c r="V45" s="39">
        <f t="shared" si="22"/>
        <v>20200121</v>
      </c>
      <c r="W45" s="16"/>
      <c r="X45" s="15">
        <f>SUM($W$4:W45)</f>
        <v>209.30000000000004</v>
      </c>
      <c r="Y45" s="22">
        <f t="shared" si="23"/>
        <v>20200121</v>
      </c>
      <c r="Z45" s="32"/>
      <c r="AA45" s="23">
        <f>SUM($Z$4:Z45)</f>
        <v>300</v>
      </c>
      <c r="AC45" s="46">
        <v>20200121</v>
      </c>
      <c r="AD45" s="90"/>
      <c r="AE45" s="36"/>
      <c r="AF45" s="35">
        <f>SUM($AE$3:AE45)</f>
        <v>30683.289999999997</v>
      </c>
      <c r="AG45" s="47"/>
      <c r="AI45" s="51">
        <f t="shared" si="16"/>
        <v>20200121</v>
      </c>
      <c r="AJ45" s="86"/>
      <c r="AK45" s="54"/>
      <c r="AL45" s="52">
        <f>SUM($AK$4:AK45)</f>
        <v>11437</v>
      </c>
      <c r="AM45" s="75">
        <f t="shared" si="30"/>
        <v>594.09999999999764</v>
      </c>
      <c r="AN45" s="55"/>
      <c r="AP45" s="59">
        <f t="shared" si="17"/>
        <v>20200121</v>
      </c>
      <c r="AQ45" s="96"/>
      <c r="AR45" s="62">
        <v>-100</v>
      </c>
      <c r="AS45" s="60">
        <f>SUM($AR$3:AR45)</f>
        <v>2240.3999999999996</v>
      </c>
      <c r="AT45" s="78">
        <f t="shared" si="6"/>
        <v>1727.57</v>
      </c>
      <c r="AU45" s="63"/>
      <c r="AW45" s="5"/>
      <c r="AX45" s="6">
        <f t="shared" si="31"/>
        <v>20191207</v>
      </c>
      <c r="AY45" s="11">
        <v>67.5</v>
      </c>
      <c r="AZ45" s="6" t="s">
        <v>18</v>
      </c>
      <c r="BA45" s="7"/>
    </row>
    <row r="46" spans="1:53" x14ac:dyDescent="0.2">
      <c r="A46">
        <f t="shared" si="11"/>
        <v>20200121</v>
      </c>
      <c r="B46">
        <f t="shared" si="12"/>
        <v>0</v>
      </c>
      <c r="C46">
        <f t="shared" si="13"/>
        <v>0</v>
      </c>
      <c r="D46">
        <f t="shared" si="14"/>
        <v>0</v>
      </c>
      <c r="E46">
        <f t="shared" si="7"/>
        <v>0</v>
      </c>
      <c r="F46">
        <f>SUM($E$5:E46)</f>
        <v>30709.36099999999</v>
      </c>
      <c r="G46" s="17">
        <f t="shared" si="15"/>
        <v>20200121</v>
      </c>
      <c r="H46" s="80">
        <f t="shared" si="18"/>
        <v>0</v>
      </c>
      <c r="I46" s="20">
        <f t="shared" si="1"/>
        <v>58544.920000000006</v>
      </c>
      <c r="J46" s="92"/>
      <c r="K46" s="18">
        <f t="shared" si="4"/>
        <v>-27744.92</v>
      </c>
      <c r="L46" s="24">
        <f t="shared" si="20"/>
        <v>20200121</v>
      </c>
      <c r="M46" s="30"/>
      <c r="N46" s="82">
        <f>SUM($M$3:M46)</f>
        <v>29967</v>
      </c>
      <c r="O46" s="25">
        <f t="shared" si="2"/>
        <v>48529</v>
      </c>
      <c r="P46" s="26">
        <f t="shared" si="24"/>
        <v>20200121</v>
      </c>
      <c r="Q46" s="34">
        <v>-17700</v>
      </c>
      <c r="R46" s="27">
        <f t="shared" si="5"/>
        <v>1463.2300000000032</v>
      </c>
      <c r="S46" s="12">
        <f t="shared" si="21"/>
        <v>20200121</v>
      </c>
      <c r="T46" s="38"/>
      <c r="U46" s="13">
        <f>SUM($T$4:T46)</f>
        <v>651.83999999999992</v>
      </c>
      <c r="V46" s="39">
        <f t="shared" si="22"/>
        <v>20200121</v>
      </c>
      <c r="W46" s="16"/>
      <c r="X46" s="15">
        <f>SUM($W$4:W46)</f>
        <v>209.30000000000004</v>
      </c>
      <c r="Y46" s="22">
        <f t="shared" si="23"/>
        <v>20200121</v>
      </c>
      <c r="Z46" s="32"/>
      <c r="AA46" s="23">
        <f>SUM($Z$4:Z46)</f>
        <v>300</v>
      </c>
      <c r="AC46" s="46">
        <v>20200121</v>
      </c>
      <c r="AD46" s="90"/>
      <c r="AE46" s="36"/>
      <c r="AF46" s="35">
        <f>SUM($AE$3:AE46)</f>
        <v>30683.289999999997</v>
      </c>
      <c r="AG46" s="47"/>
      <c r="AI46" s="51">
        <f t="shared" si="16"/>
        <v>20200121</v>
      </c>
      <c r="AJ46" s="86"/>
      <c r="AK46" s="54"/>
      <c r="AL46" s="52">
        <f>SUM($AK$4:AK46)</f>
        <v>11437</v>
      </c>
      <c r="AM46" s="75">
        <f t="shared" si="30"/>
        <v>594.09999999999764</v>
      </c>
      <c r="AN46" s="55"/>
      <c r="AP46" s="59">
        <f t="shared" si="17"/>
        <v>20200121</v>
      </c>
      <c r="AQ46" s="96"/>
      <c r="AR46" s="62"/>
      <c r="AS46" s="60">
        <f>SUM($AR$3:AR46)</f>
        <v>2240.3999999999996</v>
      </c>
      <c r="AT46" s="78">
        <f t="shared" si="6"/>
        <v>1727.57</v>
      </c>
      <c r="AU46" s="63"/>
      <c r="AW46" s="5"/>
      <c r="AX46" s="6">
        <v>20200107</v>
      </c>
      <c r="AY46" s="11">
        <v>69.75</v>
      </c>
      <c r="AZ46" s="6" t="s">
        <v>18</v>
      </c>
      <c r="BA46" s="7"/>
    </row>
    <row r="47" spans="1:53" x14ac:dyDescent="0.2">
      <c r="A47">
        <f t="shared" si="11"/>
        <v>20200121</v>
      </c>
      <c r="B47">
        <f t="shared" si="12"/>
        <v>0</v>
      </c>
      <c r="C47">
        <f t="shared" si="13"/>
        <v>0</v>
      </c>
      <c r="D47">
        <f t="shared" si="14"/>
        <v>0</v>
      </c>
      <c r="E47">
        <f t="shared" si="7"/>
        <v>0</v>
      </c>
      <c r="F47">
        <f>SUM($E$5:E47)</f>
        <v>30709.36099999999</v>
      </c>
      <c r="G47" s="17">
        <f t="shared" si="15"/>
        <v>20200121</v>
      </c>
      <c r="H47" s="80">
        <f t="shared" si="18"/>
        <v>0</v>
      </c>
      <c r="I47" s="20">
        <f t="shared" si="1"/>
        <v>58544.920000000006</v>
      </c>
      <c r="J47" s="92"/>
      <c r="K47" s="18">
        <f t="shared" si="4"/>
        <v>-27744.92</v>
      </c>
      <c r="L47" s="24">
        <f t="shared" si="20"/>
        <v>20200121</v>
      </c>
      <c r="M47" s="30"/>
      <c r="N47" s="82">
        <f>SUM($M$3:M47)</f>
        <v>29967</v>
      </c>
      <c r="O47" s="25">
        <f t="shared" si="2"/>
        <v>48529</v>
      </c>
      <c r="P47" s="26">
        <f t="shared" si="24"/>
        <v>20200121</v>
      </c>
      <c r="Q47" s="34">
        <v>0.1</v>
      </c>
      <c r="R47" s="27">
        <f t="shared" si="5"/>
        <v>1463.3300000000031</v>
      </c>
      <c r="S47" s="12">
        <f t="shared" si="21"/>
        <v>20200121</v>
      </c>
      <c r="T47" s="38"/>
      <c r="U47" s="13">
        <f>SUM($T$4:T47)</f>
        <v>651.83999999999992</v>
      </c>
      <c r="V47" s="39">
        <f t="shared" si="22"/>
        <v>20200121</v>
      </c>
      <c r="W47" s="16"/>
      <c r="X47" s="15">
        <f>SUM($W$4:W47)</f>
        <v>209.30000000000004</v>
      </c>
      <c r="Y47" s="22">
        <f t="shared" si="23"/>
        <v>20200121</v>
      </c>
      <c r="Z47" s="32"/>
      <c r="AA47" s="23">
        <f>SUM($Z$4:Z47)</f>
        <v>300</v>
      </c>
      <c r="AC47" s="46">
        <v>20200121</v>
      </c>
      <c r="AD47" s="90"/>
      <c r="AE47" s="36"/>
      <c r="AF47" s="35">
        <f>SUM($AE$3:AE47)</f>
        <v>30683.289999999997</v>
      </c>
      <c r="AG47" s="47"/>
      <c r="AI47" s="51">
        <f t="shared" si="16"/>
        <v>20200121</v>
      </c>
      <c r="AJ47" s="86"/>
      <c r="AK47" s="54"/>
      <c r="AL47" s="52">
        <f>SUM($AK$4:AK47)</f>
        <v>11437</v>
      </c>
      <c r="AM47" s="75">
        <f t="shared" si="30"/>
        <v>594.09999999999764</v>
      </c>
      <c r="AN47" s="55"/>
      <c r="AP47" s="59">
        <f t="shared" si="17"/>
        <v>20200121</v>
      </c>
      <c r="AQ47" s="96"/>
      <c r="AR47" s="62"/>
      <c r="AS47" s="60">
        <f>SUM($AR$3:AR47)</f>
        <v>2240.3999999999996</v>
      </c>
      <c r="AT47" s="78">
        <f t="shared" si="6"/>
        <v>1727.57</v>
      </c>
      <c r="AU47" s="63"/>
      <c r="AW47" s="5"/>
      <c r="AX47" s="6">
        <f>AX46+100</f>
        <v>20200207</v>
      </c>
      <c r="AY47" s="11">
        <v>69.75</v>
      </c>
      <c r="AZ47" s="6"/>
      <c r="BA47" s="7"/>
    </row>
    <row r="48" spans="1:53" x14ac:dyDescent="0.2">
      <c r="A48">
        <f t="shared" si="11"/>
        <v>20200122</v>
      </c>
      <c r="B48">
        <f t="shared" si="12"/>
        <v>0</v>
      </c>
      <c r="C48">
        <f t="shared" si="13"/>
        <v>17</v>
      </c>
      <c r="D48">
        <f t="shared" si="14"/>
        <v>0</v>
      </c>
      <c r="E48">
        <f t="shared" si="7"/>
        <v>17</v>
      </c>
      <c r="F48">
        <f>SUM($E$5:E48)</f>
        <v>30726.36099999999</v>
      </c>
      <c r="G48" s="17">
        <f t="shared" si="15"/>
        <v>20200122</v>
      </c>
      <c r="H48" s="80">
        <f t="shared" si="18"/>
        <v>0</v>
      </c>
      <c r="I48" s="20">
        <f t="shared" si="1"/>
        <v>58544.920000000006</v>
      </c>
      <c r="J48" s="92">
        <v>3761.9</v>
      </c>
      <c r="K48" s="18">
        <v>26038.1</v>
      </c>
      <c r="L48" s="24">
        <f t="shared" si="20"/>
        <v>20200122</v>
      </c>
      <c r="M48" s="30"/>
      <c r="N48" s="82">
        <f>SUM($M$3:M48)</f>
        <v>29967</v>
      </c>
      <c r="O48" s="25">
        <f t="shared" si="2"/>
        <v>48529</v>
      </c>
      <c r="P48" s="26">
        <f t="shared" si="24"/>
        <v>20200122</v>
      </c>
      <c r="Q48" s="34">
        <v>2.71</v>
      </c>
      <c r="R48" s="27">
        <f t="shared" si="5"/>
        <v>1466.0400000000031</v>
      </c>
      <c r="S48" s="12">
        <f t="shared" si="21"/>
        <v>20200122</v>
      </c>
      <c r="T48" s="38"/>
      <c r="U48" s="13">
        <f>SUM($T$4:T48)</f>
        <v>651.83999999999992</v>
      </c>
      <c r="V48" s="39">
        <f t="shared" si="22"/>
        <v>20200122</v>
      </c>
      <c r="W48" s="16"/>
      <c r="X48" s="15">
        <f>SUM($W$4:W48)</f>
        <v>209.30000000000004</v>
      </c>
      <c r="Y48" s="22">
        <f t="shared" si="23"/>
        <v>20200122</v>
      </c>
      <c r="Z48" s="32"/>
      <c r="AA48" s="23">
        <f>SUM($Z$4:Z48)</f>
        <v>300</v>
      </c>
      <c r="AC48" s="46">
        <v>20200122</v>
      </c>
      <c r="AD48" s="90"/>
      <c r="AE48" s="36"/>
      <c r="AF48" s="35">
        <f>SUM($AE$3:AE48)</f>
        <v>30683.289999999997</v>
      </c>
      <c r="AG48" s="47"/>
      <c r="AI48" s="51">
        <f t="shared" si="16"/>
        <v>20200122</v>
      </c>
      <c r="AJ48" s="86"/>
      <c r="AK48" s="54"/>
      <c r="AL48" s="52">
        <f>SUM($AK$4:AK48)</f>
        <v>11437</v>
      </c>
      <c r="AM48" s="75">
        <f t="shared" si="30"/>
        <v>594.09999999999764</v>
      </c>
      <c r="AN48" s="55"/>
      <c r="AP48" s="59">
        <f t="shared" si="17"/>
        <v>20200122</v>
      </c>
      <c r="AQ48" s="96"/>
      <c r="AR48" s="62">
        <v>17</v>
      </c>
      <c r="AS48" s="60">
        <f>SUM($AR$3:AR48)</f>
        <v>2257.3999999999996</v>
      </c>
      <c r="AT48" s="78">
        <f t="shared" si="6"/>
        <v>1710.57</v>
      </c>
      <c r="AU48" s="63"/>
      <c r="AW48" s="5"/>
      <c r="AX48" s="6">
        <f t="shared" ref="AX48:AX53" si="32">AX47+100</f>
        <v>20200307</v>
      </c>
      <c r="AY48" s="11">
        <v>65.25</v>
      </c>
      <c r="AZ48" s="6"/>
      <c r="BA48" s="7"/>
    </row>
    <row r="49" spans="1:54" x14ac:dyDescent="0.2">
      <c r="A49">
        <f t="shared" si="11"/>
        <v>20200122</v>
      </c>
      <c r="B49">
        <f t="shared" si="12"/>
        <v>0</v>
      </c>
      <c r="C49">
        <f t="shared" si="13"/>
        <v>0</v>
      </c>
      <c r="D49">
        <f t="shared" si="14"/>
        <v>0</v>
      </c>
      <c r="E49">
        <f t="shared" si="7"/>
        <v>0</v>
      </c>
      <c r="F49">
        <f>SUM($E$5:E49)</f>
        <v>30726.36099999999</v>
      </c>
      <c r="G49" s="17">
        <f t="shared" si="15"/>
        <v>20200122</v>
      </c>
      <c r="H49" s="80">
        <f t="shared" si="18"/>
        <v>0</v>
      </c>
      <c r="I49" s="20">
        <f t="shared" si="1"/>
        <v>58544.920000000006</v>
      </c>
      <c r="J49" s="92"/>
      <c r="K49" s="18">
        <f t="shared" ref="K49:K71" si="33">K48-H49</f>
        <v>26038.1</v>
      </c>
      <c r="L49" s="24">
        <f t="shared" si="20"/>
        <v>20200122</v>
      </c>
      <c r="M49" s="30"/>
      <c r="N49" s="82">
        <f>SUM($M$3:M49)</f>
        <v>29967</v>
      </c>
      <c r="O49" s="25">
        <f t="shared" si="2"/>
        <v>48529</v>
      </c>
      <c r="P49" s="26">
        <f t="shared" si="24"/>
        <v>20200122</v>
      </c>
      <c r="Q49" s="34">
        <v>310</v>
      </c>
      <c r="R49" s="27">
        <f t="shared" si="5"/>
        <v>1776.0400000000031</v>
      </c>
      <c r="S49" s="12">
        <f t="shared" si="21"/>
        <v>20200122</v>
      </c>
      <c r="T49" s="38"/>
      <c r="U49" s="13">
        <f>SUM($T$4:T49)</f>
        <v>651.83999999999992</v>
      </c>
      <c r="V49" s="39">
        <f t="shared" si="22"/>
        <v>20200122</v>
      </c>
      <c r="W49" s="16"/>
      <c r="X49" s="15">
        <f>SUM($W$4:W49)</f>
        <v>209.30000000000004</v>
      </c>
      <c r="Y49" s="22">
        <f t="shared" si="23"/>
        <v>20200122</v>
      </c>
      <c r="Z49" s="32"/>
      <c r="AA49" s="23">
        <f>SUM($Z$4:Z49)</f>
        <v>300</v>
      </c>
      <c r="AC49" s="46">
        <v>20200122</v>
      </c>
      <c r="AD49" s="90"/>
      <c r="AE49" s="36"/>
      <c r="AF49" s="35">
        <f>SUM($AE$3:AE49)</f>
        <v>30683.289999999997</v>
      </c>
      <c r="AG49" s="47"/>
      <c r="AI49" s="51">
        <f t="shared" si="16"/>
        <v>20200122</v>
      </c>
      <c r="AJ49" s="86"/>
      <c r="AK49" s="54"/>
      <c r="AL49" s="52">
        <f>SUM($AK$4:AK49)</f>
        <v>11437</v>
      </c>
      <c r="AM49" s="75">
        <f t="shared" si="30"/>
        <v>594.09999999999764</v>
      </c>
      <c r="AN49" s="55"/>
      <c r="AP49" s="59">
        <f t="shared" si="17"/>
        <v>20200122</v>
      </c>
      <c r="AQ49" s="96"/>
      <c r="AR49" s="62"/>
      <c r="AS49" s="60">
        <f>SUM($AR$3:AR49)</f>
        <v>2257.3999999999996</v>
      </c>
      <c r="AT49" s="78">
        <f t="shared" si="6"/>
        <v>1710.57</v>
      </c>
      <c r="AU49" s="63"/>
      <c r="AW49" s="5"/>
      <c r="AX49" s="6">
        <f>AX48+100</f>
        <v>20200407</v>
      </c>
      <c r="AY49" s="11">
        <v>69.75</v>
      </c>
      <c r="AZ49" s="6"/>
      <c r="BA49" s="7"/>
    </row>
    <row r="50" spans="1:54" x14ac:dyDescent="0.2">
      <c r="A50">
        <f t="shared" si="11"/>
        <v>20200123</v>
      </c>
      <c r="B50">
        <f t="shared" si="12"/>
        <v>0</v>
      </c>
      <c r="C50">
        <f t="shared" si="13"/>
        <v>0</v>
      </c>
      <c r="D50">
        <f t="shared" si="14"/>
        <v>0</v>
      </c>
      <c r="E50">
        <f t="shared" si="7"/>
        <v>0</v>
      </c>
      <c r="F50">
        <f>SUM($E$5:E50)</f>
        <v>30726.36099999999</v>
      </c>
      <c r="G50" s="17">
        <f t="shared" si="15"/>
        <v>20200123</v>
      </c>
      <c r="H50" s="80">
        <f t="shared" si="18"/>
        <v>0</v>
      </c>
      <c r="I50" s="20">
        <f t="shared" si="1"/>
        <v>58544.920000000006</v>
      </c>
      <c r="J50" s="92"/>
      <c r="K50" s="18">
        <f t="shared" si="33"/>
        <v>26038.1</v>
      </c>
      <c r="L50" s="24">
        <f t="shared" si="20"/>
        <v>20200123</v>
      </c>
      <c r="M50" s="30"/>
      <c r="N50" s="82">
        <f>SUM($M$3:M50)</f>
        <v>29967</v>
      </c>
      <c r="O50" s="25">
        <f t="shared" si="2"/>
        <v>48529</v>
      </c>
      <c r="P50" s="26">
        <f t="shared" si="24"/>
        <v>20200123</v>
      </c>
      <c r="Q50" s="34">
        <v>0.1</v>
      </c>
      <c r="R50" s="27">
        <f t="shared" si="5"/>
        <v>1776.1400000000031</v>
      </c>
      <c r="S50" s="12">
        <f t="shared" si="21"/>
        <v>20200123</v>
      </c>
      <c r="T50" s="38"/>
      <c r="U50" s="13">
        <f>SUM($T$4:T50)</f>
        <v>651.83999999999992</v>
      </c>
      <c r="V50" s="39">
        <f t="shared" si="22"/>
        <v>20200123</v>
      </c>
      <c r="W50" s="16">
        <v>-1.36</v>
      </c>
      <c r="X50" s="15">
        <f>SUM($W$4:W50)</f>
        <v>207.94000000000003</v>
      </c>
      <c r="Y50" s="22">
        <f t="shared" si="23"/>
        <v>20200123</v>
      </c>
      <c r="Z50" s="32"/>
      <c r="AA50" s="23">
        <f>SUM($Z$4:Z50)</f>
        <v>300</v>
      </c>
      <c r="AC50" s="46">
        <v>20200123</v>
      </c>
      <c r="AD50" s="90"/>
      <c r="AE50" s="36"/>
      <c r="AF50" s="35">
        <f>SUM($AE$3:AE50)</f>
        <v>30683.289999999997</v>
      </c>
      <c r="AG50" s="47"/>
      <c r="AI50" s="51">
        <f t="shared" si="16"/>
        <v>20200123</v>
      </c>
      <c r="AJ50" s="86"/>
      <c r="AK50" s="54"/>
      <c r="AL50" s="52">
        <f>SUM($AK$4:AK50)</f>
        <v>11437</v>
      </c>
      <c r="AM50" s="75">
        <f t="shared" si="30"/>
        <v>594.09999999999764</v>
      </c>
      <c r="AN50" s="55"/>
      <c r="AP50" s="59">
        <f t="shared" si="17"/>
        <v>20200123</v>
      </c>
      <c r="AQ50" s="96"/>
      <c r="AR50" s="62"/>
      <c r="AS50" s="60">
        <f>SUM($AR$3:AR50)</f>
        <v>2257.3999999999996</v>
      </c>
      <c r="AT50" s="78">
        <f t="shared" si="6"/>
        <v>1710.57</v>
      </c>
      <c r="AU50" s="63"/>
      <c r="AW50" s="5"/>
      <c r="AX50" s="6">
        <f t="shared" si="32"/>
        <v>20200507</v>
      </c>
      <c r="AY50" s="11">
        <v>67.5</v>
      </c>
      <c r="AZ50" s="6"/>
      <c r="BA50" s="7"/>
    </row>
    <row r="51" spans="1:54" x14ac:dyDescent="0.2">
      <c r="A51">
        <f t="shared" si="11"/>
        <v>0</v>
      </c>
      <c r="B51">
        <f t="shared" si="12"/>
        <v>0</v>
      </c>
      <c r="C51">
        <f t="shared" si="13"/>
        <v>0</v>
      </c>
      <c r="D51">
        <f t="shared" si="14"/>
        <v>0</v>
      </c>
      <c r="E51">
        <f t="shared" si="7"/>
        <v>0</v>
      </c>
      <c r="F51">
        <f>SUM($E$5:E51)</f>
        <v>30726.36099999999</v>
      </c>
      <c r="G51" s="17">
        <f t="shared" si="15"/>
        <v>0</v>
      </c>
      <c r="H51" s="80">
        <f t="shared" si="18"/>
        <v>0</v>
      </c>
      <c r="I51" s="20">
        <f t="shared" si="1"/>
        <v>58544.920000000006</v>
      </c>
      <c r="J51" s="92"/>
      <c r="K51" s="18">
        <f t="shared" si="33"/>
        <v>26038.1</v>
      </c>
      <c r="L51" s="24">
        <f t="shared" si="20"/>
        <v>0</v>
      </c>
      <c r="M51" s="30"/>
      <c r="N51" s="82">
        <f>SUM($M$3:M51)</f>
        <v>29967</v>
      </c>
      <c r="O51" s="25">
        <f t="shared" si="2"/>
        <v>48529</v>
      </c>
      <c r="P51" s="26">
        <f t="shared" si="24"/>
        <v>0</v>
      </c>
      <c r="Q51" s="34"/>
      <c r="R51" s="27">
        <f t="shared" si="5"/>
        <v>1776.1400000000031</v>
      </c>
      <c r="S51" s="12">
        <f t="shared" si="21"/>
        <v>0</v>
      </c>
      <c r="T51" s="38"/>
      <c r="U51" s="13">
        <f>SUM($T$4:T51)</f>
        <v>651.83999999999992</v>
      </c>
      <c r="V51" s="39">
        <f t="shared" si="22"/>
        <v>0</v>
      </c>
      <c r="W51" s="16"/>
      <c r="X51" s="15">
        <f>SUM($W$4:W51)</f>
        <v>207.94000000000003</v>
      </c>
      <c r="Y51" s="22">
        <f t="shared" si="23"/>
        <v>0</v>
      </c>
      <c r="Z51" s="32"/>
      <c r="AA51" s="23">
        <f>SUM($Z$4:Z51)</f>
        <v>300</v>
      </c>
      <c r="AC51" s="46"/>
      <c r="AD51" s="90"/>
      <c r="AE51" s="36"/>
      <c r="AF51" s="35">
        <f>SUM($AE$3:AE51)</f>
        <v>30683.289999999997</v>
      </c>
      <c r="AG51" s="47"/>
      <c r="AI51" s="51">
        <f t="shared" si="16"/>
        <v>0</v>
      </c>
      <c r="AJ51" s="86"/>
      <c r="AK51" s="54"/>
      <c r="AL51" s="52">
        <f>SUM($AK$4:AK51)</f>
        <v>11437</v>
      </c>
      <c r="AM51" s="75">
        <f t="shared" si="30"/>
        <v>594.09999999999764</v>
      </c>
      <c r="AN51" s="55"/>
      <c r="AP51" s="59">
        <f t="shared" si="17"/>
        <v>0</v>
      </c>
      <c r="AQ51" s="96"/>
      <c r="AR51" s="62"/>
      <c r="AS51" s="60">
        <f>SUM($AR$3:AR51)</f>
        <v>2257.3999999999996</v>
      </c>
      <c r="AT51" s="78">
        <f t="shared" si="6"/>
        <v>1710.57</v>
      </c>
      <c r="AU51" s="63"/>
      <c r="AW51" s="5"/>
      <c r="AX51" s="6">
        <f t="shared" si="32"/>
        <v>20200607</v>
      </c>
      <c r="AY51" s="11">
        <v>69.75</v>
      </c>
      <c r="AZ51" s="6"/>
      <c r="BA51" s="7"/>
    </row>
    <row r="52" spans="1:54" x14ac:dyDescent="0.2">
      <c r="A52">
        <f t="shared" si="11"/>
        <v>0</v>
      </c>
      <c r="B52">
        <f t="shared" si="12"/>
        <v>0</v>
      </c>
      <c r="C52">
        <f t="shared" si="13"/>
        <v>0</v>
      </c>
      <c r="D52">
        <f t="shared" si="14"/>
        <v>0</v>
      </c>
      <c r="E52">
        <f t="shared" si="7"/>
        <v>0</v>
      </c>
      <c r="F52">
        <f>SUM($E$5:E52)</f>
        <v>30726.36099999999</v>
      </c>
      <c r="G52" s="17">
        <f t="shared" si="15"/>
        <v>0</v>
      </c>
      <c r="H52" s="80">
        <f t="shared" si="18"/>
        <v>0</v>
      </c>
      <c r="I52" s="20">
        <f t="shared" si="1"/>
        <v>58544.920000000006</v>
      </c>
      <c r="J52" s="92"/>
      <c r="K52" s="18">
        <f t="shared" si="33"/>
        <v>26038.1</v>
      </c>
      <c r="L52" s="24">
        <f t="shared" si="20"/>
        <v>0</v>
      </c>
      <c r="M52" s="30"/>
      <c r="N52" s="82">
        <f>SUM($M$3:M52)</f>
        <v>29967</v>
      </c>
      <c r="O52" s="25">
        <f t="shared" si="2"/>
        <v>48529</v>
      </c>
      <c r="P52" s="26">
        <f t="shared" si="24"/>
        <v>0</v>
      </c>
      <c r="Q52" s="34"/>
      <c r="R52" s="27">
        <f t="shared" si="5"/>
        <v>1776.1400000000031</v>
      </c>
      <c r="S52" s="12">
        <f t="shared" si="21"/>
        <v>0</v>
      </c>
      <c r="T52" s="38"/>
      <c r="U52" s="13">
        <f>SUM($T$4:T52)</f>
        <v>651.83999999999992</v>
      </c>
      <c r="V52" s="39">
        <f t="shared" si="22"/>
        <v>0</v>
      </c>
      <c r="W52" s="16"/>
      <c r="X52" s="15">
        <f>SUM($W$4:W52)</f>
        <v>207.94000000000003</v>
      </c>
      <c r="Y52" s="22">
        <f t="shared" si="23"/>
        <v>0</v>
      </c>
      <c r="Z52" s="32"/>
      <c r="AA52" s="23">
        <f>SUM($Z$4:Z52)</f>
        <v>300</v>
      </c>
      <c r="AC52" s="46"/>
      <c r="AD52" s="90"/>
      <c r="AE52" s="36"/>
      <c r="AF52" s="35">
        <f>SUM($AE$3:AE52)</f>
        <v>30683.289999999997</v>
      </c>
      <c r="AG52" s="47"/>
      <c r="AI52" s="51">
        <f t="shared" si="16"/>
        <v>0</v>
      </c>
      <c r="AJ52" s="86"/>
      <c r="AK52" s="54"/>
      <c r="AL52" s="52">
        <f>SUM($AK$4:AK52)</f>
        <v>11437</v>
      </c>
      <c r="AM52" s="75">
        <f t="shared" si="30"/>
        <v>594.09999999999764</v>
      </c>
      <c r="AN52" s="55"/>
      <c r="AP52" s="59">
        <f t="shared" si="17"/>
        <v>0</v>
      </c>
      <c r="AQ52" s="96"/>
      <c r="AR52" s="62"/>
      <c r="AS52" s="60">
        <f>SUM($AR$3:AR52)</f>
        <v>2257.3999999999996</v>
      </c>
      <c r="AT52" s="78">
        <f t="shared" si="6"/>
        <v>1710.57</v>
      </c>
      <c r="AU52" s="63"/>
      <c r="AW52" s="5"/>
      <c r="AX52" s="6">
        <f t="shared" si="32"/>
        <v>20200707</v>
      </c>
      <c r="AY52" s="11">
        <v>67.5</v>
      </c>
      <c r="AZ52" s="6"/>
      <c r="BA52" s="7"/>
    </row>
    <row r="53" spans="1:54" x14ac:dyDescent="0.2">
      <c r="A53">
        <f t="shared" si="11"/>
        <v>0</v>
      </c>
      <c r="B53">
        <f t="shared" si="12"/>
        <v>0</v>
      </c>
      <c r="C53">
        <f t="shared" si="13"/>
        <v>0</v>
      </c>
      <c r="D53">
        <f t="shared" si="14"/>
        <v>0</v>
      </c>
      <c r="E53">
        <f t="shared" si="7"/>
        <v>0</v>
      </c>
      <c r="F53">
        <f>SUM($E$5:E53)</f>
        <v>30726.36099999999</v>
      </c>
      <c r="G53" s="17">
        <f t="shared" si="15"/>
        <v>0</v>
      </c>
      <c r="H53" s="80">
        <f t="shared" si="18"/>
        <v>0</v>
      </c>
      <c r="I53" s="20">
        <f t="shared" si="1"/>
        <v>58544.920000000006</v>
      </c>
      <c r="J53" s="92"/>
      <c r="K53" s="18">
        <f t="shared" si="33"/>
        <v>26038.1</v>
      </c>
      <c r="L53" s="24">
        <f t="shared" si="20"/>
        <v>0</v>
      </c>
      <c r="M53" s="30"/>
      <c r="N53" s="82">
        <f>SUM($M$3:M53)</f>
        <v>29967</v>
      </c>
      <c r="O53" s="25">
        <f t="shared" si="2"/>
        <v>48529</v>
      </c>
      <c r="P53" s="26">
        <f t="shared" si="24"/>
        <v>0</v>
      </c>
      <c r="Q53" s="34"/>
      <c r="R53" s="27">
        <f t="shared" si="5"/>
        <v>1776.1400000000031</v>
      </c>
      <c r="S53" s="12">
        <f t="shared" si="21"/>
        <v>0</v>
      </c>
      <c r="T53" s="38"/>
      <c r="U53" s="13">
        <f>SUM($T$4:T53)</f>
        <v>651.83999999999992</v>
      </c>
      <c r="V53" s="39">
        <f t="shared" si="22"/>
        <v>0</v>
      </c>
      <c r="W53" s="16"/>
      <c r="X53" s="15">
        <f>SUM($W$4:W53)</f>
        <v>207.94000000000003</v>
      </c>
      <c r="Y53" s="22">
        <f t="shared" si="23"/>
        <v>0</v>
      </c>
      <c r="Z53" s="32"/>
      <c r="AA53" s="23">
        <f>SUM($Z$4:Z53)</f>
        <v>300</v>
      </c>
      <c r="AC53" s="46"/>
      <c r="AD53" s="90"/>
      <c r="AE53" s="36"/>
      <c r="AF53" s="35">
        <f>SUM($AE$3:AE53)</f>
        <v>30683.289999999997</v>
      </c>
      <c r="AG53" s="47"/>
      <c r="AI53" s="51">
        <f t="shared" si="16"/>
        <v>0</v>
      </c>
      <c r="AJ53" s="86"/>
      <c r="AK53" s="54"/>
      <c r="AL53" s="52">
        <f>SUM($AK$4:AK53)</f>
        <v>11437</v>
      </c>
      <c r="AM53" s="75">
        <f t="shared" si="30"/>
        <v>594.09999999999764</v>
      </c>
      <c r="AN53" s="55"/>
      <c r="AP53" s="59">
        <f t="shared" si="17"/>
        <v>0</v>
      </c>
      <c r="AQ53" s="96"/>
      <c r="AR53" s="62"/>
      <c r="AS53" s="60">
        <f>SUM($AR$3:AR53)</f>
        <v>2257.3999999999996</v>
      </c>
      <c r="AT53" s="78">
        <f t="shared" si="6"/>
        <v>1710.57</v>
      </c>
      <c r="AU53" s="63"/>
      <c r="AW53" s="5"/>
      <c r="AX53" s="6">
        <f t="shared" si="32"/>
        <v>20200807</v>
      </c>
      <c r="AY53" s="11">
        <v>69.75</v>
      </c>
      <c r="AZ53" s="11">
        <v>5069.75</v>
      </c>
      <c r="BA53" s="7"/>
    </row>
    <row r="54" spans="1:54" x14ac:dyDescent="0.2">
      <c r="A54">
        <f t="shared" si="11"/>
        <v>0</v>
      </c>
      <c r="B54">
        <f t="shared" si="12"/>
        <v>0</v>
      </c>
      <c r="C54">
        <f t="shared" si="13"/>
        <v>0</v>
      </c>
      <c r="D54">
        <f t="shared" si="14"/>
        <v>0</v>
      </c>
      <c r="E54">
        <f t="shared" si="7"/>
        <v>0</v>
      </c>
      <c r="F54">
        <f>SUM($E$5:E54)</f>
        <v>30726.36099999999</v>
      </c>
      <c r="G54" s="17">
        <f t="shared" si="15"/>
        <v>0</v>
      </c>
      <c r="H54" s="80">
        <f t="shared" si="18"/>
        <v>0</v>
      </c>
      <c r="I54" s="20">
        <f t="shared" si="1"/>
        <v>58544.920000000006</v>
      </c>
      <c r="J54" s="92"/>
      <c r="K54" s="18">
        <f t="shared" si="33"/>
        <v>26038.1</v>
      </c>
      <c r="L54" s="24">
        <f t="shared" si="20"/>
        <v>0</v>
      </c>
      <c r="M54" s="30"/>
      <c r="N54" s="82">
        <f>SUM($M$3:M54)</f>
        <v>29967</v>
      </c>
      <c r="O54" s="25">
        <f t="shared" si="2"/>
        <v>48529</v>
      </c>
      <c r="P54" s="26">
        <f t="shared" si="24"/>
        <v>0</v>
      </c>
      <c r="Q54" s="34"/>
      <c r="R54" s="27">
        <f t="shared" si="5"/>
        <v>1776.1400000000031</v>
      </c>
      <c r="S54" s="12">
        <f t="shared" si="21"/>
        <v>0</v>
      </c>
      <c r="T54" s="38"/>
      <c r="U54" s="13">
        <f>SUM($T$4:T54)</f>
        <v>651.83999999999992</v>
      </c>
      <c r="V54" s="39">
        <f t="shared" si="22"/>
        <v>0</v>
      </c>
      <c r="W54" s="16"/>
      <c r="X54" s="15">
        <f>SUM($W$4:W54)</f>
        <v>207.94000000000003</v>
      </c>
      <c r="Y54" s="22">
        <f t="shared" si="23"/>
        <v>0</v>
      </c>
      <c r="Z54" s="32"/>
      <c r="AA54" s="23">
        <f>SUM($Z$4:Z54)</f>
        <v>300</v>
      </c>
      <c r="AC54" s="46"/>
      <c r="AD54" s="90"/>
      <c r="AE54" s="36"/>
      <c r="AF54" s="35">
        <f>SUM($AE$3:AE54)</f>
        <v>30683.289999999997</v>
      </c>
      <c r="AG54" s="47"/>
      <c r="AI54" s="51">
        <f t="shared" si="16"/>
        <v>0</v>
      </c>
      <c r="AJ54" s="86"/>
      <c r="AK54" s="54"/>
      <c r="AL54" s="52">
        <f>SUM($AK$4:AK54)</f>
        <v>11437</v>
      </c>
      <c r="AM54" s="75">
        <f t="shared" si="30"/>
        <v>594.09999999999764</v>
      </c>
      <c r="AN54" s="55"/>
      <c r="AP54" s="59">
        <f t="shared" si="17"/>
        <v>0</v>
      </c>
      <c r="AQ54" s="96"/>
      <c r="AR54" s="62"/>
      <c r="AS54" s="60">
        <f>SUM($AR$3:AR54)</f>
        <v>2257.3999999999996</v>
      </c>
      <c r="AT54" s="78">
        <f t="shared" si="6"/>
        <v>1710.57</v>
      </c>
      <c r="AU54" s="63"/>
      <c r="AW54" s="5"/>
      <c r="AX54" s="6"/>
      <c r="AY54" s="6"/>
      <c r="AZ54" s="6"/>
      <c r="BA54" s="7"/>
    </row>
    <row r="55" spans="1:54" ht="15" thickBot="1" x14ac:dyDescent="0.25">
      <c r="A55">
        <f t="shared" si="11"/>
        <v>0</v>
      </c>
      <c r="B55">
        <f t="shared" si="12"/>
        <v>0</v>
      </c>
      <c r="C55">
        <f t="shared" si="13"/>
        <v>0</v>
      </c>
      <c r="D55">
        <f t="shared" si="14"/>
        <v>0</v>
      </c>
      <c r="E55">
        <f t="shared" si="7"/>
        <v>0</v>
      </c>
      <c r="F55">
        <f>SUM($E$5:E55)</f>
        <v>30726.36099999999</v>
      </c>
      <c r="G55" s="17">
        <f t="shared" si="15"/>
        <v>0</v>
      </c>
      <c r="H55" s="80">
        <f t="shared" si="18"/>
        <v>0</v>
      </c>
      <c r="I55" s="20">
        <f t="shared" si="1"/>
        <v>58544.920000000006</v>
      </c>
      <c r="J55" s="92"/>
      <c r="K55" s="18">
        <f t="shared" si="33"/>
        <v>26038.1</v>
      </c>
      <c r="L55" s="24">
        <f t="shared" si="20"/>
        <v>0</v>
      </c>
      <c r="M55" s="30"/>
      <c r="N55" s="82">
        <f>SUM($M$3:M55)</f>
        <v>29967</v>
      </c>
      <c r="O55" s="25">
        <f t="shared" si="2"/>
        <v>48529</v>
      </c>
      <c r="P55" s="26">
        <f t="shared" si="24"/>
        <v>0</v>
      </c>
      <c r="Q55" s="34"/>
      <c r="R55" s="27">
        <f t="shared" si="5"/>
        <v>1776.1400000000031</v>
      </c>
      <c r="S55" s="12">
        <f t="shared" si="21"/>
        <v>0</v>
      </c>
      <c r="T55" s="38"/>
      <c r="U55" s="13">
        <f>SUM($T$4:T55)</f>
        <v>651.83999999999992</v>
      </c>
      <c r="V55" s="39">
        <f t="shared" si="22"/>
        <v>0</v>
      </c>
      <c r="W55" s="16"/>
      <c r="X55" s="15">
        <f>SUM($W$4:W55)</f>
        <v>207.94000000000003</v>
      </c>
      <c r="Y55" s="22">
        <f t="shared" si="23"/>
        <v>0</v>
      </c>
      <c r="Z55" s="32"/>
      <c r="AA55" s="23">
        <f>SUM($Z$4:Z55)</f>
        <v>300</v>
      </c>
      <c r="AC55" s="46"/>
      <c r="AD55" s="90"/>
      <c r="AE55" s="36"/>
      <c r="AF55" s="35">
        <f>SUM($AE$3:AE55)</f>
        <v>30683.289999999997</v>
      </c>
      <c r="AG55" s="47"/>
      <c r="AI55" s="51">
        <f t="shared" si="16"/>
        <v>0</v>
      </c>
      <c r="AJ55" s="86"/>
      <c r="AK55" s="54"/>
      <c r="AL55" s="52">
        <f>SUM($AK$4:AK55)</f>
        <v>11437</v>
      </c>
      <c r="AM55" s="75">
        <f t="shared" si="30"/>
        <v>594.09999999999764</v>
      </c>
      <c r="AN55" s="55"/>
      <c r="AP55" s="59">
        <f t="shared" si="17"/>
        <v>0</v>
      </c>
      <c r="AQ55" s="96"/>
      <c r="AR55" s="62"/>
      <c r="AS55" s="60">
        <f>SUM($AR$3:AR55)</f>
        <v>2257.3999999999996</v>
      </c>
      <c r="AT55" s="78">
        <f t="shared" si="6"/>
        <v>1710.57</v>
      </c>
      <c r="AU55" s="63"/>
      <c r="AW55" s="8"/>
      <c r="AX55" s="9" t="s">
        <v>19</v>
      </c>
      <c r="AY55" s="9">
        <f>AY42+AY43+AY44+AY45+AY46+AY47+AY48+AY49+AY50+AY51+AY52+69.75</f>
        <v>789.75</v>
      </c>
      <c r="AZ55" s="9"/>
      <c r="BA55" s="10"/>
      <c r="BB55" s="5"/>
    </row>
    <row r="56" spans="1:54" ht="15" thickTop="1" x14ac:dyDescent="0.2">
      <c r="A56">
        <f t="shared" si="11"/>
        <v>0</v>
      </c>
      <c r="B56">
        <f t="shared" si="12"/>
        <v>0</v>
      </c>
      <c r="C56">
        <f t="shared" si="13"/>
        <v>0</v>
      </c>
      <c r="D56">
        <f t="shared" si="14"/>
        <v>0</v>
      </c>
      <c r="E56">
        <f t="shared" si="7"/>
        <v>0</v>
      </c>
      <c r="F56">
        <f>SUM($E$5:E56)</f>
        <v>30726.36099999999</v>
      </c>
      <c r="G56" s="17">
        <f t="shared" si="15"/>
        <v>0</v>
      </c>
      <c r="H56" s="80">
        <f t="shared" si="18"/>
        <v>0</v>
      </c>
      <c r="I56" s="20">
        <f t="shared" si="1"/>
        <v>58544.920000000006</v>
      </c>
      <c r="J56" s="92"/>
      <c r="K56" s="18">
        <f t="shared" si="33"/>
        <v>26038.1</v>
      </c>
      <c r="L56" s="24">
        <f t="shared" si="20"/>
        <v>0</v>
      </c>
      <c r="M56" s="30"/>
      <c r="N56" s="82">
        <f>SUM($M$3:M56)</f>
        <v>29967</v>
      </c>
      <c r="O56" s="25">
        <f t="shared" si="2"/>
        <v>48529</v>
      </c>
      <c r="P56" s="26">
        <f t="shared" si="24"/>
        <v>0</v>
      </c>
      <c r="Q56" s="34"/>
      <c r="R56" s="27">
        <f t="shared" si="5"/>
        <v>1776.1400000000031</v>
      </c>
      <c r="S56" s="12">
        <f t="shared" si="21"/>
        <v>0</v>
      </c>
      <c r="T56" s="38"/>
      <c r="U56" s="13">
        <f>SUM($T$4:T56)</f>
        <v>651.83999999999992</v>
      </c>
      <c r="V56" s="39">
        <f t="shared" si="22"/>
        <v>0</v>
      </c>
      <c r="W56" s="16"/>
      <c r="X56" s="15">
        <f>SUM($W$4:W56)</f>
        <v>207.94000000000003</v>
      </c>
      <c r="Y56" s="22">
        <f t="shared" si="23"/>
        <v>0</v>
      </c>
      <c r="Z56" s="32"/>
      <c r="AA56" s="23">
        <f>SUM($Z$4:Z56)</f>
        <v>300</v>
      </c>
      <c r="AC56" s="46"/>
      <c r="AD56" s="90"/>
      <c r="AE56" s="36"/>
      <c r="AF56" s="35">
        <f>SUM($AE$3:AE56)</f>
        <v>30683.289999999997</v>
      </c>
      <c r="AG56" s="47"/>
      <c r="AI56" s="51">
        <f t="shared" si="16"/>
        <v>0</v>
      </c>
      <c r="AJ56" s="86"/>
      <c r="AK56" s="54"/>
      <c r="AL56" s="52">
        <f>SUM($AK$4:AK56)</f>
        <v>11437</v>
      </c>
      <c r="AM56" s="75">
        <f t="shared" si="30"/>
        <v>594.09999999999764</v>
      </c>
      <c r="AN56" s="55"/>
      <c r="AP56" s="59">
        <f t="shared" si="17"/>
        <v>0</v>
      </c>
      <c r="AQ56" s="96"/>
      <c r="AR56" s="62"/>
      <c r="AS56" s="60">
        <f>SUM($AR$3:AR56)</f>
        <v>2257.3999999999996</v>
      </c>
      <c r="AT56" s="78">
        <f t="shared" si="6"/>
        <v>1710.57</v>
      </c>
      <c r="AU56" s="63"/>
    </row>
    <row r="57" spans="1:54" ht="15" thickBot="1" x14ac:dyDescent="0.25">
      <c r="A57">
        <f t="shared" si="11"/>
        <v>0</v>
      </c>
      <c r="B57">
        <f t="shared" si="12"/>
        <v>0</v>
      </c>
      <c r="C57">
        <f t="shared" si="13"/>
        <v>0</v>
      </c>
      <c r="D57">
        <f t="shared" si="14"/>
        <v>0</v>
      </c>
      <c r="E57">
        <f t="shared" si="7"/>
        <v>0</v>
      </c>
      <c r="F57">
        <f>SUM($E$5:E57)</f>
        <v>30726.36099999999</v>
      </c>
      <c r="G57" s="17">
        <f t="shared" si="15"/>
        <v>0</v>
      </c>
      <c r="H57" s="80">
        <f t="shared" si="18"/>
        <v>0</v>
      </c>
      <c r="I57" s="20">
        <f t="shared" si="1"/>
        <v>58544.920000000006</v>
      </c>
      <c r="J57" s="92"/>
      <c r="K57" s="18">
        <f t="shared" si="33"/>
        <v>26038.1</v>
      </c>
      <c r="L57" s="24">
        <f t="shared" si="20"/>
        <v>0</v>
      </c>
      <c r="M57" s="30"/>
      <c r="N57" s="82">
        <f>SUM($M$3:M57)</f>
        <v>29967</v>
      </c>
      <c r="O57" s="25">
        <f t="shared" si="2"/>
        <v>48529</v>
      </c>
      <c r="P57" s="26">
        <f t="shared" si="24"/>
        <v>0</v>
      </c>
      <c r="Q57" s="34"/>
      <c r="R57" s="27">
        <f t="shared" si="5"/>
        <v>1776.1400000000031</v>
      </c>
      <c r="S57" s="12">
        <f t="shared" si="21"/>
        <v>0</v>
      </c>
      <c r="T57" s="38"/>
      <c r="U57" s="13">
        <f>SUM($T$4:T57)</f>
        <v>651.83999999999992</v>
      </c>
      <c r="V57" s="39">
        <f t="shared" si="22"/>
        <v>0</v>
      </c>
      <c r="W57" s="16"/>
      <c r="X57" s="15">
        <f>SUM($W$4:W57)</f>
        <v>207.94000000000003</v>
      </c>
      <c r="Y57" s="22">
        <f t="shared" si="23"/>
        <v>0</v>
      </c>
      <c r="Z57" s="32"/>
      <c r="AA57" s="23">
        <f>SUM($Z$4:Z57)</f>
        <v>300</v>
      </c>
      <c r="AC57" s="46"/>
      <c r="AD57" s="90"/>
      <c r="AE57" s="36"/>
      <c r="AF57" s="35">
        <f>SUM($AE$3:AE57)</f>
        <v>30683.289999999997</v>
      </c>
      <c r="AG57" s="47"/>
      <c r="AI57" s="51">
        <f t="shared" si="16"/>
        <v>0</v>
      </c>
      <c r="AJ57" s="86"/>
      <c r="AK57" s="54"/>
      <c r="AL57" s="52">
        <f>SUM($AK$4:AK57)</f>
        <v>11437</v>
      </c>
      <c r="AM57" s="75">
        <f t="shared" si="30"/>
        <v>594.09999999999764</v>
      </c>
      <c r="AN57" s="55"/>
      <c r="AP57" s="59">
        <f t="shared" si="17"/>
        <v>0</v>
      </c>
      <c r="AQ57" s="96"/>
      <c r="AR57" s="62"/>
      <c r="AS57" s="60">
        <f>SUM($AR$3:AR57)</f>
        <v>2257.3999999999996</v>
      </c>
      <c r="AT57" s="78">
        <f t="shared" si="6"/>
        <v>1710.57</v>
      </c>
      <c r="AU57" s="63"/>
    </row>
    <row r="58" spans="1:54" ht="15" thickTop="1" x14ac:dyDescent="0.2">
      <c r="A58">
        <f t="shared" si="11"/>
        <v>0</v>
      </c>
      <c r="B58">
        <f t="shared" si="12"/>
        <v>0</v>
      </c>
      <c r="C58">
        <f t="shared" si="13"/>
        <v>0</v>
      </c>
      <c r="D58">
        <f t="shared" si="14"/>
        <v>0</v>
      </c>
      <c r="E58">
        <f t="shared" si="7"/>
        <v>0</v>
      </c>
      <c r="F58">
        <f>SUM($E$5:E58)</f>
        <v>30726.36099999999</v>
      </c>
      <c r="G58" s="17">
        <f t="shared" si="15"/>
        <v>0</v>
      </c>
      <c r="H58" s="80">
        <f t="shared" si="18"/>
        <v>0</v>
      </c>
      <c r="I58" s="20">
        <f t="shared" si="1"/>
        <v>58544.920000000006</v>
      </c>
      <c r="J58" s="92"/>
      <c r="K58" s="18">
        <f t="shared" si="33"/>
        <v>26038.1</v>
      </c>
      <c r="L58" s="24">
        <f t="shared" si="20"/>
        <v>0</v>
      </c>
      <c r="M58" s="30"/>
      <c r="N58" s="82">
        <f>SUM($M$3:M58)</f>
        <v>29967</v>
      </c>
      <c r="O58" s="25">
        <f t="shared" si="2"/>
        <v>48529</v>
      </c>
      <c r="P58" s="26">
        <f t="shared" si="24"/>
        <v>0</v>
      </c>
      <c r="Q58" s="34"/>
      <c r="R58" s="27">
        <f t="shared" si="5"/>
        <v>1776.1400000000031</v>
      </c>
      <c r="S58" s="12">
        <f t="shared" si="21"/>
        <v>0</v>
      </c>
      <c r="T58" s="38"/>
      <c r="U58" s="13">
        <f>SUM($T$4:T58)</f>
        <v>651.83999999999992</v>
      </c>
      <c r="V58" s="39">
        <f t="shared" si="22"/>
        <v>0</v>
      </c>
      <c r="W58" s="16"/>
      <c r="X58" s="15">
        <f>SUM($W$4:W58)</f>
        <v>207.94000000000003</v>
      </c>
      <c r="Y58" s="22">
        <f t="shared" si="23"/>
        <v>0</v>
      </c>
      <c r="Z58" s="32"/>
      <c r="AA58" s="23">
        <f>SUM($Z$4:Z58)</f>
        <v>300</v>
      </c>
      <c r="AC58" s="46"/>
      <c r="AD58" s="90"/>
      <c r="AE58" s="36"/>
      <c r="AF58" s="35">
        <f>SUM($AE$3:AE58)</f>
        <v>30683.289999999997</v>
      </c>
      <c r="AG58" s="47"/>
      <c r="AI58" s="51">
        <f t="shared" si="16"/>
        <v>0</v>
      </c>
      <c r="AJ58" s="86"/>
      <c r="AK58" s="54"/>
      <c r="AL58" s="52">
        <f>SUM($AK$4:AK58)</f>
        <v>11437</v>
      </c>
      <c r="AM58" s="75">
        <f t="shared" si="30"/>
        <v>594.09999999999764</v>
      </c>
      <c r="AN58" s="55"/>
      <c r="AP58" s="59">
        <f t="shared" si="17"/>
        <v>0</v>
      </c>
      <c r="AQ58" s="96"/>
      <c r="AR58" s="62"/>
      <c r="AS58" s="60">
        <f>SUM($AR$3:AR58)</f>
        <v>2257.3999999999996</v>
      </c>
      <c r="AT58" s="78">
        <f t="shared" si="6"/>
        <v>1710.57</v>
      </c>
      <c r="AU58" s="63"/>
      <c r="AW58" s="2" t="s">
        <v>0</v>
      </c>
      <c r="AX58" s="3" t="s">
        <v>5</v>
      </c>
      <c r="AY58" s="3" t="s">
        <v>6</v>
      </c>
      <c r="AZ58" s="3" t="s">
        <v>7</v>
      </c>
      <c r="BA58" s="4" t="s">
        <v>8</v>
      </c>
    </row>
    <row r="59" spans="1:54" x14ac:dyDescent="0.2">
      <c r="A59">
        <f t="shared" si="11"/>
        <v>0</v>
      </c>
      <c r="B59">
        <f t="shared" si="12"/>
        <v>0</v>
      </c>
      <c r="C59">
        <f t="shared" si="13"/>
        <v>0</v>
      </c>
      <c r="D59">
        <f t="shared" si="14"/>
        <v>0</v>
      </c>
      <c r="E59">
        <f t="shared" si="7"/>
        <v>0</v>
      </c>
      <c r="F59">
        <f>SUM($E$5:E59)</f>
        <v>30726.36099999999</v>
      </c>
      <c r="G59" s="17">
        <f t="shared" si="15"/>
        <v>0</v>
      </c>
      <c r="H59" s="80">
        <f t="shared" si="18"/>
        <v>0</v>
      </c>
      <c r="I59" s="20">
        <f t="shared" si="1"/>
        <v>58544.920000000006</v>
      </c>
      <c r="J59" s="92"/>
      <c r="K59" s="18">
        <f t="shared" si="33"/>
        <v>26038.1</v>
      </c>
      <c r="L59" s="24">
        <f t="shared" si="20"/>
        <v>0</v>
      </c>
      <c r="M59" s="30"/>
      <c r="N59" s="82">
        <f>SUM($M$3:M59)</f>
        <v>29967</v>
      </c>
      <c r="O59" s="25">
        <f t="shared" si="2"/>
        <v>48529</v>
      </c>
      <c r="P59" s="26">
        <f t="shared" si="24"/>
        <v>0</v>
      </c>
      <c r="Q59" s="34"/>
      <c r="R59" s="27">
        <f t="shared" si="5"/>
        <v>1776.1400000000031</v>
      </c>
      <c r="S59" s="12">
        <f t="shared" si="21"/>
        <v>0</v>
      </c>
      <c r="T59" s="38"/>
      <c r="U59" s="13">
        <f>SUM($T$4:T59)</f>
        <v>651.83999999999992</v>
      </c>
      <c r="V59" s="39">
        <f t="shared" si="22"/>
        <v>0</v>
      </c>
      <c r="W59" s="16"/>
      <c r="X59" s="15">
        <f>SUM($W$4:W59)</f>
        <v>207.94000000000003</v>
      </c>
      <c r="Y59" s="22">
        <f t="shared" si="23"/>
        <v>0</v>
      </c>
      <c r="Z59" s="32"/>
      <c r="AA59" s="23">
        <f>SUM($Z$4:Z59)</f>
        <v>300</v>
      </c>
      <c r="AC59" s="46"/>
      <c r="AD59" s="90"/>
      <c r="AE59" s="36"/>
      <c r="AF59" s="35">
        <f>SUM($AE$3:AE59)</f>
        <v>30683.289999999997</v>
      </c>
      <c r="AG59" s="47"/>
      <c r="AI59" s="51">
        <f t="shared" si="16"/>
        <v>0</v>
      </c>
      <c r="AJ59" s="86"/>
      <c r="AK59" s="54"/>
      <c r="AL59" s="52">
        <f>SUM($AK$4:AK59)</f>
        <v>11437</v>
      </c>
      <c r="AM59" s="75">
        <f t="shared" si="30"/>
        <v>594.09999999999764</v>
      </c>
      <c r="AN59" s="55"/>
      <c r="AP59" s="59">
        <f t="shared" si="17"/>
        <v>0</v>
      </c>
      <c r="AQ59" s="96"/>
      <c r="AR59" s="62"/>
      <c r="AS59" s="60">
        <f>SUM($AR$3:AR59)</f>
        <v>2257.3999999999996</v>
      </c>
      <c r="AT59" s="78">
        <f t="shared" si="6"/>
        <v>1710.57</v>
      </c>
      <c r="AU59" s="63"/>
      <c r="AW59" s="5">
        <v>20191008</v>
      </c>
      <c r="AX59" s="6">
        <v>6000</v>
      </c>
      <c r="AY59" s="6">
        <v>12</v>
      </c>
      <c r="AZ59" s="6"/>
      <c r="BA59" s="7" t="s">
        <v>13</v>
      </c>
    </row>
    <row r="60" spans="1:54" x14ac:dyDescent="0.2">
      <c r="A60">
        <f t="shared" si="11"/>
        <v>0</v>
      </c>
      <c r="B60">
        <f t="shared" si="12"/>
        <v>0</v>
      </c>
      <c r="C60">
        <f t="shared" si="13"/>
        <v>0</v>
      </c>
      <c r="D60">
        <f t="shared" si="14"/>
        <v>0</v>
      </c>
      <c r="E60">
        <f t="shared" si="7"/>
        <v>0</v>
      </c>
      <c r="F60">
        <f>SUM($E$5:E60)</f>
        <v>30726.36099999999</v>
      </c>
      <c r="G60" s="17">
        <f t="shared" si="15"/>
        <v>0</v>
      </c>
      <c r="H60" s="80">
        <f t="shared" si="18"/>
        <v>0</v>
      </c>
      <c r="I60" s="20">
        <f t="shared" si="1"/>
        <v>58544.920000000006</v>
      </c>
      <c r="J60" s="92"/>
      <c r="K60" s="18">
        <f t="shared" si="33"/>
        <v>26038.1</v>
      </c>
      <c r="L60" s="24">
        <f t="shared" si="20"/>
        <v>0</v>
      </c>
      <c r="M60" s="30"/>
      <c r="N60" s="82">
        <f>SUM($M$3:M60)</f>
        <v>29967</v>
      </c>
      <c r="O60" s="25">
        <f t="shared" si="2"/>
        <v>48529</v>
      </c>
      <c r="P60" s="26">
        <f t="shared" si="24"/>
        <v>0</v>
      </c>
      <c r="Q60" s="34"/>
      <c r="R60" s="27">
        <f t="shared" si="5"/>
        <v>1776.1400000000031</v>
      </c>
      <c r="S60" s="12">
        <f t="shared" si="21"/>
        <v>0</v>
      </c>
      <c r="T60" s="38"/>
      <c r="U60" s="13">
        <f>SUM($T$4:T60)</f>
        <v>651.83999999999992</v>
      </c>
      <c r="V60" s="39">
        <f t="shared" si="22"/>
        <v>0</v>
      </c>
      <c r="W60" s="16"/>
      <c r="X60" s="15">
        <f>SUM($W$4:W60)</f>
        <v>207.94000000000003</v>
      </c>
      <c r="Y60" s="22">
        <f t="shared" si="23"/>
        <v>0</v>
      </c>
      <c r="Z60" s="32"/>
      <c r="AA60" s="23">
        <f>SUM($Z$4:Z60)</f>
        <v>300</v>
      </c>
      <c r="AC60" s="46"/>
      <c r="AD60" s="90"/>
      <c r="AE60" s="36"/>
      <c r="AF60" s="35">
        <f>SUM($AE$3:AE60)</f>
        <v>30683.289999999997</v>
      </c>
      <c r="AG60" s="47"/>
      <c r="AI60" s="51">
        <f t="shared" si="16"/>
        <v>0</v>
      </c>
      <c r="AJ60" s="86"/>
      <c r="AK60" s="54"/>
      <c r="AL60" s="52">
        <f>SUM($AK$4:AK60)</f>
        <v>11437</v>
      </c>
      <c r="AM60" s="75">
        <f t="shared" si="30"/>
        <v>594.09999999999764</v>
      </c>
      <c r="AN60" s="55"/>
      <c r="AP60" s="59">
        <f t="shared" si="17"/>
        <v>0</v>
      </c>
      <c r="AQ60" s="96"/>
      <c r="AR60" s="62"/>
      <c r="AS60" s="60">
        <f>SUM($AR$3:AR60)</f>
        <v>2257.3999999999996</v>
      </c>
      <c r="AT60" s="78">
        <f t="shared" si="6"/>
        <v>1710.57</v>
      </c>
      <c r="AU60" s="63"/>
      <c r="AW60" s="5" t="s">
        <v>17</v>
      </c>
      <c r="AX60" s="6" t="s">
        <v>14</v>
      </c>
      <c r="AY60" s="6" t="s">
        <v>15</v>
      </c>
      <c r="AZ60" s="6" t="s">
        <v>16</v>
      </c>
      <c r="BA60" s="7"/>
    </row>
    <row r="61" spans="1:54" x14ac:dyDescent="0.2">
      <c r="A61">
        <f t="shared" si="11"/>
        <v>0</v>
      </c>
      <c r="B61">
        <f t="shared" si="12"/>
        <v>0</v>
      </c>
      <c r="C61">
        <f t="shared" si="13"/>
        <v>0</v>
      </c>
      <c r="D61">
        <f t="shared" si="14"/>
        <v>0</v>
      </c>
      <c r="E61">
        <f t="shared" si="7"/>
        <v>0</v>
      </c>
      <c r="F61">
        <f>SUM($E$5:E61)</f>
        <v>30726.36099999999</v>
      </c>
      <c r="G61" s="17">
        <f t="shared" si="15"/>
        <v>0</v>
      </c>
      <c r="H61" s="80">
        <f t="shared" si="18"/>
        <v>0</v>
      </c>
      <c r="I61" s="20">
        <f t="shared" si="1"/>
        <v>58544.920000000006</v>
      </c>
      <c r="J61" s="92"/>
      <c r="K61" s="18">
        <f t="shared" si="33"/>
        <v>26038.1</v>
      </c>
      <c r="L61" s="24">
        <f t="shared" si="20"/>
        <v>0</v>
      </c>
      <c r="M61" s="30"/>
      <c r="N61" s="82">
        <f>SUM($M$3:M61)</f>
        <v>29967</v>
      </c>
      <c r="O61" s="25">
        <f t="shared" si="2"/>
        <v>48529</v>
      </c>
      <c r="P61" s="26">
        <f t="shared" si="24"/>
        <v>0</v>
      </c>
      <c r="Q61" s="34"/>
      <c r="R61" s="27">
        <f t="shared" si="5"/>
        <v>1776.1400000000031</v>
      </c>
      <c r="S61" s="12">
        <f t="shared" si="21"/>
        <v>0</v>
      </c>
      <c r="T61" s="38"/>
      <c r="U61" s="13">
        <f>SUM($T$4:T61)</f>
        <v>651.83999999999992</v>
      </c>
      <c r="V61" s="39">
        <f t="shared" si="22"/>
        <v>0</v>
      </c>
      <c r="W61" s="16"/>
      <c r="X61" s="15">
        <f>SUM($W$4:W61)</f>
        <v>207.94000000000003</v>
      </c>
      <c r="Y61" s="22">
        <f t="shared" si="23"/>
        <v>0</v>
      </c>
      <c r="Z61" s="32"/>
      <c r="AA61" s="23">
        <f>SUM($Z$4:Z61)</f>
        <v>300</v>
      </c>
      <c r="AC61" s="46"/>
      <c r="AD61" s="90"/>
      <c r="AE61" s="36"/>
      <c r="AF61" s="35">
        <f>SUM($AE$3:AE61)</f>
        <v>30683.289999999997</v>
      </c>
      <c r="AG61" s="47"/>
      <c r="AI61" s="51">
        <f t="shared" si="16"/>
        <v>0</v>
      </c>
      <c r="AJ61" s="86"/>
      <c r="AK61" s="54"/>
      <c r="AL61" s="52">
        <f>SUM($AK$4:AK61)</f>
        <v>11437</v>
      </c>
      <c r="AM61" s="75">
        <f t="shared" si="30"/>
        <v>594.09999999999764</v>
      </c>
      <c r="AN61" s="55"/>
      <c r="AP61" s="59">
        <f t="shared" si="17"/>
        <v>0</v>
      </c>
      <c r="AQ61" s="96"/>
      <c r="AR61" s="62"/>
      <c r="AS61" s="60">
        <f>SUM($AR$3:AR61)</f>
        <v>2257.3999999999996</v>
      </c>
      <c r="AT61" s="78">
        <f t="shared" si="6"/>
        <v>1710.57</v>
      </c>
      <c r="AU61" s="63"/>
      <c r="AW61" s="5" t="s">
        <v>21</v>
      </c>
      <c r="AX61" s="6">
        <v>20191107</v>
      </c>
      <c r="AY61" s="6">
        <v>81</v>
      </c>
      <c r="AZ61" s="6" t="s">
        <v>18</v>
      </c>
      <c r="BA61" s="7"/>
    </row>
    <row r="62" spans="1:54" x14ac:dyDescent="0.2">
      <c r="A62">
        <f t="shared" si="11"/>
        <v>0</v>
      </c>
      <c r="B62">
        <f t="shared" si="12"/>
        <v>0</v>
      </c>
      <c r="C62">
        <f t="shared" si="13"/>
        <v>0</v>
      </c>
      <c r="D62">
        <f t="shared" si="14"/>
        <v>0</v>
      </c>
      <c r="E62">
        <f t="shared" si="7"/>
        <v>0</v>
      </c>
      <c r="F62">
        <f>SUM($E$5:E62)</f>
        <v>30726.36099999999</v>
      </c>
      <c r="G62" s="17">
        <f t="shared" si="15"/>
        <v>0</v>
      </c>
      <c r="H62" s="80">
        <f t="shared" si="18"/>
        <v>0</v>
      </c>
      <c r="I62" s="20">
        <f t="shared" si="1"/>
        <v>58544.920000000006</v>
      </c>
      <c r="J62" s="92"/>
      <c r="K62" s="18">
        <f t="shared" si="33"/>
        <v>26038.1</v>
      </c>
      <c r="L62" s="24">
        <f t="shared" si="20"/>
        <v>0</v>
      </c>
      <c r="M62" s="30"/>
      <c r="N62" s="82">
        <f>SUM($M$3:M62)</f>
        <v>29967</v>
      </c>
      <c r="O62" s="25">
        <f t="shared" si="2"/>
        <v>48529</v>
      </c>
      <c r="P62" s="26">
        <f t="shared" si="24"/>
        <v>0</v>
      </c>
      <c r="Q62" s="34"/>
      <c r="R62" s="27">
        <f t="shared" si="5"/>
        <v>1776.1400000000031</v>
      </c>
      <c r="S62" s="12">
        <f t="shared" si="21"/>
        <v>0</v>
      </c>
      <c r="T62" s="38"/>
      <c r="U62" s="13">
        <f>SUM($T$4:T62)</f>
        <v>651.83999999999992</v>
      </c>
      <c r="V62" s="39">
        <f t="shared" si="22"/>
        <v>0</v>
      </c>
      <c r="W62" s="16"/>
      <c r="X62" s="15">
        <f>SUM($W$4:W62)</f>
        <v>207.94000000000003</v>
      </c>
      <c r="Y62" s="22">
        <f t="shared" si="23"/>
        <v>0</v>
      </c>
      <c r="Z62" s="32"/>
      <c r="AA62" s="23">
        <f>SUM($Z$4:Z62)</f>
        <v>300</v>
      </c>
      <c r="AC62" s="46"/>
      <c r="AD62" s="90"/>
      <c r="AE62" s="36"/>
      <c r="AF62" s="35">
        <f>SUM($AE$3:AE62)</f>
        <v>30683.289999999997</v>
      </c>
      <c r="AG62" s="47"/>
      <c r="AI62" s="51">
        <f t="shared" si="16"/>
        <v>0</v>
      </c>
      <c r="AJ62" s="86"/>
      <c r="AK62" s="54"/>
      <c r="AL62" s="52">
        <f>SUM($AK$4:AK62)</f>
        <v>11437</v>
      </c>
      <c r="AM62" s="75">
        <f t="shared" si="30"/>
        <v>594.09999999999764</v>
      </c>
      <c r="AN62" s="55"/>
      <c r="AP62" s="59">
        <f t="shared" si="17"/>
        <v>0</v>
      </c>
      <c r="AQ62" s="96"/>
      <c r="AR62" s="62"/>
      <c r="AS62" s="60">
        <f>SUM($AR$3:AR62)</f>
        <v>2257.3999999999996</v>
      </c>
      <c r="AT62" s="78">
        <f t="shared" si="6"/>
        <v>1710.57</v>
      </c>
      <c r="AU62" s="63"/>
      <c r="AW62" s="5"/>
      <c r="AX62" s="6">
        <v>20191207</v>
      </c>
      <c r="AY62" s="6">
        <v>81</v>
      </c>
      <c r="AZ62" s="6" t="s">
        <v>18</v>
      </c>
      <c r="BA62" s="7"/>
    </row>
    <row r="63" spans="1:54" x14ac:dyDescent="0.2">
      <c r="A63">
        <f t="shared" si="11"/>
        <v>0</v>
      </c>
      <c r="B63">
        <f t="shared" si="12"/>
        <v>0</v>
      </c>
      <c r="C63">
        <f t="shared" si="13"/>
        <v>0</v>
      </c>
      <c r="D63">
        <f t="shared" si="14"/>
        <v>0</v>
      </c>
      <c r="E63">
        <f t="shared" si="7"/>
        <v>0</v>
      </c>
      <c r="F63">
        <f>SUM($E$5:E63)</f>
        <v>30726.36099999999</v>
      </c>
      <c r="G63" s="17">
        <f t="shared" si="15"/>
        <v>0</v>
      </c>
      <c r="H63" s="80">
        <f t="shared" si="18"/>
        <v>0</v>
      </c>
      <c r="I63" s="20">
        <f t="shared" si="1"/>
        <v>58544.920000000006</v>
      </c>
      <c r="J63" s="92"/>
      <c r="K63" s="18">
        <f t="shared" si="33"/>
        <v>26038.1</v>
      </c>
      <c r="L63" s="24">
        <f t="shared" si="20"/>
        <v>0</v>
      </c>
      <c r="M63" s="30"/>
      <c r="N63" s="82">
        <f>SUM($M$3:M63)</f>
        <v>29967</v>
      </c>
      <c r="O63" s="25">
        <f t="shared" si="2"/>
        <v>48529</v>
      </c>
      <c r="P63" s="26">
        <f t="shared" si="24"/>
        <v>0</v>
      </c>
      <c r="Q63" s="34"/>
      <c r="R63" s="27">
        <f t="shared" si="5"/>
        <v>1776.1400000000031</v>
      </c>
      <c r="S63" s="12">
        <f t="shared" si="21"/>
        <v>0</v>
      </c>
      <c r="T63" s="38"/>
      <c r="U63" s="13">
        <f>SUM($T$4:T63)</f>
        <v>651.83999999999992</v>
      </c>
      <c r="V63" s="39">
        <f t="shared" si="22"/>
        <v>0</v>
      </c>
      <c r="W63" s="16"/>
      <c r="X63" s="15">
        <f>SUM($W$4:W63)</f>
        <v>207.94000000000003</v>
      </c>
      <c r="Y63" s="22">
        <f t="shared" si="23"/>
        <v>0</v>
      </c>
      <c r="Z63" s="32"/>
      <c r="AA63" s="23">
        <f>SUM($Z$4:Z63)</f>
        <v>300</v>
      </c>
      <c r="AC63" s="46"/>
      <c r="AD63" s="90"/>
      <c r="AE63" s="36"/>
      <c r="AF63" s="35">
        <f>SUM($AE$3:AE63)</f>
        <v>30683.289999999997</v>
      </c>
      <c r="AG63" s="47"/>
      <c r="AI63" s="51">
        <f t="shared" si="16"/>
        <v>0</v>
      </c>
      <c r="AJ63" s="86"/>
      <c r="AK63" s="54"/>
      <c r="AL63" s="52">
        <f>SUM($AK$4:AK63)</f>
        <v>11437</v>
      </c>
      <c r="AM63" s="75">
        <f t="shared" si="30"/>
        <v>594.09999999999764</v>
      </c>
      <c r="AN63" s="55"/>
      <c r="AP63" s="59">
        <f t="shared" si="17"/>
        <v>0</v>
      </c>
      <c r="AQ63" s="96"/>
      <c r="AR63" s="62"/>
      <c r="AS63" s="60">
        <f>SUM($AR$3:AR63)</f>
        <v>2257.3999999999996</v>
      </c>
      <c r="AT63" s="78">
        <f t="shared" si="6"/>
        <v>1710.57</v>
      </c>
      <c r="AU63" s="63"/>
      <c r="AW63" s="5"/>
      <c r="AX63" s="11">
        <v>20200107</v>
      </c>
      <c r="AY63" s="11">
        <v>83.7</v>
      </c>
      <c r="AZ63" s="6" t="s">
        <v>18</v>
      </c>
      <c r="BA63" s="7"/>
    </row>
    <row r="64" spans="1:54" x14ac:dyDescent="0.2">
      <c r="A64">
        <f t="shared" si="11"/>
        <v>0</v>
      </c>
      <c r="B64">
        <f t="shared" si="12"/>
        <v>0</v>
      </c>
      <c r="C64">
        <f t="shared" si="13"/>
        <v>0</v>
      </c>
      <c r="D64">
        <f t="shared" si="14"/>
        <v>0</v>
      </c>
      <c r="E64">
        <f t="shared" si="7"/>
        <v>0</v>
      </c>
      <c r="F64">
        <f>SUM($E$5:E64)</f>
        <v>30726.36099999999</v>
      </c>
      <c r="G64" s="17">
        <f t="shared" si="15"/>
        <v>0</v>
      </c>
      <c r="H64" s="80">
        <f t="shared" si="18"/>
        <v>0</v>
      </c>
      <c r="I64" s="20">
        <f t="shared" si="1"/>
        <v>58544.920000000006</v>
      </c>
      <c r="J64" s="92"/>
      <c r="K64" s="18">
        <f t="shared" si="33"/>
        <v>26038.1</v>
      </c>
      <c r="L64" s="24">
        <f t="shared" si="20"/>
        <v>0</v>
      </c>
      <c r="M64" s="30"/>
      <c r="N64" s="82">
        <f>SUM($M$3:M64)</f>
        <v>29967</v>
      </c>
      <c r="O64" s="25">
        <f t="shared" si="2"/>
        <v>48529</v>
      </c>
      <c r="P64" s="26">
        <f t="shared" si="24"/>
        <v>0</v>
      </c>
      <c r="Q64" s="34"/>
      <c r="R64" s="27">
        <f t="shared" si="5"/>
        <v>1776.1400000000031</v>
      </c>
      <c r="S64" s="12">
        <f t="shared" si="21"/>
        <v>0</v>
      </c>
      <c r="T64" s="38"/>
      <c r="U64" s="13">
        <f>SUM($T$4:T64)</f>
        <v>651.83999999999992</v>
      </c>
      <c r="V64" s="39">
        <f t="shared" si="22"/>
        <v>0</v>
      </c>
      <c r="W64" s="16"/>
      <c r="X64" s="15">
        <f>SUM($W$4:W64)</f>
        <v>207.94000000000003</v>
      </c>
      <c r="Y64" s="22">
        <f t="shared" si="23"/>
        <v>0</v>
      </c>
      <c r="Z64" s="32"/>
      <c r="AA64" s="23">
        <f>SUM($Z$4:Z64)</f>
        <v>300</v>
      </c>
      <c r="AC64" s="46"/>
      <c r="AD64" s="90"/>
      <c r="AE64" s="36"/>
      <c r="AF64" s="35">
        <f>SUM($AE$3:AE64)</f>
        <v>30683.289999999997</v>
      </c>
      <c r="AG64" s="47"/>
      <c r="AI64" s="51">
        <f t="shared" si="16"/>
        <v>0</v>
      </c>
      <c r="AJ64" s="86"/>
      <c r="AK64" s="54"/>
      <c r="AL64" s="52">
        <f>SUM($AK$4:AK64)</f>
        <v>11437</v>
      </c>
      <c r="AM64" s="75">
        <f t="shared" si="30"/>
        <v>594.09999999999764</v>
      </c>
      <c r="AN64" s="55"/>
      <c r="AP64" s="59">
        <f t="shared" si="17"/>
        <v>0</v>
      </c>
      <c r="AQ64" s="96"/>
      <c r="AR64" s="62"/>
      <c r="AS64" s="60">
        <f>SUM($AR$3:AR64)</f>
        <v>2257.3999999999996</v>
      </c>
      <c r="AT64" s="78">
        <f t="shared" si="6"/>
        <v>1710.57</v>
      </c>
      <c r="AU64" s="63"/>
      <c r="AW64" s="5"/>
      <c r="AX64" s="6">
        <f>AX63+100</f>
        <v>20200207</v>
      </c>
      <c r="AY64" s="11">
        <v>83.7</v>
      </c>
      <c r="AZ64" s="6"/>
      <c r="BA64" s="7"/>
    </row>
    <row r="65" spans="1:53" x14ac:dyDescent="0.2">
      <c r="A65">
        <f t="shared" si="11"/>
        <v>0</v>
      </c>
      <c r="B65">
        <f t="shared" si="12"/>
        <v>0</v>
      </c>
      <c r="C65">
        <f t="shared" si="13"/>
        <v>0</v>
      </c>
      <c r="D65">
        <f t="shared" si="14"/>
        <v>0</v>
      </c>
      <c r="E65">
        <f t="shared" si="7"/>
        <v>0</v>
      </c>
      <c r="F65">
        <f>SUM($E$5:E65)</f>
        <v>30726.36099999999</v>
      </c>
      <c r="G65" s="17">
        <f t="shared" si="15"/>
        <v>0</v>
      </c>
      <c r="H65" s="80">
        <f t="shared" si="18"/>
        <v>0</v>
      </c>
      <c r="I65" s="20">
        <f t="shared" si="1"/>
        <v>58544.920000000006</v>
      </c>
      <c r="J65" s="92"/>
      <c r="K65" s="18">
        <f t="shared" si="33"/>
        <v>26038.1</v>
      </c>
      <c r="L65" s="24">
        <f t="shared" si="20"/>
        <v>0</v>
      </c>
      <c r="M65" s="30"/>
      <c r="N65" s="82">
        <f>SUM($M$3:M65)</f>
        <v>29967</v>
      </c>
      <c r="O65" s="25">
        <f t="shared" si="2"/>
        <v>48529</v>
      </c>
      <c r="P65" s="26">
        <f t="shared" si="24"/>
        <v>0</v>
      </c>
      <c r="Q65" s="34"/>
      <c r="R65" s="27">
        <f t="shared" si="5"/>
        <v>1776.1400000000031</v>
      </c>
      <c r="S65" s="12">
        <f t="shared" si="21"/>
        <v>0</v>
      </c>
      <c r="T65" s="38"/>
      <c r="U65" s="13">
        <f>SUM($T$4:T65)</f>
        <v>651.83999999999992</v>
      </c>
      <c r="V65" s="39">
        <f t="shared" si="22"/>
        <v>0</v>
      </c>
      <c r="W65" s="16"/>
      <c r="X65" s="15">
        <f>SUM($W$4:W65)</f>
        <v>207.94000000000003</v>
      </c>
      <c r="Y65" s="22">
        <f t="shared" si="23"/>
        <v>0</v>
      </c>
      <c r="Z65" s="32"/>
      <c r="AA65" s="23">
        <f>SUM($Z$4:Z65)</f>
        <v>300</v>
      </c>
      <c r="AC65" s="46"/>
      <c r="AD65" s="90"/>
      <c r="AE65" s="36"/>
      <c r="AF65" s="35">
        <f>SUM($AE$3:AE65)</f>
        <v>30683.289999999997</v>
      </c>
      <c r="AG65" s="47"/>
      <c r="AI65" s="51">
        <f t="shared" si="16"/>
        <v>0</v>
      </c>
      <c r="AJ65" s="86"/>
      <c r="AK65" s="54"/>
      <c r="AL65" s="52">
        <f>SUM($AK$4:AK65)</f>
        <v>11437</v>
      </c>
      <c r="AM65" s="75">
        <f t="shared" si="30"/>
        <v>594.09999999999764</v>
      </c>
      <c r="AN65" s="55"/>
      <c r="AP65" s="59">
        <f t="shared" si="17"/>
        <v>0</v>
      </c>
      <c r="AQ65" s="96"/>
      <c r="AR65" s="62"/>
      <c r="AS65" s="60">
        <f>SUM($AR$3:AR65)</f>
        <v>2257.3999999999996</v>
      </c>
      <c r="AT65" s="78">
        <f t="shared" si="6"/>
        <v>1710.57</v>
      </c>
      <c r="AU65" s="63"/>
      <c r="AW65" s="5"/>
      <c r="AX65" s="6">
        <f t="shared" ref="AX65:AX72" si="34">AX64+100</f>
        <v>20200307</v>
      </c>
      <c r="AY65" s="11">
        <v>78.3</v>
      </c>
      <c r="AZ65" s="6"/>
      <c r="BA65" s="7"/>
    </row>
    <row r="66" spans="1:53" x14ac:dyDescent="0.2">
      <c r="A66">
        <f t="shared" si="11"/>
        <v>0</v>
      </c>
      <c r="B66">
        <f t="shared" si="12"/>
        <v>0</v>
      </c>
      <c r="C66">
        <f t="shared" si="13"/>
        <v>0</v>
      </c>
      <c r="D66">
        <f t="shared" si="14"/>
        <v>0</v>
      </c>
      <c r="E66">
        <f t="shared" si="7"/>
        <v>0</v>
      </c>
      <c r="F66">
        <f>SUM($E$5:E66)</f>
        <v>30726.36099999999</v>
      </c>
      <c r="G66" s="17">
        <f t="shared" si="15"/>
        <v>0</v>
      </c>
      <c r="H66" s="80">
        <f t="shared" si="18"/>
        <v>0</v>
      </c>
      <c r="I66" s="20">
        <f t="shared" si="1"/>
        <v>58544.920000000006</v>
      </c>
      <c r="J66" s="92"/>
      <c r="K66" s="18">
        <f t="shared" si="33"/>
        <v>26038.1</v>
      </c>
      <c r="L66" s="24">
        <f t="shared" si="20"/>
        <v>0</v>
      </c>
      <c r="M66" s="30"/>
      <c r="N66" s="82">
        <f>SUM($M$3:M66)</f>
        <v>29967</v>
      </c>
      <c r="O66" s="25">
        <f t="shared" si="2"/>
        <v>48529</v>
      </c>
      <c r="P66" s="26">
        <f t="shared" si="24"/>
        <v>0</v>
      </c>
      <c r="Q66" s="34"/>
      <c r="R66" s="27">
        <f t="shared" si="5"/>
        <v>1776.1400000000031</v>
      </c>
      <c r="S66" s="12">
        <f t="shared" si="21"/>
        <v>0</v>
      </c>
      <c r="T66" s="38"/>
      <c r="U66" s="13">
        <f>SUM($T$4:T66)</f>
        <v>651.83999999999992</v>
      </c>
      <c r="V66" s="39">
        <f t="shared" si="22"/>
        <v>0</v>
      </c>
      <c r="W66" s="16"/>
      <c r="X66" s="15">
        <f>SUM($W$4:W66)</f>
        <v>207.94000000000003</v>
      </c>
      <c r="Y66" s="22">
        <f t="shared" si="23"/>
        <v>0</v>
      </c>
      <c r="Z66" s="32"/>
      <c r="AA66" s="23">
        <f>SUM($Z$4:Z66)</f>
        <v>300</v>
      </c>
      <c r="AC66" s="46"/>
      <c r="AD66" s="90"/>
      <c r="AE66" s="36"/>
      <c r="AF66" s="35">
        <f>SUM($AE$3:AE66)</f>
        <v>30683.289999999997</v>
      </c>
      <c r="AG66" s="47"/>
      <c r="AI66" s="51">
        <f t="shared" si="16"/>
        <v>0</v>
      </c>
      <c r="AJ66" s="86"/>
      <c r="AK66" s="54"/>
      <c r="AL66" s="52">
        <f>SUM($AK$4:AK66)</f>
        <v>11437</v>
      </c>
      <c r="AM66" s="75">
        <f t="shared" si="30"/>
        <v>594.09999999999764</v>
      </c>
      <c r="AN66" s="55"/>
      <c r="AP66" s="59">
        <f t="shared" si="17"/>
        <v>0</v>
      </c>
      <c r="AQ66" s="96"/>
      <c r="AR66" s="62"/>
      <c r="AS66" s="60">
        <f>SUM($AR$3:AR66)</f>
        <v>2257.3999999999996</v>
      </c>
      <c r="AT66" s="78">
        <f t="shared" si="6"/>
        <v>1710.57</v>
      </c>
      <c r="AU66" s="63"/>
      <c r="AW66" s="5"/>
      <c r="AX66" s="6">
        <f t="shared" si="34"/>
        <v>20200407</v>
      </c>
      <c r="AY66" s="11">
        <v>83.7</v>
      </c>
      <c r="AZ66" s="6"/>
      <c r="BA66" s="7"/>
    </row>
    <row r="67" spans="1:53" x14ac:dyDescent="0.2">
      <c r="A67">
        <f t="shared" si="11"/>
        <v>0</v>
      </c>
      <c r="B67">
        <f t="shared" si="12"/>
        <v>0</v>
      </c>
      <c r="C67">
        <f t="shared" si="13"/>
        <v>0</v>
      </c>
      <c r="D67">
        <f t="shared" si="14"/>
        <v>0</v>
      </c>
      <c r="E67">
        <f t="shared" si="7"/>
        <v>0</v>
      </c>
      <c r="F67">
        <f>SUM($E$5:E67)</f>
        <v>30726.36099999999</v>
      </c>
      <c r="G67" s="17">
        <f t="shared" si="15"/>
        <v>0</v>
      </c>
      <c r="H67" s="80">
        <f t="shared" si="18"/>
        <v>0</v>
      </c>
      <c r="I67" s="20">
        <f t="shared" si="1"/>
        <v>58544.920000000006</v>
      </c>
      <c r="J67" s="92"/>
      <c r="K67" s="18">
        <f t="shared" si="33"/>
        <v>26038.1</v>
      </c>
      <c r="L67" s="24">
        <f t="shared" si="20"/>
        <v>0</v>
      </c>
      <c r="M67" s="30"/>
      <c r="N67" s="82">
        <f>SUM($M$3:M67)</f>
        <v>29967</v>
      </c>
      <c r="O67" s="25">
        <f t="shared" si="2"/>
        <v>48529</v>
      </c>
      <c r="P67" s="26">
        <f t="shared" si="24"/>
        <v>0</v>
      </c>
      <c r="Q67" s="34"/>
      <c r="R67" s="27">
        <f t="shared" si="5"/>
        <v>1776.1400000000031</v>
      </c>
      <c r="S67" s="12">
        <f t="shared" si="21"/>
        <v>0</v>
      </c>
      <c r="T67" s="38"/>
      <c r="U67" s="13">
        <f>SUM($T$4:T67)</f>
        <v>651.83999999999992</v>
      </c>
      <c r="V67" s="39">
        <f t="shared" si="22"/>
        <v>0</v>
      </c>
      <c r="W67" s="16"/>
      <c r="X67" s="15">
        <f>SUM($W$4:W67)</f>
        <v>207.94000000000003</v>
      </c>
      <c r="Y67" s="22">
        <f t="shared" si="23"/>
        <v>0</v>
      </c>
      <c r="Z67" s="32"/>
      <c r="AA67" s="23">
        <f>SUM($Z$4:Z67)</f>
        <v>300</v>
      </c>
      <c r="AC67" s="46"/>
      <c r="AD67" s="90"/>
      <c r="AE67" s="36"/>
      <c r="AF67" s="35">
        <f>SUM($AE$3:AE67)</f>
        <v>30683.289999999997</v>
      </c>
      <c r="AG67" s="47"/>
      <c r="AI67" s="51">
        <f t="shared" si="16"/>
        <v>0</v>
      </c>
      <c r="AJ67" s="86"/>
      <c r="AK67" s="54"/>
      <c r="AL67" s="52">
        <f>SUM($AK$4:AK67)</f>
        <v>11437</v>
      </c>
      <c r="AM67" s="75">
        <f t="shared" si="30"/>
        <v>594.09999999999764</v>
      </c>
      <c r="AN67" s="55"/>
      <c r="AP67" s="59">
        <f t="shared" si="17"/>
        <v>0</v>
      </c>
      <c r="AQ67" s="96"/>
      <c r="AR67" s="62"/>
      <c r="AS67" s="60">
        <f>SUM($AR$3:AR67)</f>
        <v>2257.3999999999996</v>
      </c>
      <c r="AT67" s="78">
        <f t="shared" si="6"/>
        <v>1710.57</v>
      </c>
      <c r="AU67" s="63"/>
      <c r="AW67" s="5"/>
      <c r="AX67" s="6">
        <f t="shared" si="34"/>
        <v>20200507</v>
      </c>
      <c r="AY67" s="6">
        <v>81</v>
      </c>
      <c r="AZ67" s="6"/>
      <c r="BA67" s="7"/>
    </row>
    <row r="68" spans="1:53" x14ac:dyDescent="0.2">
      <c r="A68">
        <f t="shared" si="11"/>
        <v>0</v>
      </c>
      <c r="B68">
        <f t="shared" si="12"/>
        <v>0</v>
      </c>
      <c r="C68">
        <f t="shared" si="13"/>
        <v>0</v>
      </c>
      <c r="D68">
        <f t="shared" si="14"/>
        <v>0</v>
      </c>
      <c r="E68">
        <f t="shared" si="7"/>
        <v>0</v>
      </c>
      <c r="F68">
        <f>SUM($E$5:E68)</f>
        <v>30726.36099999999</v>
      </c>
      <c r="G68" s="17">
        <f t="shared" si="15"/>
        <v>0</v>
      </c>
      <c r="H68" s="80">
        <f t="shared" si="18"/>
        <v>0</v>
      </c>
      <c r="I68" s="20">
        <f t="shared" si="1"/>
        <v>58544.920000000006</v>
      </c>
      <c r="J68" s="92"/>
      <c r="K68" s="18">
        <f t="shared" si="33"/>
        <v>26038.1</v>
      </c>
      <c r="L68" s="24">
        <f t="shared" si="20"/>
        <v>0</v>
      </c>
      <c r="M68" s="30"/>
      <c r="N68" s="82">
        <f>SUM($M$3:M68)</f>
        <v>29967</v>
      </c>
      <c r="O68" s="25">
        <f t="shared" si="2"/>
        <v>48529</v>
      </c>
      <c r="P68" s="26">
        <f t="shared" si="24"/>
        <v>0</v>
      </c>
      <c r="Q68" s="34"/>
      <c r="R68" s="27">
        <f t="shared" si="5"/>
        <v>1776.1400000000031</v>
      </c>
      <c r="S68" s="12">
        <f t="shared" si="21"/>
        <v>0</v>
      </c>
      <c r="T68" s="38"/>
      <c r="U68" s="13">
        <f>SUM($T$4:T68)</f>
        <v>651.83999999999992</v>
      </c>
      <c r="V68" s="39">
        <f t="shared" si="22"/>
        <v>0</v>
      </c>
      <c r="W68" s="16"/>
      <c r="X68" s="15">
        <f>SUM($W$4:W68)</f>
        <v>207.94000000000003</v>
      </c>
      <c r="Y68" s="22">
        <f t="shared" si="23"/>
        <v>0</v>
      </c>
      <c r="Z68" s="32"/>
      <c r="AA68" s="23">
        <f>SUM($Z$4:Z68)</f>
        <v>300</v>
      </c>
      <c r="AC68" s="46"/>
      <c r="AD68" s="90"/>
      <c r="AE68" s="36"/>
      <c r="AF68" s="35">
        <f>SUM($AE$3:AE68)</f>
        <v>30683.289999999997</v>
      </c>
      <c r="AG68" s="47"/>
      <c r="AI68" s="51">
        <f t="shared" si="16"/>
        <v>0</v>
      </c>
      <c r="AJ68" s="86"/>
      <c r="AK68" s="54"/>
      <c r="AL68" s="52">
        <f>SUM($AK$4:AK68)</f>
        <v>11437</v>
      </c>
      <c r="AM68" s="75">
        <f t="shared" si="30"/>
        <v>594.09999999999764</v>
      </c>
      <c r="AN68" s="55"/>
      <c r="AP68" s="59">
        <f t="shared" si="17"/>
        <v>0</v>
      </c>
      <c r="AQ68" s="96"/>
      <c r="AR68" s="62"/>
      <c r="AS68" s="60">
        <f>SUM($AR$3:AR68)</f>
        <v>2257.3999999999996</v>
      </c>
      <c r="AT68" s="78">
        <f t="shared" si="6"/>
        <v>1710.57</v>
      </c>
      <c r="AU68" s="63"/>
      <c r="AW68" s="5"/>
      <c r="AX68" s="6">
        <f t="shared" si="34"/>
        <v>20200607</v>
      </c>
      <c r="AY68" s="11">
        <v>83.7</v>
      </c>
      <c r="AZ68" s="6"/>
      <c r="BA68" s="7"/>
    </row>
    <row r="69" spans="1:53" x14ac:dyDescent="0.2">
      <c r="A69">
        <f t="shared" si="11"/>
        <v>0</v>
      </c>
      <c r="B69">
        <f t="shared" si="12"/>
        <v>0</v>
      </c>
      <c r="C69">
        <f t="shared" si="13"/>
        <v>0</v>
      </c>
      <c r="D69">
        <f t="shared" si="14"/>
        <v>0</v>
      </c>
      <c r="E69">
        <f t="shared" si="7"/>
        <v>0</v>
      </c>
      <c r="F69">
        <f>SUM($E$5:E69)</f>
        <v>30726.36099999999</v>
      </c>
      <c r="G69" s="17">
        <f t="shared" si="15"/>
        <v>0</v>
      </c>
      <c r="H69" s="80">
        <f t="shared" si="18"/>
        <v>0</v>
      </c>
      <c r="I69" s="20">
        <f t="shared" ref="I69:I75" si="35">I68+H69</f>
        <v>58544.920000000006</v>
      </c>
      <c r="J69" s="92"/>
      <c r="K69" s="18">
        <f t="shared" si="33"/>
        <v>26038.1</v>
      </c>
      <c r="L69" s="24">
        <f t="shared" si="20"/>
        <v>0</v>
      </c>
      <c r="M69" s="30"/>
      <c r="N69" s="82">
        <f>SUM($M$3:M69)</f>
        <v>29967</v>
      </c>
      <c r="O69" s="25">
        <f t="shared" ref="O69:O75" si="36">O68+M69</f>
        <v>48529</v>
      </c>
      <c r="P69" s="26">
        <f t="shared" si="24"/>
        <v>0</v>
      </c>
      <c r="Q69" s="34"/>
      <c r="R69" s="27">
        <f t="shared" si="5"/>
        <v>1776.1400000000031</v>
      </c>
      <c r="S69" s="12">
        <f t="shared" si="21"/>
        <v>0</v>
      </c>
      <c r="T69" s="38"/>
      <c r="U69" s="13">
        <f>SUM($T$4:T69)</f>
        <v>651.83999999999992</v>
      </c>
      <c r="V69" s="39">
        <f t="shared" si="22"/>
        <v>0</v>
      </c>
      <c r="W69" s="16"/>
      <c r="X69" s="15">
        <f>SUM($W$4:W69)</f>
        <v>207.94000000000003</v>
      </c>
      <c r="Y69" s="22">
        <f t="shared" si="23"/>
        <v>0</v>
      </c>
      <c r="Z69" s="32"/>
      <c r="AA69" s="23">
        <f>SUM($Z$4:Z69)</f>
        <v>300</v>
      </c>
      <c r="AC69" s="46"/>
      <c r="AD69" s="90"/>
      <c r="AE69" s="36"/>
      <c r="AF69" s="35">
        <f>SUM($AE$3:AE69)</f>
        <v>30683.289999999997</v>
      </c>
      <c r="AG69" s="47"/>
      <c r="AI69" s="51">
        <f t="shared" si="16"/>
        <v>0</v>
      </c>
      <c r="AJ69" s="86"/>
      <c r="AK69" s="54"/>
      <c r="AL69" s="52">
        <f>SUM($AK$4:AK69)</f>
        <v>11437</v>
      </c>
      <c r="AM69" s="75">
        <f t="shared" si="30"/>
        <v>594.09999999999764</v>
      </c>
      <c r="AN69" s="55"/>
      <c r="AP69" s="59">
        <f t="shared" si="17"/>
        <v>0</v>
      </c>
      <c r="AQ69" s="96"/>
      <c r="AR69" s="62"/>
      <c r="AS69" s="60">
        <f>SUM($AR$3:AR69)</f>
        <v>2257.3999999999996</v>
      </c>
      <c r="AT69" s="78">
        <f t="shared" si="6"/>
        <v>1710.57</v>
      </c>
      <c r="AU69" s="63"/>
      <c r="AW69" s="5"/>
      <c r="AX69" s="6">
        <f t="shared" si="34"/>
        <v>20200707</v>
      </c>
      <c r="AY69" s="6">
        <v>81</v>
      </c>
      <c r="AZ69" s="6"/>
      <c r="BA69" s="7"/>
    </row>
    <row r="70" spans="1:53" x14ac:dyDescent="0.2">
      <c r="A70">
        <f t="shared" si="11"/>
        <v>0</v>
      </c>
      <c r="B70">
        <f t="shared" si="12"/>
        <v>0</v>
      </c>
      <c r="C70">
        <f t="shared" si="13"/>
        <v>0</v>
      </c>
      <c r="D70">
        <f t="shared" si="14"/>
        <v>0</v>
      </c>
      <c r="E70">
        <f t="shared" si="7"/>
        <v>0</v>
      </c>
      <c r="F70">
        <f>SUM($E$5:E70)</f>
        <v>30726.36099999999</v>
      </c>
      <c r="G70" s="17">
        <f t="shared" si="15"/>
        <v>0</v>
      </c>
      <c r="H70" s="80">
        <f t="shared" si="18"/>
        <v>0</v>
      </c>
      <c r="I70" s="20">
        <f t="shared" si="35"/>
        <v>58544.920000000006</v>
      </c>
      <c r="J70" s="92"/>
      <c r="K70" s="18">
        <f t="shared" si="33"/>
        <v>26038.1</v>
      </c>
      <c r="L70" s="24">
        <f t="shared" si="20"/>
        <v>0</v>
      </c>
      <c r="M70" s="30"/>
      <c r="N70" s="82">
        <f>SUM($M$3:M70)</f>
        <v>29967</v>
      </c>
      <c r="O70" s="25">
        <f t="shared" si="36"/>
        <v>48529</v>
      </c>
      <c r="P70" s="26">
        <f t="shared" si="24"/>
        <v>0</v>
      </c>
      <c r="Q70" s="34"/>
      <c r="R70" s="27">
        <f t="shared" ref="R70:R75" si="37">R69+Q70+T70+Z70</f>
        <v>1776.1400000000031</v>
      </c>
      <c r="S70" s="12">
        <f t="shared" si="21"/>
        <v>0</v>
      </c>
      <c r="T70" s="38"/>
      <c r="U70" s="13">
        <f>SUM($T$4:T70)</f>
        <v>651.83999999999992</v>
      </c>
      <c r="V70" s="39">
        <f t="shared" si="22"/>
        <v>0</v>
      </c>
      <c r="W70" s="16"/>
      <c r="X70" s="15">
        <f>SUM($W$4:W70)</f>
        <v>207.94000000000003</v>
      </c>
      <c r="Y70" s="22">
        <f t="shared" si="23"/>
        <v>0</v>
      </c>
      <c r="Z70" s="32"/>
      <c r="AA70" s="23">
        <f>SUM($Z$4:Z70)</f>
        <v>300</v>
      </c>
      <c r="AC70" s="46"/>
      <c r="AD70" s="90"/>
      <c r="AE70" s="36"/>
      <c r="AF70" s="35">
        <f>SUM($AE$3:AE70)</f>
        <v>30683.289999999997</v>
      </c>
      <c r="AG70" s="47"/>
      <c r="AI70" s="51">
        <f t="shared" si="16"/>
        <v>0</v>
      </c>
      <c r="AJ70" s="86"/>
      <c r="AK70" s="54"/>
      <c r="AL70" s="52">
        <f>SUM($AK$4:AK70)</f>
        <v>11437</v>
      </c>
      <c r="AM70" s="75">
        <f t="shared" si="30"/>
        <v>594.09999999999764</v>
      </c>
      <c r="AN70" s="55"/>
      <c r="AP70" s="59">
        <f t="shared" si="17"/>
        <v>0</v>
      </c>
      <c r="AQ70" s="96"/>
      <c r="AR70" s="62"/>
      <c r="AS70" s="60">
        <f>SUM($AR$3:AR70)</f>
        <v>2257.3999999999996</v>
      </c>
      <c r="AT70" s="78">
        <f t="shared" ref="AT70:AT75" si="38">AT69-AR70</f>
        <v>1710.57</v>
      </c>
      <c r="AU70" s="63"/>
      <c r="AW70" s="5"/>
      <c r="AX70" s="6">
        <f t="shared" si="34"/>
        <v>20200807</v>
      </c>
      <c r="AY70" s="11">
        <v>83.7</v>
      </c>
      <c r="AZ70" s="6"/>
      <c r="BA70" s="7"/>
    </row>
    <row r="71" spans="1:53" x14ac:dyDescent="0.2">
      <c r="A71">
        <f t="shared" si="11"/>
        <v>0</v>
      </c>
      <c r="B71">
        <f t="shared" si="12"/>
        <v>0</v>
      </c>
      <c r="C71">
        <f t="shared" si="13"/>
        <v>0</v>
      </c>
      <c r="D71">
        <f t="shared" si="14"/>
        <v>0</v>
      </c>
      <c r="E71">
        <f t="shared" ref="E71:E75" si="39">B71+C71+D71</f>
        <v>0</v>
      </c>
      <c r="F71">
        <f>SUM($E$5:E71)</f>
        <v>30726.36099999999</v>
      </c>
      <c r="G71" s="17">
        <f t="shared" si="15"/>
        <v>0</v>
      </c>
      <c r="H71" s="80">
        <f t="shared" si="18"/>
        <v>0</v>
      </c>
      <c r="I71" s="20">
        <f t="shared" si="35"/>
        <v>58544.920000000006</v>
      </c>
      <c r="J71" s="92"/>
      <c r="K71" s="18">
        <f t="shared" si="33"/>
        <v>26038.1</v>
      </c>
      <c r="L71" s="24">
        <f t="shared" si="20"/>
        <v>0</v>
      </c>
      <c r="M71" s="30"/>
      <c r="N71" s="82">
        <f>SUM($M$3:M75)</f>
        <v>29967</v>
      </c>
      <c r="O71" s="25">
        <f>O70+M75</f>
        <v>48529</v>
      </c>
      <c r="P71" s="26">
        <f t="shared" si="24"/>
        <v>0</v>
      </c>
      <c r="Q71" s="34"/>
      <c r="R71" s="27">
        <f t="shared" si="37"/>
        <v>1776.1400000000031</v>
      </c>
      <c r="S71" s="12">
        <f t="shared" si="21"/>
        <v>0</v>
      </c>
      <c r="T71" s="38"/>
      <c r="U71" s="13">
        <f>SUM($T$4:T71)</f>
        <v>651.83999999999992</v>
      </c>
      <c r="V71" s="39">
        <f t="shared" si="22"/>
        <v>0</v>
      </c>
      <c r="W71" s="16"/>
      <c r="X71" s="15">
        <f>SUM($W$4:W71)</f>
        <v>207.94000000000003</v>
      </c>
      <c r="Y71" s="22">
        <f t="shared" si="23"/>
        <v>0</v>
      </c>
      <c r="Z71" s="32"/>
      <c r="AA71" s="23">
        <f>SUM($Z$4:Z71)</f>
        <v>300</v>
      </c>
      <c r="AC71" s="46"/>
      <c r="AD71" s="90"/>
      <c r="AE71" s="36"/>
      <c r="AF71" s="35">
        <f>SUM($AE$3:AE71)</f>
        <v>30683.289999999997</v>
      </c>
      <c r="AG71" s="47"/>
      <c r="AI71" s="51">
        <f t="shared" si="16"/>
        <v>0</v>
      </c>
      <c r="AJ71" s="86"/>
      <c r="AK71" s="54"/>
      <c r="AL71" s="52">
        <f>SUM($AK$4:AK71)</f>
        <v>11437</v>
      </c>
      <c r="AM71" s="75">
        <f t="shared" si="30"/>
        <v>594.09999999999764</v>
      </c>
      <c r="AN71" s="55"/>
      <c r="AP71" s="59">
        <f t="shared" si="17"/>
        <v>0</v>
      </c>
      <c r="AQ71" s="96"/>
      <c r="AR71" s="62"/>
      <c r="AS71" s="60">
        <f>SUM($AR$3:AR71)</f>
        <v>2257.3999999999996</v>
      </c>
      <c r="AT71" s="78">
        <f t="shared" si="38"/>
        <v>1710.57</v>
      </c>
      <c r="AU71" s="63"/>
      <c r="AW71" s="5"/>
      <c r="AX71" s="6">
        <f t="shared" si="34"/>
        <v>20200907</v>
      </c>
      <c r="AY71" s="11">
        <v>83.7</v>
      </c>
      <c r="AZ71" s="6"/>
      <c r="BA71" s="7"/>
    </row>
    <row r="72" spans="1:53" x14ac:dyDescent="0.2">
      <c r="A72">
        <f t="shared" ref="A72:A75" si="40">AC72</f>
        <v>0</v>
      </c>
      <c r="B72">
        <f t="shared" ref="B72:B75" si="41">AE72</f>
        <v>0</v>
      </c>
      <c r="C72">
        <f t="shared" ref="C72:C75" si="42">AR72</f>
        <v>0</v>
      </c>
      <c r="D72">
        <f t="shared" ref="D72:D75" si="43">AK72</f>
        <v>0</v>
      </c>
      <c r="E72">
        <f t="shared" si="39"/>
        <v>0</v>
      </c>
      <c r="F72">
        <f>SUM($E$5:E72)</f>
        <v>30726.36099999999</v>
      </c>
      <c r="G72" s="17">
        <f t="shared" ref="G72:G75" si="44">AC72</f>
        <v>0</v>
      </c>
      <c r="H72" s="80">
        <f t="shared" si="18"/>
        <v>0</v>
      </c>
      <c r="I72" s="20">
        <f t="shared" si="35"/>
        <v>58544.920000000006</v>
      </c>
      <c r="J72" s="92"/>
      <c r="K72" s="18">
        <f t="shared" ref="K72:K75" si="45">K71-H72</f>
        <v>26038.1</v>
      </c>
      <c r="L72" s="24">
        <f t="shared" si="20"/>
        <v>0</v>
      </c>
      <c r="M72" s="30"/>
      <c r="N72" s="82">
        <f>SUM($M$3:M72)</f>
        <v>29967</v>
      </c>
      <c r="O72" s="25">
        <f t="shared" si="36"/>
        <v>48529</v>
      </c>
      <c r="P72" s="26">
        <f t="shared" si="24"/>
        <v>0</v>
      </c>
      <c r="Q72" s="34"/>
      <c r="R72" s="27">
        <f t="shared" si="37"/>
        <v>1776.1400000000031</v>
      </c>
      <c r="S72" s="12">
        <f t="shared" si="21"/>
        <v>0</v>
      </c>
      <c r="T72" s="38"/>
      <c r="U72" s="13">
        <f>SUM($T$4:T72)</f>
        <v>651.83999999999992</v>
      </c>
      <c r="V72" s="39">
        <f t="shared" si="22"/>
        <v>0</v>
      </c>
      <c r="W72" s="16"/>
      <c r="X72" s="15">
        <f>SUM($W$4:W72)</f>
        <v>207.94000000000003</v>
      </c>
      <c r="Y72" s="22">
        <f t="shared" si="23"/>
        <v>0</v>
      </c>
      <c r="Z72" s="32"/>
      <c r="AA72" s="23">
        <f>SUM($Z$4:Z72)</f>
        <v>300</v>
      </c>
      <c r="AC72" s="46"/>
      <c r="AD72" s="90"/>
      <c r="AE72" s="36"/>
      <c r="AF72" s="35">
        <f>SUM($AE$3:AE72)</f>
        <v>30683.289999999997</v>
      </c>
      <c r="AG72" s="47"/>
      <c r="AI72" s="51">
        <f t="shared" ref="AI72:AI75" si="46">AC72</f>
        <v>0</v>
      </c>
      <c r="AJ72" s="86"/>
      <c r="AK72" s="54"/>
      <c r="AL72" s="52">
        <f>SUM($AK$4:AK72)</f>
        <v>11437</v>
      </c>
      <c r="AM72" s="75">
        <f t="shared" si="30"/>
        <v>594.09999999999764</v>
      </c>
      <c r="AN72" s="55"/>
      <c r="AP72" s="59">
        <f t="shared" ref="AP72:AP75" si="47">AI72</f>
        <v>0</v>
      </c>
      <c r="AQ72" s="96"/>
      <c r="AR72" s="62"/>
      <c r="AS72" s="60">
        <f>SUM($AR$3:AR72)</f>
        <v>2257.3999999999996</v>
      </c>
      <c r="AT72" s="78">
        <f t="shared" si="38"/>
        <v>1710.57</v>
      </c>
      <c r="AU72" s="63"/>
      <c r="AW72" s="5"/>
      <c r="AX72" s="6">
        <f t="shared" si="34"/>
        <v>20201007</v>
      </c>
      <c r="AY72" s="11">
        <v>81</v>
      </c>
      <c r="AZ72" s="11">
        <v>6081</v>
      </c>
      <c r="BA72" s="7"/>
    </row>
    <row r="73" spans="1:53" x14ac:dyDescent="0.2">
      <c r="A73">
        <f t="shared" si="40"/>
        <v>0</v>
      </c>
      <c r="B73">
        <f t="shared" si="41"/>
        <v>0</v>
      </c>
      <c r="C73">
        <f t="shared" si="42"/>
        <v>0</v>
      </c>
      <c r="D73">
        <f t="shared" si="43"/>
        <v>0</v>
      </c>
      <c r="E73">
        <f t="shared" si="39"/>
        <v>0</v>
      </c>
      <c r="F73">
        <f>SUM($E$5:E73)</f>
        <v>30726.36099999999</v>
      </c>
      <c r="G73" s="17">
        <f t="shared" si="44"/>
        <v>0</v>
      </c>
      <c r="H73" s="80">
        <f t="shared" ref="H73:H75" si="48">AE73</f>
        <v>0</v>
      </c>
      <c r="I73" s="20">
        <f t="shared" si="35"/>
        <v>58544.920000000006</v>
      </c>
      <c r="J73" s="92"/>
      <c r="K73" s="18">
        <f t="shared" si="45"/>
        <v>26038.1</v>
      </c>
      <c r="L73" s="24">
        <f t="shared" si="20"/>
        <v>0</v>
      </c>
      <c r="M73" s="30"/>
      <c r="N73" s="82">
        <f>SUM($M$3:M73)</f>
        <v>29967</v>
      </c>
      <c r="O73" s="25">
        <f t="shared" si="36"/>
        <v>48529</v>
      </c>
      <c r="P73" s="26">
        <f t="shared" si="24"/>
        <v>0</v>
      </c>
      <c r="Q73" s="34"/>
      <c r="R73" s="27">
        <f t="shared" si="37"/>
        <v>1776.1400000000031</v>
      </c>
      <c r="S73" s="12">
        <f t="shared" si="21"/>
        <v>0</v>
      </c>
      <c r="T73" s="38"/>
      <c r="U73" s="13">
        <f>SUM($T$4:T73)</f>
        <v>651.83999999999992</v>
      </c>
      <c r="V73" s="39">
        <f t="shared" si="22"/>
        <v>0</v>
      </c>
      <c r="W73" s="16"/>
      <c r="X73" s="15">
        <f>SUM($W$4:W73)</f>
        <v>207.94000000000003</v>
      </c>
      <c r="Y73" s="22">
        <f t="shared" si="23"/>
        <v>0</v>
      </c>
      <c r="Z73" s="32"/>
      <c r="AA73" s="23">
        <f>SUM($Z$4:Z73)</f>
        <v>300</v>
      </c>
      <c r="AC73" s="46"/>
      <c r="AD73" s="90"/>
      <c r="AE73" s="36"/>
      <c r="AF73" s="35">
        <f>SUM($AE$3:AE73)</f>
        <v>30683.289999999997</v>
      </c>
      <c r="AG73" s="47"/>
      <c r="AI73" s="51">
        <f t="shared" si="46"/>
        <v>0</v>
      </c>
      <c r="AJ73" s="86"/>
      <c r="AK73" s="54"/>
      <c r="AL73" s="52">
        <f>SUM($AK$4:AK73)</f>
        <v>11437</v>
      </c>
      <c r="AM73" s="75">
        <f t="shared" si="30"/>
        <v>594.09999999999764</v>
      </c>
      <c r="AN73" s="55"/>
      <c r="AP73" s="59">
        <f t="shared" si="47"/>
        <v>0</v>
      </c>
      <c r="AQ73" s="96"/>
      <c r="AR73" s="62"/>
      <c r="AS73" s="60">
        <f>SUM($AR$3:AR73)</f>
        <v>2257.3999999999996</v>
      </c>
      <c r="AT73" s="78">
        <f t="shared" si="38"/>
        <v>1710.57</v>
      </c>
      <c r="AU73" s="63"/>
      <c r="AW73" s="5"/>
      <c r="AX73" s="6"/>
      <c r="AY73" s="6"/>
      <c r="AZ73" s="6"/>
      <c r="BA73" s="7"/>
    </row>
    <row r="74" spans="1:53" ht="15" thickBot="1" x14ac:dyDescent="0.25">
      <c r="A74">
        <f t="shared" si="40"/>
        <v>0</v>
      </c>
      <c r="B74">
        <f t="shared" si="41"/>
        <v>0</v>
      </c>
      <c r="C74">
        <f t="shared" si="42"/>
        <v>0</v>
      </c>
      <c r="D74">
        <f t="shared" si="43"/>
        <v>0</v>
      </c>
      <c r="E74">
        <f t="shared" si="39"/>
        <v>0</v>
      </c>
      <c r="F74">
        <f>SUM($E$5:E74)</f>
        <v>30726.36099999999</v>
      </c>
      <c r="G74" s="17">
        <f t="shared" si="44"/>
        <v>0</v>
      </c>
      <c r="H74" s="80">
        <f t="shared" si="48"/>
        <v>0</v>
      </c>
      <c r="I74" s="20">
        <f t="shared" si="35"/>
        <v>58544.920000000006</v>
      </c>
      <c r="J74" s="92"/>
      <c r="K74" s="18">
        <f t="shared" si="45"/>
        <v>26038.1</v>
      </c>
      <c r="L74" s="24">
        <f t="shared" si="20"/>
        <v>0</v>
      </c>
      <c r="M74" s="30"/>
      <c r="N74" s="82">
        <f>SUM($M$3:M74)</f>
        <v>29967</v>
      </c>
      <c r="O74" s="25">
        <f t="shared" si="36"/>
        <v>48529</v>
      </c>
      <c r="P74" s="26">
        <f t="shared" si="24"/>
        <v>0</v>
      </c>
      <c r="Q74" s="34"/>
      <c r="R74" s="27">
        <f t="shared" si="37"/>
        <v>1776.1400000000031</v>
      </c>
      <c r="S74" s="12">
        <f t="shared" si="21"/>
        <v>0</v>
      </c>
      <c r="T74" s="38"/>
      <c r="U74" s="13">
        <f>SUM($T$4:T74)</f>
        <v>651.83999999999992</v>
      </c>
      <c r="V74" s="39">
        <f t="shared" si="22"/>
        <v>0</v>
      </c>
      <c r="W74" s="16"/>
      <c r="X74" s="15">
        <f>SUM($W$4:W74)</f>
        <v>207.94000000000003</v>
      </c>
      <c r="Y74" s="22">
        <f t="shared" si="23"/>
        <v>0</v>
      </c>
      <c r="Z74" s="32"/>
      <c r="AA74" s="23">
        <f>SUM($Z$4:Z74)</f>
        <v>300</v>
      </c>
      <c r="AC74" s="46"/>
      <c r="AD74" s="90"/>
      <c r="AE74" s="36"/>
      <c r="AF74" s="35">
        <f>SUM($AE$3:AE74)</f>
        <v>30683.289999999997</v>
      </c>
      <c r="AG74" s="47"/>
      <c r="AI74" s="51">
        <f t="shared" si="46"/>
        <v>0</v>
      </c>
      <c r="AJ74" s="86"/>
      <c r="AK74" s="54"/>
      <c r="AL74" s="52">
        <f>SUM($AK$4:AK74)</f>
        <v>11437</v>
      </c>
      <c r="AM74" s="75">
        <f t="shared" si="30"/>
        <v>594.09999999999764</v>
      </c>
      <c r="AN74" s="55"/>
      <c r="AP74" s="59">
        <f t="shared" si="47"/>
        <v>0</v>
      </c>
      <c r="AQ74" s="96"/>
      <c r="AR74" s="62"/>
      <c r="AS74" s="60">
        <f>SUM($AR$3:AR74)</f>
        <v>2257.3999999999996</v>
      </c>
      <c r="AT74" s="78">
        <f t="shared" si="38"/>
        <v>1710.57</v>
      </c>
      <c r="AU74" s="63"/>
      <c r="AW74" s="8"/>
      <c r="AX74" s="9" t="s">
        <v>19</v>
      </c>
      <c r="AY74" s="9">
        <f>AY61+AY62+AY63+AY64+AY65+AY66+AY67+AY68+AY69+AY70+AY71+81</f>
        <v>985.50000000000011</v>
      </c>
      <c r="AZ74" s="9"/>
      <c r="BA74" s="10"/>
    </row>
    <row r="75" spans="1:53" ht="15" thickTop="1" x14ac:dyDescent="0.2">
      <c r="A75">
        <f t="shared" si="40"/>
        <v>0</v>
      </c>
      <c r="B75">
        <f t="shared" si="41"/>
        <v>0</v>
      </c>
      <c r="C75">
        <f t="shared" si="42"/>
        <v>0</v>
      </c>
      <c r="D75">
        <f t="shared" si="43"/>
        <v>0</v>
      </c>
      <c r="E75">
        <f t="shared" si="39"/>
        <v>0</v>
      </c>
      <c r="F75">
        <f>SUM($E$5:E75)</f>
        <v>30726.36099999999</v>
      </c>
      <c r="G75" s="17">
        <f t="shared" si="44"/>
        <v>0</v>
      </c>
      <c r="H75" s="80">
        <f t="shared" si="48"/>
        <v>0</v>
      </c>
      <c r="I75" s="20">
        <f t="shared" si="35"/>
        <v>58544.920000000006</v>
      </c>
      <c r="J75" s="92"/>
      <c r="K75" s="18">
        <f t="shared" si="45"/>
        <v>26038.1</v>
      </c>
      <c r="L75" s="24">
        <f t="shared" ref="L75" si="49">G75</f>
        <v>0</v>
      </c>
      <c r="M75" s="30"/>
      <c r="N75" s="82">
        <f>SUM($M$3:M75)</f>
        <v>29967</v>
      </c>
      <c r="O75" s="25">
        <f t="shared" si="36"/>
        <v>48529</v>
      </c>
      <c r="P75" s="26">
        <f t="shared" si="24"/>
        <v>0</v>
      </c>
      <c r="Q75" s="34"/>
      <c r="R75" s="27">
        <f t="shared" si="37"/>
        <v>1776.1400000000031</v>
      </c>
      <c r="S75" s="12">
        <f t="shared" ref="S75" si="50">P75</f>
        <v>0</v>
      </c>
      <c r="T75" s="38"/>
      <c r="U75" s="13">
        <f>SUM($T$4:T75)</f>
        <v>651.83999999999992</v>
      </c>
      <c r="V75" s="39">
        <f t="shared" ref="V75" si="51">S75</f>
        <v>0</v>
      </c>
      <c r="W75" s="16"/>
      <c r="X75" s="15">
        <f>SUM($W$4:W75)</f>
        <v>207.94000000000003</v>
      </c>
      <c r="Y75" s="22">
        <f t="shared" ref="Y75" si="52">V75</f>
        <v>0</v>
      </c>
      <c r="Z75" s="32"/>
      <c r="AA75" s="23">
        <f>SUM($Z$4:Z75)</f>
        <v>300</v>
      </c>
      <c r="AC75" s="46"/>
      <c r="AD75" s="90"/>
      <c r="AE75" s="36"/>
      <c r="AF75" s="35">
        <f>SUM($AE$3:AE75)</f>
        <v>30683.289999999997</v>
      </c>
      <c r="AG75" s="47"/>
      <c r="AI75" s="51">
        <f t="shared" si="46"/>
        <v>0</v>
      </c>
      <c r="AJ75" s="86"/>
      <c r="AK75" s="54"/>
      <c r="AL75" s="52">
        <f>SUM($AK$4:AK75)</f>
        <v>11437</v>
      </c>
      <c r="AM75" s="75">
        <f t="shared" si="30"/>
        <v>594.09999999999764</v>
      </c>
      <c r="AN75" s="55"/>
      <c r="AP75" s="59">
        <f t="shared" si="47"/>
        <v>0</v>
      </c>
      <c r="AQ75" s="96"/>
      <c r="AR75" s="62"/>
      <c r="AS75" s="60">
        <f>SUM($AR$3:AR75)</f>
        <v>2257.3999999999996</v>
      </c>
      <c r="AT75" s="78">
        <f t="shared" si="38"/>
        <v>1710.57</v>
      </c>
      <c r="AU75" s="63"/>
    </row>
  </sheetData>
  <mergeCells count="7">
    <mergeCell ref="G1:I1"/>
    <mergeCell ref="L1:M1"/>
    <mergeCell ref="P1:AA1"/>
    <mergeCell ref="Y2:AA2"/>
    <mergeCell ref="P2:R2"/>
    <mergeCell ref="S2:U2"/>
    <mergeCell ref="V2:X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workbookViewId="0">
      <selection activeCell="G3" sqref="G3"/>
    </sheetView>
  </sheetViews>
  <sheetFormatPr defaultRowHeight="14.25" x14ac:dyDescent="0.2"/>
  <cols>
    <col min="1" max="1" width="9.5" bestFit="1" customWidth="1"/>
    <col min="5" max="5" width="9.5" bestFit="1" customWidth="1"/>
  </cols>
  <sheetData>
    <row r="2" spans="1:6" x14ac:dyDescent="0.2">
      <c r="A2" t="s">
        <v>10</v>
      </c>
      <c r="B2" t="s">
        <v>5</v>
      </c>
      <c r="E2" t="s">
        <v>10</v>
      </c>
      <c r="F2" t="s">
        <v>5</v>
      </c>
    </row>
    <row r="3" spans="1:6" x14ac:dyDescent="0.2">
      <c r="A3">
        <v>20200106</v>
      </c>
      <c r="B3">
        <v>3967.97</v>
      </c>
      <c r="E3">
        <v>20200106</v>
      </c>
      <c r="F3">
        <v>1193.76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支付宝账单</vt:lpstr>
      <vt:lpstr>微信账单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2020-01-23T08:56:58Z</dcterms:modified>
</cp:coreProperties>
</file>