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phg\五金\"/>
    </mc:Choice>
  </mc:AlternateContent>
  <bookViews>
    <workbookView xWindow="0" yWindow="0" windowWidth="28800" windowHeight="12300" activeTab="7"/>
  </bookViews>
  <sheets>
    <sheet name="收入" sheetId="4" r:id="rId1"/>
    <sheet name="总支出" sheetId="7" r:id="rId2"/>
    <sheet name="工资明细" sheetId="9" r:id="rId3"/>
    <sheet name="大哥支出" sheetId="3" r:id="rId4"/>
    <sheet name="二哥支出" sheetId="2" r:id="rId5"/>
    <sheet name="33支出" sheetId="1" r:id="rId6"/>
    <sheet name="材料单价表" sheetId="5" r:id="rId7"/>
    <sheet name="贷款" sheetId="6" r:id="rId8"/>
    <sheet name="夹头" sheetId="11" r:id="rId9"/>
    <sheet name="送货单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6" l="1"/>
  <c r="T26" i="6"/>
  <c r="T19" i="6"/>
  <c r="T18" i="6"/>
  <c r="T17" i="6"/>
  <c r="T16" i="6"/>
  <c r="T15" i="6"/>
  <c r="T14" i="6"/>
  <c r="T13" i="6"/>
  <c r="B25" i="6"/>
  <c r="B26" i="6" s="1"/>
  <c r="B27" i="6" s="1"/>
  <c r="B28" i="6" s="1"/>
  <c r="B24" i="6"/>
  <c r="C30" i="6"/>
  <c r="F71" i="4" l="1"/>
  <c r="D94" i="7" s="1"/>
  <c r="G94" i="7"/>
  <c r="C94" i="7"/>
  <c r="C32" i="2"/>
  <c r="H93" i="7" l="1"/>
  <c r="H92" i="7"/>
  <c r="H91" i="7"/>
  <c r="G89" i="7"/>
  <c r="G90" i="7"/>
  <c r="G88" i="7"/>
  <c r="G87" i="7"/>
  <c r="H86" i="7"/>
  <c r="I85" i="7"/>
  <c r="G84" i="7"/>
  <c r="F70" i="4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170" i="1"/>
  <c r="F11" i="4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87" i="4"/>
  <c r="F87" i="4" s="1"/>
  <c r="D88" i="4"/>
  <c r="F88" i="4" s="1"/>
  <c r="D89" i="4"/>
  <c r="F89" i="4" s="1"/>
  <c r="D90" i="4"/>
  <c r="F90" i="4" s="1"/>
  <c r="D91" i="4"/>
  <c r="F91" i="4" s="1"/>
  <c r="D92" i="4"/>
  <c r="F92" i="4" s="1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C168" i="1"/>
  <c r="C169" i="1"/>
  <c r="C31" i="2" l="1"/>
  <c r="D90" i="7"/>
  <c r="C30" i="2" l="1"/>
  <c r="C29" i="2" l="1"/>
  <c r="C28" i="2"/>
  <c r="C27" i="2" l="1"/>
  <c r="C2" i="3"/>
  <c r="C167" i="1"/>
  <c r="G75" i="7" l="1"/>
  <c r="G76" i="7"/>
  <c r="G77" i="7"/>
  <c r="G78" i="7"/>
  <c r="G79" i="7"/>
  <c r="G80" i="7"/>
  <c r="G81" i="7"/>
  <c r="G82" i="7"/>
  <c r="G83" i="7"/>
  <c r="G74" i="7"/>
  <c r="H73" i="7"/>
  <c r="C16" i="2"/>
  <c r="C26" i="2"/>
  <c r="C24" i="2"/>
  <c r="C25" i="2"/>
  <c r="C166" i="1" l="1"/>
  <c r="C22" i="2"/>
  <c r="C23" i="2"/>
  <c r="C18" i="2"/>
  <c r="C19" i="2"/>
  <c r="C20" i="2"/>
  <c r="C21" i="2"/>
  <c r="C17" i="2"/>
  <c r="H70" i="7" l="1"/>
  <c r="H71" i="7"/>
  <c r="H72" i="7"/>
  <c r="H69" i="7"/>
  <c r="G68" i="7"/>
  <c r="C68" i="7"/>
  <c r="C163" i="1" l="1"/>
  <c r="C164" i="1"/>
  <c r="C165" i="1"/>
  <c r="C162" i="1"/>
  <c r="C158" i="1"/>
  <c r="H52" i="7" l="1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51" i="7"/>
  <c r="G67" i="7"/>
  <c r="G40" i="7"/>
  <c r="G41" i="7"/>
  <c r="G42" i="7"/>
  <c r="G43" i="7"/>
  <c r="G44" i="7"/>
  <c r="G45" i="7"/>
  <c r="G46" i="7"/>
  <c r="G47" i="7"/>
  <c r="G48" i="7"/>
  <c r="G49" i="7"/>
  <c r="G50" i="7"/>
  <c r="G39" i="7"/>
  <c r="G38" i="7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91" i="7" s="1"/>
  <c r="D69" i="4"/>
  <c r="D92" i="7" s="1"/>
  <c r="D70" i="4"/>
  <c r="D93" i="7" s="1"/>
  <c r="D71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D44" i="4"/>
  <c r="C44" i="4"/>
  <c r="C67" i="7"/>
  <c r="D43" i="4" l="1"/>
  <c r="D66" i="7" s="1"/>
  <c r="C43" i="4"/>
  <c r="C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D40" i="4"/>
  <c r="D41" i="4"/>
  <c r="D42" i="4"/>
  <c r="C40" i="4"/>
  <c r="C41" i="4"/>
  <c r="C42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D27" i="7"/>
  <c r="D28" i="7"/>
  <c r="D29" i="7"/>
  <c r="D30" i="7"/>
  <c r="D31" i="7"/>
  <c r="D32" i="7"/>
  <c r="D37" i="4" l="1"/>
  <c r="D38" i="4"/>
  <c r="D39" i="4"/>
  <c r="D34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C63" i="7"/>
  <c r="C64" i="7"/>
  <c r="C65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48" i="7"/>
  <c r="C49" i="7"/>
  <c r="D60" i="7" l="1"/>
  <c r="D61" i="7"/>
  <c r="D62" i="7"/>
  <c r="D63" i="7"/>
  <c r="D64" i="7"/>
  <c r="D65" i="7"/>
  <c r="D25" i="4"/>
  <c r="D26" i="4"/>
  <c r="D27" i="4"/>
  <c r="D28" i="4"/>
  <c r="D29" i="4"/>
  <c r="D30" i="4"/>
  <c r="D31" i="4"/>
  <c r="D32" i="4"/>
  <c r="D33" i="4"/>
  <c r="D34" i="4"/>
  <c r="D35" i="4"/>
  <c r="D36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57" i="1"/>
  <c r="C159" i="1"/>
  <c r="C160" i="1"/>
  <c r="C161" i="1"/>
  <c r="C155" i="1" l="1"/>
  <c r="C156" i="1"/>
  <c r="C154" i="1" l="1"/>
  <c r="C147" i="1"/>
  <c r="C148" i="1"/>
  <c r="C149" i="1"/>
  <c r="C150" i="1"/>
  <c r="C151" i="1"/>
  <c r="C152" i="1"/>
  <c r="C153" i="1"/>
  <c r="C146" i="1"/>
  <c r="C6" i="2" l="1"/>
  <c r="C7" i="2"/>
  <c r="C8" i="2"/>
  <c r="C9" i="2"/>
  <c r="C10" i="2"/>
  <c r="C11" i="2"/>
  <c r="C12" i="2"/>
  <c r="C13" i="2"/>
  <c r="C14" i="2"/>
  <c r="C15" i="2"/>
  <c r="C3" i="2"/>
  <c r="C4" i="2"/>
  <c r="C5" i="2"/>
  <c r="C2" i="2"/>
  <c r="C144" i="1" l="1"/>
  <c r="C145" i="1"/>
  <c r="E12" i="4"/>
  <c r="E11" i="4"/>
  <c r="C143" i="1" l="1"/>
  <c r="C142" i="1" l="1"/>
  <c r="C20" i="4" l="1"/>
  <c r="C21" i="4"/>
  <c r="C22" i="4"/>
  <c r="C23" i="4"/>
  <c r="C24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10" i="4"/>
  <c r="C11" i="4"/>
  <c r="C12" i="4"/>
  <c r="C13" i="4"/>
  <c r="C14" i="4"/>
  <c r="C15" i="4"/>
  <c r="C16" i="4"/>
  <c r="C17" i="4"/>
  <c r="C18" i="4"/>
  <c r="C19" i="4"/>
  <c r="C10" i="4"/>
  <c r="A11" i="4"/>
  <c r="A10" i="4"/>
  <c r="D141" i="1" l="1"/>
  <c r="J9" i="1" l="1"/>
  <c r="C136" i="1" l="1"/>
  <c r="C137" i="1"/>
  <c r="C138" i="1"/>
  <c r="C139" i="1"/>
  <c r="C140" i="1"/>
  <c r="C135" i="1"/>
  <c r="C134" i="1"/>
  <c r="B27" i="7"/>
  <c r="C31" i="7" l="1"/>
  <c r="C36" i="7"/>
  <c r="D36" i="7" s="1"/>
  <c r="C40" i="7"/>
  <c r="C44" i="7"/>
  <c r="C37" i="7"/>
  <c r="C41" i="7"/>
  <c r="C45" i="7"/>
  <c r="C38" i="7"/>
  <c r="C42" i="7"/>
  <c r="C46" i="7"/>
  <c r="C39" i="7"/>
  <c r="C43" i="7"/>
  <c r="C47" i="7"/>
  <c r="C29" i="7"/>
  <c r="C34" i="7"/>
  <c r="C30" i="7"/>
  <c r="C27" i="7"/>
  <c r="C33" i="7"/>
  <c r="F10" i="4" s="1"/>
  <c r="D33" i="7" s="1"/>
  <c r="C28" i="7"/>
  <c r="C32" i="7"/>
  <c r="C35" i="7"/>
  <c r="D35" i="7" s="1"/>
  <c r="C7" i="9"/>
  <c r="E7" i="9"/>
  <c r="D131" i="1"/>
  <c r="C128" i="1"/>
  <c r="C127" i="1"/>
  <c r="C126" i="1"/>
  <c r="C16" i="7" l="1"/>
  <c r="C22" i="7" l="1"/>
  <c r="C23" i="7"/>
  <c r="C24" i="7"/>
  <c r="C25" i="7"/>
  <c r="C26" i="7"/>
  <c r="B6" i="9" s="1"/>
  <c r="B7" i="9" s="1"/>
  <c r="C11" i="7"/>
  <c r="C12" i="7"/>
  <c r="C13" i="7"/>
  <c r="C14" i="7"/>
  <c r="C15" i="7"/>
  <c r="C17" i="7"/>
  <c r="C18" i="7"/>
  <c r="C19" i="7"/>
  <c r="C20" i="7"/>
  <c r="C21" i="7"/>
  <c r="C3" i="7"/>
  <c r="C4" i="7"/>
  <c r="C5" i="7"/>
  <c r="C6" i="7"/>
  <c r="C7" i="7"/>
  <c r="C8" i="7"/>
  <c r="C9" i="7"/>
  <c r="C10" i="7"/>
  <c r="C2" i="7"/>
  <c r="C5" i="4"/>
  <c r="C6" i="4"/>
  <c r="C7" i="4"/>
  <c r="C8" i="4"/>
  <c r="C9" i="4"/>
  <c r="C4" i="4"/>
  <c r="C3" i="4"/>
  <c r="C2" i="4"/>
  <c r="H123" i="1" l="1"/>
  <c r="E123" i="1" l="1"/>
  <c r="C121" i="1"/>
  <c r="C120" i="1" l="1"/>
  <c r="C119" i="1"/>
  <c r="C109" i="1"/>
  <c r="C110" i="1"/>
  <c r="C111" i="1"/>
  <c r="H103" i="1" l="1"/>
  <c r="H104" i="1"/>
  <c r="H105" i="1"/>
  <c r="H106" i="1"/>
  <c r="H107" i="1"/>
  <c r="H102" i="1"/>
  <c r="I76" i="1" l="1"/>
  <c r="I77" i="1"/>
  <c r="I78" i="1"/>
  <c r="C69" i="1" l="1"/>
  <c r="I75" i="1"/>
  <c r="I74" i="1"/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4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6" i="1"/>
  <c r="C72" i="1"/>
  <c r="C66" i="1" l="1"/>
  <c r="E44" i="1" l="1"/>
  <c r="E43" i="1" l="1"/>
  <c r="C43" i="1"/>
  <c r="C44" i="1"/>
  <c r="C45" i="1"/>
  <c r="C46" i="1" s="1"/>
  <c r="C47" i="1" s="1"/>
  <c r="C48" i="1" s="1"/>
  <c r="C49" i="1" s="1"/>
  <c r="E42" i="1" l="1"/>
  <c r="E41" i="1" l="1"/>
  <c r="E40" i="1" l="1"/>
  <c r="E38" i="1" l="1"/>
  <c r="E39" i="1"/>
  <c r="E37" i="1" l="1"/>
  <c r="E35" i="1"/>
  <c r="E36" i="1"/>
  <c r="E34" i="1" l="1"/>
  <c r="E32" i="1" l="1"/>
  <c r="E33" i="1"/>
  <c r="E31" i="1" l="1"/>
  <c r="E30" i="1" l="1"/>
  <c r="E28" i="1" l="1"/>
  <c r="E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50" i="1"/>
  <c r="F51" i="1"/>
  <c r="F52" i="1"/>
  <c r="F53" i="1"/>
  <c r="F54" i="1"/>
  <c r="F55" i="1"/>
  <c r="F56" i="1"/>
  <c r="F57" i="1"/>
  <c r="F58" i="1"/>
  <c r="F59" i="1"/>
  <c r="F60" i="1"/>
  <c r="F61" i="1"/>
  <c r="T7" i="6" l="1"/>
  <c r="T8" i="6"/>
  <c r="T9" i="6"/>
  <c r="T10" i="6"/>
  <c r="T11" i="6"/>
  <c r="T12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J6" i="1" l="1"/>
  <c r="J7" i="1" s="1"/>
  <c r="J8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<sst xmlns="http://schemas.openxmlformats.org/spreadsheetml/2006/main" count="575" uniqueCount="407">
  <si>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</si>
  <si>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</si>
  <si>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</si>
  <si>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</si>
  <si>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</si>
  <si>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</si>
  <si>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</si>
  <si>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</si>
  <si>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</si>
  <si>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</si>
  <si>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</si>
  <si>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</si>
  <si>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</si>
  <si>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</si>
  <si>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</si>
  <si>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</si>
  <si>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</si>
  <si>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</si>
  <si>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</si>
  <si>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</si>
  <si>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</si>
  <si>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</si>
  <si>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</si>
  <si>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</si>
  <si>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</si>
  <si>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</si>
  <si>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</si>
  <si>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</si>
  <si>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</si>
  <si>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</si>
  <si>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</si>
  <si>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</si>
  <si>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</si>
  <si>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</si>
  <si>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</si>
  <si>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</si>
  <si>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</si>
  <si>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</si>
  <si>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</si>
  <si>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</si>
  <si>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</si>
  <si>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</si>
  <si>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</si>
  <si>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</si>
  <si>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</si>
  <si>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</si>
  <si>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</si>
  <si>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</si>
  <si>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</si>
  <si>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</si>
  <si>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</si>
  <si>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</si>
  <si>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</si>
  <si>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</si>
  <si>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</si>
  <si>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</si>
  <si>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</si>
  <si>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</si>
  <si>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</si>
  <si>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</si>
  <si>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</si>
  <si>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</si>
  <si>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</si>
  <si>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</si>
  <si>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</si>
  <si>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</si>
  <si>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</si>
  <si>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</si>
  <si>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</si>
  <si>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</si>
  <si>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</si>
  <si>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</si>
  <si>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</si>
  <si>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</si>
  <si>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</si>
  <si>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</si>
  <si>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</si>
  <si>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</si>
  <si>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</si>
  <si>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</si>
  <si>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</si>
  <si>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</si>
  <si>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</si>
  <si>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</si>
  <si>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</si>
  <si>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</si>
  <si>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</si>
  <si>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</si>
  <si>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</si>
  <si>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</si>
  <si>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</si>
  <si>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</si>
  <si>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</si>
  <si>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</si>
  <si>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</si>
  <si>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</si>
  <si>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</si>
  <si>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</si>
  <si>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</si>
  <si>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</si>
  <si>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</si>
  <si>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</si>
  <si>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</si>
  <si>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</si>
  <si>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</si>
  <si>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</si>
  <si>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</si>
  <si>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</si>
  <si>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</si>
  <si>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</si>
  <si>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</si>
  <si>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</si>
  <si>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</si>
  <si>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</si>
  <si>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</si>
  <si>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</si>
  <si>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</si>
  <si>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</si>
  <si>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</si>
  <si>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</si>
  <si>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</si>
  <si>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</si>
  <si>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</si>
  <si>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</si>
  <si>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</si>
  <si>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</si>
  <si>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</si>
  <si>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</si>
  <si>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</si>
  <si>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</si>
  <si>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</si>
  <si>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</si>
  <si>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</si>
  <si>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</si>
  <si>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</si>
  <si>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</si>
  <si>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</si>
  <si>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</si>
  <si>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</si>
  <si>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</si>
  <si>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</si>
  <si>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</si>
  <si>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</si>
  <si>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</si>
  <si>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</si>
  <si>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</si>
  <si>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</si>
  <si>
    <t>轴承6202两个</t>
    <phoneticPr fontId="1" type="noConversion"/>
  </si>
  <si>
    <t>车刀T30、40，陶瓷刀</t>
    <phoneticPr fontId="1" type="noConversion"/>
  </si>
  <si>
    <t>车刀加硬进口车刀4把</t>
    <phoneticPr fontId="1" type="noConversion"/>
  </si>
  <si>
    <t>排刀架</t>
    <phoneticPr fontId="1" type="noConversion"/>
  </si>
  <si>
    <t>桃型刀片5片</t>
    <phoneticPr fontId="1" type="noConversion"/>
  </si>
  <si>
    <t>0640精磨夹头2个</t>
    <phoneticPr fontId="1" type="noConversion"/>
  </si>
  <si>
    <t>M10*1挤压丝攻2颗，底孔9.5</t>
    <phoneticPr fontId="1" type="noConversion"/>
  </si>
  <si>
    <t>RC1/8丝攻2颗，底孔9.3</t>
    <phoneticPr fontId="1" type="noConversion"/>
  </si>
  <si>
    <t>0640夹头8、10、12、24、25、26、30、40</t>
    <phoneticPr fontId="1" type="noConversion"/>
  </si>
  <si>
    <t>钻头9.2,9.3,9.4,9.5,5.9,6</t>
    <phoneticPr fontId="1" type="noConversion"/>
  </si>
  <si>
    <t>金刚砂轮180</t>
    <phoneticPr fontId="1" type="noConversion"/>
  </si>
  <si>
    <t>是</t>
    <phoneticPr fontId="1" type="noConversion"/>
  </si>
  <si>
    <t>M12加大0.15两支</t>
    <phoneticPr fontId="1" type="noConversion"/>
  </si>
  <si>
    <t>josn车刀 10把</t>
    <phoneticPr fontId="1" type="noConversion"/>
  </si>
  <si>
    <t>8x8josn车刀 20把</t>
    <phoneticPr fontId="1" type="noConversion"/>
  </si>
  <si>
    <t>灭火器、三脚架</t>
    <phoneticPr fontId="1" type="noConversion"/>
  </si>
  <si>
    <t>气动元件</t>
    <phoneticPr fontId="1" type="noConversion"/>
  </si>
  <si>
    <t>弹簧</t>
    <phoneticPr fontId="1" type="noConversion"/>
  </si>
  <si>
    <t>贷款利息9月-11月</t>
    <phoneticPr fontId="1" type="noConversion"/>
  </si>
  <si>
    <t>共计</t>
    <phoneticPr fontId="1" type="noConversion"/>
  </si>
  <si>
    <t>费用</t>
    <phoneticPr fontId="1" type="noConversion"/>
  </si>
  <si>
    <t>仪表支出</t>
    <phoneticPr fontId="1" type="noConversion"/>
  </si>
  <si>
    <t>数控车支出</t>
    <phoneticPr fontId="1" type="noConversion"/>
  </si>
  <si>
    <t>10气管、接头</t>
    <phoneticPr fontId="1" type="noConversion"/>
  </si>
  <si>
    <t>16A插头</t>
    <phoneticPr fontId="1" type="noConversion"/>
  </si>
  <si>
    <t>线卡</t>
    <phoneticPr fontId="1" type="noConversion"/>
  </si>
  <si>
    <t>被套</t>
    <phoneticPr fontId="1" type="noConversion"/>
  </si>
  <si>
    <t>限位开关</t>
    <phoneticPr fontId="1" type="noConversion"/>
  </si>
  <si>
    <t>YB-15夹头4只</t>
    <phoneticPr fontId="1" type="noConversion"/>
  </si>
  <si>
    <t>车刀8*8正切60，平刀5把</t>
    <phoneticPr fontId="1" type="noConversion"/>
  </si>
  <si>
    <t>不锈钢切刀片*2盒，铝刀片6片，超硬刀片4片，硬钢6片</t>
    <phoneticPr fontId="1" type="noConversion"/>
  </si>
  <si>
    <t>电镀金刚砂轮，树脂金刚砂轮</t>
    <phoneticPr fontId="1" type="noConversion"/>
  </si>
  <si>
    <t>轴承内孔5mm两只，外径12mm4只</t>
    <phoneticPr fontId="1" type="noConversion"/>
  </si>
  <si>
    <t>1.5钻头5包</t>
    <phoneticPr fontId="1" type="noConversion"/>
  </si>
  <si>
    <t>两轴数控设备</t>
    <phoneticPr fontId="1" type="noConversion"/>
  </si>
  <si>
    <t>德力西接线端子2只</t>
    <phoneticPr fontId="1" type="noConversion"/>
  </si>
  <si>
    <t>配电箱30X40X20</t>
    <phoneticPr fontId="1" type="noConversion"/>
  </si>
  <si>
    <t>控制信号线4芯0.3平方10米，2芯0.3平方10米</t>
    <phoneticPr fontId="1" type="noConversion"/>
  </si>
  <si>
    <t>木螺丝</t>
    <phoneticPr fontId="1" type="noConversion"/>
  </si>
  <si>
    <t>断路器</t>
    <phoneticPr fontId="1" type="noConversion"/>
  </si>
  <si>
    <t>接触器</t>
    <phoneticPr fontId="1" type="noConversion"/>
  </si>
  <si>
    <t>万用表</t>
    <phoneticPr fontId="1" type="noConversion"/>
  </si>
  <si>
    <t>20190818-1130账单</t>
    <phoneticPr fontId="1" type="noConversion"/>
  </si>
  <si>
    <t>穿孔机</t>
    <phoneticPr fontId="1" type="noConversion"/>
  </si>
  <si>
    <t>穿孔机运费</t>
    <phoneticPr fontId="1" type="noConversion"/>
  </si>
  <si>
    <t>穿孔机叉车费</t>
    <phoneticPr fontId="1" type="noConversion"/>
  </si>
  <si>
    <t>穿孔机皮带</t>
    <phoneticPr fontId="1" type="noConversion"/>
  </si>
  <si>
    <t>穿孔机保险</t>
    <phoneticPr fontId="1" type="noConversion"/>
  </si>
  <si>
    <t>不锈钢管14，6</t>
    <phoneticPr fontId="1" type="noConversion"/>
  </si>
  <si>
    <t>已付</t>
    <phoneticPr fontId="1" type="noConversion"/>
  </si>
  <si>
    <t>欠款</t>
    <phoneticPr fontId="1" type="noConversion"/>
  </si>
  <si>
    <t>穿孔机螺丝</t>
    <phoneticPr fontId="1" type="noConversion"/>
  </si>
  <si>
    <t>碗</t>
    <phoneticPr fontId="1" type="noConversion"/>
  </si>
  <si>
    <t>电压力锅</t>
    <phoneticPr fontId="1" type="noConversion"/>
  </si>
  <si>
    <t>电磁炉</t>
    <phoneticPr fontId="1" type="noConversion"/>
  </si>
  <si>
    <t>铜管1.5，导向</t>
    <phoneticPr fontId="1" type="noConversion"/>
  </si>
  <si>
    <t>贷款利息</t>
    <phoneticPr fontId="1" type="noConversion"/>
  </si>
  <si>
    <t>12月支出</t>
    <phoneticPr fontId="1" type="noConversion"/>
  </si>
  <si>
    <t>上月欠款</t>
    <phoneticPr fontId="1" type="noConversion"/>
  </si>
  <si>
    <t>12月总支出</t>
    <phoneticPr fontId="1" type="noConversion"/>
  </si>
  <si>
    <t>穿孔机费用</t>
    <phoneticPr fontId="1" type="noConversion"/>
  </si>
  <si>
    <t>贷款利息</t>
    <phoneticPr fontId="1" type="noConversion"/>
  </si>
  <si>
    <t>1-2月总支出</t>
    <phoneticPr fontId="1" type="noConversion"/>
  </si>
  <si>
    <t>6674.36(2月支出)-2563(穿孔机)-1529(数控)+1638.9(二月支出)</t>
    <phoneticPr fontId="1" type="noConversion"/>
  </si>
  <si>
    <t>双头倒角机机押金5000，我出1000</t>
    <phoneticPr fontId="1" type="noConversion"/>
  </si>
  <si>
    <t>贷款利息</t>
    <phoneticPr fontId="1" type="noConversion"/>
  </si>
  <si>
    <t>3月份总支出</t>
    <phoneticPr fontId="1" type="noConversion"/>
  </si>
  <si>
    <t>穿孔机+数控</t>
    <phoneticPr fontId="1" type="noConversion"/>
  </si>
  <si>
    <t>9月份的加工费</t>
    <phoneticPr fontId="1" type="noConversion"/>
  </si>
  <si>
    <t>10月份的加工费</t>
    <phoneticPr fontId="1" type="noConversion"/>
  </si>
  <si>
    <t>总支出</t>
    <phoneticPr fontId="1" type="noConversion"/>
  </si>
  <si>
    <t>备注</t>
    <phoneticPr fontId="1" type="noConversion"/>
  </si>
  <si>
    <t>车</t>
    <phoneticPr fontId="1" type="noConversion"/>
  </si>
  <si>
    <t>车换机油</t>
    <phoneticPr fontId="1" type="noConversion"/>
  </si>
  <si>
    <t>车保险</t>
    <phoneticPr fontId="1" type="noConversion"/>
  </si>
  <si>
    <t>车加油</t>
    <phoneticPr fontId="1" type="noConversion"/>
  </si>
  <si>
    <t>9月份机税</t>
    <phoneticPr fontId="1" type="noConversion"/>
  </si>
  <si>
    <t>刘文洛飞机票</t>
    <phoneticPr fontId="1" type="noConversion"/>
  </si>
  <si>
    <t>33支出</t>
    <phoneticPr fontId="1" type="noConversion"/>
  </si>
  <si>
    <t>过路费</t>
    <phoneticPr fontId="1" type="noConversion"/>
  </si>
  <si>
    <t>33支出</t>
    <phoneticPr fontId="1" type="noConversion"/>
  </si>
  <si>
    <t>车交强险</t>
    <phoneticPr fontId="1" type="noConversion"/>
  </si>
  <si>
    <t>检车、洗车</t>
    <phoneticPr fontId="1" type="noConversion"/>
  </si>
  <si>
    <t>车加油</t>
    <phoneticPr fontId="1" type="noConversion"/>
  </si>
  <si>
    <t>刘文洛支出</t>
    <phoneticPr fontId="1" type="noConversion"/>
  </si>
  <si>
    <t>二哥支出</t>
    <phoneticPr fontId="1" type="noConversion"/>
  </si>
  <si>
    <t>二哥支出</t>
    <phoneticPr fontId="1" type="noConversion"/>
  </si>
  <si>
    <t>日期</t>
    <phoneticPr fontId="1" type="noConversion"/>
  </si>
  <si>
    <t>工资明细</t>
    <phoneticPr fontId="1" type="noConversion"/>
  </si>
  <si>
    <t>数控抵债</t>
    <phoneticPr fontId="1" type="noConversion"/>
  </si>
  <si>
    <t>11月份的加工费</t>
    <phoneticPr fontId="1" type="noConversion"/>
  </si>
  <si>
    <t>大哥</t>
    <phoneticPr fontId="1" type="noConversion"/>
  </si>
  <si>
    <t>二哥</t>
    <phoneticPr fontId="1" type="noConversion"/>
  </si>
  <si>
    <t>刘文洛</t>
    <phoneticPr fontId="1" type="noConversion"/>
  </si>
  <si>
    <t>202004之前总支出</t>
    <phoneticPr fontId="1" type="noConversion"/>
  </si>
  <si>
    <t>9.4钻头</t>
  </si>
  <si>
    <t>0640夹头5mm弹簧夹头</t>
  </si>
  <si>
    <t>账户余额</t>
    <phoneticPr fontId="1" type="noConversion"/>
  </si>
  <si>
    <t>20200331之前的总收入</t>
    <phoneticPr fontId="1" type="noConversion"/>
  </si>
  <si>
    <t>202001-02</t>
    <phoneticPr fontId="1" type="noConversion"/>
  </si>
  <si>
    <t>0640钨钢夹头5mm(33)</t>
    <phoneticPr fontId="1" type="noConversion"/>
  </si>
  <si>
    <t>0640弹簧钢5mm(33)</t>
    <phoneticPr fontId="1" type="noConversion"/>
  </si>
  <si>
    <t>高铁票往返</t>
    <phoneticPr fontId="1" type="noConversion"/>
  </si>
  <si>
    <t>苏氏1.5钻头5包</t>
    <phoneticPr fontId="1" type="noConversion"/>
  </si>
  <si>
    <t>贷款利息</t>
    <phoneticPr fontId="1" type="noConversion"/>
  </si>
  <si>
    <t>3月份之前支出（33）</t>
    <phoneticPr fontId="1" type="noConversion"/>
  </si>
  <si>
    <t>苏氏1.5钻头5包(33)</t>
    <phoneticPr fontId="1" type="noConversion"/>
  </si>
  <si>
    <t>贷款利息(33)</t>
    <phoneticPr fontId="1" type="noConversion"/>
  </si>
  <si>
    <t>双头车退押金</t>
    <phoneticPr fontId="1" type="noConversion"/>
  </si>
  <si>
    <t>0640弹簧钢5mm(33)</t>
    <phoneticPr fontId="1" type="noConversion"/>
  </si>
  <si>
    <t>车刀15把（33）</t>
    <phoneticPr fontId="1" type="noConversion"/>
  </si>
  <si>
    <t>车刀15把</t>
    <phoneticPr fontId="1" type="noConversion"/>
  </si>
  <si>
    <t>12月份的加工费</t>
    <phoneticPr fontId="1" type="noConversion"/>
  </si>
  <si>
    <t>4月17号总支出</t>
    <phoneticPr fontId="1" type="noConversion"/>
  </si>
  <si>
    <t>账户总金额</t>
    <phoneticPr fontId="1" type="noConversion"/>
  </si>
  <si>
    <t>总金额</t>
    <phoneticPr fontId="1" type="noConversion"/>
  </si>
  <si>
    <t>是否付款</t>
    <phoneticPr fontId="1" type="noConversion"/>
  </si>
  <si>
    <t>是</t>
    <phoneticPr fontId="1" type="noConversion"/>
  </si>
  <si>
    <t>不锈钢管子φ5</t>
    <phoneticPr fontId="1" type="noConversion"/>
  </si>
  <si>
    <t>支出金额</t>
    <phoneticPr fontId="1" type="noConversion"/>
  </si>
  <si>
    <t>账户余额</t>
    <phoneticPr fontId="1" type="noConversion"/>
  </si>
  <si>
    <t>双头车退押金(33)</t>
    <phoneticPr fontId="1" type="noConversion"/>
  </si>
  <si>
    <t>不锈钢管子φ5(33)</t>
    <phoneticPr fontId="1" type="noConversion"/>
  </si>
  <si>
    <t>金刚砂轮φ150 #100</t>
    <phoneticPr fontId="1" type="noConversion"/>
  </si>
  <si>
    <t>已付清</t>
    <phoneticPr fontId="1" type="noConversion"/>
  </si>
  <si>
    <t>金刚砂轮φ150 #100(33)</t>
    <phoneticPr fontId="1" type="noConversion"/>
  </si>
  <si>
    <t>YB-15顶针(33)</t>
    <phoneticPr fontId="1" type="noConversion"/>
  </si>
  <si>
    <t>铣刀片60X0.8(33)</t>
    <phoneticPr fontId="1" type="noConversion"/>
  </si>
  <si>
    <t>精诚YB-15车床夹头</t>
    <phoneticPr fontId="1" type="noConversion"/>
  </si>
  <si>
    <t>精诚YB-16车床关闭爪</t>
    <phoneticPr fontId="1" type="noConversion"/>
  </si>
  <si>
    <t>精诚YB-17车床配件</t>
    <phoneticPr fontId="1" type="noConversion"/>
  </si>
  <si>
    <t>精诚YB-18车床配件</t>
  </si>
  <si>
    <t>12v24v长臂弯管机床灯</t>
    <phoneticPr fontId="1" type="noConversion"/>
  </si>
  <si>
    <t>自动车车刀陶瓷刀8X8</t>
    <phoneticPr fontId="1" type="noConversion"/>
  </si>
  <si>
    <t>YAMAWA丝攻</t>
    <phoneticPr fontId="1" type="noConversion"/>
  </si>
  <si>
    <t>自动车夹头钨钢</t>
    <phoneticPr fontId="1" type="noConversion"/>
  </si>
  <si>
    <t>台湾TOSG大宝挤压丝攻</t>
    <phoneticPr fontId="1" type="noConversion"/>
  </si>
  <si>
    <t>精诚YB-15车床夹头（二哥）</t>
    <phoneticPr fontId="1" type="noConversion"/>
  </si>
  <si>
    <r>
      <t>精诚YB-16车床关闭爪</t>
    </r>
    <r>
      <rPr>
        <b/>
        <sz val="11"/>
        <color theme="1"/>
        <rFont val="等线"/>
        <family val="3"/>
        <charset val="134"/>
        <scheme val="minor"/>
      </rPr>
      <t>（二哥）</t>
    </r>
    <phoneticPr fontId="1" type="noConversion"/>
  </si>
  <si>
    <r>
      <t>精诚YB-17车床配件</t>
    </r>
    <r>
      <rPr>
        <b/>
        <sz val="11"/>
        <color theme="1"/>
        <rFont val="等线"/>
        <family val="3"/>
        <charset val="134"/>
        <scheme val="minor"/>
      </rPr>
      <t>（二哥）</t>
    </r>
    <phoneticPr fontId="1" type="noConversion"/>
  </si>
  <si>
    <t>精诚YB-18车床配件（二哥）</t>
    <phoneticPr fontId="1" type="noConversion"/>
  </si>
  <si>
    <t>12v24v长臂弯管机床灯（二哥）</t>
    <phoneticPr fontId="1" type="noConversion"/>
  </si>
  <si>
    <t>自动车车刀陶瓷刀8X8（二哥）</t>
    <phoneticPr fontId="1" type="noConversion"/>
  </si>
  <si>
    <t>YAMAWA丝攻（二哥）</t>
    <phoneticPr fontId="1" type="noConversion"/>
  </si>
  <si>
    <t>自动车夹头钨钢（二哥）</t>
    <phoneticPr fontId="1" type="noConversion"/>
  </si>
  <si>
    <t>0640夹头32,35</t>
    <phoneticPr fontId="1" type="noConversion"/>
  </si>
  <si>
    <t>YAMAWA丝攻10x1挤压2颗</t>
    <phoneticPr fontId="1" type="noConversion"/>
  </si>
  <si>
    <t>rc1/8挤压丝攻2颗</t>
    <phoneticPr fontId="1" type="noConversion"/>
  </si>
  <si>
    <t>水泵75w4个</t>
    <phoneticPr fontId="1" type="noConversion"/>
  </si>
  <si>
    <t>精诚YB25夹头φ20</t>
    <phoneticPr fontId="1" type="noConversion"/>
  </si>
  <si>
    <t>两轴气缸，一轴气缸加配件</t>
    <phoneticPr fontId="1" type="noConversion"/>
  </si>
  <si>
    <t>12螺杆</t>
    <phoneticPr fontId="1" type="noConversion"/>
  </si>
  <si>
    <t>50x8材料4片</t>
    <phoneticPr fontId="1" type="noConversion"/>
  </si>
  <si>
    <t>1.5钻头5包</t>
    <phoneticPr fontId="1" type="noConversion"/>
  </si>
  <si>
    <t>水，生胶带，螺丝</t>
    <phoneticPr fontId="1" type="noConversion"/>
  </si>
  <si>
    <t>YB-25夹头25</t>
    <phoneticPr fontId="1" type="noConversion"/>
  </si>
  <si>
    <t>磁座，万向管带开关</t>
    <phoneticPr fontId="1" type="noConversion"/>
  </si>
  <si>
    <t>车刀30把</t>
    <phoneticPr fontId="1" type="noConversion"/>
  </si>
  <si>
    <t>台湾TOSG大宝挤压丝攻（二哥）</t>
    <phoneticPr fontId="1" type="noConversion"/>
  </si>
  <si>
    <t>水，生胶带，螺丝（二哥）</t>
    <phoneticPr fontId="1" type="noConversion"/>
  </si>
  <si>
    <t>YB-25</t>
    <phoneticPr fontId="1" type="noConversion"/>
  </si>
  <si>
    <t>钨钢锯片</t>
    <phoneticPr fontId="1" type="noConversion"/>
  </si>
  <si>
    <t>发台州、福建两件</t>
    <phoneticPr fontId="1" type="noConversion"/>
  </si>
  <si>
    <t>自封袋800个</t>
    <phoneticPr fontId="1" type="noConversion"/>
  </si>
  <si>
    <t>贷款利息</t>
    <phoneticPr fontId="1" type="noConversion"/>
  </si>
  <si>
    <t>返工费用</t>
    <phoneticPr fontId="1" type="noConversion"/>
  </si>
  <si>
    <t>快递费</t>
    <phoneticPr fontId="1" type="noConversion"/>
  </si>
  <si>
    <t>0640夹头32,35（33）</t>
    <phoneticPr fontId="1" type="noConversion"/>
  </si>
  <si>
    <t>YAMAWA丝攻10x1挤压2颗（33）</t>
    <phoneticPr fontId="1" type="noConversion"/>
  </si>
  <si>
    <t>rc1/8挤压丝攻2颗（33）</t>
    <phoneticPr fontId="1" type="noConversion"/>
  </si>
  <si>
    <t>水泵75w4个（33）</t>
    <phoneticPr fontId="1" type="noConversion"/>
  </si>
  <si>
    <t>精诚YB25夹头φ20（33）</t>
    <phoneticPr fontId="1" type="noConversion"/>
  </si>
  <si>
    <t>两轴气缸，一轴气缸加配件（33）</t>
    <phoneticPr fontId="1" type="noConversion"/>
  </si>
  <si>
    <t>12螺杆（33）</t>
    <phoneticPr fontId="1" type="noConversion"/>
  </si>
  <si>
    <t>50x8材料4片（33）</t>
    <phoneticPr fontId="1" type="noConversion"/>
  </si>
  <si>
    <t>1.5钻头5包（33）</t>
    <phoneticPr fontId="1" type="noConversion"/>
  </si>
  <si>
    <t>YB-25夹头25（33）</t>
    <phoneticPr fontId="1" type="noConversion"/>
  </si>
  <si>
    <t>磁座，万向管带开关（33）</t>
    <phoneticPr fontId="1" type="noConversion"/>
  </si>
  <si>
    <t>钨钢锯片（二哥）</t>
    <phoneticPr fontId="1" type="noConversion"/>
  </si>
  <si>
    <t>快递费（二哥）</t>
    <phoneticPr fontId="1" type="noConversion"/>
  </si>
  <si>
    <t>蔡江林</t>
    <phoneticPr fontId="1" type="noConversion"/>
  </si>
  <si>
    <t>妹</t>
    <phoneticPr fontId="1" type="noConversion"/>
  </si>
  <si>
    <t>已付</t>
    <phoneticPr fontId="1" type="noConversion"/>
  </si>
  <si>
    <t>四方杆ER20钻头夹具</t>
    <phoneticPr fontId="1" type="noConversion"/>
  </si>
  <si>
    <t>车刀30把（33）</t>
    <phoneticPr fontId="1" type="noConversion"/>
  </si>
  <si>
    <t>发台州、福建两件（33）</t>
    <phoneticPr fontId="1" type="noConversion"/>
  </si>
  <si>
    <t>自封袋800个（33）</t>
    <phoneticPr fontId="1" type="noConversion"/>
  </si>
  <si>
    <t>贷款利息（33）</t>
    <phoneticPr fontId="1" type="noConversion"/>
  </si>
  <si>
    <t>线切割</t>
    <phoneticPr fontId="1" type="noConversion"/>
  </si>
  <si>
    <t>返工费用（二哥）</t>
    <phoneticPr fontId="1" type="noConversion"/>
  </si>
  <si>
    <t>二哥支出</t>
    <phoneticPr fontId="1" type="noConversion"/>
  </si>
  <si>
    <t>33支出</t>
    <phoneticPr fontId="1" type="noConversion"/>
  </si>
  <si>
    <t>马特ip67级卡尺</t>
    <phoneticPr fontId="1" type="noConversion"/>
  </si>
  <si>
    <t>钨钢80*0.8*16锯片两片</t>
    <phoneticPr fontId="1" type="noConversion"/>
  </si>
  <si>
    <t>上定钨钢夹头520还弹簧钢夹头5、6各两个共448</t>
    <phoneticPr fontId="1" type="noConversion"/>
  </si>
  <si>
    <t>YB-25夹头25退货</t>
    <phoneticPr fontId="1" type="noConversion"/>
  </si>
  <si>
    <t>是否付款</t>
    <phoneticPr fontId="1" type="noConversion"/>
  </si>
  <si>
    <t>是</t>
    <phoneticPr fontId="1" type="noConversion"/>
  </si>
  <si>
    <t>送货日期</t>
    <phoneticPr fontId="1" type="noConversion"/>
  </si>
  <si>
    <t>送货单编号</t>
    <phoneticPr fontId="1" type="noConversion"/>
  </si>
  <si>
    <t>规格</t>
    <phoneticPr fontId="1" type="noConversion"/>
  </si>
  <si>
    <t>备注</t>
    <phoneticPr fontId="1" type="noConversion"/>
  </si>
  <si>
    <t>φ6*100</t>
    <phoneticPr fontId="1" type="noConversion"/>
  </si>
  <si>
    <t>φ6*60</t>
    <phoneticPr fontId="1" type="noConversion"/>
  </si>
  <si>
    <t>φ6*68</t>
    <phoneticPr fontId="1" type="noConversion"/>
  </si>
  <si>
    <t>成品</t>
    <phoneticPr fontId="1" type="noConversion"/>
  </si>
  <si>
    <t>毛坯</t>
    <phoneticPr fontId="1" type="noConversion"/>
  </si>
  <si>
    <t>插头</t>
    <phoneticPr fontId="1" type="noConversion"/>
  </si>
  <si>
    <t>线切割（二哥）</t>
    <phoneticPr fontId="1" type="noConversion"/>
  </si>
  <si>
    <t>四方杆ER20钻头夹具（33）</t>
    <phoneticPr fontId="1" type="noConversion"/>
  </si>
  <si>
    <t>马特ip67级卡尺（33）</t>
    <phoneticPr fontId="1" type="noConversion"/>
  </si>
  <si>
    <t>钨钢80*0.8*16锯片两片（33）</t>
    <phoneticPr fontId="1" type="noConversion"/>
  </si>
  <si>
    <t>上定钨钢夹头520还弹簧钢夹头5、6各两个共448（33）</t>
    <phoneticPr fontId="1" type="noConversion"/>
  </si>
  <si>
    <t>刀片</t>
    <phoneticPr fontId="1" type="noConversion"/>
  </si>
  <si>
    <t>气缸32x50</t>
    <phoneticPr fontId="1" type="noConversion"/>
  </si>
  <si>
    <t>气缸配件</t>
    <phoneticPr fontId="1" type="noConversion"/>
  </si>
  <si>
    <t>车削油</t>
    <phoneticPr fontId="1" type="noConversion"/>
  </si>
  <si>
    <t>YB-25夹头25退货（33）</t>
    <phoneticPr fontId="1" type="noConversion"/>
  </si>
  <si>
    <t>车削油（33）</t>
    <phoneticPr fontId="1" type="noConversion"/>
  </si>
  <si>
    <t>插头（二哥）</t>
    <phoneticPr fontId="1" type="noConversion"/>
  </si>
  <si>
    <t>气缸32x50（二哥）</t>
    <phoneticPr fontId="1" type="noConversion"/>
  </si>
  <si>
    <t>气缸配件（二哥）</t>
    <phoneticPr fontId="1" type="noConversion"/>
  </si>
  <si>
    <t>气缸配件（二哥）</t>
    <phoneticPr fontId="1" type="noConversion"/>
  </si>
  <si>
    <t>刀片（二哥）</t>
    <phoneticPr fontId="1" type="noConversion"/>
  </si>
  <si>
    <t>刀片（二哥）</t>
    <phoneticPr fontId="1" type="noConversion"/>
  </si>
  <si>
    <t>钻头</t>
    <phoneticPr fontId="1" type="noConversion"/>
  </si>
  <si>
    <t>丝攻</t>
    <phoneticPr fontId="1" type="noConversion"/>
  </si>
  <si>
    <t>（二哥）</t>
    <phoneticPr fontId="1" type="noConversion"/>
  </si>
  <si>
    <t>钻头（二哥）</t>
    <phoneticPr fontId="1" type="noConversion"/>
  </si>
  <si>
    <t>厂房房租费</t>
    <phoneticPr fontId="1" type="noConversion"/>
  </si>
  <si>
    <t>是否付款</t>
    <phoneticPr fontId="1" type="noConversion"/>
  </si>
  <si>
    <t>厂房房租费</t>
    <phoneticPr fontId="1" type="noConversion"/>
  </si>
  <si>
    <t>丝攻（二哥）</t>
    <phoneticPr fontId="1" type="noConversion"/>
  </si>
  <si>
    <t>厂房房租费（二哥）</t>
    <phoneticPr fontId="1" type="noConversion"/>
  </si>
  <si>
    <t>厂房房租费（大哥）</t>
    <phoneticPr fontId="1" type="noConversion"/>
  </si>
  <si>
    <t>菜酒</t>
    <phoneticPr fontId="1" type="noConversion"/>
  </si>
  <si>
    <t>菜酒（二哥）</t>
    <phoneticPr fontId="1" type="noConversion"/>
  </si>
  <si>
    <t>气管</t>
    <phoneticPr fontId="1" type="noConversion"/>
  </si>
  <si>
    <t>气管（二哥）</t>
    <phoneticPr fontId="1" type="noConversion"/>
  </si>
  <si>
    <t>锯片（二哥）</t>
    <phoneticPr fontId="1" type="noConversion"/>
  </si>
  <si>
    <t>顶针（二哥）</t>
    <phoneticPr fontId="1" type="noConversion"/>
  </si>
  <si>
    <t>锯片</t>
    <phoneticPr fontId="1" type="noConversion"/>
  </si>
  <si>
    <t>顶针</t>
    <phoneticPr fontId="1" type="noConversion"/>
  </si>
  <si>
    <t>8mm气管</t>
    <phoneticPr fontId="1" type="noConversion"/>
  </si>
  <si>
    <t>型号</t>
    <phoneticPr fontId="1" type="noConversion"/>
  </si>
  <si>
    <t>规格</t>
    <phoneticPr fontId="1" type="noConversion"/>
  </si>
  <si>
    <t>32X25</t>
    <phoneticPr fontId="1" type="noConversion"/>
  </si>
  <si>
    <t>5*111</t>
    <phoneticPr fontId="1" type="noConversion"/>
  </si>
  <si>
    <t>6*100</t>
    <phoneticPr fontId="1" type="noConversion"/>
  </si>
  <si>
    <t>6*60</t>
    <phoneticPr fontId="1" type="noConversion"/>
  </si>
  <si>
    <t>6*68</t>
    <phoneticPr fontId="1" type="noConversion"/>
  </si>
  <si>
    <t>刀片外螺纹1、1.5、2，CCMT060204,CCMT09T304各两片</t>
    <phoneticPr fontId="1" type="noConversion"/>
  </si>
  <si>
    <t>快递退费</t>
    <phoneticPr fontId="1" type="noConversion"/>
  </si>
  <si>
    <t>大哥</t>
    <phoneticPr fontId="1" type="noConversion"/>
  </si>
  <si>
    <t>厂房房租费（33）</t>
    <phoneticPr fontId="1" type="noConversion"/>
  </si>
  <si>
    <t>快递退费（33）</t>
    <phoneticPr fontId="1" type="noConversion"/>
  </si>
  <si>
    <t>8mm气管（33）</t>
    <phoneticPr fontId="1" type="noConversion"/>
  </si>
  <si>
    <t>刀片外螺纹1、1.5、2，CCMT060204,CCMT09T304各两片（33）</t>
    <phoneticPr fontId="1" type="noConversion"/>
  </si>
  <si>
    <t>钻头</t>
    <phoneticPr fontId="1" type="noConversion"/>
  </si>
  <si>
    <t>钻头（二哥）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</si>
</sst>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  <font>
      <b/>
      <sz val="2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0" borderId="0" xfId="0" applyFont="1" applyFill="1"/>
    <xf numFmtId="0" fontId="6" fillId="3" borderId="0" xfId="0" applyFont="1" applyFill="1"/>
    <xf numFmtId="0" fontId="9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11" fillId="0" borderId="0" xfId="0" applyFont="1"/>
    <xf numFmtId="0" fontId="0" fillId="0" borderId="0" xfId="0" applyAlignment="1">
      <alignment horizontal="center" vertical="center"/>
    </xf>
    <xf numFmtId="0" fontId="12" fillId="3" borderId="0" xfId="0" applyFont="1" applyFill="1"/>
    <xf numFmtId="0" fontId="11" fillId="0" borderId="0" xfId="0" applyFont="1" applyAlignment="1">
      <alignment horizontal="center" vertical="center"/>
    </xf>
    <xf numFmtId="0" fontId="14" fillId="3" borderId="0" xfId="0" applyFont="1" applyFill="1"/>
    <xf numFmtId="0" fontId="15" fillId="3" borderId="0" xfId="0" applyFont="1" applyFill="1"/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4" borderId="0" xfId="0" applyFill="1"/>
    <xf numFmtId="0" fontId="9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xSplit="7" ySplit="1" topLeftCell="H68" activePane="bottomRight" state="frozen"/>
      <selection pane="topRight" activeCell="E1" sqref="E1"/>
      <selection pane="bottomLeft" activeCell="A2" sqref="A2"/>
      <selection pane="bottomRight" activeCell="G70" sqref="G70"/>
    </sheetView>
  </sheetViews>
  <sheetFormatPr defaultRowHeight="14.25"/>
  <cols>
    <col min="1" max="1" width="9.5" bestFit="1" customWidth="1"/>
    <col min="2" max="2" width="12.625" customWidth="1"/>
    <col min="3" max="6" width="13.125" customWidth="1"/>
    <col min="7" max="7" width="37.75" customWidth="1"/>
  </cols>
  <sheetData>
    <row r="1" spans="1:7" s="3" customFormat="1">
      <c r="A1" s="3" t="s">
        <v>5</v>
      </c>
      <c r="B1" s="3" t="s">
        <v>7</v>
      </c>
      <c r="C1" s="3" t="s">
        <v>262</v>
      </c>
      <c r="D1" s="41" t="s">
        <v>261</v>
      </c>
      <c r="E1" s="43" t="s">
        <v>266</v>
      </c>
      <c r="F1" s="35" t="s">
        <v>244</v>
      </c>
      <c r="G1" s="35" t="s">
        <v>2</v>
      </c>
    </row>
    <row r="2" spans="1:7" s="3" customFormat="1">
      <c r="A2" s="3">
        <v>20191016</v>
      </c>
      <c r="B2" s="3">
        <v>700</v>
      </c>
      <c r="C2" s="3">
        <f>SUM($B$2:B2)</f>
        <v>700</v>
      </c>
      <c r="D2" s="41"/>
      <c r="E2" s="43"/>
      <c r="F2" s="35"/>
    </row>
    <row r="3" spans="1:7">
      <c r="A3">
        <v>20191022</v>
      </c>
      <c r="B3" s="25">
        <v>10993</v>
      </c>
      <c r="C3" s="3">
        <f>SUM($B$2:B3)</f>
        <v>11693</v>
      </c>
      <c r="D3" s="41"/>
      <c r="E3" s="43"/>
      <c r="F3" s="35"/>
      <c r="G3" t="s">
        <v>140</v>
      </c>
    </row>
    <row r="4" spans="1:7">
      <c r="A4">
        <v>20191115</v>
      </c>
      <c r="B4">
        <v>35000</v>
      </c>
      <c r="C4" s="3">
        <f>SUM($B$2:B4)</f>
        <v>46693</v>
      </c>
      <c r="D4" s="41"/>
      <c r="E4" s="43"/>
      <c r="F4" s="35"/>
      <c r="G4" t="s">
        <v>215</v>
      </c>
    </row>
    <row r="5" spans="1:7">
      <c r="A5">
        <v>20191230</v>
      </c>
      <c r="B5">
        <v>23710</v>
      </c>
      <c r="C5" s="3">
        <f>SUM($B$2:B5)</f>
        <v>70403</v>
      </c>
      <c r="D5" s="41"/>
      <c r="E5" s="43"/>
      <c r="F5" s="35"/>
      <c r="G5" t="s">
        <v>216</v>
      </c>
    </row>
    <row r="6" spans="1:7">
      <c r="A6">
        <v>20200121</v>
      </c>
      <c r="B6">
        <v>20000</v>
      </c>
      <c r="C6" s="3">
        <f>SUM($B$2:B6)</f>
        <v>90403</v>
      </c>
      <c r="D6" s="41"/>
      <c r="E6" s="43"/>
      <c r="F6" s="35"/>
      <c r="G6" t="s">
        <v>237</v>
      </c>
    </row>
    <row r="7" spans="1:7">
      <c r="C7" s="3">
        <f>SUM($B$2:B7)</f>
        <v>90403</v>
      </c>
      <c r="D7" s="41"/>
      <c r="E7" s="43"/>
      <c r="F7" s="35"/>
    </row>
    <row r="8" spans="1:7">
      <c r="C8" s="3">
        <f>SUM($B$2:B8)</f>
        <v>90403</v>
      </c>
      <c r="D8" s="41"/>
      <c r="E8" s="43"/>
      <c r="F8" s="35"/>
    </row>
    <row r="9" spans="1:7" ht="25.5">
      <c r="A9" s="56">
        <v>20200331</v>
      </c>
      <c r="B9" s="56"/>
      <c r="C9" s="37">
        <f>SUM($B$2:B9)</f>
        <v>90403</v>
      </c>
      <c r="D9" s="37"/>
      <c r="E9" s="37"/>
      <c r="F9" s="37">
        <v>0</v>
      </c>
      <c r="G9" s="1" t="s">
        <v>245</v>
      </c>
    </row>
    <row r="10" spans="1:7">
      <c r="A10" s="45">
        <f>总支出!A33</f>
        <v>20200416</v>
      </c>
      <c r="B10" s="45">
        <v>20000</v>
      </c>
      <c r="C10" s="46">
        <f>SUM($B$2:B10)</f>
        <v>110403</v>
      </c>
      <c r="D10" s="46">
        <f>SUM($B$10:B10)</f>
        <v>20000</v>
      </c>
      <c r="E10" s="46"/>
      <c r="F10" s="47">
        <f>D10-总支出!C33</f>
        <v>14966.66</v>
      </c>
      <c r="G10" s="45" t="s">
        <v>259</v>
      </c>
    </row>
    <row r="11" spans="1:7">
      <c r="A11">
        <f>总支出!A34</f>
        <v>20200418</v>
      </c>
      <c r="C11" s="44">
        <f>SUM($B$2:B11)</f>
        <v>110403</v>
      </c>
      <c r="D11" s="44">
        <f>SUM($B$10:B11)</f>
        <v>20000</v>
      </c>
      <c r="E11" s="44">
        <f>总支出!B34</f>
        <v>10</v>
      </c>
      <c r="F11" s="54">
        <f>D11-总支出!C34</f>
        <v>14956.66</v>
      </c>
    </row>
    <row r="12" spans="1:7">
      <c r="A12">
        <f>总支出!A35</f>
        <v>20200423</v>
      </c>
      <c r="C12" s="44">
        <f>SUM($B$2:B12)</f>
        <v>110403</v>
      </c>
      <c r="D12" s="44">
        <f>SUM($B$10:B12)</f>
        <v>20000</v>
      </c>
      <c r="E12" s="44">
        <f>总支出!B35</f>
        <v>68.64</v>
      </c>
      <c r="F12" s="54">
        <f>D12-总支出!C35</f>
        <v>14888.02</v>
      </c>
    </row>
    <row r="13" spans="1:7">
      <c r="A13">
        <f>总支出!A36</f>
        <v>20200428</v>
      </c>
      <c r="C13" s="44">
        <f>SUM($B$2:B13)</f>
        <v>110403</v>
      </c>
      <c r="D13" s="44">
        <f>SUM($B$10:B13)</f>
        <v>20000</v>
      </c>
      <c r="E13" s="44">
        <f>总支出!B36</f>
        <v>63.05</v>
      </c>
      <c r="F13" s="54">
        <f>D13-总支出!C36</f>
        <v>14824.970000000001</v>
      </c>
    </row>
    <row r="14" spans="1:7">
      <c r="A14">
        <f>总支出!A37</f>
        <v>20200428</v>
      </c>
      <c r="C14" s="44">
        <f>SUM($B$2:B14)</f>
        <v>110403</v>
      </c>
      <c r="D14" s="44">
        <f>SUM($B$10:B14)</f>
        <v>20000</v>
      </c>
      <c r="E14" s="44">
        <f>总支出!B37</f>
        <v>18</v>
      </c>
      <c r="F14" s="54">
        <f>D14-总支出!C37</f>
        <v>14806.970000000001</v>
      </c>
    </row>
    <row r="15" spans="1:7">
      <c r="A15">
        <f>总支出!A38</f>
        <v>20200401</v>
      </c>
      <c r="C15" s="44">
        <f>SUM($B$2:B15)</f>
        <v>110403</v>
      </c>
      <c r="D15" s="44">
        <f>SUM($B$10:B15)</f>
        <v>20000</v>
      </c>
      <c r="E15" s="44">
        <f>总支出!B38</f>
        <v>129</v>
      </c>
      <c r="F15" s="54">
        <f>D15-总支出!C38</f>
        <v>14677.970000000001</v>
      </c>
    </row>
    <row r="16" spans="1:7">
      <c r="A16">
        <f>总支出!A39</f>
        <v>20200401</v>
      </c>
      <c r="C16" s="44">
        <f>SUM($B$2:B16)</f>
        <v>110403</v>
      </c>
      <c r="D16" s="44">
        <f>SUM($B$10:B16)</f>
        <v>20000</v>
      </c>
      <c r="E16" s="44">
        <f>总支出!B39</f>
        <v>100</v>
      </c>
      <c r="F16" s="54">
        <f>D16-总支出!C39</f>
        <v>14577.970000000001</v>
      </c>
    </row>
    <row r="17" spans="1:6">
      <c r="A17">
        <f>总支出!A40</f>
        <v>20200402</v>
      </c>
      <c r="C17" s="44">
        <f>SUM($B$2:B17)</f>
        <v>110403</v>
      </c>
      <c r="D17" s="44">
        <f>SUM($B$10:B17)</f>
        <v>20000</v>
      </c>
      <c r="E17" s="44">
        <f>总支出!B40</f>
        <v>385</v>
      </c>
      <c r="F17" s="54">
        <f>D17-总支出!C40</f>
        <v>14192.970000000001</v>
      </c>
    </row>
    <row r="18" spans="1:6">
      <c r="A18">
        <f>总支出!A41</f>
        <v>20200402</v>
      </c>
      <c r="C18" s="44">
        <f>SUM($B$2:B18)</f>
        <v>110403</v>
      </c>
      <c r="D18" s="44">
        <f>SUM($B$10:B18)</f>
        <v>20000</v>
      </c>
      <c r="E18" s="44">
        <f>总支出!B41</f>
        <v>120</v>
      </c>
      <c r="F18" s="54">
        <f>D18-总支出!C41</f>
        <v>14072.970000000001</v>
      </c>
    </row>
    <row r="19" spans="1:6">
      <c r="A19">
        <f>总支出!A42</f>
        <v>20200411</v>
      </c>
      <c r="C19" s="44">
        <f>SUM($B$2:B19)</f>
        <v>110403</v>
      </c>
      <c r="D19" s="44">
        <f>SUM($B$10:B19)</f>
        <v>20000</v>
      </c>
      <c r="E19" s="44">
        <f>总支出!B42</f>
        <v>93</v>
      </c>
      <c r="F19" s="54">
        <f>D19-总支出!C42</f>
        <v>13979.970000000001</v>
      </c>
    </row>
    <row r="20" spans="1:6">
      <c r="A20">
        <f>总支出!A43</f>
        <v>20200420</v>
      </c>
      <c r="C20" s="44">
        <f>SUM($B$2:B20)</f>
        <v>110403</v>
      </c>
      <c r="D20" s="44">
        <f>SUM($B$10:B20)</f>
        <v>20000</v>
      </c>
      <c r="E20" s="44">
        <f>总支出!B43</f>
        <v>72</v>
      </c>
      <c r="F20" s="54">
        <f>D20-总支出!C43</f>
        <v>13907.970000000001</v>
      </c>
    </row>
    <row r="21" spans="1:6">
      <c r="A21">
        <f>总支出!A44</f>
        <v>20200420</v>
      </c>
      <c r="C21" s="44">
        <f>SUM($B$2:B21)</f>
        <v>110403</v>
      </c>
      <c r="D21" s="44">
        <f>SUM($B$10:B21)</f>
        <v>20000</v>
      </c>
      <c r="E21" s="44">
        <f>总支出!B44</f>
        <v>128</v>
      </c>
      <c r="F21" s="54">
        <f>D21-总支出!C44</f>
        <v>13779.970000000001</v>
      </c>
    </row>
    <row r="22" spans="1:6">
      <c r="A22">
        <f>总支出!A45</f>
        <v>20200420</v>
      </c>
      <c r="C22" s="44">
        <f>SUM($B$2:B22)</f>
        <v>110403</v>
      </c>
      <c r="D22" s="44">
        <f>SUM($B$10:B22)</f>
        <v>20000</v>
      </c>
      <c r="E22" s="44">
        <f>总支出!B45</f>
        <v>182</v>
      </c>
      <c r="F22" s="54">
        <f>D22-总支出!C45</f>
        <v>13597.970000000001</v>
      </c>
    </row>
    <row r="23" spans="1:6">
      <c r="A23">
        <f>总支出!A46</f>
        <v>20200424</v>
      </c>
      <c r="C23" s="44">
        <f>SUM($B$2:B23)</f>
        <v>110403</v>
      </c>
      <c r="D23" s="44">
        <f>SUM($B$10:B23)</f>
        <v>20000</v>
      </c>
      <c r="E23" s="44">
        <f>总支出!B46</f>
        <v>190</v>
      </c>
      <c r="F23" s="54">
        <f>D23-总支出!C46</f>
        <v>13407.970000000001</v>
      </c>
    </row>
    <row r="24" spans="1:6">
      <c r="A24">
        <f>总支出!A47</f>
        <v>20200506</v>
      </c>
      <c r="C24" s="44">
        <f>SUM($B$2:B24)</f>
        <v>110403</v>
      </c>
      <c r="D24" s="44">
        <f>SUM($B$10:B24)</f>
        <v>20000</v>
      </c>
      <c r="E24" s="44">
        <f>总支出!B47</f>
        <v>19</v>
      </c>
      <c r="F24" s="54">
        <f>D24-总支出!C47</f>
        <v>13388.970000000001</v>
      </c>
    </row>
    <row r="25" spans="1:6">
      <c r="A25">
        <f>总支出!A48</f>
        <v>20200506</v>
      </c>
      <c r="C25" s="44">
        <f>SUM($B$2:B25)</f>
        <v>110403</v>
      </c>
      <c r="D25" s="44">
        <f>SUM($B$10:B25)</f>
        <v>20000</v>
      </c>
      <c r="E25" s="44">
        <f>总支出!B48</f>
        <v>60</v>
      </c>
      <c r="F25" s="54">
        <f>D25-总支出!C48</f>
        <v>13328.970000000001</v>
      </c>
    </row>
    <row r="26" spans="1:6">
      <c r="A26">
        <f>总支出!A49</f>
        <v>20200506</v>
      </c>
      <c r="C26" s="44">
        <f>SUM($B$2:B26)</f>
        <v>110403</v>
      </c>
      <c r="D26" s="44">
        <f>SUM($B$10:B26)</f>
        <v>20000</v>
      </c>
      <c r="E26" s="44">
        <f>总支出!B49</f>
        <v>1600</v>
      </c>
      <c r="F26" s="54">
        <f>D26-总支出!C49</f>
        <v>11728.970000000001</v>
      </c>
    </row>
    <row r="27" spans="1:6">
      <c r="A27">
        <f>总支出!A50</f>
        <v>20200506</v>
      </c>
      <c r="C27" s="44">
        <f>SUM($B$2:B27)</f>
        <v>110403</v>
      </c>
      <c r="D27" s="44">
        <f>SUM($B$10:B27)</f>
        <v>20000</v>
      </c>
      <c r="E27" s="44">
        <f>总支出!B50</f>
        <v>8</v>
      </c>
      <c r="F27" s="54">
        <f>D27-总支出!C50</f>
        <v>11720.970000000001</v>
      </c>
    </row>
    <row r="28" spans="1:6">
      <c r="A28">
        <f>总支出!A51</f>
        <v>20200504</v>
      </c>
      <c r="C28" s="44">
        <f>SUM($B$2:B28)</f>
        <v>110403</v>
      </c>
      <c r="D28" s="44">
        <f>SUM($B$10:B28)</f>
        <v>20000</v>
      </c>
      <c r="E28" s="44">
        <f>总支出!B51</f>
        <v>45</v>
      </c>
      <c r="F28" s="54">
        <f>D28-总支出!C51</f>
        <v>11675.970000000001</v>
      </c>
    </row>
    <row r="29" spans="1:6">
      <c r="A29">
        <f>总支出!A52</f>
        <v>20200504</v>
      </c>
      <c r="C29" s="44">
        <f>SUM($B$2:B29)</f>
        <v>110403</v>
      </c>
      <c r="D29" s="44">
        <f>SUM($B$10:B29)</f>
        <v>20000</v>
      </c>
      <c r="E29" s="44">
        <f>总支出!B52</f>
        <v>124</v>
      </c>
      <c r="F29" s="54">
        <f>D29-总支出!C52</f>
        <v>11551.970000000001</v>
      </c>
    </row>
    <row r="30" spans="1:6">
      <c r="A30">
        <f>总支出!A53</f>
        <v>20200504</v>
      </c>
      <c r="C30" s="44">
        <f>SUM($B$2:B30)</f>
        <v>110403</v>
      </c>
      <c r="D30" s="44">
        <f>SUM($B$10:B30)</f>
        <v>20000</v>
      </c>
      <c r="E30" s="44">
        <f>总支出!B53</f>
        <v>96</v>
      </c>
      <c r="F30" s="54">
        <f>D30-总支出!C53</f>
        <v>11455.970000000001</v>
      </c>
    </row>
    <row r="31" spans="1:6">
      <c r="A31">
        <f>总支出!A54</f>
        <v>20200506</v>
      </c>
      <c r="C31" s="44">
        <f>SUM($B$2:B31)</f>
        <v>110403</v>
      </c>
      <c r="D31" s="44">
        <f>SUM($B$10:B31)</f>
        <v>20000</v>
      </c>
      <c r="E31" s="44">
        <f>总支出!B54</f>
        <v>161.19999999999999</v>
      </c>
      <c r="F31" s="54">
        <f>D31-总支出!C54</f>
        <v>11294.77</v>
      </c>
    </row>
    <row r="32" spans="1:6">
      <c r="A32">
        <f>总支出!A55</f>
        <v>20200505</v>
      </c>
      <c r="C32" s="44">
        <f>SUM($B$2:B32)</f>
        <v>110403</v>
      </c>
      <c r="D32" s="44">
        <f>SUM($B$10:B32)</f>
        <v>20000</v>
      </c>
      <c r="E32" s="44">
        <f>总支出!B55</f>
        <v>75</v>
      </c>
      <c r="F32" s="54">
        <f>D32-总支出!C55</f>
        <v>11219.77</v>
      </c>
    </row>
    <row r="33" spans="1:6">
      <c r="A33">
        <f>总支出!A56</f>
        <v>20200505</v>
      </c>
      <c r="C33" s="44">
        <f>SUM($B$2:B33)</f>
        <v>110403</v>
      </c>
      <c r="D33" s="44">
        <f>SUM($B$10:B33)</f>
        <v>20000</v>
      </c>
      <c r="E33" s="44">
        <f>总支出!B56</f>
        <v>118</v>
      </c>
      <c r="F33" s="54">
        <f>D33-总支出!C56</f>
        <v>11101.77</v>
      </c>
    </row>
    <row r="34" spans="1:6">
      <c r="A34">
        <f>总支出!A57</f>
        <v>20200504</v>
      </c>
      <c r="C34" s="44">
        <f>SUM($B$2:B34)</f>
        <v>110403</v>
      </c>
      <c r="D34" s="44">
        <f>SUM($B$10:B34)</f>
        <v>20000</v>
      </c>
      <c r="E34" s="44">
        <f>总支出!B57</f>
        <v>8</v>
      </c>
      <c r="F34" s="54">
        <f>D34-总支出!C57</f>
        <v>11093.77</v>
      </c>
    </row>
    <row r="35" spans="1:6">
      <c r="A35">
        <f>总支出!A58</f>
        <v>20200504</v>
      </c>
      <c r="C35" s="44">
        <f>SUM($B$2:B35)</f>
        <v>110403</v>
      </c>
      <c r="D35" s="44">
        <f>SUM($B$10:B35)</f>
        <v>20000</v>
      </c>
      <c r="E35" s="44">
        <f>总支出!B58</f>
        <v>20</v>
      </c>
      <c r="F35" s="54">
        <f>D35-总支出!C58</f>
        <v>11073.77</v>
      </c>
    </row>
    <row r="36" spans="1:6">
      <c r="A36">
        <f>总支出!A59</f>
        <v>20200504</v>
      </c>
      <c r="C36" s="44">
        <f>SUM($B$2:B36)</f>
        <v>110403</v>
      </c>
      <c r="D36" s="44">
        <f>SUM($B$10:B36)</f>
        <v>20000</v>
      </c>
      <c r="E36" s="44">
        <f>总支出!B59</f>
        <v>185</v>
      </c>
      <c r="F36" s="54">
        <f>D36-总支出!C59</f>
        <v>10888.77</v>
      </c>
    </row>
    <row r="37" spans="1:6">
      <c r="A37">
        <f>总支出!A60</f>
        <v>20200506</v>
      </c>
      <c r="C37" s="44">
        <f>SUM($B$2:B37)</f>
        <v>110403</v>
      </c>
      <c r="D37" s="44">
        <f>SUM($B$10:B37)</f>
        <v>20000</v>
      </c>
      <c r="E37" s="44">
        <f>总支出!B60</f>
        <v>58</v>
      </c>
      <c r="F37" s="54">
        <f>D37-总支出!C60</f>
        <v>10830.77</v>
      </c>
    </row>
    <row r="38" spans="1:6">
      <c r="A38">
        <f>总支出!A61</f>
        <v>20200506</v>
      </c>
      <c r="C38" s="44">
        <f>SUM($B$2:B38)</f>
        <v>110403</v>
      </c>
      <c r="D38" s="44">
        <f>SUM($B$10:B38)</f>
        <v>20000</v>
      </c>
      <c r="E38" s="44">
        <f>总支出!B61</f>
        <v>53.2</v>
      </c>
      <c r="F38" s="54">
        <f>D38-总支出!C61</f>
        <v>10777.57</v>
      </c>
    </row>
    <row r="39" spans="1:6">
      <c r="A39">
        <f>总支出!A62</f>
        <v>20200506</v>
      </c>
      <c r="C39" s="44">
        <f>SUM($B$2:B39)</f>
        <v>110403</v>
      </c>
      <c r="D39" s="44">
        <f>SUM($B$10:B39)</f>
        <v>20000</v>
      </c>
      <c r="E39" s="44">
        <f>总支出!B62</f>
        <v>386</v>
      </c>
      <c r="F39" s="54">
        <f>D39-总支出!C62</f>
        <v>10391.57</v>
      </c>
    </row>
    <row r="40" spans="1:6">
      <c r="A40">
        <f>总支出!A63</f>
        <v>20200507</v>
      </c>
      <c r="C40" s="44">
        <f>SUM($B$2:B40)</f>
        <v>110403</v>
      </c>
      <c r="D40" s="44">
        <f>SUM($B$10:B40)</f>
        <v>20000</v>
      </c>
      <c r="E40" s="44">
        <f>总支出!B63</f>
        <v>20</v>
      </c>
      <c r="F40" s="54">
        <f>D40-总支出!C63</f>
        <v>10371.57</v>
      </c>
    </row>
    <row r="41" spans="1:6">
      <c r="A41">
        <f>总支出!A64</f>
        <v>20200507</v>
      </c>
      <c r="C41" s="44">
        <f>SUM($B$2:B41)</f>
        <v>110403</v>
      </c>
      <c r="D41" s="44">
        <f>SUM($B$10:B41)</f>
        <v>20000</v>
      </c>
      <c r="E41" s="44">
        <f>总支出!B64</f>
        <v>49.24</v>
      </c>
      <c r="F41" s="54">
        <f>D41-总支出!C64</f>
        <v>10322.33</v>
      </c>
    </row>
    <row r="42" spans="1:6">
      <c r="A42">
        <f>总支出!A65</f>
        <v>20200507</v>
      </c>
      <c r="C42" s="44">
        <f>SUM($B$2:B42)</f>
        <v>110403</v>
      </c>
      <c r="D42" s="44">
        <f>SUM($B$10:B42)</f>
        <v>20000</v>
      </c>
      <c r="E42" s="44">
        <f>总支出!B65</f>
        <v>309.14999999999998</v>
      </c>
      <c r="F42" s="54">
        <f>D42-总支出!C65</f>
        <v>10013.18</v>
      </c>
    </row>
    <row r="43" spans="1:6">
      <c r="A43">
        <f>总支出!A66</f>
        <v>20200507</v>
      </c>
      <c r="C43" s="44">
        <f>SUM($B$2:B43)</f>
        <v>110403</v>
      </c>
      <c r="D43" s="44">
        <f>SUM($B$10:B43)</f>
        <v>20000</v>
      </c>
      <c r="E43" s="44">
        <f>总支出!B66</f>
        <v>39.9</v>
      </c>
      <c r="F43" s="54">
        <f>D43-总支出!C66</f>
        <v>9973.2800000000007</v>
      </c>
    </row>
    <row r="44" spans="1:6">
      <c r="A44">
        <f>总支出!A67</f>
        <v>20200507</v>
      </c>
      <c r="C44" s="44">
        <f>SUM($B$2:B44)</f>
        <v>110403</v>
      </c>
      <c r="D44" s="44">
        <f>SUM($B$10:B44)</f>
        <v>20000</v>
      </c>
      <c r="E44" s="44">
        <f>总支出!B67</f>
        <v>50</v>
      </c>
      <c r="F44" s="54">
        <f>D44-总支出!C67</f>
        <v>9923.2800000000007</v>
      </c>
    </row>
    <row r="45" spans="1:6">
      <c r="A45">
        <f>总支出!A68</f>
        <v>20200508</v>
      </c>
      <c r="C45" s="44">
        <f>SUM($B$2:B45)</f>
        <v>110403</v>
      </c>
      <c r="D45" s="44">
        <f>SUM($B$10:B45)</f>
        <v>20000</v>
      </c>
      <c r="E45" s="44">
        <f>总支出!B68</f>
        <v>18</v>
      </c>
      <c r="F45" s="54">
        <f>D45-总支出!C68</f>
        <v>9905.2800000000007</v>
      </c>
    </row>
    <row r="46" spans="1:6">
      <c r="A46">
        <f>总支出!A69</f>
        <v>20200508</v>
      </c>
      <c r="C46" s="44">
        <f>SUM($B$2:B46)</f>
        <v>110403</v>
      </c>
      <c r="D46" s="44">
        <f>SUM($B$10:B46)</f>
        <v>20000</v>
      </c>
      <c r="E46" s="44">
        <f>总支出!B69</f>
        <v>286</v>
      </c>
      <c r="F46" s="54">
        <f>D46-总支出!C69</f>
        <v>9619.2800000000007</v>
      </c>
    </row>
    <row r="47" spans="1:6">
      <c r="A47">
        <f>总支出!A70</f>
        <v>20200508</v>
      </c>
      <c r="C47" s="44">
        <f>SUM($B$2:B47)</f>
        <v>110403</v>
      </c>
      <c r="D47" s="44">
        <f>SUM($B$10:B47)</f>
        <v>20000</v>
      </c>
      <c r="E47" s="44">
        <f>总支出!B70</f>
        <v>156</v>
      </c>
      <c r="F47" s="54">
        <f>D47-总支出!C70</f>
        <v>9463.2800000000007</v>
      </c>
    </row>
    <row r="48" spans="1:6">
      <c r="A48">
        <f>总支出!A71</f>
        <v>20200508</v>
      </c>
      <c r="C48" s="44">
        <f>SUM($B$2:B48)</f>
        <v>110403</v>
      </c>
      <c r="D48" s="44">
        <f>SUM($B$10:B48)</f>
        <v>20000</v>
      </c>
      <c r="E48" s="44">
        <f>总支出!B71</f>
        <v>-72</v>
      </c>
      <c r="F48" s="54">
        <f>D48-总支出!C71</f>
        <v>9535.2800000000007</v>
      </c>
    </row>
    <row r="49" spans="1:6">
      <c r="A49">
        <f>总支出!A72</f>
        <v>20200508</v>
      </c>
      <c r="C49" s="44">
        <f>SUM($B$2:B49)</f>
        <v>110403</v>
      </c>
      <c r="D49" s="44">
        <f>SUM($B$10:B49)</f>
        <v>20000</v>
      </c>
      <c r="E49" s="44">
        <f>总支出!B72</f>
        <v>-58</v>
      </c>
      <c r="F49" s="54">
        <f>D49-总支出!C72</f>
        <v>9593.2800000000007</v>
      </c>
    </row>
    <row r="50" spans="1:6">
      <c r="A50">
        <f>总支出!A73</f>
        <v>20200508</v>
      </c>
      <c r="C50" s="44">
        <f>SUM($B$2:B50)</f>
        <v>110403</v>
      </c>
      <c r="D50" s="44">
        <f>SUM($B$10:B50)</f>
        <v>20000</v>
      </c>
      <c r="E50" s="44">
        <f>总支出!B73</f>
        <v>125</v>
      </c>
      <c r="F50" s="54">
        <f>D50-总支出!C73</f>
        <v>9468.2800000000007</v>
      </c>
    </row>
    <row r="51" spans="1:6">
      <c r="A51">
        <f>总支出!A74</f>
        <v>20200509</v>
      </c>
      <c r="C51" s="44">
        <f>SUM($B$2:B51)</f>
        <v>110403</v>
      </c>
      <c r="D51" s="44">
        <f>SUM($B$10:B51)</f>
        <v>20000</v>
      </c>
      <c r="E51" s="44">
        <f>总支出!B74</f>
        <v>52</v>
      </c>
      <c r="F51" s="54">
        <f>D51-总支出!C74</f>
        <v>9416.2800000000007</v>
      </c>
    </row>
    <row r="52" spans="1:6">
      <c r="A52">
        <f>总支出!A75</f>
        <v>20200509</v>
      </c>
      <c r="C52" s="44">
        <f>SUM($B$2:B52)</f>
        <v>110403</v>
      </c>
      <c r="D52" s="44">
        <f>SUM($B$10:B52)</f>
        <v>20000</v>
      </c>
      <c r="E52" s="44">
        <f>总支出!B75</f>
        <v>70</v>
      </c>
      <c r="F52" s="54">
        <f>D52-总支出!C75</f>
        <v>9346.2800000000007</v>
      </c>
    </row>
    <row r="53" spans="1:6">
      <c r="A53">
        <f>总支出!A76</f>
        <v>20200509</v>
      </c>
      <c r="C53" s="44">
        <f>SUM($B$2:B53)</f>
        <v>110403</v>
      </c>
      <c r="D53" s="44">
        <f>SUM($B$10:B53)</f>
        <v>20000</v>
      </c>
      <c r="E53" s="44">
        <f>总支出!B76</f>
        <v>55</v>
      </c>
      <c r="F53" s="54">
        <f>D53-总支出!C76</f>
        <v>9291.2800000000007</v>
      </c>
    </row>
    <row r="54" spans="1:6">
      <c r="A54">
        <f>总支出!A77</f>
        <v>20200509</v>
      </c>
      <c r="C54" s="44">
        <f>SUM($B$2:B54)</f>
        <v>110403</v>
      </c>
      <c r="D54" s="44">
        <f>SUM($B$10:B54)</f>
        <v>20000</v>
      </c>
      <c r="E54" s="44">
        <f>总支出!B77</f>
        <v>20</v>
      </c>
      <c r="F54" s="54">
        <f>D54-总支出!C77</f>
        <v>9271.2800000000007</v>
      </c>
    </row>
    <row r="55" spans="1:6">
      <c r="A55">
        <f>总支出!A78</f>
        <v>20200509</v>
      </c>
      <c r="C55" s="44">
        <f>SUM($B$2:B55)</f>
        <v>110403</v>
      </c>
      <c r="D55" s="44">
        <f>SUM($B$10:B55)</f>
        <v>20000</v>
      </c>
      <c r="E55" s="44">
        <f>总支出!B78</f>
        <v>2</v>
      </c>
      <c r="F55" s="54">
        <f>D55-总支出!C78</f>
        <v>9269.2800000000007</v>
      </c>
    </row>
    <row r="56" spans="1:6">
      <c r="A56">
        <f>总支出!A79</f>
        <v>20200509</v>
      </c>
      <c r="C56" s="44">
        <f>SUM($B$2:B56)</f>
        <v>110403</v>
      </c>
      <c r="D56" s="44">
        <f>SUM($B$10:B56)</f>
        <v>20000</v>
      </c>
      <c r="E56" s="44">
        <f>总支出!B79</f>
        <v>12</v>
      </c>
      <c r="F56" s="54">
        <f>D56-总支出!C79</f>
        <v>9257.2800000000007</v>
      </c>
    </row>
    <row r="57" spans="1:6">
      <c r="A57">
        <f>总支出!A80</f>
        <v>20200509</v>
      </c>
      <c r="C57" s="44">
        <f>SUM($B$2:B57)</f>
        <v>110403</v>
      </c>
      <c r="D57" s="44">
        <f>SUM($B$10:B57)</f>
        <v>20000</v>
      </c>
      <c r="E57" s="44">
        <f>总支出!B80</f>
        <v>152</v>
      </c>
      <c r="F57" s="54">
        <f>D57-总支出!C80</f>
        <v>9105.2800000000007</v>
      </c>
    </row>
    <row r="58" spans="1:6">
      <c r="A58">
        <f>总支出!A81</f>
        <v>20200509</v>
      </c>
      <c r="C58" s="44">
        <f>SUM($B$2:B58)</f>
        <v>110403</v>
      </c>
      <c r="D58" s="44">
        <f>SUM($B$10:B58)</f>
        <v>20000</v>
      </c>
      <c r="E58" s="44">
        <f>总支出!B81</f>
        <v>224</v>
      </c>
      <c r="F58" s="54">
        <f>D58-总支出!C81</f>
        <v>8881.2800000000007</v>
      </c>
    </row>
    <row r="59" spans="1:6">
      <c r="A59">
        <f>总支出!A82</f>
        <v>20200509</v>
      </c>
      <c r="C59" s="44">
        <f>SUM($B$2:B59)</f>
        <v>110403</v>
      </c>
      <c r="D59" s="44">
        <f>SUM($B$10:B59)</f>
        <v>20000</v>
      </c>
      <c r="E59" s="44">
        <f>总支出!B82</f>
        <v>185</v>
      </c>
      <c r="F59" s="54">
        <f>D59-总支出!C82</f>
        <v>8696.2800000000007</v>
      </c>
    </row>
    <row r="60" spans="1:6">
      <c r="A60">
        <f>总支出!A83</f>
        <v>20200509</v>
      </c>
      <c r="C60" s="44">
        <f>SUM($B$2:B60)</f>
        <v>110403</v>
      </c>
      <c r="D60" s="44">
        <f>SUM($B$10:B60)</f>
        <v>20000</v>
      </c>
      <c r="E60" s="44">
        <f>总支出!B83</f>
        <v>36</v>
      </c>
      <c r="F60" s="54">
        <f>D60-总支出!C83</f>
        <v>8660.2800000000007</v>
      </c>
    </row>
    <row r="61" spans="1:6">
      <c r="A61">
        <f>总支出!A84</f>
        <v>20200510</v>
      </c>
      <c r="C61" s="44">
        <f>SUM($B$2:B61)</f>
        <v>110403</v>
      </c>
      <c r="D61" s="44">
        <f>SUM($B$10:B61)</f>
        <v>20000</v>
      </c>
      <c r="E61" s="44">
        <f>总支出!B84</f>
        <v>2500</v>
      </c>
      <c r="F61" s="54">
        <f>D61-总支出!C84</f>
        <v>6160.2800000000007</v>
      </c>
    </row>
    <row r="62" spans="1:6">
      <c r="A62">
        <f>总支出!A85</f>
        <v>20200510</v>
      </c>
      <c r="C62" s="44">
        <f>SUM($B$2:B62)</f>
        <v>110403</v>
      </c>
      <c r="D62" s="44">
        <f>SUM($B$10:B62)</f>
        <v>20000</v>
      </c>
      <c r="E62" s="44">
        <f>总支出!B85</f>
        <v>6000</v>
      </c>
      <c r="F62" s="54">
        <f>D62-总支出!C85</f>
        <v>160.27999999999884</v>
      </c>
    </row>
    <row r="63" spans="1:6">
      <c r="A63">
        <f>总支出!A86</f>
        <v>20200510</v>
      </c>
      <c r="C63" s="44">
        <f>SUM($B$2:B63)</f>
        <v>110403</v>
      </c>
      <c r="D63" s="44">
        <f>SUM($B$10:B63)</f>
        <v>20000</v>
      </c>
      <c r="E63" s="44">
        <f>总支出!B86</f>
        <v>1500</v>
      </c>
      <c r="F63" s="54">
        <f>D63-总支出!C86</f>
        <v>-1339.7200000000012</v>
      </c>
    </row>
    <row r="64" spans="1:6">
      <c r="A64">
        <f>总支出!A87</f>
        <v>20200510</v>
      </c>
      <c r="C64" s="44">
        <f>SUM($B$2:B64)</f>
        <v>110403</v>
      </c>
      <c r="D64" s="44">
        <f>SUM($B$10:B64)</f>
        <v>20000</v>
      </c>
      <c r="E64" s="44">
        <f>总支出!B87</f>
        <v>89.5</v>
      </c>
      <c r="F64" s="54">
        <f>D64-总支出!C87</f>
        <v>-1429.2200000000012</v>
      </c>
    </row>
    <row r="65" spans="1:6">
      <c r="A65">
        <f>总支出!A88</f>
        <v>20200510</v>
      </c>
      <c r="C65" s="44">
        <f>SUM($B$2:B65)</f>
        <v>110403</v>
      </c>
      <c r="D65" s="44">
        <f>SUM($B$10:B65)</f>
        <v>20000</v>
      </c>
      <c r="E65" s="44">
        <f>总支出!B88</f>
        <v>10</v>
      </c>
      <c r="F65" s="54">
        <f>D65-总支出!C88</f>
        <v>-1439.2200000000012</v>
      </c>
    </row>
    <row r="66" spans="1:6">
      <c r="A66">
        <f>总支出!A89</f>
        <v>20200511</v>
      </c>
      <c r="C66" s="44">
        <f>SUM($B$2:B66)</f>
        <v>110403</v>
      </c>
      <c r="D66" s="44">
        <f>SUM($B$10:B66)</f>
        <v>20000</v>
      </c>
      <c r="E66" s="44">
        <f>总支出!B89</f>
        <v>190</v>
      </c>
      <c r="F66" s="54">
        <f>D66-总支出!C89</f>
        <v>-1629.2200000000012</v>
      </c>
    </row>
    <row r="67" spans="1:6">
      <c r="A67">
        <f>总支出!A90</f>
        <v>20200511</v>
      </c>
      <c r="C67" s="44">
        <f>SUM($B$2:B67)</f>
        <v>110403</v>
      </c>
      <c r="D67" s="44">
        <f>SUM($B$10:B67)</f>
        <v>20000</v>
      </c>
      <c r="E67" s="44">
        <f>总支出!B90</f>
        <v>75</v>
      </c>
      <c r="F67" s="54">
        <f>D67-总支出!C90</f>
        <v>-1704.2200000000012</v>
      </c>
    </row>
    <row r="68" spans="1:6">
      <c r="A68">
        <f>总支出!A91</f>
        <v>20200511</v>
      </c>
      <c r="B68">
        <v>3</v>
      </c>
      <c r="C68" s="44">
        <f>SUM($B$2:B68)</f>
        <v>110406</v>
      </c>
      <c r="D68" s="44">
        <f>SUM($B$10:B68)</f>
        <v>20003</v>
      </c>
      <c r="E68" s="44">
        <f>总支出!B91</f>
        <v>-3</v>
      </c>
      <c r="F68" s="54">
        <f>D68-总支出!C91</f>
        <v>-1698.2200000000012</v>
      </c>
    </row>
    <row r="69" spans="1:6">
      <c r="A69">
        <f>总支出!A92</f>
        <v>20200512</v>
      </c>
      <c r="C69" s="44">
        <f>SUM($B$2:B69)</f>
        <v>110406</v>
      </c>
      <c r="D69" s="44">
        <f>SUM($B$10:B69)</f>
        <v>20003</v>
      </c>
      <c r="E69" s="44">
        <f>总支出!B92</f>
        <v>50.62</v>
      </c>
      <c r="F69" s="54">
        <f>D69-总支出!C92</f>
        <v>-1748.8400000000001</v>
      </c>
    </row>
    <row r="70" spans="1:6">
      <c r="A70">
        <f>总支出!A93</f>
        <v>20200515</v>
      </c>
      <c r="C70" s="44">
        <f>SUM($B$2:B70)</f>
        <v>110406</v>
      </c>
      <c r="D70" s="44">
        <f>SUM($B$10:B70)</f>
        <v>20003</v>
      </c>
      <c r="E70" s="44">
        <f>总支出!B93</f>
        <v>98</v>
      </c>
      <c r="F70" s="54">
        <f>D70-总支出!C93</f>
        <v>-1846.8400000000001</v>
      </c>
    </row>
    <row r="71" spans="1:6">
      <c r="A71">
        <f>总支出!A94</f>
        <v>20200515</v>
      </c>
      <c r="C71" s="44">
        <f>SUM($B$2:B71)</f>
        <v>110406</v>
      </c>
      <c r="D71" s="44">
        <f>SUM($B$10:B71)</f>
        <v>20003</v>
      </c>
      <c r="E71" s="44">
        <f>总支出!B94</f>
        <v>150</v>
      </c>
      <c r="F71" s="54">
        <f>D71-总支出!C94</f>
        <v>-1996.8400000000001</v>
      </c>
    </row>
    <row r="72" spans="1:6">
      <c r="A72">
        <f>总支出!A95</f>
        <v>0</v>
      </c>
      <c r="C72" s="44">
        <f>SUM($B$2:B72)</f>
        <v>110406</v>
      </c>
      <c r="D72" s="44">
        <f>SUM($B$10:B72)</f>
        <v>20003</v>
      </c>
      <c r="E72" s="44">
        <f>总支出!B95</f>
        <v>0</v>
      </c>
      <c r="F72" s="53">
        <f>D72-总支出!C96</f>
        <v>20003</v>
      </c>
    </row>
    <row r="73" spans="1:6">
      <c r="A73">
        <f>总支出!A96</f>
        <v>0</v>
      </c>
      <c r="C73" s="44">
        <f>SUM($B$2:B73)</f>
        <v>110406</v>
      </c>
      <c r="D73" s="44">
        <f>SUM($B$10:B73)</f>
        <v>20003</v>
      </c>
      <c r="E73" s="44">
        <f>总支出!B96</f>
        <v>0</v>
      </c>
      <c r="F73" s="53">
        <f>D73-总支出!C97</f>
        <v>20003</v>
      </c>
    </row>
    <row r="74" spans="1:6">
      <c r="A74">
        <f>总支出!A97</f>
        <v>0</v>
      </c>
      <c r="C74" s="44">
        <f>SUM($B$2:B74)</f>
        <v>110406</v>
      </c>
      <c r="D74" s="44">
        <f>SUM($B$10:B74)</f>
        <v>20003</v>
      </c>
      <c r="E74" s="44">
        <f>总支出!B97</f>
        <v>0</v>
      </c>
      <c r="F74" s="53">
        <f>D74-总支出!C98</f>
        <v>20003</v>
      </c>
    </row>
    <row r="75" spans="1:6">
      <c r="A75">
        <f>总支出!A98</f>
        <v>0</v>
      </c>
      <c r="C75" s="44">
        <f>SUM($B$2:B75)</f>
        <v>110406</v>
      </c>
      <c r="D75" s="44">
        <f>SUM($B$10:B75)</f>
        <v>20003</v>
      </c>
      <c r="E75" s="44">
        <f>总支出!B98</f>
        <v>0</v>
      </c>
      <c r="F75" s="53">
        <f>D75-总支出!C99</f>
        <v>20003</v>
      </c>
    </row>
    <row r="76" spans="1:6">
      <c r="A76">
        <f>总支出!A99</f>
        <v>0</v>
      </c>
      <c r="C76" s="44">
        <f>SUM($B$2:B76)</f>
        <v>110406</v>
      </c>
      <c r="D76" s="44">
        <f>SUM($B$10:B76)</f>
        <v>20003</v>
      </c>
      <c r="E76" s="44">
        <f>总支出!B99</f>
        <v>0</v>
      </c>
      <c r="F76" s="53">
        <f>D76-总支出!C100</f>
        <v>20003</v>
      </c>
    </row>
    <row r="77" spans="1:6">
      <c r="A77">
        <f>总支出!A100</f>
        <v>0</v>
      </c>
      <c r="C77" s="44">
        <f>SUM($B$2:B77)</f>
        <v>110406</v>
      </c>
      <c r="D77" s="44">
        <f>SUM($B$10:B77)</f>
        <v>20003</v>
      </c>
      <c r="E77" s="44">
        <f>总支出!B100</f>
        <v>0</v>
      </c>
      <c r="F77" s="53">
        <f>D77-总支出!C101</f>
        <v>20003</v>
      </c>
    </row>
    <row r="78" spans="1:6">
      <c r="A78">
        <f>总支出!A101</f>
        <v>0</v>
      </c>
      <c r="C78" s="44">
        <f>SUM($B$2:B78)</f>
        <v>110406</v>
      </c>
      <c r="D78" s="44">
        <f>SUM($B$10:B78)</f>
        <v>20003</v>
      </c>
      <c r="E78" s="44">
        <f>总支出!B101</f>
        <v>0</v>
      </c>
      <c r="F78" s="53">
        <f>D78-总支出!C102</f>
        <v>20003</v>
      </c>
    </row>
    <row r="79" spans="1:6">
      <c r="A79">
        <f>总支出!A102</f>
        <v>0</v>
      </c>
      <c r="C79" s="44">
        <f>SUM($B$2:B79)</f>
        <v>110406</v>
      </c>
      <c r="D79" s="44">
        <f>SUM($B$10:B79)</f>
        <v>20003</v>
      </c>
      <c r="E79" s="44">
        <f>总支出!B102</f>
        <v>0</v>
      </c>
      <c r="F79" s="53">
        <f>D79-总支出!C103</f>
        <v>20003</v>
      </c>
    </row>
    <row r="80" spans="1:6">
      <c r="A80">
        <f>总支出!A103</f>
        <v>0</v>
      </c>
      <c r="C80" s="44">
        <f>SUM($B$2:B80)</f>
        <v>110406</v>
      </c>
      <c r="D80" s="44">
        <f>SUM($B$10:B80)</f>
        <v>20003</v>
      </c>
      <c r="E80" s="44">
        <f>总支出!B103</f>
        <v>0</v>
      </c>
      <c r="F80" s="53">
        <f>D80-总支出!C104</f>
        <v>20003</v>
      </c>
    </row>
    <row r="81" spans="1:6">
      <c r="A81">
        <f>总支出!A104</f>
        <v>0</v>
      </c>
      <c r="C81" s="44">
        <f>SUM($B$2:B81)</f>
        <v>110406</v>
      </c>
      <c r="D81" s="44">
        <f>SUM($B$10:B81)</f>
        <v>20003</v>
      </c>
      <c r="E81" s="44">
        <f>总支出!B104</f>
        <v>0</v>
      </c>
      <c r="F81" s="53">
        <f>D81-总支出!C105</f>
        <v>20003</v>
      </c>
    </row>
    <row r="82" spans="1:6">
      <c r="A82">
        <f>总支出!A105</f>
        <v>0</v>
      </c>
      <c r="C82" s="44">
        <f>SUM($B$2:B82)</f>
        <v>110406</v>
      </c>
      <c r="D82" s="44">
        <f>SUM($B$10:B82)</f>
        <v>20003</v>
      </c>
      <c r="E82" s="44">
        <f>总支出!B105</f>
        <v>0</v>
      </c>
      <c r="F82" s="53">
        <f>D82-总支出!C106</f>
        <v>20003</v>
      </c>
    </row>
    <row r="83" spans="1:6">
      <c r="A83">
        <f>总支出!A106</f>
        <v>0</v>
      </c>
      <c r="C83" s="44">
        <f>SUM($B$2:B83)</f>
        <v>110406</v>
      </c>
      <c r="D83" s="44">
        <f>SUM($B$10:B83)</f>
        <v>20003</v>
      </c>
      <c r="E83" s="44">
        <f>总支出!B106</f>
        <v>0</v>
      </c>
      <c r="F83" s="53">
        <f>D83-总支出!C107</f>
        <v>20003</v>
      </c>
    </row>
    <row r="84" spans="1:6">
      <c r="A84">
        <f>总支出!A107</f>
        <v>0</v>
      </c>
      <c r="C84" s="44">
        <f>SUM($B$2:B84)</f>
        <v>110406</v>
      </c>
      <c r="D84" s="44">
        <f>SUM($B$10:B84)</f>
        <v>20003</v>
      </c>
      <c r="E84" s="44">
        <f>总支出!B107</f>
        <v>0</v>
      </c>
      <c r="F84" s="53">
        <f>D84-总支出!C108</f>
        <v>20003</v>
      </c>
    </row>
    <row r="85" spans="1:6">
      <c r="A85">
        <f>总支出!A108</f>
        <v>0</v>
      </c>
      <c r="C85" s="44">
        <f>SUM($B$2:B85)</f>
        <v>110406</v>
      </c>
      <c r="D85" s="44">
        <f>SUM($B$10:B85)</f>
        <v>20003</v>
      </c>
      <c r="E85" s="44">
        <f>总支出!B108</f>
        <v>0</v>
      </c>
      <c r="F85" s="53">
        <f>D85-总支出!C109</f>
        <v>20003</v>
      </c>
    </row>
    <row r="86" spans="1:6">
      <c r="A86">
        <f>总支出!A109</f>
        <v>0</v>
      </c>
      <c r="C86" s="44">
        <f>SUM($B$2:B86)</f>
        <v>110406</v>
      </c>
      <c r="D86" s="44">
        <f>SUM($B$10:B86)</f>
        <v>20003</v>
      </c>
      <c r="E86" s="44">
        <f>总支出!B109</f>
        <v>0</v>
      </c>
      <c r="F86" s="53">
        <f>D86-总支出!C110</f>
        <v>20003</v>
      </c>
    </row>
    <row r="87" spans="1:6">
      <c r="A87">
        <f>总支出!A110</f>
        <v>0</v>
      </c>
      <c r="C87" s="44">
        <f>SUM($B$2:B87)</f>
        <v>110406</v>
      </c>
      <c r="D87" s="44">
        <f>SUM($B$10:B87)</f>
        <v>20003</v>
      </c>
      <c r="E87" s="44">
        <f>总支出!B110</f>
        <v>0</v>
      </c>
      <c r="F87" s="53">
        <f>D87-总支出!C111</f>
        <v>20003</v>
      </c>
    </row>
    <row r="88" spans="1:6">
      <c r="A88">
        <f>总支出!A111</f>
        <v>0</v>
      </c>
      <c r="C88" s="44">
        <f>SUM($B$2:B88)</f>
        <v>110406</v>
      </c>
      <c r="D88" s="44">
        <f>SUM($B$10:B88)</f>
        <v>20003</v>
      </c>
      <c r="E88" s="44">
        <f>总支出!B111</f>
        <v>0</v>
      </c>
      <c r="F88" s="53">
        <f>D88-总支出!C112</f>
        <v>20003</v>
      </c>
    </row>
    <row r="89" spans="1:6">
      <c r="A89">
        <f>总支出!A112</f>
        <v>0</v>
      </c>
      <c r="C89" s="44">
        <f>SUM($B$2:B89)</f>
        <v>110406</v>
      </c>
      <c r="D89" s="44">
        <f>SUM($B$10:B89)</f>
        <v>20003</v>
      </c>
      <c r="E89" s="44">
        <f>总支出!B112</f>
        <v>0</v>
      </c>
      <c r="F89" s="53">
        <f>D89-总支出!C113</f>
        <v>20003</v>
      </c>
    </row>
    <row r="90" spans="1:6">
      <c r="A90">
        <f>总支出!A113</f>
        <v>0</v>
      </c>
      <c r="C90" s="44">
        <f>SUM($B$2:B90)</f>
        <v>110406</v>
      </c>
      <c r="D90" s="44">
        <f>SUM($B$10:B90)</f>
        <v>20003</v>
      </c>
      <c r="E90" s="44">
        <f>总支出!B113</f>
        <v>0</v>
      </c>
      <c r="F90" s="53">
        <f>D90-总支出!C114</f>
        <v>20003</v>
      </c>
    </row>
    <row r="91" spans="1:6">
      <c r="A91">
        <f>总支出!A114</f>
        <v>0</v>
      </c>
      <c r="C91" s="44">
        <f>SUM($B$2:B91)</f>
        <v>110406</v>
      </c>
      <c r="D91" s="44">
        <f>SUM($B$10:B91)</f>
        <v>20003</v>
      </c>
      <c r="E91" s="44">
        <f>总支出!B114</f>
        <v>0</v>
      </c>
      <c r="F91" s="53">
        <f>D91-总支出!C115</f>
        <v>20003</v>
      </c>
    </row>
    <row r="92" spans="1:6">
      <c r="A92">
        <f>总支出!A115</f>
        <v>0</v>
      </c>
      <c r="C92" s="44">
        <f>SUM($B$2:B92)</f>
        <v>110406</v>
      </c>
      <c r="D92" s="44">
        <f>SUM($B$10:B92)</f>
        <v>20003</v>
      </c>
      <c r="E92" s="44">
        <f>总支出!B115</f>
        <v>0</v>
      </c>
      <c r="F92" s="53">
        <f>D92-总支出!C116</f>
        <v>20003</v>
      </c>
    </row>
  </sheetData>
  <mergeCells count="1"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1" sqref="C11"/>
    </sheetView>
  </sheetViews>
  <sheetFormatPr defaultRowHeight="14.25"/>
  <cols>
    <col min="1" max="1" width="9.5" bestFit="1" customWidth="1"/>
  </cols>
  <sheetData>
    <row r="1" spans="1:10">
      <c r="A1" s="50" t="s">
        <v>345</v>
      </c>
      <c r="B1" s="50" t="s">
        <v>346</v>
      </c>
      <c r="C1" s="50" t="s">
        <v>347</v>
      </c>
      <c r="D1" s="50" t="s">
        <v>353</v>
      </c>
      <c r="E1" s="50" t="s">
        <v>352</v>
      </c>
      <c r="F1" s="50" t="s">
        <v>348</v>
      </c>
      <c r="G1" t="s">
        <v>394</v>
      </c>
      <c r="H1" s="55" t="s">
        <v>395</v>
      </c>
      <c r="I1" s="55" t="s">
        <v>396</v>
      </c>
      <c r="J1" s="55" t="s">
        <v>397</v>
      </c>
    </row>
    <row r="2" spans="1:10">
      <c r="A2">
        <v>20200504</v>
      </c>
      <c r="B2">
        <v>1240134</v>
      </c>
      <c r="C2">
        <v>111</v>
      </c>
      <c r="D2">
        <v>2000</v>
      </c>
      <c r="E2">
        <v>1992</v>
      </c>
      <c r="G2">
        <v>1992</v>
      </c>
    </row>
    <row r="3" spans="1:10">
      <c r="A3">
        <v>20200504</v>
      </c>
      <c r="B3">
        <v>1240135</v>
      </c>
      <c r="C3" s="51" t="s">
        <v>349</v>
      </c>
      <c r="D3">
        <v>1001</v>
      </c>
      <c r="E3">
        <v>990</v>
      </c>
      <c r="H3">
        <v>990</v>
      </c>
      <c r="I3">
        <v>478</v>
      </c>
      <c r="J3">
        <v>538</v>
      </c>
    </row>
    <row r="4" spans="1:10">
      <c r="A4">
        <v>20200504</v>
      </c>
      <c r="B4">
        <v>1240135</v>
      </c>
      <c r="C4" s="51" t="s">
        <v>350</v>
      </c>
      <c r="E4">
        <v>478</v>
      </c>
    </row>
    <row r="5" spans="1:10">
      <c r="A5">
        <v>20200504</v>
      </c>
      <c r="B5">
        <v>1240135</v>
      </c>
      <c r="C5" s="51" t="s">
        <v>351</v>
      </c>
      <c r="D5">
        <v>548</v>
      </c>
      <c r="E5">
        <v>538</v>
      </c>
    </row>
    <row r="6" spans="1:10">
      <c r="A6">
        <v>20200505</v>
      </c>
      <c r="B6">
        <v>1240136</v>
      </c>
      <c r="C6">
        <v>111</v>
      </c>
      <c r="D6">
        <v>500</v>
      </c>
      <c r="E6">
        <v>445</v>
      </c>
      <c r="G6">
        <v>445</v>
      </c>
    </row>
    <row r="7" spans="1:10">
      <c r="A7">
        <v>20200506</v>
      </c>
      <c r="B7">
        <v>1240137</v>
      </c>
      <c r="C7">
        <v>111</v>
      </c>
      <c r="D7">
        <v>2000</v>
      </c>
      <c r="E7">
        <v>1990</v>
      </c>
      <c r="G7">
        <v>1990</v>
      </c>
    </row>
    <row r="8" spans="1:10">
      <c r="A8">
        <v>20200507</v>
      </c>
      <c r="B8">
        <v>1240138</v>
      </c>
      <c r="C8">
        <v>111</v>
      </c>
      <c r="D8">
        <v>2000</v>
      </c>
      <c r="E8">
        <v>1927</v>
      </c>
      <c r="G8">
        <v>1927</v>
      </c>
    </row>
    <row r="9" spans="1:10">
      <c r="A9">
        <v>20200508</v>
      </c>
      <c r="B9">
        <v>1240139</v>
      </c>
      <c r="C9">
        <v>111</v>
      </c>
      <c r="D9">
        <v>1500</v>
      </c>
      <c r="E9">
        <v>946</v>
      </c>
      <c r="G9">
        <v>946</v>
      </c>
    </row>
    <row r="10" spans="1:10">
      <c r="A10">
        <v>20200508</v>
      </c>
      <c r="B10">
        <v>1240139</v>
      </c>
      <c r="C10">
        <v>111</v>
      </c>
      <c r="D10">
        <v>500</v>
      </c>
    </row>
    <row r="11" spans="1:10">
      <c r="A11">
        <v>20200511</v>
      </c>
      <c r="C11">
        <v>111</v>
      </c>
      <c r="E11">
        <v>557</v>
      </c>
      <c r="G11">
        <v>557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pane xSplit="5" ySplit="1" topLeftCell="F83" activePane="bottomRight" state="frozen"/>
      <selection pane="topRight" activeCell="E1" sqref="E1"/>
      <selection pane="bottomLeft" activeCell="A2" sqref="A2"/>
      <selection pane="bottomRight" activeCell="E95" sqref="E95"/>
    </sheetView>
  </sheetViews>
  <sheetFormatPr defaultRowHeight="14.25"/>
  <cols>
    <col min="1" max="1" width="9.5" bestFit="1" customWidth="1"/>
    <col min="3" max="3" width="11.5" bestFit="1" customWidth="1"/>
    <col min="4" max="4" width="11.5" customWidth="1"/>
    <col min="5" max="5" width="58.5" customWidth="1"/>
  </cols>
  <sheetData>
    <row r="1" spans="1:6">
      <c r="A1" s="3" t="s">
        <v>120</v>
      </c>
      <c r="B1" s="3" t="s">
        <v>4</v>
      </c>
      <c r="C1" s="3" t="s">
        <v>217</v>
      </c>
      <c r="D1" s="43" t="s">
        <v>267</v>
      </c>
      <c r="E1" s="3" t="s">
        <v>218</v>
      </c>
      <c r="F1" s="43" t="s">
        <v>263</v>
      </c>
    </row>
    <row r="2" spans="1:6">
      <c r="A2">
        <v>20191106</v>
      </c>
      <c r="B2">
        <v>5000</v>
      </c>
      <c r="C2">
        <f>SUM($B$2:B2)</f>
        <v>5000</v>
      </c>
      <c r="E2" t="s">
        <v>219</v>
      </c>
      <c r="F2" t="s">
        <v>264</v>
      </c>
    </row>
    <row r="3" spans="1:6">
      <c r="A3">
        <v>20191106</v>
      </c>
      <c r="B3">
        <v>300</v>
      </c>
      <c r="C3">
        <f>SUM($B$2:B3)</f>
        <v>5300</v>
      </c>
      <c r="E3" t="s">
        <v>220</v>
      </c>
      <c r="F3" t="s">
        <v>264</v>
      </c>
    </row>
    <row r="4" spans="1:6">
      <c r="A4">
        <v>20191106</v>
      </c>
      <c r="B4">
        <v>1864</v>
      </c>
      <c r="C4">
        <f>SUM($B$2:B4)</f>
        <v>7164</v>
      </c>
      <c r="E4" t="s">
        <v>221</v>
      </c>
      <c r="F4" t="s">
        <v>264</v>
      </c>
    </row>
    <row r="5" spans="1:6">
      <c r="A5">
        <v>20191106</v>
      </c>
      <c r="B5">
        <v>216</v>
      </c>
      <c r="C5">
        <f>SUM($B$2:B5)</f>
        <v>7380</v>
      </c>
      <c r="E5" t="s">
        <v>222</v>
      </c>
      <c r="F5" t="s">
        <v>264</v>
      </c>
    </row>
    <row r="6" spans="1:6">
      <c r="A6">
        <v>20191106</v>
      </c>
      <c r="B6">
        <v>218</v>
      </c>
      <c r="C6">
        <f>SUM($B$2:B6)</f>
        <v>7598</v>
      </c>
      <c r="E6" t="s">
        <v>222</v>
      </c>
      <c r="F6" t="s">
        <v>264</v>
      </c>
    </row>
    <row r="7" spans="1:6">
      <c r="A7">
        <v>20191106</v>
      </c>
      <c r="B7">
        <v>2520</v>
      </c>
      <c r="C7">
        <f>SUM($B$2:B7)</f>
        <v>10118</v>
      </c>
      <c r="E7" t="s">
        <v>223</v>
      </c>
      <c r="F7" t="s">
        <v>264</v>
      </c>
    </row>
    <row r="8" spans="1:6">
      <c r="A8">
        <v>20191106</v>
      </c>
      <c r="B8">
        <v>835</v>
      </c>
      <c r="C8">
        <f>SUM($B$2:B8)</f>
        <v>10953</v>
      </c>
      <c r="E8" t="s">
        <v>224</v>
      </c>
      <c r="F8" t="s">
        <v>264</v>
      </c>
    </row>
    <row r="9" spans="1:6">
      <c r="A9">
        <v>20191106</v>
      </c>
      <c r="B9">
        <v>2000</v>
      </c>
      <c r="C9">
        <f>SUM($B$2:B9)</f>
        <v>12953</v>
      </c>
      <c r="E9" t="s">
        <v>225</v>
      </c>
      <c r="F9" t="s">
        <v>264</v>
      </c>
    </row>
    <row r="10" spans="1:6">
      <c r="A10">
        <v>20191106</v>
      </c>
      <c r="B10">
        <v>20</v>
      </c>
      <c r="C10">
        <f>SUM($B$2:B10)</f>
        <v>12973</v>
      </c>
      <c r="E10" t="s">
        <v>226</v>
      </c>
      <c r="F10" t="s">
        <v>264</v>
      </c>
    </row>
    <row r="11" spans="1:6">
      <c r="A11">
        <v>20191106</v>
      </c>
      <c r="B11">
        <v>1300</v>
      </c>
      <c r="C11">
        <f>SUM($B$2:B11)</f>
        <v>14273</v>
      </c>
      <c r="E11" t="s">
        <v>231</v>
      </c>
      <c r="F11" t="s">
        <v>264</v>
      </c>
    </row>
    <row r="12" spans="1:6">
      <c r="A12">
        <v>20191106</v>
      </c>
      <c r="B12">
        <v>1330</v>
      </c>
      <c r="C12">
        <f>SUM($B$2:B12)</f>
        <v>15603</v>
      </c>
      <c r="E12" t="s">
        <v>232</v>
      </c>
      <c r="F12" t="s">
        <v>264</v>
      </c>
    </row>
    <row r="13" spans="1:6">
      <c r="A13">
        <v>20191106</v>
      </c>
      <c r="B13">
        <v>5000</v>
      </c>
      <c r="C13">
        <f>SUM($B$2:B13)</f>
        <v>20603</v>
      </c>
      <c r="E13" t="s">
        <v>232</v>
      </c>
      <c r="F13" t="s">
        <v>264</v>
      </c>
    </row>
    <row r="14" spans="1:6">
      <c r="A14">
        <v>20191222</v>
      </c>
      <c r="B14">
        <v>400</v>
      </c>
      <c r="C14">
        <f>SUM($B$2:B14)</f>
        <v>21003</v>
      </c>
      <c r="E14" t="s">
        <v>231</v>
      </c>
      <c r="F14" t="s">
        <v>264</v>
      </c>
    </row>
    <row r="15" spans="1:6">
      <c r="A15">
        <v>20191106</v>
      </c>
      <c r="B15">
        <v>2000</v>
      </c>
      <c r="C15">
        <f>SUM($B$2:B15)</f>
        <v>23003</v>
      </c>
      <c r="E15" t="s">
        <v>231</v>
      </c>
      <c r="F15" t="s">
        <v>264</v>
      </c>
    </row>
    <row r="16" spans="1:6">
      <c r="A16">
        <v>20191106</v>
      </c>
      <c r="B16">
        <v>10000</v>
      </c>
      <c r="C16">
        <f>SUM($B$2:B16)</f>
        <v>33003</v>
      </c>
      <c r="E16" t="s">
        <v>236</v>
      </c>
      <c r="F16" t="s">
        <v>264</v>
      </c>
    </row>
    <row r="17" spans="1:6">
      <c r="A17">
        <v>20191228</v>
      </c>
      <c r="B17">
        <v>8000</v>
      </c>
      <c r="C17">
        <f>SUM($B$2:B17)</f>
        <v>41003</v>
      </c>
      <c r="E17" t="s">
        <v>227</v>
      </c>
      <c r="F17" t="s">
        <v>264</v>
      </c>
    </row>
    <row r="18" spans="1:6">
      <c r="A18">
        <v>20191228</v>
      </c>
      <c r="B18">
        <v>785</v>
      </c>
      <c r="C18">
        <f>SUM($B$2:B18)</f>
        <v>41788</v>
      </c>
      <c r="E18" t="s">
        <v>228</v>
      </c>
      <c r="F18" t="s">
        <v>264</v>
      </c>
    </row>
    <row r="19" spans="1:6">
      <c r="A19">
        <v>20191229</v>
      </c>
      <c r="B19">
        <v>420</v>
      </c>
      <c r="C19">
        <f>SUM($B$2:B19)</f>
        <v>42208</v>
      </c>
      <c r="E19" t="s">
        <v>229</v>
      </c>
      <c r="F19" t="s">
        <v>264</v>
      </c>
    </row>
    <row r="20" spans="1:6">
      <c r="A20">
        <v>20191230</v>
      </c>
      <c r="B20">
        <v>205</v>
      </c>
      <c r="C20">
        <f>SUM($B$2:B20)</f>
        <v>42413</v>
      </c>
      <c r="E20" t="s">
        <v>230</v>
      </c>
      <c r="F20" t="s">
        <v>264</v>
      </c>
    </row>
    <row r="21" spans="1:6">
      <c r="A21">
        <v>20200125</v>
      </c>
      <c r="B21">
        <v>8150</v>
      </c>
      <c r="C21">
        <f>SUM($B$2:B21)</f>
        <v>50563</v>
      </c>
      <c r="E21" t="s">
        <v>231</v>
      </c>
      <c r="F21" t="s">
        <v>264</v>
      </c>
    </row>
    <row r="22" spans="1:6">
      <c r="B22">
        <v>4200</v>
      </c>
      <c r="C22">
        <f>SUM($B$2:B22)</f>
        <v>54763</v>
      </c>
      <c r="E22" t="s">
        <v>233</v>
      </c>
      <c r="F22" t="s">
        <v>264</v>
      </c>
    </row>
    <row r="23" spans="1:6">
      <c r="C23">
        <f>SUM($B$2:B23)</f>
        <v>54763</v>
      </c>
      <c r="F23" t="s">
        <v>264</v>
      </c>
    </row>
    <row r="24" spans="1:6">
      <c r="C24">
        <f>SUM($B$2:B24)</f>
        <v>54763</v>
      </c>
      <c r="F24" t="s">
        <v>264</v>
      </c>
    </row>
    <row r="25" spans="1:6">
      <c r="C25">
        <f>SUM($B$2:B25)</f>
        <v>54763</v>
      </c>
      <c r="F25" t="s">
        <v>264</v>
      </c>
    </row>
    <row r="26" spans="1:6" ht="25.5">
      <c r="A26" s="57" t="s">
        <v>241</v>
      </c>
      <c r="B26" s="57"/>
      <c r="C26" s="34">
        <f>SUM($B$2:B26)</f>
        <v>54763</v>
      </c>
      <c r="D26" s="34"/>
      <c r="F26" t="s">
        <v>264</v>
      </c>
    </row>
    <row r="27" spans="1:6">
      <c r="A27">
        <v>20200331</v>
      </c>
      <c r="B27">
        <f>'33支出'!D131</f>
        <v>4652.8899999999994</v>
      </c>
      <c r="C27">
        <f>SUM($B$27:B27)</f>
        <v>4652.8899999999994</v>
      </c>
      <c r="D27">
        <f>收入!F4</f>
        <v>0</v>
      </c>
      <c r="E27" t="s">
        <v>252</v>
      </c>
      <c r="F27" t="s">
        <v>264</v>
      </c>
    </row>
    <row r="28" spans="1:6">
      <c r="A28">
        <v>20200401</v>
      </c>
      <c r="B28">
        <v>520</v>
      </c>
      <c r="C28">
        <f>SUM($B$27:B28)</f>
        <v>5172.8899999999994</v>
      </c>
      <c r="D28">
        <f>收入!F5</f>
        <v>0</v>
      </c>
      <c r="E28" t="s">
        <v>247</v>
      </c>
      <c r="F28" t="s">
        <v>264</v>
      </c>
    </row>
    <row r="29" spans="1:6">
      <c r="A29">
        <v>20200401</v>
      </c>
      <c r="B29">
        <v>123</v>
      </c>
      <c r="C29">
        <f>SUM($B$27:B29)</f>
        <v>5295.8899999999994</v>
      </c>
      <c r="D29">
        <f>收入!F6</f>
        <v>0</v>
      </c>
      <c r="E29" t="s">
        <v>256</v>
      </c>
      <c r="F29" t="s">
        <v>264</v>
      </c>
    </row>
    <row r="30" spans="1:6">
      <c r="A30">
        <v>20200405</v>
      </c>
      <c r="B30">
        <v>200</v>
      </c>
      <c r="C30">
        <f>SUM($B$27:B30)</f>
        <v>5495.8899999999994</v>
      </c>
      <c r="D30">
        <f>收入!F7</f>
        <v>0</v>
      </c>
      <c r="E30" t="s">
        <v>253</v>
      </c>
      <c r="F30" t="s">
        <v>264</v>
      </c>
    </row>
    <row r="31" spans="1:6">
      <c r="A31">
        <v>20200407</v>
      </c>
      <c r="B31">
        <v>319.45</v>
      </c>
      <c r="C31">
        <f>SUM($B$27:B31)</f>
        <v>5815.3399999999992</v>
      </c>
      <c r="D31">
        <f>收入!F8</f>
        <v>0</v>
      </c>
      <c r="E31" t="s">
        <v>254</v>
      </c>
      <c r="F31" t="s">
        <v>264</v>
      </c>
    </row>
    <row r="32" spans="1:6">
      <c r="A32">
        <v>20200415</v>
      </c>
      <c r="B32">
        <v>-1000</v>
      </c>
      <c r="C32">
        <f>SUM($B$27:B32)</f>
        <v>4815.3399999999992</v>
      </c>
      <c r="D32">
        <f>收入!F9</f>
        <v>0</v>
      </c>
      <c r="E32" t="s">
        <v>268</v>
      </c>
      <c r="F32" t="s">
        <v>264</v>
      </c>
    </row>
    <row r="33" spans="1:7">
      <c r="A33" s="45">
        <v>20200416</v>
      </c>
      <c r="B33" s="45">
        <v>218</v>
      </c>
      <c r="C33" s="45">
        <f>SUM($B$27:B33)</f>
        <v>5033.3399999999992</v>
      </c>
      <c r="D33">
        <f>收入!F10</f>
        <v>14966.66</v>
      </c>
      <c r="E33" s="45" t="s">
        <v>257</v>
      </c>
      <c r="F33" t="s">
        <v>264</v>
      </c>
    </row>
    <row r="34" spans="1:7">
      <c r="A34">
        <v>20200418</v>
      </c>
      <c r="B34">
        <v>10</v>
      </c>
      <c r="C34">
        <f>SUM($B$27:B34)</f>
        <v>5043.3399999999992</v>
      </c>
      <c r="D34">
        <f>收入!F11</f>
        <v>14956.66</v>
      </c>
      <c r="E34" t="s">
        <v>269</v>
      </c>
      <c r="F34" t="s">
        <v>116</v>
      </c>
    </row>
    <row r="35" spans="1:7">
      <c r="A35">
        <v>20200423</v>
      </c>
      <c r="B35">
        <v>68.64</v>
      </c>
      <c r="C35">
        <f>SUM($B$27:B35)</f>
        <v>5111.9799999999996</v>
      </c>
      <c r="D35">
        <f>收入!F12</f>
        <v>14888.02</v>
      </c>
      <c r="E35" t="s">
        <v>272</v>
      </c>
      <c r="F35" t="s">
        <v>116</v>
      </c>
    </row>
    <row r="36" spans="1:7">
      <c r="A36">
        <v>20200428</v>
      </c>
      <c r="B36">
        <v>63.05</v>
      </c>
      <c r="C36">
        <f>SUM($B$27:B36)</f>
        <v>5175.03</v>
      </c>
      <c r="D36">
        <f>收入!F13</f>
        <v>14824.970000000001</v>
      </c>
      <c r="E36" t="s">
        <v>273</v>
      </c>
      <c r="F36" t="s">
        <v>116</v>
      </c>
    </row>
    <row r="37" spans="1:7">
      <c r="A37">
        <v>20200428</v>
      </c>
      <c r="B37">
        <v>18</v>
      </c>
      <c r="C37">
        <f>SUM($B$27:B37)</f>
        <v>5193.03</v>
      </c>
      <c r="D37">
        <f>收入!F14</f>
        <v>14806.970000000001</v>
      </c>
      <c r="E37" t="s">
        <v>274</v>
      </c>
      <c r="F37" t="s">
        <v>116</v>
      </c>
      <c r="G37" t="s">
        <v>337</v>
      </c>
    </row>
    <row r="38" spans="1:7">
      <c r="A38">
        <v>20200401</v>
      </c>
      <c r="B38">
        <v>129</v>
      </c>
      <c r="C38">
        <f>SUM($B$27:B38)</f>
        <v>5322.03</v>
      </c>
      <c r="D38">
        <f>收入!F15</f>
        <v>14677.970000000001</v>
      </c>
      <c r="E38" t="s">
        <v>284</v>
      </c>
      <c r="F38" t="s">
        <v>116</v>
      </c>
      <c r="G38">
        <f>SUM($B$38:B38)</f>
        <v>129</v>
      </c>
    </row>
    <row r="39" spans="1:7">
      <c r="A39">
        <v>20200401</v>
      </c>
      <c r="B39">
        <v>100</v>
      </c>
      <c r="C39">
        <f>SUM($B$27:B39)</f>
        <v>5422.03</v>
      </c>
      <c r="D39">
        <f>收入!F16</f>
        <v>14577.970000000001</v>
      </c>
      <c r="E39" t="s">
        <v>285</v>
      </c>
      <c r="F39" t="s">
        <v>116</v>
      </c>
      <c r="G39">
        <f>SUM($B$38:B39)</f>
        <v>229</v>
      </c>
    </row>
    <row r="40" spans="1:7">
      <c r="A40">
        <v>20200402</v>
      </c>
      <c r="B40">
        <v>385</v>
      </c>
      <c r="C40">
        <f>SUM($B$27:B40)</f>
        <v>5807.03</v>
      </c>
      <c r="D40">
        <f>收入!F17</f>
        <v>14192.970000000001</v>
      </c>
      <c r="E40" t="s">
        <v>286</v>
      </c>
      <c r="F40" t="s">
        <v>116</v>
      </c>
      <c r="G40">
        <f>SUM($B$38:B40)</f>
        <v>614</v>
      </c>
    </row>
    <row r="41" spans="1:7">
      <c r="A41">
        <v>20200402</v>
      </c>
      <c r="B41">
        <v>120</v>
      </c>
      <c r="C41">
        <f>SUM($B$27:B41)</f>
        <v>5927.03</v>
      </c>
      <c r="D41">
        <f>收入!F18</f>
        <v>14072.970000000001</v>
      </c>
      <c r="E41" t="s">
        <v>287</v>
      </c>
      <c r="F41" t="s">
        <v>116</v>
      </c>
      <c r="G41">
        <f>SUM($B$38:B41)</f>
        <v>734</v>
      </c>
    </row>
    <row r="42" spans="1:7">
      <c r="A42">
        <v>20200411</v>
      </c>
      <c r="B42">
        <v>93</v>
      </c>
      <c r="C42">
        <f>SUM($B$27:B42)</f>
        <v>6020.03</v>
      </c>
      <c r="D42">
        <f>收入!F19</f>
        <v>13979.970000000001</v>
      </c>
      <c r="E42" t="s">
        <v>288</v>
      </c>
      <c r="F42" t="s">
        <v>116</v>
      </c>
      <c r="G42">
        <f>SUM($B$38:B42)</f>
        <v>827</v>
      </c>
    </row>
    <row r="43" spans="1:7">
      <c r="A43">
        <v>20200420</v>
      </c>
      <c r="B43">
        <v>72</v>
      </c>
      <c r="C43">
        <f>SUM($B$27:B43)</f>
        <v>6092.03</v>
      </c>
      <c r="D43">
        <f>收入!F20</f>
        <v>13907.970000000001</v>
      </c>
      <c r="E43" t="s">
        <v>289</v>
      </c>
      <c r="F43" t="s">
        <v>116</v>
      </c>
      <c r="G43">
        <f>SUM($B$38:B43)</f>
        <v>899</v>
      </c>
    </row>
    <row r="44" spans="1:7">
      <c r="A44">
        <v>20200420</v>
      </c>
      <c r="B44">
        <v>128</v>
      </c>
      <c r="C44">
        <f>SUM($B$27:B44)</f>
        <v>6220.03</v>
      </c>
      <c r="D44">
        <f>收入!F21</f>
        <v>13779.970000000001</v>
      </c>
      <c r="E44" t="s">
        <v>290</v>
      </c>
      <c r="F44" t="s">
        <v>116</v>
      </c>
      <c r="G44">
        <f>SUM($B$38:B44)</f>
        <v>1027</v>
      </c>
    </row>
    <row r="45" spans="1:7">
      <c r="A45">
        <v>20200420</v>
      </c>
      <c r="B45">
        <v>182</v>
      </c>
      <c r="C45">
        <f>SUM($B$27:B45)</f>
        <v>6402.03</v>
      </c>
      <c r="D45">
        <f>收入!F22</f>
        <v>13597.970000000001</v>
      </c>
      <c r="E45" t="s">
        <v>291</v>
      </c>
      <c r="F45" t="s">
        <v>116</v>
      </c>
      <c r="G45">
        <f>SUM($B$38:B45)</f>
        <v>1209</v>
      </c>
    </row>
    <row r="46" spans="1:7">
      <c r="A46">
        <v>20200424</v>
      </c>
      <c r="B46">
        <v>190</v>
      </c>
      <c r="C46">
        <f>SUM($B$27:B46)</f>
        <v>6592.03</v>
      </c>
      <c r="D46">
        <f>收入!F23</f>
        <v>13407.970000000001</v>
      </c>
      <c r="E46" t="s">
        <v>305</v>
      </c>
      <c r="F46" t="s">
        <v>116</v>
      </c>
      <c r="G46">
        <f>SUM($B$38:B46)</f>
        <v>1399</v>
      </c>
    </row>
    <row r="47" spans="1:7">
      <c r="A47">
        <v>20200506</v>
      </c>
      <c r="B47">
        <v>19</v>
      </c>
      <c r="C47">
        <f>SUM($B$27:B47)</f>
        <v>6611.03</v>
      </c>
      <c r="D47">
        <f>收入!F24</f>
        <v>13388.970000000001</v>
      </c>
      <c r="E47" t="s">
        <v>306</v>
      </c>
      <c r="F47" t="s">
        <v>116</v>
      </c>
      <c r="G47">
        <f>SUM($B$38:B47)</f>
        <v>1418</v>
      </c>
    </row>
    <row r="48" spans="1:7">
      <c r="A48">
        <v>20200506</v>
      </c>
      <c r="B48">
        <v>60</v>
      </c>
      <c r="C48">
        <f>SUM($B$27:B48)</f>
        <v>6671.03</v>
      </c>
      <c r="D48">
        <f>收入!F25</f>
        <v>13328.970000000001</v>
      </c>
      <c r="E48" t="s">
        <v>325</v>
      </c>
      <c r="F48" t="s">
        <v>116</v>
      </c>
      <c r="G48">
        <f>SUM($B$38:B48)</f>
        <v>1478</v>
      </c>
    </row>
    <row r="49" spans="1:8">
      <c r="A49">
        <v>20200506</v>
      </c>
      <c r="B49">
        <v>1600</v>
      </c>
      <c r="C49">
        <f>SUM($B$27:B49)</f>
        <v>8271.0299999999988</v>
      </c>
      <c r="D49">
        <f>收入!F26</f>
        <v>11728.970000000001</v>
      </c>
      <c r="E49" t="s">
        <v>336</v>
      </c>
      <c r="F49" t="s">
        <v>116</v>
      </c>
      <c r="G49">
        <f>SUM($B$38:B49)</f>
        <v>3078</v>
      </c>
    </row>
    <row r="50" spans="1:8">
      <c r="A50">
        <v>20200506</v>
      </c>
      <c r="B50">
        <v>8</v>
      </c>
      <c r="C50">
        <f>SUM($B$27:B50)</f>
        <v>8279.0299999999988</v>
      </c>
      <c r="D50">
        <f>收入!F27</f>
        <v>11720.970000000001</v>
      </c>
      <c r="E50" t="s">
        <v>326</v>
      </c>
      <c r="F50" t="s">
        <v>116</v>
      </c>
      <c r="G50">
        <f>SUM($B$38:B50)</f>
        <v>3086</v>
      </c>
      <c r="H50" t="s">
        <v>338</v>
      </c>
    </row>
    <row r="51" spans="1:8">
      <c r="A51">
        <v>20200504</v>
      </c>
      <c r="B51">
        <v>45</v>
      </c>
      <c r="C51">
        <f>SUM($B$27:B51)</f>
        <v>8324.0299999999988</v>
      </c>
      <c r="D51">
        <f>收入!F28</f>
        <v>11675.970000000001</v>
      </c>
      <c r="E51" t="s">
        <v>314</v>
      </c>
      <c r="F51" t="s">
        <v>116</v>
      </c>
      <c r="H51">
        <f>SUM($B$51:B51)</f>
        <v>45</v>
      </c>
    </row>
    <row r="52" spans="1:8">
      <c r="A52">
        <v>20200504</v>
      </c>
      <c r="B52">
        <v>124</v>
      </c>
      <c r="C52">
        <f>SUM($B$27:B52)</f>
        <v>8448.0299999999988</v>
      </c>
      <c r="D52">
        <f>收入!F29</f>
        <v>11551.970000000001</v>
      </c>
      <c r="E52" t="s">
        <v>315</v>
      </c>
      <c r="F52" t="s">
        <v>116</v>
      </c>
      <c r="H52">
        <f>SUM($B$51:B52)</f>
        <v>169</v>
      </c>
    </row>
    <row r="53" spans="1:8">
      <c r="A53">
        <v>20200504</v>
      </c>
      <c r="B53">
        <v>96</v>
      </c>
      <c r="C53">
        <f>SUM($B$27:B53)</f>
        <v>8544.0299999999988</v>
      </c>
      <c r="D53">
        <f>收入!F30</f>
        <v>11455.970000000001</v>
      </c>
      <c r="E53" t="s">
        <v>316</v>
      </c>
      <c r="F53" t="s">
        <v>116</v>
      </c>
      <c r="H53">
        <f>SUM($B$51:B53)</f>
        <v>265</v>
      </c>
    </row>
    <row r="54" spans="1:8">
      <c r="A54">
        <v>20200506</v>
      </c>
      <c r="B54">
        <v>161.19999999999999</v>
      </c>
      <c r="C54">
        <f>SUM($B$27:B54)</f>
        <v>8705.23</v>
      </c>
      <c r="D54">
        <f>收入!F31</f>
        <v>11294.77</v>
      </c>
      <c r="E54" t="s">
        <v>317</v>
      </c>
      <c r="F54" t="s">
        <v>116</v>
      </c>
      <c r="H54">
        <f>SUM($B$51:B54)</f>
        <v>426.2</v>
      </c>
    </row>
    <row r="55" spans="1:8">
      <c r="A55">
        <v>20200505</v>
      </c>
      <c r="B55">
        <v>75</v>
      </c>
      <c r="C55">
        <f>SUM($B$27:B55)</f>
        <v>8780.23</v>
      </c>
      <c r="D55">
        <f>收入!F32</f>
        <v>11219.77</v>
      </c>
      <c r="E55" t="s">
        <v>318</v>
      </c>
      <c r="F55" t="s">
        <v>116</v>
      </c>
      <c r="H55">
        <f>SUM($B$51:B55)</f>
        <v>501.2</v>
      </c>
    </row>
    <row r="56" spans="1:8">
      <c r="A56">
        <v>20200505</v>
      </c>
      <c r="B56">
        <v>118</v>
      </c>
      <c r="C56">
        <f>SUM($B$27:B56)</f>
        <v>8898.23</v>
      </c>
      <c r="D56">
        <f>收入!F33</f>
        <v>11101.77</v>
      </c>
      <c r="E56" t="s">
        <v>319</v>
      </c>
      <c r="F56" t="s">
        <v>116</v>
      </c>
      <c r="H56">
        <f>SUM($B$51:B56)</f>
        <v>619.20000000000005</v>
      </c>
    </row>
    <row r="57" spans="1:8">
      <c r="A57">
        <v>20200504</v>
      </c>
      <c r="B57">
        <v>8</v>
      </c>
      <c r="C57">
        <f>SUM($B$27:B57)</f>
        <v>8906.23</v>
      </c>
      <c r="D57">
        <f>收入!F34</f>
        <v>11093.77</v>
      </c>
      <c r="E57" t="s">
        <v>320</v>
      </c>
      <c r="F57" t="s">
        <v>116</v>
      </c>
      <c r="H57">
        <f>SUM($B$51:B57)</f>
        <v>627.20000000000005</v>
      </c>
    </row>
    <row r="58" spans="1:8">
      <c r="A58">
        <v>20200504</v>
      </c>
      <c r="B58">
        <v>20</v>
      </c>
      <c r="C58">
        <f>SUM($B$27:B58)</f>
        <v>8926.23</v>
      </c>
      <c r="D58">
        <f>收入!F35</f>
        <v>11073.77</v>
      </c>
      <c r="E58" t="s">
        <v>321</v>
      </c>
      <c r="F58" t="s">
        <v>116</v>
      </c>
      <c r="H58">
        <f>SUM($B$51:B58)</f>
        <v>647.20000000000005</v>
      </c>
    </row>
    <row r="59" spans="1:8">
      <c r="A59">
        <v>20200504</v>
      </c>
      <c r="B59">
        <v>185</v>
      </c>
      <c r="C59">
        <f>SUM($B$27:B59)</f>
        <v>9111.23</v>
      </c>
      <c r="D59">
        <f>收入!F36</f>
        <v>10888.77</v>
      </c>
      <c r="E59" t="s">
        <v>322</v>
      </c>
      <c r="F59" t="s">
        <v>116</v>
      </c>
      <c r="H59">
        <f>SUM($B$51:B59)</f>
        <v>832.2</v>
      </c>
    </row>
    <row r="60" spans="1:8">
      <c r="A60">
        <v>20200506</v>
      </c>
      <c r="B60">
        <v>58</v>
      </c>
      <c r="C60">
        <f>SUM($B$27:B60)</f>
        <v>9169.23</v>
      </c>
      <c r="D60">
        <f>收入!F37</f>
        <v>10830.77</v>
      </c>
      <c r="E60" t="s">
        <v>323</v>
      </c>
      <c r="F60" t="s">
        <v>116</v>
      </c>
      <c r="H60">
        <f>SUM($B$51:B60)</f>
        <v>890.2</v>
      </c>
    </row>
    <row r="61" spans="1:8">
      <c r="A61">
        <v>20200506</v>
      </c>
      <c r="B61">
        <v>53.2</v>
      </c>
      <c r="C61">
        <f>SUM($B$27:B61)</f>
        <v>9222.43</v>
      </c>
      <c r="D61">
        <f>收入!F38</f>
        <v>10777.57</v>
      </c>
      <c r="E61" t="s">
        <v>324</v>
      </c>
      <c r="F61" t="s">
        <v>116</v>
      </c>
      <c r="H61">
        <f>SUM($B$51:B61)</f>
        <v>943.40000000000009</v>
      </c>
    </row>
    <row r="62" spans="1:8">
      <c r="A62">
        <v>20200506</v>
      </c>
      <c r="B62">
        <v>386</v>
      </c>
      <c r="C62">
        <f>SUM($B$27:B62)</f>
        <v>9608.43</v>
      </c>
      <c r="D62">
        <f>收入!F39</f>
        <v>10391.57</v>
      </c>
      <c r="E62" t="s">
        <v>331</v>
      </c>
      <c r="F62" t="s">
        <v>116</v>
      </c>
      <c r="H62">
        <f>SUM($B$51:B62)</f>
        <v>1329.4</v>
      </c>
    </row>
    <row r="63" spans="1:8">
      <c r="A63">
        <v>20200507</v>
      </c>
      <c r="B63">
        <v>20</v>
      </c>
      <c r="C63">
        <f>SUM($B$27:B63)</f>
        <v>9628.43</v>
      </c>
      <c r="D63">
        <f>收入!F40</f>
        <v>10371.57</v>
      </c>
      <c r="E63" t="s">
        <v>332</v>
      </c>
      <c r="F63" t="s">
        <v>116</v>
      </c>
      <c r="H63">
        <f>SUM($B$51:B63)</f>
        <v>1349.4</v>
      </c>
    </row>
    <row r="64" spans="1:8">
      <c r="A64">
        <v>20200507</v>
      </c>
      <c r="B64">
        <v>49.24</v>
      </c>
      <c r="C64">
        <f>SUM($B$27:B64)</f>
        <v>9677.67</v>
      </c>
      <c r="D64">
        <f>收入!F41</f>
        <v>10322.33</v>
      </c>
      <c r="E64" t="s">
        <v>333</v>
      </c>
      <c r="F64" t="s">
        <v>116</v>
      </c>
      <c r="H64">
        <f>SUM($B$51:B64)</f>
        <v>1398.64</v>
      </c>
    </row>
    <row r="65" spans="1:8">
      <c r="A65">
        <v>20200507</v>
      </c>
      <c r="B65">
        <v>309.14999999999998</v>
      </c>
      <c r="C65">
        <f>SUM($B$27:B65)</f>
        <v>9986.82</v>
      </c>
      <c r="D65">
        <f>收入!F42</f>
        <v>10013.18</v>
      </c>
      <c r="E65" t="s">
        <v>334</v>
      </c>
      <c r="F65" t="s">
        <v>116</v>
      </c>
      <c r="H65">
        <f>SUM($B$51:B65)</f>
        <v>1707.79</v>
      </c>
    </row>
    <row r="66" spans="1:8">
      <c r="A66">
        <v>20200507</v>
      </c>
      <c r="B66">
        <v>39.9</v>
      </c>
      <c r="C66">
        <f>SUM($B$27:B66)</f>
        <v>10026.719999999999</v>
      </c>
      <c r="D66">
        <f>收入!F43</f>
        <v>9973.2800000000007</v>
      </c>
      <c r="E66" t="s">
        <v>356</v>
      </c>
      <c r="F66" t="s">
        <v>116</v>
      </c>
      <c r="H66" s="45">
        <f>SUM($B$51:B66)</f>
        <v>1747.69</v>
      </c>
    </row>
    <row r="67" spans="1:8">
      <c r="A67">
        <v>20200507</v>
      </c>
      <c r="B67">
        <v>50</v>
      </c>
      <c r="C67">
        <f>SUM($B$27:B67)</f>
        <v>10076.719999999999</v>
      </c>
      <c r="D67">
        <f>收入!F44</f>
        <v>9923.2800000000007</v>
      </c>
      <c r="E67" t="s">
        <v>355</v>
      </c>
      <c r="F67" t="s">
        <v>116</v>
      </c>
      <c r="G67" s="45">
        <f>G50+B67</f>
        <v>3136</v>
      </c>
    </row>
    <row r="68" spans="1:8">
      <c r="A68">
        <v>20200508</v>
      </c>
      <c r="B68">
        <v>18</v>
      </c>
      <c r="C68">
        <f>SUM($B$27:B68)</f>
        <v>10094.719999999999</v>
      </c>
      <c r="D68">
        <f>收入!F45</f>
        <v>9905.2800000000007</v>
      </c>
      <c r="E68" t="s">
        <v>366</v>
      </c>
      <c r="G68" s="45">
        <f>B68</f>
        <v>18</v>
      </c>
    </row>
    <row r="69" spans="1:8">
      <c r="A69">
        <v>20200508</v>
      </c>
      <c r="B69">
        <v>286</v>
      </c>
      <c r="C69">
        <f>SUM($B$27:B69)</f>
        <v>10380.719999999999</v>
      </c>
      <c r="D69">
        <f>收入!F46</f>
        <v>9619.2800000000007</v>
      </c>
      <c r="E69" t="s">
        <v>357</v>
      </c>
      <c r="H69">
        <f>SUM($B$69:B69)</f>
        <v>286</v>
      </c>
    </row>
    <row r="70" spans="1:8">
      <c r="A70">
        <v>20200508</v>
      </c>
      <c r="B70">
        <v>156</v>
      </c>
      <c r="C70">
        <f>SUM($B$27:B70)</f>
        <v>10536.72</v>
      </c>
      <c r="D70">
        <f>收入!F47</f>
        <v>9463.2800000000007</v>
      </c>
      <c r="E70" t="s">
        <v>358</v>
      </c>
      <c r="H70">
        <f>SUM($B$69:B70)</f>
        <v>442</v>
      </c>
    </row>
    <row r="71" spans="1:8">
      <c r="A71">
        <v>20200508</v>
      </c>
      <c r="B71">
        <v>-72</v>
      </c>
      <c r="C71">
        <f>SUM($B$27:B71)</f>
        <v>10464.719999999999</v>
      </c>
      <c r="D71">
        <f>收入!F48</f>
        <v>9535.2800000000007</v>
      </c>
      <c r="E71" t="s">
        <v>359</v>
      </c>
      <c r="H71">
        <f>SUM($B$69:B71)</f>
        <v>370</v>
      </c>
    </row>
    <row r="72" spans="1:8">
      <c r="A72">
        <v>20200508</v>
      </c>
      <c r="B72">
        <v>-58</v>
      </c>
      <c r="C72">
        <f>SUM($B$27:B72)</f>
        <v>10406.719999999999</v>
      </c>
      <c r="D72">
        <f>收入!F49</f>
        <v>9593.2800000000007</v>
      </c>
      <c r="E72" t="s">
        <v>364</v>
      </c>
      <c r="H72">
        <f>SUM($B$69:B72)</f>
        <v>312</v>
      </c>
    </row>
    <row r="73" spans="1:8">
      <c r="A73">
        <v>20200508</v>
      </c>
      <c r="B73">
        <v>125</v>
      </c>
      <c r="C73">
        <f>SUM($B$27:B73)</f>
        <v>10531.72</v>
      </c>
      <c r="D73">
        <f>收入!F50</f>
        <v>9468.2800000000007</v>
      </c>
      <c r="E73" t="s">
        <v>365</v>
      </c>
      <c r="H73">
        <f>SUM($B$69:B73)</f>
        <v>437</v>
      </c>
    </row>
    <row r="74" spans="1:8">
      <c r="A74">
        <v>20200509</v>
      </c>
      <c r="B74">
        <v>52</v>
      </c>
      <c r="C74">
        <f>SUM($B$27:B74)</f>
        <v>10583.72</v>
      </c>
      <c r="D74">
        <f>收入!F51</f>
        <v>9416.2800000000007</v>
      </c>
      <c r="E74" t="s">
        <v>367</v>
      </c>
      <c r="G74">
        <f>SUM($B$74:B74)</f>
        <v>52</v>
      </c>
    </row>
    <row r="75" spans="1:8">
      <c r="A75">
        <v>20200509</v>
      </c>
      <c r="B75">
        <v>70</v>
      </c>
      <c r="C75">
        <f>SUM($B$27:B75)</f>
        <v>10653.72</v>
      </c>
      <c r="D75">
        <f>收入!F52</f>
        <v>9346.2800000000007</v>
      </c>
      <c r="E75" t="s">
        <v>368</v>
      </c>
      <c r="G75">
        <f>SUM($B$74:B75)</f>
        <v>122</v>
      </c>
    </row>
    <row r="76" spans="1:8">
      <c r="A76">
        <v>20200509</v>
      </c>
      <c r="B76">
        <v>55</v>
      </c>
      <c r="C76">
        <f>SUM($B$27:B76)</f>
        <v>10708.72</v>
      </c>
      <c r="D76">
        <f>收入!F53</f>
        <v>9291.2800000000007</v>
      </c>
      <c r="E76" t="s">
        <v>368</v>
      </c>
      <c r="G76">
        <f>SUM($B$74:B76)</f>
        <v>177</v>
      </c>
    </row>
    <row r="77" spans="1:8">
      <c r="A77">
        <v>20200509</v>
      </c>
      <c r="B77">
        <v>20</v>
      </c>
      <c r="C77">
        <f>SUM($B$27:B77)</f>
        <v>10728.72</v>
      </c>
      <c r="D77">
        <f>收入!F54</f>
        <v>9271.2800000000007</v>
      </c>
      <c r="E77" t="s">
        <v>369</v>
      </c>
      <c r="G77">
        <f>SUM($B$74:B77)</f>
        <v>197</v>
      </c>
    </row>
    <row r="78" spans="1:8">
      <c r="A78">
        <v>20200509</v>
      </c>
      <c r="B78">
        <v>2</v>
      </c>
      <c r="C78">
        <f>SUM($B$27:B78)</f>
        <v>10730.72</v>
      </c>
      <c r="D78">
        <f>收入!F55</f>
        <v>9269.2800000000007</v>
      </c>
      <c r="E78" t="s">
        <v>368</v>
      </c>
      <c r="G78">
        <f>SUM($B$74:B78)</f>
        <v>199</v>
      </c>
    </row>
    <row r="79" spans="1:8">
      <c r="A79">
        <v>20200509</v>
      </c>
      <c r="B79">
        <v>12</v>
      </c>
      <c r="C79">
        <f>SUM($B$27:B79)</f>
        <v>10742.72</v>
      </c>
      <c r="D79">
        <f>收入!F56</f>
        <v>9257.2800000000007</v>
      </c>
      <c r="E79" t="s">
        <v>370</v>
      </c>
      <c r="G79">
        <f>SUM($B$74:B79)</f>
        <v>211</v>
      </c>
    </row>
    <row r="80" spans="1:8">
      <c r="A80">
        <v>20200509</v>
      </c>
      <c r="B80">
        <v>152</v>
      </c>
      <c r="C80">
        <f>SUM($B$27:B80)</f>
        <v>10894.72</v>
      </c>
      <c r="D80">
        <f>收入!F57</f>
        <v>9105.2800000000007</v>
      </c>
      <c r="E80" t="s">
        <v>371</v>
      </c>
      <c r="G80">
        <f>SUM($B$74:B80)</f>
        <v>363</v>
      </c>
    </row>
    <row r="81" spans="1:9">
      <c r="A81">
        <v>20200509</v>
      </c>
      <c r="B81">
        <v>224</v>
      </c>
      <c r="C81">
        <f>SUM($B$27:B81)</f>
        <v>11118.72</v>
      </c>
      <c r="D81">
        <f>收入!F58</f>
        <v>8881.2800000000007</v>
      </c>
      <c r="E81" t="s">
        <v>374</v>
      </c>
      <c r="G81">
        <f>SUM($B$74:B81)</f>
        <v>587</v>
      </c>
    </row>
    <row r="82" spans="1:9">
      <c r="A82">
        <v>20200509</v>
      </c>
      <c r="B82">
        <v>185</v>
      </c>
      <c r="C82">
        <f>SUM($B$27:B82)</f>
        <v>11303.72</v>
      </c>
      <c r="D82">
        <f>收入!F59</f>
        <v>8696.2800000000007</v>
      </c>
      <c r="E82" t="s">
        <v>375</v>
      </c>
      <c r="G82">
        <f>SUM($B$74:B82)</f>
        <v>772</v>
      </c>
    </row>
    <row r="83" spans="1:9">
      <c r="A83">
        <v>20200509</v>
      </c>
      <c r="B83">
        <v>36</v>
      </c>
      <c r="C83">
        <f>SUM($B$27:B83)</f>
        <v>11339.72</v>
      </c>
      <c r="D83">
        <f>收入!F60</f>
        <v>8660.2800000000007</v>
      </c>
      <c r="E83" t="s">
        <v>379</v>
      </c>
      <c r="G83">
        <f>SUM($B$74:B83)</f>
        <v>808</v>
      </c>
    </row>
    <row r="84" spans="1:9">
      <c r="A84">
        <v>20200510</v>
      </c>
      <c r="B84">
        <v>2500</v>
      </c>
      <c r="C84">
        <f>SUM($B$27:B84)</f>
        <v>13839.72</v>
      </c>
      <c r="D84">
        <f>收入!F61</f>
        <v>6160.2800000000007</v>
      </c>
      <c r="E84" t="s">
        <v>380</v>
      </c>
      <c r="G84">
        <f>SUM($B$74:B84)</f>
        <v>3308</v>
      </c>
      <c r="I84" t="s">
        <v>400</v>
      </c>
    </row>
    <row r="85" spans="1:9">
      <c r="A85">
        <v>20200510</v>
      </c>
      <c r="B85">
        <v>6000</v>
      </c>
      <c r="C85">
        <f>SUM($B$27:B85)</f>
        <v>19839.72</v>
      </c>
      <c r="D85">
        <f>收入!F62</f>
        <v>160.27999999999884</v>
      </c>
      <c r="E85" t="s">
        <v>381</v>
      </c>
      <c r="I85">
        <f>B85</f>
        <v>6000</v>
      </c>
    </row>
    <row r="86" spans="1:9">
      <c r="A86">
        <v>20200510</v>
      </c>
      <c r="B86">
        <v>1500</v>
      </c>
      <c r="C86">
        <f>SUM($B$27:B86)</f>
        <v>21339.72</v>
      </c>
      <c r="D86">
        <f>收入!F63</f>
        <v>-1339.7200000000012</v>
      </c>
      <c r="E86" t="s">
        <v>401</v>
      </c>
      <c r="H86">
        <f>H73+B86</f>
        <v>1937</v>
      </c>
    </row>
    <row r="87" spans="1:9">
      <c r="A87">
        <v>20200510</v>
      </c>
      <c r="B87">
        <v>89.5</v>
      </c>
      <c r="C87">
        <f>SUM($B$27:B87)</f>
        <v>21429.22</v>
      </c>
      <c r="D87">
        <f>收入!F64</f>
        <v>-1429.2200000000012</v>
      </c>
      <c r="E87" t="s">
        <v>383</v>
      </c>
      <c r="G87">
        <f>G84+B87</f>
        <v>3397.5</v>
      </c>
    </row>
    <row r="88" spans="1:9">
      <c r="A88">
        <v>20200510</v>
      </c>
      <c r="B88">
        <v>10</v>
      </c>
      <c r="C88">
        <f>SUM($B$27:B88)</f>
        <v>21439.22</v>
      </c>
      <c r="D88">
        <f>收入!F65</f>
        <v>-1439.2200000000012</v>
      </c>
      <c r="E88" t="s">
        <v>385</v>
      </c>
      <c r="G88">
        <f>B88+G87</f>
        <v>3407.5</v>
      </c>
    </row>
    <row r="89" spans="1:9">
      <c r="A89">
        <v>20200511</v>
      </c>
      <c r="B89">
        <v>190</v>
      </c>
      <c r="C89">
        <f>SUM($B$27:B89)</f>
        <v>21629.22</v>
      </c>
      <c r="D89">
        <f>收入!F66</f>
        <v>-1629.2200000000012</v>
      </c>
      <c r="E89" t="s">
        <v>386</v>
      </c>
      <c r="G89">
        <f t="shared" ref="G89:G90" si="0">B89+G88</f>
        <v>3597.5</v>
      </c>
    </row>
    <row r="90" spans="1:9">
      <c r="A90">
        <v>20200511</v>
      </c>
      <c r="B90">
        <v>75</v>
      </c>
      <c r="C90">
        <f>SUM($B$27:B90)</f>
        <v>21704.22</v>
      </c>
      <c r="D90">
        <f>收入!F67</f>
        <v>-1704.2200000000012</v>
      </c>
      <c r="E90" t="s">
        <v>387</v>
      </c>
      <c r="G90">
        <f t="shared" si="0"/>
        <v>3672.5</v>
      </c>
    </row>
    <row r="91" spans="1:9">
      <c r="A91">
        <v>20200511</v>
      </c>
      <c r="B91">
        <v>-3</v>
      </c>
      <c r="C91">
        <f>SUM($B$27:B91)</f>
        <v>21701.22</v>
      </c>
      <c r="D91">
        <f>收入!F68</f>
        <v>-1698.2200000000012</v>
      </c>
      <c r="E91" t="s">
        <v>402</v>
      </c>
      <c r="H91">
        <f>H86+B91</f>
        <v>1934</v>
      </c>
    </row>
    <row r="92" spans="1:9">
      <c r="A92">
        <v>20200512</v>
      </c>
      <c r="B92">
        <v>50.62</v>
      </c>
      <c r="C92">
        <f>SUM($B$27:B92)</f>
        <v>21751.84</v>
      </c>
      <c r="D92">
        <f>收入!F69</f>
        <v>-1748.8400000000001</v>
      </c>
      <c r="E92" t="s">
        <v>403</v>
      </c>
      <c r="H92">
        <f>H91+B92</f>
        <v>1984.62</v>
      </c>
    </row>
    <row r="93" spans="1:9">
      <c r="A93">
        <v>20200515</v>
      </c>
      <c r="B93">
        <v>98</v>
      </c>
      <c r="C93">
        <f>SUM($B$27:B93)</f>
        <v>21849.84</v>
      </c>
      <c r="D93">
        <f>收入!F70</f>
        <v>-1846.8400000000001</v>
      </c>
      <c r="E93" t="s">
        <v>404</v>
      </c>
      <c r="H93">
        <f>H92+B93</f>
        <v>2082.62</v>
      </c>
    </row>
    <row r="94" spans="1:9">
      <c r="A94">
        <v>20200515</v>
      </c>
      <c r="B94">
        <v>150</v>
      </c>
      <c r="C94">
        <f>SUM($B$27:B94)</f>
        <v>21999.84</v>
      </c>
      <c r="D94">
        <f>收入!F71</f>
        <v>-1996.8400000000001</v>
      </c>
      <c r="E94" t="s">
        <v>406</v>
      </c>
      <c r="G94">
        <f>G90+B94</f>
        <v>3822.5</v>
      </c>
    </row>
  </sheetData>
  <mergeCells count="1"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8" sqref="J8"/>
    </sheetView>
  </sheetViews>
  <sheetFormatPr defaultRowHeight="14.25"/>
  <cols>
    <col min="1" max="1" width="13.5" bestFit="1" customWidth="1"/>
    <col min="2" max="3" width="10.75" bestFit="1" customWidth="1"/>
    <col min="5" max="5" width="10.75" bestFit="1" customWidth="1"/>
    <col min="7" max="7" width="9.5" bestFit="1" customWidth="1"/>
  </cols>
  <sheetData>
    <row r="1" spans="1:15">
      <c r="A1" s="58" t="s">
        <v>235</v>
      </c>
      <c r="B1" s="58"/>
      <c r="C1" s="58"/>
      <c r="D1" s="58"/>
      <c r="E1" s="58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>
      <c r="A2" s="32" t="s">
        <v>234</v>
      </c>
      <c r="B2" s="32" t="s">
        <v>238</v>
      </c>
      <c r="C2" s="32" t="s">
        <v>239</v>
      </c>
      <c r="D2" s="32">
        <v>33</v>
      </c>
      <c r="E2" s="32" t="s">
        <v>240</v>
      </c>
      <c r="F2" s="48" t="s">
        <v>327</v>
      </c>
      <c r="G2" s="48" t="s">
        <v>328</v>
      </c>
    </row>
    <row r="3" spans="1:15">
      <c r="A3">
        <v>20191106</v>
      </c>
      <c r="C3">
        <v>1330</v>
      </c>
      <c r="E3">
        <v>1300</v>
      </c>
    </row>
    <row r="4" spans="1:15">
      <c r="C4">
        <v>5000</v>
      </c>
      <c r="E4">
        <v>400</v>
      </c>
    </row>
    <row r="5" spans="1:15">
      <c r="C5">
        <v>4200</v>
      </c>
      <c r="E5">
        <v>2000</v>
      </c>
    </row>
    <row r="6" spans="1:15">
      <c r="B6">
        <f>收入!C9-总支出!C26</f>
        <v>35640</v>
      </c>
      <c r="E6">
        <v>8150</v>
      </c>
    </row>
    <row r="7" spans="1:15" ht="25.5">
      <c r="A7" s="34">
        <v>202004</v>
      </c>
      <c r="B7" s="34">
        <f>SUM(B3:B6)</f>
        <v>35640</v>
      </c>
      <c r="C7" s="34">
        <f>SUM(C3:C6)</f>
        <v>10530</v>
      </c>
      <c r="D7" s="34"/>
      <c r="E7" s="34">
        <f>SUM(E3:E6)</f>
        <v>11850</v>
      </c>
    </row>
    <row r="8" spans="1:15">
      <c r="A8">
        <v>202005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" sqref="E1"/>
    </sheetView>
  </sheetViews>
  <sheetFormatPr defaultRowHeight="14.25"/>
  <cols>
    <col min="1" max="1" width="9.5" bestFit="1" customWidth="1"/>
  </cols>
  <sheetData>
    <row r="1" spans="1:5">
      <c r="A1" s="3" t="s">
        <v>5</v>
      </c>
      <c r="B1" s="3" t="s">
        <v>4</v>
      </c>
      <c r="C1" s="3" t="s">
        <v>3</v>
      </c>
      <c r="D1" s="3" t="s">
        <v>2</v>
      </c>
      <c r="E1" s="52" t="s">
        <v>377</v>
      </c>
    </row>
    <row r="2" spans="1:5">
      <c r="A2">
        <v>20200510</v>
      </c>
      <c r="B2">
        <v>6000</v>
      </c>
      <c r="C2">
        <f>SUM($B$2:B2)</f>
        <v>6000</v>
      </c>
      <c r="D2" t="s">
        <v>376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xSplit="5" ySplit="1" topLeftCell="F14" activePane="bottomRight" state="frozen"/>
      <selection pane="topRight" activeCell="F1" sqref="F1"/>
      <selection pane="bottomLeft" activeCell="A2" sqref="A2"/>
      <selection pane="bottomRight" activeCell="G32" sqref="G32"/>
    </sheetView>
  </sheetViews>
  <sheetFormatPr defaultRowHeight="14.25"/>
  <cols>
    <col min="1" max="1" width="9.5" bestFit="1" customWidth="1"/>
    <col min="4" max="4" width="27" customWidth="1"/>
  </cols>
  <sheetData>
    <row r="1" spans="1:5">
      <c r="A1" s="3" t="s">
        <v>5</v>
      </c>
      <c r="B1" s="3" t="s">
        <v>4</v>
      </c>
      <c r="C1" s="3" t="s">
        <v>3</v>
      </c>
      <c r="D1" s="3" t="s">
        <v>2</v>
      </c>
      <c r="E1" s="49" t="s">
        <v>343</v>
      </c>
    </row>
    <row r="2" spans="1:5">
      <c r="A2">
        <v>20200401</v>
      </c>
      <c r="B2">
        <v>129</v>
      </c>
      <c r="C2">
        <f>SUM($B$2:B2)</f>
        <v>129</v>
      </c>
      <c r="D2" t="s">
        <v>275</v>
      </c>
      <c r="E2" t="s">
        <v>344</v>
      </c>
    </row>
    <row r="3" spans="1:5">
      <c r="A3">
        <v>20200401</v>
      </c>
      <c r="B3">
        <v>100</v>
      </c>
      <c r="C3">
        <f>SUM($B$2:B3)</f>
        <v>229</v>
      </c>
      <c r="D3" t="s">
        <v>276</v>
      </c>
      <c r="E3" t="s">
        <v>344</v>
      </c>
    </row>
    <row r="4" spans="1:5">
      <c r="A4">
        <v>20200402</v>
      </c>
      <c r="B4">
        <v>385</v>
      </c>
      <c r="C4">
        <f>SUM($B$2:B4)</f>
        <v>614</v>
      </c>
      <c r="D4" t="s">
        <v>277</v>
      </c>
      <c r="E4" t="s">
        <v>344</v>
      </c>
    </row>
    <row r="5" spans="1:5">
      <c r="A5">
        <v>20200402</v>
      </c>
      <c r="B5">
        <v>120</v>
      </c>
      <c r="C5">
        <f>SUM($B$2:B5)</f>
        <v>734</v>
      </c>
      <c r="D5" t="s">
        <v>278</v>
      </c>
      <c r="E5" t="s">
        <v>344</v>
      </c>
    </row>
    <row r="6" spans="1:5">
      <c r="A6">
        <v>20200411</v>
      </c>
      <c r="B6">
        <v>93</v>
      </c>
      <c r="C6">
        <f>SUM($B$2:B6)</f>
        <v>827</v>
      </c>
      <c r="D6" t="s">
        <v>279</v>
      </c>
      <c r="E6" t="s">
        <v>344</v>
      </c>
    </row>
    <row r="7" spans="1:5">
      <c r="A7">
        <v>20200420</v>
      </c>
      <c r="B7">
        <v>72</v>
      </c>
      <c r="C7">
        <f>SUM($B$2:B7)</f>
        <v>899</v>
      </c>
      <c r="D7" t="s">
        <v>280</v>
      </c>
      <c r="E7" t="s">
        <v>344</v>
      </c>
    </row>
    <row r="8" spans="1:5">
      <c r="A8">
        <v>20200420</v>
      </c>
      <c r="B8">
        <v>128</v>
      </c>
      <c r="C8">
        <f>SUM($B$2:B8)</f>
        <v>1027</v>
      </c>
      <c r="D8" t="s">
        <v>281</v>
      </c>
      <c r="E8" t="s">
        <v>344</v>
      </c>
    </row>
    <row r="9" spans="1:5">
      <c r="A9">
        <v>20200420</v>
      </c>
      <c r="B9">
        <v>182</v>
      </c>
      <c r="C9">
        <f>SUM($B$2:B9)</f>
        <v>1209</v>
      </c>
      <c r="D9" t="s">
        <v>282</v>
      </c>
      <c r="E9" t="s">
        <v>344</v>
      </c>
    </row>
    <row r="10" spans="1:5">
      <c r="A10">
        <v>20200424</v>
      </c>
      <c r="B10">
        <v>190</v>
      </c>
      <c r="C10">
        <f>SUM($B$2:B10)</f>
        <v>1399</v>
      </c>
      <c r="D10" t="s">
        <v>283</v>
      </c>
      <c r="E10" t="s">
        <v>344</v>
      </c>
    </row>
    <row r="11" spans="1:5">
      <c r="A11">
        <v>20200424</v>
      </c>
      <c r="B11">
        <v>19</v>
      </c>
      <c r="C11">
        <f>SUM($B$2:B11)</f>
        <v>1418</v>
      </c>
      <c r="D11" t="s">
        <v>301</v>
      </c>
      <c r="E11" t="s">
        <v>344</v>
      </c>
    </row>
    <row r="12" spans="1:5">
      <c r="A12">
        <v>20200506</v>
      </c>
      <c r="B12">
        <v>60</v>
      </c>
      <c r="C12">
        <f>SUM($B$2:B12)</f>
        <v>1478</v>
      </c>
      <c r="D12" t="s">
        <v>308</v>
      </c>
      <c r="E12" t="s">
        <v>344</v>
      </c>
    </row>
    <row r="13" spans="1:5">
      <c r="A13">
        <v>20200506</v>
      </c>
      <c r="B13">
        <v>1600</v>
      </c>
      <c r="C13">
        <f>SUM($B$2:B13)</f>
        <v>3078</v>
      </c>
      <c r="D13" t="s">
        <v>312</v>
      </c>
      <c r="E13" t="s">
        <v>344</v>
      </c>
    </row>
    <row r="14" spans="1:5">
      <c r="A14">
        <v>20200506</v>
      </c>
      <c r="B14">
        <v>8</v>
      </c>
      <c r="C14">
        <f>SUM($B$2:B14)</f>
        <v>3086</v>
      </c>
      <c r="D14" t="s">
        <v>313</v>
      </c>
      <c r="E14" t="s">
        <v>344</v>
      </c>
    </row>
    <row r="15" spans="1:5">
      <c r="A15">
        <v>20200507</v>
      </c>
      <c r="B15">
        <v>50</v>
      </c>
      <c r="C15" s="45">
        <f>SUM($B$2:B15)</f>
        <v>3136</v>
      </c>
      <c r="D15" t="s">
        <v>335</v>
      </c>
      <c r="E15" t="s">
        <v>344</v>
      </c>
    </row>
    <row r="16" spans="1:5">
      <c r="A16">
        <v>20200508</v>
      </c>
      <c r="B16">
        <v>18</v>
      </c>
      <c r="C16" s="45">
        <f>SUM($B$16:B16)</f>
        <v>18</v>
      </c>
      <c r="D16" t="s">
        <v>354</v>
      </c>
      <c r="E16" t="s">
        <v>116</v>
      </c>
    </row>
    <row r="17" spans="1:4">
      <c r="A17">
        <v>20200509</v>
      </c>
      <c r="B17">
        <v>52</v>
      </c>
      <c r="C17">
        <f>SUM($B$17:B17)</f>
        <v>52</v>
      </c>
      <c r="D17" t="s">
        <v>361</v>
      </c>
    </row>
    <row r="18" spans="1:4">
      <c r="A18">
        <v>20200509</v>
      </c>
      <c r="B18">
        <v>70</v>
      </c>
      <c r="C18">
        <f>SUM($B$17:B18)</f>
        <v>122</v>
      </c>
      <c r="D18" t="s">
        <v>362</v>
      </c>
    </row>
    <row r="19" spans="1:4">
      <c r="A19">
        <v>20200509</v>
      </c>
      <c r="B19">
        <v>55</v>
      </c>
      <c r="C19">
        <f>SUM($B$17:B19)</f>
        <v>177</v>
      </c>
      <c r="D19" t="s">
        <v>362</v>
      </c>
    </row>
    <row r="20" spans="1:4">
      <c r="A20">
        <v>20200509</v>
      </c>
      <c r="B20">
        <v>20</v>
      </c>
      <c r="C20">
        <f>SUM($B$17:B20)</f>
        <v>197</v>
      </c>
      <c r="D20" t="s">
        <v>362</v>
      </c>
    </row>
    <row r="21" spans="1:4">
      <c r="A21">
        <v>20200509</v>
      </c>
      <c r="B21">
        <v>2</v>
      </c>
      <c r="C21">
        <f>SUM($B$17:B21)</f>
        <v>199</v>
      </c>
      <c r="D21" t="s">
        <v>362</v>
      </c>
    </row>
    <row r="22" spans="1:4">
      <c r="A22">
        <v>20200509</v>
      </c>
      <c r="B22">
        <v>12</v>
      </c>
      <c r="C22">
        <f>SUM($B$17:B22)</f>
        <v>211</v>
      </c>
      <c r="D22" t="s">
        <v>360</v>
      </c>
    </row>
    <row r="23" spans="1:4">
      <c r="A23">
        <v>20200509</v>
      </c>
      <c r="B23">
        <v>152</v>
      </c>
      <c r="C23">
        <f>SUM($B$17:B23)</f>
        <v>363</v>
      </c>
      <c r="D23" t="s">
        <v>360</v>
      </c>
    </row>
    <row r="24" spans="1:4">
      <c r="A24">
        <v>20200509</v>
      </c>
      <c r="B24">
        <v>224</v>
      </c>
      <c r="C24">
        <f>SUM($B$17:B24)</f>
        <v>587</v>
      </c>
    </row>
    <row r="25" spans="1:4">
      <c r="A25">
        <v>20200509</v>
      </c>
      <c r="B25">
        <v>185</v>
      </c>
      <c r="C25">
        <f>SUM($B$17:B25)</f>
        <v>772</v>
      </c>
      <c r="D25" t="s">
        <v>372</v>
      </c>
    </row>
    <row r="26" spans="1:4">
      <c r="A26">
        <v>20200509</v>
      </c>
      <c r="B26">
        <v>36</v>
      </c>
      <c r="C26">
        <f>SUM($B$17:B26)</f>
        <v>808</v>
      </c>
      <c r="D26" t="s">
        <v>373</v>
      </c>
    </row>
    <row r="27" spans="1:4">
      <c r="A27">
        <v>20200510</v>
      </c>
      <c r="B27">
        <v>2500</v>
      </c>
      <c r="C27">
        <f>SUM($B$17:B27)</f>
        <v>3308</v>
      </c>
      <c r="D27" t="s">
        <v>378</v>
      </c>
    </row>
    <row r="28" spans="1:4">
      <c r="A28">
        <v>20200510</v>
      </c>
      <c r="B28">
        <v>89.5</v>
      </c>
      <c r="C28">
        <f>SUM($B$17:B28)</f>
        <v>3397.5</v>
      </c>
      <c r="D28" t="s">
        <v>382</v>
      </c>
    </row>
    <row r="29" spans="1:4">
      <c r="A29">
        <v>20200510</v>
      </c>
      <c r="B29">
        <v>10</v>
      </c>
      <c r="C29">
        <f>SUM($B$17:B29)</f>
        <v>3407.5</v>
      </c>
      <c r="D29" t="s">
        <v>384</v>
      </c>
    </row>
    <row r="30" spans="1:4">
      <c r="A30">
        <v>20200511</v>
      </c>
      <c r="B30">
        <v>190</v>
      </c>
      <c r="C30">
        <f>SUM($B$17:B30)</f>
        <v>3597.5</v>
      </c>
      <c r="D30" t="s">
        <v>388</v>
      </c>
    </row>
    <row r="31" spans="1:4">
      <c r="A31">
        <v>20200511</v>
      </c>
      <c r="B31">
        <v>75</v>
      </c>
      <c r="C31">
        <f>SUM($B$17:B31)</f>
        <v>3672.5</v>
      </c>
      <c r="D31" t="s">
        <v>389</v>
      </c>
    </row>
    <row r="32" spans="1:4">
      <c r="A32">
        <v>20200515</v>
      </c>
      <c r="B32">
        <v>150</v>
      </c>
      <c r="C32">
        <f>SUM($B$17:B32)</f>
        <v>3822.5</v>
      </c>
      <c r="D32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>
      <pane xSplit="6" ySplit="1" topLeftCell="H155" activePane="bottomRight" state="frozen"/>
      <selection pane="topRight" activeCell="G1" sqref="G1"/>
      <selection pane="bottomLeft" activeCell="A2" sqref="A2"/>
      <selection pane="bottomRight" activeCell="D172" sqref="D172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146</v>
      </c>
      <c r="F1" t="s">
        <v>145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93</v>
      </c>
    </row>
    <row r="3" spans="1:14">
      <c r="A3">
        <v>20190818</v>
      </c>
      <c r="B3">
        <v>6</v>
      </c>
      <c r="C3">
        <f t="shared" ref="C3:C26" si="0">C2+B3</f>
        <v>884</v>
      </c>
      <c r="D3" t="s">
        <v>0</v>
      </c>
      <c r="E3">
        <f>SUM($B$2:B3)</f>
        <v>884</v>
      </c>
      <c r="H3" s="58" t="s">
        <v>126</v>
      </c>
      <c r="I3" s="58"/>
      <c r="J3" s="58"/>
      <c r="K3" s="58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120</v>
      </c>
      <c r="I4" t="s">
        <v>121</v>
      </c>
      <c r="J4" t="s">
        <v>122</v>
      </c>
      <c r="K4" t="s">
        <v>123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33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119</v>
      </c>
    </row>
    <row r="6" spans="1:14">
      <c r="A6" s="2">
        <v>20190822</v>
      </c>
      <c r="B6">
        <v>357</v>
      </c>
      <c r="C6">
        <f t="shared" si="0"/>
        <v>1438</v>
      </c>
      <c r="D6" t="s">
        <v>79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115</v>
      </c>
    </row>
    <row r="7" spans="1:14">
      <c r="A7" s="2">
        <v>20190829</v>
      </c>
      <c r="B7">
        <v>114</v>
      </c>
      <c r="C7">
        <f t="shared" si="0"/>
        <v>1552</v>
      </c>
      <c r="D7" t="s">
        <v>96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125</v>
      </c>
    </row>
    <row r="8" spans="1:14">
      <c r="A8" s="2">
        <v>20190829</v>
      </c>
      <c r="B8">
        <v>870</v>
      </c>
      <c r="C8">
        <f t="shared" si="0"/>
        <v>2422</v>
      </c>
      <c r="D8" t="s">
        <v>97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135</v>
      </c>
    </row>
    <row r="9" spans="1:14">
      <c r="A9" s="2">
        <v>20190831</v>
      </c>
      <c r="B9">
        <v>1518</v>
      </c>
      <c r="C9">
        <f t="shared" si="0"/>
        <v>3940</v>
      </c>
      <c r="D9" t="s">
        <v>98</v>
      </c>
      <c r="E9">
        <f>SUM($B$2:B9)</f>
        <v>3940</v>
      </c>
      <c r="H9">
        <v>20200325</v>
      </c>
      <c r="I9">
        <v>1060</v>
      </c>
      <c r="J9" s="1">
        <f>J8+I9</f>
        <v>6135</v>
      </c>
      <c r="K9" t="s">
        <v>249</v>
      </c>
    </row>
    <row r="10" spans="1:14">
      <c r="A10">
        <v>20190831</v>
      </c>
      <c r="B10">
        <v>142</v>
      </c>
      <c r="C10">
        <f t="shared" si="0"/>
        <v>4082</v>
      </c>
      <c r="D10" t="s">
        <v>94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95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108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105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109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106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107</v>
      </c>
      <c r="E16">
        <f>SUM($B$2:B16)</f>
        <v>5248</v>
      </c>
    </row>
    <row r="17" spans="1:5">
      <c r="A17">
        <v>20190907</v>
      </c>
      <c r="B17">
        <v>142</v>
      </c>
      <c r="C17">
        <f t="shared" si="0"/>
        <v>5390</v>
      </c>
      <c r="D17" t="s">
        <v>94</v>
      </c>
      <c r="E17">
        <f>SUM($B$2:B17)</f>
        <v>5390</v>
      </c>
    </row>
    <row r="18" spans="1:5">
      <c r="A18">
        <v>20190909</v>
      </c>
      <c r="B18">
        <v>48</v>
      </c>
      <c r="C18">
        <f t="shared" si="0"/>
        <v>5438</v>
      </c>
      <c r="D18" t="s">
        <v>110</v>
      </c>
      <c r="E18">
        <f>SUM($B$2:B18)</f>
        <v>5438</v>
      </c>
    </row>
    <row r="19" spans="1:5">
      <c r="A19">
        <v>20190911</v>
      </c>
      <c r="B19">
        <v>197</v>
      </c>
      <c r="C19">
        <f t="shared" si="0"/>
        <v>5635</v>
      </c>
      <c r="D19" t="s">
        <v>111</v>
      </c>
      <c r="E19">
        <f>SUM($B$2:B19)</f>
        <v>5635</v>
      </c>
    </row>
    <row r="20" spans="1:5">
      <c r="A20">
        <v>20190911</v>
      </c>
      <c r="B20">
        <v>180</v>
      </c>
      <c r="C20">
        <f t="shared" si="0"/>
        <v>5815</v>
      </c>
      <c r="D20" t="s">
        <v>112</v>
      </c>
      <c r="E20">
        <f>SUM($B$2:B20)</f>
        <v>5815</v>
      </c>
    </row>
    <row r="21" spans="1:5">
      <c r="A21">
        <v>20190912</v>
      </c>
      <c r="B21">
        <v>-157.5</v>
      </c>
      <c r="C21">
        <f t="shared" si="0"/>
        <v>5657.5</v>
      </c>
      <c r="D21" t="s">
        <v>113</v>
      </c>
      <c r="E21">
        <f>SUM($B$2:B21)</f>
        <v>5657.5</v>
      </c>
    </row>
    <row r="22" spans="1:5">
      <c r="A22">
        <v>20190912</v>
      </c>
      <c r="B22">
        <v>-128</v>
      </c>
      <c r="C22">
        <f t="shared" si="0"/>
        <v>5529.5</v>
      </c>
      <c r="D22" t="s">
        <v>114</v>
      </c>
      <c r="E22">
        <f>SUM($B$2:B22)</f>
        <v>5529.5</v>
      </c>
    </row>
    <row r="23" spans="1:5">
      <c r="A23">
        <v>20190915</v>
      </c>
      <c r="B23">
        <v>11</v>
      </c>
      <c r="C23">
        <f t="shared" si="0"/>
        <v>5540.5</v>
      </c>
      <c r="D23" t="s">
        <v>118</v>
      </c>
      <c r="E23">
        <f>SUM($B$2:B23)</f>
        <v>5540.5</v>
      </c>
    </row>
    <row r="24" spans="1:5">
      <c r="A24">
        <v>20190917</v>
      </c>
      <c r="B24">
        <v>162</v>
      </c>
      <c r="C24">
        <f t="shared" si="0"/>
        <v>5702.5</v>
      </c>
      <c r="D24" t="s">
        <v>124</v>
      </c>
      <c r="E24">
        <f>SUM($B$2:B24)</f>
        <v>5702.5</v>
      </c>
    </row>
    <row r="25" spans="1:5">
      <c r="A25">
        <v>20190923</v>
      </c>
      <c r="B25">
        <v>164</v>
      </c>
      <c r="C25">
        <f t="shared" si="0"/>
        <v>5866.5</v>
      </c>
      <c r="D25" t="s">
        <v>127</v>
      </c>
      <c r="E25">
        <f>SUM($B$2:B25)</f>
        <v>5866.5</v>
      </c>
    </row>
    <row r="26" spans="1:5">
      <c r="A26">
        <v>20190928</v>
      </c>
      <c r="B26">
        <v>360</v>
      </c>
      <c r="C26">
        <f t="shared" si="0"/>
        <v>6226.5</v>
      </c>
      <c r="D26" t="s">
        <v>79</v>
      </c>
      <c r="E26">
        <f>SUM($B$2:B26)</f>
        <v>6226.5</v>
      </c>
    </row>
    <row r="27" spans="1:5">
      <c r="A27">
        <v>20191005</v>
      </c>
      <c r="B27">
        <v>617.20000000000005</v>
      </c>
      <c r="C27">
        <f>C26+B27</f>
        <v>6843.7</v>
      </c>
      <c r="D27" t="s">
        <v>129</v>
      </c>
      <c r="E27">
        <f>SUM($B$2:B27)</f>
        <v>6843.7</v>
      </c>
    </row>
    <row r="28" spans="1:5">
      <c r="A28" s="27">
        <v>20191026</v>
      </c>
      <c r="B28" s="27">
        <v>10</v>
      </c>
      <c r="C28">
        <f t="shared" ref="C28:C61" si="1">C27+B28</f>
        <v>6853.7</v>
      </c>
      <c r="D28" s="27" t="s">
        <v>147</v>
      </c>
      <c r="E28">
        <f>SUM($B$2:B28)</f>
        <v>6853.7</v>
      </c>
    </row>
    <row r="29" spans="1:5">
      <c r="A29" s="27">
        <v>20191026</v>
      </c>
      <c r="B29" s="27">
        <v>154</v>
      </c>
      <c r="C29">
        <f t="shared" si="1"/>
        <v>7007.7</v>
      </c>
      <c r="D29" s="27" t="s">
        <v>148</v>
      </c>
      <c r="E29">
        <f>SUM($B$2:B29)</f>
        <v>7007.7</v>
      </c>
    </row>
    <row r="30" spans="1:5">
      <c r="A30" s="27">
        <v>20191030</v>
      </c>
      <c r="B30" s="27">
        <v>79</v>
      </c>
      <c r="C30">
        <f t="shared" si="1"/>
        <v>7086.7</v>
      </c>
      <c r="D30" s="27" t="s">
        <v>149</v>
      </c>
      <c r="E30">
        <f>SUM($B$2:B30)</f>
        <v>7086.7</v>
      </c>
    </row>
    <row r="31" spans="1:5">
      <c r="A31" s="27">
        <v>20191104</v>
      </c>
      <c r="B31" s="27">
        <v>126</v>
      </c>
      <c r="C31">
        <f t="shared" si="1"/>
        <v>7212.7</v>
      </c>
      <c r="D31" s="27" t="s">
        <v>150</v>
      </c>
      <c r="E31">
        <f>SUM($B$2:B31)</f>
        <v>7212.7</v>
      </c>
    </row>
    <row r="32" spans="1:5">
      <c r="A32" s="27">
        <v>20191104</v>
      </c>
      <c r="B32" s="27">
        <v>136</v>
      </c>
      <c r="C32">
        <f t="shared" si="1"/>
        <v>7348.7</v>
      </c>
      <c r="D32" s="27" t="s">
        <v>160</v>
      </c>
      <c r="E32">
        <f>SUM($B$2:B32)</f>
        <v>7348.7</v>
      </c>
    </row>
    <row r="33" spans="1:5">
      <c r="A33" s="27">
        <v>20191104</v>
      </c>
      <c r="B33" s="27">
        <v>49</v>
      </c>
      <c r="C33">
        <f t="shared" si="1"/>
        <v>7397.7</v>
      </c>
      <c r="D33" s="27" t="s">
        <v>151</v>
      </c>
      <c r="E33">
        <f>SUM($B$2:B33)</f>
        <v>7397.7</v>
      </c>
    </row>
    <row r="34" spans="1:5">
      <c r="A34" s="27">
        <v>20191104</v>
      </c>
      <c r="B34" s="27">
        <v>224</v>
      </c>
      <c r="C34">
        <f t="shared" si="1"/>
        <v>7621.7</v>
      </c>
      <c r="D34" s="27" t="s">
        <v>152</v>
      </c>
      <c r="E34">
        <f>SUM($B$2:B34)</f>
        <v>7621.7</v>
      </c>
    </row>
    <row r="35" spans="1:5">
      <c r="A35" s="27">
        <v>20191108</v>
      </c>
      <c r="B35" s="27">
        <v>96</v>
      </c>
      <c r="C35">
        <f t="shared" si="1"/>
        <v>7717.7</v>
      </c>
      <c r="D35" s="27" t="s">
        <v>154</v>
      </c>
      <c r="E35">
        <f>SUM($B$2:B35)</f>
        <v>7717.7</v>
      </c>
    </row>
    <row r="36" spans="1:5">
      <c r="A36" s="27">
        <v>20191108</v>
      </c>
      <c r="B36" s="27">
        <v>124</v>
      </c>
      <c r="C36">
        <f t="shared" si="1"/>
        <v>7841.7</v>
      </c>
      <c r="D36" s="27" t="s">
        <v>153</v>
      </c>
      <c r="E36">
        <f>SUM($B$2:B36)</f>
        <v>7841.7</v>
      </c>
    </row>
    <row r="37" spans="1:5">
      <c r="A37" s="27">
        <v>20191108</v>
      </c>
      <c r="B37" s="27">
        <v>160.5</v>
      </c>
      <c r="C37">
        <f t="shared" si="1"/>
        <v>8002.2</v>
      </c>
      <c r="D37" s="27" t="s">
        <v>155</v>
      </c>
      <c r="E37">
        <f>SUM($B$2:B37)</f>
        <v>8002.2</v>
      </c>
    </row>
    <row r="38" spans="1:5">
      <c r="A38" s="27">
        <v>20191109</v>
      </c>
      <c r="B38" s="27">
        <v>62</v>
      </c>
      <c r="C38">
        <f t="shared" si="1"/>
        <v>8064.2</v>
      </c>
      <c r="D38" s="27" t="s">
        <v>156</v>
      </c>
      <c r="E38">
        <f>SUM($B$2:B38)</f>
        <v>8064.2</v>
      </c>
    </row>
    <row r="39" spans="1:5">
      <c r="A39" s="27">
        <v>20191111</v>
      </c>
      <c r="B39" s="27">
        <v>97.67</v>
      </c>
      <c r="C39">
        <f t="shared" si="1"/>
        <v>8161.87</v>
      </c>
      <c r="D39" s="27" t="s">
        <v>157</v>
      </c>
      <c r="E39">
        <f>SUM($B$2:B39)</f>
        <v>8161.87</v>
      </c>
    </row>
    <row r="40" spans="1:5">
      <c r="A40" s="27">
        <v>20191115</v>
      </c>
      <c r="B40" s="27">
        <v>37</v>
      </c>
      <c r="C40">
        <f t="shared" si="1"/>
        <v>8198.869999999999</v>
      </c>
      <c r="D40" s="27" t="s">
        <v>159</v>
      </c>
      <c r="E40">
        <f>SUM($B$2:B40)</f>
        <v>8198.869999999999</v>
      </c>
    </row>
    <row r="41" spans="1:5">
      <c r="A41" s="27">
        <v>20191115</v>
      </c>
      <c r="B41" s="27">
        <v>260</v>
      </c>
      <c r="C41">
        <f t="shared" si="1"/>
        <v>8458.869999999999</v>
      </c>
      <c r="D41" s="27" t="s">
        <v>161</v>
      </c>
      <c r="E41">
        <f>SUM($B$2:B41)</f>
        <v>8458.869999999999</v>
      </c>
    </row>
    <row r="42" spans="1:5">
      <c r="A42" s="27">
        <v>20191116</v>
      </c>
      <c r="B42" s="27">
        <v>27.5</v>
      </c>
      <c r="C42">
        <f t="shared" si="1"/>
        <v>8486.369999999999</v>
      </c>
      <c r="D42" s="27" t="s">
        <v>162</v>
      </c>
      <c r="E42">
        <f>SUM($B$2:B42)</f>
        <v>8486.369999999999</v>
      </c>
    </row>
    <row r="43" spans="1:5">
      <c r="A43" s="27">
        <v>20191125</v>
      </c>
      <c r="B43" s="27">
        <v>37.979999999999997</v>
      </c>
      <c r="C43">
        <f t="shared" si="1"/>
        <v>8524.3499999999985</v>
      </c>
      <c r="D43" s="27" t="s">
        <v>163</v>
      </c>
      <c r="E43">
        <f>SUM($B$2:B43)</f>
        <v>8524.3499999999985</v>
      </c>
    </row>
    <row r="44" spans="1:5">
      <c r="A44" s="27">
        <v>20191129</v>
      </c>
      <c r="B44" s="27">
        <v>6</v>
      </c>
      <c r="C44">
        <f t="shared" si="1"/>
        <v>8530.3499999999985</v>
      </c>
      <c r="D44" s="27" t="s">
        <v>164</v>
      </c>
      <c r="E44">
        <f>SUM($B$2:B44)</f>
        <v>8530.3499999999985</v>
      </c>
    </row>
    <row r="45" spans="1:5">
      <c r="A45" s="27"/>
      <c r="B45" s="27"/>
      <c r="C45">
        <f t="shared" si="1"/>
        <v>8530.3499999999985</v>
      </c>
      <c r="D45" s="27"/>
    </row>
    <row r="46" spans="1:5">
      <c r="A46" s="27"/>
      <c r="B46" s="27"/>
      <c r="C46">
        <f t="shared" si="1"/>
        <v>8530.3499999999985</v>
      </c>
      <c r="D46" s="27"/>
    </row>
    <row r="47" spans="1:5">
      <c r="A47" s="27"/>
      <c r="B47" s="27"/>
      <c r="C47">
        <f t="shared" si="1"/>
        <v>8530.3499999999985</v>
      </c>
      <c r="D47" s="27"/>
    </row>
    <row r="48" spans="1:5">
      <c r="A48" s="27"/>
      <c r="B48" s="27"/>
      <c r="C48">
        <f t="shared" si="1"/>
        <v>8530.3499999999985</v>
      </c>
      <c r="D48" s="27"/>
    </row>
    <row r="49" spans="1:6">
      <c r="A49" s="27"/>
      <c r="B49" s="27"/>
      <c r="C49">
        <f t="shared" si="1"/>
        <v>8530.3499999999985</v>
      </c>
      <c r="D49" s="27"/>
    </row>
    <row r="50" spans="1:6">
      <c r="A50" s="26">
        <v>20191010</v>
      </c>
      <c r="B50" s="26">
        <v>116.2</v>
      </c>
      <c r="C50">
        <f t="shared" si="1"/>
        <v>8646.5499999999993</v>
      </c>
      <c r="D50" s="26" t="s">
        <v>131</v>
      </c>
      <c r="F50">
        <f>SUM($B$50:B50)</f>
        <v>116.2</v>
      </c>
    </row>
    <row r="51" spans="1:6">
      <c r="A51" s="26">
        <v>20191015</v>
      </c>
      <c r="B51" s="26">
        <v>364</v>
      </c>
      <c r="C51">
        <f t="shared" si="1"/>
        <v>9010.5499999999993</v>
      </c>
      <c r="D51" s="26" t="s">
        <v>132</v>
      </c>
      <c r="F51">
        <f>SUM($B$50:B51)</f>
        <v>480.2</v>
      </c>
    </row>
    <row r="52" spans="1:6">
      <c r="A52" s="26">
        <v>20191015</v>
      </c>
      <c r="B52" s="26">
        <v>143.19999999999999</v>
      </c>
      <c r="C52">
        <f t="shared" si="1"/>
        <v>9153.75</v>
      </c>
      <c r="D52" s="26" t="s">
        <v>133</v>
      </c>
      <c r="F52">
        <f>SUM($B$50:B52)</f>
        <v>623.4</v>
      </c>
    </row>
    <row r="53" spans="1:6">
      <c r="A53" s="26">
        <v>20191015</v>
      </c>
      <c r="B53" s="26">
        <v>8</v>
      </c>
      <c r="C53">
        <f t="shared" si="1"/>
        <v>9161.75</v>
      </c>
      <c r="D53" s="26" t="s">
        <v>134</v>
      </c>
      <c r="F53">
        <f>SUM($B$50:B53)</f>
        <v>631.4</v>
      </c>
    </row>
    <row r="54" spans="1:6">
      <c r="A54" s="26">
        <v>20191019</v>
      </c>
      <c r="B54" s="26">
        <v>14</v>
      </c>
      <c r="C54">
        <f t="shared" si="1"/>
        <v>9175.75</v>
      </c>
      <c r="D54" s="26" t="s">
        <v>136</v>
      </c>
      <c r="F54">
        <f>SUM($B$50:B54)</f>
        <v>645.4</v>
      </c>
    </row>
    <row r="55" spans="1:6">
      <c r="A55" s="26">
        <v>20191022</v>
      </c>
      <c r="B55" s="26">
        <v>120</v>
      </c>
      <c r="C55">
        <f t="shared" si="1"/>
        <v>9295.75</v>
      </c>
      <c r="D55" s="26" t="s">
        <v>137</v>
      </c>
      <c r="F55">
        <f>SUM($B$50:B55)</f>
        <v>765.4</v>
      </c>
    </row>
    <row r="56" spans="1:6">
      <c r="A56" s="26">
        <v>20191022</v>
      </c>
      <c r="B56" s="26">
        <v>95</v>
      </c>
      <c r="C56">
        <f t="shared" si="1"/>
        <v>9390.75</v>
      </c>
      <c r="D56" s="26" t="s">
        <v>138</v>
      </c>
      <c r="F56">
        <f>SUM($B$50:B56)</f>
        <v>860.4</v>
      </c>
    </row>
    <row r="57" spans="1:6">
      <c r="A57" s="26">
        <v>20191022</v>
      </c>
      <c r="B57" s="26">
        <v>169</v>
      </c>
      <c r="C57">
        <f t="shared" si="1"/>
        <v>9559.75</v>
      </c>
      <c r="D57" s="26" t="s">
        <v>139</v>
      </c>
      <c r="F57">
        <f>SUM($B$50:B57)</f>
        <v>1029.4000000000001</v>
      </c>
    </row>
    <row r="58" spans="1:6">
      <c r="A58" s="26">
        <v>20191024</v>
      </c>
      <c r="B58" s="26">
        <v>49.63</v>
      </c>
      <c r="C58">
        <f t="shared" si="1"/>
        <v>9609.3799999999992</v>
      </c>
      <c r="D58" s="26" t="s">
        <v>141</v>
      </c>
      <c r="F58">
        <f>SUM($B$50:B58)</f>
        <v>1079.0300000000002</v>
      </c>
    </row>
    <row r="59" spans="1:6">
      <c r="A59" s="26">
        <v>20191024</v>
      </c>
      <c r="B59" s="26">
        <v>7.74</v>
      </c>
      <c r="C59">
        <f t="shared" si="1"/>
        <v>9617.119999999999</v>
      </c>
      <c r="D59" s="26" t="s">
        <v>142</v>
      </c>
      <c r="F59">
        <f>SUM($B$50:B59)</f>
        <v>1086.7700000000002</v>
      </c>
    </row>
    <row r="60" spans="1:6">
      <c r="A60" s="26">
        <v>20191024</v>
      </c>
      <c r="B60" s="26">
        <v>32.5</v>
      </c>
      <c r="C60">
        <f t="shared" si="1"/>
        <v>9649.619999999999</v>
      </c>
      <c r="D60" s="26" t="s">
        <v>143</v>
      </c>
      <c r="F60">
        <f>SUM($B$50:B60)</f>
        <v>1119.2700000000002</v>
      </c>
    </row>
    <row r="61" spans="1:6">
      <c r="A61" s="26">
        <v>20191024</v>
      </c>
      <c r="B61" s="26">
        <v>45</v>
      </c>
      <c r="C61">
        <f t="shared" si="1"/>
        <v>9694.619999999999</v>
      </c>
      <c r="D61" s="26" t="s">
        <v>144</v>
      </c>
      <c r="F61">
        <f>SUM($B$50:B61)</f>
        <v>1164.2700000000002</v>
      </c>
    </row>
    <row r="64" spans="1:6">
      <c r="A64" s="27" t="s">
        <v>165</v>
      </c>
      <c r="C64">
        <v>666.58</v>
      </c>
      <c r="D64" s="27"/>
    </row>
    <row r="66" spans="1:15">
      <c r="A66" s="29" t="s">
        <v>166</v>
      </c>
      <c r="B66" s="29"/>
      <c r="C66" s="29">
        <f>C61+C64</f>
        <v>10361.199999999999</v>
      </c>
      <c r="D66" s="29" t="s">
        <v>189</v>
      </c>
      <c r="E66" s="27"/>
      <c r="F66" s="27"/>
      <c r="G66" s="27"/>
      <c r="H66" s="27"/>
      <c r="I66" s="27"/>
      <c r="J66" s="27"/>
      <c r="K66" s="27"/>
    </row>
    <row r="67" spans="1:15">
      <c r="A67" t="s">
        <v>196</v>
      </c>
      <c r="C67">
        <v>10000</v>
      </c>
    </row>
    <row r="69" spans="1:15">
      <c r="A69" t="s">
        <v>197</v>
      </c>
      <c r="C69" s="28">
        <f>C66-C67</f>
        <v>361.19999999999891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ht="35.25">
      <c r="A70" s="61">
        <v>201912</v>
      </c>
      <c r="B70" s="61"/>
      <c r="C70" s="61"/>
      <c r="D70" s="61"/>
      <c r="E70" s="61"/>
      <c r="F70" s="61"/>
      <c r="G70" s="61"/>
      <c r="H70" s="61"/>
      <c r="I70" s="61"/>
      <c r="J70" s="61"/>
    </row>
    <row r="71" spans="1:15">
      <c r="A71" s="3" t="s">
        <v>5</v>
      </c>
      <c r="B71" s="3" t="s">
        <v>167</v>
      </c>
      <c r="C71" s="3" t="s">
        <v>3</v>
      </c>
      <c r="D71" s="3" t="s">
        <v>2</v>
      </c>
      <c r="E71" s="3" t="s">
        <v>168</v>
      </c>
      <c r="F71" t="s">
        <v>169</v>
      </c>
    </row>
    <row r="72" spans="1:15">
      <c r="A72">
        <v>20191208</v>
      </c>
      <c r="B72">
        <v>78</v>
      </c>
      <c r="C72">
        <f>SUM($B$72:B72)</f>
        <v>78</v>
      </c>
      <c r="D72" t="s">
        <v>170</v>
      </c>
      <c r="E72">
        <f>SUM($B$72:B72)</f>
        <v>78</v>
      </c>
    </row>
    <row r="73" spans="1:15">
      <c r="A73">
        <v>20191208</v>
      </c>
      <c r="B73">
        <v>25</v>
      </c>
      <c r="C73">
        <f>SUM($B$72:B73)</f>
        <v>103</v>
      </c>
      <c r="D73" t="s">
        <v>171</v>
      </c>
      <c r="E73">
        <f>SUM($B$72:B73)</f>
        <v>103</v>
      </c>
      <c r="H73" s="58"/>
      <c r="I73" s="58"/>
      <c r="J73" s="58"/>
      <c r="K73" s="58"/>
    </row>
    <row r="74" spans="1:15">
      <c r="A74">
        <v>20191208</v>
      </c>
      <c r="B74">
        <v>8</v>
      </c>
      <c r="C74">
        <f>SUM($B$72:B74)</f>
        <v>111</v>
      </c>
      <c r="D74" t="s">
        <v>172</v>
      </c>
      <c r="E74">
        <f>SUM($B$72:B74)</f>
        <v>111</v>
      </c>
      <c r="G74" t="s">
        <v>173</v>
      </c>
      <c r="H74">
        <v>297</v>
      </c>
      <c r="I74">
        <f>SUM($H$74:H74)</f>
        <v>297</v>
      </c>
    </row>
    <row r="75" spans="1:15">
      <c r="A75" s="2">
        <v>20191209</v>
      </c>
      <c r="B75" s="2">
        <v>9</v>
      </c>
      <c r="C75">
        <f>SUM($B$72:B75)</f>
        <v>120</v>
      </c>
      <c r="D75" s="1" t="s">
        <v>174</v>
      </c>
      <c r="E75">
        <f>SUM($B$72:B75)</f>
        <v>120</v>
      </c>
      <c r="F75" s="1"/>
      <c r="G75" t="s">
        <v>173</v>
      </c>
      <c r="H75" s="1">
        <v>158</v>
      </c>
      <c r="I75">
        <f>SUM($H$74:H75)</f>
        <v>455</v>
      </c>
      <c r="J75" s="1"/>
      <c r="K75" s="1"/>
    </row>
    <row r="76" spans="1:15">
      <c r="A76" s="2">
        <v>20191209</v>
      </c>
      <c r="B76">
        <v>190</v>
      </c>
      <c r="C76">
        <f>SUM($B$72:B76)</f>
        <v>310</v>
      </c>
      <c r="D76" t="s">
        <v>175</v>
      </c>
      <c r="E76">
        <f>SUM($B$72:B76)</f>
        <v>310</v>
      </c>
      <c r="G76" t="s">
        <v>199</v>
      </c>
      <c r="H76">
        <v>298</v>
      </c>
      <c r="I76">
        <f>SUM($H$74:H76)</f>
        <v>753</v>
      </c>
      <c r="J76" s="1"/>
    </row>
    <row r="77" spans="1:15">
      <c r="A77" s="2">
        <v>20191209</v>
      </c>
      <c r="B77">
        <v>842</v>
      </c>
      <c r="C77">
        <f>SUM($B$72:B77)</f>
        <v>1152</v>
      </c>
      <c r="D77" t="s">
        <v>176</v>
      </c>
      <c r="E77">
        <f>SUM($B$72:B77)</f>
        <v>1152</v>
      </c>
      <c r="G77" t="s">
        <v>200</v>
      </c>
      <c r="H77">
        <v>199</v>
      </c>
      <c r="I77">
        <f>SUM($H$74:H77)</f>
        <v>952</v>
      </c>
      <c r="J77" s="1"/>
    </row>
    <row r="78" spans="1:15">
      <c r="A78" s="2">
        <v>20191212</v>
      </c>
      <c r="B78">
        <v>227.2</v>
      </c>
      <c r="C78">
        <f>SUM($B$72:B78)</f>
        <v>1379.2</v>
      </c>
      <c r="D78" t="s">
        <v>177</v>
      </c>
      <c r="E78">
        <f>SUM($B$72:B78)</f>
        <v>1379.2</v>
      </c>
      <c r="G78" t="s">
        <v>201</v>
      </c>
      <c r="H78">
        <v>214.62</v>
      </c>
      <c r="I78">
        <f>SUM($H$74:H78)</f>
        <v>1166.6199999999999</v>
      </c>
      <c r="J78" s="1"/>
    </row>
    <row r="79" spans="1:15">
      <c r="A79" s="2">
        <v>20191212</v>
      </c>
      <c r="B79">
        <v>211</v>
      </c>
      <c r="C79">
        <f>SUM($B$72:B79)</f>
        <v>1590.2</v>
      </c>
      <c r="D79" t="s">
        <v>178</v>
      </c>
      <c r="E79">
        <f>SUM($B$72:B79)</f>
        <v>1590.2</v>
      </c>
    </row>
    <row r="80" spans="1:15">
      <c r="A80" s="2">
        <v>20191214</v>
      </c>
      <c r="B80">
        <v>15</v>
      </c>
      <c r="C80">
        <f>SUM($B$72:B80)</f>
        <v>1605.2</v>
      </c>
      <c r="D80" t="s">
        <v>179</v>
      </c>
      <c r="E80">
        <f>SUM($B$72:B80)</f>
        <v>1605.2</v>
      </c>
    </row>
    <row r="81" spans="1:6">
      <c r="A81" s="2">
        <v>20191221</v>
      </c>
      <c r="B81">
        <v>200</v>
      </c>
      <c r="C81">
        <f>SUM($B$72:B81)</f>
        <v>1805.2</v>
      </c>
      <c r="D81" t="s">
        <v>180</v>
      </c>
      <c r="E81">
        <f>SUM($B$72:B81)</f>
        <v>1805.2</v>
      </c>
    </row>
    <row r="82" spans="1:6">
      <c r="A82" s="2">
        <v>20191229</v>
      </c>
      <c r="B82">
        <v>32</v>
      </c>
      <c r="C82">
        <f>SUM($B$72:B82)</f>
        <v>1837.2</v>
      </c>
      <c r="D82" t="s">
        <v>195</v>
      </c>
      <c r="E82">
        <f>SUM($B$72:B82)</f>
        <v>1837.2</v>
      </c>
    </row>
    <row r="83" spans="1:6">
      <c r="C83">
        <f>SUM($B$72:B83)</f>
        <v>1837.2</v>
      </c>
      <c r="E83">
        <f>SUM($B$72:B83)</f>
        <v>1837.2</v>
      </c>
    </row>
    <row r="84" spans="1:6">
      <c r="C84">
        <f>SUM($B$72:B84)</f>
        <v>1837.2</v>
      </c>
      <c r="E84">
        <f>SUM($B$72:B84)</f>
        <v>1837.2</v>
      </c>
    </row>
    <row r="85" spans="1:6">
      <c r="C85">
        <f>SUM($B$72:B85)</f>
        <v>1837.2</v>
      </c>
      <c r="E85">
        <f>SUM($B$72:B85)</f>
        <v>1837.2</v>
      </c>
    </row>
    <row r="86" spans="1:6">
      <c r="C86">
        <f>SUM($B$72:B86)</f>
        <v>1837.2</v>
      </c>
      <c r="E86">
        <f>SUM($B$72:B86)</f>
        <v>1837.2</v>
      </c>
    </row>
    <row r="87" spans="1:6">
      <c r="C87">
        <f>SUM($B$72:B87)</f>
        <v>1837.2</v>
      </c>
      <c r="E87">
        <f>SUM($B$72:B87)</f>
        <v>1837.2</v>
      </c>
    </row>
    <row r="88" spans="1:6">
      <c r="C88">
        <f>SUM($B$72:B88)</f>
        <v>1837.2</v>
      </c>
      <c r="E88">
        <f>SUM($B$72:B88)</f>
        <v>1837.2</v>
      </c>
    </row>
    <row r="89" spans="1:6">
      <c r="C89">
        <f>SUM($B$72:B89)</f>
        <v>1837.2</v>
      </c>
      <c r="E89">
        <f>SUM($B$72:B89)</f>
        <v>1837.2</v>
      </c>
    </row>
    <row r="90" spans="1:6">
      <c r="C90">
        <f>SUM($B$72:B90)</f>
        <v>1837.2</v>
      </c>
      <c r="E90">
        <f>SUM($B$72:B90)</f>
        <v>1837.2</v>
      </c>
    </row>
    <row r="91" spans="1:6">
      <c r="C91">
        <f>SUM($B$72:B91)</f>
        <v>1837.2</v>
      </c>
      <c r="E91">
        <f>SUM($B$72:B91)</f>
        <v>1837.2</v>
      </c>
    </row>
    <row r="92" spans="1:6">
      <c r="C92">
        <f>SUM($B$72:B92)</f>
        <v>1837.2</v>
      </c>
      <c r="E92">
        <f>SUM($B$72:B92)</f>
        <v>1837.2</v>
      </c>
    </row>
    <row r="93" spans="1:6">
      <c r="C93">
        <f>SUM($B$72:B93)</f>
        <v>1837.2</v>
      </c>
      <c r="E93">
        <f>SUM($B$72:B93)</f>
        <v>1837.2</v>
      </c>
    </row>
    <row r="94" spans="1:6">
      <c r="A94" s="2">
        <v>20191212</v>
      </c>
      <c r="B94">
        <v>1289.6099999999999</v>
      </c>
      <c r="C94">
        <f>SUM($B$72:B94)</f>
        <v>3126.81</v>
      </c>
      <c r="D94" t="s">
        <v>181</v>
      </c>
      <c r="F94">
        <f>SUM($B$94:B94)</f>
        <v>1289.6099999999999</v>
      </c>
    </row>
    <row r="95" spans="1:6">
      <c r="A95">
        <v>20191216</v>
      </c>
      <c r="B95">
        <v>11</v>
      </c>
      <c r="C95">
        <f>SUM($B$72:B95)</f>
        <v>3137.81</v>
      </c>
      <c r="D95" t="s">
        <v>182</v>
      </c>
      <c r="F95">
        <f>SUM($B$94:B95)</f>
        <v>1300.6099999999999</v>
      </c>
    </row>
    <row r="96" spans="1:6">
      <c r="A96">
        <v>20191216</v>
      </c>
      <c r="B96">
        <v>48</v>
      </c>
      <c r="C96">
        <f>SUM($B$72:B96)</f>
        <v>3185.81</v>
      </c>
      <c r="D96" t="s">
        <v>183</v>
      </c>
      <c r="F96">
        <f>SUM($B$94:B96)</f>
        <v>1348.61</v>
      </c>
    </row>
    <row r="97" spans="1:8">
      <c r="A97">
        <v>20191216</v>
      </c>
      <c r="B97">
        <v>40</v>
      </c>
      <c r="C97">
        <f>SUM($B$72:B97)</f>
        <v>3225.81</v>
      </c>
      <c r="D97" t="s">
        <v>184</v>
      </c>
      <c r="F97">
        <f>SUM($B$94:B97)</f>
        <v>1388.61</v>
      </c>
    </row>
    <row r="98" spans="1:8">
      <c r="A98">
        <v>20191216</v>
      </c>
      <c r="B98" s="27">
        <v>9.4</v>
      </c>
      <c r="C98">
        <f>SUM($B$72:B98)</f>
        <v>3235.21</v>
      </c>
      <c r="D98" t="s">
        <v>185</v>
      </c>
      <c r="F98">
        <f>SUM($B$94:B98)</f>
        <v>1398.01</v>
      </c>
    </row>
    <row r="99" spans="1:8">
      <c r="A99">
        <v>20191216</v>
      </c>
      <c r="B99">
        <v>12.8</v>
      </c>
      <c r="C99">
        <f>SUM($B$72:B99)</f>
        <v>3248.01</v>
      </c>
      <c r="D99" t="s">
        <v>186</v>
      </c>
      <c r="F99">
        <f>SUM($B$94:B99)</f>
        <v>1410.81</v>
      </c>
    </row>
    <row r="100" spans="1:8">
      <c r="A100" s="27">
        <v>20191220</v>
      </c>
      <c r="B100" s="27">
        <v>53.4</v>
      </c>
      <c r="C100">
        <f>SUM($B$72:B100)</f>
        <v>3301.4100000000003</v>
      </c>
      <c r="D100" s="27" t="s">
        <v>187</v>
      </c>
      <c r="F100">
        <f>SUM($B$94:B100)</f>
        <v>1464.21</v>
      </c>
    </row>
    <row r="101" spans="1:8">
      <c r="A101" s="27">
        <v>20191221</v>
      </c>
      <c r="B101" s="27">
        <v>65</v>
      </c>
      <c r="C101">
        <f>SUM($B$72:B101)</f>
        <v>3366.4100000000003</v>
      </c>
      <c r="D101" s="27" t="s">
        <v>188</v>
      </c>
      <c r="F101">
        <f>SUM($B$94:B101)</f>
        <v>1529.21</v>
      </c>
      <c r="H101" t="s">
        <v>207</v>
      </c>
    </row>
    <row r="102" spans="1:8">
      <c r="A102" s="27">
        <v>20191228</v>
      </c>
      <c r="B102" s="27">
        <v>2000</v>
      </c>
      <c r="C102">
        <f>SUM($B$72:B102)</f>
        <v>5366.41</v>
      </c>
      <c r="D102" s="27" t="s">
        <v>190</v>
      </c>
      <c r="F102">
        <f>SUM($B$94:B102)</f>
        <v>3529.21</v>
      </c>
      <c r="H102">
        <f>SUM($B$102:B102)</f>
        <v>2000</v>
      </c>
    </row>
    <row r="103" spans="1:8">
      <c r="A103" s="27">
        <v>20191228</v>
      </c>
      <c r="B103" s="27">
        <v>373</v>
      </c>
      <c r="C103">
        <f>SUM($B$72:B103)</f>
        <v>5739.41</v>
      </c>
      <c r="D103" s="27" t="s">
        <v>191</v>
      </c>
      <c r="F103">
        <f>SUM($B$94:B103)</f>
        <v>3902.21</v>
      </c>
      <c r="H103">
        <f>SUM($B$102:B103)</f>
        <v>2373</v>
      </c>
    </row>
    <row r="104" spans="1:8">
      <c r="A104" s="27">
        <v>20191228</v>
      </c>
      <c r="B104" s="27">
        <v>150</v>
      </c>
      <c r="C104">
        <f>SUM($B$72:B104)</f>
        <v>5889.41</v>
      </c>
      <c r="D104" s="27" t="s">
        <v>192</v>
      </c>
      <c r="F104">
        <f>SUM($B$94:B104)</f>
        <v>4052.21</v>
      </c>
      <c r="H104">
        <f>SUM($B$102:B104)</f>
        <v>2523</v>
      </c>
    </row>
    <row r="105" spans="1:8">
      <c r="A105" s="27">
        <v>20191229</v>
      </c>
      <c r="B105" s="27">
        <v>10</v>
      </c>
      <c r="C105">
        <f>SUM($B$72:B105)</f>
        <v>5899.41</v>
      </c>
      <c r="D105" s="27" t="s">
        <v>193</v>
      </c>
      <c r="F105">
        <f>SUM($B$94:B105)</f>
        <v>4062.21</v>
      </c>
      <c r="H105">
        <f>SUM($B$102:B105)</f>
        <v>2533</v>
      </c>
    </row>
    <row r="106" spans="1:8">
      <c r="A106" s="27">
        <v>20191229</v>
      </c>
      <c r="B106" s="27">
        <v>25</v>
      </c>
      <c r="C106">
        <f>SUM($B$72:B106)</f>
        <v>5924.41</v>
      </c>
      <c r="D106" s="27" t="s">
        <v>194</v>
      </c>
      <c r="F106">
        <f>SUM($B$94:B106)</f>
        <v>4087.21</v>
      </c>
      <c r="H106">
        <f>SUM($B$102:B106)</f>
        <v>2558</v>
      </c>
    </row>
    <row r="107" spans="1:8">
      <c r="A107" s="27">
        <v>20191229</v>
      </c>
      <c r="B107" s="27">
        <v>5</v>
      </c>
      <c r="C107">
        <f>SUM($B$72:B107)</f>
        <v>5929.41</v>
      </c>
      <c r="D107" s="27" t="s">
        <v>198</v>
      </c>
      <c r="F107">
        <f>SUM($B$94:B107)</f>
        <v>4092.21</v>
      </c>
      <c r="H107">
        <f>SUM($B$102:B107)</f>
        <v>2563</v>
      </c>
    </row>
    <row r="108" spans="1:8">
      <c r="A108" s="27">
        <v>20191230</v>
      </c>
      <c r="B108" s="27">
        <v>74.599999999999994</v>
      </c>
      <c r="C108">
        <f>SUM($B$72:B108)</f>
        <v>6004.01</v>
      </c>
      <c r="D108" s="27" t="s">
        <v>202</v>
      </c>
      <c r="F108">
        <f>SUM($B$94:B108)</f>
        <v>4166.8100000000004</v>
      </c>
    </row>
    <row r="109" spans="1:8">
      <c r="C109">
        <f>SUM($B$72:B109)</f>
        <v>6004.01</v>
      </c>
      <c r="F109">
        <f>SUM($B$94:B119)</f>
        <v>5166.8100000000004</v>
      </c>
    </row>
    <row r="110" spans="1:8">
      <c r="C110">
        <f>SUM($B$72:B110)</f>
        <v>6004.01</v>
      </c>
    </row>
    <row r="111" spans="1:8">
      <c r="A111" t="s">
        <v>204</v>
      </c>
      <c r="C111">
        <f>SUM($B$72:B111)</f>
        <v>6004.01</v>
      </c>
    </row>
    <row r="113" spans="1:16">
      <c r="A113" t="s">
        <v>203</v>
      </c>
      <c r="C113">
        <v>309.14999999999998</v>
      </c>
    </row>
    <row r="114" spans="1:16">
      <c r="A114" t="s">
        <v>205</v>
      </c>
      <c r="C114" s="27">
        <v>361.2</v>
      </c>
    </row>
    <row r="116" spans="1:16">
      <c r="A116" s="30" t="s">
        <v>206</v>
      </c>
      <c r="B116" s="30"/>
      <c r="C116" s="30">
        <f>C111+C113+C114</f>
        <v>6674.36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8" spans="1:16" ht="35.25">
      <c r="A118" s="61" t="s">
        <v>246</v>
      </c>
      <c r="B118" s="61"/>
      <c r="C118" s="61"/>
      <c r="D118" s="61"/>
      <c r="E118" s="61"/>
      <c r="F118" s="61"/>
      <c r="G118" s="61"/>
      <c r="H118" s="61"/>
      <c r="I118" s="61"/>
    </row>
    <row r="119" spans="1:16">
      <c r="A119" s="27">
        <v>20191217</v>
      </c>
      <c r="B119" s="27">
        <v>1000</v>
      </c>
      <c r="C119">
        <f>SUM($B$119:B119)</f>
        <v>1000</v>
      </c>
      <c r="D119" s="27" t="s">
        <v>211</v>
      </c>
    </row>
    <row r="120" spans="1:16">
      <c r="A120">
        <v>20200107</v>
      </c>
      <c r="B120">
        <v>319.45</v>
      </c>
      <c r="C120">
        <f>SUM($B$119:B120)</f>
        <v>1319.45</v>
      </c>
      <c r="D120" t="s">
        <v>208</v>
      </c>
    </row>
    <row r="121" spans="1:16">
      <c r="A121">
        <v>20200207</v>
      </c>
      <c r="B121">
        <v>319.45</v>
      </c>
      <c r="C121">
        <f>SUM($B$119:B121)</f>
        <v>1638.9</v>
      </c>
      <c r="D121" t="s">
        <v>203</v>
      </c>
    </row>
    <row r="123" spans="1:16" ht="25.5">
      <c r="A123" s="38" t="s">
        <v>209</v>
      </c>
      <c r="B123" s="39"/>
      <c r="C123" s="39"/>
      <c r="D123" s="40" t="s">
        <v>210</v>
      </c>
      <c r="E123" s="36">
        <f>C116-H107-F101+C121</f>
        <v>4221.0499999999993</v>
      </c>
      <c r="F123" s="39"/>
      <c r="G123" s="40" t="s">
        <v>214</v>
      </c>
      <c r="H123" s="39">
        <f>F101+H107</f>
        <v>4092.21</v>
      </c>
      <c r="I123" s="28"/>
      <c r="J123" s="28"/>
      <c r="K123" s="28"/>
    </row>
    <row r="125" spans="1:16" ht="33">
      <c r="A125" s="62">
        <v>202003</v>
      </c>
      <c r="B125" s="62"/>
      <c r="C125" s="62"/>
      <c r="D125" s="62"/>
      <c r="E125" s="62"/>
      <c r="F125" s="62"/>
    </row>
    <row r="126" spans="1:16">
      <c r="A126">
        <v>20200307</v>
      </c>
      <c r="B126">
        <v>298.83999999999997</v>
      </c>
      <c r="C126">
        <f>SUM($B$126:B126)</f>
        <v>298.83999999999997</v>
      </c>
      <c r="D126" t="s">
        <v>212</v>
      </c>
    </row>
    <row r="127" spans="1:16">
      <c r="A127">
        <v>20200328</v>
      </c>
      <c r="B127">
        <v>10</v>
      </c>
      <c r="C127">
        <f>SUM($B$126:B127)</f>
        <v>308.83999999999997</v>
      </c>
      <c r="D127" t="s">
        <v>242</v>
      </c>
    </row>
    <row r="128" spans="1:16">
      <c r="A128">
        <v>20200328</v>
      </c>
      <c r="B128">
        <v>123</v>
      </c>
      <c r="C128">
        <f>SUM($B$126:B128)</f>
        <v>431.84</v>
      </c>
      <c r="D128" t="s">
        <v>243</v>
      </c>
    </row>
    <row r="131" spans="1:11" ht="25.5">
      <c r="A131" s="60" t="s">
        <v>213</v>
      </c>
      <c r="B131" s="60"/>
      <c r="C131" s="31"/>
      <c r="D131" s="36">
        <f>E123+C128</f>
        <v>4652.8899999999994</v>
      </c>
      <c r="E131" s="31"/>
      <c r="F131" s="31"/>
      <c r="G131" s="31"/>
      <c r="H131" s="31"/>
      <c r="I131" s="31"/>
      <c r="J131" s="31"/>
      <c r="K131" s="31"/>
    </row>
    <row r="133" spans="1:11" ht="33">
      <c r="A133" s="59">
        <v>202004</v>
      </c>
      <c r="B133" s="59"/>
      <c r="C133" s="59"/>
      <c r="D133" s="59"/>
    </row>
    <row r="134" spans="1:11">
      <c r="A134">
        <v>20200401</v>
      </c>
      <c r="B134">
        <v>520</v>
      </c>
      <c r="C134">
        <f>SUM($B$134:B134)</f>
        <v>520</v>
      </c>
      <c r="D134" t="s">
        <v>247</v>
      </c>
    </row>
    <row r="135" spans="1:11">
      <c r="A135">
        <v>20200401</v>
      </c>
      <c r="B135">
        <v>123</v>
      </c>
      <c r="C135">
        <f>SUM($B$134:B135)</f>
        <v>643</v>
      </c>
      <c r="D135" t="s">
        <v>248</v>
      </c>
    </row>
    <row r="136" spans="1:11">
      <c r="A136">
        <v>20200405</v>
      </c>
      <c r="B136">
        <v>200</v>
      </c>
      <c r="C136">
        <f>SUM($B$134:B136)</f>
        <v>843</v>
      </c>
      <c r="D136" t="s">
        <v>250</v>
      </c>
    </row>
    <row r="137" spans="1:11">
      <c r="A137">
        <v>20200407</v>
      </c>
      <c r="B137">
        <v>319.45</v>
      </c>
      <c r="C137">
        <f>SUM($B$134:B137)</f>
        <v>1162.45</v>
      </c>
      <c r="D137" t="s">
        <v>251</v>
      </c>
    </row>
    <row r="138" spans="1:11">
      <c r="A138">
        <v>20200415</v>
      </c>
      <c r="B138">
        <v>-1000</v>
      </c>
      <c r="C138">
        <f>SUM($B$134:B138)</f>
        <v>162.45000000000005</v>
      </c>
      <c r="D138" t="s">
        <v>255</v>
      </c>
    </row>
    <row r="139" spans="1:11">
      <c r="A139">
        <v>20200416</v>
      </c>
      <c r="B139">
        <v>218</v>
      </c>
      <c r="C139">
        <f>SUM($B$134:B139)</f>
        <v>380.45000000000005</v>
      </c>
      <c r="D139" t="s">
        <v>258</v>
      </c>
    </row>
    <row r="140" spans="1:11">
      <c r="C140">
        <f>SUM($B$134:B140)</f>
        <v>380.45000000000005</v>
      </c>
    </row>
    <row r="141" spans="1:11" ht="25.5">
      <c r="A141" s="42" t="s">
        <v>260</v>
      </c>
      <c r="B141" s="31"/>
      <c r="C141" s="31"/>
      <c r="D141" s="36">
        <f>D131+C140</f>
        <v>5033.3399999999992</v>
      </c>
      <c r="E141" s="31" t="s">
        <v>271</v>
      </c>
      <c r="F141" s="31"/>
    </row>
    <row r="142" spans="1:11">
      <c r="A142">
        <v>20200418</v>
      </c>
      <c r="B142">
        <v>10</v>
      </c>
      <c r="C142">
        <f>SUM($B$142:B142)</f>
        <v>10</v>
      </c>
      <c r="D142" t="s">
        <v>265</v>
      </c>
      <c r="E142" t="s">
        <v>329</v>
      </c>
    </row>
    <row r="143" spans="1:11">
      <c r="A143">
        <v>20200423</v>
      </c>
      <c r="B143">
        <v>68.64</v>
      </c>
      <c r="C143">
        <f>SUM($B$142:B143)</f>
        <v>78.64</v>
      </c>
      <c r="D143" t="s">
        <v>270</v>
      </c>
      <c r="E143" t="s">
        <v>329</v>
      </c>
    </row>
    <row r="144" spans="1:11">
      <c r="A144">
        <v>20200428</v>
      </c>
      <c r="B144">
        <v>63.05</v>
      </c>
      <c r="C144">
        <f>SUM($B$142:B144)</f>
        <v>141.69</v>
      </c>
      <c r="D144" t="s">
        <v>273</v>
      </c>
      <c r="E144" t="s">
        <v>329</v>
      </c>
    </row>
    <row r="145" spans="1:5">
      <c r="A145">
        <v>20200428</v>
      </c>
      <c r="B145">
        <v>18</v>
      </c>
      <c r="C145" s="45">
        <f>SUM($B$142:B145)</f>
        <v>159.69</v>
      </c>
      <c r="D145" t="s">
        <v>274</v>
      </c>
      <c r="E145" t="s">
        <v>329</v>
      </c>
    </row>
    <row r="146" spans="1:5">
      <c r="A146">
        <v>20200504</v>
      </c>
      <c r="B146">
        <v>45</v>
      </c>
      <c r="C146">
        <f>SUM($B$146:B146)</f>
        <v>45</v>
      </c>
      <c r="D146" t="s">
        <v>292</v>
      </c>
      <c r="E146" t="s">
        <v>329</v>
      </c>
    </row>
    <row r="147" spans="1:5">
      <c r="A147">
        <v>20200504</v>
      </c>
      <c r="B147">
        <v>124</v>
      </c>
      <c r="C147">
        <f>SUM($B$146:B147)</f>
        <v>169</v>
      </c>
      <c r="D147" t="s">
        <v>293</v>
      </c>
      <c r="E147" t="s">
        <v>329</v>
      </c>
    </row>
    <row r="148" spans="1:5">
      <c r="A148">
        <v>20200504</v>
      </c>
      <c r="B148">
        <v>96</v>
      </c>
      <c r="C148">
        <f>SUM($B$146:B148)</f>
        <v>265</v>
      </c>
      <c r="D148" t="s">
        <v>294</v>
      </c>
      <c r="E148" t="s">
        <v>329</v>
      </c>
    </row>
    <row r="149" spans="1:5">
      <c r="A149">
        <v>20200506</v>
      </c>
      <c r="B149">
        <v>161.19999999999999</v>
      </c>
      <c r="C149">
        <f>SUM($B$146:B149)</f>
        <v>426.2</v>
      </c>
      <c r="D149" t="s">
        <v>295</v>
      </c>
      <c r="E149" t="s">
        <v>329</v>
      </c>
    </row>
    <row r="150" spans="1:5">
      <c r="A150">
        <v>20200505</v>
      </c>
      <c r="B150">
        <v>75</v>
      </c>
      <c r="C150">
        <f>SUM($B$146:B150)</f>
        <v>501.2</v>
      </c>
      <c r="D150" t="s">
        <v>296</v>
      </c>
      <c r="E150" t="s">
        <v>329</v>
      </c>
    </row>
    <row r="151" spans="1:5">
      <c r="A151">
        <v>20200505</v>
      </c>
      <c r="B151">
        <v>118</v>
      </c>
      <c r="C151">
        <f>SUM($B$146:B151)</f>
        <v>619.20000000000005</v>
      </c>
      <c r="D151" t="s">
        <v>297</v>
      </c>
      <c r="E151" t="s">
        <v>329</v>
      </c>
    </row>
    <row r="152" spans="1:5">
      <c r="A152">
        <v>20200504</v>
      </c>
      <c r="B152">
        <v>8</v>
      </c>
      <c r="C152">
        <f>SUM($B$146:B152)</f>
        <v>627.20000000000005</v>
      </c>
      <c r="D152" t="s">
        <v>298</v>
      </c>
      <c r="E152" t="s">
        <v>329</v>
      </c>
    </row>
    <row r="153" spans="1:5">
      <c r="A153">
        <v>20200504</v>
      </c>
      <c r="B153">
        <v>20</v>
      </c>
      <c r="C153">
        <f>SUM($B$146:B153)</f>
        <v>647.20000000000005</v>
      </c>
      <c r="D153" t="s">
        <v>299</v>
      </c>
      <c r="E153" t="s">
        <v>329</v>
      </c>
    </row>
    <row r="154" spans="1:5">
      <c r="A154">
        <v>20200504</v>
      </c>
      <c r="B154">
        <v>185</v>
      </c>
      <c r="C154">
        <f>SUM($B$146:B154)</f>
        <v>832.2</v>
      </c>
      <c r="D154" t="s">
        <v>300</v>
      </c>
      <c r="E154" t="s">
        <v>329</v>
      </c>
    </row>
    <row r="155" spans="1:5">
      <c r="A155">
        <v>20200506</v>
      </c>
      <c r="B155">
        <v>58</v>
      </c>
      <c r="C155">
        <f>SUM($B$146:B155)</f>
        <v>890.2</v>
      </c>
      <c r="D155" t="s">
        <v>302</v>
      </c>
      <c r="E155" t="s">
        <v>329</v>
      </c>
    </row>
    <row r="156" spans="1:5">
      <c r="A156">
        <v>20200506</v>
      </c>
      <c r="B156">
        <v>53.2</v>
      </c>
      <c r="C156">
        <f>SUM($B$146:B156)</f>
        <v>943.40000000000009</v>
      </c>
      <c r="D156" t="s">
        <v>303</v>
      </c>
      <c r="E156" t="s">
        <v>329</v>
      </c>
    </row>
    <row r="157" spans="1:5">
      <c r="A157">
        <v>20200506</v>
      </c>
      <c r="B157">
        <v>386</v>
      </c>
      <c r="C157">
        <f>SUM($B$146:B157)</f>
        <v>1329.4</v>
      </c>
      <c r="D157" t="s">
        <v>304</v>
      </c>
      <c r="E157" t="s">
        <v>329</v>
      </c>
    </row>
    <row r="158" spans="1:5">
      <c r="A158">
        <v>20200507</v>
      </c>
      <c r="B158">
        <v>20</v>
      </c>
      <c r="C158">
        <f>SUM($B$146:B158)</f>
        <v>1349.4</v>
      </c>
      <c r="D158" t="s">
        <v>309</v>
      </c>
      <c r="E158" t="s">
        <v>329</v>
      </c>
    </row>
    <row r="159" spans="1:5">
      <c r="A159">
        <v>20200507</v>
      </c>
      <c r="B159">
        <v>49.24</v>
      </c>
      <c r="C159">
        <f>SUM($B$146:B159)</f>
        <v>1398.64</v>
      </c>
      <c r="D159" t="s">
        <v>310</v>
      </c>
      <c r="E159" t="s">
        <v>329</v>
      </c>
    </row>
    <row r="160" spans="1:5">
      <c r="A160">
        <v>20200507</v>
      </c>
      <c r="B160">
        <v>309.14999999999998</v>
      </c>
      <c r="C160">
        <f>SUM($B$146:B160)</f>
        <v>1707.79</v>
      </c>
      <c r="D160" t="s">
        <v>311</v>
      </c>
      <c r="E160" t="s">
        <v>329</v>
      </c>
    </row>
    <row r="161" spans="1:5">
      <c r="A161">
        <v>20200507</v>
      </c>
      <c r="B161">
        <v>39.9</v>
      </c>
      <c r="C161" s="45">
        <f>SUM($B$146:B161)</f>
        <v>1747.69</v>
      </c>
      <c r="D161" t="s">
        <v>330</v>
      </c>
      <c r="E161" t="s">
        <v>329</v>
      </c>
    </row>
    <row r="162" spans="1:5">
      <c r="A162">
        <v>20200508</v>
      </c>
      <c r="B162">
        <v>286</v>
      </c>
      <c r="C162">
        <f>SUM($B$162:B162)</f>
        <v>286</v>
      </c>
      <c r="D162" t="s">
        <v>339</v>
      </c>
    </row>
    <row r="163" spans="1:5">
      <c r="A163">
        <v>20200508</v>
      </c>
      <c r="B163">
        <v>156</v>
      </c>
      <c r="C163">
        <f>SUM($B$162:B163)</f>
        <v>442</v>
      </c>
      <c r="D163" t="s">
        <v>340</v>
      </c>
    </row>
    <row r="164" spans="1:5">
      <c r="A164">
        <v>20200508</v>
      </c>
      <c r="B164">
        <v>-72</v>
      </c>
      <c r="C164">
        <f>SUM($B$162:B164)</f>
        <v>370</v>
      </c>
      <c r="D164" t="s">
        <v>341</v>
      </c>
    </row>
    <row r="165" spans="1:5">
      <c r="A165">
        <v>20200508</v>
      </c>
      <c r="B165">
        <v>-58</v>
      </c>
      <c r="C165" s="27">
        <f>SUM($B$162:B165)</f>
        <v>312</v>
      </c>
      <c r="D165" t="s">
        <v>342</v>
      </c>
    </row>
    <row r="166" spans="1:5">
      <c r="A166">
        <v>20200508</v>
      </c>
      <c r="B166">
        <v>125</v>
      </c>
      <c r="C166" s="27">
        <f>SUM($B$162:B166)</f>
        <v>437</v>
      </c>
      <c r="D166" t="s">
        <v>363</v>
      </c>
    </row>
    <row r="167" spans="1:5">
      <c r="A167">
        <v>20200510</v>
      </c>
      <c r="B167">
        <v>1500</v>
      </c>
      <c r="C167" s="27">
        <f>SUM($B$162:B167)</f>
        <v>1937</v>
      </c>
      <c r="D167" t="s">
        <v>376</v>
      </c>
    </row>
    <row r="168" spans="1:5">
      <c r="A168">
        <v>20200511</v>
      </c>
      <c r="B168">
        <v>-3</v>
      </c>
      <c r="C168" s="27">
        <f>SUM($B$162:B168)</f>
        <v>1934</v>
      </c>
      <c r="D168" t="s">
        <v>399</v>
      </c>
    </row>
    <row r="169" spans="1:5">
      <c r="A169">
        <v>20200512</v>
      </c>
      <c r="B169">
        <v>50.62</v>
      </c>
      <c r="C169" s="27">
        <f>SUM($B$162:B169)</f>
        <v>1984.62</v>
      </c>
      <c r="D169" t="s">
        <v>390</v>
      </c>
    </row>
    <row r="170" spans="1:5">
      <c r="A170">
        <v>20200515</v>
      </c>
      <c r="B170">
        <v>98</v>
      </c>
      <c r="C170" s="27">
        <f>SUM($B$162:B170)</f>
        <v>2082.62</v>
      </c>
      <c r="D170" t="s">
        <v>398</v>
      </c>
    </row>
  </sheetData>
  <mergeCells count="7">
    <mergeCell ref="A133:D133"/>
    <mergeCell ref="A131:B131"/>
    <mergeCell ref="H3:K3"/>
    <mergeCell ref="H73:K73"/>
    <mergeCell ref="A70:J70"/>
    <mergeCell ref="A118:I118"/>
    <mergeCell ref="A125:F12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3" sqref="C3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19</v>
      </c>
      <c r="B1" s="3" t="s">
        <v>15</v>
      </c>
      <c r="C1" s="3" t="s">
        <v>16</v>
      </c>
    </row>
    <row r="2" spans="1:8">
      <c r="A2" s="3" t="s">
        <v>18</v>
      </c>
      <c r="B2" s="3" t="s">
        <v>17</v>
      </c>
      <c r="C2" t="s">
        <v>67</v>
      </c>
      <c r="G2" s="3"/>
      <c r="H2" s="3"/>
    </row>
    <row r="3" spans="1:8">
      <c r="B3" s="3" t="s">
        <v>20</v>
      </c>
      <c r="C3" t="s">
        <v>66</v>
      </c>
      <c r="G3" s="3"/>
      <c r="H3" s="3"/>
    </row>
    <row r="4" spans="1:8">
      <c r="B4" s="3" t="s">
        <v>21</v>
      </c>
      <c r="C4" t="s">
        <v>65</v>
      </c>
      <c r="G4" s="3"/>
      <c r="H4" s="3"/>
    </row>
    <row r="5" spans="1:8">
      <c r="B5" s="3" t="s">
        <v>22</v>
      </c>
      <c r="C5" t="s">
        <v>69</v>
      </c>
      <c r="G5" s="3"/>
      <c r="H5" s="3"/>
    </row>
    <row r="6" spans="1:8">
      <c r="B6" s="3" t="s">
        <v>70</v>
      </c>
      <c r="C6" t="s">
        <v>71</v>
      </c>
      <c r="G6" s="3"/>
      <c r="H6" s="3"/>
    </row>
    <row r="7" spans="1:8">
      <c r="B7" s="3" t="s">
        <v>23</v>
      </c>
      <c r="C7" t="s">
        <v>64</v>
      </c>
      <c r="G7" s="3"/>
      <c r="H7" s="3"/>
    </row>
    <row r="8" spans="1:8" ht="15">
      <c r="B8" s="3" t="s">
        <v>30</v>
      </c>
      <c r="C8" s="5" t="s">
        <v>72</v>
      </c>
      <c r="G8" s="3"/>
      <c r="H8" s="3"/>
    </row>
    <row r="9" spans="1:8">
      <c r="B9" s="3" t="s">
        <v>24</v>
      </c>
      <c r="C9" t="s">
        <v>63</v>
      </c>
      <c r="G9" s="3"/>
      <c r="H9" s="3"/>
    </row>
    <row r="10" spans="1:8">
      <c r="B10" s="3" t="s">
        <v>25</v>
      </c>
      <c r="C10" t="s">
        <v>68</v>
      </c>
      <c r="G10" s="3"/>
      <c r="H10" s="3"/>
    </row>
    <row r="11" spans="1:8">
      <c r="B11" s="3"/>
      <c r="G11" s="3"/>
      <c r="H11" s="3"/>
    </row>
    <row r="12" spans="1:8">
      <c r="A12" s="8" t="s">
        <v>26</v>
      </c>
      <c r="B12" s="3" t="s">
        <v>39</v>
      </c>
      <c r="C12" t="s">
        <v>40</v>
      </c>
      <c r="G12" s="3"/>
      <c r="H12" s="3"/>
    </row>
    <row r="13" spans="1:8">
      <c r="A13" s="8"/>
      <c r="B13" s="3" t="s">
        <v>27</v>
      </c>
      <c r="C13" t="s">
        <v>60</v>
      </c>
      <c r="G13" s="3"/>
      <c r="H13" s="3"/>
    </row>
    <row r="14" spans="1:8">
      <c r="A14" s="8"/>
      <c r="B14" s="3" t="s">
        <v>49</v>
      </c>
      <c r="C14" t="s">
        <v>50</v>
      </c>
      <c r="G14" s="3"/>
      <c r="H14" s="3"/>
    </row>
    <row r="15" spans="1:8" ht="15">
      <c r="A15" s="8"/>
      <c r="B15" s="3" t="s">
        <v>55</v>
      </c>
      <c r="C15" s="5" t="s">
        <v>56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41</v>
      </c>
      <c r="B19" s="3" t="s">
        <v>42</v>
      </c>
      <c r="C19" t="s">
        <v>43</v>
      </c>
      <c r="G19" s="3"/>
      <c r="H19" s="3"/>
    </row>
    <row r="20" spans="1:8">
      <c r="A20" s="8"/>
      <c r="B20" s="3" t="s">
        <v>47</v>
      </c>
      <c r="C20" t="s">
        <v>48</v>
      </c>
      <c r="G20" s="3"/>
      <c r="H20" s="3"/>
    </row>
    <row r="21" spans="1:8">
      <c r="A21" s="8"/>
      <c r="B21" s="3" t="s">
        <v>51</v>
      </c>
      <c r="C21" t="s">
        <v>52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28</v>
      </c>
      <c r="B24" s="3" t="s">
        <v>29</v>
      </c>
      <c r="C24" t="s">
        <v>59</v>
      </c>
      <c r="G24" s="3"/>
      <c r="H24" s="3"/>
    </row>
    <row r="25" spans="1:8" ht="15">
      <c r="A25" s="8"/>
      <c r="B25" s="3" t="s">
        <v>53</v>
      </c>
      <c r="C25" s="5" t="s">
        <v>54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44</v>
      </c>
      <c r="B29" s="3" t="s">
        <v>45</v>
      </c>
      <c r="C29" t="s">
        <v>46</v>
      </c>
      <c r="G29" s="3"/>
      <c r="H29" s="3"/>
    </row>
    <row r="30" spans="1:8" ht="15">
      <c r="A30" s="8"/>
      <c r="B30" s="3" t="s">
        <v>57</v>
      </c>
      <c r="C30" s="5" t="s">
        <v>58</v>
      </c>
      <c r="G30" s="3"/>
      <c r="H30" s="3"/>
    </row>
    <row r="31" spans="1:8">
      <c r="A31" s="8"/>
      <c r="B31" s="3" t="s">
        <v>61</v>
      </c>
      <c r="C31" t="s">
        <v>62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31</v>
      </c>
      <c r="B34" s="6" t="s">
        <v>36</v>
      </c>
      <c r="C34" t="s">
        <v>73</v>
      </c>
      <c r="G34" s="3"/>
      <c r="H34" s="3"/>
    </row>
    <row r="35" spans="1:12" ht="15">
      <c r="B35" s="3" t="s">
        <v>34</v>
      </c>
      <c r="C35" s="5" t="s">
        <v>37</v>
      </c>
      <c r="G35" s="3"/>
      <c r="H35" s="3"/>
    </row>
    <row r="36" spans="1:12" ht="15">
      <c r="B36" s="7" t="s">
        <v>35</v>
      </c>
      <c r="C36" s="5" t="s">
        <v>74</v>
      </c>
      <c r="G36" s="3"/>
      <c r="H36" s="3"/>
    </row>
    <row r="37" spans="1:12" ht="15">
      <c r="B37" s="3" t="s">
        <v>32</v>
      </c>
      <c r="C37" s="4" t="s">
        <v>75</v>
      </c>
      <c r="G37" s="3"/>
      <c r="H37" s="3"/>
    </row>
    <row r="38" spans="1:12">
      <c r="B38" s="3" t="s">
        <v>38</v>
      </c>
      <c r="C38" t="s">
        <v>76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77</v>
      </c>
      <c r="B41" t="s">
        <v>78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8</v>
      </c>
      <c r="C47" s="3" t="s">
        <v>9</v>
      </c>
      <c r="D47" s="3" t="s">
        <v>2</v>
      </c>
      <c r="F47" t="s">
        <v>12</v>
      </c>
      <c r="G47" s="3" t="s">
        <v>9</v>
      </c>
      <c r="H47" s="3" t="s">
        <v>13</v>
      </c>
      <c r="I47" t="s">
        <v>14</v>
      </c>
      <c r="J47" t="s">
        <v>90</v>
      </c>
      <c r="K47" t="s">
        <v>91</v>
      </c>
      <c r="L47" t="s">
        <v>92</v>
      </c>
    </row>
    <row r="48" spans="1:12">
      <c r="A48" s="3">
        <v>20190820</v>
      </c>
      <c r="B48" t="s">
        <v>10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11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104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E10" workbookViewId="0">
      <selection activeCell="T23" sqref="T23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80</v>
      </c>
      <c r="B1" s="11" t="s">
        <v>81</v>
      </c>
      <c r="C1" s="11" t="s">
        <v>82</v>
      </c>
      <c r="D1" s="11" t="s">
        <v>83</v>
      </c>
      <c r="E1" s="12" t="s">
        <v>84</v>
      </c>
      <c r="G1" s="10" t="s">
        <v>80</v>
      </c>
      <c r="H1" s="11" t="s">
        <v>81</v>
      </c>
      <c r="I1" s="11" t="s">
        <v>82</v>
      </c>
      <c r="J1" s="11" t="s">
        <v>83</v>
      </c>
      <c r="K1" s="12" t="s">
        <v>84</v>
      </c>
      <c r="M1" s="10" t="s">
        <v>80</v>
      </c>
      <c r="N1" s="11" t="s">
        <v>81</v>
      </c>
      <c r="O1" s="11" t="s">
        <v>82</v>
      </c>
      <c r="P1" s="11" t="s">
        <v>83</v>
      </c>
      <c r="Q1" s="12" t="s">
        <v>84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85</v>
      </c>
      <c r="G2" s="13">
        <v>20190822</v>
      </c>
      <c r="H2" s="9">
        <v>5000</v>
      </c>
      <c r="I2" s="9">
        <v>12</v>
      </c>
      <c r="J2" s="9"/>
      <c r="K2" s="14" t="s">
        <v>85</v>
      </c>
      <c r="M2" s="13">
        <v>20191008</v>
      </c>
      <c r="N2" s="9">
        <v>6000</v>
      </c>
      <c r="O2" s="9">
        <v>12</v>
      </c>
      <c r="P2" s="9"/>
      <c r="Q2" s="14" t="s">
        <v>85</v>
      </c>
      <c r="R2" s="9"/>
      <c r="S2" s="13"/>
      <c r="T2" s="9"/>
      <c r="U2" s="14"/>
    </row>
    <row r="3" spans="1:21">
      <c r="A3" s="13"/>
      <c r="B3" s="9" t="s">
        <v>86</v>
      </c>
      <c r="C3" s="9" t="s">
        <v>87</v>
      </c>
      <c r="D3" s="9" t="s">
        <v>88</v>
      </c>
      <c r="E3" s="14"/>
      <c r="G3" s="13"/>
      <c r="H3" s="9" t="s">
        <v>86</v>
      </c>
      <c r="I3" s="9" t="s">
        <v>87</v>
      </c>
      <c r="J3" s="9" t="s">
        <v>88</v>
      </c>
      <c r="K3" s="14"/>
      <c r="M3" s="13" t="s">
        <v>130</v>
      </c>
      <c r="N3" s="9" t="s">
        <v>86</v>
      </c>
      <c r="O3" s="9" t="s">
        <v>87</v>
      </c>
      <c r="P3" s="9" t="s">
        <v>88</v>
      </c>
      <c r="Q3" s="14"/>
      <c r="R3" s="9"/>
      <c r="S3" s="24" t="s">
        <v>101</v>
      </c>
      <c r="T3" s="9" t="s">
        <v>99</v>
      </c>
      <c r="U3" s="14" t="s">
        <v>100</v>
      </c>
    </row>
    <row r="4" spans="1:21">
      <c r="A4" s="13"/>
      <c r="B4" s="9">
        <v>20190907</v>
      </c>
      <c r="C4" s="9">
        <v>85.68</v>
      </c>
      <c r="D4" s="9" t="s">
        <v>116</v>
      </c>
      <c r="E4" s="14"/>
      <c r="G4" s="13"/>
      <c r="H4" s="9">
        <v>20190907</v>
      </c>
      <c r="I4" s="9">
        <v>36</v>
      </c>
      <c r="J4" s="9" t="s">
        <v>117</v>
      </c>
      <c r="K4" s="14"/>
      <c r="M4" s="13"/>
      <c r="N4" s="9">
        <v>20191107</v>
      </c>
      <c r="O4" s="9">
        <v>81</v>
      </c>
      <c r="P4" s="9" t="s">
        <v>158</v>
      </c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116</v>
      </c>
      <c r="E5" s="14"/>
      <c r="G5" s="13"/>
      <c r="H5" s="9">
        <f>H4+100</f>
        <v>20191007</v>
      </c>
      <c r="I5" s="9">
        <v>67.5</v>
      </c>
      <c r="J5" s="9" t="s">
        <v>117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>C5+I5</f>
        <v>228.15</v>
      </c>
      <c r="U5" s="14">
        <v>33</v>
      </c>
    </row>
    <row r="6" spans="1:21">
      <c r="A6" s="13"/>
      <c r="B6" s="9">
        <f t="shared" ref="B6:B15" si="0">B5+100</f>
        <v>20191107</v>
      </c>
      <c r="C6" s="18">
        <v>166</v>
      </c>
      <c r="D6" s="9" t="s">
        <v>116</v>
      </c>
      <c r="E6" s="14"/>
      <c r="G6" s="13"/>
      <c r="H6" s="9">
        <f>H5+100</f>
        <v>20191107</v>
      </c>
      <c r="I6" s="18">
        <v>69.75</v>
      </c>
      <c r="J6" s="9" t="s">
        <v>116</v>
      </c>
      <c r="K6" s="14"/>
      <c r="M6" s="13"/>
      <c r="N6" s="18">
        <v>20200107</v>
      </c>
      <c r="O6" s="18">
        <v>83.7</v>
      </c>
      <c r="P6" s="9"/>
      <c r="Q6" s="14"/>
      <c r="R6" s="9"/>
      <c r="S6" s="13">
        <f>S5+100</f>
        <v>20191107</v>
      </c>
      <c r="T6" s="9">
        <f>C6+I6+O4</f>
        <v>316.75</v>
      </c>
      <c r="U6" s="14">
        <v>33</v>
      </c>
    </row>
    <row r="7" spans="1:21">
      <c r="A7" s="13"/>
      <c r="B7" s="9">
        <f t="shared" si="0"/>
        <v>20191207</v>
      </c>
      <c r="C7" s="9">
        <v>160.65</v>
      </c>
      <c r="D7" s="9"/>
      <c r="E7" s="14"/>
      <c r="G7" s="13"/>
      <c r="H7" s="9">
        <f>H6+100</f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>S6+100</f>
        <v>20191207</v>
      </c>
      <c r="T7" s="9">
        <f t="shared" ref="T7:T16" si="1">C7+I7+O5</f>
        <v>309.14999999999998</v>
      </c>
      <c r="U7" s="14">
        <v>33</v>
      </c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2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1"/>
        <v>319.45</v>
      </c>
      <c r="U8" s="14">
        <v>33</v>
      </c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2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1"/>
        <v>319.45</v>
      </c>
      <c r="U9" s="14">
        <v>33</v>
      </c>
    </row>
    <row r="10" spans="1:21">
      <c r="A10" s="13"/>
      <c r="B10" s="9">
        <f t="shared" si="0"/>
        <v>20200307</v>
      </c>
      <c r="C10" s="18">
        <v>155.29</v>
      </c>
      <c r="D10" s="9"/>
      <c r="E10" s="14"/>
      <c r="G10" s="13"/>
      <c r="H10" s="9">
        <f t="shared" ref="H10:H15" si="3">H9+100</f>
        <v>20200307</v>
      </c>
      <c r="I10" s="18">
        <v>65.25</v>
      </c>
      <c r="J10" s="9"/>
      <c r="K10" s="14"/>
      <c r="M10" s="13"/>
      <c r="N10" s="9">
        <f t="shared" si="2"/>
        <v>20200507</v>
      </c>
      <c r="O10" s="9">
        <v>81</v>
      </c>
      <c r="P10" s="9"/>
      <c r="Q10" s="14"/>
      <c r="R10" s="9"/>
      <c r="S10" s="13">
        <f t="shared" ref="S10:S19" si="4">S9+100</f>
        <v>20200307</v>
      </c>
      <c r="T10" s="9">
        <f t="shared" si="1"/>
        <v>298.83999999999997</v>
      </c>
      <c r="U10" s="14">
        <v>33</v>
      </c>
    </row>
    <row r="11" spans="1:21">
      <c r="A11" s="13"/>
      <c r="B11" s="9">
        <f t="shared" si="0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2"/>
        <v>20200607</v>
      </c>
      <c r="O11" s="18">
        <v>83.7</v>
      </c>
      <c r="P11" s="9"/>
      <c r="Q11" s="14"/>
      <c r="R11" s="9"/>
      <c r="S11" s="13">
        <f t="shared" si="4"/>
        <v>20200407</v>
      </c>
      <c r="T11" s="9">
        <f t="shared" si="1"/>
        <v>319.45</v>
      </c>
      <c r="U11" s="14">
        <v>33</v>
      </c>
    </row>
    <row r="12" spans="1:21">
      <c r="A12" s="13"/>
      <c r="B12" s="9">
        <f t="shared" si="0"/>
        <v>20200507</v>
      </c>
      <c r="C12" s="9">
        <v>160.65</v>
      </c>
      <c r="D12" s="9"/>
      <c r="E12" s="14"/>
      <c r="G12" s="13"/>
      <c r="H12" s="9">
        <f t="shared" si="3"/>
        <v>20200507</v>
      </c>
      <c r="I12" s="18">
        <v>67.5</v>
      </c>
      <c r="J12" s="9"/>
      <c r="K12" s="14"/>
      <c r="M12" s="13"/>
      <c r="N12" s="9">
        <f t="shared" si="2"/>
        <v>20200707</v>
      </c>
      <c r="O12" s="9">
        <v>81</v>
      </c>
      <c r="P12" s="9"/>
      <c r="Q12" s="14"/>
      <c r="R12" s="9"/>
      <c r="S12" s="13">
        <f t="shared" si="4"/>
        <v>20200507</v>
      </c>
      <c r="T12" s="9">
        <f t="shared" si="1"/>
        <v>309.14999999999998</v>
      </c>
      <c r="U12" s="14">
        <v>33</v>
      </c>
    </row>
    <row r="13" spans="1:21">
      <c r="A13" s="13"/>
      <c r="B13" s="9">
        <f t="shared" si="0"/>
        <v>20200607</v>
      </c>
      <c r="C13" s="9">
        <v>166</v>
      </c>
      <c r="D13" s="9"/>
      <c r="E13" s="14"/>
      <c r="G13" s="13"/>
      <c r="H13" s="9">
        <f t="shared" si="3"/>
        <v>20200607</v>
      </c>
      <c r="I13" s="18">
        <v>69.75</v>
      </c>
      <c r="J13" s="9"/>
      <c r="K13" s="14"/>
      <c r="M13" s="13"/>
      <c r="N13" s="9">
        <f t="shared" si="2"/>
        <v>20200807</v>
      </c>
      <c r="O13" s="18">
        <v>83.7</v>
      </c>
      <c r="P13" s="9"/>
      <c r="Q13" s="14"/>
      <c r="R13" s="9"/>
      <c r="S13" s="13">
        <f t="shared" si="4"/>
        <v>20200607</v>
      </c>
      <c r="T13" s="9">
        <f t="shared" si="1"/>
        <v>319.45</v>
      </c>
      <c r="U13" s="14"/>
    </row>
    <row r="14" spans="1:21">
      <c r="A14" s="13"/>
      <c r="B14" s="9">
        <f t="shared" si="0"/>
        <v>20200707</v>
      </c>
      <c r="C14" s="9">
        <v>160.65</v>
      </c>
      <c r="D14" s="9"/>
      <c r="E14" s="14"/>
      <c r="G14" s="13"/>
      <c r="H14" s="9">
        <f t="shared" si="3"/>
        <v>20200707</v>
      </c>
      <c r="I14" s="18">
        <v>67.5</v>
      </c>
      <c r="J14" s="9"/>
      <c r="K14" s="14"/>
      <c r="M14" s="13"/>
      <c r="N14" s="9">
        <f t="shared" si="2"/>
        <v>20200907</v>
      </c>
      <c r="O14" s="18">
        <v>83.7</v>
      </c>
      <c r="P14" s="9"/>
      <c r="Q14" s="14"/>
      <c r="R14" s="9"/>
      <c r="S14" s="13">
        <f t="shared" si="4"/>
        <v>20200707</v>
      </c>
      <c r="T14" s="9">
        <f>C14+I14+O12+C23</f>
        <v>459</v>
      </c>
      <c r="U14" s="14"/>
    </row>
    <row r="15" spans="1:21">
      <c r="A15" s="13"/>
      <c r="B15" s="9">
        <f t="shared" si="0"/>
        <v>20200807</v>
      </c>
      <c r="C15" s="9">
        <v>12066</v>
      </c>
      <c r="D15" s="9"/>
      <c r="E15" s="14"/>
      <c r="G15" s="13"/>
      <c r="H15" s="9">
        <f t="shared" si="3"/>
        <v>20200807</v>
      </c>
      <c r="I15" s="18">
        <v>5069.75</v>
      </c>
      <c r="J15" s="9"/>
      <c r="K15" s="14"/>
      <c r="M15" s="13"/>
      <c r="N15" s="9">
        <f t="shared" si="2"/>
        <v>20201007</v>
      </c>
      <c r="O15" s="18">
        <v>6081</v>
      </c>
      <c r="P15" s="9"/>
      <c r="Q15" s="14"/>
      <c r="R15" s="9"/>
      <c r="S15" s="13">
        <f t="shared" si="4"/>
        <v>20200807</v>
      </c>
      <c r="T15" s="9">
        <f>C15+I15+O13+C24</f>
        <v>17345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4"/>
        <v>20200907</v>
      </c>
      <c r="T16" s="9">
        <f>O14+C25</f>
        <v>209.25</v>
      </c>
      <c r="U16" s="14"/>
    </row>
    <row r="17" spans="1:21" ht="15" thickBot="1">
      <c r="A17" s="13"/>
      <c r="B17" s="9" t="s">
        <v>89</v>
      </c>
      <c r="C17" s="9">
        <f>C4+C5+C6+C7+C8+C9+C10+C11+C12+C13+C14+166</f>
        <v>1879.5700000000002</v>
      </c>
      <c r="D17" s="9"/>
      <c r="E17" s="14"/>
      <c r="G17" s="15"/>
      <c r="H17" s="9" t="s">
        <v>102</v>
      </c>
      <c r="I17" s="9">
        <f>I4+I5+I6+I7+I8+I9+I10+I11+I12+I13+I14+69.75</f>
        <v>789.75</v>
      </c>
      <c r="J17" s="9"/>
      <c r="K17" s="14"/>
      <c r="L17" s="13"/>
      <c r="M17" s="15"/>
      <c r="N17" s="16" t="s">
        <v>102</v>
      </c>
      <c r="O17" s="16">
        <f>O4+O5+O6+O7+O8+O9+O10+O11+O12+O13+O14+81</f>
        <v>985.50000000000011</v>
      </c>
      <c r="P17" s="16"/>
      <c r="Q17" s="17"/>
      <c r="R17" s="9"/>
      <c r="S17" s="13">
        <f t="shared" si="4"/>
        <v>20201007</v>
      </c>
      <c r="T17" s="9">
        <f>O15+C26</f>
        <v>6206.5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4"/>
        <v>20201107</v>
      </c>
      <c r="T18" s="9">
        <f>C27</f>
        <v>125.55</v>
      </c>
      <c r="U18" s="14"/>
    </row>
    <row r="19" spans="1:21" ht="15" thickBot="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4"/>
        <v>20201207</v>
      </c>
      <c r="T19" s="9">
        <f>C28</f>
        <v>9121.5</v>
      </c>
      <c r="U19" s="14"/>
    </row>
    <row r="20" spans="1:21" ht="15" thickTop="1">
      <c r="A20" s="10" t="s">
        <v>5</v>
      </c>
      <c r="B20" s="11" t="s">
        <v>7</v>
      </c>
      <c r="C20" s="11" t="s">
        <v>82</v>
      </c>
      <c r="D20" s="11" t="s">
        <v>83</v>
      </c>
      <c r="E20" s="12" t="s">
        <v>84</v>
      </c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13">
        <v>20200531</v>
      </c>
      <c r="B21" s="9">
        <v>9000</v>
      </c>
      <c r="C21" s="9">
        <v>6</v>
      </c>
      <c r="D21" s="9"/>
      <c r="E21" s="14" t="s">
        <v>85</v>
      </c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13"/>
      <c r="B22" s="9" t="s">
        <v>86</v>
      </c>
      <c r="C22" s="9" t="s">
        <v>87</v>
      </c>
      <c r="D22" s="9" t="s">
        <v>88</v>
      </c>
      <c r="E22" s="14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13"/>
      <c r="B23" s="9">
        <v>20200707</v>
      </c>
      <c r="C23" s="9">
        <v>149.85</v>
      </c>
      <c r="D23" s="9"/>
      <c r="E23" s="14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13"/>
      <c r="B24" s="9">
        <f>B23+100</f>
        <v>20200807</v>
      </c>
      <c r="C24" s="9">
        <v>125.55</v>
      </c>
      <c r="D24" s="9"/>
      <c r="E24" s="14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13"/>
      <c r="B25" s="9">
        <f t="shared" ref="B25:B28" si="5">B24+100</f>
        <v>20200907</v>
      </c>
      <c r="C25" s="18">
        <v>125.55</v>
      </c>
      <c r="D25" s="9"/>
      <c r="E25" s="14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128</v>
      </c>
      <c r="T25" s="9">
        <f>B2+H2+N2+B21</f>
        <v>31900</v>
      </c>
      <c r="U25" s="14"/>
    </row>
    <row r="26" spans="1:21" ht="15" thickBot="1">
      <c r="A26" s="13"/>
      <c r="B26" s="9">
        <f t="shared" si="5"/>
        <v>20201007</v>
      </c>
      <c r="C26" s="9">
        <v>125.5</v>
      </c>
      <c r="D26" s="9"/>
      <c r="E26" s="14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103</v>
      </c>
      <c r="T26" s="16">
        <f>C17+I17+O17+C30</f>
        <v>4428.32</v>
      </c>
      <c r="U26" s="17"/>
    </row>
    <row r="27" spans="1:21" ht="15" thickTop="1">
      <c r="A27" s="13"/>
      <c r="B27" s="9">
        <f t="shared" si="5"/>
        <v>20201107</v>
      </c>
      <c r="C27" s="18">
        <v>125.55</v>
      </c>
      <c r="D27" s="9"/>
      <c r="E27" s="14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13"/>
      <c r="B28" s="9">
        <f t="shared" si="5"/>
        <v>20201207</v>
      </c>
      <c r="C28" s="18">
        <v>9121.5</v>
      </c>
      <c r="D28" s="9"/>
      <c r="E28" s="14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13"/>
      <c r="B29" s="9"/>
      <c r="C29" s="18"/>
      <c r="D29" s="9"/>
      <c r="E29" s="14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13"/>
      <c r="B30" s="9" t="s">
        <v>89</v>
      </c>
      <c r="C30" s="9">
        <f>C23+C24+C25+C26+C27+121.5</f>
        <v>773.5</v>
      </c>
      <c r="D30" s="9"/>
      <c r="E30" s="14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13"/>
      <c r="B31" s="9"/>
      <c r="C31" s="9"/>
      <c r="D31" s="9"/>
      <c r="E31" s="14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13"/>
      <c r="B32" s="9"/>
      <c r="C32" s="9"/>
      <c r="D32" s="9"/>
      <c r="E32" s="14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13"/>
      <c r="B33" s="9"/>
      <c r="C33" s="9"/>
      <c r="D33" s="9"/>
      <c r="E33" s="14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13"/>
      <c r="B34" s="9"/>
      <c r="C34" s="9"/>
      <c r="D34" s="9"/>
      <c r="E34" s="14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>
      <c r="A35" s="13"/>
      <c r="B35" s="9"/>
      <c r="C35" s="9"/>
      <c r="D35" s="9"/>
      <c r="E35" s="14"/>
    </row>
    <row r="36" spans="1:17">
      <c r="A36" s="13"/>
      <c r="D36" s="9"/>
      <c r="E36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3" sqref="B13"/>
    </sheetView>
  </sheetViews>
  <sheetFormatPr defaultRowHeight="14.25"/>
  <sheetData>
    <row r="1" spans="1:2">
      <c r="A1" t="s">
        <v>391</v>
      </c>
      <c r="B1" t="s">
        <v>392</v>
      </c>
    </row>
    <row r="2" spans="1:2">
      <c r="A2" s="57">
        <v>640</v>
      </c>
      <c r="B2">
        <v>8</v>
      </c>
    </row>
    <row r="3" spans="1:2">
      <c r="A3" s="57"/>
      <c r="B3">
        <v>10</v>
      </c>
    </row>
    <row r="4" spans="1:2">
      <c r="A4" s="57"/>
      <c r="B4">
        <v>12</v>
      </c>
    </row>
    <row r="5" spans="1:2">
      <c r="A5" s="57"/>
      <c r="B5">
        <v>16</v>
      </c>
    </row>
    <row r="6" spans="1:2">
      <c r="A6" s="57"/>
      <c r="B6">
        <v>20</v>
      </c>
    </row>
    <row r="7" spans="1:2">
      <c r="A7" s="57"/>
      <c r="B7">
        <v>22</v>
      </c>
    </row>
    <row r="8" spans="1:2">
      <c r="A8" s="57"/>
      <c r="B8">
        <v>24</v>
      </c>
    </row>
    <row r="9" spans="1:2">
      <c r="A9" s="57"/>
      <c r="B9">
        <v>25</v>
      </c>
    </row>
    <row r="10" spans="1:2">
      <c r="A10" s="57"/>
      <c r="B10">
        <v>26</v>
      </c>
    </row>
    <row r="11" spans="1:2">
      <c r="A11" s="57"/>
      <c r="B11">
        <v>30</v>
      </c>
    </row>
    <row r="12" spans="1:2">
      <c r="A12" s="57"/>
      <c r="B12">
        <v>32</v>
      </c>
    </row>
    <row r="13" spans="1:2">
      <c r="A13" s="57"/>
      <c r="B13" s="51" t="s">
        <v>393</v>
      </c>
    </row>
    <row r="14" spans="1:2">
      <c r="A14" s="57"/>
      <c r="B14">
        <v>35</v>
      </c>
    </row>
    <row r="15" spans="1:2">
      <c r="A15" s="57"/>
      <c r="B15">
        <v>40</v>
      </c>
    </row>
    <row r="16" spans="1:2">
      <c r="A16" t="s">
        <v>307</v>
      </c>
      <c r="B16">
        <v>5</v>
      </c>
    </row>
    <row r="17" spans="2:2">
      <c r="B17">
        <v>20</v>
      </c>
    </row>
    <row r="18" spans="2:2">
      <c r="B18">
        <v>25</v>
      </c>
    </row>
  </sheetData>
  <mergeCells count="1">
    <mergeCell ref="A2:A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收入</vt:lpstr>
      <vt:lpstr>总支出</vt:lpstr>
      <vt:lpstr>工资明细</vt:lpstr>
      <vt:lpstr>大哥支出</vt:lpstr>
      <vt:lpstr>二哥支出</vt:lpstr>
      <vt:lpstr>33支出</vt:lpstr>
      <vt:lpstr>材料单价表</vt:lpstr>
      <vt:lpstr>贷款</vt:lpstr>
      <vt:lpstr>夹头</vt:lpstr>
      <vt:lpstr>送货单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2019-08-20T01:32:23Z</dcterms:created>
  <dcterms:modified xsi:type="dcterms:W3CDTF">2020-06-01T09:28:56Z</dcterms:modified>
</cp:coreProperties>
</file>