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065453E3-FC6C-47A6-85C6-735DFAA60AFC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Sheet1!$A$2:$A$100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3" i="1" l="1"/>
  <c r="E83" i="1"/>
  <c r="G23" i="1" l="1"/>
  <c r="G15" i="1"/>
  <c r="G56" i="1"/>
  <c r="G37" i="1"/>
  <c r="G32" i="1"/>
  <c r="G24" i="1"/>
  <c r="G92" i="1"/>
  <c r="G80" i="1"/>
  <c r="G99" i="1"/>
  <c r="G5" i="1"/>
  <c r="G45" i="1"/>
  <c r="G14" i="1"/>
  <c r="G77" i="1"/>
  <c r="G87" i="1"/>
  <c r="G43" i="1"/>
  <c r="G7" i="1"/>
  <c r="G44" i="1"/>
  <c r="G20" i="1"/>
  <c r="G30" i="1"/>
  <c r="G46" i="1"/>
  <c r="G16" i="1"/>
  <c r="G75" i="1"/>
  <c r="G21" i="1"/>
  <c r="G97" i="1"/>
  <c r="G17" i="1"/>
  <c r="G86" i="1"/>
  <c r="G74" i="1"/>
  <c r="G100" i="1"/>
  <c r="G72" i="1"/>
  <c r="G3" i="1"/>
  <c r="G13" i="1"/>
  <c r="G64" i="1"/>
  <c r="G9" i="1"/>
  <c r="G19" i="1"/>
  <c r="G12" i="1"/>
  <c r="G6" i="1"/>
  <c r="G85" i="1"/>
  <c r="G29" i="1"/>
  <c r="G90" i="1"/>
  <c r="G89" i="1"/>
  <c r="G10" i="1"/>
  <c r="F47" i="1"/>
  <c r="F39" i="1"/>
  <c r="F40" i="1"/>
  <c r="F33" i="1"/>
  <c r="F35" i="1"/>
  <c r="F95" i="1"/>
  <c r="F57" i="1"/>
  <c r="F31" i="1"/>
  <c r="F41" i="1"/>
  <c r="F60" i="1"/>
  <c r="F70" i="1"/>
  <c r="F66" i="1"/>
  <c r="F59" i="1"/>
  <c r="F2" i="1"/>
  <c r="F55" i="1"/>
  <c r="F58" i="1"/>
  <c r="F22" i="1"/>
  <c r="F8" i="1"/>
  <c r="F28" i="1"/>
  <c r="F34" i="1"/>
  <c r="F98" i="1"/>
  <c r="F67" i="1"/>
  <c r="F71" i="1"/>
  <c r="F65" i="1"/>
  <c r="F73" i="1"/>
  <c r="F69" i="1"/>
  <c r="F49" i="1"/>
  <c r="G47" i="1"/>
  <c r="G39" i="1"/>
  <c r="G40" i="1"/>
  <c r="G33" i="1"/>
  <c r="G35" i="1"/>
  <c r="G95" i="1"/>
  <c r="G57" i="1"/>
  <c r="G31" i="1"/>
  <c r="G41" i="1"/>
  <c r="G60" i="1"/>
  <c r="F72" i="1"/>
  <c r="F3" i="1"/>
  <c r="F13" i="1"/>
  <c r="F64" i="1"/>
  <c r="F9" i="1"/>
  <c r="F19" i="1"/>
  <c r="F12" i="1"/>
  <c r="F6" i="1"/>
  <c r="F85" i="1"/>
  <c r="F29" i="1"/>
  <c r="F90" i="1"/>
  <c r="F89" i="1"/>
  <c r="F10" i="1"/>
  <c r="E99" i="1"/>
  <c r="E5" i="1"/>
  <c r="E45" i="1"/>
  <c r="E14" i="1"/>
  <c r="E77" i="1"/>
  <c r="E87" i="1"/>
  <c r="E43" i="1"/>
  <c r="E7" i="1"/>
  <c r="E46" i="1"/>
  <c r="E75" i="1"/>
  <c r="E21" i="1"/>
  <c r="E17" i="1"/>
  <c r="E86" i="1"/>
  <c r="E96" i="1"/>
  <c r="E4" i="1"/>
  <c r="E50" i="1"/>
  <c r="E51" i="1"/>
  <c r="E26" i="1"/>
  <c r="E88" i="1"/>
  <c r="E48" i="1"/>
  <c r="E66" i="1"/>
  <c r="E70" i="1"/>
  <c r="E52" i="1"/>
  <c r="E53" i="1"/>
  <c r="E80" i="1"/>
  <c r="E37" i="1"/>
  <c r="E32" i="1"/>
  <c r="E24" i="1"/>
  <c r="E92" i="1"/>
  <c r="E91" i="1"/>
  <c r="E36" i="1"/>
  <c r="E38" i="1"/>
  <c r="E25" i="1"/>
  <c r="E101" i="1"/>
  <c r="E11" i="1"/>
  <c r="E68" i="1"/>
  <c r="E54" i="1"/>
  <c r="E93" i="1"/>
  <c r="E27" i="1"/>
  <c r="E42" i="1"/>
  <c r="E94" i="1"/>
  <c r="E2" i="1"/>
  <c r="E59" i="1"/>
  <c r="E61" i="1"/>
  <c r="E76" i="1"/>
  <c r="E58" i="1"/>
  <c r="E55" i="1"/>
  <c r="E56" i="1"/>
  <c r="E23" i="1"/>
  <c r="E15" i="1"/>
  <c r="E81" i="1"/>
  <c r="E62" i="1"/>
  <c r="E8" i="1"/>
  <c r="E22" i="1"/>
  <c r="E98" i="1"/>
  <c r="E28" i="1"/>
  <c r="E34" i="1"/>
  <c r="E65" i="1"/>
  <c r="E67" i="1"/>
  <c r="E71" i="1"/>
  <c r="E49" i="1"/>
  <c r="E73" i="1"/>
  <c r="E69" i="1"/>
  <c r="E84" i="1"/>
  <c r="E18" i="1"/>
  <c r="E60" i="1"/>
  <c r="E47" i="1"/>
  <c r="E39" i="1"/>
  <c r="E40" i="1"/>
  <c r="E33" i="1"/>
  <c r="E35" i="1"/>
  <c r="E95" i="1"/>
  <c r="E31" i="1"/>
  <c r="E41" i="1"/>
  <c r="E10" i="1"/>
  <c r="E72" i="1"/>
  <c r="E3" i="1"/>
  <c r="E13" i="1"/>
  <c r="E64" i="1"/>
  <c r="E19" i="1"/>
  <c r="E12" i="1"/>
  <c r="E6" i="1"/>
  <c r="E85" i="1"/>
  <c r="E29" i="1"/>
  <c r="E90" i="1"/>
  <c r="E89" i="1"/>
  <c r="E78" i="1"/>
  <c r="E79" i="1"/>
  <c r="E82" i="1"/>
  <c r="E63" i="1"/>
  <c r="E100" i="1"/>
  <c r="D44" i="1"/>
  <c r="E44" i="1" s="1"/>
  <c r="D97" i="1"/>
  <c r="E97" i="1" s="1"/>
  <c r="D57" i="1"/>
  <c r="E57" i="1" s="1"/>
  <c r="D20" i="1"/>
  <c r="E20" i="1" s="1"/>
  <c r="D16" i="1"/>
  <c r="E16" i="1" s="1"/>
  <c r="D30" i="1"/>
  <c r="E30" i="1" s="1"/>
  <c r="D74" i="1"/>
  <c r="E74" i="1" s="1"/>
  <c r="D9" i="1"/>
  <c r="E9" i="1" s="1"/>
</calcChain>
</file>

<file path=xl/sharedStrings.xml><?xml version="1.0" encoding="utf-8"?>
<sst xmlns="http://schemas.openxmlformats.org/spreadsheetml/2006/main" count="207" uniqueCount="93">
  <si>
    <t>From</t>
  </si>
  <si>
    <t>Duty</t>
  </si>
  <si>
    <t>DESCRIPTION</t>
  </si>
  <si>
    <t>AMOUNT (THB)</t>
  </si>
  <si>
    <t>GERMANY</t>
  </si>
  <si>
    <t>TOOTHED BELT</t>
  </si>
  <si>
    <t>TIMING BELT</t>
  </si>
  <si>
    <t>BALL BEARING 624-2Z</t>
  </si>
  <si>
    <t>GROOVED BALL BEARING</t>
  </si>
  <si>
    <t>BUSH 20.0/25.0X 67.0</t>
  </si>
  <si>
    <t>SLIMRING BEARING</t>
  </si>
  <si>
    <t>FOUR POINT BEARING</t>
  </si>
  <si>
    <t>BAR-200 LENGTH</t>
  </si>
  <si>
    <t>GUIDING ROLLER</t>
  </si>
  <si>
    <t>RETAINING PLATE</t>
  </si>
  <si>
    <t>DC-LIFTING MAGNET 24V</t>
  </si>
  <si>
    <t>TENSION SPRING</t>
  </si>
  <si>
    <t>COAT FOR CYLINDER-80MM</t>
  </si>
  <si>
    <t>SLIDING PIECE</t>
  </si>
  <si>
    <t>PUSH-BUTTON</t>
  </si>
  <si>
    <t>TELEPHONE SYSTEM UNIFY OPENSTAGE 40 HFA</t>
  </si>
  <si>
    <t>CHINA</t>
  </si>
  <si>
    <t>KNITTED FABRIC</t>
  </si>
  <si>
    <t>ITALY</t>
  </si>
  <si>
    <t>DOCUMENTS WITH FABRIC SAMPLES</t>
  </si>
  <si>
    <t>SOME DOCUMENTS</t>
  </si>
  <si>
    <t>HEAT TRANSFER LABEL</t>
  </si>
  <si>
    <t>HONG KONG</t>
  </si>
  <si>
    <t>PLASTIC MATERNITY CLOSURE</t>
  </si>
  <si>
    <t>PLASTIC SLIDE W/TEETH</t>
  </si>
  <si>
    <t>Knitted fabric</t>
  </si>
  <si>
    <t>SAMPLE FABRIC</t>
  </si>
  <si>
    <t>FOLDABLE BOXES</t>
  </si>
  <si>
    <t>ENVELOPE WITH DOCUMENTS</t>
  </si>
  <si>
    <t>DOCUMENTS</t>
  </si>
  <si>
    <t>SWIMWEAR-SAMPLES WITH DOCS.</t>
  </si>
  <si>
    <t>STRAP TAPE FUSED 82% NYLON 18% LYCRA</t>
  </si>
  <si>
    <t>FOAM CUP</t>
  </si>
  <si>
    <t xml:space="preserve">DOCUMENTS </t>
  </si>
  <si>
    <t>TOP-SAMPLE WITH DOCS.</t>
  </si>
  <si>
    <t>BRASSIERE-SAMPLES WITH DOCS.</t>
  </si>
  <si>
    <t>PLASTIC MOULD CUPS</t>
  </si>
  <si>
    <t>TAPE</t>
  </si>
  <si>
    <t>FOLDER WITH DOCUMENTS</t>
  </si>
  <si>
    <t>ACCESSORIES EMBROIDERED MOTIF LOGO</t>
  </si>
  <si>
    <t>LACE TAPE, EMBROIDERED BAND</t>
  </si>
  <si>
    <t>NYLON FABRIC SAMPLE</t>
  </si>
  <si>
    <t>RUBBER ELASTIC TAPE</t>
  </si>
  <si>
    <t>LACE</t>
  </si>
  <si>
    <t>TAIWAN</t>
  </si>
  <si>
    <t>DOCUMENT WITH FABRIC SAMPLE</t>
  </si>
  <si>
    <t>CD-ROM</t>
  </si>
  <si>
    <t>NYLON SPANDEX KNITTED FABRIC</t>
  </si>
  <si>
    <t>BARCODE SCANNER</t>
  </si>
  <si>
    <t>DOCKING STATION</t>
  </si>
  <si>
    <t>THREAD</t>
  </si>
  <si>
    <t>FABRIC-SAMPLES</t>
  </si>
  <si>
    <t>PLASTIC BONE</t>
  </si>
  <si>
    <t>INTERCHANGEABLE TOOLS</t>
  </si>
  <si>
    <t>PUNCHING FORM</t>
  </si>
  <si>
    <t>PLASTIC PROFILES/FOAM CUP</t>
  </si>
  <si>
    <t>SAMPLE LACE</t>
  </si>
  <si>
    <t>COMPRESSION PANTY</t>
  </si>
  <si>
    <t>LAMINATED FABRIC</t>
  </si>
  <si>
    <t>Handling charge</t>
  </si>
  <si>
    <t>FASTENER</t>
  </si>
  <si>
    <t>ELASTIC TAPE</t>
  </si>
  <si>
    <t>BRA</t>
  </si>
  <si>
    <t>PROMOTIONAL MATERIAL</t>
  </si>
  <si>
    <t>ACCESSORY, HANGER</t>
  </si>
  <si>
    <t>BRIEF,SYNTH.FIBRE</t>
  </si>
  <si>
    <t>PANTS MADE OF MAN MADE FIBRES</t>
  </si>
  <si>
    <t>BODY</t>
  </si>
  <si>
    <t>CORSET</t>
  </si>
  <si>
    <t>BRIEF</t>
  </si>
  <si>
    <t>BANDEAU TOP</t>
  </si>
  <si>
    <t>SHIRT</t>
  </si>
  <si>
    <t>STRAP TAPE FUSED</t>
  </si>
  <si>
    <t>SPORT TIGHT</t>
  </si>
  <si>
    <t>BELGIUM</t>
  </si>
  <si>
    <t>SAMPLE ELASTIC</t>
  </si>
  <si>
    <t>AUSTRIA</t>
  </si>
  <si>
    <t>SAMPLE EMBROIDERY 0.80 M</t>
  </si>
  <si>
    <t>DRIVING BELT 390X3/280*3</t>
  </si>
  <si>
    <t>RUBBER PLATE&amp;RUBBER BUFFER</t>
  </si>
  <si>
    <t>CLUTCH&amp;CYLINDER-PEN&amp;STRIP</t>
  </si>
  <si>
    <t>KNITTED FABRIC&amp;RAW FABRIC</t>
  </si>
  <si>
    <t>CRANK MECHANISM&amp;PISTON KNIFE</t>
  </si>
  <si>
    <t>FUHRUNGSWAGEN&amp;TOOTHED BELT GEAR</t>
  </si>
  <si>
    <t>air</t>
  </si>
  <si>
    <t>sea</t>
  </si>
  <si>
    <t>adf</t>
  </si>
  <si>
    <t xml:space="preserve">ADAPTER SALOM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</si>
</sst>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87" formatCode="_-* #,##0.00_-;\-* #,##0.00_-;_-* &quot;-&quot;??_-;_-@_-"/>
    <numFmt numFmtId="188" formatCode="[$-409]d\-mmm\-yy;@"/>
    <numFmt numFmtId="189" formatCode="#,##0.0000_ ;[Red]\-#,##0.0000\ "/>
    <numFmt numFmtId="190" formatCode="#,##0.0_ ;[Red]\-#,##0.0\ "/>
    <numFmt numFmtId="191" formatCode="_(* #,##0.0_);_(* \(#,##0.0\);_(* &quot;-&quot;??_);_(@_)"/>
  </numFmts>
  <fonts count="11">
    <font>
      <sz val="11"/>
      <color theme="1"/>
      <name val="Tahoma"/>
      <family val="2"/>
      <charset val="222"/>
      <scheme val="minor"/>
    </font>
    <font>
      <sz val="10"/>
      <name val="Arial"/>
      <family val="2"/>
    </font>
    <font>
      <sz val="11"/>
      <color theme="1"/>
      <name val="Tahoma"/>
      <family val="2"/>
      <scheme val="minor"/>
    </font>
    <font>
      <sz val="12"/>
      <name val="新細明體"/>
      <family val="1"/>
      <charset val="136"/>
    </font>
    <font>
      <sz val="12"/>
      <name val="宋体"/>
      <charset val="134"/>
    </font>
    <font>
      <b/>
      <sz val="9"/>
      <name val="Arial"/>
      <family val="2"/>
    </font>
    <font>
      <b/>
      <sz val="9"/>
      <color indexed="9"/>
      <name val="Arial"/>
      <family val="2"/>
    </font>
    <font>
      <sz val="9"/>
      <name val="Arial"/>
      <family val="2"/>
    </font>
    <font>
      <sz val="11"/>
      <name val="Arial"/>
      <family val="2"/>
    </font>
    <font>
      <sz val="11"/>
      <name val="Tahoma"/>
      <family val="2"/>
      <charset val="222"/>
      <scheme val="minor"/>
    </font>
    <font>
      <sz val="10"/>
      <color theme="1"/>
      <name val="Tahoma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15" fontId="1" fillId="0" borderId="0"/>
    <xf numFmtId="9" fontId="1" fillId="0" borderId="0" applyFont="0" applyFill="0" applyBorder="0" applyAlignment="0" applyProtection="0"/>
    <xf numFmtId="0" fontId="3" fillId="0" borderId="0"/>
    <xf numFmtId="0" fontId="4" fillId="0" borderId="0">
      <alignment vertical="center"/>
    </xf>
    <xf numFmtId="0" fontId="2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2">
    <xf numFmtId="0" fontId="0" fillId="0" borderId="0" xfId="0"/>
    <xf numFmtId="9" fontId="7" fillId="0" borderId="1" xfId="5" applyFont="1" applyFill="1" applyBorder="1"/>
    <xf numFmtId="0" fontId="7" fillId="0" borderId="1" xfId="2" applyNumberFormat="1" applyFont="1" applyFill="1" applyBorder="1" applyAlignment="1">
      <alignment horizontal="left"/>
    </xf>
    <xf numFmtId="188" fontId="7" fillId="0" borderId="1" xfId="4" applyNumberFormat="1" applyFont="1" applyFill="1" applyBorder="1" applyAlignment="1">
      <alignment horizontal="center"/>
    </xf>
    <xf numFmtId="40" fontId="7" fillId="0" borderId="1" xfId="3" applyNumberFormat="1" applyFont="1" applyFill="1" applyBorder="1"/>
    <xf numFmtId="43" fontId="7" fillId="0" borderId="1" xfId="24" applyFont="1" applyFill="1" applyBorder="1"/>
    <xf numFmtId="43" fontId="8" fillId="0" borderId="1" xfId="24" applyFont="1" applyFill="1" applyBorder="1"/>
    <xf numFmtId="0" fontId="0" fillId="0" borderId="0" xfId="0" applyFill="1"/>
    <xf numFmtId="0" fontId="9" fillId="0" borderId="0" xfId="0" applyFont="1" applyFill="1"/>
    <xf numFmtId="189" fontId="10" fillId="0" borderId="1" xfId="0" applyNumberFormat="1" applyFont="1" applyFill="1" applyBorder="1"/>
    <xf numFmtId="187" fontId="0" fillId="0" borderId="1" xfId="0" applyNumberFormat="1" applyFont="1" applyFill="1" applyBorder="1"/>
    <xf numFmtId="0" fontId="0" fillId="0" borderId="1" xfId="0" applyFont="1" applyFill="1" applyBorder="1"/>
    <xf numFmtId="49" fontId="6" fillId="2" borderId="2" xfId="4" applyNumberFormat="1" applyFont="1" applyFill="1" applyBorder="1" applyAlignment="1">
      <alignment horizontal="center" vertical="center"/>
    </xf>
    <xf numFmtId="15" fontId="6" fillId="2" borderId="2" xfId="4" applyFont="1" applyFill="1" applyBorder="1" applyAlignment="1">
      <alignment horizontal="center" vertical="center"/>
    </xf>
    <xf numFmtId="40" fontId="6" fillId="2" borderId="2" xfId="4" applyNumberFormat="1" applyFont="1" applyFill="1" applyBorder="1" applyAlignment="1">
      <alignment horizontal="center" vertical="center" wrapText="1"/>
    </xf>
    <xf numFmtId="9" fontId="6" fillId="2" borderId="2" xfId="25" applyFont="1" applyFill="1" applyBorder="1" applyAlignment="1">
      <alignment horizontal="center" vertical="center"/>
    </xf>
    <xf numFmtId="191" fontId="7" fillId="0" borderId="1" xfId="24" applyNumberFormat="1" applyFont="1" applyFill="1" applyBorder="1"/>
    <xf numFmtId="190" fontId="0" fillId="0" borderId="1" xfId="0" applyNumberFormat="1" applyFont="1" applyFill="1" applyBorder="1"/>
    <xf numFmtId="191" fontId="0" fillId="0" borderId="1" xfId="0" applyNumberFormat="1" applyFont="1" applyFill="1" applyBorder="1"/>
    <xf numFmtId="43" fontId="5" fillId="2" borderId="2" xfId="24" applyFont="1" applyFill="1" applyBorder="1" applyAlignment="1">
      <alignment horizontal="center" vertical="center"/>
    </xf>
    <xf numFmtId="43" fontId="5" fillId="2" borderId="2" xfId="24" applyFont="1" applyFill="1" applyBorder="1" applyAlignment="1">
      <alignment horizontal="center" vertical="center" wrapText="1"/>
    </xf>
    <xf numFmtId="43" fontId="5" fillId="2" borderId="3" xfId="24" applyFont="1" applyFill="1" applyBorder="1" applyAlignment="1">
      <alignment horizontal="center" vertical="center" wrapText="1"/>
    </xf>
  </cellXfs>
  <cellStyles count="26">
    <cellStyle name="Comma 2" xfId="9" xr:uid="{00000000-0005-0000-0000-000000000000}"/>
    <cellStyle name="Comma 3" xfId="13" xr:uid="{00000000-0005-0000-0000-000001000000}"/>
    <cellStyle name="Comma 4" xfId="16" xr:uid="{00000000-0005-0000-0000-000002000000}"/>
    <cellStyle name="Comma 5" xfId="21" xr:uid="{00000000-0005-0000-0000-000003000000}"/>
    <cellStyle name="Comma 6" xfId="24" xr:uid="{00000000-0005-0000-0000-000004000000}"/>
    <cellStyle name="Comma 7" xfId="2" xr:uid="{00000000-0005-0000-0000-000005000000}"/>
    <cellStyle name="Comma_Book1" xfId="3" xr:uid="{00000000-0005-0000-0000-000006000000}"/>
    <cellStyle name="Normal" xfId="0" builtinId="0"/>
    <cellStyle name="Normal 2" xfId="8" xr:uid="{00000000-0005-0000-0000-000008000000}"/>
    <cellStyle name="Normal 2 2" xfId="18" xr:uid="{00000000-0005-0000-0000-000009000000}"/>
    <cellStyle name="Normal 2 2 2" xfId="19" xr:uid="{00000000-0005-0000-0000-00000A000000}"/>
    <cellStyle name="Normal 3" xfId="11" xr:uid="{00000000-0005-0000-0000-00000B000000}"/>
    <cellStyle name="Normal 4" xfId="12" xr:uid="{00000000-0005-0000-0000-00000C000000}"/>
    <cellStyle name="Normal 5" xfId="15" xr:uid="{00000000-0005-0000-0000-00000D000000}"/>
    <cellStyle name="Normal 6" xfId="20" xr:uid="{00000000-0005-0000-0000-00000E000000}"/>
    <cellStyle name="Normal 7" xfId="23" xr:uid="{00000000-0005-0000-0000-00000F000000}"/>
    <cellStyle name="Normal 8" xfId="1" xr:uid="{00000000-0005-0000-0000-000010000000}"/>
    <cellStyle name="Normal_Book1" xfId="4" xr:uid="{00000000-0005-0000-0000-000011000000}"/>
    <cellStyle name="Percent 2" xfId="10" xr:uid="{00000000-0005-0000-0000-000012000000}"/>
    <cellStyle name="Percent 3" xfId="14" xr:uid="{00000000-0005-0000-0000-000013000000}"/>
    <cellStyle name="Percent 4" xfId="17" xr:uid="{00000000-0005-0000-0000-000014000000}"/>
    <cellStyle name="Percent 5" xfId="22" xr:uid="{00000000-0005-0000-0000-000015000000}"/>
    <cellStyle name="Percent 6" xfId="25" xr:uid="{00000000-0005-0000-0000-000016000000}"/>
    <cellStyle name="Percent 7" xfId="5" xr:uid="{00000000-0005-0000-0000-000017000000}"/>
    <cellStyle name="一般_Sheet1" xfId="6" xr:uid="{00000000-0005-0000-0000-000018000000}"/>
    <cellStyle name="常规_0605嘉华" xfId="7" xr:uid="{00000000-0005-0000-0000-00001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8"/>
  <sheetViews>
    <sheetView tabSelected="1" workbookViewId="0">
      <selection activeCell="H1" sqref="H1"/>
    </sheetView>
  </sheetViews>
  <sheetFormatPr defaultRowHeight="14.25"/>
  <cols>
    <col min="1" max="1" width="42.75" customWidth="1"/>
    <col min="2" max="2" width="9" customWidth="1"/>
    <col min="3" max="3" width="8.125" customWidth="1"/>
    <col min="4" max="4" width="14.75" customWidth="1"/>
    <col min="5" max="5" width="14.5" bestFit="1" customWidth="1"/>
    <col min="6" max="6" width="13" customWidth="1"/>
    <col min="7" max="7" width="10.625" bestFit="1" customWidth="1"/>
  </cols>
  <sheetData>
    <row r="1" spans="1:7" ht="53.25" customHeight="1">
      <c r="A1" s="12" t="s">
        <v>2</v>
      </c>
      <c r="B1" s="13" t="s">
        <v>0</v>
      </c>
      <c r="C1" s="15" t="s">
        <v>1</v>
      </c>
      <c r="D1" s="14" t="s">
        <v>3</v>
      </c>
      <c r="E1" s="19" t="s">
        <v>91</v>
      </c>
      <c r="F1" s="20" t="s">
        <v>89</v>
      </c>
      <c r="G1" s="21" t="s">
        <v>90</v>
      </c>
    </row>
    <row r="2" spans="1:7" s="7" customFormat="1">
      <c r="A2" s="2" t="s">
        <v>44</v>
      </c>
      <c r="B2" s="3" t="s">
        <v>21</v>
      </c>
      <c r="C2" s="1">
        <v>0.1</v>
      </c>
      <c r="D2" s="4">
        <v>1411.2315000000001</v>
      </c>
      <c r="E2" s="4">
        <f t="shared" ref="E2:E33" si="0">D2*C2</f>
        <v>141.12315000000001</v>
      </c>
      <c r="F2" s="11">
        <f>7385.17/2</f>
        <v>3692.585</v>
      </c>
      <c r="G2" s="11">
        <v>1426</v>
      </c>
    </row>
    <row r="3" spans="1:7" s="7" customFormat="1">
      <c r="A3" s="2" t="s">
        <v>69</v>
      </c>
      <c r="B3" s="3" t="s">
        <v>4</v>
      </c>
      <c r="C3" s="1">
        <v>0.1</v>
      </c>
      <c r="D3" s="4">
        <v>788.38</v>
      </c>
      <c r="E3" s="4">
        <f t="shared" si="0"/>
        <v>78.838000000000008</v>
      </c>
      <c r="F3" s="11">
        <f>3480/16</f>
        <v>217.5</v>
      </c>
      <c r="G3" s="18">
        <f>2176.3/16</f>
        <v>136.01875000000001</v>
      </c>
    </row>
    <row r="4" spans="1:7" s="7" customFormat="1">
      <c r="A4" s="2" t="s">
        <v>92</v>
      </c>
      <c r="B4" s="3" t="s">
        <v>4</v>
      </c>
      <c r="C4" s="1">
        <v>0</v>
      </c>
      <c r="D4" s="4">
        <v>3475.0169999999998</v>
      </c>
      <c r="E4" s="4">
        <f t="shared" si="0"/>
        <v>0</v>
      </c>
      <c r="F4" s="10">
        <v>100</v>
      </c>
      <c r="G4" s="11">
        <v>74</v>
      </c>
    </row>
    <row r="5" spans="1:7" s="7" customFormat="1">
      <c r="A5" s="2" t="s">
        <v>7</v>
      </c>
      <c r="B5" s="3" t="s">
        <v>4</v>
      </c>
      <c r="C5" s="1">
        <v>0</v>
      </c>
      <c r="D5" s="9">
        <v>18691.46</v>
      </c>
      <c r="E5" s="4">
        <f t="shared" si="0"/>
        <v>0</v>
      </c>
      <c r="F5" s="10">
        <v>276.35000000000002</v>
      </c>
      <c r="G5" s="11">
        <f>2637/20</f>
        <v>131.85</v>
      </c>
    </row>
    <row r="6" spans="1:7" s="7" customFormat="1">
      <c r="A6" s="2" t="s">
        <v>75</v>
      </c>
      <c r="B6" s="3" t="s">
        <v>4</v>
      </c>
      <c r="C6" s="1">
        <v>0.3</v>
      </c>
      <c r="D6" s="4">
        <v>383.5</v>
      </c>
      <c r="E6" s="4">
        <f t="shared" si="0"/>
        <v>115.05</v>
      </c>
      <c r="F6" s="11">
        <f>3480/16</f>
        <v>217.5</v>
      </c>
      <c r="G6" s="18">
        <f>2176.3/16</f>
        <v>136.01875000000001</v>
      </c>
    </row>
    <row r="7" spans="1:7" s="7" customFormat="1">
      <c r="A7" s="2" t="s">
        <v>12</v>
      </c>
      <c r="B7" s="3" t="s">
        <v>4</v>
      </c>
      <c r="C7" s="1">
        <v>0.1</v>
      </c>
      <c r="D7" s="4">
        <v>13247.984160000002</v>
      </c>
      <c r="E7" s="4">
        <f t="shared" si="0"/>
        <v>1324.7984160000003</v>
      </c>
      <c r="F7" s="10">
        <v>276.35000000000002</v>
      </c>
      <c r="G7" s="11">
        <f>2637/20</f>
        <v>131.85</v>
      </c>
    </row>
    <row r="8" spans="1:7" s="7" customFormat="1">
      <c r="A8" s="2" t="s">
        <v>53</v>
      </c>
      <c r="B8" s="3" t="s">
        <v>4</v>
      </c>
      <c r="C8" s="1">
        <v>0</v>
      </c>
      <c r="D8" s="4">
        <v>196846.34759999998</v>
      </c>
      <c r="E8" s="4">
        <f t="shared" si="0"/>
        <v>0</v>
      </c>
      <c r="F8" s="11">
        <f>2507.1/2</f>
        <v>1253.55</v>
      </c>
      <c r="G8" s="11">
        <v>745</v>
      </c>
    </row>
    <row r="9" spans="1:7" s="7" customFormat="1">
      <c r="A9" s="2" t="s">
        <v>72</v>
      </c>
      <c r="B9" s="3" t="s">
        <v>4</v>
      </c>
      <c r="C9" s="1">
        <v>0.3</v>
      </c>
      <c r="D9" s="4">
        <f>715.68*2</f>
        <v>1431.36</v>
      </c>
      <c r="E9" s="4">
        <f t="shared" si="0"/>
        <v>429.40799999999996</v>
      </c>
      <c r="F9" s="11">
        <f>3480/16</f>
        <v>217.5</v>
      </c>
      <c r="G9" s="18">
        <f>2176.3/16</f>
        <v>136.01875000000001</v>
      </c>
    </row>
    <row r="10" spans="1:7" s="7" customFormat="1">
      <c r="A10" s="2" t="s">
        <v>67</v>
      </c>
      <c r="B10" s="3" t="s">
        <v>4</v>
      </c>
      <c r="C10" s="1">
        <v>0.3</v>
      </c>
      <c r="D10" s="4">
        <v>15172.46</v>
      </c>
      <c r="E10" s="4">
        <f t="shared" si="0"/>
        <v>4551.7379999999994</v>
      </c>
      <c r="F10" s="11">
        <f>3480/16</f>
        <v>217.5</v>
      </c>
      <c r="G10" s="18">
        <f>2176.3/16</f>
        <v>136.01875000000001</v>
      </c>
    </row>
    <row r="11" spans="1:7" s="7" customFormat="1">
      <c r="A11" s="2" t="s">
        <v>40</v>
      </c>
      <c r="B11" s="3" t="s">
        <v>4</v>
      </c>
      <c r="C11" s="1">
        <v>0.3</v>
      </c>
      <c r="D11" s="4">
        <v>407.02250399999997</v>
      </c>
      <c r="E11" s="4">
        <f t="shared" si="0"/>
        <v>122.10675119999999</v>
      </c>
      <c r="F11" s="10">
        <v>2507.5300000000002</v>
      </c>
      <c r="G11" s="11">
        <v>1264</v>
      </c>
    </row>
    <row r="12" spans="1:7" s="7" customFormat="1">
      <c r="A12" s="2" t="s">
        <v>74</v>
      </c>
      <c r="B12" s="3" t="s">
        <v>4</v>
      </c>
      <c r="C12" s="1">
        <v>0.3</v>
      </c>
      <c r="D12" s="4">
        <v>1354.36</v>
      </c>
      <c r="E12" s="4">
        <f t="shared" si="0"/>
        <v>406.30799999999994</v>
      </c>
      <c r="F12" s="11">
        <f>3480/16</f>
        <v>217.5</v>
      </c>
      <c r="G12" s="18">
        <f>2176.3/16</f>
        <v>136.01875000000001</v>
      </c>
    </row>
    <row r="13" spans="1:7" s="7" customFormat="1">
      <c r="A13" s="2" t="s">
        <v>70</v>
      </c>
      <c r="B13" s="3" t="s">
        <v>4</v>
      </c>
      <c r="C13" s="1">
        <v>0.3</v>
      </c>
      <c r="D13" s="4">
        <v>3303.23</v>
      </c>
      <c r="E13" s="4">
        <f t="shared" si="0"/>
        <v>990.96899999999994</v>
      </c>
      <c r="F13" s="11">
        <f>3480/16</f>
        <v>217.5</v>
      </c>
      <c r="G13" s="18">
        <f>2176.3/16</f>
        <v>136.01875000000001</v>
      </c>
    </row>
    <row r="14" spans="1:7" s="7" customFormat="1">
      <c r="A14" s="2" t="s">
        <v>9</v>
      </c>
      <c r="B14" s="3" t="s">
        <v>4</v>
      </c>
      <c r="C14" s="1">
        <v>0.1</v>
      </c>
      <c r="D14" s="4">
        <v>3151.6794</v>
      </c>
      <c r="E14" s="4">
        <f t="shared" si="0"/>
        <v>315.16794000000004</v>
      </c>
      <c r="F14" s="10">
        <v>276.35000000000002</v>
      </c>
      <c r="G14" s="11">
        <f>2637/20</f>
        <v>131.85</v>
      </c>
    </row>
    <row r="15" spans="1:7" s="7" customFormat="1">
      <c r="A15" s="2" t="s">
        <v>51</v>
      </c>
      <c r="B15" s="3" t="s">
        <v>4</v>
      </c>
      <c r="C15" s="1">
        <v>0.1</v>
      </c>
      <c r="D15" s="4">
        <v>106.92359999999999</v>
      </c>
      <c r="E15" s="4">
        <f t="shared" si="0"/>
        <v>10.692360000000001</v>
      </c>
      <c r="F15" s="11">
        <v>1658.21</v>
      </c>
      <c r="G15" s="11">
        <f>2156/3</f>
        <v>718.66666666666663</v>
      </c>
    </row>
    <row r="16" spans="1:7" s="7" customFormat="1">
      <c r="A16" s="2" t="s">
        <v>85</v>
      </c>
      <c r="B16" s="3" t="s">
        <v>4</v>
      </c>
      <c r="C16" s="1">
        <v>0.1</v>
      </c>
      <c r="D16" s="4">
        <f>21628.17+26160.76</f>
        <v>47788.929999999993</v>
      </c>
      <c r="E16" s="4">
        <f t="shared" si="0"/>
        <v>4778.8929999999991</v>
      </c>
      <c r="F16" s="10">
        <v>276.35000000000002</v>
      </c>
      <c r="G16" s="11">
        <f>2637/20</f>
        <v>131.85</v>
      </c>
    </row>
    <row r="17" spans="1:7" s="7" customFormat="1">
      <c r="A17" s="2" t="s">
        <v>17</v>
      </c>
      <c r="B17" s="3" t="s">
        <v>4</v>
      </c>
      <c r="C17" s="1">
        <v>0.1</v>
      </c>
      <c r="D17" s="4">
        <v>4481.5788000000002</v>
      </c>
      <c r="E17" s="4">
        <f t="shared" si="0"/>
        <v>448.15788000000003</v>
      </c>
      <c r="F17" s="10">
        <v>276.35000000000002</v>
      </c>
      <c r="G17" s="11">
        <f>2637/20</f>
        <v>131.85</v>
      </c>
    </row>
    <row r="18" spans="1:7" s="7" customFormat="1">
      <c r="A18" s="2" t="s">
        <v>62</v>
      </c>
      <c r="B18" s="3" t="s">
        <v>4</v>
      </c>
      <c r="C18" s="1">
        <v>0.3</v>
      </c>
      <c r="D18" s="4">
        <v>31875.35</v>
      </c>
      <c r="E18" s="4">
        <f t="shared" si="0"/>
        <v>9562.6049999999996</v>
      </c>
      <c r="F18" s="6">
        <v>200</v>
      </c>
      <c r="G18" s="11">
        <v>59</v>
      </c>
    </row>
    <row r="19" spans="1:7" s="7" customFormat="1">
      <c r="A19" s="2" t="s">
        <v>73</v>
      </c>
      <c r="B19" s="3" t="s">
        <v>4</v>
      </c>
      <c r="C19" s="1">
        <v>0.3</v>
      </c>
      <c r="D19" s="4">
        <v>1830.18</v>
      </c>
      <c r="E19" s="4">
        <f t="shared" si="0"/>
        <v>549.05399999999997</v>
      </c>
      <c r="F19" s="11">
        <f>3480/16</f>
        <v>217.5</v>
      </c>
      <c r="G19" s="18">
        <f>2176.3/16</f>
        <v>136.01875000000001</v>
      </c>
    </row>
    <row r="20" spans="1:7" s="7" customFormat="1" ht="15.75" customHeight="1">
      <c r="A20" s="2" t="s">
        <v>87</v>
      </c>
      <c r="B20" s="3" t="s">
        <v>4</v>
      </c>
      <c r="C20" s="1">
        <v>0.1</v>
      </c>
      <c r="D20" s="4">
        <f>40170.25+75421.69</f>
        <v>115591.94</v>
      </c>
      <c r="E20" s="4">
        <f t="shared" si="0"/>
        <v>11559.194000000001</v>
      </c>
      <c r="F20" s="10">
        <v>276.35000000000002</v>
      </c>
      <c r="G20" s="11">
        <f>2637/20</f>
        <v>131.85</v>
      </c>
    </row>
    <row r="21" spans="1:7" s="7" customFormat="1">
      <c r="A21" s="2" t="s">
        <v>15</v>
      </c>
      <c r="B21" s="3" t="s">
        <v>4</v>
      </c>
      <c r="C21" s="1">
        <v>0.1</v>
      </c>
      <c r="D21" s="4">
        <v>16144.614360000001</v>
      </c>
      <c r="E21" s="4">
        <f t="shared" si="0"/>
        <v>1614.4614360000003</v>
      </c>
      <c r="F21" s="10">
        <v>276.35000000000002</v>
      </c>
      <c r="G21" s="11">
        <f>2637/20</f>
        <v>131.85</v>
      </c>
    </row>
    <row r="22" spans="1:7" s="7" customFormat="1">
      <c r="A22" s="2" t="s">
        <v>54</v>
      </c>
      <c r="B22" s="3" t="s">
        <v>4</v>
      </c>
      <c r="C22" s="1">
        <v>0.1</v>
      </c>
      <c r="D22" s="4">
        <v>44493.761255999998</v>
      </c>
      <c r="E22" s="4">
        <f t="shared" si="0"/>
        <v>4449.3761255999998</v>
      </c>
      <c r="F22" s="11">
        <f>2507.1/2</f>
        <v>1253.55</v>
      </c>
      <c r="G22" s="11">
        <v>745</v>
      </c>
    </row>
    <row r="23" spans="1:7" s="7" customFormat="1">
      <c r="A23" s="2" t="s">
        <v>50</v>
      </c>
      <c r="B23" s="3" t="s">
        <v>4</v>
      </c>
      <c r="C23" s="1">
        <v>0.05</v>
      </c>
      <c r="D23" s="4">
        <v>35.641199999999998</v>
      </c>
      <c r="E23" s="4">
        <f t="shared" si="0"/>
        <v>1.78206</v>
      </c>
      <c r="F23" s="11">
        <v>1658.21</v>
      </c>
      <c r="G23" s="11">
        <f>2156/3</f>
        <v>718.66666666666663</v>
      </c>
    </row>
    <row r="24" spans="1:7" s="7" customFormat="1">
      <c r="A24" s="2" t="s">
        <v>34</v>
      </c>
      <c r="B24" s="3" t="s">
        <v>4</v>
      </c>
      <c r="C24" s="1">
        <v>0.1</v>
      </c>
      <c r="D24" s="4">
        <v>142.56</v>
      </c>
      <c r="E24" s="4">
        <f t="shared" si="0"/>
        <v>14.256</v>
      </c>
      <c r="F24" s="10">
        <v>281.64</v>
      </c>
      <c r="G24" s="11">
        <f>847/5</f>
        <v>169.4</v>
      </c>
    </row>
    <row r="25" spans="1:7" s="7" customFormat="1">
      <c r="A25" s="2" t="s">
        <v>38</v>
      </c>
      <c r="B25" s="3" t="s">
        <v>4</v>
      </c>
      <c r="C25" s="1">
        <v>0.1</v>
      </c>
      <c r="D25" s="4">
        <v>71.282399999999996</v>
      </c>
      <c r="E25" s="4">
        <f t="shared" si="0"/>
        <v>7.1282399999999999</v>
      </c>
      <c r="F25" s="10">
        <v>2507.5300000000002</v>
      </c>
      <c r="G25" s="11">
        <v>1264</v>
      </c>
    </row>
    <row r="26" spans="1:7" s="7" customFormat="1">
      <c r="A26" s="2" t="s">
        <v>24</v>
      </c>
      <c r="B26" s="3" t="s">
        <v>4</v>
      </c>
      <c r="C26" s="1">
        <v>0.05</v>
      </c>
      <c r="D26" s="4">
        <v>1461.29</v>
      </c>
      <c r="E26" s="4">
        <f t="shared" si="0"/>
        <v>73.064499999999995</v>
      </c>
      <c r="F26" s="10">
        <v>100</v>
      </c>
      <c r="G26" s="11">
        <v>74</v>
      </c>
    </row>
    <row r="27" spans="1:7" s="7" customFormat="1">
      <c r="A27" s="2" t="s">
        <v>24</v>
      </c>
      <c r="B27" s="3" t="s">
        <v>4</v>
      </c>
      <c r="C27" s="1">
        <v>0.05</v>
      </c>
      <c r="D27" s="4">
        <v>876.77</v>
      </c>
      <c r="E27" s="4">
        <f t="shared" si="0"/>
        <v>43.838500000000003</v>
      </c>
      <c r="F27" s="10">
        <v>100</v>
      </c>
      <c r="G27" s="11">
        <v>75</v>
      </c>
    </row>
    <row r="28" spans="1:7" s="7" customFormat="1">
      <c r="A28" s="2" t="s">
        <v>24</v>
      </c>
      <c r="B28" s="3" t="s">
        <v>4</v>
      </c>
      <c r="C28" s="1">
        <v>0.05</v>
      </c>
      <c r="D28" s="4">
        <v>142.56479999999999</v>
      </c>
      <c r="E28" s="4">
        <f t="shared" si="0"/>
        <v>7.1282399999999999</v>
      </c>
      <c r="F28" s="5">
        <f>13516.93/3</f>
        <v>4505.6433333333334</v>
      </c>
      <c r="G28" s="11">
        <v>1987</v>
      </c>
    </row>
    <row r="29" spans="1:7" s="7" customFormat="1">
      <c r="A29" s="2" t="s">
        <v>24</v>
      </c>
      <c r="B29" s="3" t="s">
        <v>4</v>
      </c>
      <c r="C29" s="1">
        <v>0.05</v>
      </c>
      <c r="D29" s="4">
        <v>491.85</v>
      </c>
      <c r="E29" s="4">
        <f t="shared" si="0"/>
        <v>24.592500000000001</v>
      </c>
      <c r="F29" s="11">
        <f>3480/16</f>
        <v>217.5</v>
      </c>
      <c r="G29" s="18">
        <f>2176.3/16</f>
        <v>136.01875000000001</v>
      </c>
    </row>
    <row r="30" spans="1:7" s="7" customFormat="1">
      <c r="A30" s="2" t="s">
        <v>83</v>
      </c>
      <c r="B30" s="3" t="s">
        <v>4</v>
      </c>
      <c r="C30" s="1">
        <v>0.1</v>
      </c>
      <c r="D30" s="4">
        <f>3060.59*2</f>
        <v>6121.18</v>
      </c>
      <c r="E30" s="4">
        <f t="shared" si="0"/>
        <v>612.11800000000005</v>
      </c>
      <c r="F30" s="10">
        <v>276.35000000000002</v>
      </c>
      <c r="G30" s="11">
        <f>2637/20</f>
        <v>131.85</v>
      </c>
    </row>
    <row r="31" spans="1:7" s="7" customFormat="1">
      <c r="A31" s="2" t="s">
        <v>66</v>
      </c>
      <c r="B31" s="3" t="s">
        <v>4</v>
      </c>
      <c r="C31" s="1">
        <v>0.05</v>
      </c>
      <c r="D31" s="4">
        <v>24218.195399999997</v>
      </c>
      <c r="E31" s="4">
        <f t="shared" si="0"/>
        <v>1210.90977</v>
      </c>
      <c r="F31" s="11">
        <f>14285/10</f>
        <v>1428.5</v>
      </c>
      <c r="G31" s="18">
        <f>3025/10</f>
        <v>302.5</v>
      </c>
    </row>
    <row r="32" spans="1:7" s="7" customFormat="1">
      <c r="A32" s="2" t="s">
        <v>33</v>
      </c>
      <c r="B32" s="3" t="s">
        <v>4</v>
      </c>
      <c r="C32" s="1">
        <v>0.1</v>
      </c>
      <c r="D32" s="4">
        <v>35.641199999999998</v>
      </c>
      <c r="E32" s="4">
        <f t="shared" si="0"/>
        <v>3.56412</v>
      </c>
      <c r="F32" s="10">
        <v>281.64</v>
      </c>
      <c r="G32" s="11">
        <f>847/5</f>
        <v>169.4</v>
      </c>
    </row>
    <row r="33" spans="1:7" s="7" customFormat="1">
      <c r="A33" s="2" t="s">
        <v>33</v>
      </c>
      <c r="B33" s="3" t="s">
        <v>4</v>
      </c>
      <c r="C33" s="1">
        <v>0.1</v>
      </c>
      <c r="D33" s="4">
        <v>71.282399999999996</v>
      </c>
      <c r="E33" s="4">
        <f t="shared" si="0"/>
        <v>7.1282399999999999</v>
      </c>
      <c r="F33" s="11">
        <f>14285/10</f>
        <v>1428.5</v>
      </c>
      <c r="G33" s="11">
        <f>3025/10</f>
        <v>302.5</v>
      </c>
    </row>
    <row r="34" spans="1:7" s="7" customFormat="1">
      <c r="A34" s="2" t="s">
        <v>56</v>
      </c>
      <c r="B34" s="3" t="s">
        <v>4</v>
      </c>
      <c r="C34" s="1">
        <v>0.05</v>
      </c>
      <c r="D34" s="4">
        <v>160.38999999999999</v>
      </c>
      <c r="E34" s="4">
        <f t="shared" ref="E34:E65" si="1">D34*C34</f>
        <v>8.019499999999999</v>
      </c>
      <c r="F34" s="5">
        <f>13516.93/3</f>
        <v>4505.6433333333334</v>
      </c>
      <c r="G34" s="11">
        <v>1987</v>
      </c>
    </row>
    <row r="35" spans="1:7" s="7" customFormat="1">
      <c r="A35" s="2" t="s">
        <v>65</v>
      </c>
      <c r="B35" s="3" t="s">
        <v>4</v>
      </c>
      <c r="C35" s="1">
        <v>0.1</v>
      </c>
      <c r="D35" s="4">
        <v>197.09583599999999</v>
      </c>
      <c r="E35" s="4">
        <f t="shared" si="1"/>
        <v>19.709583600000002</v>
      </c>
      <c r="F35" s="11">
        <f>14285/10</f>
        <v>1428.5</v>
      </c>
      <c r="G35" s="11">
        <f>3025/10</f>
        <v>302.5</v>
      </c>
    </row>
    <row r="36" spans="1:7" s="7" customFormat="1">
      <c r="A36" s="2" t="s">
        <v>37</v>
      </c>
      <c r="B36" s="3" t="s">
        <v>27</v>
      </c>
      <c r="C36" s="1">
        <v>0.3</v>
      </c>
      <c r="D36" s="4">
        <v>62078.51</v>
      </c>
      <c r="E36" s="4">
        <f t="shared" si="1"/>
        <v>18623.553</v>
      </c>
      <c r="F36" s="10">
        <v>2507.5300000000002</v>
      </c>
      <c r="G36" s="11">
        <v>1264</v>
      </c>
    </row>
    <row r="37" spans="1:7" s="7" customFormat="1">
      <c r="A37" s="2" t="s">
        <v>32</v>
      </c>
      <c r="B37" s="3" t="s">
        <v>4</v>
      </c>
      <c r="C37" s="1">
        <v>0.1</v>
      </c>
      <c r="D37" s="4">
        <v>4811.5619999999999</v>
      </c>
      <c r="E37" s="4">
        <f t="shared" si="1"/>
        <v>481.15620000000001</v>
      </c>
      <c r="F37" s="10">
        <v>281.64</v>
      </c>
      <c r="G37" s="11">
        <f>847/5</f>
        <v>169.4</v>
      </c>
    </row>
    <row r="38" spans="1:7" s="7" customFormat="1">
      <c r="A38" s="2" t="s">
        <v>32</v>
      </c>
      <c r="B38" s="3" t="s">
        <v>4</v>
      </c>
      <c r="C38" s="1">
        <v>0.1</v>
      </c>
      <c r="D38" s="4">
        <v>7698.4991999999993</v>
      </c>
      <c r="E38" s="4">
        <f t="shared" si="1"/>
        <v>769.84992</v>
      </c>
      <c r="F38" s="10">
        <v>2507.5300000000002</v>
      </c>
      <c r="G38" s="11">
        <v>1264</v>
      </c>
    </row>
    <row r="39" spans="1:7" s="7" customFormat="1">
      <c r="A39" s="2" t="s">
        <v>32</v>
      </c>
      <c r="B39" s="3" t="s">
        <v>4</v>
      </c>
      <c r="C39" s="1">
        <v>0.1</v>
      </c>
      <c r="D39" s="4">
        <v>12445.907039999998</v>
      </c>
      <c r="E39" s="4">
        <f t="shared" si="1"/>
        <v>1244.590704</v>
      </c>
      <c r="F39" s="11">
        <f>14285/10</f>
        <v>1428.5</v>
      </c>
      <c r="G39" s="11">
        <f>3025/10</f>
        <v>302.5</v>
      </c>
    </row>
    <row r="40" spans="1:7" s="7" customFormat="1">
      <c r="A40" s="2" t="s">
        <v>32</v>
      </c>
      <c r="B40" s="3" t="s">
        <v>4</v>
      </c>
      <c r="C40" s="1">
        <v>0.1</v>
      </c>
      <c r="D40" s="4">
        <v>3207.7079999999996</v>
      </c>
      <c r="E40" s="4">
        <f t="shared" si="1"/>
        <v>320.77080000000001</v>
      </c>
      <c r="F40" s="11">
        <f>14285/10</f>
        <v>1428.5</v>
      </c>
      <c r="G40" s="11">
        <f>3025/10</f>
        <v>302.5</v>
      </c>
    </row>
    <row r="41" spans="1:7" s="7" customFormat="1">
      <c r="A41" s="2" t="s">
        <v>32</v>
      </c>
      <c r="B41" s="3" t="s">
        <v>4</v>
      </c>
      <c r="C41" s="1">
        <v>0.1</v>
      </c>
      <c r="D41" s="4">
        <v>3207.7079999999996</v>
      </c>
      <c r="E41" s="4">
        <f t="shared" si="1"/>
        <v>320.77080000000001</v>
      </c>
      <c r="F41" s="11">
        <f>14285/10</f>
        <v>1428.5</v>
      </c>
      <c r="G41" s="18">
        <f>3025/10</f>
        <v>302.5</v>
      </c>
    </row>
    <row r="42" spans="1:7" s="7" customFormat="1">
      <c r="A42" s="2" t="s">
        <v>43</v>
      </c>
      <c r="B42" s="3" t="s">
        <v>4</v>
      </c>
      <c r="C42" s="1">
        <v>0.1</v>
      </c>
      <c r="D42" s="4">
        <v>178.20599999999999</v>
      </c>
      <c r="E42" s="4">
        <f t="shared" si="1"/>
        <v>17.820599999999999</v>
      </c>
      <c r="F42" s="10">
        <v>100</v>
      </c>
      <c r="G42" s="11">
        <v>75</v>
      </c>
    </row>
    <row r="43" spans="1:7" s="7" customFormat="1">
      <c r="A43" s="2" t="s">
        <v>11</v>
      </c>
      <c r="B43" s="3" t="s">
        <v>4</v>
      </c>
      <c r="C43" s="1">
        <v>0</v>
      </c>
      <c r="D43" s="4">
        <v>39875.120640000001</v>
      </c>
      <c r="E43" s="4">
        <f t="shared" si="1"/>
        <v>0</v>
      </c>
      <c r="F43" s="10">
        <v>276.35000000000002</v>
      </c>
      <c r="G43" s="11">
        <f>2637/20</f>
        <v>131.85</v>
      </c>
    </row>
    <row r="44" spans="1:7" s="7" customFormat="1">
      <c r="A44" s="2" t="s">
        <v>88</v>
      </c>
      <c r="B44" s="3" t="s">
        <v>4</v>
      </c>
      <c r="C44" s="1">
        <v>0.1</v>
      </c>
      <c r="D44" s="4">
        <f>15346.67+34898.02</f>
        <v>50244.689999999995</v>
      </c>
      <c r="E44" s="4">
        <f t="shared" si="1"/>
        <v>5024.4690000000001</v>
      </c>
      <c r="F44" s="10">
        <v>276.35000000000002</v>
      </c>
      <c r="G44" s="11">
        <f>2637/20</f>
        <v>131.85</v>
      </c>
    </row>
    <row r="45" spans="1:7" s="7" customFormat="1">
      <c r="A45" s="2" t="s">
        <v>8</v>
      </c>
      <c r="B45" s="3" t="s">
        <v>4</v>
      </c>
      <c r="C45" s="1">
        <v>0</v>
      </c>
      <c r="D45" s="4">
        <v>6339.7943999999998</v>
      </c>
      <c r="E45" s="4">
        <f t="shared" si="1"/>
        <v>0</v>
      </c>
      <c r="F45" s="10">
        <v>276.35000000000002</v>
      </c>
      <c r="G45" s="11">
        <f>2637/20</f>
        <v>131.85</v>
      </c>
    </row>
    <row r="46" spans="1:7" s="7" customFormat="1">
      <c r="A46" s="2" t="s">
        <v>13</v>
      </c>
      <c r="B46" s="3" t="s">
        <v>4</v>
      </c>
      <c r="C46" s="1">
        <v>0.1</v>
      </c>
      <c r="D46" s="4">
        <v>40990.050000000003</v>
      </c>
      <c r="E46" s="4">
        <f t="shared" si="1"/>
        <v>4099.0050000000001</v>
      </c>
      <c r="F46" s="10">
        <v>276.35000000000002</v>
      </c>
      <c r="G46" s="11">
        <f>2637/20</f>
        <v>131.85</v>
      </c>
    </row>
    <row r="47" spans="1:7" s="7" customFormat="1">
      <c r="A47" s="2" t="s">
        <v>64</v>
      </c>
      <c r="B47" s="3" t="s">
        <v>4</v>
      </c>
      <c r="C47" s="1">
        <v>0</v>
      </c>
      <c r="D47" s="4">
        <v>72395.831087999992</v>
      </c>
      <c r="E47" s="4">
        <f t="shared" si="1"/>
        <v>0</v>
      </c>
      <c r="F47" s="11">
        <f>14285/10</f>
        <v>1428.5</v>
      </c>
      <c r="G47" s="11">
        <f>3025/10</f>
        <v>302.5</v>
      </c>
    </row>
    <row r="48" spans="1:7" s="7" customFormat="1">
      <c r="A48" s="2" t="s">
        <v>26</v>
      </c>
      <c r="B48" s="3" t="s">
        <v>21</v>
      </c>
      <c r="C48" s="1">
        <v>0.3</v>
      </c>
      <c r="D48" s="4">
        <v>47.041049999999998</v>
      </c>
      <c r="E48" s="4">
        <f t="shared" si="1"/>
        <v>14.112314999999999</v>
      </c>
      <c r="F48" s="6">
        <v>2202.84</v>
      </c>
      <c r="G48" s="11">
        <v>894</v>
      </c>
    </row>
    <row r="49" spans="1:7" s="7" customFormat="1">
      <c r="A49" s="2" t="s">
        <v>58</v>
      </c>
      <c r="B49" s="3" t="s">
        <v>4</v>
      </c>
      <c r="C49" s="1">
        <v>0.1</v>
      </c>
      <c r="D49" s="4">
        <v>3214836.24</v>
      </c>
      <c r="E49" s="4">
        <f t="shared" si="1"/>
        <v>321483.62400000007</v>
      </c>
      <c r="F49" s="11">
        <f>14731/4</f>
        <v>3682.75</v>
      </c>
      <c r="G49" s="11">
        <v>1597</v>
      </c>
    </row>
    <row r="50" spans="1:7" s="7" customFormat="1">
      <c r="A50" s="2" t="s">
        <v>22</v>
      </c>
      <c r="B50" s="3" t="s">
        <v>21</v>
      </c>
      <c r="C50" s="1">
        <v>0.05</v>
      </c>
      <c r="D50" s="4">
        <v>19004.584200000001</v>
      </c>
      <c r="E50" s="4">
        <f t="shared" si="1"/>
        <v>950.22921000000008</v>
      </c>
      <c r="F50" s="6">
        <v>20041.939999999999</v>
      </c>
      <c r="G50" s="11">
        <v>6894</v>
      </c>
    </row>
    <row r="51" spans="1:7" s="7" customFormat="1">
      <c r="A51" s="2" t="s">
        <v>22</v>
      </c>
      <c r="B51" s="3" t="s">
        <v>23</v>
      </c>
      <c r="C51" s="1">
        <v>0.05</v>
      </c>
      <c r="D51" s="4">
        <v>30488.551715999998</v>
      </c>
      <c r="E51" s="4">
        <f t="shared" si="1"/>
        <v>1524.4275858000001</v>
      </c>
      <c r="F51" s="6">
        <v>23982.739999999998</v>
      </c>
      <c r="G51" s="11">
        <v>8457.5</v>
      </c>
    </row>
    <row r="52" spans="1:7" s="7" customFormat="1">
      <c r="A52" s="2" t="s">
        <v>22</v>
      </c>
      <c r="B52" s="3" t="s">
        <v>27</v>
      </c>
      <c r="C52" s="1">
        <v>0.05</v>
      </c>
      <c r="D52" s="4">
        <v>19324.463340000002</v>
      </c>
      <c r="E52" s="4">
        <f t="shared" si="1"/>
        <v>966.2231670000001</v>
      </c>
      <c r="F52" s="6">
        <v>12730.029999999999</v>
      </c>
      <c r="G52" s="11">
        <v>5957</v>
      </c>
    </row>
    <row r="53" spans="1:7" s="7" customFormat="1">
      <c r="A53" s="2" t="s">
        <v>30</v>
      </c>
      <c r="B53" s="3" t="s">
        <v>4</v>
      </c>
      <c r="C53" s="1">
        <v>0.05</v>
      </c>
      <c r="D53" s="4">
        <v>644416.91</v>
      </c>
      <c r="E53" s="4">
        <f t="shared" si="1"/>
        <v>32220.845500000003</v>
      </c>
      <c r="F53" s="6">
        <v>5836.4</v>
      </c>
      <c r="G53" s="11">
        <v>2457</v>
      </c>
    </row>
    <row r="54" spans="1:7" s="7" customFormat="1">
      <c r="A54" s="2" t="s">
        <v>22</v>
      </c>
      <c r="B54" s="3" t="s">
        <v>4</v>
      </c>
      <c r="C54" s="1">
        <v>0.05</v>
      </c>
      <c r="D54" s="4">
        <v>49436.482871999993</v>
      </c>
      <c r="E54" s="4">
        <f t="shared" si="1"/>
        <v>2471.8241435999998</v>
      </c>
      <c r="F54" s="10">
        <v>2507.5300000000002</v>
      </c>
      <c r="G54" s="11">
        <v>1264</v>
      </c>
    </row>
    <row r="55" spans="1:7" s="7" customFormat="1">
      <c r="A55" s="2" t="s">
        <v>22</v>
      </c>
      <c r="B55" s="3" t="s">
        <v>49</v>
      </c>
      <c r="C55" s="1">
        <v>0.05</v>
      </c>
      <c r="D55" s="4">
        <v>37.632840000000002</v>
      </c>
      <c r="E55" s="4">
        <f t="shared" si="1"/>
        <v>1.8816420000000003</v>
      </c>
      <c r="F55" s="11">
        <f>9978/2</f>
        <v>4989</v>
      </c>
      <c r="G55" s="11">
        <v>2417</v>
      </c>
    </row>
    <row r="56" spans="1:7" s="7" customFormat="1">
      <c r="A56" s="2" t="s">
        <v>22</v>
      </c>
      <c r="B56" s="3" t="s">
        <v>21</v>
      </c>
      <c r="C56" s="1">
        <v>0.05</v>
      </c>
      <c r="D56" s="4">
        <v>627.21400000000006</v>
      </c>
      <c r="E56" s="4">
        <f t="shared" si="1"/>
        <v>31.360700000000005</v>
      </c>
      <c r="F56" s="11">
        <v>1658.21</v>
      </c>
      <c r="G56" s="11">
        <f>2156/3</f>
        <v>718.66666666666663</v>
      </c>
    </row>
    <row r="57" spans="1:7" s="7" customFormat="1">
      <c r="A57" s="2" t="s">
        <v>86</v>
      </c>
      <c r="B57" s="3" t="s">
        <v>4</v>
      </c>
      <c r="C57" s="1">
        <v>0.05</v>
      </c>
      <c r="D57" s="17">
        <f>69944.78+10984.62</f>
        <v>80929.399999999994</v>
      </c>
      <c r="E57" s="4">
        <f t="shared" si="1"/>
        <v>4046.47</v>
      </c>
      <c r="F57" s="11">
        <f>14285/10</f>
        <v>1428.5</v>
      </c>
      <c r="G57" s="11">
        <f>3025/10</f>
        <v>302.5</v>
      </c>
    </row>
    <row r="58" spans="1:7" s="7" customFormat="1">
      <c r="A58" s="2" t="s">
        <v>48</v>
      </c>
      <c r="B58" s="3" t="s">
        <v>21</v>
      </c>
      <c r="C58" s="1">
        <v>0.05</v>
      </c>
      <c r="D58" s="4">
        <v>53569.98</v>
      </c>
      <c r="E58" s="4">
        <f t="shared" si="1"/>
        <v>2678.4990000000003</v>
      </c>
      <c r="F58" s="11">
        <f>9978/2</f>
        <v>4989</v>
      </c>
      <c r="G58" s="11">
        <v>2417</v>
      </c>
    </row>
    <row r="59" spans="1:7" s="7" customFormat="1">
      <c r="A59" s="2" t="s">
        <v>45</v>
      </c>
      <c r="B59" s="3" t="s">
        <v>21</v>
      </c>
      <c r="C59" s="1">
        <v>0.1</v>
      </c>
      <c r="D59" s="4">
        <v>15145.34</v>
      </c>
      <c r="E59" s="4">
        <f t="shared" si="1"/>
        <v>1514.5340000000001</v>
      </c>
      <c r="F59" s="11">
        <f>7385.17/2</f>
        <v>3692.585</v>
      </c>
      <c r="G59" s="11">
        <v>1426</v>
      </c>
    </row>
    <row r="60" spans="1:7" s="7" customFormat="1">
      <c r="A60" s="2" t="s">
        <v>63</v>
      </c>
      <c r="B60" s="3" t="s">
        <v>4</v>
      </c>
      <c r="C60" s="1">
        <v>0.05</v>
      </c>
      <c r="D60" s="4">
        <v>1447914.84</v>
      </c>
      <c r="E60" s="4">
        <f t="shared" si="1"/>
        <v>72395.742000000013</v>
      </c>
      <c r="F60" s="11">
        <f>14285/10</f>
        <v>1428.5</v>
      </c>
      <c r="G60" s="11">
        <f>3025/10</f>
        <v>302.5</v>
      </c>
    </row>
    <row r="61" spans="1:7" s="7" customFormat="1">
      <c r="A61" s="2" t="s">
        <v>46</v>
      </c>
      <c r="B61" s="3" t="s">
        <v>21</v>
      </c>
      <c r="C61" s="1">
        <v>0.05</v>
      </c>
      <c r="D61" s="4">
        <v>940.82100000000003</v>
      </c>
      <c r="E61" s="4">
        <f t="shared" si="1"/>
        <v>47.041050000000006</v>
      </c>
      <c r="F61" s="6">
        <v>3411.8</v>
      </c>
      <c r="G61" s="11">
        <v>1312</v>
      </c>
    </row>
    <row r="62" spans="1:7" s="7" customFormat="1">
      <c r="A62" s="2" t="s">
        <v>52</v>
      </c>
      <c r="B62" s="3" t="s">
        <v>27</v>
      </c>
      <c r="C62" s="1">
        <v>0.05</v>
      </c>
      <c r="D62" s="4">
        <v>43513.91</v>
      </c>
      <c r="E62" s="4">
        <f t="shared" si="1"/>
        <v>2175.6955000000003</v>
      </c>
      <c r="F62" s="6">
        <v>12987.95</v>
      </c>
      <c r="G62" s="11">
        <v>5647</v>
      </c>
    </row>
    <row r="63" spans="1:7" s="7" customFormat="1">
      <c r="A63" s="2" t="s">
        <v>52</v>
      </c>
      <c r="B63" s="3" t="s">
        <v>27</v>
      </c>
      <c r="C63" s="1">
        <v>0.05</v>
      </c>
      <c r="D63" s="4">
        <v>540715.54</v>
      </c>
      <c r="E63" s="4">
        <f t="shared" si="1"/>
        <v>27035.777000000002</v>
      </c>
      <c r="F63" s="6">
        <v>61248.600000000006</v>
      </c>
      <c r="G63" s="16">
        <v>43124.5</v>
      </c>
    </row>
    <row r="64" spans="1:7" s="7" customFormat="1">
      <c r="A64" s="2" t="s">
        <v>71</v>
      </c>
      <c r="B64" s="3" t="s">
        <v>4</v>
      </c>
      <c r="C64" s="1">
        <v>0.3</v>
      </c>
      <c r="D64" s="4">
        <v>1922.84</v>
      </c>
      <c r="E64" s="4">
        <f t="shared" si="1"/>
        <v>576.85199999999998</v>
      </c>
      <c r="F64" s="11">
        <f>3480/16</f>
        <v>217.5</v>
      </c>
      <c r="G64" s="18">
        <f>2176.3/16</f>
        <v>136.01875000000001</v>
      </c>
    </row>
    <row r="65" spans="1:7" s="7" customFormat="1">
      <c r="A65" s="2" t="s">
        <v>57</v>
      </c>
      <c r="B65" s="3" t="s">
        <v>27</v>
      </c>
      <c r="C65" s="1">
        <v>0.1</v>
      </c>
      <c r="D65" s="4">
        <v>834.50822700000003</v>
      </c>
      <c r="E65" s="4">
        <f t="shared" si="1"/>
        <v>83.450822700000003</v>
      </c>
      <c r="F65" s="11">
        <f>2918.58/3</f>
        <v>972.86</v>
      </c>
      <c r="G65" s="11">
        <v>427</v>
      </c>
    </row>
    <row r="66" spans="1:7" s="7" customFormat="1">
      <c r="A66" s="2" t="s">
        <v>28</v>
      </c>
      <c r="B66" s="3" t="s">
        <v>27</v>
      </c>
      <c r="C66" s="1">
        <v>0.1</v>
      </c>
      <c r="D66" s="4">
        <v>25450.46</v>
      </c>
      <c r="E66" s="4">
        <f t="shared" ref="E66:E97" si="2">D66*C66</f>
        <v>2545.0460000000003</v>
      </c>
      <c r="F66" s="6">
        <f>3377.72/2</f>
        <v>1688.86</v>
      </c>
      <c r="G66" s="11">
        <v>758</v>
      </c>
    </row>
    <row r="67" spans="1:7" s="7" customFormat="1">
      <c r="A67" s="2" t="s">
        <v>28</v>
      </c>
      <c r="B67" s="3" t="s">
        <v>27</v>
      </c>
      <c r="C67" s="1">
        <v>0.1</v>
      </c>
      <c r="D67" s="4">
        <v>7882.83</v>
      </c>
      <c r="E67" s="4">
        <f t="shared" si="2"/>
        <v>788.28300000000002</v>
      </c>
      <c r="F67" s="11">
        <f>2918.58/3</f>
        <v>972.86</v>
      </c>
      <c r="G67" s="11">
        <v>427</v>
      </c>
    </row>
    <row r="68" spans="1:7" s="7" customFormat="1">
      <c r="A68" s="2" t="s">
        <v>41</v>
      </c>
      <c r="B68" s="3" t="s">
        <v>4</v>
      </c>
      <c r="C68" s="1">
        <v>0.05</v>
      </c>
      <c r="D68" s="4">
        <v>438.38675999999998</v>
      </c>
      <c r="E68" s="4">
        <f t="shared" si="2"/>
        <v>21.919338</v>
      </c>
      <c r="F68" s="10">
        <v>2507.5300000000002</v>
      </c>
      <c r="G68" s="11">
        <v>1264</v>
      </c>
    </row>
    <row r="69" spans="1:7" s="7" customFormat="1">
      <c r="A69" s="2" t="s">
        <v>60</v>
      </c>
      <c r="B69" s="3" t="s">
        <v>4</v>
      </c>
      <c r="C69" s="1">
        <v>0.05</v>
      </c>
      <c r="D69" s="4">
        <v>2566.17</v>
      </c>
      <c r="E69" s="4">
        <f t="shared" si="2"/>
        <v>128.30850000000001</v>
      </c>
      <c r="F69" s="11">
        <f>14731/4</f>
        <v>3682.75</v>
      </c>
      <c r="G69" s="11">
        <v>1597</v>
      </c>
    </row>
    <row r="70" spans="1:7" s="7" customFormat="1">
      <c r="A70" s="2" t="s">
        <v>29</v>
      </c>
      <c r="B70" s="3" t="s">
        <v>27</v>
      </c>
      <c r="C70" s="1">
        <v>0.1</v>
      </c>
      <c r="D70" s="4">
        <v>860.85</v>
      </c>
      <c r="E70" s="4">
        <f t="shared" si="2"/>
        <v>86.085000000000008</v>
      </c>
      <c r="F70" s="6">
        <f>3377.72/2</f>
        <v>1688.86</v>
      </c>
      <c r="G70" s="11">
        <v>758</v>
      </c>
    </row>
    <row r="71" spans="1:7" s="7" customFormat="1">
      <c r="A71" s="2" t="s">
        <v>29</v>
      </c>
      <c r="B71" s="3" t="s">
        <v>27</v>
      </c>
      <c r="C71" s="1">
        <v>0.1</v>
      </c>
      <c r="D71" s="4">
        <v>269.07480600000002</v>
      </c>
      <c r="E71" s="4">
        <f t="shared" si="2"/>
        <v>26.907480600000003</v>
      </c>
      <c r="F71" s="11">
        <f>2918.58/3</f>
        <v>972.86</v>
      </c>
      <c r="G71" s="11">
        <v>427</v>
      </c>
    </row>
    <row r="72" spans="1:7" s="7" customFormat="1">
      <c r="A72" s="2" t="s">
        <v>68</v>
      </c>
      <c r="B72" s="3" t="s">
        <v>4</v>
      </c>
      <c r="C72" s="1">
        <v>0.1</v>
      </c>
      <c r="D72" s="4">
        <v>1514.75</v>
      </c>
      <c r="E72" s="4">
        <f t="shared" si="2"/>
        <v>151.47499999999999</v>
      </c>
      <c r="F72" s="11">
        <f>3480/16</f>
        <v>217.5</v>
      </c>
      <c r="G72" s="18">
        <f>2176.3/16</f>
        <v>136.01875000000001</v>
      </c>
    </row>
    <row r="73" spans="1:7" s="7" customFormat="1">
      <c r="A73" s="2" t="s">
        <v>59</v>
      </c>
      <c r="B73" s="3" t="s">
        <v>4</v>
      </c>
      <c r="C73" s="1">
        <v>0.1</v>
      </c>
      <c r="D73" s="4">
        <v>128308.31999999999</v>
      </c>
      <c r="E73" s="4">
        <f t="shared" si="2"/>
        <v>12830.832</v>
      </c>
      <c r="F73" s="11">
        <f>14731/4</f>
        <v>3682.75</v>
      </c>
      <c r="G73" s="11">
        <v>1597</v>
      </c>
    </row>
    <row r="74" spans="1:7" s="7" customFormat="1">
      <c r="A74" s="2" t="s">
        <v>19</v>
      </c>
      <c r="B74" s="3" t="s">
        <v>4</v>
      </c>
      <c r="C74" s="1">
        <v>0.1</v>
      </c>
      <c r="D74" s="4">
        <f>910.89*2</f>
        <v>1821.78</v>
      </c>
      <c r="E74" s="4">
        <f t="shared" si="2"/>
        <v>182.178</v>
      </c>
      <c r="F74" s="10">
        <v>276.35000000000002</v>
      </c>
      <c r="G74" s="11">
        <f>2637/20</f>
        <v>131.85</v>
      </c>
    </row>
    <row r="75" spans="1:7" s="7" customFormat="1">
      <c r="A75" s="2" t="s">
        <v>14</v>
      </c>
      <c r="B75" s="3" t="s">
        <v>4</v>
      </c>
      <c r="C75" s="1">
        <v>0.1</v>
      </c>
      <c r="D75" s="4">
        <v>1508.4338399999999</v>
      </c>
      <c r="E75" s="4">
        <f t="shared" si="2"/>
        <v>150.84338399999999</v>
      </c>
      <c r="F75" s="10">
        <v>276.35000000000002</v>
      </c>
      <c r="G75" s="11">
        <f>2637/20</f>
        <v>131.85</v>
      </c>
    </row>
    <row r="76" spans="1:7" s="7" customFormat="1">
      <c r="A76" s="2" t="s">
        <v>47</v>
      </c>
      <c r="B76" s="3" t="s">
        <v>21</v>
      </c>
      <c r="C76" s="1">
        <v>0.05</v>
      </c>
      <c r="D76" s="4">
        <v>78.401750000000007</v>
      </c>
      <c r="E76" s="4">
        <f t="shared" si="2"/>
        <v>3.9200875000000006</v>
      </c>
      <c r="F76" s="6">
        <v>2205.59</v>
      </c>
      <c r="G76" s="11">
        <v>905</v>
      </c>
    </row>
    <row r="77" spans="1:7" s="7" customFormat="1">
      <c r="A77" s="2" t="s">
        <v>84</v>
      </c>
      <c r="B77" s="3" t="s">
        <v>4</v>
      </c>
      <c r="C77" s="1">
        <v>0.1</v>
      </c>
      <c r="D77" s="4">
        <v>3935.0448000000001</v>
      </c>
      <c r="E77" s="4">
        <f t="shared" si="2"/>
        <v>393.50448000000006</v>
      </c>
      <c r="F77" s="10">
        <v>276.35000000000002</v>
      </c>
      <c r="G77" s="11">
        <f>2637/20</f>
        <v>131.85</v>
      </c>
    </row>
    <row r="78" spans="1:7" s="7" customFormat="1">
      <c r="A78" s="2" t="s">
        <v>80</v>
      </c>
      <c r="B78" s="3" t="s">
        <v>79</v>
      </c>
      <c r="C78" s="1">
        <v>0.05</v>
      </c>
      <c r="D78" s="4">
        <v>356.41199999999998</v>
      </c>
      <c r="E78" s="4">
        <f t="shared" si="2"/>
        <v>17.820599999999999</v>
      </c>
      <c r="F78" s="11">
        <v>284.39999999999998</v>
      </c>
      <c r="G78" s="18">
        <v>189</v>
      </c>
    </row>
    <row r="79" spans="1:7" s="7" customFormat="1">
      <c r="A79" s="2" t="s">
        <v>82</v>
      </c>
      <c r="B79" s="3" t="s">
        <v>81</v>
      </c>
      <c r="C79" s="1">
        <v>0.1</v>
      </c>
      <c r="D79" s="4">
        <v>106.92359999999999</v>
      </c>
      <c r="E79" s="4">
        <f t="shared" si="2"/>
        <v>10.692360000000001</v>
      </c>
      <c r="F79" s="11">
        <v>249.6</v>
      </c>
      <c r="G79" s="18">
        <v>159</v>
      </c>
    </row>
    <row r="80" spans="1:7" s="7" customFormat="1">
      <c r="A80" s="2" t="s">
        <v>31</v>
      </c>
      <c r="B80" s="3" t="s">
        <v>21</v>
      </c>
      <c r="C80" s="1">
        <v>0.05</v>
      </c>
      <c r="D80" s="4">
        <v>313.60700000000003</v>
      </c>
      <c r="E80" s="4">
        <f t="shared" si="2"/>
        <v>15.680350000000002</v>
      </c>
      <c r="F80" s="10">
        <v>281.64</v>
      </c>
      <c r="G80" s="11">
        <f>847/5</f>
        <v>169.4</v>
      </c>
    </row>
    <row r="81" spans="1:7" s="7" customFormat="1">
      <c r="A81" s="2" t="s">
        <v>31</v>
      </c>
      <c r="B81" s="3" t="s">
        <v>21</v>
      </c>
      <c r="C81" s="1">
        <v>0.05</v>
      </c>
      <c r="D81" s="4">
        <v>313.60700000000003</v>
      </c>
      <c r="E81" s="4">
        <f t="shared" si="2"/>
        <v>15.680350000000002</v>
      </c>
      <c r="F81" s="6">
        <v>2282.1799999999998</v>
      </c>
      <c r="G81" s="11">
        <v>746</v>
      </c>
    </row>
    <row r="82" spans="1:7" s="7" customFormat="1">
      <c r="A82" s="2" t="s">
        <v>31</v>
      </c>
      <c r="B82" s="3" t="s">
        <v>49</v>
      </c>
      <c r="C82" s="1">
        <v>0.05</v>
      </c>
      <c r="D82" s="4">
        <v>31.360700000000001</v>
      </c>
      <c r="E82" s="4">
        <f t="shared" si="2"/>
        <v>1.5680350000000001</v>
      </c>
      <c r="F82" s="11">
        <v>126</v>
      </c>
      <c r="G82" s="18">
        <v>95</v>
      </c>
    </row>
    <row r="83" spans="1:7" s="7" customFormat="1">
      <c r="A83" s="2" t="s">
        <v>31</v>
      </c>
      <c r="B83" s="3" t="s">
        <v>21</v>
      </c>
      <c r="C83" s="1">
        <v>0.05</v>
      </c>
      <c r="D83" s="4">
        <v>313.60700000000003</v>
      </c>
      <c r="E83" s="4">
        <f t="shared" si="2"/>
        <v>15.680350000000002</v>
      </c>
      <c r="F83" s="10">
        <v>281.64</v>
      </c>
      <c r="G83" s="11">
        <f>847/5</f>
        <v>169.4</v>
      </c>
    </row>
    <row r="84" spans="1:7" s="7" customFormat="1">
      <c r="A84" s="2" t="s">
        <v>61</v>
      </c>
      <c r="B84" s="3" t="s">
        <v>21</v>
      </c>
      <c r="C84" s="1">
        <v>0.05</v>
      </c>
      <c r="D84" s="4">
        <v>313.60700000000003</v>
      </c>
      <c r="E84" s="4">
        <f t="shared" si="2"/>
        <v>15.680350000000002</v>
      </c>
      <c r="F84" s="11">
        <v>1575</v>
      </c>
      <c r="G84" s="11">
        <v>821</v>
      </c>
    </row>
    <row r="85" spans="1:7" s="7" customFormat="1">
      <c r="A85" s="2" t="s">
        <v>76</v>
      </c>
      <c r="B85" s="3" t="s">
        <v>4</v>
      </c>
      <c r="C85" s="1">
        <v>0.3</v>
      </c>
      <c r="D85" s="4">
        <v>847.54</v>
      </c>
      <c r="E85" s="4">
        <f t="shared" si="2"/>
        <v>254.26199999999997</v>
      </c>
      <c r="F85" s="11">
        <f>3480/16</f>
        <v>217.5</v>
      </c>
      <c r="G85" s="18">
        <f>2176.3/16</f>
        <v>136.01875000000001</v>
      </c>
    </row>
    <row r="86" spans="1:7" s="7" customFormat="1">
      <c r="A86" s="2" t="s">
        <v>18</v>
      </c>
      <c r="B86" s="3" t="s">
        <v>4</v>
      </c>
      <c r="C86" s="1">
        <v>0.1</v>
      </c>
      <c r="D86" s="4">
        <v>62884.2</v>
      </c>
      <c r="E86" s="4">
        <f t="shared" si="2"/>
        <v>6288.42</v>
      </c>
      <c r="F86" s="10">
        <v>276.35000000000002</v>
      </c>
      <c r="G86" s="11">
        <f>2637/20</f>
        <v>131.85</v>
      </c>
    </row>
    <row r="87" spans="1:7" s="7" customFormat="1">
      <c r="A87" s="2" t="s">
        <v>10</v>
      </c>
      <c r="B87" s="3" t="s">
        <v>4</v>
      </c>
      <c r="C87" s="1">
        <v>0</v>
      </c>
      <c r="D87" s="4">
        <v>41791.629999999997</v>
      </c>
      <c r="E87" s="4">
        <f t="shared" si="2"/>
        <v>0</v>
      </c>
      <c r="F87" s="10">
        <v>276.35000000000002</v>
      </c>
      <c r="G87" s="11">
        <f>2637/20</f>
        <v>131.85</v>
      </c>
    </row>
    <row r="88" spans="1:7" s="8" customFormat="1">
      <c r="A88" s="2" t="s">
        <v>25</v>
      </c>
      <c r="B88" s="3" t="s">
        <v>4</v>
      </c>
      <c r="C88" s="1">
        <v>0.1</v>
      </c>
      <c r="D88" s="4">
        <v>7.1282399999999999</v>
      </c>
      <c r="E88" s="4">
        <f t="shared" si="2"/>
        <v>0.71282400000000001</v>
      </c>
      <c r="F88" s="11">
        <v>100</v>
      </c>
      <c r="G88" s="11">
        <v>74</v>
      </c>
    </row>
    <row r="89" spans="1:7" s="7" customFormat="1">
      <c r="A89" s="2" t="s">
        <v>78</v>
      </c>
      <c r="B89" s="3" t="s">
        <v>4</v>
      </c>
      <c r="C89" s="1">
        <v>0.3</v>
      </c>
      <c r="D89" s="4">
        <v>178.20599999999999</v>
      </c>
      <c r="E89" s="4">
        <f t="shared" si="2"/>
        <v>53.461799999999997</v>
      </c>
      <c r="F89" s="11">
        <f>3480/16</f>
        <v>217.5</v>
      </c>
      <c r="G89" s="18">
        <f>2176.3/16</f>
        <v>136.01875000000001</v>
      </c>
    </row>
    <row r="90" spans="1:7" s="7" customFormat="1">
      <c r="A90" s="2" t="s">
        <v>77</v>
      </c>
      <c r="B90" s="3" t="s">
        <v>4</v>
      </c>
      <c r="C90" s="1">
        <v>0.3</v>
      </c>
      <c r="D90" s="4">
        <v>41.343791999999993</v>
      </c>
      <c r="E90" s="4">
        <f t="shared" si="2"/>
        <v>12.403137599999997</v>
      </c>
      <c r="F90" s="11">
        <f>3480/16</f>
        <v>217.5</v>
      </c>
      <c r="G90" s="18">
        <f>2176.3/16</f>
        <v>136.01875000000001</v>
      </c>
    </row>
    <row r="91" spans="1:7" s="7" customFormat="1">
      <c r="A91" s="2" t="s">
        <v>36</v>
      </c>
      <c r="B91" s="3" t="s">
        <v>27</v>
      </c>
      <c r="C91" s="1">
        <v>0.3</v>
      </c>
      <c r="D91" s="4">
        <v>6773.9112000000005</v>
      </c>
      <c r="E91" s="4">
        <f t="shared" si="2"/>
        <v>2032.17336</v>
      </c>
      <c r="F91" s="6">
        <v>2313.02</v>
      </c>
      <c r="G91" s="11">
        <v>973</v>
      </c>
    </row>
    <row r="92" spans="1:7" s="7" customFormat="1">
      <c r="A92" s="2" t="s">
        <v>35</v>
      </c>
      <c r="B92" s="3" t="s">
        <v>4</v>
      </c>
      <c r="C92" s="1">
        <v>0.3</v>
      </c>
      <c r="D92" s="4">
        <v>2009.4508559999999</v>
      </c>
      <c r="E92" s="4">
        <f t="shared" si="2"/>
        <v>602.83525679999991</v>
      </c>
      <c r="F92" s="10">
        <v>281.64</v>
      </c>
      <c r="G92" s="11">
        <f>847/5</f>
        <v>169.4</v>
      </c>
    </row>
    <row r="93" spans="1:7" s="7" customFormat="1">
      <c r="A93" s="2" t="s">
        <v>42</v>
      </c>
      <c r="B93" s="3" t="s">
        <v>4</v>
      </c>
      <c r="C93" s="1">
        <v>0.05</v>
      </c>
      <c r="D93" s="4">
        <v>13542.943176000001</v>
      </c>
      <c r="E93" s="4">
        <f t="shared" si="2"/>
        <v>677.14715880000006</v>
      </c>
      <c r="F93" s="10">
        <v>2507.5300000000002</v>
      </c>
      <c r="G93" s="11">
        <v>1264</v>
      </c>
    </row>
    <row r="94" spans="1:7" s="7" customFormat="1">
      <c r="A94" s="2" t="s">
        <v>42</v>
      </c>
      <c r="B94" s="3" t="s">
        <v>4</v>
      </c>
      <c r="C94" s="1">
        <v>0.05</v>
      </c>
      <c r="D94" s="4">
        <v>8838.4699999999993</v>
      </c>
      <c r="E94" s="4">
        <f t="shared" si="2"/>
        <v>441.92349999999999</v>
      </c>
      <c r="F94" s="10">
        <v>200</v>
      </c>
      <c r="G94" s="11">
        <v>150</v>
      </c>
    </row>
    <row r="95" spans="1:7" s="7" customFormat="1">
      <c r="A95" s="2" t="s">
        <v>42</v>
      </c>
      <c r="B95" s="3" t="s">
        <v>4</v>
      </c>
      <c r="C95" s="1">
        <v>0.05</v>
      </c>
      <c r="D95" s="4">
        <v>3221.9644800000001</v>
      </c>
      <c r="E95" s="4">
        <f t="shared" si="2"/>
        <v>161.09822400000002</v>
      </c>
      <c r="F95" s="11">
        <f>14285/10</f>
        <v>1428.5</v>
      </c>
      <c r="G95" s="11">
        <f>3025/10</f>
        <v>302.5</v>
      </c>
    </row>
    <row r="96" spans="1:7" s="7" customFormat="1">
      <c r="A96" s="2" t="s">
        <v>20</v>
      </c>
      <c r="B96" s="3" t="s">
        <v>4</v>
      </c>
      <c r="C96" s="1">
        <v>0</v>
      </c>
      <c r="D96" s="4">
        <v>20939.204999999998</v>
      </c>
      <c r="E96" s="4">
        <f t="shared" si="2"/>
        <v>0</v>
      </c>
      <c r="F96" s="10">
        <v>100</v>
      </c>
      <c r="G96" s="11">
        <v>74</v>
      </c>
    </row>
    <row r="97" spans="1:7" s="7" customFormat="1">
      <c r="A97" s="2" t="s">
        <v>16</v>
      </c>
      <c r="B97" s="3" t="s">
        <v>4</v>
      </c>
      <c r="C97" s="1">
        <v>0.1</v>
      </c>
      <c r="D97" s="4">
        <f>582.97+291.48</f>
        <v>874.45</v>
      </c>
      <c r="E97" s="4">
        <f t="shared" si="2"/>
        <v>87.445000000000007</v>
      </c>
      <c r="F97" s="10">
        <v>276.35000000000002</v>
      </c>
      <c r="G97" s="11">
        <f>2637/20</f>
        <v>131.85</v>
      </c>
    </row>
    <row r="98" spans="1:7" s="7" customFormat="1">
      <c r="A98" s="2" t="s">
        <v>55</v>
      </c>
      <c r="B98" s="3" t="s">
        <v>27</v>
      </c>
      <c r="C98" s="1">
        <v>0.05</v>
      </c>
      <c r="D98" s="4">
        <v>10286.31</v>
      </c>
      <c r="E98" s="4">
        <f t="shared" ref="E98:E101" si="3">D98*C98</f>
        <v>514.31550000000004</v>
      </c>
      <c r="F98" s="5">
        <f>13516.93/3</f>
        <v>4505.6433333333334</v>
      </c>
      <c r="G98" s="11">
        <v>1987</v>
      </c>
    </row>
    <row r="99" spans="1:7" s="7" customFormat="1">
      <c r="A99" s="2" t="s">
        <v>6</v>
      </c>
      <c r="B99" s="3" t="s">
        <v>4</v>
      </c>
      <c r="C99" s="1">
        <v>0.1</v>
      </c>
      <c r="D99" s="4">
        <v>3133.4616000000001</v>
      </c>
      <c r="E99" s="4">
        <f t="shared" si="3"/>
        <v>313.34616000000005</v>
      </c>
      <c r="F99" s="10">
        <v>276.35000000000002</v>
      </c>
      <c r="G99" s="11">
        <f>2637/20</f>
        <v>131.85</v>
      </c>
    </row>
    <row r="100" spans="1:7" s="7" customFormat="1">
      <c r="A100" s="2" t="s">
        <v>5</v>
      </c>
      <c r="B100" s="3" t="s">
        <v>4</v>
      </c>
      <c r="C100" s="1">
        <v>0.1</v>
      </c>
      <c r="D100" s="4">
        <v>5640.230880000001</v>
      </c>
      <c r="E100" s="4">
        <f t="shared" si="3"/>
        <v>564.02308800000014</v>
      </c>
      <c r="F100" s="10">
        <v>276.35000000000002</v>
      </c>
      <c r="G100" s="11">
        <f>2637/20</f>
        <v>131.85</v>
      </c>
    </row>
    <row r="101" spans="1:7" s="7" customFormat="1">
      <c r="A101" s="2" t="s">
        <v>39</v>
      </c>
      <c r="B101" s="3" t="s">
        <v>4</v>
      </c>
      <c r="C101" s="1">
        <v>0.3</v>
      </c>
      <c r="D101" s="4">
        <v>81.618347999999997</v>
      </c>
      <c r="E101" s="4">
        <f t="shared" si="3"/>
        <v>24.4855044</v>
      </c>
      <c r="F101" s="10">
        <v>2507.5300000000002</v>
      </c>
      <c r="G101" s="11">
        <v>1264</v>
      </c>
    </row>
    <row r="102" spans="1:7" s="7" customFormat="1"/>
    <row r="103" spans="1:7" s="7" customFormat="1"/>
    <row r="104" spans="1:7" s="7" customFormat="1"/>
    <row r="105" spans="1:7" s="7" customFormat="1"/>
    <row r="106" spans="1:7" s="7" customFormat="1"/>
    <row r="107" spans="1:7" s="7" customFormat="1"/>
    <row r="108" spans="1:7" s="7" customFormat="1"/>
    <row r="109" spans="1:7" s="7" customFormat="1"/>
    <row r="110" spans="1:7" s="7" customFormat="1"/>
    <row r="111" spans="1:7" s="7" customFormat="1"/>
    <row r="112" spans="1:7" s="7" customFormat="1"/>
    <row r="113" s="7" customFormat="1"/>
    <row r="114" s="7" customFormat="1"/>
    <row r="115" s="7" customFormat="1"/>
    <row r="116" s="7" customFormat="1"/>
    <row r="117" s="7" customFormat="1"/>
    <row r="118" s="7" customFormat="1"/>
    <row r="119" s="7" customFormat="1"/>
    <row r="120" s="7" customFormat="1"/>
    <row r="121" s="7" customFormat="1"/>
    <row r="122" s="7" customFormat="1"/>
    <row r="123" s="7" customFormat="1"/>
    <row r="124" s="7" customFormat="1"/>
    <row r="125" s="7" customFormat="1"/>
    <row r="126" s="7" customFormat="1"/>
    <row r="127" s="7" customFormat="1"/>
    <row r="128" s="7" customFormat="1"/>
    <row r="129" s="7" customFormat="1"/>
    <row r="130" s="7" customFormat="1"/>
    <row r="131" s="7" customFormat="1"/>
    <row r="132" s="7" customFormat="1"/>
    <row r="133" s="7" customFormat="1"/>
    <row r="134" s="7" customFormat="1"/>
    <row r="135" s="7" customFormat="1"/>
    <row r="136" s="7" customFormat="1"/>
    <row r="137" s="7" customFormat="1"/>
    <row r="138" s="7" customFormat="1"/>
    <row r="139" s="7" customFormat="1"/>
    <row r="140" s="7" customFormat="1"/>
    <row r="141" s="7" customFormat="1"/>
    <row r="142" s="7" customFormat="1"/>
    <row r="143" s="7" customFormat="1"/>
    <row r="144" s="7" customFormat="1"/>
    <row r="145" s="7" customFormat="1"/>
    <row r="146" s="7" customFormat="1"/>
    <row r="147" s="7" customFormat="1"/>
    <row r="148" s="7" customFormat="1"/>
    <row r="149" s="7" customFormat="1"/>
    <row r="150" s="7" customFormat="1"/>
    <row r="151" s="7" customFormat="1"/>
    <row r="152" s="7" customFormat="1"/>
    <row r="153" s="7" customFormat="1"/>
    <row r="154" s="7" customFormat="1"/>
    <row r="155" s="7" customFormat="1"/>
    <row r="156" s="7" customFormat="1"/>
    <row r="157" s="7" customFormat="1"/>
    <row r="158" s="7" customFormat="1"/>
    <row r="159" s="7" customFormat="1"/>
    <row r="160" s="7" customFormat="1"/>
    <row r="161" s="7" customFormat="1"/>
    <row r="162" s="7" customFormat="1"/>
    <row r="163" s="7" customFormat="1"/>
    <row r="164" s="7" customFormat="1"/>
    <row r="165" s="7" customFormat="1"/>
    <row r="166" s="7" customFormat="1"/>
    <row r="167" s="7" customFormat="1"/>
    <row r="168" s="7" customFormat="1"/>
    <row r="169" s="7" customFormat="1"/>
    <row r="170" s="7" customFormat="1"/>
    <row r="171" s="7" customFormat="1"/>
    <row r="172" s="7" customFormat="1"/>
    <row r="173" s="7" customFormat="1"/>
    <row r="174" s="7" customFormat="1"/>
    <row r="175" s="7" customFormat="1"/>
    <row r="176" s="7" customFormat="1"/>
    <row r="177" s="7" customFormat="1"/>
    <row r="178" s="7" customFormat="1"/>
  </sheetData>
  <autoFilter ref="A2:A100" xr:uid="{00000000-0009-0000-0000-000000000000}"/>
  <sortState xmlns:xlrd2="http://schemas.microsoft.com/office/spreadsheetml/2017/richdata2" ref="A3:G101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asus</cp:lastModifiedBy>
  <dcterms:created xsi:type="dcterms:W3CDTF">2020-04-24T12:55:40Z</dcterms:created>
  <dcterms:modified xsi:type="dcterms:W3CDTF">2020-05-11T15:01:43Z</dcterms:modified>
</cp:coreProperties>
</file>