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kpu\Documents\LPPA\"/>
    </mc:Choice>
  </mc:AlternateContent>
  <xr:revisionPtr revIDLastSave="0" documentId="13_ncr:1_{4C7BBDD4-68EC-4AA3-97C7-2EE5BB6D23CA}" xr6:coauthVersionLast="47" xr6:coauthVersionMax="47" xr10:uidLastSave="{00000000-0000-0000-0000-000000000000}"/>
  <bookViews>
    <workbookView xWindow="-110" yWindow="-110" windowWidth="19420" windowHeight="10300" activeTab="1" xr2:uid="{57E462F7-FDD1-4C1A-896D-9C74AAF5D34C}"/>
  </bookViews>
  <sheets>
    <sheet name="Sheet1" sheetId="1" r:id="rId1"/>
    <sheet name="Rev 1" sheetId="2" r:id="rId2"/>
  </sheets>
  <definedNames>
    <definedName name="_xlnm.Print_Titles" localSheetId="1">'Rev 1'!$5:$6</definedName>
    <definedName name="_xlnm.Print_Titles" localSheetId="0">Sheet1!$5:$6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2" l="1"/>
  <c r="D57" i="2" s="1"/>
  <c r="D56" i="2" s="1"/>
  <c r="E57" i="2"/>
  <c r="E56" i="2" s="1"/>
  <c r="D53" i="2"/>
  <c r="D52" i="2" s="1"/>
  <c r="D49" i="2"/>
  <c r="H49" i="2" s="1"/>
  <c r="H48" i="2" s="1"/>
  <c r="J48" i="2" s="1"/>
  <c r="D47" i="2"/>
  <c r="D43" i="2"/>
  <c r="D42" i="2" s="1"/>
  <c r="D41" i="2"/>
  <c r="D40" i="2" s="1"/>
  <c r="D39" i="2"/>
  <c r="D38" i="2" s="1"/>
  <c r="D37" i="2"/>
  <c r="D36" i="2" s="1"/>
  <c r="D35" i="2"/>
  <c r="D34" i="2" s="1"/>
  <c r="I196" i="2"/>
  <c r="I195" i="2" s="1"/>
  <c r="H196" i="2"/>
  <c r="G195" i="2"/>
  <c r="F195" i="2"/>
  <c r="E195" i="2"/>
  <c r="E194" i="2" s="1"/>
  <c r="E193" i="2" s="1"/>
  <c r="E192" i="2" s="1"/>
  <c r="E191" i="2" s="1"/>
  <c r="E190" i="2" s="1"/>
  <c r="D195" i="2"/>
  <c r="D194" i="2" s="1"/>
  <c r="D193" i="2" s="1"/>
  <c r="D192" i="2" s="1"/>
  <c r="D191" i="2" s="1"/>
  <c r="I194" i="2"/>
  <c r="G194" i="2"/>
  <c r="F194" i="2"/>
  <c r="I193" i="2"/>
  <c r="I192" i="2" s="1"/>
  <c r="I191" i="2" s="1"/>
  <c r="I190" i="2" s="1"/>
  <c r="G193" i="2"/>
  <c r="F193" i="2"/>
  <c r="G192" i="2"/>
  <c r="G191" i="2" s="1"/>
  <c r="G190" i="2" s="1"/>
  <c r="F192" i="2"/>
  <c r="F191" i="2"/>
  <c r="F190" i="2"/>
  <c r="D190" i="2"/>
  <c r="J189" i="2"/>
  <c r="I189" i="2"/>
  <c r="J188" i="2"/>
  <c r="I188" i="2"/>
  <c r="J187" i="2"/>
  <c r="I187" i="2"/>
  <c r="H187" i="2"/>
  <c r="G187" i="2"/>
  <c r="F187" i="2"/>
  <c r="E187" i="2"/>
  <c r="D187" i="2"/>
  <c r="C187" i="2"/>
  <c r="J186" i="2"/>
  <c r="I186" i="2"/>
  <c r="I185" i="2"/>
  <c r="H185" i="2"/>
  <c r="G185" i="2"/>
  <c r="F185" i="2"/>
  <c r="E185" i="2"/>
  <c r="D185" i="2"/>
  <c r="C185" i="2"/>
  <c r="J185" i="2" s="1"/>
  <c r="J184" i="2"/>
  <c r="I184" i="2"/>
  <c r="I182" i="2" s="1"/>
  <c r="J183" i="2"/>
  <c r="I183" i="2"/>
  <c r="H182" i="2"/>
  <c r="J182" i="2" s="1"/>
  <c r="G182" i="2"/>
  <c r="F182" i="2"/>
  <c r="E182" i="2"/>
  <c r="D182" i="2"/>
  <c r="C182" i="2"/>
  <c r="J181" i="2"/>
  <c r="I181" i="2"/>
  <c r="J180" i="2"/>
  <c r="I180" i="2"/>
  <c r="H180" i="2"/>
  <c r="G180" i="2"/>
  <c r="F180" i="2"/>
  <c r="E180" i="2"/>
  <c r="D180" i="2"/>
  <c r="C180" i="2"/>
  <c r="J179" i="2"/>
  <c r="I179" i="2"/>
  <c r="J178" i="2"/>
  <c r="I178" i="2"/>
  <c r="H178" i="2"/>
  <c r="G178" i="2"/>
  <c r="F178" i="2"/>
  <c r="E178" i="2"/>
  <c r="D178" i="2"/>
  <c r="C178" i="2"/>
  <c r="J177" i="2"/>
  <c r="I177" i="2"/>
  <c r="I176" i="2" s="1"/>
  <c r="H176" i="2"/>
  <c r="G176" i="2"/>
  <c r="F176" i="2"/>
  <c r="E176" i="2"/>
  <c r="D176" i="2"/>
  <c r="C176" i="2"/>
  <c r="J176" i="2" s="1"/>
  <c r="J175" i="2"/>
  <c r="I175" i="2"/>
  <c r="I174" i="2"/>
  <c r="H174" i="2"/>
  <c r="J174" i="2" s="1"/>
  <c r="G174" i="2"/>
  <c r="F174" i="2"/>
  <c r="E174" i="2"/>
  <c r="D174" i="2"/>
  <c r="C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I165" i="2" s="1"/>
  <c r="I161" i="2" s="1"/>
  <c r="J166" i="2"/>
  <c r="I166" i="2"/>
  <c r="H165" i="2"/>
  <c r="J165" i="2" s="1"/>
  <c r="G165" i="2"/>
  <c r="F165" i="2"/>
  <c r="F161" i="2" s="1"/>
  <c r="E165" i="2"/>
  <c r="D165" i="2"/>
  <c r="C165" i="2"/>
  <c r="J164" i="2"/>
  <c r="I164" i="2"/>
  <c r="J163" i="2"/>
  <c r="I163" i="2"/>
  <c r="J162" i="2"/>
  <c r="I162" i="2"/>
  <c r="H162" i="2"/>
  <c r="G162" i="2"/>
  <c r="F162" i="2"/>
  <c r="E162" i="2"/>
  <c r="D162" i="2"/>
  <c r="C162" i="2"/>
  <c r="C161" i="2" s="1"/>
  <c r="D161" i="2"/>
  <c r="J160" i="2"/>
  <c r="I160" i="2"/>
  <c r="I159" i="2" s="1"/>
  <c r="I156" i="2" s="1"/>
  <c r="H159" i="2"/>
  <c r="G159" i="2"/>
  <c r="F159" i="2"/>
  <c r="E159" i="2"/>
  <c r="D159" i="2"/>
  <c r="C159" i="2"/>
  <c r="C156" i="2" s="1"/>
  <c r="J158" i="2"/>
  <c r="I158" i="2"/>
  <c r="I157" i="2"/>
  <c r="H157" i="2"/>
  <c r="J157" i="2" s="1"/>
  <c r="G157" i="2"/>
  <c r="F157" i="2"/>
  <c r="F156" i="2" s="1"/>
  <c r="E157" i="2"/>
  <c r="D157" i="2"/>
  <c r="C157" i="2"/>
  <c r="H156" i="2"/>
  <c r="G156" i="2"/>
  <c r="E156" i="2"/>
  <c r="D156" i="2"/>
  <c r="J155" i="2"/>
  <c r="I155" i="2"/>
  <c r="I154" i="2"/>
  <c r="H154" i="2"/>
  <c r="J154" i="2" s="1"/>
  <c r="G154" i="2"/>
  <c r="F154" i="2"/>
  <c r="E154" i="2"/>
  <c r="D154" i="2"/>
  <c r="C154" i="2"/>
  <c r="J153" i="2"/>
  <c r="I153" i="2"/>
  <c r="J152" i="2"/>
  <c r="I152" i="2"/>
  <c r="I151" i="2" s="1"/>
  <c r="I148" i="2" s="1"/>
  <c r="H151" i="2"/>
  <c r="G151" i="2"/>
  <c r="F151" i="2"/>
  <c r="E151" i="2"/>
  <c r="D151" i="2"/>
  <c r="C151" i="2"/>
  <c r="C148" i="2" s="1"/>
  <c r="J150" i="2"/>
  <c r="I150" i="2"/>
  <c r="I149" i="2"/>
  <c r="H149" i="2"/>
  <c r="J149" i="2" s="1"/>
  <c r="G149" i="2"/>
  <c r="F149" i="2"/>
  <c r="F148" i="2" s="1"/>
  <c r="E149" i="2"/>
  <c r="D149" i="2"/>
  <c r="D148" i="2" s="1"/>
  <c r="C149" i="2"/>
  <c r="G148" i="2"/>
  <c r="E148" i="2"/>
  <c r="J147" i="2"/>
  <c r="I147" i="2"/>
  <c r="I146" i="2"/>
  <c r="H146" i="2"/>
  <c r="H142" i="2" s="1"/>
  <c r="J142" i="2" s="1"/>
  <c r="G146" i="2"/>
  <c r="G142" i="2" s="1"/>
  <c r="F146" i="2"/>
  <c r="E146" i="2"/>
  <c r="D146" i="2"/>
  <c r="C146" i="2"/>
  <c r="J145" i="2"/>
  <c r="I145" i="2"/>
  <c r="J144" i="2"/>
  <c r="I144" i="2"/>
  <c r="H143" i="2"/>
  <c r="G143" i="2"/>
  <c r="F143" i="2"/>
  <c r="F142" i="2" s="1"/>
  <c r="E143" i="2"/>
  <c r="D143" i="2"/>
  <c r="D142" i="2" s="1"/>
  <c r="C143" i="2"/>
  <c r="J143" i="2" s="1"/>
  <c r="E142" i="2"/>
  <c r="C142" i="2"/>
  <c r="J141" i="2"/>
  <c r="I141" i="2"/>
  <c r="J140" i="2"/>
  <c r="I140" i="2"/>
  <c r="J139" i="2"/>
  <c r="I139" i="2"/>
  <c r="H139" i="2"/>
  <c r="G139" i="2"/>
  <c r="G131" i="2" s="1"/>
  <c r="F139" i="2"/>
  <c r="F131" i="2" s="1"/>
  <c r="E139" i="2"/>
  <c r="D139" i="2"/>
  <c r="C139" i="2"/>
  <c r="J138" i="2"/>
  <c r="I138" i="2"/>
  <c r="I137" i="2"/>
  <c r="H137" i="2"/>
  <c r="J137" i="2" s="1"/>
  <c r="G137" i="2"/>
  <c r="F137" i="2"/>
  <c r="E137" i="2"/>
  <c r="D137" i="2"/>
  <c r="C137" i="2"/>
  <c r="J136" i="2"/>
  <c r="I136" i="2"/>
  <c r="J135" i="2"/>
  <c r="I135" i="2"/>
  <c r="J134" i="2"/>
  <c r="I134" i="2"/>
  <c r="J133" i="2"/>
  <c r="I133" i="2"/>
  <c r="I132" i="2"/>
  <c r="H132" i="2"/>
  <c r="J132" i="2" s="1"/>
  <c r="G132" i="2"/>
  <c r="F132" i="2"/>
  <c r="E132" i="2"/>
  <c r="D132" i="2"/>
  <c r="C132" i="2"/>
  <c r="C131" i="2" s="1"/>
  <c r="I131" i="2"/>
  <c r="H131" i="2"/>
  <c r="J131" i="2" s="1"/>
  <c r="E131" i="2"/>
  <c r="D131" i="2"/>
  <c r="J130" i="2"/>
  <c r="I130" i="2"/>
  <c r="I129" i="2" s="1"/>
  <c r="I126" i="2" s="1"/>
  <c r="H129" i="2"/>
  <c r="G129" i="2"/>
  <c r="F129" i="2"/>
  <c r="E129" i="2"/>
  <c r="D129" i="2"/>
  <c r="C129" i="2"/>
  <c r="C126" i="2" s="1"/>
  <c r="J128" i="2"/>
  <c r="I128" i="2"/>
  <c r="I127" i="2"/>
  <c r="H127" i="2"/>
  <c r="J127" i="2" s="1"/>
  <c r="G127" i="2"/>
  <c r="F127" i="2"/>
  <c r="F126" i="2" s="1"/>
  <c r="E127" i="2"/>
  <c r="D127" i="2"/>
  <c r="D126" i="2" s="1"/>
  <c r="C127" i="2"/>
  <c r="G126" i="2"/>
  <c r="E126" i="2"/>
  <c r="J125" i="2"/>
  <c r="I125" i="2"/>
  <c r="I124" i="2"/>
  <c r="H124" i="2"/>
  <c r="J124" i="2" s="1"/>
  <c r="G124" i="2"/>
  <c r="G121" i="2" s="1"/>
  <c r="F124" i="2"/>
  <c r="F121" i="2" s="1"/>
  <c r="E124" i="2"/>
  <c r="D124" i="2"/>
  <c r="C124" i="2"/>
  <c r="J123" i="2"/>
  <c r="I123" i="2"/>
  <c r="J122" i="2"/>
  <c r="I122" i="2"/>
  <c r="H122" i="2"/>
  <c r="G122" i="2"/>
  <c r="F122" i="2"/>
  <c r="E122" i="2"/>
  <c r="D122" i="2"/>
  <c r="D121" i="2" s="1"/>
  <c r="C122" i="2"/>
  <c r="I121" i="2"/>
  <c r="E121" i="2"/>
  <c r="C121" i="2"/>
  <c r="J120" i="2"/>
  <c r="I120" i="2"/>
  <c r="I119" i="2" s="1"/>
  <c r="J119" i="2"/>
  <c r="H119" i="2"/>
  <c r="G119" i="2"/>
  <c r="F119" i="2"/>
  <c r="F114" i="2" s="1"/>
  <c r="E119" i="2"/>
  <c r="D119" i="2"/>
  <c r="C119" i="2"/>
  <c r="C114" i="2" s="1"/>
  <c r="J118" i="2"/>
  <c r="I118" i="2"/>
  <c r="I117" i="2"/>
  <c r="H117" i="2"/>
  <c r="J117" i="2" s="1"/>
  <c r="G117" i="2"/>
  <c r="F117" i="2"/>
  <c r="E117" i="2"/>
  <c r="E114" i="2" s="1"/>
  <c r="D117" i="2"/>
  <c r="C117" i="2"/>
  <c r="J116" i="2"/>
  <c r="I116" i="2"/>
  <c r="J115" i="2"/>
  <c r="I115" i="2"/>
  <c r="H115" i="2"/>
  <c r="G115" i="2"/>
  <c r="F115" i="2"/>
  <c r="E115" i="2"/>
  <c r="D115" i="2"/>
  <c r="C115" i="2"/>
  <c r="I114" i="2"/>
  <c r="G114" i="2"/>
  <c r="J113" i="2"/>
  <c r="I113" i="2"/>
  <c r="J112" i="2"/>
  <c r="I112" i="2"/>
  <c r="J111" i="2"/>
  <c r="H111" i="2"/>
  <c r="G111" i="2"/>
  <c r="G107" i="2" s="1"/>
  <c r="F111" i="2"/>
  <c r="E111" i="2"/>
  <c r="E107" i="2" s="1"/>
  <c r="D111" i="2"/>
  <c r="D107" i="2" s="1"/>
  <c r="C111" i="2"/>
  <c r="J110" i="2"/>
  <c r="I110" i="2"/>
  <c r="J109" i="2"/>
  <c r="I109" i="2"/>
  <c r="I108" i="2" s="1"/>
  <c r="H108" i="2"/>
  <c r="J108" i="2" s="1"/>
  <c r="G108" i="2"/>
  <c r="F108" i="2"/>
  <c r="E108" i="2"/>
  <c r="D108" i="2"/>
  <c r="C108" i="2"/>
  <c r="C107" i="2" s="1"/>
  <c r="H107" i="2"/>
  <c r="J107" i="2" s="1"/>
  <c r="F107" i="2"/>
  <c r="J106" i="2"/>
  <c r="I106" i="2"/>
  <c r="I105" i="2" s="1"/>
  <c r="I100" i="2" s="1"/>
  <c r="H105" i="2"/>
  <c r="J105" i="2" s="1"/>
  <c r="G105" i="2"/>
  <c r="F105" i="2"/>
  <c r="E105" i="2"/>
  <c r="D105" i="2"/>
  <c r="C105" i="2"/>
  <c r="J104" i="2"/>
  <c r="I104" i="2"/>
  <c r="I103" i="2" s="1"/>
  <c r="J103" i="2"/>
  <c r="H103" i="2"/>
  <c r="G103" i="2"/>
  <c r="F103" i="2"/>
  <c r="E103" i="2"/>
  <c r="D103" i="2"/>
  <c r="C103" i="2"/>
  <c r="J102" i="2"/>
  <c r="I102" i="2"/>
  <c r="I101" i="2"/>
  <c r="H101" i="2"/>
  <c r="J101" i="2" s="1"/>
  <c r="G101" i="2"/>
  <c r="F101" i="2"/>
  <c r="E101" i="2"/>
  <c r="E100" i="2" s="1"/>
  <c r="D101" i="2"/>
  <c r="C101" i="2"/>
  <c r="G100" i="2"/>
  <c r="F100" i="2"/>
  <c r="D100" i="2"/>
  <c r="J99" i="2"/>
  <c r="I99" i="2"/>
  <c r="J98" i="2"/>
  <c r="I98" i="2"/>
  <c r="H98" i="2"/>
  <c r="G98" i="2"/>
  <c r="F98" i="2"/>
  <c r="E98" i="2"/>
  <c r="D98" i="2"/>
  <c r="C98" i="2"/>
  <c r="J97" i="2"/>
  <c r="I97" i="2"/>
  <c r="J96" i="2"/>
  <c r="I96" i="2"/>
  <c r="H96" i="2"/>
  <c r="G96" i="2"/>
  <c r="F96" i="2"/>
  <c r="E96" i="2"/>
  <c r="D96" i="2"/>
  <c r="C96" i="2"/>
  <c r="J95" i="2"/>
  <c r="I95" i="2"/>
  <c r="I94" i="2" s="1"/>
  <c r="I93" i="2" s="1"/>
  <c r="H94" i="2"/>
  <c r="G94" i="2"/>
  <c r="G93" i="2" s="1"/>
  <c r="F94" i="2"/>
  <c r="E94" i="2"/>
  <c r="E93" i="2" s="1"/>
  <c r="D94" i="2"/>
  <c r="D93" i="2" s="1"/>
  <c r="C94" i="2"/>
  <c r="J94" i="2" s="1"/>
  <c r="F93" i="2"/>
  <c r="C93" i="2"/>
  <c r="J92" i="2"/>
  <c r="I92" i="2"/>
  <c r="H92" i="2"/>
  <c r="I91" i="2"/>
  <c r="H91" i="2"/>
  <c r="J91" i="2" s="1"/>
  <c r="G91" i="2"/>
  <c r="F91" i="2"/>
  <c r="E91" i="2"/>
  <c r="D91" i="2"/>
  <c r="C91" i="2"/>
  <c r="F90" i="2"/>
  <c r="E90" i="2"/>
  <c r="E89" i="2" s="1"/>
  <c r="G89" i="2"/>
  <c r="F89" i="2"/>
  <c r="D89" i="2"/>
  <c r="C89" i="2"/>
  <c r="J88" i="2"/>
  <c r="I88" i="2"/>
  <c r="H88" i="2"/>
  <c r="J87" i="2"/>
  <c r="I87" i="2"/>
  <c r="H87" i="2"/>
  <c r="G87" i="2"/>
  <c r="F87" i="2"/>
  <c r="E87" i="2"/>
  <c r="D87" i="2"/>
  <c r="C87" i="2"/>
  <c r="E86" i="2"/>
  <c r="H86" i="2" s="1"/>
  <c r="G85" i="2"/>
  <c r="F85" i="2"/>
  <c r="E85" i="2"/>
  <c r="D85" i="2"/>
  <c r="C85" i="2"/>
  <c r="J84" i="2"/>
  <c r="I84" i="2"/>
  <c r="H84" i="2"/>
  <c r="I83" i="2"/>
  <c r="H83" i="2"/>
  <c r="J83" i="2" s="1"/>
  <c r="G83" i="2"/>
  <c r="F83" i="2"/>
  <c r="E83" i="2"/>
  <c r="D83" i="2"/>
  <c r="C83" i="2"/>
  <c r="H82" i="2"/>
  <c r="J82" i="2" s="1"/>
  <c r="G81" i="2"/>
  <c r="F81" i="2"/>
  <c r="E81" i="2"/>
  <c r="D81" i="2"/>
  <c r="C81" i="2"/>
  <c r="I80" i="2"/>
  <c r="I79" i="2" s="1"/>
  <c r="H80" i="2"/>
  <c r="H79" i="2" s="1"/>
  <c r="J79" i="2" s="1"/>
  <c r="F80" i="2"/>
  <c r="G79" i="2"/>
  <c r="F79" i="2"/>
  <c r="E79" i="2"/>
  <c r="D79" i="2"/>
  <c r="C79" i="2"/>
  <c r="H78" i="2"/>
  <c r="H77" i="2" s="1"/>
  <c r="J77" i="2" s="1"/>
  <c r="G77" i="2"/>
  <c r="F77" i="2"/>
  <c r="E77" i="2"/>
  <c r="D77" i="2"/>
  <c r="C77" i="2"/>
  <c r="I76" i="2"/>
  <c r="H76" i="2"/>
  <c r="H75" i="2" s="1"/>
  <c r="J75" i="2" s="1"/>
  <c r="I75" i="2"/>
  <c r="G75" i="2"/>
  <c r="F75" i="2"/>
  <c r="E75" i="2"/>
  <c r="D75" i="2"/>
  <c r="J74" i="2"/>
  <c r="I74" i="2"/>
  <c r="I73" i="2" s="1"/>
  <c r="H74" i="2"/>
  <c r="H73" i="2"/>
  <c r="J73" i="2" s="1"/>
  <c r="G73" i="2"/>
  <c r="F73" i="2"/>
  <c r="E73" i="2"/>
  <c r="D73" i="2"/>
  <c r="J72" i="2"/>
  <c r="I72" i="2"/>
  <c r="H72" i="2"/>
  <c r="I71" i="2"/>
  <c r="H71" i="2"/>
  <c r="J71" i="2" s="1"/>
  <c r="G71" i="2"/>
  <c r="F71" i="2"/>
  <c r="E71" i="2"/>
  <c r="D71" i="2"/>
  <c r="F70" i="2"/>
  <c r="E70" i="2"/>
  <c r="H70" i="2" s="1"/>
  <c r="G69" i="2"/>
  <c r="F69" i="2"/>
  <c r="D69" i="2"/>
  <c r="D68" i="2" s="1"/>
  <c r="J65" i="2"/>
  <c r="I65" i="2"/>
  <c r="I64" i="2" s="1"/>
  <c r="H65" i="2"/>
  <c r="H64" i="2" s="1"/>
  <c r="H63" i="2" s="1"/>
  <c r="J64" i="2"/>
  <c r="G64" i="2"/>
  <c r="G63" i="2" s="1"/>
  <c r="G62" i="2" s="1"/>
  <c r="G61" i="2" s="1"/>
  <c r="F64" i="2"/>
  <c r="F63" i="2" s="1"/>
  <c r="F62" i="2" s="1"/>
  <c r="F61" i="2" s="1"/>
  <c r="E64" i="2"/>
  <c r="E63" i="2" s="1"/>
  <c r="E62" i="2" s="1"/>
  <c r="E61" i="2" s="1"/>
  <c r="D64" i="2"/>
  <c r="J63" i="2"/>
  <c r="I63" i="2"/>
  <c r="D63" i="2"/>
  <c r="J62" i="2"/>
  <c r="I62" i="2"/>
  <c r="I61" i="2" s="1"/>
  <c r="H62" i="2"/>
  <c r="D62" i="2"/>
  <c r="H61" i="2"/>
  <c r="J61" i="2" s="1"/>
  <c r="D61" i="2"/>
  <c r="H58" i="2"/>
  <c r="H57" i="2" s="1"/>
  <c r="J57" i="2" s="1"/>
  <c r="G57" i="2"/>
  <c r="F57" i="2"/>
  <c r="F56" i="2" s="1"/>
  <c r="G56" i="2"/>
  <c r="I55" i="2"/>
  <c r="I54" i="2" s="1"/>
  <c r="H55" i="2"/>
  <c r="J55" i="2" s="1"/>
  <c r="G55" i="2"/>
  <c r="G54" i="2" s="1"/>
  <c r="H54" i="2"/>
  <c r="J54" i="2" s="1"/>
  <c r="F54" i="2"/>
  <c r="E54" i="2"/>
  <c r="D54" i="2"/>
  <c r="G53" i="2"/>
  <c r="H53" i="2" s="1"/>
  <c r="I53" i="2" s="1"/>
  <c r="I52" i="2" s="1"/>
  <c r="G52" i="2"/>
  <c r="F52" i="2"/>
  <c r="E52" i="2"/>
  <c r="H51" i="2"/>
  <c r="H50" i="2" s="1"/>
  <c r="J50" i="2" s="1"/>
  <c r="G50" i="2"/>
  <c r="F50" i="2"/>
  <c r="E50" i="2"/>
  <c r="D50" i="2"/>
  <c r="G49" i="2"/>
  <c r="G48" i="2" s="1"/>
  <c r="F48" i="2"/>
  <c r="E48" i="2"/>
  <c r="D48" i="2"/>
  <c r="G47" i="2"/>
  <c r="H47" i="2" s="1"/>
  <c r="I47" i="2" s="1"/>
  <c r="I46" i="2" s="1"/>
  <c r="F46" i="2"/>
  <c r="E46" i="2"/>
  <c r="D46" i="2"/>
  <c r="J45" i="2"/>
  <c r="I45" i="2"/>
  <c r="I44" i="2" s="1"/>
  <c r="H45" i="2"/>
  <c r="J44" i="2"/>
  <c r="H44" i="2"/>
  <c r="G44" i="2"/>
  <c r="F44" i="2"/>
  <c r="E44" i="2"/>
  <c r="D44" i="2"/>
  <c r="H43" i="2"/>
  <c r="J43" i="2" s="1"/>
  <c r="G43" i="2"/>
  <c r="G42" i="2" s="1"/>
  <c r="F42" i="2"/>
  <c r="E42" i="2"/>
  <c r="G41" i="2"/>
  <c r="F41" i="2"/>
  <c r="G40" i="2"/>
  <c r="E40" i="2"/>
  <c r="G39" i="2"/>
  <c r="F39" i="2"/>
  <c r="F38" i="2" s="1"/>
  <c r="G38" i="2"/>
  <c r="E38" i="2"/>
  <c r="G37" i="2"/>
  <c r="G36" i="2"/>
  <c r="F36" i="2"/>
  <c r="E36" i="2"/>
  <c r="G35" i="2"/>
  <c r="F35" i="2"/>
  <c r="G34" i="2"/>
  <c r="F34" i="2"/>
  <c r="E34" i="2"/>
  <c r="I27" i="2"/>
  <c r="I26" i="2" s="1"/>
  <c r="I25" i="2" s="1"/>
  <c r="I24" i="2" s="1"/>
  <c r="I23" i="2" s="1"/>
  <c r="I22" i="2" s="1"/>
  <c r="I21" i="2" s="1"/>
  <c r="H27" i="2"/>
  <c r="J27" i="2" s="1"/>
  <c r="J26" i="2"/>
  <c r="H26" i="2"/>
  <c r="G26" i="2"/>
  <c r="G25" i="2" s="1"/>
  <c r="G24" i="2" s="1"/>
  <c r="G23" i="2" s="1"/>
  <c r="G22" i="2" s="1"/>
  <c r="G21" i="2" s="1"/>
  <c r="F26" i="2"/>
  <c r="E26" i="2"/>
  <c r="D26" i="2"/>
  <c r="D25" i="2" s="1"/>
  <c r="D24" i="2" s="1"/>
  <c r="D23" i="2" s="1"/>
  <c r="D22" i="2" s="1"/>
  <c r="D21" i="2" s="1"/>
  <c r="H25" i="2"/>
  <c r="J25" i="2" s="1"/>
  <c r="F25" i="2"/>
  <c r="F24" i="2" s="1"/>
  <c r="F23" i="2" s="1"/>
  <c r="F22" i="2" s="1"/>
  <c r="F21" i="2" s="1"/>
  <c r="E25" i="2"/>
  <c r="E24" i="2"/>
  <c r="E23" i="2"/>
  <c r="E22" i="2" s="1"/>
  <c r="E21" i="2" s="1"/>
  <c r="J20" i="2"/>
  <c r="I20" i="2"/>
  <c r="H20" i="2"/>
  <c r="I19" i="2"/>
  <c r="I18" i="2" s="1"/>
  <c r="I17" i="2" s="1"/>
  <c r="I16" i="2" s="1"/>
  <c r="I15" i="2" s="1"/>
  <c r="H19" i="2"/>
  <c r="J19" i="2" s="1"/>
  <c r="G19" i="2"/>
  <c r="F19" i="2"/>
  <c r="E19" i="2"/>
  <c r="D19" i="2"/>
  <c r="D18" i="2" s="1"/>
  <c r="D17" i="2" s="1"/>
  <c r="D16" i="2" s="1"/>
  <c r="D15" i="2" s="1"/>
  <c r="G18" i="2"/>
  <c r="G17" i="2" s="1"/>
  <c r="G16" i="2" s="1"/>
  <c r="G15" i="2" s="1"/>
  <c r="F18" i="2"/>
  <c r="E18" i="2"/>
  <c r="E17" i="2" s="1"/>
  <c r="E16" i="2" s="1"/>
  <c r="E15" i="2" s="1"/>
  <c r="F17" i="2"/>
  <c r="F16" i="2" s="1"/>
  <c r="F15" i="2" s="1"/>
  <c r="J14" i="2"/>
  <c r="I14" i="2"/>
  <c r="I13" i="2" s="1"/>
  <c r="H14" i="2"/>
  <c r="H13" i="2" s="1"/>
  <c r="H12" i="2" s="1"/>
  <c r="J13" i="2"/>
  <c r="G13" i="2"/>
  <c r="G12" i="2" s="1"/>
  <c r="G11" i="2" s="1"/>
  <c r="F13" i="2"/>
  <c r="F12" i="2" s="1"/>
  <c r="F11" i="2" s="1"/>
  <c r="F10" i="2" s="1"/>
  <c r="F9" i="2" s="1"/>
  <c r="F8" i="2" s="1"/>
  <c r="F7" i="2" s="1"/>
  <c r="E13" i="2"/>
  <c r="D13" i="2"/>
  <c r="D12" i="2" s="1"/>
  <c r="D11" i="2" s="1"/>
  <c r="D10" i="2" s="1"/>
  <c r="D9" i="2" s="1"/>
  <c r="D8" i="2" s="1"/>
  <c r="J12" i="2"/>
  <c r="I12" i="2"/>
  <c r="E12" i="2"/>
  <c r="E11" i="2" s="1"/>
  <c r="E10" i="2" s="1"/>
  <c r="E9" i="2" s="1"/>
  <c r="E8" i="2" s="1"/>
  <c r="E7" i="2" s="1"/>
  <c r="J11" i="2"/>
  <c r="I11" i="2"/>
  <c r="H11" i="2"/>
  <c r="H10" i="2" s="1"/>
  <c r="I10" i="2"/>
  <c r="I9" i="2" s="1"/>
  <c r="I8" i="2" s="1"/>
  <c r="I7" i="2" s="1"/>
  <c r="G10" i="2"/>
  <c r="G9" i="2" s="1"/>
  <c r="G8" i="2" s="1"/>
  <c r="C7" i="2"/>
  <c r="H56" i="2" l="1"/>
  <c r="J56" i="2" s="1"/>
  <c r="J58" i="2"/>
  <c r="I58" i="2"/>
  <c r="I57" i="2" s="1"/>
  <c r="I56" i="2" s="1"/>
  <c r="J53" i="2"/>
  <c r="H42" i="2"/>
  <c r="J42" i="2" s="1"/>
  <c r="I43" i="2"/>
  <c r="I42" i="2" s="1"/>
  <c r="D33" i="2"/>
  <c r="D32" i="2" s="1"/>
  <c r="D31" i="2" s="1"/>
  <c r="D30" i="2" s="1"/>
  <c r="D29" i="2" s="1"/>
  <c r="E33" i="2"/>
  <c r="E32" i="2" s="1"/>
  <c r="E31" i="2" s="1"/>
  <c r="E30" i="2" s="1"/>
  <c r="E29" i="2" s="1"/>
  <c r="H37" i="2"/>
  <c r="H35" i="2"/>
  <c r="F33" i="2"/>
  <c r="F32" i="2" s="1"/>
  <c r="F31" i="2" s="1"/>
  <c r="F30" i="2" s="1"/>
  <c r="F29" i="2" s="1"/>
  <c r="H85" i="2"/>
  <c r="J85" i="2" s="1"/>
  <c r="I86" i="2"/>
  <c r="I85" i="2" s="1"/>
  <c r="J86" i="2"/>
  <c r="H9" i="2"/>
  <c r="J10" i="2"/>
  <c r="G7" i="2"/>
  <c r="D7" i="2"/>
  <c r="G60" i="2"/>
  <c r="G59" i="2" s="1"/>
  <c r="H69" i="2"/>
  <c r="J70" i="2"/>
  <c r="I70" i="2"/>
  <c r="I69" i="2" s="1"/>
  <c r="I111" i="2"/>
  <c r="I107" i="2" s="1"/>
  <c r="H121" i="2"/>
  <c r="J121" i="2" s="1"/>
  <c r="H148" i="2"/>
  <c r="J148" i="2" s="1"/>
  <c r="J151" i="2"/>
  <c r="H161" i="2"/>
  <c r="J161" i="2" s="1"/>
  <c r="H18" i="2"/>
  <c r="J47" i="2"/>
  <c r="I49" i="2"/>
  <c r="I48" i="2" s="1"/>
  <c r="H52" i="2"/>
  <c r="J52" i="2" s="1"/>
  <c r="J80" i="2"/>
  <c r="H100" i="2"/>
  <c r="J100" i="2" s="1"/>
  <c r="J146" i="2"/>
  <c r="E161" i="2"/>
  <c r="G33" i="2"/>
  <c r="G32" i="2" s="1"/>
  <c r="G31" i="2" s="1"/>
  <c r="G30" i="2" s="1"/>
  <c r="G29" i="2" s="1"/>
  <c r="F40" i="2"/>
  <c r="H41" i="2"/>
  <c r="I51" i="2"/>
  <c r="I50" i="2" s="1"/>
  <c r="E69" i="2"/>
  <c r="E68" i="2" s="1"/>
  <c r="E67" i="2" s="1"/>
  <c r="E66" i="2" s="1"/>
  <c r="E60" i="2" s="1"/>
  <c r="E59" i="2" s="1"/>
  <c r="I82" i="2"/>
  <c r="I81" i="2" s="1"/>
  <c r="H126" i="2"/>
  <c r="J126" i="2" s="1"/>
  <c r="J129" i="2"/>
  <c r="J156" i="2"/>
  <c r="J159" i="2"/>
  <c r="G161" i="2"/>
  <c r="H195" i="2"/>
  <c r="J196" i="2"/>
  <c r="H39" i="2"/>
  <c r="J49" i="2"/>
  <c r="G46" i="2"/>
  <c r="J51" i="2"/>
  <c r="F68" i="2"/>
  <c r="F67" i="2" s="1"/>
  <c r="F66" i="2" s="1"/>
  <c r="F60" i="2" s="1"/>
  <c r="F59" i="2" s="1"/>
  <c r="H90" i="2"/>
  <c r="C100" i="2"/>
  <c r="C67" i="2" s="1"/>
  <c r="C66" i="2" s="1"/>
  <c r="C60" i="2" s="1"/>
  <c r="C59" i="2" s="1"/>
  <c r="C28" i="2" s="1"/>
  <c r="C197" i="2" s="1"/>
  <c r="D114" i="2"/>
  <c r="D67" i="2" s="1"/>
  <c r="D66" i="2" s="1"/>
  <c r="D60" i="2" s="1"/>
  <c r="D59" i="2" s="1"/>
  <c r="H46" i="2"/>
  <c r="J46" i="2" s="1"/>
  <c r="H24" i="2"/>
  <c r="J76" i="2"/>
  <c r="H93" i="2"/>
  <c r="J93" i="2" s="1"/>
  <c r="H114" i="2"/>
  <c r="J114" i="2" s="1"/>
  <c r="I143" i="2"/>
  <c r="I142" i="2" s="1"/>
  <c r="G68" i="2"/>
  <c r="G67" i="2" s="1"/>
  <c r="G66" i="2" s="1"/>
  <c r="J78" i="2"/>
  <c r="I78" i="2"/>
  <c r="I77" i="2" s="1"/>
  <c r="H81" i="2"/>
  <c r="J81" i="2" s="1"/>
  <c r="D28" i="2" l="1"/>
  <c r="D197" i="2" s="1"/>
  <c r="E28" i="2"/>
  <c r="E197" i="2" s="1"/>
  <c r="I37" i="2"/>
  <c r="I36" i="2" s="1"/>
  <c r="J37" i="2"/>
  <c r="H36" i="2"/>
  <c r="J36" i="2" s="1"/>
  <c r="H34" i="2"/>
  <c r="J34" i="2" s="1"/>
  <c r="I35" i="2"/>
  <c r="I34" i="2" s="1"/>
  <c r="J35" i="2"/>
  <c r="J69" i="2"/>
  <c r="H194" i="2"/>
  <c r="J195" i="2"/>
  <c r="H89" i="2"/>
  <c r="J89" i="2" s="1"/>
  <c r="J90" i="2"/>
  <c r="I90" i="2"/>
  <c r="I89" i="2" s="1"/>
  <c r="I68" i="2" s="1"/>
  <c r="I67" i="2" s="1"/>
  <c r="I66" i="2" s="1"/>
  <c r="I60" i="2" s="1"/>
  <c r="I59" i="2" s="1"/>
  <c r="I41" i="2"/>
  <c r="I40" i="2" s="1"/>
  <c r="J41" i="2"/>
  <c r="H40" i="2"/>
  <c r="J40" i="2" s="1"/>
  <c r="G28" i="2"/>
  <c r="G197" i="2" s="1"/>
  <c r="J9" i="2"/>
  <c r="H23" i="2"/>
  <c r="J24" i="2"/>
  <c r="J18" i="2"/>
  <c r="H17" i="2"/>
  <c r="H38" i="2"/>
  <c r="J39" i="2"/>
  <c r="I39" i="2"/>
  <c r="I38" i="2" s="1"/>
  <c r="F28" i="2"/>
  <c r="F197" i="2" s="1"/>
  <c r="H16" i="2" l="1"/>
  <c r="J17" i="2"/>
  <c r="I33" i="2"/>
  <c r="I32" i="2" s="1"/>
  <c r="I31" i="2" s="1"/>
  <c r="I30" i="2" s="1"/>
  <c r="I29" i="2" s="1"/>
  <c r="I28" i="2" s="1"/>
  <c r="I197" i="2" s="1"/>
  <c r="J23" i="2"/>
  <c r="H22" i="2"/>
  <c r="J38" i="2"/>
  <c r="H33" i="2"/>
  <c r="H193" i="2"/>
  <c r="J194" i="2"/>
  <c r="H68" i="2"/>
  <c r="J33" i="2" l="1"/>
  <c r="H32" i="2"/>
  <c r="H192" i="2"/>
  <c r="J193" i="2"/>
  <c r="J22" i="2"/>
  <c r="H21" i="2"/>
  <c r="J21" i="2" s="1"/>
  <c r="H67" i="2"/>
  <c r="J68" i="2"/>
  <c r="J16" i="2"/>
  <c r="H15" i="2"/>
  <c r="J67" i="2" l="1"/>
  <c r="H66" i="2"/>
  <c r="J192" i="2"/>
  <c r="H191" i="2"/>
  <c r="J15" i="2"/>
  <c r="H8" i="2"/>
  <c r="J32" i="2"/>
  <c r="H31" i="2"/>
  <c r="H7" i="2" l="1"/>
  <c r="J7" i="2" s="1"/>
  <c r="J8" i="2"/>
  <c r="H30" i="2"/>
  <c r="J31" i="2"/>
  <c r="J191" i="2"/>
  <c r="H190" i="2"/>
  <c r="J190" i="2" s="1"/>
  <c r="H60" i="2"/>
  <c r="J66" i="2"/>
  <c r="J60" i="2" l="1"/>
  <c r="H59" i="2"/>
  <c r="J59" i="2" s="1"/>
  <c r="H29" i="2"/>
  <c r="J30" i="2"/>
  <c r="H28" i="2" l="1"/>
  <c r="J29" i="2"/>
  <c r="J28" i="2" l="1"/>
  <c r="H197" i="2"/>
  <c r="J197" i="2" s="1"/>
  <c r="G35" i="1"/>
  <c r="G37" i="1"/>
  <c r="G39" i="1"/>
  <c r="G38" i="1" s="1"/>
  <c r="G41" i="1"/>
  <c r="H41" i="1" s="1"/>
  <c r="I41" i="1" s="1"/>
  <c r="I40" i="1" s="1"/>
  <c r="G43" i="1"/>
  <c r="H43" i="1" s="1"/>
  <c r="H42" i="1" s="1"/>
  <c r="J42" i="1" s="1"/>
  <c r="G36" i="1"/>
  <c r="G47" i="1"/>
  <c r="G53" i="1"/>
  <c r="H53" i="1" s="1"/>
  <c r="H52" i="1" s="1"/>
  <c r="J52" i="1" s="1"/>
  <c r="G49" i="1"/>
  <c r="G34" i="1"/>
  <c r="G55" i="1"/>
  <c r="G54" i="1" s="1"/>
  <c r="F195" i="1"/>
  <c r="F194" i="1" s="1"/>
  <c r="F193" i="1" s="1"/>
  <c r="F192" i="1" s="1"/>
  <c r="F191" i="1" s="1"/>
  <c r="F190" i="1" s="1"/>
  <c r="F187" i="1"/>
  <c r="F185" i="1"/>
  <c r="F182" i="1"/>
  <c r="F180" i="1"/>
  <c r="F178" i="1"/>
  <c r="F176" i="1"/>
  <c r="F174" i="1"/>
  <c r="F165" i="1"/>
  <c r="F162" i="1"/>
  <c r="F161" i="1"/>
  <c r="F159" i="1"/>
  <c r="F157" i="1"/>
  <c r="F156" i="1"/>
  <c r="F154" i="1"/>
  <c r="F151" i="1"/>
  <c r="F149" i="1"/>
  <c r="F148" i="1" s="1"/>
  <c r="F146" i="1"/>
  <c r="F142" i="1" s="1"/>
  <c r="F143" i="1"/>
  <c r="F139" i="1"/>
  <c r="F137" i="1"/>
  <c r="F132" i="1"/>
  <c r="F131" i="1"/>
  <c r="F129" i="1"/>
  <c r="F127" i="1"/>
  <c r="F126" i="1" s="1"/>
  <c r="F124" i="1"/>
  <c r="F122" i="1"/>
  <c r="F121" i="1" s="1"/>
  <c r="F119" i="1"/>
  <c r="F117" i="1"/>
  <c r="F115" i="1"/>
  <c r="F114" i="1"/>
  <c r="F111" i="1"/>
  <c r="F107" i="1" s="1"/>
  <c r="F108" i="1"/>
  <c r="F105" i="1"/>
  <c r="F103" i="1"/>
  <c r="F101" i="1"/>
  <c r="F100" i="1" s="1"/>
  <c r="F98" i="1"/>
  <c r="F96" i="1"/>
  <c r="F93" i="1" s="1"/>
  <c r="F94" i="1"/>
  <c r="F91" i="1"/>
  <c r="F90" i="1"/>
  <c r="F89" i="1"/>
  <c r="F87" i="1"/>
  <c r="F85" i="1"/>
  <c r="F83" i="1"/>
  <c r="F81" i="1"/>
  <c r="F80" i="1"/>
  <c r="F79" i="1" s="1"/>
  <c r="F77" i="1"/>
  <c r="F75" i="1"/>
  <c r="F73" i="1"/>
  <c r="F71" i="1"/>
  <c r="F70" i="1"/>
  <c r="F69" i="1" s="1"/>
  <c r="F64" i="1"/>
  <c r="F63" i="1" s="1"/>
  <c r="F62" i="1" s="1"/>
  <c r="F61" i="1" s="1"/>
  <c r="F57" i="1"/>
  <c r="F56" i="1" s="1"/>
  <c r="F54" i="1"/>
  <c r="F52" i="1"/>
  <c r="F50" i="1"/>
  <c r="F48" i="1"/>
  <c r="F46" i="1"/>
  <c r="F44" i="1"/>
  <c r="F42" i="1"/>
  <c r="F41" i="1"/>
  <c r="F40" i="1"/>
  <c r="F39" i="1"/>
  <c r="F38" i="1"/>
  <c r="F36" i="1"/>
  <c r="F33" i="1" s="1"/>
  <c r="F35" i="1"/>
  <c r="F34" i="1"/>
  <c r="F26" i="1"/>
  <c r="F25" i="1"/>
  <c r="F24" i="1" s="1"/>
  <c r="F23" i="1" s="1"/>
  <c r="F22" i="1" s="1"/>
  <c r="F21" i="1" s="1"/>
  <c r="F19" i="1"/>
  <c r="F18" i="1"/>
  <c r="F17" i="1" s="1"/>
  <c r="F16" i="1" s="1"/>
  <c r="F15" i="1" s="1"/>
  <c r="F13" i="1"/>
  <c r="F12" i="1"/>
  <c r="F11" i="1" s="1"/>
  <c r="F10" i="1" s="1"/>
  <c r="F9" i="1" s="1"/>
  <c r="J189" i="1"/>
  <c r="J188" i="1"/>
  <c r="J186" i="1"/>
  <c r="J184" i="1"/>
  <c r="J183" i="1"/>
  <c r="J181" i="1"/>
  <c r="J179" i="1"/>
  <c r="J177" i="1"/>
  <c r="J175" i="1"/>
  <c r="J173" i="1"/>
  <c r="J172" i="1"/>
  <c r="J171" i="1"/>
  <c r="J170" i="1"/>
  <c r="J169" i="1"/>
  <c r="J168" i="1"/>
  <c r="J167" i="1"/>
  <c r="J166" i="1"/>
  <c r="J164" i="1"/>
  <c r="J163" i="1"/>
  <c r="J160" i="1"/>
  <c r="J158" i="1"/>
  <c r="J155" i="1"/>
  <c r="J153" i="1"/>
  <c r="J152" i="1"/>
  <c r="J150" i="1"/>
  <c r="J147" i="1"/>
  <c r="J145" i="1"/>
  <c r="J144" i="1"/>
  <c r="J141" i="1"/>
  <c r="J140" i="1"/>
  <c r="J138" i="1"/>
  <c r="J136" i="1"/>
  <c r="J135" i="1"/>
  <c r="J134" i="1"/>
  <c r="J133" i="1"/>
  <c r="J130" i="1"/>
  <c r="J128" i="1"/>
  <c r="J125" i="1"/>
  <c r="J123" i="1"/>
  <c r="J120" i="1"/>
  <c r="J118" i="1"/>
  <c r="J116" i="1"/>
  <c r="J113" i="1"/>
  <c r="J112" i="1"/>
  <c r="J110" i="1"/>
  <c r="J109" i="1"/>
  <c r="J106" i="1"/>
  <c r="J104" i="1"/>
  <c r="J102" i="1"/>
  <c r="J99" i="1"/>
  <c r="J97" i="1"/>
  <c r="J95" i="1"/>
  <c r="I189" i="1"/>
  <c r="I188" i="1"/>
  <c r="I186" i="1"/>
  <c r="I185" i="1" s="1"/>
  <c r="I184" i="1"/>
  <c r="I183" i="1"/>
  <c r="I181" i="1"/>
  <c r="I180" i="1" s="1"/>
  <c r="I179" i="1"/>
  <c r="I178" i="1" s="1"/>
  <c r="I177" i="1"/>
  <c r="I175" i="1"/>
  <c r="I173" i="1"/>
  <c r="I172" i="1"/>
  <c r="I171" i="1"/>
  <c r="I170" i="1"/>
  <c r="I169" i="1"/>
  <c r="I168" i="1"/>
  <c r="I167" i="1"/>
  <c r="I166" i="1"/>
  <c r="I164" i="1"/>
  <c r="I163" i="1"/>
  <c r="I160" i="1"/>
  <c r="I159" i="1" s="1"/>
  <c r="I158" i="1"/>
  <c r="I157" i="1" s="1"/>
  <c r="I155" i="1"/>
  <c r="I153" i="1"/>
  <c r="I152" i="1"/>
  <c r="I150" i="1"/>
  <c r="I149" i="1" s="1"/>
  <c r="I147" i="1"/>
  <c r="I146" i="1" s="1"/>
  <c r="I145" i="1"/>
  <c r="I144" i="1"/>
  <c r="I143" i="1" s="1"/>
  <c r="I141" i="1"/>
  <c r="I140" i="1"/>
  <c r="I138" i="1"/>
  <c r="I136" i="1"/>
  <c r="I135" i="1"/>
  <c r="I134" i="1"/>
  <c r="I133" i="1"/>
  <c r="I130" i="1"/>
  <c r="I129" i="1" s="1"/>
  <c r="I128" i="1"/>
  <c r="I127" i="1" s="1"/>
  <c r="I125" i="1"/>
  <c r="I124" i="1" s="1"/>
  <c r="I123" i="1"/>
  <c r="I122" i="1" s="1"/>
  <c r="I120" i="1"/>
  <c r="I119" i="1" s="1"/>
  <c r="I118" i="1"/>
  <c r="I117" i="1" s="1"/>
  <c r="I116" i="1"/>
  <c r="I115" i="1" s="1"/>
  <c r="I113" i="1"/>
  <c r="I112" i="1"/>
  <c r="I111" i="1" s="1"/>
  <c r="I110" i="1"/>
  <c r="I109" i="1"/>
  <c r="I106" i="1"/>
  <c r="I105" i="1" s="1"/>
  <c r="I104" i="1"/>
  <c r="I103" i="1" s="1"/>
  <c r="I102" i="1"/>
  <c r="I101" i="1" s="1"/>
  <c r="I99" i="1"/>
  <c r="I98" i="1" s="1"/>
  <c r="I97" i="1"/>
  <c r="I96" i="1" s="1"/>
  <c r="I95" i="1"/>
  <c r="I94" i="1" s="1"/>
  <c r="I176" i="1"/>
  <c r="I174" i="1"/>
  <c r="I154" i="1"/>
  <c r="I151" i="1"/>
  <c r="I137" i="1"/>
  <c r="I108" i="1"/>
  <c r="H187" i="1"/>
  <c r="H185" i="1"/>
  <c r="H182" i="1"/>
  <c r="H180" i="1"/>
  <c r="H178" i="1"/>
  <c r="H176" i="1"/>
  <c r="H174" i="1"/>
  <c r="J174" i="1" s="1"/>
  <c r="H165" i="1"/>
  <c r="H162" i="1"/>
  <c r="H159" i="1"/>
  <c r="H157" i="1"/>
  <c r="H154" i="1"/>
  <c r="H151" i="1"/>
  <c r="H149" i="1"/>
  <c r="H146" i="1"/>
  <c r="H143" i="1"/>
  <c r="H139" i="1"/>
  <c r="H137" i="1"/>
  <c r="H132" i="1"/>
  <c r="H131" i="1" s="1"/>
  <c r="H129" i="1"/>
  <c r="H127" i="1"/>
  <c r="H124" i="1"/>
  <c r="J124" i="1" s="1"/>
  <c r="H122" i="1"/>
  <c r="J122" i="1" s="1"/>
  <c r="H119" i="1"/>
  <c r="H117" i="1"/>
  <c r="H115" i="1"/>
  <c r="H111" i="1"/>
  <c r="H107" i="1" s="1"/>
  <c r="H108" i="1"/>
  <c r="H105" i="1"/>
  <c r="H103" i="1"/>
  <c r="J103" i="1" s="1"/>
  <c r="H101" i="1"/>
  <c r="H100" i="1" s="1"/>
  <c r="J100" i="1" s="1"/>
  <c r="H98" i="1"/>
  <c r="H96" i="1"/>
  <c r="H94" i="1"/>
  <c r="J94" i="1" s="1"/>
  <c r="G187" i="1"/>
  <c r="G185" i="1"/>
  <c r="G182" i="1"/>
  <c r="G180" i="1"/>
  <c r="G178" i="1"/>
  <c r="G176" i="1"/>
  <c r="G174" i="1"/>
  <c r="G165" i="1"/>
  <c r="G162" i="1"/>
  <c r="G159" i="1"/>
  <c r="G157" i="1"/>
  <c r="G156" i="1" s="1"/>
  <c r="G154" i="1"/>
  <c r="G151" i="1"/>
  <c r="G149" i="1"/>
  <c r="G146" i="1"/>
  <c r="G143" i="1"/>
  <c r="G142" i="1" s="1"/>
  <c r="G139" i="1"/>
  <c r="G137" i="1"/>
  <c r="G132" i="1"/>
  <c r="G131" i="1" s="1"/>
  <c r="G129" i="1"/>
  <c r="G127" i="1"/>
  <c r="G126" i="1" s="1"/>
  <c r="G124" i="1"/>
  <c r="G122" i="1"/>
  <c r="G121" i="1" s="1"/>
  <c r="G119" i="1"/>
  <c r="G117" i="1"/>
  <c r="G115" i="1"/>
  <c r="G111" i="1"/>
  <c r="G108" i="1"/>
  <c r="G107" i="1" s="1"/>
  <c r="G105" i="1"/>
  <c r="G103" i="1"/>
  <c r="G101" i="1"/>
  <c r="G98" i="1"/>
  <c r="G96" i="1"/>
  <c r="G94" i="1"/>
  <c r="G93" i="1"/>
  <c r="E187" i="1"/>
  <c r="E185" i="1"/>
  <c r="E182" i="1"/>
  <c r="E180" i="1"/>
  <c r="E178" i="1"/>
  <c r="E176" i="1"/>
  <c r="E174" i="1"/>
  <c r="E165" i="1"/>
  <c r="E162" i="1"/>
  <c r="E159" i="1"/>
  <c r="E156" i="1" s="1"/>
  <c r="E157" i="1"/>
  <c r="E154" i="1"/>
  <c r="E151" i="1"/>
  <c r="E149" i="1"/>
  <c r="E146" i="1"/>
  <c r="E143" i="1"/>
  <c r="E142" i="1" s="1"/>
  <c r="E139" i="1"/>
  <c r="E137" i="1"/>
  <c r="E131" i="1" s="1"/>
  <c r="E132" i="1"/>
  <c r="E129" i="1"/>
  <c r="E127" i="1"/>
  <c r="E124" i="1"/>
  <c r="E122" i="1"/>
  <c r="E121" i="1" s="1"/>
  <c r="E119" i="1"/>
  <c r="E117" i="1"/>
  <c r="E115" i="1"/>
  <c r="E111" i="1"/>
  <c r="E108" i="1"/>
  <c r="E107" i="1" s="1"/>
  <c r="E105" i="1"/>
  <c r="E103" i="1"/>
  <c r="E101" i="1"/>
  <c r="E98" i="1"/>
  <c r="E96" i="1"/>
  <c r="E94" i="1"/>
  <c r="D187" i="1"/>
  <c r="D185" i="1"/>
  <c r="D182" i="1"/>
  <c r="D180" i="1"/>
  <c r="D178" i="1"/>
  <c r="D176" i="1"/>
  <c r="D174" i="1"/>
  <c r="D165" i="1"/>
  <c r="D162" i="1"/>
  <c r="D159" i="1"/>
  <c r="D157" i="1"/>
  <c r="D154" i="1"/>
  <c r="D151" i="1"/>
  <c r="D149" i="1"/>
  <c r="D146" i="1"/>
  <c r="D143" i="1"/>
  <c r="D139" i="1"/>
  <c r="D137" i="1"/>
  <c r="D132" i="1"/>
  <c r="D129" i="1"/>
  <c r="D127" i="1"/>
  <c r="D124" i="1"/>
  <c r="D122" i="1"/>
  <c r="D119" i="1"/>
  <c r="D117" i="1"/>
  <c r="D115" i="1"/>
  <c r="D111" i="1"/>
  <c r="D108" i="1"/>
  <c r="D105" i="1"/>
  <c r="D103" i="1"/>
  <c r="D101" i="1"/>
  <c r="D98" i="1"/>
  <c r="D96" i="1"/>
  <c r="D94" i="1"/>
  <c r="C7" i="1"/>
  <c r="C77" i="1"/>
  <c r="C79" i="1"/>
  <c r="C81" i="1"/>
  <c r="C83" i="1"/>
  <c r="C85" i="1"/>
  <c r="C87" i="1"/>
  <c r="C89" i="1"/>
  <c r="C91" i="1"/>
  <c r="C98" i="1"/>
  <c r="C96" i="1"/>
  <c r="C94" i="1"/>
  <c r="C100" i="1"/>
  <c r="C101" i="1"/>
  <c r="C103" i="1"/>
  <c r="C105" i="1"/>
  <c r="C111" i="1"/>
  <c r="C108" i="1"/>
  <c r="C107" i="1" s="1"/>
  <c r="C115" i="1"/>
  <c r="C117" i="1"/>
  <c r="C114" i="1" s="1"/>
  <c r="C119" i="1"/>
  <c r="C122" i="1"/>
  <c r="C124" i="1"/>
  <c r="C121" i="1" s="1"/>
  <c r="C127" i="1"/>
  <c r="C129" i="1"/>
  <c r="C126" i="1" s="1"/>
  <c r="C132" i="1"/>
  <c r="C131" i="1" s="1"/>
  <c r="C137" i="1"/>
  <c r="C139" i="1"/>
  <c r="C159" i="1"/>
  <c r="C157" i="1"/>
  <c r="C156" i="1" s="1"/>
  <c r="C143" i="1"/>
  <c r="C142" i="1" s="1"/>
  <c r="C146" i="1"/>
  <c r="C154" i="1"/>
  <c r="C151" i="1"/>
  <c r="C149" i="1"/>
  <c r="C162" i="1"/>
  <c r="C165" i="1"/>
  <c r="C174" i="1"/>
  <c r="C176" i="1"/>
  <c r="C178" i="1"/>
  <c r="C180" i="1"/>
  <c r="C182" i="1"/>
  <c r="C185" i="1"/>
  <c r="C187" i="1"/>
  <c r="H196" i="1"/>
  <c r="H195" i="1" s="1"/>
  <c r="H194" i="1" s="1"/>
  <c r="H193" i="1" s="1"/>
  <c r="H192" i="1" s="1"/>
  <c r="H191" i="1" s="1"/>
  <c r="H190" i="1" s="1"/>
  <c r="J190" i="1" s="1"/>
  <c r="H92" i="1"/>
  <c r="H88" i="1"/>
  <c r="I88" i="1" s="1"/>
  <c r="I87" i="1" s="1"/>
  <c r="H84" i="1"/>
  <c r="H82" i="1"/>
  <c r="H81" i="1" s="1"/>
  <c r="H80" i="1"/>
  <c r="I80" i="1" s="1"/>
  <c r="I79" i="1" s="1"/>
  <c r="H78" i="1"/>
  <c r="H76" i="1"/>
  <c r="H75" i="1" s="1"/>
  <c r="J75" i="1" s="1"/>
  <c r="H74" i="1"/>
  <c r="I74" i="1" s="1"/>
  <c r="I73" i="1" s="1"/>
  <c r="H72" i="1"/>
  <c r="I72" i="1" s="1"/>
  <c r="I71" i="1" s="1"/>
  <c r="H65" i="1"/>
  <c r="J65" i="1" s="1"/>
  <c r="H58" i="1"/>
  <c r="I58" i="1" s="1"/>
  <c r="I57" i="1" s="1"/>
  <c r="I56" i="1" s="1"/>
  <c r="H55" i="1"/>
  <c r="I55" i="1" s="1"/>
  <c r="I54" i="1" s="1"/>
  <c r="H51" i="1"/>
  <c r="H50" i="1" s="1"/>
  <c r="J50" i="1" s="1"/>
  <c r="H49" i="1"/>
  <c r="I49" i="1" s="1"/>
  <c r="I48" i="1" s="1"/>
  <c r="H47" i="1"/>
  <c r="I47" i="1" s="1"/>
  <c r="I46" i="1" s="1"/>
  <c r="H45" i="1"/>
  <c r="I45" i="1" s="1"/>
  <c r="I44" i="1" s="1"/>
  <c r="H37" i="1"/>
  <c r="H36" i="1" s="1"/>
  <c r="J36" i="1" s="1"/>
  <c r="H27" i="1"/>
  <c r="J27" i="1" s="1"/>
  <c r="H20" i="1"/>
  <c r="H14" i="1"/>
  <c r="G195" i="1"/>
  <c r="G194" i="1" s="1"/>
  <c r="G193" i="1" s="1"/>
  <c r="G192" i="1" s="1"/>
  <c r="G191" i="1" s="1"/>
  <c r="G190" i="1" s="1"/>
  <c r="G91" i="1"/>
  <c r="G89" i="1"/>
  <c r="G87" i="1"/>
  <c r="G85" i="1"/>
  <c r="G83" i="1"/>
  <c r="G81" i="1"/>
  <c r="G79" i="1"/>
  <c r="G77" i="1"/>
  <c r="G75" i="1"/>
  <c r="G73" i="1"/>
  <c r="G71" i="1"/>
  <c r="G69" i="1"/>
  <c r="G64" i="1"/>
  <c r="G63" i="1" s="1"/>
  <c r="G62" i="1" s="1"/>
  <c r="G61" i="1" s="1"/>
  <c r="G57" i="1"/>
  <c r="G56" i="1" s="1"/>
  <c r="G50" i="1"/>
  <c r="G48" i="1"/>
  <c r="G46" i="1"/>
  <c r="G44" i="1"/>
  <c r="G42" i="1"/>
  <c r="G40" i="1"/>
  <c r="G26" i="1"/>
  <c r="G25" i="1" s="1"/>
  <c r="G24" i="1" s="1"/>
  <c r="G23" i="1" s="1"/>
  <c r="G22" i="1" s="1"/>
  <c r="G21" i="1" s="1"/>
  <c r="G19" i="1"/>
  <c r="G18" i="1" s="1"/>
  <c r="G17" i="1" s="1"/>
  <c r="G16" i="1" s="1"/>
  <c r="G15" i="1" s="1"/>
  <c r="G13" i="1"/>
  <c r="G12" i="1" s="1"/>
  <c r="G11" i="1" s="1"/>
  <c r="G10" i="1" s="1"/>
  <c r="G9" i="1" s="1"/>
  <c r="E86" i="1"/>
  <c r="E85" i="1" s="1"/>
  <c r="E70" i="1"/>
  <c r="E69" i="1" s="1"/>
  <c r="E90" i="1"/>
  <c r="E89" i="1" s="1"/>
  <c r="I92" i="1"/>
  <c r="I91" i="1" s="1"/>
  <c r="I84" i="1"/>
  <c r="I83" i="1" s="1"/>
  <c r="I78" i="1"/>
  <c r="I77" i="1" s="1"/>
  <c r="I20" i="1"/>
  <c r="I19" i="1" s="1"/>
  <c r="I18" i="1" s="1"/>
  <c r="I17" i="1" s="1"/>
  <c r="I16" i="1" s="1"/>
  <c r="I15" i="1" s="1"/>
  <c r="I14" i="1"/>
  <c r="I13" i="1" s="1"/>
  <c r="I12" i="1" s="1"/>
  <c r="I11" i="1" s="1"/>
  <c r="I10" i="1" s="1"/>
  <c r="I9" i="1" s="1"/>
  <c r="H77" i="1"/>
  <c r="H26" i="1"/>
  <c r="H25" i="1" s="1"/>
  <c r="H24" i="1" s="1"/>
  <c r="H23" i="1" s="1"/>
  <c r="H22" i="1" s="1"/>
  <c r="H21" i="1" s="1"/>
  <c r="J21" i="1" s="1"/>
  <c r="E195" i="1"/>
  <c r="E194" i="1"/>
  <c r="E193" i="1" s="1"/>
  <c r="E192" i="1" s="1"/>
  <c r="E191" i="1" s="1"/>
  <c r="E190" i="1" s="1"/>
  <c r="E91" i="1"/>
  <c r="E87" i="1"/>
  <c r="E83" i="1"/>
  <c r="E81" i="1"/>
  <c r="E79" i="1"/>
  <c r="E77" i="1"/>
  <c r="E75" i="1"/>
  <c r="E73" i="1"/>
  <c r="E71" i="1"/>
  <c r="E64" i="1"/>
  <c r="E63" i="1" s="1"/>
  <c r="E62" i="1" s="1"/>
  <c r="E61" i="1" s="1"/>
  <c r="E57" i="1"/>
  <c r="E56" i="1" s="1"/>
  <c r="E54" i="1"/>
  <c r="E52" i="1"/>
  <c r="E50" i="1"/>
  <c r="E48" i="1"/>
  <c r="E46" i="1"/>
  <c r="E44" i="1"/>
  <c r="E42" i="1"/>
  <c r="E40" i="1"/>
  <c r="E38" i="1"/>
  <c r="E36" i="1"/>
  <c r="E34" i="1"/>
  <c r="E26" i="1"/>
  <c r="E25" i="1" s="1"/>
  <c r="E24" i="1" s="1"/>
  <c r="E23" i="1" s="1"/>
  <c r="E22" i="1" s="1"/>
  <c r="E21" i="1" s="1"/>
  <c r="E19" i="1"/>
  <c r="E18" i="1" s="1"/>
  <c r="E17" i="1" s="1"/>
  <c r="E16" i="1" s="1"/>
  <c r="E15" i="1" s="1"/>
  <c r="E13" i="1"/>
  <c r="E12" i="1" s="1"/>
  <c r="E11" i="1" s="1"/>
  <c r="E10" i="1" s="1"/>
  <c r="E9" i="1" s="1"/>
  <c r="D195" i="1"/>
  <c r="D194" i="1" s="1"/>
  <c r="D193" i="1" s="1"/>
  <c r="D192" i="1" s="1"/>
  <c r="D191" i="1" s="1"/>
  <c r="D190" i="1" s="1"/>
  <c r="D69" i="1"/>
  <c r="D71" i="1"/>
  <c r="D73" i="1"/>
  <c r="D75" i="1"/>
  <c r="D77" i="1"/>
  <c r="D79" i="1"/>
  <c r="D81" i="1"/>
  <c r="D83" i="1"/>
  <c r="D85" i="1"/>
  <c r="D87" i="1"/>
  <c r="D89" i="1"/>
  <c r="D91" i="1"/>
  <c r="D64" i="1"/>
  <c r="D63" i="1" s="1"/>
  <c r="D62" i="1" s="1"/>
  <c r="D61" i="1" s="1"/>
  <c r="D57" i="1"/>
  <c r="D56" i="1" s="1"/>
  <c r="D54" i="1"/>
  <c r="D52" i="1"/>
  <c r="D50" i="1"/>
  <c r="D48" i="1"/>
  <c r="D46" i="1"/>
  <c r="D44" i="1"/>
  <c r="D42" i="1"/>
  <c r="D40" i="1"/>
  <c r="D38" i="1"/>
  <c r="D36" i="1"/>
  <c r="D34" i="1"/>
  <c r="D26" i="1"/>
  <c r="D25" i="1" s="1"/>
  <c r="D24" i="1" s="1"/>
  <c r="D23" i="1" s="1"/>
  <c r="D22" i="1" s="1"/>
  <c r="D21" i="1" s="1"/>
  <c r="D19" i="1"/>
  <c r="D18" i="1" s="1"/>
  <c r="D17" i="1" s="1"/>
  <c r="D16" i="1" s="1"/>
  <c r="D15" i="1" s="1"/>
  <c r="D13" i="1"/>
  <c r="D12" i="1" s="1"/>
  <c r="D11" i="1" s="1"/>
  <c r="D10" i="1" s="1"/>
  <c r="D9" i="1" s="1"/>
  <c r="G52" i="1" l="1"/>
  <c r="G33" i="1" s="1"/>
  <c r="G32" i="1" s="1"/>
  <c r="G31" i="1" s="1"/>
  <c r="G30" i="1" s="1"/>
  <c r="G29" i="1" s="1"/>
  <c r="H35" i="1"/>
  <c r="H34" i="1" s="1"/>
  <c r="J34" i="1" s="1"/>
  <c r="F68" i="1"/>
  <c r="F67" i="1" s="1"/>
  <c r="F66" i="1" s="1"/>
  <c r="F60" i="1" s="1"/>
  <c r="F59" i="1" s="1"/>
  <c r="F8" i="1"/>
  <c r="F7" i="1" s="1"/>
  <c r="F32" i="1"/>
  <c r="F31" i="1" s="1"/>
  <c r="F30" i="1" s="1"/>
  <c r="F29" i="1" s="1"/>
  <c r="H46" i="1"/>
  <c r="J46" i="1" s="1"/>
  <c r="C93" i="1"/>
  <c r="J105" i="1"/>
  <c r="J127" i="1"/>
  <c r="J151" i="1"/>
  <c r="J178" i="1"/>
  <c r="I162" i="1"/>
  <c r="I187" i="1"/>
  <c r="C161" i="1"/>
  <c r="E126" i="1"/>
  <c r="J108" i="1"/>
  <c r="H126" i="1"/>
  <c r="J126" i="1" s="1"/>
  <c r="J154" i="1"/>
  <c r="J180" i="1"/>
  <c r="J107" i="1"/>
  <c r="J131" i="1"/>
  <c r="J157" i="1"/>
  <c r="H161" i="1"/>
  <c r="C148" i="1"/>
  <c r="C67" i="1" s="1"/>
  <c r="C66" i="1" s="1"/>
  <c r="C60" i="1" s="1"/>
  <c r="C59" i="1" s="1"/>
  <c r="C28" i="1" s="1"/>
  <c r="C197" i="1" s="1"/>
  <c r="G100" i="1"/>
  <c r="J115" i="1"/>
  <c r="J137" i="1"/>
  <c r="J185" i="1"/>
  <c r="J146" i="1"/>
  <c r="J176" i="1"/>
  <c r="E93" i="1"/>
  <c r="E114" i="1"/>
  <c r="H93" i="1"/>
  <c r="J117" i="1"/>
  <c r="J139" i="1"/>
  <c r="J162" i="1"/>
  <c r="J187" i="1"/>
  <c r="I139" i="1"/>
  <c r="J98" i="1"/>
  <c r="J119" i="1"/>
  <c r="J143" i="1"/>
  <c r="J165" i="1"/>
  <c r="I182" i="1"/>
  <c r="J93" i="1"/>
  <c r="J182" i="1"/>
  <c r="H121" i="1"/>
  <c r="J121" i="1" s="1"/>
  <c r="H156" i="1"/>
  <c r="J156" i="1" s="1"/>
  <c r="J111" i="1"/>
  <c r="J159" i="1"/>
  <c r="J96" i="1"/>
  <c r="E8" i="1"/>
  <c r="E7" i="1" s="1"/>
  <c r="H71" i="1"/>
  <c r="J71" i="1" s="1"/>
  <c r="D126" i="1"/>
  <c r="E100" i="1"/>
  <c r="E161" i="1"/>
  <c r="H142" i="1"/>
  <c r="J142" i="1" s="1"/>
  <c r="J129" i="1"/>
  <c r="G8" i="1"/>
  <c r="G7" i="1" s="1"/>
  <c r="D107" i="1"/>
  <c r="G161" i="1"/>
  <c r="H114" i="1"/>
  <c r="J114" i="1" s="1"/>
  <c r="H148" i="1"/>
  <c r="E148" i="1"/>
  <c r="G148" i="1"/>
  <c r="I142" i="1"/>
  <c r="J132" i="1"/>
  <c r="D93" i="1"/>
  <c r="G114" i="1"/>
  <c r="J101" i="1"/>
  <c r="J149" i="1"/>
  <c r="I165" i="1"/>
  <c r="I161" i="1" s="1"/>
  <c r="I156" i="1"/>
  <c r="I148" i="1"/>
  <c r="I132" i="1"/>
  <c r="I126" i="1"/>
  <c r="I121" i="1"/>
  <c r="I114" i="1"/>
  <c r="I107" i="1"/>
  <c r="I100" i="1"/>
  <c r="I93" i="1"/>
  <c r="D161" i="1"/>
  <c r="D156" i="1"/>
  <c r="D148" i="1"/>
  <c r="D142" i="1"/>
  <c r="D131" i="1"/>
  <c r="D121" i="1"/>
  <c r="D114" i="1"/>
  <c r="D100" i="1"/>
  <c r="J77" i="1"/>
  <c r="J81" i="1"/>
  <c r="H86" i="1"/>
  <c r="I86" i="1" s="1"/>
  <c r="I85" i="1" s="1"/>
  <c r="H70" i="1"/>
  <c r="H69" i="1" s="1"/>
  <c r="J69" i="1" s="1"/>
  <c r="H90" i="1"/>
  <c r="H89" i="1" s="1"/>
  <c r="J89" i="1" s="1"/>
  <c r="H39" i="1"/>
  <c r="H38" i="1" s="1"/>
  <c r="J38" i="1" s="1"/>
  <c r="H54" i="1"/>
  <c r="J54" i="1" s="1"/>
  <c r="J55" i="1"/>
  <c r="G68" i="1"/>
  <c r="J51" i="1"/>
  <c r="J22" i="1"/>
  <c r="J53" i="1"/>
  <c r="J92" i="1"/>
  <c r="H79" i="1"/>
  <c r="J79" i="1" s="1"/>
  <c r="J37" i="1"/>
  <c r="J191" i="1"/>
  <c r="H87" i="1"/>
  <c r="J87" i="1" s="1"/>
  <c r="J45" i="1"/>
  <c r="J76" i="1"/>
  <c r="J14" i="1"/>
  <c r="H64" i="1"/>
  <c r="H63" i="1" s="1"/>
  <c r="H62" i="1" s="1"/>
  <c r="H61" i="1" s="1"/>
  <c r="J61" i="1" s="1"/>
  <c r="I65" i="1"/>
  <c r="I64" i="1" s="1"/>
  <c r="I63" i="1" s="1"/>
  <c r="I62" i="1" s="1"/>
  <c r="I61" i="1" s="1"/>
  <c r="J20" i="1"/>
  <c r="J47" i="1"/>
  <c r="J78" i="1"/>
  <c r="J23" i="1"/>
  <c r="J192" i="1"/>
  <c r="J24" i="1"/>
  <c r="J72" i="1"/>
  <c r="J80" i="1"/>
  <c r="J88" i="1"/>
  <c r="J193" i="1"/>
  <c r="H13" i="1"/>
  <c r="J25" i="1"/>
  <c r="J41" i="1"/>
  <c r="J194" i="1"/>
  <c r="J49" i="1"/>
  <c r="H19" i="1"/>
  <c r="I27" i="1"/>
  <c r="I26" i="1" s="1"/>
  <c r="I25" i="1" s="1"/>
  <c r="I24" i="1" s="1"/>
  <c r="I23" i="1" s="1"/>
  <c r="I22" i="1" s="1"/>
  <c r="I21" i="1" s="1"/>
  <c r="J26" i="1"/>
  <c r="J58" i="1"/>
  <c r="J74" i="1"/>
  <c r="J82" i="1"/>
  <c r="J195" i="1"/>
  <c r="J43" i="1"/>
  <c r="J196" i="1"/>
  <c r="J84" i="1"/>
  <c r="E68" i="1"/>
  <c r="I196" i="1"/>
  <c r="I195" i="1" s="1"/>
  <c r="I194" i="1" s="1"/>
  <c r="I193" i="1" s="1"/>
  <c r="I192" i="1" s="1"/>
  <c r="I191" i="1" s="1"/>
  <c r="I190" i="1" s="1"/>
  <c r="H91" i="1"/>
  <c r="J91" i="1" s="1"/>
  <c r="H83" i="1"/>
  <c r="J83" i="1" s="1"/>
  <c r="I82" i="1"/>
  <c r="I81" i="1" s="1"/>
  <c r="I76" i="1"/>
  <c r="I75" i="1" s="1"/>
  <c r="H73" i="1"/>
  <c r="J73" i="1" s="1"/>
  <c r="H57" i="1"/>
  <c r="I53" i="1"/>
  <c r="I52" i="1" s="1"/>
  <c r="I51" i="1"/>
  <c r="I50" i="1" s="1"/>
  <c r="H48" i="1"/>
  <c r="J48" i="1" s="1"/>
  <c r="H44" i="1"/>
  <c r="I43" i="1"/>
  <c r="I42" i="1" s="1"/>
  <c r="H40" i="1"/>
  <c r="J40" i="1" s="1"/>
  <c r="I37" i="1"/>
  <c r="I36" i="1" s="1"/>
  <c r="I8" i="1"/>
  <c r="E33" i="1"/>
  <c r="E32" i="1" s="1"/>
  <c r="E31" i="1" s="1"/>
  <c r="E30" i="1" s="1"/>
  <c r="E29" i="1" s="1"/>
  <c r="D33" i="1"/>
  <c r="D32" i="1" s="1"/>
  <c r="D31" i="1" s="1"/>
  <c r="D30" i="1" s="1"/>
  <c r="D29" i="1" s="1"/>
  <c r="D68" i="1"/>
  <c r="D8" i="1"/>
  <c r="D7" i="1" s="1"/>
  <c r="J39" i="1" l="1"/>
  <c r="I35" i="1"/>
  <c r="I34" i="1" s="1"/>
  <c r="J35" i="1"/>
  <c r="J148" i="1"/>
  <c r="J161" i="1"/>
  <c r="I131" i="1"/>
  <c r="F28" i="1"/>
  <c r="F197" i="1" s="1"/>
  <c r="I39" i="1"/>
  <c r="I38" i="1" s="1"/>
  <c r="E67" i="1"/>
  <c r="E66" i="1" s="1"/>
  <c r="E60" i="1" s="1"/>
  <c r="E59" i="1" s="1"/>
  <c r="E28" i="1" s="1"/>
  <c r="E197" i="1" s="1"/>
  <c r="D67" i="1"/>
  <c r="D66" i="1" s="1"/>
  <c r="D60" i="1" s="1"/>
  <c r="D59" i="1" s="1"/>
  <c r="D28" i="1" s="1"/>
  <c r="D197" i="1" s="1"/>
  <c r="G67" i="1"/>
  <c r="G66" i="1" s="1"/>
  <c r="G60" i="1" s="1"/>
  <c r="G59" i="1" s="1"/>
  <c r="G28" i="1" s="1"/>
  <c r="G197" i="1" s="1"/>
  <c r="J62" i="1"/>
  <c r="J63" i="1"/>
  <c r="J64" i="1"/>
  <c r="H56" i="1"/>
  <c r="J56" i="1" s="1"/>
  <c r="J57" i="1"/>
  <c r="H12" i="1"/>
  <c r="J13" i="1"/>
  <c r="H33" i="1"/>
  <c r="J33" i="1" s="1"/>
  <c r="J44" i="1"/>
  <c r="H18" i="1"/>
  <c r="J19" i="1"/>
  <c r="I7" i="1"/>
  <c r="I90" i="1"/>
  <c r="I89" i="1" s="1"/>
  <c r="J90" i="1"/>
  <c r="H85" i="1"/>
  <c r="J85" i="1" s="1"/>
  <c r="J86" i="1"/>
  <c r="I70" i="1"/>
  <c r="I69" i="1" s="1"/>
  <c r="J70" i="1"/>
  <c r="I33" i="1" l="1"/>
  <c r="I32" i="1" s="1"/>
  <c r="I31" i="1" s="1"/>
  <c r="I30" i="1" s="1"/>
  <c r="I29" i="1" s="1"/>
  <c r="I68" i="1"/>
  <c r="H17" i="1"/>
  <c r="J18" i="1"/>
  <c r="H11" i="1"/>
  <c r="J12" i="1"/>
  <c r="H68" i="1"/>
  <c r="H67" i="1" s="1"/>
  <c r="H32" i="1"/>
  <c r="I67" i="1" l="1"/>
  <c r="I66" i="1" s="1"/>
  <c r="I60" i="1" s="1"/>
  <c r="I59" i="1" s="1"/>
  <c r="I28" i="1" s="1"/>
  <c r="I197" i="1" s="1"/>
  <c r="H31" i="1"/>
  <c r="J32" i="1"/>
  <c r="J68" i="1"/>
  <c r="H10" i="1"/>
  <c r="J11" i="1"/>
  <c r="H16" i="1"/>
  <c r="J17" i="1"/>
  <c r="H15" i="1" l="1"/>
  <c r="J15" i="1" s="1"/>
  <c r="J16" i="1"/>
  <c r="H9" i="1"/>
  <c r="J10" i="1"/>
  <c r="H66" i="1"/>
  <c r="J67" i="1"/>
  <c r="H30" i="1"/>
  <c r="J31" i="1"/>
  <c r="H60" i="1" l="1"/>
  <c r="J66" i="1"/>
  <c r="H29" i="1"/>
  <c r="J30" i="1"/>
  <c r="J9" i="1"/>
  <c r="H8" i="1"/>
  <c r="H7" i="1" l="1"/>
  <c r="J7" i="1" s="1"/>
  <c r="J8" i="1"/>
  <c r="J29" i="1"/>
  <c r="H59" i="1"/>
  <c r="J59" i="1" s="1"/>
  <c r="J60" i="1"/>
  <c r="H28" i="1" l="1"/>
  <c r="H197" i="1" l="1"/>
  <c r="J197" i="1" s="1"/>
  <c r="J28" i="1"/>
</calcChain>
</file>

<file path=xl/sharedStrings.xml><?xml version="1.0" encoding="utf-8"?>
<sst xmlns="http://schemas.openxmlformats.org/spreadsheetml/2006/main" count="794" uniqueCount="235">
  <si>
    <t>076.01.CQ</t>
  </si>
  <si>
    <t>Penyelenggaraan Pemilu dalam Proses Konsolidasi Demokrasi</t>
  </si>
  <si>
    <t>6709</t>
  </si>
  <si>
    <t>6709.QGE</t>
  </si>
  <si>
    <t>6709.QGE.001</t>
  </si>
  <si>
    <t>Perencanaan dan Penganggaran Pemilu</t>
  </si>
  <si>
    <t>111</t>
  </si>
  <si>
    <t>Pelaksanaan Rencana dan Anggaran Pemilu</t>
  </si>
  <si>
    <t>A</t>
  </si>
  <si>
    <t>521219</t>
  </si>
  <si>
    <t>Belanja Barang Non Operasional Lainnya</t>
  </si>
  <si>
    <t/>
  </si>
  <si>
    <t>- Dukungan Kegiatan Perencanaan, Adhoc, Mutarlih, Sosialisasi, Bimtek dan Regulasi</t>
  </si>
  <si>
    <t>6709.RAN</t>
  </si>
  <si>
    <t>6709.RAN.001</t>
  </si>
  <si>
    <t>Sarana IT Pemilu</t>
  </si>
  <si>
    <t>110</t>
  </si>
  <si>
    <t>Pengelolaan Sarana IT KPU</t>
  </si>
  <si>
    <t>- Pengelolaan IT Pemilu</t>
  </si>
  <si>
    <t>6710</t>
  </si>
  <si>
    <t>Pendaftaran, Verifikasi, dan Penetapan Peserta Pemilu</t>
  </si>
  <si>
    <t>6710.QGE</t>
  </si>
  <si>
    <t>6710.QGE.001</t>
  </si>
  <si>
    <t>Pendaftaran dan Verifikasi Partai Politik Peserta Pemilu</t>
  </si>
  <si>
    <t>Pelaksanaan Pendaftaran dan Verifikasi Partai Politik Peserta Pemilu</t>
  </si>
  <si>
    <t>- Dukungan Kegiatan Verpol dan Sengketa</t>
  </si>
  <si>
    <t>076.01.WA</t>
  </si>
  <si>
    <t>Program Dukungan Manajemen</t>
  </si>
  <si>
    <t>3355</t>
  </si>
  <si>
    <t>Pengelolaan Keuangan dan Barang Milik Negara</t>
  </si>
  <si>
    <t>3355.EBA</t>
  </si>
  <si>
    <t>3355.EBA.994</t>
  </si>
  <si>
    <t>Layanan Perkantoran</t>
  </si>
  <si>
    <t>001</t>
  </si>
  <si>
    <t>Gaji dan Tunjangan</t>
  </si>
  <si>
    <t>511111</t>
  </si>
  <si>
    <t>Belanja Gaji Pokok PNS</t>
  </si>
  <si>
    <t>- Belanja Gaji Pokok PNS</t>
  </si>
  <si>
    <t>511119</t>
  </si>
  <si>
    <t>Belanja Pembulatan Gaji PNS</t>
  </si>
  <si>
    <t>- Belanja Pembulatan Gaji PNS</t>
  </si>
  <si>
    <t>511121</t>
  </si>
  <si>
    <t>Belanja Tunj. Suami/Istri PNS</t>
  </si>
  <si>
    <t>- Belanja Tunj. Suami/Istri PNS</t>
  </si>
  <si>
    <t>511122</t>
  </si>
  <si>
    <t>Belanja Tunj. Anak PNS</t>
  </si>
  <si>
    <t>- Belanja Tunj. Anak PNS</t>
  </si>
  <si>
    <t>511123</t>
  </si>
  <si>
    <t>Belanja Tunj. Struktural PNS</t>
  </si>
  <si>
    <t>- Belanja Tunj. Struktural PNS</t>
  </si>
  <si>
    <t>511124</t>
  </si>
  <si>
    <t>Belanja Tunj. Fungsional PNS</t>
  </si>
  <si>
    <t>- Belanja Tunj. Fungsional PNS</t>
  </si>
  <si>
    <t>511125</t>
  </si>
  <si>
    <t>Belanja Tunj. PPh PNS</t>
  </si>
  <si>
    <t>- Belanja Tunj. PPh PNS</t>
  </si>
  <si>
    <t>511126</t>
  </si>
  <si>
    <t>Belanja Tunj. Beras PNS</t>
  </si>
  <si>
    <t>- Belanja Tunj. Beras PNS</t>
  </si>
  <si>
    <t>511129</t>
  </si>
  <si>
    <t>Belanja Uang Makan PNS</t>
  </si>
  <si>
    <t>- Belanja Uang Makan PNS</t>
  </si>
  <si>
    <t>511151</t>
  </si>
  <si>
    <t>Belanja Tunjangan Umum PNS</t>
  </si>
  <si>
    <t>- Belanja Tunjangan Umum PNS</t>
  </si>
  <si>
    <t>512411</t>
  </si>
  <si>
    <t>Belanja Pegawai (Tunjangan Khusus/Kegiatan/Kinerja)</t>
  </si>
  <si>
    <t>- Belanja Pegawai (TUKIN)</t>
  </si>
  <si>
    <t>B</t>
  </si>
  <si>
    <t>Uang Kehormatan</t>
  </si>
  <si>
    <t>511332</t>
  </si>
  <si>
    <t>Belanja Uang Kehormatan Pejabat Negara</t>
  </si>
  <si>
    <t>- Belanja Uang Kehormatan Pejabat Negara</t>
  </si>
  <si>
    <t>3360</t>
  </si>
  <si>
    <t>Operasional Perkantoran dan Dukungan Sarana Prasarana</t>
  </si>
  <si>
    <t>3360.EBA</t>
  </si>
  <si>
    <t>3360.EBA.962</t>
  </si>
  <si>
    <t>Dukungan Fasilitasi Kegiatan KPU</t>
  </si>
  <si>
    <t>051</t>
  </si>
  <si>
    <t>Layanan Prasarana Internal</t>
  </si>
  <si>
    <t>- Barang Non Operasional Lainnya</t>
  </si>
  <si>
    <t>3360.EBA.994</t>
  </si>
  <si>
    <t>002</t>
  </si>
  <si>
    <t>Operasional dan Pemeliharaan Kantor</t>
  </si>
  <si>
    <t>521111</t>
  </si>
  <si>
    <t>Belanja Keperluan Perkantoran</t>
  </si>
  <si>
    <t>521114</t>
  </si>
  <si>
    <t>Belanja Pengiriman Surat Dinas Pos Pusat</t>
  </si>
  <si>
    <t>- Pengiriman Surat Dinas Pos Pusat</t>
  </si>
  <si>
    <t>521115</t>
  </si>
  <si>
    <t>Belanja Honor Operasional Satuan Kerja</t>
  </si>
  <si>
    <t>- Honor KPA, PPK, PPSPM, Bendahara, Staf Pengelola dan PPBJ</t>
  </si>
  <si>
    <t>521119</t>
  </si>
  <si>
    <t>Belanja Barang Operasional Lainnya</t>
  </si>
  <si>
    <t>- Pakaian ASN, Satpam, Supir dan Pramubakti</t>
  </si>
  <si>
    <t>521131</t>
  </si>
  <si>
    <t>Belanja Barang Operasional - Penanganan Pandemi COVID-19</t>
  </si>
  <si>
    <t>- APD Pencegahan COVID-19</t>
  </si>
  <si>
    <t>522111</t>
  </si>
  <si>
    <t>Belanja Langganan Listrik</t>
  </si>
  <si>
    <t>- Belanja Langganan Listrik</t>
  </si>
  <si>
    <t>522112</t>
  </si>
  <si>
    <t>Belanja Langganan Telepon</t>
  </si>
  <si>
    <t>- Belanja Langganan Telepon</t>
  </si>
  <si>
    <t>522113</t>
  </si>
  <si>
    <t>Belanja Langganan Air</t>
  </si>
  <si>
    <t>- Air</t>
  </si>
  <si>
    <t>522191</t>
  </si>
  <si>
    <t>Belanja Jasa Lainnya</t>
  </si>
  <si>
    <t>- Belanja Jasa Internet</t>
  </si>
  <si>
    <t>523111</t>
  </si>
  <si>
    <t>Belanja Pemeliharaan Gedung dan Bangunan</t>
  </si>
  <si>
    <t>- Perawatan Gedung dan Bangunan serta halaman</t>
  </si>
  <si>
    <t>523121</t>
  </si>
  <si>
    <t>Belanja Pemeliharaan Peralatan dan Mesin</t>
  </si>
  <si>
    <t>- Servis Kendaraan dan Peralatan Elektronik Kantor</t>
  </si>
  <si>
    <t>524111</t>
  </si>
  <si>
    <t>Belanja Perjalanan Dinas Biasa</t>
  </si>
  <si>
    <t>- Belanja Perjalanan Biasa</t>
  </si>
  <si>
    <t>6634</t>
  </si>
  <si>
    <t>Data dan Informasi</t>
  </si>
  <si>
    <t>6634.EBA</t>
  </si>
  <si>
    <t>6634.EBA.963</t>
  </si>
  <si>
    <t>Layanan Data dan Informasi</t>
  </si>
  <si>
    <t>005</t>
  </si>
  <si>
    <t>Dukungan Penyelenggaraan Tugas dan Fungsi Unit</t>
  </si>
  <si>
    <t xml:space="preserve">Tata Kelola Kelembagaan Publik Bidang Politik dan Hukum _x000D_
</t>
  </si>
  <si>
    <t xml:space="preserve">Sarana Bidang Teknologi Informasi dan Komunikasi _x000D_
</t>
  </si>
  <si>
    <t xml:space="preserve">Layanan Dukungan Manajemen Internal _x000D_
</t>
  </si>
  <si>
    <t>LAPORAN PERTANGGUNGJAWABAN PENGGUNAAN ANGGARA (LPPA)</t>
  </si>
  <si>
    <t>KOMISI PEMILIHAN UMUM KOTA SUKABUMI</t>
  </si>
  <si>
    <t>KODE</t>
  </si>
  <si>
    <t>URAIAN</t>
  </si>
  <si>
    <t>PAGU</t>
  </si>
  <si>
    <t>REALISASI</t>
  </si>
  <si>
    <t>JANUARI</t>
  </si>
  <si>
    <t>FEBRUARI</t>
  </si>
  <si>
    <t>JUMLAH REALISASI</t>
  </si>
  <si>
    <t>- Belanja Keperluan Perkantoran</t>
  </si>
  <si>
    <t>SISA PAGU</t>
  </si>
  <si>
    <t>% REAL.</t>
  </si>
  <si>
    <t>TOTAL</t>
  </si>
  <si>
    <t>Perencanaan dan Anggaran, serta Penyusunan Peraturan Penyelenggaraan Pemilu</t>
  </si>
  <si>
    <t>MARET</t>
  </si>
  <si>
    <t>INVENTARISASI LOGISTIK PEMILU/PEMILIHAN</t>
  </si>
  <si>
    <t>- Rak Arsip</t>
  </si>
  <si>
    <t>521811</t>
  </si>
  <si>
    <t>Belanja Barang Persediaan Barang Konsumsi</t>
  </si>
  <si>
    <t>- ATK</t>
  </si>
  <si>
    <t>C</t>
  </si>
  <si>
    <t>JARINGAN DOKUMENTASI DAN INFORMASI HUKUM</t>
  </si>
  <si>
    <t>521211</t>
  </si>
  <si>
    <t>Belanja Bahan</t>
  </si>
  <si>
    <t>- Penggandaan JDIH</t>
  </si>
  <si>
    <t>524113</t>
  </si>
  <si>
    <t>Belanja Perjalanan Dinas Dalam Kota</t>
  </si>
  <si>
    <t>- Transport dlm Kota ke Bagian Hukum,Pengadila Negeri,Kejaksaan,Polres,Kodim</t>
  </si>
  <si>
    <t>D</t>
  </si>
  <si>
    <t>SISTEM PENGENDALIAN INTERN PEMERINTAH DI KPU KAB/KOTA</t>
  </si>
  <si>
    <t>- Penggandaan/Fotocopy</t>
  </si>
  <si>
    <t>- Belanja Perjalanan Dinas ke KPU Provinsi 4 Org x 2 Keg</t>
  </si>
  <si>
    <t>- Perjalanan Dinas ke Inspektorat KPU RI</t>
  </si>
  <si>
    <t>E</t>
  </si>
  <si>
    <t>PENGGANTIAN ANTAR WAKTU (PAW)</t>
  </si>
  <si>
    <t>F</t>
  </si>
  <si>
    <t>DUKUNGAN KEGIATAN SOSIALISASI</t>
  </si>
  <si>
    <t>G</t>
  </si>
  <si>
    <t>RISET PREFERENSI PARTISIPASI PEMILIH JELANG PEMILU SERENTAK 2024</t>
  </si>
  <si>
    <t>- Belanja Jasa Lembaga Riset/Lembaga Penelitian</t>
  </si>
  <si>
    <t>H</t>
  </si>
  <si>
    <t>DESA/KELURAHAN PEDULI PEMILU/PEMILIHAN (DP3)</t>
  </si>
  <si>
    <t>- Belanja Snack</t>
  </si>
  <si>
    <t>- Belanja Makan</t>
  </si>
  <si>
    <t>521213</t>
  </si>
  <si>
    <t>Belanja Honor Output Kegiatan</t>
  </si>
  <si>
    <t>- Honorarium Narasumber</t>
  </si>
  <si>
    <t>I</t>
  </si>
  <si>
    <t>RAKOR BAKOHUMAS</t>
  </si>
  <si>
    <t>- Seminar Kit dan ATK</t>
  </si>
  <si>
    <t>- Belanja Konsumsi</t>
  </si>
  <si>
    <t>- Uang Transport Peserta Rapat</t>
  </si>
  <si>
    <t>J</t>
  </si>
  <si>
    <t>PENYUSUNAN RENCANA KERJA DAN ANGGARAN</t>
  </si>
  <si>
    <t>- Alat Tulis Kantor (ATK)</t>
  </si>
  <si>
    <t>- Perjalanan Dinas ke KPU Provinsi/Kanwil DJPb</t>
  </si>
  <si>
    <t>- Perjalanan Dinas ke KPU RI</t>
  </si>
  <si>
    <t>- Koordinasi dengan Instansi Terkait</t>
  </si>
  <si>
    <t>K</t>
  </si>
  <si>
    <t>PEMUTAKHIRAN DATA PEMILIH BERKELANJUTAN</t>
  </si>
  <si>
    <t>- Perjalanan Dinas ke KPU Provinsi</t>
  </si>
  <si>
    <t>- Coklit dan Koordinasi dengan Stakeholder</t>
  </si>
  <si>
    <t>L</t>
  </si>
  <si>
    <t>DUKUNGAN OPERASIONAL KANTOR</t>
  </si>
  <si>
    <t>- Snack Jamuan Tamu</t>
  </si>
  <si>
    <t>- Makan Jamuan Tamu</t>
  </si>
  <si>
    <t>- Kertas HVS</t>
  </si>
  <si>
    <t>- Hekter Besar</t>
  </si>
  <si>
    <t>- Toner Printer Laser</t>
  </si>
  <si>
    <t>- Tinta Printer</t>
  </si>
  <si>
    <t>- Ordner Bindek</t>
  </si>
  <si>
    <t>- Mouse</t>
  </si>
  <si>
    <t>- Document Keeper</t>
  </si>
  <si>
    <t>- Gunting</t>
  </si>
  <si>
    <t>- Belanja Listrik Prabayar Videotron</t>
  </si>
  <si>
    <t>522141</t>
  </si>
  <si>
    <t>Belanja Sewa</t>
  </si>
  <si>
    <t>- Sewa Kendaraan Roda 4 2 Unit x 9 Bln</t>
  </si>
  <si>
    <t>- Sewa Zoom Meeting dan Zoho Form</t>
  </si>
  <si>
    <t>- Perawatan Gedung Kantor</t>
  </si>
  <si>
    <t>- Pemeliharaan Kendaraan Roda 2</t>
  </si>
  <si>
    <t>- Pemeliharaan Kendaraan Roda 4</t>
  </si>
  <si>
    <t xml:space="preserve">- Belanja Perjalan Dinas ke KPU Provinsi </t>
  </si>
  <si>
    <t xml:space="preserve">- Belanja Perjalanan Dinas Ke KPU Provinsi </t>
  </si>
  <si>
    <t>- Perjalanan Dinas ke KPU Provinsi/Biro Tata Pemerintahan Provinsi Jawa Barat</t>
  </si>
  <si>
    <t>- Transport Dalam Kota ke Pemda,Kampus dan Sekolah</t>
  </si>
  <si>
    <t>- Transport dalam Kota ke Pemda,Kampus,Sekolah</t>
  </si>
  <si>
    <t>- Spanduk dan ATK</t>
  </si>
  <si>
    <t xml:space="preserve">- Modul dan Seminar Kit </t>
  </si>
  <si>
    <t xml:space="preserve">- Uang Transport Peserta </t>
  </si>
  <si>
    <t xml:space="preserve">- Transport Dalam Kota </t>
  </si>
  <si>
    <t>- Transport Dlm Kota</t>
  </si>
  <si>
    <t>- Koordinasi dengan Partai Politik</t>
  </si>
  <si>
    <t>- Bimtek/Rakor ke KPU Provinsi Jawa Barat dan Kanwil DJPb</t>
  </si>
  <si>
    <t>- Ke Partai Politik,Setwan,Bag Tata Pemerintahan dan Bakesbangpol</t>
  </si>
  <si>
    <t>APRIL</t>
  </si>
  <si>
    <t>BULAN APRIL TAHUN 2022</t>
  </si>
  <si>
    <t xml:space="preserve">Perencanaan serta Penyusunan Peraturan </t>
  </si>
  <si>
    <t>- Dukungan Kegiatan Perencanaan, Adhoc, Sosialisasi, dan Regulasi</t>
  </si>
  <si>
    <t>- Transport dlm Kota ke Lembaga Terkait</t>
  </si>
  <si>
    <t>- Perjalanan Dinas ke Bandung</t>
  </si>
  <si>
    <t xml:space="preserve">RISET PREFERENSI PARTISIPASI PEMILIH </t>
  </si>
  <si>
    <t>KUASA PENGGUNA ANGGARAN</t>
  </si>
  <si>
    <t>PENYUSUN LAPORAN</t>
  </si>
  <si>
    <t>BASUKI</t>
  </si>
  <si>
    <t>PANJI TRULLY JUNISTIAN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</si>
</sst>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164" fontId="0" fillId="0" borderId="1" xfId="1" applyNumberFormat="1" applyFont="1" applyBorder="1"/>
    <xf numFmtId="0" fontId="0" fillId="0" borderId="1" xfId="0" quotePrefix="1" applyBorder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F9CA-2ED1-491E-8276-DDB52F9F7831}">
  <dimension ref="A1:J197"/>
  <sheetViews>
    <sheetView view="pageBreakPreview" topLeftCell="A177" zoomScale="90" zoomScaleNormal="100" zoomScaleSheetLayoutView="90" workbookViewId="0">
      <selection activeCell="D197" sqref="D197"/>
    </sheetView>
  </sheetViews>
  <sheetFormatPr defaultRowHeight="14.5" x14ac:dyDescent="0.35"/>
  <cols>
    <col min="1" max="1" width="12.54296875" bestFit="1" customWidth="1"/>
    <col min="2" max="2" width="72.26953125" style="2" customWidth="1"/>
    <col min="3" max="3" width="13.81640625" style="1" bestFit="1" customWidth="1"/>
    <col min="4" max="7" width="12.1796875" bestFit="1" customWidth="1"/>
    <col min="8" max="8" width="12.453125" customWidth="1"/>
    <col min="9" max="9" width="13.81640625" bestFit="1" customWidth="1"/>
    <col min="10" max="10" width="7.26953125" customWidth="1"/>
  </cols>
  <sheetData>
    <row r="1" spans="1:10" s="7" customFormat="1" x14ac:dyDescent="0.35">
      <c r="A1" s="7" t="s">
        <v>129</v>
      </c>
      <c r="B1" s="8"/>
      <c r="C1" s="9"/>
    </row>
    <row r="2" spans="1:10" s="7" customFormat="1" x14ac:dyDescent="0.35">
      <c r="A2" s="7" t="s">
        <v>130</v>
      </c>
      <c r="B2" s="8"/>
      <c r="C2" s="9"/>
    </row>
    <row r="3" spans="1:10" s="7" customFormat="1" x14ac:dyDescent="0.35">
      <c r="A3" s="7" t="s">
        <v>225</v>
      </c>
      <c r="B3" s="8"/>
      <c r="C3" s="9"/>
    </row>
    <row r="4" spans="1:10" s="7" customFormat="1" x14ac:dyDescent="0.35">
      <c r="B4" s="8"/>
      <c r="C4" s="9"/>
    </row>
    <row r="5" spans="1:10" s="10" customFormat="1" x14ac:dyDescent="0.35">
      <c r="A5" s="18" t="s">
        <v>131</v>
      </c>
      <c r="B5" s="18" t="s">
        <v>132</v>
      </c>
      <c r="C5" s="19" t="s">
        <v>133</v>
      </c>
      <c r="D5" s="15" t="s">
        <v>134</v>
      </c>
      <c r="E5" s="20"/>
      <c r="F5" s="20"/>
      <c r="G5" s="16"/>
      <c r="H5" s="17" t="s">
        <v>137</v>
      </c>
      <c r="I5" s="17" t="s">
        <v>139</v>
      </c>
      <c r="J5" s="17" t="s">
        <v>140</v>
      </c>
    </row>
    <row r="6" spans="1:10" s="10" customFormat="1" x14ac:dyDescent="0.35">
      <c r="A6" s="18"/>
      <c r="B6" s="18"/>
      <c r="C6" s="19"/>
      <c r="D6" s="11" t="s">
        <v>135</v>
      </c>
      <c r="E6" s="11" t="s">
        <v>136</v>
      </c>
      <c r="F6" s="11" t="s">
        <v>143</v>
      </c>
      <c r="G6" s="11" t="s">
        <v>224</v>
      </c>
      <c r="H6" s="17"/>
      <c r="I6" s="17"/>
      <c r="J6" s="17"/>
    </row>
    <row r="7" spans="1:10" x14ac:dyDescent="0.35">
      <c r="A7" s="3" t="s">
        <v>0</v>
      </c>
      <c r="B7" s="4" t="s">
        <v>1</v>
      </c>
      <c r="C7" s="5">
        <f t="shared" ref="C7:I7" si="0">C8+C21</f>
        <v>446685000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446685000</v>
      </c>
      <c r="J7" s="13">
        <f>H7/C7</f>
        <v>0</v>
      </c>
    </row>
    <row r="8" spans="1:10" x14ac:dyDescent="0.35">
      <c r="A8" s="3" t="s">
        <v>2</v>
      </c>
      <c r="B8" s="4" t="s">
        <v>142</v>
      </c>
      <c r="C8" s="5">
        <v>213038000</v>
      </c>
      <c r="D8" s="5">
        <f t="shared" ref="D8:I8" si="1">D9+D15</f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213038000</v>
      </c>
      <c r="J8" s="13">
        <f t="shared" ref="J8:J71" si="2">H8/C8</f>
        <v>0</v>
      </c>
    </row>
    <row r="9" spans="1:10" x14ac:dyDescent="0.35">
      <c r="A9" s="3" t="s">
        <v>3</v>
      </c>
      <c r="B9" s="4" t="s">
        <v>126</v>
      </c>
      <c r="C9" s="5">
        <v>206980000</v>
      </c>
      <c r="D9" s="5">
        <f t="shared" ref="D9:I13" si="3">D10</f>
        <v>0</v>
      </c>
      <c r="E9" s="5">
        <f t="shared" si="3"/>
        <v>0</v>
      </c>
      <c r="F9" s="5">
        <f t="shared" si="3"/>
        <v>0</v>
      </c>
      <c r="G9" s="5">
        <f t="shared" si="3"/>
        <v>0</v>
      </c>
      <c r="H9" s="5">
        <f t="shared" si="3"/>
        <v>0</v>
      </c>
      <c r="I9" s="5">
        <f t="shared" si="3"/>
        <v>206980000</v>
      </c>
      <c r="J9" s="13">
        <f t="shared" si="2"/>
        <v>0</v>
      </c>
    </row>
    <row r="10" spans="1:10" x14ac:dyDescent="0.35">
      <c r="A10" s="3" t="s">
        <v>4</v>
      </c>
      <c r="B10" s="4" t="s">
        <v>5</v>
      </c>
      <c r="C10" s="5">
        <v>206980000</v>
      </c>
      <c r="D10" s="5">
        <f t="shared" si="3"/>
        <v>0</v>
      </c>
      <c r="E10" s="5">
        <f t="shared" si="3"/>
        <v>0</v>
      </c>
      <c r="F10" s="5">
        <f t="shared" si="3"/>
        <v>0</v>
      </c>
      <c r="G10" s="5">
        <f t="shared" si="3"/>
        <v>0</v>
      </c>
      <c r="H10" s="5">
        <f t="shared" si="3"/>
        <v>0</v>
      </c>
      <c r="I10" s="5">
        <f t="shared" si="3"/>
        <v>206980000</v>
      </c>
      <c r="J10" s="13">
        <f t="shared" si="2"/>
        <v>0</v>
      </c>
    </row>
    <row r="11" spans="1:10" x14ac:dyDescent="0.35">
      <c r="A11" s="3" t="s">
        <v>6</v>
      </c>
      <c r="B11" s="4" t="s">
        <v>7</v>
      </c>
      <c r="C11" s="5">
        <v>206980000</v>
      </c>
      <c r="D11" s="5">
        <f t="shared" si="3"/>
        <v>0</v>
      </c>
      <c r="E11" s="5">
        <f t="shared" si="3"/>
        <v>0</v>
      </c>
      <c r="F11" s="5">
        <f t="shared" si="3"/>
        <v>0</v>
      </c>
      <c r="G11" s="5">
        <f t="shared" si="3"/>
        <v>0</v>
      </c>
      <c r="H11" s="5">
        <f t="shared" si="3"/>
        <v>0</v>
      </c>
      <c r="I11" s="5">
        <f t="shared" si="3"/>
        <v>206980000</v>
      </c>
      <c r="J11" s="13">
        <f t="shared" si="2"/>
        <v>0</v>
      </c>
    </row>
    <row r="12" spans="1:10" x14ac:dyDescent="0.35">
      <c r="A12" s="3" t="s">
        <v>8</v>
      </c>
      <c r="B12" s="4" t="s">
        <v>7</v>
      </c>
      <c r="C12" s="5">
        <v>206980000</v>
      </c>
      <c r="D12" s="5">
        <f t="shared" si="3"/>
        <v>0</v>
      </c>
      <c r="E12" s="5">
        <f t="shared" si="3"/>
        <v>0</v>
      </c>
      <c r="F12" s="5">
        <f t="shared" si="3"/>
        <v>0</v>
      </c>
      <c r="G12" s="5">
        <f t="shared" si="3"/>
        <v>0</v>
      </c>
      <c r="H12" s="5">
        <f t="shared" si="3"/>
        <v>0</v>
      </c>
      <c r="I12" s="5">
        <f t="shared" si="3"/>
        <v>206980000</v>
      </c>
      <c r="J12" s="13">
        <f t="shared" si="2"/>
        <v>0</v>
      </c>
    </row>
    <row r="13" spans="1:10" x14ac:dyDescent="0.35">
      <c r="A13" s="3" t="s">
        <v>9</v>
      </c>
      <c r="B13" s="4" t="s">
        <v>10</v>
      </c>
      <c r="C13" s="5">
        <v>206980000</v>
      </c>
      <c r="D13" s="5">
        <f t="shared" si="3"/>
        <v>0</v>
      </c>
      <c r="E13" s="5">
        <f t="shared" si="3"/>
        <v>0</v>
      </c>
      <c r="F13" s="5">
        <f t="shared" si="3"/>
        <v>0</v>
      </c>
      <c r="G13" s="5">
        <f t="shared" si="3"/>
        <v>0</v>
      </c>
      <c r="H13" s="5">
        <f t="shared" si="3"/>
        <v>0</v>
      </c>
      <c r="I13" s="5">
        <f t="shared" si="3"/>
        <v>206980000</v>
      </c>
      <c r="J13" s="13">
        <f t="shared" si="2"/>
        <v>0</v>
      </c>
    </row>
    <row r="14" spans="1:10" x14ac:dyDescent="0.35">
      <c r="A14" s="3" t="s">
        <v>11</v>
      </c>
      <c r="B14" s="4" t="s">
        <v>12</v>
      </c>
      <c r="C14" s="5">
        <v>206980000</v>
      </c>
      <c r="D14" s="5">
        <v>0</v>
      </c>
      <c r="E14" s="5">
        <v>0</v>
      </c>
      <c r="F14" s="5">
        <v>0</v>
      </c>
      <c r="G14" s="5">
        <v>0</v>
      </c>
      <c r="H14" s="5">
        <f>SUM(D14:G14)</f>
        <v>0</v>
      </c>
      <c r="I14" s="5">
        <f>C14-H14</f>
        <v>206980000</v>
      </c>
      <c r="J14" s="13">
        <f t="shared" si="2"/>
        <v>0</v>
      </c>
    </row>
    <row r="15" spans="1:10" x14ac:dyDescent="0.35">
      <c r="A15" s="3" t="s">
        <v>13</v>
      </c>
      <c r="B15" s="4" t="s">
        <v>127</v>
      </c>
      <c r="C15" s="5">
        <v>6058000</v>
      </c>
      <c r="D15" s="5">
        <f t="shared" ref="D15:I19" si="4">D16</f>
        <v>0</v>
      </c>
      <c r="E15" s="5">
        <f t="shared" si="4"/>
        <v>0</v>
      </c>
      <c r="F15" s="5">
        <f t="shared" si="4"/>
        <v>0</v>
      </c>
      <c r="G15" s="5">
        <f t="shared" si="4"/>
        <v>0</v>
      </c>
      <c r="H15" s="5">
        <f t="shared" si="4"/>
        <v>0</v>
      </c>
      <c r="I15" s="5">
        <f t="shared" si="4"/>
        <v>6058000</v>
      </c>
      <c r="J15" s="13">
        <f t="shared" si="2"/>
        <v>0</v>
      </c>
    </row>
    <row r="16" spans="1:10" x14ac:dyDescent="0.35">
      <c r="A16" s="3" t="s">
        <v>14</v>
      </c>
      <c r="B16" s="4" t="s">
        <v>15</v>
      </c>
      <c r="C16" s="5">
        <v>6058000</v>
      </c>
      <c r="D16" s="5">
        <f t="shared" si="4"/>
        <v>0</v>
      </c>
      <c r="E16" s="5">
        <f t="shared" si="4"/>
        <v>0</v>
      </c>
      <c r="F16" s="5">
        <f t="shared" si="4"/>
        <v>0</v>
      </c>
      <c r="G16" s="5">
        <f t="shared" si="4"/>
        <v>0</v>
      </c>
      <c r="H16" s="5">
        <f t="shared" si="4"/>
        <v>0</v>
      </c>
      <c r="I16" s="5">
        <f t="shared" si="4"/>
        <v>6058000</v>
      </c>
      <c r="J16" s="13">
        <f t="shared" si="2"/>
        <v>0</v>
      </c>
    </row>
    <row r="17" spans="1:10" x14ac:dyDescent="0.35">
      <c r="A17" s="3" t="s">
        <v>16</v>
      </c>
      <c r="B17" s="4" t="s">
        <v>17</v>
      </c>
      <c r="C17" s="5">
        <v>6058000</v>
      </c>
      <c r="D17" s="5">
        <f t="shared" si="4"/>
        <v>0</v>
      </c>
      <c r="E17" s="5">
        <f t="shared" si="4"/>
        <v>0</v>
      </c>
      <c r="F17" s="5">
        <f t="shared" si="4"/>
        <v>0</v>
      </c>
      <c r="G17" s="5">
        <f t="shared" si="4"/>
        <v>0</v>
      </c>
      <c r="H17" s="5">
        <f t="shared" si="4"/>
        <v>0</v>
      </c>
      <c r="I17" s="5">
        <f t="shared" si="4"/>
        <v>6058000</v>
      </c>
      <c r="J17" s="13">
        <f t="shared" si="2"/>
        <v>0</v>
      </c>
    </row>
    <row r="18" spans="1:10" x14ac:dyDescent="0.35">
      <c r="A18" s="3" t="s">
        <v>8</v>
      </c>
      <c r="B18" s="4" t="s">
        <v>17</v>
      </c>
      <c r="C18" s="5">
        <v>6058000</v>
      </c>
      <c r="D18" s="5">
        <f t="shared" si="4"/>
        <v>0</v>
      </c>
      <c r="E18" s="5">
        <f t="shared" si="4"/>
        <v>0</v>
      </c>
      <c r="F18" s="5">
        <f t="shared" si="4"/>
        <v>0</v>
      </c>
      <c r="G18" s="5">
        <f t="shared" si="4"/>
        <v>0</v>
      </c>
      <c r="H18" s="5">
        <f t="shared" si="4"/>
        <v>0</v>
      </c>
      <c r="I18" s="5">
        <f t="shared" si="4"/>
        <v>6058000</v>
      </c>
      <c r="J18" s="13">
        <f t="shared" si="2"/>
        <v>0</v>
      </c>
    </row>
    <row r="19" spans="1:10" x14ac:dyDescent="0.35">
      <c r="A19" s="3" t="s">
        <v>9</v>
      </c>
      <c r="B19" s="4" t="s">
        <v>10</v>
      </c>
      <c r="C19" s="5">
        <v>6058000</v>
      </c>
      <c r="D19" s="5">
        <f t="shared" si="4"/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5">
        <f t="shared" si="4"/>
        <v>6058000</v>
      </c>
      <c r="J19" s="13">
        <f t="shared" si="2"/>
        <v>0</v>
      </c>
    </row>
    <row r="20" spans="1:10" x14ac:dyDescent="0.35">
      <c r="A20" s="3" t="s">
        <v>11</v>
      </c>
      <c r="B20" s="4" t="s">
        <v>18</v>
      </c>
      <c r="C20" s="5">
        <v>6058000</v>
      </c>
      <c r="D20" s="5">
        <v>0</v>
      </c>
      <c r="E20" s="5">
        <v>0</v>
      </c>
      <c r="F20" s="5">
        <v>0</v>
      </c>
      <c r="G20" s="5">
        <v>0</v>
      </c>
      <c r="H20" s="5">
        <f>SUM(D20:G20)</f>
        <v>0</v>
      </c>
      <c r="I20" s="5">
        <f>C20-H20</f>
        <v>6058000</v>
      </c>
      <c r="J20" s="13">
        <f t="shared" si="2"/>
        <v>0</v>
      </c>
    </row>
    <row r="21" spans="1:10" x14ac:dyDescent="0.35">
      <c r="A21" s="3" t="s">
        <v>19</v>
      </c>
      <c r="B21" s="4" t="s">
        <v>20</v>
      </c>
      <c r="C21" s="5">
        <v>233647000</v>
      </c>
      <c r="D21" s="5">
        <f t="shared" ref="D21:I26" si="5">D22</f>
        <v>0</v>
      </c>
      <c r="E21" s="5">
        <f t="shared" si="5"/>
        <v>0</v>
      </c>
      <c r="F21" s="5">
        <f t="shared" si="5"/>
        <v>0</v>
      </c>
      <c r="G21" s="5">
        <f t="shared" si="5"/>
        <v>0</v>
      </c>
      <c r="H21" s="5">
        <f t="shared" si="5"/>
        <v>0</v>
      </c>
      <c r="I21" s="5">
        <f t="shared" si="5"/>
        <v>233647000</v>
      </c>
      <c r="J21" s="13">
        <f t="shared" si="2"/>
        <v>0</v>
      </c>
    </row>
    <row r="22" spans="1:10" x14ac:dyDescent="0.35">
      <c r="A22" s="3" t="s">
        <v>21</v>
      </c>
      <c r="B22" s="4" t="s">
        <v>126</v>
      </c>
      <c r="C22" s="5">
        <v>233647000</v>
      </c>
      <c r="D22" s="5">
        <f t="shared" si="5"/>
        <v>0</v>
      </c>
      <c r="E22" s="5">
        <f t="shared" si="5"/>
        <v>0</v>
      </c>
      <c r="F22" s="5">
        <f t="shared" si="5"/>
        <v>0</v>
      </c>
      <c r="G22" s="5">
        <f t="shared" si="5"/>
        <v>0</v>
      </c>
      <c r="H22" s="5">
        <f t="shared" si="5"/>
        <v>0</v>
      </c>
      <c r="I22" s="5">
        <f t="shared" si="5"/>
        <v>233647000</v>
      </c>
      <c r="J22" s="13">
        <f t="shared" si="2"/>
        <v>0</v>
      </c>
    </row>
    <row r="23" spans="1:10" x14ac:dyDescent="0.35">
      <c r="A23" s="3" t="s">
        <v>22</v>
      </c>
      <c r="B23" s="4" t="s">
        <v>23</v>
      </c>
      <c r="C23" s="5">
        <v>233647000</v>
      </c>
      <c r="D23" s="5">
        <f t="shared" si="5"/>
        <v>0</v>
      </c>
      <c r="E23" s="5">
        <f t="shared" si="5"/>
        <v>0</v>
      </c>
      <c r="F23" s="5">
        <f t="shared" si="5"/>
        <v>0</v>
      </c>
      <c r="G23" s="5">
        <f t="shared" si="5"/>
        <v>0</v>
      </c>
      <c r="H23" s="5">
        <f t="shared" si="5"/>
        <v>0</v>
      </c>
      <c r="I23" s="5">
        <f t="shared" si="5"/>
        <v>233647000</v>
      </c>
      <c r="J23" s="13">
        <f t="shared" si="2"/>
        <v>0</v>
      </c>
    </row>
    <row r="24" spans="1:10" x14ac:dyDescent="0.35">
      <c r="A24" s="3" t="s">
        <v>6</v>
      </c>
      <c r="B24" s="4" t="s">
        <v>24</v>
      </c>
      <c r="C24" s="5">
        <v>233647000</v>
      </c>
      <c r="D24" s="5">
        <f t="shared" si="5"/>
        <v>0</v>
      </c>
      <c r="E24" s="5">
        <f t="shared" si="5"/>
        <v>0</v>
      </c>
      <c r="F24" s="5">
        <f t="shared" si="5"/>
        <v>0</v>
      </c>
      <c r="G24" s="5">
        <f t="shared" si="5"/>
        <v>0</v>
      </c>
      <c r="H24" s="5">
        <f t="shared" si="5"/>
        <v>0</v>
      </c>
      <c r="I24" s="5">
        <f t="shared" si="5"/>
        <v>233647000</v>
      </c>
      <c r="J24" s="13">
        <f t="shared" si="2"/>
        <v>0</v>
      </c>
    </row>
    <row r="25" spans="1:10" x14ac:dyDescent="0.35">
      <c r="A25" s="3" t="s">
        <v>8</v>
      </c>
      <c r="B25" s="4" t="s">
        <v>24</v>
      </c>
      <c r="C25" s="5">
        <v>233647000</v>
      </c>
      <c r="D25" s="5">
        <f t="shared" si="5"/>
        <v>0</v>
      </c>
      <c r="E25" s="5">
        <f t="shared" si="5"/>
        <v>0</v>
      </c>
      <c r="F25" s="5">
        <f t="shared" si="5"/>
        <v>0</v>
      </c>
      <c r="G25" s="5">
        <f t="shared" si="5"/>
        <v>0</v>
      </c>
      <c r="H25" s="5">
        <f t="shared" si="5"/>
        <v>0</v>
      </c>
      <c r="I25" s="5">
        <f t="shared" si="5"/>
        <v>233647000</v>
      </c>
      <c r="J25" s="13">
        <f t="shared" si="2"/>
        <v>0</v>
      </c>
    </row>
    <row r="26" spans="1:10" x14ac:dyDescent="0.35">
      <c r="A26" s="3" t="s">
        <v>9</v>
      </c>
      <c r="B26" s="4" t="s">
        <v>10</v>
      </c>
      <c r="C26" s="5">
        <v>233647000</v>
      </c>
      <c r="D26" s="5">
        <f t="shared" si="5"/>
        <v>0</v>
      </c>
      <c r="E26" s="5">
        <f t="shared" si="5"/>
        <v>0</v>
      </c>
      <c r="F26" s="5">
        <f t="shared" si="5"/>
        <v>0</v>
      </c>
      <c r="G26" s="5">
        <f t="shared" si="5"/>
        <v>0</v>
      </c>
      <c r="H26" s="5">
        <f t="shared" si="5"/>
        <v>0</v>
      </c>
      <c r="I26" s="5">
        <f t="shared" si="5"/>
        <v>233647000</v>
      </c>
      <c r="J26" s="13">
        <f t="shared" si="2"/>
        <v>0</v>
      </c>
    </row>
    <row r="27" spans="1:10" x14ac:dyDescent="0.35">
      <c r="A27" s="3" t="s">
        <v>11</v>
      </c>
      <c r="B27" s="4" t="s">
        <v>25</v>
      </c>
      <c r="C27" s="5">
        <v>233647000</v>
      </c>
      <c r="D27" s="5">
        <v>0</v>
      </c>
      <c r="E27" s="5">
        <v>0</v>
      </c>
      <c r="F27" s="5">
        <v>0</v>
      </c>
      <c r="G27" s="5">
        <v>0</v>
      </c>
      <c r="H27" s="5">
        <f>SUM(D27:G27)</f>
        <v>0</v>
      </c>
      <c r="I27" s="5">
        <f>C27-H27</f>
        <v>233647000</v>
      </c>
      <c r="J27" s="13">
        <f t="shared" si="2"/>
        <v>0</v>
      </c>
    </row>
    <row r="28" spans="1:10" x14ac:dyDescent="0.35">
      <c r="A28" s="3" t="s">
        <v>26</v>
      </c>
      <c r="B28" s="4" t="s">
        <v>27</v>
      </c>
      <c r="C28" s="5">
        <f t="shared" ref="C28:I28" si="6">C29+C59+C190</f>
        <v>2704963000</v>
      </c>
      <c r="D28" s="5">
        <f t="shared" si="6"/>
        <v>115071599</v>
      </c>
      <c r="E28" s="5">
        <f t="shared" si="6"/>
        <v>183239413</v>
      </c>
      <c r="F28" s="5">
        <f t="shared" si="6"/>
        <v>172642954</v>
      </c>
      <c r="G28" s="5">
        <f t="shared" si="6"/>
        <v>253880126</v>
      </c>
      <c r="H28" s="5">
        <f t="shared" si="6"/>
        <v>724834092</v>
      </c>
      <c r="I28" s="5">
        <f t="shared" si="6"/>
        <v>1980128908</v>
      </c>
      <c r="J28" s="13">
        <f t="shared" si="2"/>
        <v>0.26796451263843535</v>
      </c>
    </row>
    <row r="29" spans="1:10" x14ac:dyDescent="0.35">
      <c r="A29" s="3" t="s">
        <v>28</v>
      </c>
      <c r="B29" s="4" t="s">
        <v>29</v>
      </c>
      <c r="C29" s="5">
        <v>1978461000</v>
      </c>
      <c r="D29" s="5">
        <f t="shared" ref="D29:I31" si="7">D30</f>
        <v>104320113</v>
      </c>
      <c r="E29" s="5">
        <f t="shared" si="7"/>
        <v>151665063</v>
      </c>
      <c r="F29" s="5">
        <f t="shared" si="7"/>
        <v>151814604</v>
      </c>
      <c r="G29" s="5">
        <f t="shared" si="7"/>
        <v>218287626</v>
      </c>
      <c r="H29" s="5">
        <f t="shared" si="7"/>
        <v>626087406</v>
      </c>
      <c r="I29" s="5">
        <f t="shared" si="7"/>
        <v>1352373594</v>
      </c>
      <c r="J29" s="13">
        <f t="shared" si="2"/>
        <v>0.3164517299052142</v>
      </c>
    </row>
    <row r="30" spans="1:10" x14ac:dyDescent="0.35">
      <c r="A30" s="3" t="s">
        <v>30</v>
      </c>
      <c r="B30" s="4" t="s">
        <v>128</v>
      </c>
      <c r="C30" s="5">
        <v>1978461000</v>
      </c>
      <c r="D30" s="5">
        <f t="shared" si="7"/>
        <v>104320113</v>
      </c>
      <c r="E30" s="5">
        <f t="shared" si="7"/>
        <v>151665063</v>
      </c>
      <c r="F30" s="5">
        <f t="shared" si="7"/>
        <v>151814604</v>
      </c>
      <c r="G30" s="5">
        <f t="shared" si="7"/>
        <v>218287626</v>
      </c>
      <c r="H30" s="5">
        <f t="shared" si="7"/>
        <v>626087406</v>
      </c>
      <c r="I30" s="5">
        <f t="shared" si="7"/>
        <v>1352373594</v>
      </c>
      <c r="J30" s="13">
        <f t="shared" si="2"/>
        <v>0.3164517299052142</v>
      </c>
    </row>
    <row r="31" spans="1:10" x14ac:dyDescent="0.35">
      <c r="A31" s="3" t="s">
        <v>31</v>
      </c>
      <c r="B31" s="4" t="s">
        <v>32</v>
      </c>
      <c r="C31" s="5">
        <v>1978461000</v>
      </c>
      <c r="D31" s="5">
        <f t="shared" si="7"/>
        <v>104320113</v>
      </c>
      <c r="E31" s="5">
        <f t="shared" si="7"/>
        <v>151665063</v>
      </c>
      <c r="F31" s="5">
        <f t="shared" si="7"/>
        <v>151814604</v>
      </c>
      <c r="G31" s="5">
        <f t="shared" si="7"/>
        <v>218287626</v>
      </c>
      <c r="H31" s="5">
        <f t="shared" si="7"/>
        <v>626087406</v>
      </c>
      <c r="I31" s="5">
        <f t="shared" si="7"/>
        <v>1352373594</v>
      </c>
      <c r="J31" s="13">
        <f t="shared" si="2"/>
        <v>0.3164517299052142</v>
      </c>
    </row>
    <row r="32" spans="1:10" x14ac:dyDescent="0.35">
      <c r="A32" s="3" t="s">
        <v>33</v>
      </c>
      <c r="B32" s="4" t="s">
        <v>34</v>
      </c>
      <c r="C32" s="5">
        <v>1978461000</v>
      </c>
      <c r="D32" s="5">
        <f t="shared" ref="D32:I32" si="8">D33+D56</f>
        <v>104320113</v>
      </c>
      <c r="E32" s="5">
        <f t="shared" si="8"/>
        <v>151665063</v>
      </c>
      <c r="F32" s="5">
        <f t="shared" si="8"/>
        <v>151814604</v>
      </c>
      <c r="G32" s="5">
        <f t="shared" si="8"/>
        <v>218287626</v>
      </c>
      <c r="H32" s="5">
        <f t="shared" si="8"/>
        <v>626087406</v>
      </c>
      <c r="I32" s="5">
        <f t="shared" si="8"/>
        <v>1352373594</v>
      </c>
      <c r="J32" s="13">
        <f t="shared" si="2"/>
        <v>0.3164517299052142</v>
      </c>
    </row>
    <row r="33" spans="1:10" x14ac:dyDescent="0.35">
      <c r="A33" s="3" t="s">
        <v>8</v>
      </c>
      <c r="B33" s="4" t="s">
        <v>34</v>
      </c>
      <c r="C33" s="5">
        <v>1209966000</v>
      </c>
      <c r="D33" s="5">
        <f t="shared" ref="D33:I33" si="9">D34+D36+D38+D40+D42+D44+D46+D48+D54+D50+D52</f>
        <v>45205113</v>
      </c>
      <c r="E33" s="5">
        <f t="shared" si="9"/>
        <v>92550063</v>
      </c>
      <c r="F33" s="5">
        <f t="shared" si="9"/>
        <v>92699604</v>
      </c>
      <c r="G33" s="5">
        <f t="shared" si="9"/>
        <v>159172626</v>
      </c>
      <c r="H33" s="5">
        <f t="shared" si="9"/>
        <v>389627406</v>
      </c>
      <c r="I33" s="5">
        <f t="shared" si="9"/>
        <v>820338594</v>
      </c>
      <c r="J33" s="13">
        <f t="shared" si="2"/>
        <v>0.3220151690212783</v>
      </c>
    </row>
    <row r="34" spans="1:10" x14ac:dyDescent="0.35">
      <c r="A34" s="3" t="s">
        <v>35</v>
      </c>
      <c r="B34" s="4" t="s">
        <v>36</v>
      </c>
      <c r="C34" s="5">
        <v>369921000</v>
      </c>
      <c r="D34" s="5">
        <f t="shared" ref="D34:I34" si="10">D35</f>
        <v>34787000</v>
      </c>
      <c r="E34" s="5">
        <f t="shared" si="10"/>
        <v>34787000</v>
      </c>
      <c r="F34" s="5">
        <f t="shared" si="10"/>
        <v>35698400</v>
      </c>
      <c r="G34" s="5">
        <f t="shared" si="10"/>
        <v>69877800</v>
      </c>
      <c r="H34" s="5">
        <f t="shared" si="10"/>
        <v>175150200</v>
      </c>
      <c r="I34" s="5">
        <f t="shared" si="10"/>
        <v>194770800</v>
      </c>
      <c r="J34" s="13">
        <f t="shared" si="2"/>
        <v>0.47348001330013706</v>
      </c>
    </row>
    <row r="35" spans="1:10" x14ac:dyDescent="0.35">
      <c r="A35" s="3" t="s">
        <v>11</v>
      </c>
      <c r="B35" s="4" t="s">
        <v>37</v>
      </c>
      <c r="C35" s="5">
        <v>369921000</v>
      </c>
      <c r="D35" s="5">
        <v>34787000</v>
      </c>
      <c r="E35" s="5">
        <v>34787000</v>
      </c>
      <c r="F35" s="5">
        <f>759500+34938900</f>
        <v>35698400</v>
      </c>
      <c r="G35" s="5">
        <f>34938900*2</f>
        <v>69877800</v>
      </c>
      <c r="H35" s="5">
        <f>SUM(D35:G35)</f>
        <v>175150200</v>
      </c>
      <c r="I35" s="5">
        <f>C35-H35</f>
        <v>194770800</v>
      </c>
      <c r="J35" s="13">
        <f t="shared" si="2"/>
        <v>0.47348001330013706</v>
      </c>
    </row>
    <row r="36" spans="1:10" x14ac:dyDescent="0.35">
      <c r="A36" s="3" t="s">
        <v>38</v>
      </c>
      <c r="B36" s="4" t="s">
        <v>39</v>
      </c>
      <c r="C36" s="5">
        <v>7000</v>
      </c>
      <c r="D36" s="5">
        <f t="shared" ref="D36:I36" si="11">D37</f>
        <v>516</v>
      </c>
      <c r="E36" s="5">
        <f t="shared" si="11"/>
        <v>516</v>
      </c>
      <c r="F36" s="5">
        <f t="shared" si="11"/>
        <v>499</v>
      </c>
      <c r="G36" s="5">
        <f t="shared" si="11"/>
        <v>949</v>
      </c>
      <c r="H36" s="5">
        <f t="shared" si="11"/>
        <v>2480</v>
      </c>
      <c r="I36" s="5">
        <f t="shared" si="11"/>
        <v>4520</v>
      </c>
      <c r="J36" s="13">
        <f t="shared" si="2"/>
        <v>0.35428571428571426</v>
      </c>
    </row>
    <row r="37" spans="1:10" x14ac:dyDescent="0.35">
      <c r="A37" s="3" t="s">
        <v>11</v>
      </c>
      <c r="B37" s="4" t="s">
        <v>40</v>
      </c>
      <c r="C37" s="5">
        <v>7000</v>
      </c>
      <c r="D37" s="5">
        <v>516</v>
      </c>
      <c r="E37" s="5">
        <v>516</v>
      </c>
      <c r="F37" s="5">
        <v>499</v>
      </c>
      <c r="G37" s="5">
        <f>499+450</f>
        <v>949</v>
      </c>
      <c r="H37" s="5">
        <f>SUM(D37:G37)</f>
        <v>2480</v>
      </c>
      <c r="I37" s="5">
        <f>C37-H37</f>
        <v>4520</v>
      </c>
      <c r="J37" s="13">
        <f t="shared" si="2"/>
        <v>0.35428571428571426</v>
      </c>
    </row>
    <row r="38" spans="1:10" x14ac:dyDescent="0.35">
      <c r="A38" s="3" t="s">
        <v>41</v>
      </c>
      <c r="B38" s="4" t="s">
        <v>42</v>
      </c>
      <c r="C38" s="5">
        <v>31920000</v>
      </c>
      <c r="D38" s="5">
        <f t="shared" ref="D38:I38" si="12">D39</f>
        <v>3168010</v>
      </c>
      <c r="E38" s="5">
        <f t="shared" si="12"/>
        <v>3168010</v>
      </c>
      <c r="F38" s="5">
        <f t="shared" si="12"/>
        <v>3259150</v>
      </c>
      <c r="G38" s="5">
        <f t="shared" si="12"/>
        <v>6366400</v>
      </c>
      <c r="H38" s="5">
        <f t="shared" si="12"/>
        <v>15961570</v>
      </c>
      <c r="I38" s="5">
        <f t="shared" si="12"/>
        <v>15958430</v>
      </c>
      <c r="J38" s="13">
        <f t="shared" si="2"/>
        <v>0.50004918546365917</v>
      </c>
    </row>
    <row r="39" spans="1:10" x14ac:dyDescent="0.35">
      <c r="A39" s="3" t="s">
        <v>11</v>
      </c>
      <c r="B39" s="4" t="s">
        <v>43</v>
      </c>
      <c r="C39" s="5">
        <v>31920000</v>
      </c>
      <c r="D39" s="5">
        <v>3168010</v>
      </c>
      <c r="E39" s="5">
        <v>3168010</v>
      </c>
      <c r="F39" s="5">
        <f>75950+3183200</f>
        <v>3259150</v>
      </c>
      <c r="G39" s="5">
        <f>3183200*2</f>
        <v>6366400</v>
      </c>
      <c r="H39" s="5">
        <f>SUM(D39:G39)</f>
        <v>15961570</v>
      </c>
      <c r="I39" s="5">
        <f>C39-H39</f>
        <v>15958430</v>
      </c>
      <c r="J39" s="13">
        <f t="shared" si="2"/>
        <v>0.50004918546365917</v>
      </c>
    </row>
    <row r="40" spans="1:10" x14ac:dyDescent="0.35">
      <c r="A40" s="3" t="s">
        <v>44</v>
      </c>
      <c r="B40" s="4" t="s">
        <v>45</v>
      </c>
      <c r="C40" s="5">
        <v>9802000</v>
      </c>
      <c r="D40" s="5">
        <f t="shared" ref="D40:I40" si="13">D41</f>
        <v>896972</v>
      </c>
      <c r="E40" s="5">
        <f t="shared" si="13"/>
        <v>896972</v>
      </c>
      <c r="F40" s="5">
        <f t="shared" si="13"/>
        <v>915200</v>
      </c>
      <c r="G40" s="5">
        <f t="shared" si="13"/>
        <v>1800020</v>
      </c>
      <c r="H40" s="5">
        <f t="shared" si="13"/>
        <v>4509164</v>
      </c>
      <c r="I40" s="5">
        <f t="shared" si="13"/>
        <v>5292836</v>
      </c>
      <c r="J40" s="13">
        <f t="shared" si="2"/>
        <v>0.46002489287900428</v>
      </c>
    </row>
    <row r="41" spans="1:10" x14ac:dyDescent="0.35">
      <c r="A41" s="3" t="s">
        <v>11</v>
      </c>
      <c r="B41" s="4" t="s">
        <v>46</v>
      </c>
      <c r="C41" s="5">
        <v>9802000</v>
      </c>
      <c r="D41" s="5">
        <v>896972</v>
      </c>
      <c r="E41" s="5">
        <v>896972</v>
      </c>
      <c r="F41" s="5">
        <f>900010+15190</f>
        <v>915200</v>
      </c>
      <c r="G41" s="5">
        <f>900010*2</f>
        <v>1800020</v>
      </c>
      <c r="H41" s="5">
        <f>SUM(D41:G41)</f>
        <v>4509164</v>
      </c>
      <c r="I41" s="5">
        <f>C41-H41</f>
        <v>5292836</v>
      </c>
      <c r="J41" s="13">
        <f t="shared" si="2"/>
        <v>0.46002489287900428</v>
      </c>
    </row>
    <row r="42" spans="1:10" x14ac:dyDescent="0.35">
      <c r="A42" s="3" t="s">
        <v>47</v>
      </c>
      <c r="B42" s="4" t="s">
        <v>48</v>
      </c>
      <c r="C42" s="5">
        <v>41940000</v>
      </c>
      <c r="D42" s="5">
        <f t="shared" ref="D42:I42" si="14">D43</f>
        <v>2880000</v>
      </c>
      <c r="E42" s="5">
        <f t="shared" si="14"/>
        <v>2880000</v>
      </c>
      <c r="F42" s="5">
        <f t="shared" si="14"/>
        <v>2880000</v>
      </c>
      <c r="G42" s="5">
        <f t="shared" si="14"/>
        <v>5760000</v>
      </c>
      <c r="H42" s="5">
        <f t="shared" si="14"/>
        <v>14400000</v>
      </c>
      <c r="I42" s="5">
        <f t="shared" si="14"/>
        <v>27540000</v>
      </c>
      <c r="J42" s="13">
        <f t="shared" si="2"/>
        <v>0.34334763948497854</v>
      </c>
    </row>
    <row r="43" spans="1:10" x14ac:dyDescent="0.35">
      <c r="A43" s="3" t="s">
        <v>11</v>
      </c>
      <c r="B43" s="4" t="s">
        <v>49</v>
      </c>
      <c r="C43" s="5">
        <v>41940000</v>
      </c>
      <c r="D43" s="5">
        <v>2880000</v>
      </c>
      <c r="E43" s="5">
        <v>2880000</v>
      </c>
      <c r="F43" s="5">
        <v>2880000</v>
      </c>
      <c r="G43" s="5">
        <f>2880000*2</f>
        <v>5760000</v>
      </c>
      <c r="H43" s="5">
        <f>SUM(D43:G43)</f>
        <v>14400000</v>
      </c>
      <c r="I43" s="5">
        <f>C43-H43</f>
        <v>27540000</v>
      </c>
      <c r="J43" s="13">
        <f t="shared" si="2"/>
        <v>0.34334763948497854</v>
      </c>
    </row>
    <row r="44" spans="1:10" x14ac:dyDescent="0.35">
      <c r="A44" s="3" t="s">
        <v>50</v>
      </c>
      <c r="B44" s="4" t="s">
        <v>51</v>
      </c>
      <c r="C44" s="5">
        <v>1000</v>
      </c>
      <c r="D44" s="5">
        <f t="shared" ref="D44:I44" si="15">D45</f>
        <v>0</v>
      </c>
      <c r="E44" s="5">
        <f t="shared" si="15"/>
        <v>0</v>
      </c>
      <c r="F44" s="5">
        <f t="shared" si="15"/>
        <v>0</v>
      </c>
      <c r="G44" s="5">
        <f t="shared" si="15"/>
        <v>0</v>
      </c>
      <c r="H44" s="5">
        <f t="shared" si="15"/>
        <v>0</v>
      </c>
      <c r="I44" s="5">
        <f t="shared" si="15"/>
        <v>1000</v>
      </c>
      <c r="J44" s="13">
        <f t="shared" si="2"/>
        <v>0</v>
      </c>
    </row>
    <row r="45" spans="1:10" x14ac:dyDescent="0.35">
      <c r="A45" s="3" t="s">
        <v>11</v>
      </c>
      <c r="B45" s="4" t="s">
        <v>52</v>
      </c>
      <c r="C45" s="5">
        <v>1000</v>
      </c>
      <c r="D45" s="5">
        <v>0</v>
      </c>
      <c r="E45" s="5">
        <v>0</v>
      </c>
      <c r="F45" s="5">
        <v>0</v>
      </c>
      <c r="G45" s="5">
        <v>0</v>
      </c>
      <c r="H45" s="5">
        <f>SUM(D45:G45)</f>
        <v>0</v>
      </c>
      <c r="I45" s="5">
        <f>C45-H45</f>
        <v>1000</v>
      </c>
      <c r="J45" s="13">
        <f t="shared" si="2"/>
        <v>0</v>
      </c>
    </row>
    <row r="46" spans="1:10" x14ac:dyDescent="0.35">
      <c r="A46" s="3" t="s">
        <v>53</v>
      </c>
      <c r="B46" s="4" t="s">
        <v>54</v>
      </c>
      <c r="C46" s="5">
        <v>1051000</v>
      </c>
      <c r="D46" s="5">
        <f t="shared" ref="D46:I46" si="16">D47</f>
        <v>45175</v>
      </c>
      <c r="E46" s="5">
        <f t="shared" si="16"/>
        <v>45175</v>
      </c>
      <c r="F46" s="5">
        <f t="shared" si="16"/>
        <v>45175</v>
      </c>
      <c r="G46" s="5">
        <f t="shared" si="16"/>
        <v>382925</v>
      </c>
      <c r="H46" s="5">
        <f t="shared" si="16"/>
        <v>518450</v>
      </c>
      <c r="I46" s="5">
        <f t="shared" si="16"/>
        <v>532550</v>
      </c>
      <c r="J46" s="13">
        <f t="shared" si="2"/>
        <v>0.49329210275927687</v>
      </c>
    </row>
    <row r="47" spans="1:10" x14ac:dyDescent="0.35">
      <c r="A47" s="3" t="s">
        <v>11</v>
      </c>
      <c r="B47" s="4" t="s">
        <v>55</v>
      </c>
      <c r="C47" s="5">
        <v>1051000</v>
      </c>
      <c r="D47" s="5">
        <v>45175</v>
      </c>
      <c r="E47" s="5">
        <v>45175</v>
      </c>
      <c r="F47" s="5">
        <v>45175</v>
      </c>
      <c r="G47" s="5">
        <f>45175+337750</f>
        <v>382925</v>
      </c>
      <c r="H47" s="5">
        <f>SUM(D47:G47)</f>
        <v>518450</v>
      </c>
      <c r="I47" s="5">
        <f>C47-H47</f>
        <v>532550</v>
      </c>
      <c r="J47" s="13">
        <f t="shared" si="2"/>
        <v>0.49329210275927687</v>
      </c>
    </row>
    <row r="48" spans="1:10" x14ac:dyDescent="0.35">
      <c r="A48" s="3" t="s">
        <v>56</v>
      </c>
      <c r="B48" s="4" t="s">
        <v>57</v>
      </c>
      <c r="C48" s="5">
        <v>26651000</v>
      </c>
      <c r="D48" s="5">
        <f t="shared" ref="D48:I48" si="17">D49</f>
        <v>2317440</v>
      </c>
      <c r="E48" s="5">
        <f t="shared" si="17"/>
        <v>2317440</v>
      </c>
      <c r="F48" s="5">
        <f t="shared" si="17"/>
        <v>2317440</v>
      </c>
      <c r="G48" s="5">
        <f t="shared" si="17"/>
        <v>4634880</v>
      </c>
      <c r="H48" s="5">
        <f t="shared" si="17"/>
        <v>11587200</v>
      </c>
      <c r="I48" s="5">
        <f t="shared" si="17"/>
        <v>15063800</v>
      </c>
      <c r="J48" s="13">
        <f t="shared" si="2"/>
        <v>0.4347754305654572</v>
      </c>
    </row>
    <row r="49" spans="1:10" x14ac:dyDescent="0.35">
      <c r="A49" s="3" t="s">
        <v>11</v>
      </c>
      <c r="B49" s="4" t="s">
        <v>58</v>
      </c>
      <c r="C49" s="5">
        <v>26651000</v>
      </c>
      <c r="D49" s="5">
        <v>2317440</v>
      </c>
      <c r="E49" s="5">
        <v>2317440</v>
      </c>
      <c r="F49" s="5">
        <v>2317440</v>
      </c>
      <c r="G49" s="5">
        <f>2317440*2</f>
        <v>4634880</v>
      </c>
      <c r="H49" s="5">
        <f>SUM(D49:G49)</f>
        <v>11587200</v>
      </c>
      <c r="I49" s="5">
        <f>C49-H49</f>
        <v>15063800</v>
      </c>
      <c r="J49" s="13">
        <f t="shared" si="2"/>
        <v>0.4347754305654572</v>
      </c>
    </row>
    <row r="50" spans="1:10" x14ac:dyDescent="0.35">
      <c r="A50" s="3" t="s">
        <v>59</v>
      </c>
      <c r="B50" s="4" t="s">
        <v>60</v>
      </c>
      <c r="C50" s="5">
        <v>118676000</v>
      </c>
      <c r="D50" s="5">
        <f t="shared" ref="D50:I50" si="18">D51</f>
        <v>0</v>
      </c>
      <c r="E50" s="5">
        <f t="shared" si="18"/>
        <v>7854000</v>
      </c>
      <c r="F50" s="5">
        <f t="shared" si="18"/>
        <v>6695000</v>
      </c>
      <c r="G50" s="5">
        <f t="shared" si="18"/>
        <v>7743000</v>
      </c>
      <c r="H50" s="5">
        <f t="shared" si="18"/>
        <v>22292000</v>
      </c>
      <c r="I50" s="5">
        <f t="shared" si="18"/>
        <v>96384000</v>
      </c>
      <c r="J50" s="13">
        <f t="shared" si="2"/>
        <v>0.18783915871785364</v>
      </c>
    </row>
    <row r="51" spans="1:10" x14ac:dyDescent="0.35">
      <c r="A51" s="3" t="s">
        <v>11</v>
      </c>
      <c r="B51" s="4" t="s">
        <v>61</v>
      </c>
      <c r="C51" s="5">
        <v>118676000</v>
      </c>
      <c r="D51" s="5">
        <v>0</v>
      </c>
      <c r="E51" s="5">
        <v>7854000</v>
      </c>
      <c r="F51" s="5">
        <v>6695000</v>
      </c>
      <c r="G51" s="5">
        <v>7743000</v>
      </c>
      <c r="H51" s="5">
        <f>SUM(D51:G51)</f>
        <v>22292000</v>
      </c>
      <c r="I51" s="5">
        <f>C51-H51</f>
        <v>96384000</v>
      </c>
      <c r="J51" s="13">
        <f t="shared" si="2"/>
        <v>0.18783915871785364</v>
      </c>
    </row>
    <row r="52" spans="1:10" x14ac:dyDescent="0.35">
      <c r="A52" s="3" t="s">
        <v>62</v>
      </c>
      <c r="B52" s="4" t="s">
        <v>63</v>
      </c>
      <c r="C52" s="5">
        <v>14005000</v>
      </c>
      <c r="D52" s="5">
        <f t="shared" ref="D52:I52" si="19">D53</f>
        <v>1110000</v>
      </c>
      <c r="E52" s="5">
        <f t="shared" si="19"/>
        <v>1110000</v>
      </c>
      <c r="F52" s="5">
        <f t="shared" si="19"/>
        <v>1110000</v>
      </c>
      <c r="G52" s="5">
        <f t="shared" si="19"/>
        <v>2220000</v>
      </c>
      <c r="H52" s="5">
        <f t="shared" si="19"/>
        <v>5550000</v>
      </c>
      <c r="I52" s="5">
        <f t="shared" si="19"/>
        <v>8455000</v>
      </c>
      <c r="J52" s="13">
        <f t="shared" si="2"/>
        <v>0.39628704034273476</v>
      </c>
    </row>
    <row r="53" spans="1:10" x14ac:dyDescent="0.35">
      <c r="A53" s="3" t="s">
        <v>11</v>
      </c>
      <c r="B53" s="4" t="s">
        <v>64</v>
      </c>
      <c r="C53" s="5">
        <v>14005000</v>
      </c>
      <c r="D53" s="5">
        <v>1110000</v>
      </c>
      <c r="E53" s="5">
        <v>1110000</v>
      </c>
      <c r="F53" s="5">
        <v>1110000</v>
      </c>
      <c r="G53" s="5">
        <f>1110000*2</f>
        <v>2220000</v>
      </c>
      <c r="H53" s="5">
        <f>SUM(D53:G53)</f>
        <v>5550000</v>
      </c>
      <c r="I53" s="5">
        <f>C53-H53</f>
        <v>8455000</v>
      </c>
      <c r="J53" s="13">
        <f t="shared" si="2"/>
        <v>0.39628704034273476</v>
      </c>
    </row>
    <row r="54" spans="1:10" x14ac:dyDescent="0.35">
      <c r="A54" s="3" t="s">
        <v>65</v>
      </c>
      <c r="B54" s="4" t="s">
        <v>66</v>
      </c>
      <c r="C54" s="5">
        <v>595992000</v>
      </c>
      <c r="D54" s="5">
        <f t="shared" ref="D54:I54" si="20">D55</f>
        <v>0</v>
      </c>
      <c r="E54" s="5">
        <f t="shared" si="20"/>
        <v>39490950</v>
      </c>
      <c r="F54" s="5">
        <f t="shared" si="20"/>
        <v>39778740</v>
      </c>
      <c r="G54" s="5">
        <f t="shared" si="20"/>
        <v>60386652</v>
      </c>
      <c r="H54" s="5">
        <f t="shared" si="20"/>
        <v>139656342</v>
      </c>
      <c r="I54" s="5">
        <f t="shared" si="20"/>
        <v>456335658</v>
      </c>
      <c r="J54" s="13">
        <f t="shared" si="2"/>
        <v>0.23432586679015827</v>
      </c>
    </row>
    <row r="55" spans="1:10" x14ac:dyDescent="0.35">
      <c r="A55" s="3" t="s">
        <v>11</v>
      </c>
      <c r="B55" s="4" t="s">
        <v>67</v>
      </c>
      <c r="C55" s="5">
        <v>595992000</v>
      </c>
      <c r="D55" s="5">
        <v>0</v>
      </c>
      <c r="E55" s="5">
        <v>39490950</v>
      </c>
      <c r="F55" s="5">
        <v>39778740</v>
      </c>
      <c r="G55" s="5">
        <f>20193300+40193352</f>
        <v>60386652</v>
      </c>
      <c r="H55" s="5">
        <f>SUM(D55:G55)</f>
        <v>139656342</v>
      </c>
      <c r="I55" s="5">
        <f>C55-H55</f>
        <v>456335658</v>
      </c>
      <c r="J55" s="13">
        <f t="shared" si="2"/>
        <v>0.23432586679015827</v>
      </c>
    </row>
    <row r="56" spans="1:10" x14ac:dyDescent="0.35">
      <c r="A56" s="3" t="s">
        <v>68</v>
      </c>
      <c r="B56" s="4" t="s">
        <v>69</v>
      </c>
      <c r="C56" s="5">
        <v>768495000</v>
      </c>
      <c r="D56" s="5">
        <f t="shared" ref="D56:I57" si="21">D57</f>
        <v>59115000</v>
      </c>
      <c r="E56" s="5">
        <f t="shared" si="21"/>
        <v>59115000</v>
      </c>
      <c r="F56" s="5">
        <f t="shared" si="21"/>
        <v>59115000</v>
      </c>
      <c r="G56" s="5">
        <f t="shared" si="21"/>
        <v>59115000</v>
      </c>
      <c r="H56" s="5">
        <f t="shared" si="21"/>
        <v>236460000</v>
      </c>
      <c r="I56" s="5">
        <f t="shared" si="21"/>
        <v>532035000</v>
      </c>
      <c r="J56" s="13">
        <f t="shared" si="2"/>
        <v>0.30769230769230771</v>
      </c>
    </row>
    <row r="57" spans="1:10" x14ac:dyDescent="0.35">
      <c r="A57" s="3" t="s">
        <v>70</v>
      </c>
      <c r="B57" s="4" t="s">
        <v>71</v>
      </c>
      <c r="C57" s="5">
        <v>768495000</v>
      </c>
      <c r="D57" s="5">
        <f t="shared" si="21"/>
        <v>59115000</v>
      </c>
      <c r="E57" s="5">
        <f t="shared" si="21"/>
        <v>59115000</v>
      </c>
      <c r="F57" s="5">
        <f t="shared" si="21"/>
        <v>59115000</v>
      </c>
      <c r="G57" s="5">
        <f t="shared" si="21"/>
        <v>59115000</v>
      </c>
      <c r="H57" s="5">
        <f t="shared" si="21"/>
        <v>236460000</v>
      </c>
      <c r="I57" s="5">
        <f t="shared" si="21"/>
        <v>532035000</v>
      </c>
      <c r="J57" s="13">
        <f t="shared" si="2"/>
        <v>0.30769230769230771</v>
      </c>
    </row>
    <row r="58" spans="1:10" x14ac:dyDescent="0.35">
      <c r="A58" s="3" t="s">
        <v>11</v>
      </c>
      <c r="B58" s="4" t="s">
        <v>72</v>
      </c>
      <c r="C58" s="5">
        <v>768495000</v>
      </c>
      <c r="D58" s="5">
        <v>59115000</v>
      </c>
      <c r="E58" s="5">
        <v>59115000</v>
      </c>
      <c r="F58" s="5">
        <v>59115000</v>
      </c>
      <c r="G58" s="5">
        <v>59115000</v>
      </c>
      <c r="H58" s="5">
        <f>SUM(D58:G58)</f>
        <v>236460000</v>
      </c>
      <c r="I58" s="5">
        <f>C58-H58</f>
        <v>532035000</v>
      </c>
      <c r="J58" s="13">
        <f t="shared" si="2"/>
        <v>0.30769230769230771</v>
      </c>
    </row>
    <row r="59" spans="1:10" x14ac:dyDescent="0.35">
      <c r="A59" s="3" t="s">
        <v>73</v>
      </c>
      <c r="B59" s="4" t="s">
        <v>74</v>
      </c>
      <c r="C59" s="5">
        <f t="shared" ref="C59:I59" si="22">C60</f>
        <v>718722000</v>
      </c>
      <c r="D59" s="5">
        <f t="shared" si="22"/>
        <v>10751486</v>
      </c>
      <c r="E59" s="5">
        <f t="shared" si="22"/>
        <v>31574350</v>
      </c>
      <c r="F59" s="5">
        <f t="shared" si="22"/>
        <v>20828350</v>
      </c>
      <c r="G59" s="5">
        <f t="shared" si="22"/>
        <v>35592500</v>
      </c>
      <c r="H59" s="5">
        <f t="shared" si="22"/>
        <v>98746686</v>
      </c>
      <c r="I59" s="5">
        <f t="shared" si="22"/>
        <v>619975314</v>
      </c>
      <c r="J59" s="13">
        <f t="shared" si="2"/>
        <v>0.13739204588143955</v>
      </c>
    </row>
    <row r="60" spans="1:10" x14ac:dyDescent="0.35">
      <c r="A60" s="3" t="s">
        <v>75</v>
      </c>
      <c r="B60" s="4" t="s">
        <v>128</v>
      </c>
      <c r="C60" s="5">
        <f t="shared" ref="C60:I60" si="23">C61+C66</f>
        <v>718722000</v>
      </c>
      <c r="D60" s="5">
        <f t="shared" si="23"/>
        <v>10751486</v>
      </c>
      <c r="E60" s="5">
        <f t="shared" si="23"/>
        <v>31574350</v>
      </c>
      <c r="F60" s="5">
        <f t="shared" si="23"/>
        <v>20828350</v>
      </c>
      <c r="G60" s="5">
        <f t="shared" si="23"/>
        <v>35592500</v>
      </c>
      <c r="H60" s="5">
        <f t="shared" si="23"/>
        <v>98746686</v>
      </c>
      <c r="I60" s="5">
        <f t="shared" si="23"/>
        <v>619975314</v>
      </c>
      <c r="J60" s="13">
        <f t="shared" si="2"/>
        <v>0.13739204588143955</v>
      </c>
    </row>
    <row r="61" spans="1:10" x14ac:dyDescent="0.35">
      <c r="A61" s="3" t="s">
        <v>76</v>
      </c>
      <c r="B61" s="4" t="s">
        <v>77</v>
      </c>
      <c r="C61" s="5">
        <v>67808000</v>
      </c>
      <c r="D61" s="5">
        <f t="shared" ref="D61:I64" si="24">D62</f>
        <v>0</v>
      </c>
      <c r="E61" s="5">
        <f t="shared" si="24"/>
        <v>0</v>
      </c>
      <c r="F61" s="5">
        <f t="shared" si="24"/>
        <v>0</v>
      </c>
      <c r="G61" s="5">
        <f t="shared" si="24"/>
        <v>0</v>
      </c>
      <c r="H61" s="5">
        <f t="shared" si="24"/>
        <v>0</v>
      </c>
      <c r="I61" s="5">
        <f t="shared" si="24"/>
        <v>67808000</v>
      </c>
      <c r="J61" s="13">
        <f t="shared" si="2"/>
        <v>0</v>
      </c>
    </row>
    <row r="62" spans="1:10" x14ac:dyDescent="0.35">
      <c r="A62" s="3" t="s">
        <v>78</v>
      </c>
      <c r="B62" s="4" t="s">
        <v>77</v>
      </c>
      <c r="C62" s="5">
        <v>67808000</v>
      </c>
      <c r="D62" s="5">
        <f t="shared" si="24"/>
        <v>0</v>
      </c>
      <c r="E62" s="5">
        <f t="shared" si="24"/>
        <v>0</v>
      </c>
      <c r="F62" s="5">
        <f t="shared" si="24"/>
        <v>0</v>
      </c>
      <c r="G62" s="5">
        <f t="shared" si="24"/>
        <v>0</v>
      </c>
      <c r="H62" s="5">
        <f t="shared" si="24"/>
        <v>0</v>
      </c>
      <c r="I62" s="5">
        <f t="shared" si="24"/>
        <v>67808000</v>
      </c>
      <c r="J62" s="13">
        <f t="shared" si="2"/>
        <v>0</v>
      </c>
    </row>
    <row r="63" spans="1:10" x14ac:dyDescent="0.35">
      <c r="A63" s="3" t="s">
        <v>8</v>
      </c>
      <c r="B63" s="4" t="s">
        <v>79</v>
      </c>
      <c r="C63" s="5">
        <v>67808000</v>
      </c>
      <c r="D63" s="5">
        <f t="shared" si="24"/>
        <v>0</v>
      </c>
      <c r="E63" s="5">
        <f t="shared" si="24"/>
        <v>0</v>
      </c>
      <c r="F63" s="5">
        <f t="shared" si="24"/>
        <v>0</v>
      </c>
      <c r="G63" s="5">
        <f t="shared" si="24"/>
        <v>0</v>
      </c>
      <c r="H63" s="5">
        <f t="shared" si="24"/>
        <v>0</v>
      </c>
      <c r="I63" s="5">
        <f t="shared" si="24"/>
        <v>67808000</v>
      </c>
      <c r="J63" s="13">
        <f t="shared" si="2"/>
        <v>0</v>
      </c>
    </row>
    <row r="64" spans="1:10" x14ac:dyDescent="0.35">
      <c r="A64" s="3" t="s">
        <v>9</v>
      </c>
      <c r="B64" s="4" t="s">
        <v>10</v>
      </c>
      <c r="C64" s="5">
        <v>67808000</v>
      </c>
      <c r="D64" s="5">
        <f t="shared" si="24"/>
        <v>0</v>
      </c>
      <c r="E64" s="5">
        <f t="shared" si="24"/>
        <v>0</v>
      </c>
      <c r="F64" s="5">
        <f t="shared" si="24"/>
        <v>0</v>
      </c>
      <c r="G64" s="5">
        <f t="shared" si="24"/>
        <v>0</v>
      </c>
      <c r="H64" s="5">
        <f t="shared" si="24"/>
        <v>0</v>
      </c>
      <c r="I64" s="5">
        <f t="shared" si="24"/>
        <v>67808000</v>
      </c>
      <c r="J64" s="13">
        <f t="shared" si="2"/>
        <v>0</v>
      </c>
    </row>
    <row r="65" spans="1:10" x14ac:dyDescent="0.35">
      <c r="A65" s="3" t="s">
        <v>11</v>
      </c>
      <c r="B65" s="4" t="s">
        <v>80</v>
      </c>
      <c r="C65" s="5">
        <v>67808000</v>
      </c>
      <c r="D65" s="5">
        <v>0</v>
      </c>
      <c r="E65" s="5">
        <v>0</v>
      </c>
      <c r="F65" s="5">
        <v>0</v>
      </c>
      <c r="G65" s="5">
        <v>0</v>
      </c>
      <c r="H65" s="5">
        <f>SUM(D65:G65)</f>
        <v>0</v>
      </c>
      <c r="I65" s="5">
        <f>C65-H65</f>
        <v>67808000</v>
      </c>
      <c r="J65" s="13">
        <f t="shared" si="2"/>
        <v>0</v>
      </c>
    </row>
    <row r="66" spans="1:10" x14ac:dyDescent="0.35">
      <c r="A66" s="3" t="s">
        <v>81</v>
      </c>
      <c r="B66" s="4" t="s">
        <v>32</v>
      </c>
      <c r="C66" s="5">
        <f>C67</f>
        <v>650914000</v>
      </c>
      <c r="D66" s="5">
        <f t="shared" ref="D66:I66" si="25">D67</f>
        <v>10751486</v>
      </c>
      <c r="E66" s="5">
        <f t="shared" si="25"/>
        <v>31574350</v>
      </c>
      <c r="F66" s="5">
        <f t="shared" si="25"/>
        <v>20828350</v>
      </c>
      <c r="G66" s="5">
        <f t="shared" si="25"/>
        <v>35592500</v>
      </c>
      <c r="H66" s="5">
        <f t="shared" si="25"/>
        <v>98746686</v>
      </c>
      <c r="I66" s="5">
        <f t="shared" si="25"/>
        <v>552167314</v>
      </c>
      <c r="J66" s="13">
        <f t="shared" si="2"/>
        <v>0.15170465837268826</v>
      </c>
    </row>
    <row r="67" spans="1:10" x14ac:dyDescent="0.35">
      <c r="A67" s="3" t="s">
        <v>82</v>
      </c>
      <c r="B67" s="4" t="s">
        <v>83</v>
      </c>
      <c r="C67" s="5">
        <f>C68+C93+C100+C107+C114+C121+C126+C131+C142+C148+C156+C161</f>
        <v>650914000</v>
      </c>
      <c r="D67" s="5">
        <f t="shared" ref="D67:I67" si="26">D68+D93+D100+D107+D114+D121+D126+D131+D142+D148+D156+D161</f>
        <v>10751486</v>
      </c>
      <c r="E67" s="5">
        <f t="shared" si="26"/>
        <v>31574350</v>
      </c>
      <c r="F67" s="5">
        <f t="shared" ref="F67" si="27">F68+F93+F100+F107+F114+F121+F126+F131+F142+F148+F156+F161</f>
        <v>20828350</v>
      </c>
      <c r="G67" s="5">
        <f t="shared" si="26"/>
        <v>35592500</v>
      </c>
      <c r="H67" s="5">
        <f t="shared" si="26"/>
        <v>98746686</v>
      </c>
      <c r="I67" s="5">
        <f t="shared" si="26"/>
        <v>552167314</v>
      </c>
      <c r="J67" s="13">
        <f t="shared" si="2"/>
        <v>0.15170465837268826</v>
      </c>
    </row>
    <row r="68" spans="1:10" x14ac:dyDescent="0.35">
      <c r="A68" s="3" t="s">
        <v>8</v>
      </c>
      <c r="B68" s="4" t="s">
        <v>32</v>
      </c>
      <c r="C68" s="5">
        <v>298414000</v>
      </c>
      <c r="D68" s="5">
        <f t="shared" ref="D68:I68" si="28">D69+D71+D73+D75+D77+D91+D79+D81+D83+D85+D87+D89</f>
        <v>10751486</v>
      </c>
      <c r="E68" s="5">
        <f t="shared" si="28"/>
        <v>31574350</v>
      </c>
      <c r="F68" s="5">
        <f t="shared" si="28"/>
        <v>20828350</v>
      </c>
      <c r="G68" s="5">
        <f t="shared" si="28"/>
        <v>35592500</v>
      </c>
      <c r="H68" s="5">
        <f t="shared" si="28"/>
        <v>98746686</v>
      </c>
      <c r="I68" s="5">
        <f t="shared" si="28"/>
        <v>199667314</v>
      </c>
      <c r="J68" s="13">
        <f t="shared" si="2"/>
        <v>0.33090500445689547</v>
      </c>
    </row>
    <row r="69" spans="1:10" x14ac:dyDescent="0.35">
      <c r="A69" s="3" t="s">
        <v>84</v>
      </c>
      <c r="B69" s="4" t="s">
        <v>85</v>
      </c>
      <c r="C69" s="5">
        <v>23659000</v>
      </c>
      <c r="D69" s="5">
        <f t="shared" ref="D69:I69" si="29">D70</f>
        <v>65000</v>
      </c>
      <c r="E69" s="5">
        <f t="shared" si="29"/>
        <v>4479000</v>
      </c>
      <c r="F69" s="5">
        <f t="shared" si="29"/>
        <v>2952500</v>
      </c>
      <c r="G69" s="5">
        <f t="shared" si="29"/>
        <v>1690000</v>
      </c>
      <c r="H69" s="5">
        <f t="shared" si="29"/>
        <v>9186500</v>
      </c>
      <c r="I69" s="5">
        <f t="shared" si="29"/>
        <v>14472500</v>
      </c>
      <c r="J69" s="13">
        <f t="shared" si="2"/>
        <v>0.38828775518830044</v>
      </c>
    </row>
    <row r="70" spans="1:10" x14ac:dyDescent="0.35">
      <c r="A70" s="3" t="s">
        <v>11</v>
      </c>
      <c r="B70" s="6" t="s">
        <v>138</v>
      </c>
      <c r="C70" s="5">
        <v>23659000</v>
      </c>
      <c r="D70" s="5">
        <v>65000</v>
      </c>
      <c r="E70" s="5">
        <f>3674000+805000</f>
        <v>4479000</v>
      </c>
      <c r="F70" s="5">
        <f>1138500+1814000</f>
        <v>2952500</v>
      </c>
      <c r="G70" s="5">
        <v>1690000</v>
      </c>
      <c r="H70" s="5">
        <f>SUM(D70:G70)</f>
        <v>9186500</v>
      </c>
      <c r="I70" s="5">
        <f>C70-H70</f>
        <v>14472500</v>
      </c>
      <c r="J70" s="13">
        <f t="shared" si="2"/>
        <v>0.38828775518830044</v>
      </c>
    </row>
    <row r="71" spans="1:10" x14ac:dyDescent="0.35">
      <c r="A71" s="3" t="s">
        <v>86</v>
      </c>
      <c r="B71" s="4" t="s">
        <v>87</v>
      </c>
      <c r="C71" s="5">
        <v>600000</v>
      </c>
      <c r="D71" s="5">
        <f t="shared" ref="D71:I71" si="30">D72</f>
        <v>0</v>
      </c>
      <c r="E71" s="5">
        <f t="shared" si="30"/>
        <v>0</v>
      </c>
      <c r="F71" s="5">
        <f t="shared" si="30"/>
        <v>0</v>
      </c>
      <c r="G71" s="5">
        <f t="shared" si="30"/>
        <v>0</v>
      </c>
      <c r="H71" s="5">
        <f t="shared" si="30"/>
        <v>0</v>
      </c>
      <c r="I71" s="5">
        <f t="shared" si="30"/>
        <v>600000</v>
      </c>
      <c r="J71" s="13">
        <f t="shared" si="2"/>
        <v>0</v>
      </c>
    </row>
    <row r="72" spans="1:10" x14ac:dyDescent="0.35">
      <c r="A72" s="3" t="s">
        <v>11</v>
      </c>
      <c r="B72" s="4" t="s">
        <v>88</v>
      </c>
      <c r="C72" s="5">
        <v>600000</v>
      </c>
      <c r="D72" s="5">
        <v>0</v>
      </c>
      <c r="E72" s="5">
        <v>0</v>
      </c>
      <c r="F72" s="5">
        <v>0</v>
      </c>
      <c r="G72" s="5">
        <v>0</v>
      </c>
      <c r="H72" s="5">
        <f>SUM(D72:G72)</f>
        <v>0</v>
      </c>
      <c r="I72" s="5">
        <f>C72-H72</f>
        <v>600000</v>
      </c>
      <c r="J72" s="13">
        <f t="shared" ref="J72:J196" si="31">H72/C72</f>
        <v>0</v>
      </c>
    </row>
    <row r="73" spans="1:10" x14ac:dyDescent="0.35">
      <c r="A73" s="3" t="s">
        <v>89</v>
      </c>
      <c r="B73" s="4" t="s">
        <v>90</v>
      </c>
      <c r="C73" s="5">
        <v>95520000</v>
      </c>
      <c r="D73" s="5">
        <f t="shared" ref="D73:I73" si="32">D74</f>
        <v>0</v>
      </c>
      <c r="E73" s="5">
        <f t="shared" si="32"/>
        <v>7960000</v>
      </c>
      <c r="F73" s="5">
        <f t="shared" si="32"/>
        <v>7960000</v>
      </c>
      <c r="G73" s="5">
        <f t="shared" si="32"/>
        <v>7960000</v>
      </c>
      <c r="H73" s="5">
        <f t="shared" si="32"/>
        <v>23880000</v>
      </c>
      <c r="I73" s="5">
        <f t="shared" si="32"/>
        <v>71640000</v>
      </c>
      <c r="J73" s="13">
        <f t="shared" si="31"/>
        <v>0.25</v>
      </c>
    </row>
    <row r="74" spans="1:10" x14ac:dyDescent="0.35">
      <c r="A74" s="3" t="s">
        <v>11</v>
      </c>
      <c r="B74" s="4" t="s">
        <v>91</v>
      </c>
      <c r="C74" s="5">
        <v>95520000</v>
      </c>
      <c r="D74" s="5">
        <v>0</v>
      </c>
      <c r="E74" s="5">
        <v>7960000</v>
      </c>
      <c r="F74" s="5">
        <v>7960000</v>
      </c>
      <c r="G74" s="5">
        <v>7960000</v>
      </c>
      <c r="H74" s="5">
        <f>SUM(D74:G74)</f>
        <v>23880000</v>
      </c>
      <c r="I74" s="5">
        <f>C74-H74</f>
        <v>71640000</v>
      </c>
      <c r="J74" s="13">
        <f t="shared" si="31"/>
        <v>0.25</v>
      </c>
    </row>
    <row r="75" spans="1:10" x14ac:dyDescent="0.35">
      <c r="A75" s="3" t="s">
        <v>92</v>
      </c>
      <c r="B75" s="4" t="s">
        <v>93</v>
      </c>
      <c r="C75" s="5">
        <v>17575000</v>
      </c>
      <c r="D75" s="5">
        <f t="shared" ref="D75:I75" si="33">D76</f>
        <v>0</v>
      </c>
      <c r="E75" s="5">
        <f t="shared" si="33"/>
        <v>0</v>
      </c>
      <c r="F75" s="5">
        <f t="shared" si="33"/>
        <v>0</v>
      </c>
      <c r="G75" s="5">
        <f t="shared" si="33"/>
        <v>16150000</v>
      </c>
      <c r="H75" s="5">
        <f t="shared" si="33"/>
        <v>16150000</v>
      </c>
      <c r="I75" s="5">
        <f t="shared" si="33"/>
        <v>1425000</v>
      </c>
      <c r="J75" s="13">
        <f t="shared" si="31"/>
        <v>0.91891891891891897</v>
      </c>
    </row>
    <row r="76" spans="1:10" x14ac:dyDescent="0.35">
      <c r="A76" s="3" t="s">
        <v>11</v>
      </c>
      <c r="B76" s="4" t="s">
        <v>94</v>
      </c>
      <c r="C76" s="5">
        <v>17575000</v>
      </c>
      <c r="D76" s="5">
        <v>0</v>
      </c>
      <c r="E76" s="5">
        <v>0</v>
      </c>
      <c r="F76" s="5">
        <v>0</v>
      </c>
      <c r="G76" s="5">
        <v>16150000</v>
      </c>
      <c r="H76" s="5">
        <f>SUM(D76:G76)</f>
        <v>16150000</v>
      </c>
      <c r="I76" s="5">
        <f>C76-H76</f>
        <v>1425000</v>
      </c>
      <c r="J76" s="13">
        <f t="shared" si="31"/>
        <v>0.91891891891891897</v>
      </c>
    </row>
    <row r="77" spans="1:10" x14ac:dyDescent="0.35">
      <c r="A77" s="3" t="s">
        <v>95</v>
      </c>
      <c r="B77" s="4" t="s">
        <v>96</v>
      </c>
      <c r="C77" s="5">
        <f t="shared" ref="C77:I77" si="34">C78</f>
        <v>10940000</v>
      </c>
      <c r="D77" s="5">
        <f t="shared" si="34"/>
        <v>0</v>
      </c>
      <c r="E77" s="5">
        <f t="shared" si="34"/>
        <v>0</v>
      </c>
      <c r="F77" s="5">
        <f t="shared" si="34"/>
        <v>75000</v>
      </c>
      <c r="G77" s="5">
        <f t="shared" si="34"/>
        <v>0</v>
      </c>
      <c r="H77" s="5">
        <f t="shared" si="34"/>
        <v>75000</v>
      </c>
      <c r="I77" s="5">
        <f t="shared" si="34"/>
        <v>10865000</v>
      </c>
      <c r="J77" s="13">
        <f t="shared" si="31"/>
        <v>6.855575868372943E-3</v>
      </c>
    </row>
    <row r="78" spans="1:10" x14ac:dyDescent="0.35">
      <c r="A78" s="3" t="s">
        <v>11</v>
      </c>
      <c r="B78" s="4" t="s">
        <v>97</v>
      </c>
      <c r="C78" s="5">
        <v>10940000</v>
      </c>
      <c r="D78" s="5">
        <v>0</v>
      </c>
      <c r="E78" s="5">
        <v>0</v>
      </c>
      <c r="F78" s="5">
        <v>75000</v>
      </c>
      <c r="G78" s="5">
        <v>0</v>
      </c>
      <c r="H78" s="5">
        <f>SUM(D78:G78)</f>
        <v>75000</v>
      </c>
      <c r="I78" s="5">
        <f>C78-H78</f>
        <v>10865000</v>
      </c>
      <c r="J78" s="13">
        <f t="shared" si="31"/>
        <v>6.855575868372943E-3</v>
      </c>
    </row>
    <row r="79" spans="1:10" x14ac:dyDescent="0.35">
      <c r="A79" s="3" t="s">
        <v>98</v>
      </c>
      <c r="B79" s="4" t="s">
        <v>99</v>
      </c>
      <c r="C79" s="5">
        <f t="shared" ref="C79:I79" si="35">C80</f>
        <v>27310000</v>
      </c>
      <c r="D79" s="5">
        <f t="shared" si="35"/>
        <v>2907786</v>
      </c>
      <c r="E79" s="5">
        <f t="shared" si="35"/>
        <v>2633600</v>
      </c>
      <c r="F79" s="5">
        <f t="shared" si="35"/>
        <v>2958850</v>
      </c>
      <c r="G79" s="5">
        <f t="shared" si="35"/>
        <v>507500</v>
      </c>
      <c r="H79" s="5">
        <f t="shared" si="35"/>
        <v>9007736</v>
      </c>
      <c r="I79" s="5">
        <f t="shared" si="35"/>
        <v>18302264</v>
      </c>
      <c r="J79" s="13">
        <f t="shared" si="31"/>
        <v>0.32983288172830466</v>
      </c>
    </row>
    <row r="80" spans="1:10" x14ac:dyDescent="0.35">
      <c r="A80" s="3" t="s">
        <v>11</v>
      </c>
      <c r="B80" s="4" t="s">
        <v>100</v>
      </c>
      <c r="C80" s="5">
        <v>27310000</v>
      </c>
      <c r="D80" s="5">
        <v>2907786</v>
      </c>
      <c r="E80" s="5">
        <v>2633600</v>
      </c>
      <c r="F80" s="5">
        <f>502750+2456100</f>
        <v>2958850</v>
      </c>
      <c r="G80" s="5">
        <v>507500</v>
      </c>
      <c r="H80" s="5">
        <f>SUM(D80:G80)</f>
        <v>9007736</v>
      </c>
      <c r="I80" s="5">
        <f>C80-H80</f>
        <v>18302264</v>
      </c>
      <c r="J80" s="13">
        <f t="shared" si="31"/>
        <v>0.32983288172830466</v>
      </c>
    </row>
    <row r="81" spans="1:10" x14ac:dyDescent="0.35">
      <c r="A81" s="3" t="s">
        <v>101</v>
      </c>
      <c r="B81" s="4" t="s">
        <v>102</v>
      </c>
      <c r="C81" s="5">
        <f t="shared" ref="C81:I81" si="36">C82</f>
        <v>4800000</v>
      </c>
      <c r="D81" s="5">
        <f t="shared" si="36"/>
        <v>0</v>
      </c>
      <c r="E81" s="5">
        <f t="shared" si="36"/>
        <v>0</v>
      </c>
      <c r="F81" s="5">
        <f t="shared" si="36"/>
        <v>0</v>
      </c>
      <c r="G81" s="5">
        <f t="shared" si="36"/>
        <v>0</v>
      </c>
      <c r="H81" s="5">
        <f t="shared" si="36"/>
        <v>0</v>
      </c>
      <c r="I81" s="5">
        <f t="shared" si="36"/>
        <v>4800000</v>
      </c>
      <c r="J81" s="13">
        <f t="shared" si="31"/>
        <v>0</v>
      </c>
    </row>
    <row r="82" spans="1:10" x14ac:dyDescent="0.35">
      <c r="A82" s="3" t="s">
        <v>11</v>
      </c>
      <c r="B82" s="4" t="s">
        <v>103</v>
      </c>
      <c r="C82" s="5">
        <v>4800000</v>
      </c>
      <c r="D82" s="5">
        <v>0</v>
      </c>
      <c r="E82" s="5">
        <v>0</v>
      </c>
      <c r="F82" s="5">
        <v>0</v>
      </c>
      <c r="G82" s="5">
        <v>0</v>
      </c>
      <c r="H82" s="5">
        <f>SUM(D82:G82)</f>
        <v>0</v>
      </c>
      <c r="I82" s="5">
        <f>C82-H82</f>
        <v>4800000</v>
      </c>
      <c r="J82" s="13">
        <f t="shared" si="31"/>
        <v>0</v>
      </c>
    </row>
    <row r="83" spans="1:10" x14ac:dyDescent="0.35">
      <c r="A83" s="3" t="s">
        <v>104</v>
      </c>
      <c r="B83" s="4" t="s">
        <v>105</v>
      </c>
      <c r="C83" s="5">
        <f t="shared" ref="C83:I83" si="37">C84</f>
        <v>500000</v>
      </c>
      <c r="D83" s="5">
        <f t="shared" si="37"/>
        <v>0</v>
      </c>
      <c r="E83" s="5">
        <f t="shared" si="37"/>
        <v>0</v>
      </c>
      <c r="F83" s="5">
        <f t="shared" si="37"/>
        <v>0</v>
      </c>
      <c r="G83" s="5">
        <f t="shared" si="37"/>
        <v>0</v>
      </c>
      <c r="H83" s="5">
        <f t="shared" si="37"/>
        <v>0</v>
      </c>
      <c r="I83" s="5">
        <f t="shared" si="37"/>
        <v>500000</v>
      </c>
      <c r="J83" s="13">
        <f t="shared" si="31"/>
        <v>0</v>
      </c>
    </row>
    <row r="84" spans="1:10" x14ac:dyDescent="0.35">
      <c r="A84" s="3" t="s">
        <v>11</v>
      </c>
      <c r="B84" s="4" t="s">
        <v>106</v>
      </c>
      <c r="C84" s="5">
        <v>500000</v>
      </c>
      <c r="D84" s="5">
        <v>0</v>
      </c>
      <c r="E84" s="5">
        <v>0</v>
      </c>
      <c r="F84" s="5">
        <v>0</v>
      </c>
      <c r="G84" s="5">
        <v>0</v>
      </c>
      <c r="H84" s="5">
        <f>SUM(D84:G84)</f>
        <v>0</v>
      </c>
      <c r="I84" s="5">
        <f>C84-H84</f>
        <v>500000</v>
      </c>
      <c r="J84" s="13">
        <f t="shared" si="31"/>
        <v>0</v>
      </c>
    </row>
    <row r="85" spans="1:10" x14ac:dyDescent="0.35">
      <c r="A85" s="3" t="s">
        <v>107</v>
      </c>
      <c r="B85" s="4" t="s">
        <v>108</v>
      </c>
      <c r="C85" s="5">
        <f t="shared" ref="C85:I85" si="38">C86</f>
        <v>30188000</v>
      </c>
      <c r="D85" s="5">
        <f t="shared" si="38"/>
        <v>2400000</v>
      </c>
      <c r="E85" s="5">
        <f t="shared" si="38"/>
        <v>2402750</v>
      </c>
      <c r="F85" s="5">
        <f t="shared" si="38"/>
        <v>2400000</v>
      </c>
      <c r="G85" s="5">
        <f t="shared" si="38"/>
        <v>0</v>
      </c>
      <c r="H85" s="5">
        <f t="shared" si="38"/>
        <v>7202750</v>
      </c>
      <c r="I85" s="5">
        <f t="shared" si="38"/>
        <v>22985250</v>
      </c>
      <c r="J85" s="13">
        <f t="shared" si="31"/>
        <v>0.23859646217039884</v>
      </c>
    </row>
    <row r="86" spans="1:10" x14ac:dyDescent="0.35">
      <c r="A86" s="3" t="s">
        <v>11</v>
      </c>
      <c r="B86" s="4" t="s">
        <v>109</v>
      </c>
      <c r="C86" s="5">
        <v>30188000</v>
      </c>
      <c r="D86" s="5">
        <v>2400000</v>
      </c>
      <c r="E86" s="5">
        <f>1322750+1080000</f>
        <v>2402750</v>
      </c>
      <c r="F86" s="5">
        <v>2400000</v>
      </c>
      <c r="G86" s="5">
        <v>0</v>
      </c>
      <c r="H86" s="5">
        <f>SUM(D86:G86)</f>
        <v>7202750</v>
      </c>
      <c r="I86" s="5">
        <f>C86-H86</f>
        <v>22985250</v>
      </c>
      <c r="J86" s="13">
        <f t="shared" si="31"/>
        <v>0.23859646217039884</v>
      </c>
    </row>
    <row r="87" spans="1:10" x14ac:dyDescent="0.35">
      <c r="A87" s="3" t="s">
        <v>110</v>
      </c>
      <c r="B87" s="4" t="s">
        <v>111</v>
      </c>
      <c r="C87" s="5">
        <f t="shared" ref="C87:I87" si="39">C88</f>
        <v>11417000</v>
      </c>
      <c r="D87" s="5">
        <f t="shared" si="39"/>
        <v>0</v>
      </c>
      <c r="E87" s="5">
        <f t="shared" si="39"/>
        <v>64000</v>
      </c>
      <c r="F87" s="5">
        <f t="shared" si="39"/>
        <v>915000</v>
      </c>
      <c r="G87" s="5">
        <f t="shared" si="39"/>
        <v>7015000</v>
      </c>
      <c r="H87" s="5">
        <f t="shared" si="39"/>
        <v>7994000</v>
      </c>
      <c r="I87" s="5">
        <f t="shared" si="39"/>
        <v>3423000</v>
      </c>
      <c r="J87" s="13">
        <f t="shared" si="31"/>
        <v>0.7001839362354384</v>
      </c>
    </row>
    <row r="88" spans="1:10" x14ac:dyDescent="0.35">
      <c r="A88" s="3" t="s">
        <v>11</v>
      </c>
      <c r="B88" s="4" t="s">
        <v>112</v>
      </c>
      <c r="C88" s="5">
        <v>11417000</v>
      </c>
      <c r="D88" s="5">
        <v>0</v>
      </c>
      <c r="E88" s="5">
        <v>64000</v>
      </c>
      <c r="F88" s="5">
        <v>915000</v>
      </c>
      <c r="G88" s="5">
        <v>7015000</v>
      </c>
      <c r="H88" s="5">
        <f>SUM(D88:G88)</f>
        <v>7994000</v>
      </c>
      <c r="I88" s="5">
        <f>C88-H88</f>
        <v>3423000</v>
      </c>
      <c r="J88" s="13">
        <f t="shared" si="31"/>
        <v>0.7001839362354384</v>
      </c>
    </row>
    <row r="89" spans="1:10" x14ac:dyDescent="0.35">
      <c r="A89" s="3" t="s">
        <v>113</v>
      </c>
      <c r="B89" s="4" t="s">
        <v>114</v>
      </c>
      <c r="C89" s="5">
        <f t="shared" ref="C89:I89" si="40">C90</f>
        <v>73193000</v>
      </c>
      <c r="D89" s="5">
        <f t="shared" si="40"/>
        <v>5378700</v>
      </c>
      <c r="E89" s="5">
        <f t="shared" si="40"/>
        <v>12575000</v>
      </c>
      <c r="F89" s="5">
        <f t="shared" si="40"/>
        <v>3567000</v>
      </c>
      <c r="G89" s="5">
        <f t="shared" si="40"/>
        <v>1300000</v>
      </c>
      <c r="H89" s="5">
        <f t="shared" si="40"/>
        <v>22820700</v>
      </c>
      <c r="I89" s="5">
        <f t="shared" si="40"/>
        <v>50372300</v>
      </c>
      <c r="J89" s="13">
        <f t="shared" si="31"/>
        <v>0.31178801251485799</v>
      </c>
    </row>
    <row r="90" spans="1:10" x14ac:dyDescent="0.35">
      <c r="A90" s="3" t="s">
        <v>11</v>
      </c>
      <c r="B90" s="4" t="s">
        <v>115</v>
      </c>
      <c r="C90" s="5">
        <v>73193000</v>
      </c>
      <c r="D90" s="5">
        <v>5378700</v>
      </c>
      <c r="E90" s="5">
        <f>4056000+8519000</f>
        <v>12575000</v>
      </c>
      <c r="F90" s="5">
        <f>267000+3300000</f>
        <v>3567000</v>
      </c>
      <c r="G90" s="5">
        <v>1300000</v>
      </c>
      <c r="H90" s="5">
        <f>SUM(D90:G90)</f>
        <v>22820700</v>
      </c>
      <c r="I90" s="5">
        <f>C90-H90</f>
        <v>50372300</v>
      </c>
      <c r="J90" s="13">
        <f t="shared" si="31"/>
        <v>0.31178801251485799</v>
      </c>
    </row>
    <row r="91" spans="1:10" x14ac:dyDescent="0.35">
      <c r="A91" s="3" t="s">
        <v>116</v>
      </c>
      <c r="B91" s="4" t="s">
        <v>117</v>
      </c>
      <c r="C91" s="5">
        <f t="shared" ref="C91:I91" si="41">C92</f>
        <v>2712000</v>
      </c>
      <c r="D91" s="5">
        <f t="shared" si="41"/>
        <v>0</v>
      </c>
      <c r="E91" s="5">
        <f t="shared" si="41"/>
        <v>1460000</v>
      </c>
      <c r="F91" s="5">
        <f t="shared" si="41"/>
        <v>0</v>
      </c>
      <c r="G91" s="5">
        <f t="shared" si="41"/>
        <v>970000</v>
      </c>
      <c r="H91" s="5">
        <f t="shared" si="41"/>
        <v>2430000</v>
      </c>
      <c r="I91" s="5">
        <f t="shared" si="41"/>
        <v>282000</v>
      </c>
      <c r="J91" s="13">
        <f t="shared" si="31"/>
        <v>0.89601769911504425</v>
      </c>
    </row>
    <row r="92" spans="1:10" x14ac:dyDescent="0.35">
      <c r="A92" s="3" t="s">
        <v>11</v>
      </c>
      <c r="B92" s="4" t="s">
        <v>118</v>
      </c>
      <c r="C92" s="5">
        <v>2712000</v>
      </c>
      <c r="D92" s="5">
        <v>0</v>
      </c>
      <c r="E92" s="5">
        <v>1460000</v>
      </c>
      <c r="F92" s="5">
        <v>0</v>
      </c>
      <c r="G92" s="5">
        <v>970000</v>
      </c>
      <c r="H92" s="5">
        <f>SUM(D92:G92)</f>
        <v>2430000</v>
      </c>
      <c r="I92" s="5">
        <f>C92-H92</f>
        <v>282000</v>
      </c>
      <c r="J92" s="13">
        <f t="shared" si="31"/>
        <v>0.89601769911504425</v>
      </c>
    </row>
    <row r="93" spans="1:10" x14ac:dyDescent="0.35">
      <c r="A93" s="3" t="s">
        <v>68</v>
      </c>
      <c r="B93" s="4" t="s">
        <v>144</v>
      </c>
      <c r="C93" s="5">
        <f t="shared" ref="C93:I93" si="42">C94+C96+C98</f>
        <v>31500000</v>
      </c>
      <c r="D93" s="5">
        <f t="shared" si="42"/>
        <v>0</v>
      </c>
      <c r="E93" s="5">
        <f t="shared" si="42"/>
        <v>0</v>
      </c>
      <c r="F93" s="5">
        <f t="shared" si="42"/>
        <v>0</v>
      </c>
      <c r="G93" s="5">
        <f t="shared" si="42"/>
        <v>0</v>
      </c>
      <c r="H93" s="5">
        <f t="shared" si="42"/>
        <v>0</v>
      </c>
      <c r="I93" s="5">
        <f t="shared" si="42"/>
        <v>31500000</v>
      </c>
      <c r="J93" s="13">
        <f t="shared" si="31"/>
        <v>0</v>
      </c>
    </row>
    <row r="94" spans="1:10" x14ac:dyDescent="0.35">
      <c r="A94" s="3" t="s">
        <v>84</v>
      </c>
      <c r="B94" s="4" t="s">
        <v>85</v>
      </c>
      <c r="C94" s="5">
        <f t="shared" ref="C94:I94" si="43">C95</f>
        <v>1600000</v>
      </c>
      <c r="D94" s="5">
        <f t="shared" si="43"/>
        <v>0</v>
      </c>
      <c r="E94" s="5">
        <f t="shared" si="43"/>
        <v>0</v>
      </c>
      <c r="F94" s="5">
        <f t="shared" si="43"/>
        <v>0</v>
      </c>
      <c r="G94" s="5">
        <f t="shared" si="43"/>
        <v>0</v>
      </c>
      <c r="H94" s="5">
        <f t="shared" si="43"/>
        <v>0</v>
      </c>
      <c r="I94" s="5">
        <f t="shared" si="43"/>
        <v>1600000</v>
      </c>
      <c r="J94" s="13">
        <f t="shared" si="31"/>
        <v>0</v>
      </c>
    </row>
    <row r="95" spans="1:10" x14ac:dyDescent="0.35">
      <c r="A95" s="3" t="s">
        <v>11</v>
      </c>
      <c r="B95" s="4" t="s">
        <v>145</v>
      </c>
      <c r="C95" s="5">
        <v>1600000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f>C95-H95</f>
        <v>1600000</v>
      </c>
      <c r="J95" s="13">
        <f t="shared" si="31"/>
        <v>0</v>
      </c>
    </row>
    <row r="96" spans="1:10" x14ac:dyDescent="0.35">
      <c r="A96" s="3" t="s">
        <v>146</v>
      </c>
      <c r="B96" s="4" t="s">
        <v>147</v>
      </c>
      <c r="C96" s="5">
        <f t="shared" ref="C96:I96" si="44">C97</f>
        <v>16140000</v>
      </c>
      <c r="D96" s="5">
        <f t="shared" si="44"/>
        <v>0</v>
      </c>
      <c r="E96" s="5">
        <f t="shared" si="44"/>
        <v>0</v>
      </c>
      <c r="F96" s="5">
        <f t="shared" si="44"/>
        <v>0</v>
      </c>
      <c r="G96" s="5">
        <f t="shared" si="44"/>
        <v>0</v>
      </c>
      <c r="H96" s="5">
        <f t="shared" si="44"/>
        <v>0</v>
      </c>
      <c r="I96" s="5">
        <f t="shared" si="44"/>
        <v>16140000</v>
      </c>
      <c r="J96" s="13">
        <f t="shared" si="31"/>
        <v>0</v>
      </c>
    </row>
    <row r="97" spans="1:10" x14ac:dyDescent="0.35">
      <c r="A97" s="3" t="s">
        <v>11</v>
      </c>
      <c r="B97" s="4" t="s">
        <v>148</v>
      </c>
      <c r="C97" s="5">
        <v>16140000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f>C97-H97</f>
        <v>16140000</v>
      </c>
      <c r="J97" s="13">
        <f t="shared" si="31"/>
        <v>0</v>
      </c>
    </row>
    <row r="98" spans="1:10" x14ac:dyDescent="0.35">
      <c r="A98" s="3" t="s">
        <v>116</v>
      </c>
      <c r="B98" s="4" t="s">
        <v>117</v>
      </c>
      <c r="C98" s="5">
        <f t="shared" ref="C98:I98" si="45">C99</f>
        <v>13760000</v>
      </c>
      <c r="D98" s="5">
        <f t="shared" si="45"/>
        <v>0</v>
      </c>
      <c r="E98" s="5">
        <f t="shared" si="45"/>
        <v>0</v>
      </c>
      <c r="F98" s="5">
        <f t="shared" si="45"/>
        <v>0</v>
      </c>
      <c r="G98" s="5">
        <f t="shared" si="45"/>
        <v>0</v>
      </c>
      <c r="H98" s="5">
        <f t="shared" si="45"/>
        <v>0</v>
      </c>
      <c r="I98" s="5">
        <f t="shared" si="45"/>
        <v>13760000</v>
      </c>
      <c r="J98" s="13">
        <f t="shared" si="31"/>
        <v>0</v>
      </c>
    </row>
    <row r="99" spans="1:10" x14ac:dyDescent="0.35">
      <c r="A99" s="3" t="s">
        <v>11</v>
      </c>
      <c r="B99" s="6" t="s">
        <v>211</v>
      </c>
      <c r="C99" s="5">
        <v>13760000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f>C99-H99</f>
        <v>13760000</v>
      </c>
      <c r="J99" s="13">
        <f t="shared" si="31"/>
        <v>0</v>
      </c>
    </row>
    <row r="100" spans="1:10" x14ac:dyDescent="0.35">
      <c r="A100" s="3" t="s">
        <v>149</v>
      </c>
      <c r="B100" s="4" t="s">
        <v>150</v>
      </c>
      <c r="C100" s="5">
        <f t="shared" ref="C100:I100" si="46">C101+C103+C105</f>
        <v>15560000</v>
      </c>
      <c r="D100" s="5">
        <f t="shared" si="46"/>
        <v>0</v>
      </c>
      <c r="E100" s="5">
        <f t="shared" si="46"/>
        <v>0</v>
      </c>
      <c r="F100" s="5">
        <f t="shared" si="46"/>
        <v>0</v>
      </c>
      <c r="G100" s="5">
        <f t="shared" si="46"/>
        <v>0</v>
      </c>
      <c r="H100" s="5">
        <f t="shared" si="46"/>
        <v>0</v>
      </c>
      <c r="I100" s="5">
        <f t="shared" si="46"/>
        <v>15560000</v>
      </c>
      <c r="J100" s="13">
        <f t="shared" si="31"/>
        <v>0</v>
      </c>
    </row>
    <row r="101" spans="1:10" x14ac:dyDescent="0.35">
      <c r="A101" s="3" t="s">
        <v>151</v>
      </c>
      <c r="B101" s="4" t="s">
        <v>152</v>
      </c>
      <c r="C101" s="5">
        <f t="shared" ref="C101:I101" si="47">C102</f>
        <v>8000000</v>
      </c>
      <c r="D101" s="5">
        <f t="shared" si="47"/>
        <v>0</v>
      </c>
      <c r="E101" s="5">
        <f t="shared" si="47"/>
        <v>0</v>
      </c>
      <c r="F101" s="5">
        <f t="shared" si="47"/>
        <v>0</v>
      </c>
      <c r="G101" s="5">
        <f t="shared" si="47"/>
        <v>0</v>
      </c>
      <c r="H101" s="5">
        <f t="shared" si="47"/>
        <v>0</v>
      </c>
      <c r="I101" s="5">
        <f t="shared" si="47"/>
        <v>8000000</v>
      </c>
      <c r="J101" s="13">
        <f t="shared" si="31"/>
        <v>0</v>
      </c>
    </row>
    <row r="102" spans="1:10" x14ac:dyDescent="0.35">
      <c r="A102" s="3" t="s">
        <v>11</v>
      </c>
      <c r="B102" s="4" t="s">
        <v>153</v>
      </c>
      <c r="C102" s="5">
        <v>8000000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f>C102-H102</f>
        <v>8000000</v>
      </c>
      <c r="J102" s="13">
        <f t="shared" si="31"/>
        <v>0</v>
      </c>
    </row>
    <row r="103" spans="1:10" x14ac:dyDescent="0.35">
      <c r="A103" s="3" t="s">
        <v>116</v>
      </c>
      <c r="B103" s="4" t="s">
        <v>117</v>
      </c>
      <c r="C103" s="5">
        <f t="shared" ref="C103:I103" si="48">C104</f>
        <v>5160000</v>
      </c>
      <c r="D103" s="5">
        <f t="shared" si="48"/>
        <v>0</v>
      </c>
      <c r="E103" s="5">
        <f t="shared" si="48"/>
        <v>0</v>
      </c>
      <c r="F103" s="5">
        <f t="shared" si="48"/>
        <v>0</v>
      </c>
      <c r="G103" s="5">
        <f t="shared" si="48"/>
        <v>0</v>
      </c>
      <c r="H103" s="5">
        <f t="shared" si="48"/>
        <v>0</v>
      </c>
      <c r="I103" s="5">
        <f t="shared" si="48"/>
        <v>5160000</v>
      </c>
      <c r="J103" s="13">
        <f t="shared" si="31"/>
        <v>0</v>
      </c>
    </row>
    <row r="104" spans="1:10" x14ac:dyDescent="0.35">
      <c r="A104" s="3" t="s">
        <v>11</v>
      </c>
      <c r="B104" s="6" t="s">
        <v>212</v>
      </c>
      <c r="C104" s="5">
        <v>5160000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f>C104-H104</f>
        <v>5160000</v>
      </c>
      <c r="J104" s="13">
        <f t="shared" si="31"/>
        <v>0</v>
      </c>
    </row>
    <row r="105" spans="1:10" x14ac:dyDescent="0.35">
      <c r="A105" s="3" t="s">
        <v>154</v>
      </c>
      <c r="B105" s="4" t="s">
        <v>155</v>
      </c>
      <c r="C105" s="5">
        <f t="shared" ref="C105:I105" si="49">C106</f>
        <v>2400000</v>
      </c>
      <c r="D105" s="5">
        <f t="shared" si="49"/>
        <v>0</v>
      </c>
      <c r="E105" s="5">
        <f t="shared" si="49"/>
        <v>0</v>
      </c>
      <c r="F105" s="5">
        <f t="shared" si="49"/>
        <v>0</v>
      </c>
      <c r="G105" s="5">
        <f t="shared" si="49"/>
        <v>0</v>
      </c>
      <c r="H105" s="5">
        <f t="shared" si="49"/>
        <v>0</v>
      </c>
      <c r="I105" s="5">
        <f t="shared" si="49"/>
        <v>2400000</v>
      </c>
      <c r="J105" s="13">
        <f t="shared" si="31"/>
        <v>0</v>
      </c>
    </row>
    <row r="106" spans="1:10" x14ac:dyDescent="0.35">
      <c r="A106" s="3" t="s">
        <v>11</v>
      </c>
      <c r="B106" s="4" t="s">
        <v>156</v>
      </c>
      <c r="C106" s="5">
        <v>2400000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f>C106-H106</f>
        <v>2400000</v>
      </c>
      <c r="J106" s="13">
        <f t="shared" si="31"/>
        <v>0</v>
      </c>
    </row>
    <row r="107" spans="1:10" x14ac:dyDescent="0.35">
      <c r="A107" s="3" t="s">
        <v>157</v>
      </c>
      <c r="B107" s="4" t="s">
        <v>158</v>
      </c>
      <c r="C107" s="5">
        <f t="shared" ref="C107:I107" si="50">C108+C111</f>
        <v>9641000</v>
      </c>
      <c r="D107" s="5">
        <f t="shared" si="50"/>
        <v>0</v>
      </c>
      <c r="E107" s="5">
        <f t="shared" si="50"/>
        <v>0</v>
      </c>
      <c r="F107" s="5">
        <f t="shared" si="50"/>
        <v>0</v>
      </c>
      <c r="G107" s="5">
        <f t="shared" si="50"/>
        <v>0</v>
      </c>
      <c r="H107" s="5">
        <f t="shared" si="50"/>
        <v>0</v>
      </c>
      <c r="I107" s="5">
        <f t="shared" si="50"/>
        <v>9641000</v>
      </c>
      <c r="J107" s="13">
        <f t="shared" si="31"/>
        <v>0</v>
      </c>
    </row>
    <row r="108" spans="1:10" x14ac:dyDescent="0.35">
      <c r="A108" s="3" t="s">
        <v>146</v>
      </c>
      <c r="B108" s="4" t="s">
        <v>147</v>
      </c>
      <c r="C108" s="5">
        <f t="shared" ref="C108:I108" si="51">SUM(C109:C110)</f>
        <v>4611000</v>
      </c>
      <c r="D108" s="5">
        <f t="shared" si="51"/>
        <v>0</v>
      </c>
      <c r="E108" s="5">
        <f t="shared" si="51"/>
        <v>0</v>
      </c>
      <c r="F108" s="5">
        <f t="shared" si="51"/>
        <v>0</v>
      </c>
      <c r="G108" s="5">
        <f t="shared" si="51"/>
        <v>0</v>
      </c>
      <c r="H108" s="5">
        <f t="shared" si="51"/>
        <v>0</v>
      </c>
      <c r="I108" s="5">
        <f t="shared" si="51"/>
        <v>4611000</v>
      </c>
      <c r="J108" s="13">
        <f t="shared" si="31"/>
        <v>0</v>
      </c>
    </row>
    <row r="109" spans="1:10" x14ac:dyDescent="0.35">
      <c r="A109" s="3" t="s">
        <v>11</v>
      </c>
      <c r="B109" s="4" t="s">
        <v>159</v>
      </c>
      <c r="C109" s="5">
        <v>2451000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f>C109-H109</f>
        <v>2451000</v>
      </c>
      <c r="J109" s="13">
        <f t="shared" si="31"/>
        <v>0</v>
      </c>
    </row>
    <row r="110" spans="1:10" x14ac:dyDescent="0.35">
      <c r="A110" s="3" t="s">
        <v>11</v>
      </c>
      <c r="B110" s="4" t="s">
        <v>148</v>
      </c>
      <c r="C110" s="5">
        <v>2160000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f>C110-H110</f>
        <v>2160000</v>
      </c>
      <c r="J110" s="13">
        <f t="shared" si="31"/>
        <v>0</v>
      </c>
    </row>
    <row r="111" spans="1:10" x14ac:dyDescent="0.35">
      <c r="A111" s="3" t="s">
        <v>116</v>
      </c>
      <c r="B111" s="4" t="s">
        <v>117</v>
      </c>
      <c r="C111" s="5">
        <f t="shared" ref="C111:I111" si="52">SUM(C112:C113)</f>
        <v>5030000</v>
      </c>
      <c r="D111" s="5">
        <f t="shared" si="52"/>
        <v>0</v>
      </c>
      <c r="E111" s="5">
        <f t="shared" si="52"/>
        <v>0</v>
      </c>
      <c r="F111" s="5">
        <f t="shared" si="52"/>
        <v>0</v>
      </c>
      <c r="G111" s="5">
        <f t="shared" si="52"/>
        <v>0</v>
      </c>
      <c r="H111" s="5">
        <f t="shared" si="52"/>
        <v>0</v>
      </c>
      <c r="I111" s="5">
        <f t="shared" si="52"/>
        <v>5030000</v>
      </c>
      <c r="J111" s="13">
        <f t="shared" si="31"/>
        <v>0</v>
      </c>
    </row>
    <row r="112" spans="1:10" x14ac:dyDescent="0.35">
      <c r="A112" s="3" t="s">
        <v>11</v>
      </c>
      <c r="B112" s="4" t="s">
        <v>160</v>
      </c>
      <c r="C112" s="5">
        <v>3440000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f>C112-H112</f>
        <v>3440000</v>
      </c>
      <c r="J112" s="13">
        <f t="shared" si="31"/>
        <v>0</v>
      </c>
    </row>
    <row r="113" spans="1:10" x14ac:dyDescent="0.35">
      <c r="A113" s="3" t="s">
        <v>11</v>
      </c>
      <c r="B113" s="4" t="s">
        <v>161</v>
      </c>
      <c r="C113" s="5">
        <v>1590000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f>C113-H113</f>
        <v>1590000</v>
      </c>
      <c r="J113" s="13">
        <f t="shared" si="31"/>
        <v>0</v>
      </c>
    </row>
    <row r="114" spans="1:10" x14ac:dyDescent="0.35">
      <c r="A114" s="3" t="s">
        <v>162</v>
      </c>
      <c r="B114" s="4" t="s">
        <v>163</v>
      </c>
      <c r="C114" s="5">
        <f t="shared" ref="C114:I114" si="53">C115+C117+C119</f>
        <v>12110000</v>
      </c>
      <c r="D114" s="5">
        <f t="shared" si="53"/>
        <v>0</v>
      </c>
      <c r="E114" s="5">
        <f t="shared" si="53"/>
        <v>0</v>
      </c>
      <c r="F114" s="5">
        <f t="shared" si="53"/>
        <v>0</v>
      </c>
      <c r="G114" s="5">
        <f t="shared" si="53"/>
        <v>0</v>
      </c>
      <c r="H114" s="5">
        <f t="shared" si="53"/>
        <v>0</v>
      </c>
      <c r="I114" s="5">
        <f t="shared" si="53"/>
        <v>12110000</v>
      </c>
      <c r="J114" s="13">
        <f t="shared" si="31"/>
        <v>0</v>
      </c>
    </row>
    <row r="115" spans="1:10" x14ac:dyDescent="0.35">
      <c r="A115" s="3" t="s">
        <v>146</v>
      </c>
      <c r="B115" s="4" t="s">
        <v>147</v>
      </c>
      <c r="C115" s="5">
        <f t="shared" ref="C115:I115" si="54">C116</f>
        <v>2460000</v>
      </c>
      <c r="D115" s="5">
        <f t="shared" si="54"/>
        <v>0</v>
      </c>
      <c r="E115" s="5">
        <f t="shared" si="54"/>
        <v>0</v>
      </c>
      <c r="F115" s="5">
        <f t="shared" si="54"/>
        <v>0</v>
      </c>
      <c r="G115" s="5">
        <f t="shared" si="54"/>
        <v>0</v>
      </c>
      <c r="H115" s="5">
        <f t="shared" si="54"/>
        <v>0</v>
      </c>
      <c r="I115" s="5">
        <f t="shared" si="54"/>
        <v>2460000</v>
      </c>
      <c r="J115" s="13">
        <f t="shared" si="31"/>
        <v>0</v>
      </c>
    </row>
    <row r="116" spans="1:10" x14ac:dyDescent="0.35">
      <c r="A116" s="3" t="s">
        <v>11</v>
      </c>
      <c r="B116" s="4" t="s">
        <v>148</v>
      </c>
      <c r="C116" s="5">
        <v>2460000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f>C116-H116</f>
        <v>2460000</v>
      </c>
      <c r="J116" s="13">
        <f t="shared" si="31"/>
        <v>0</v>
      </c>
    </row>
    <row r="117" spans="1:10" x14ac:dyDescent="0.35">
      <c r="A117" s="3" t="s">
        <v>116</v>
      </c>
      <c r="B117" s="4" t="s">
        <v>117</v>
      </c>
      <c r="C117" s="5">
        <f t="shared" ref="C117:I117" si="55">C118</f>
        <v>6450000</v>
      </c>
      <c r="D117" s="5">
        <f t="shared" si="55"/>
        <v>0</v>
      </c>
      <c r="E117" s="5">
        <f t="shared" si="55"/>
        <v>0</v>
      </c>
      <c r="F117" s="5">
        <f t="shared" si="55"/>
        <v>0</v>
      </c>
      <c r="G117" s="5">
        <f t="shared" si="55"/>
        <v>0</v>
      </c>
      <c r="H117" s="5">
        <f t="shared" si="55"/>
        <v>0</v>
      </c>
      <c r="I117" s="5">
        <f t="shared" si="55"/>
        <v>6450000</v>
      </c>
      <c r="J117" s="13">
        <f t="shared" si="31"/>
        <v>0</v>
      </c>
    </row>
    <row r="118" spans="1:10" x14ac:dyDescent="0.35">
      <c r="A118" s="3" t="s">
        <v>11</v>
      </c>
      <c r="B118" s="6" t="s">
        <v>213</v>
      </c>
      <c r="C118" s="5">
        <v>6450000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f>C118-H118</f>
        <v>6450000</v>
      </c>
      <c r="J118" s="13">
        <f t="shared" si="31"/>
        <v>0</v>
      </c>
    </row>
    <row r="119" spans="1:10" x14ac:dyDescent="0.35">
      <c r="A119" s="3" t="s">
        <v>154</v>
      </c>
      <c r="B119" s="4" t="s">
        <v>155</v>
      </c>
      <c r="C119" s="5">
        <f t="shared" ref="C119:I119" si="56">C120</f>
        <v>3200000</v>
      </c>
      <c r="D119" s="5">
        <f t="shared" si="56"/>
        <v>0</v>
      </c>
      <c r="E119" s="5">
        <f t="shared" si="56"/>
        <v>0</v>
      </c>
      <c r="F119" s="5">
        <f t="shared" si="56"/>
        <v>0</v>
      </c>
      <c r="G119" s="5">
        <f t="shared" si="56"/>
        <v>0</v>
      </c>
      <c r="H119" s="5">
        <f t="shared" si="56"/>
        <v>0</v>
      </c>
      <c r="I119" s="5">
        <f t="shared" si="56"/>
        <v>3200000</v>
      </c>
      <c r="J119" s="13">
        <f t="shared" si="31"/>
        <v>0</v>
      </c>
    </row>
    <row r="120" spans="1:10" x14ac:dyDescent="0.35">
      <c r="A120" s="3" t="s">
        <v>11</v>
      </c>
      <c r="B120" s="6" t="s">
        <v>223</v>
      </c>
      <c r="C120" s="5">
        <v>3200000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f>C120-H120</f>
        <v>3200000</v>
      </c>
      <c r="J120" s="13">
        <f t="shared" si="31"/>
        <v>0</v>
      </c>
    </row>
    <row r="121" spans="1:10" x14ac:dyDescent="0.35">
      <c r="A121" s="3" t="s">
        <v>164</v>
      </c>
      <c r="B121" s="4" t="s">
        <v>165</v>
      </c>
      <c r="C121" s="5">
        <f t="shared" ref="C121:I121" si="57">C122+C124</f>
        <v>14820000</v>
      </c>
      <c r="D121" s="5">
        <f t="shared" si="57"/>
        <v>0</v>
      </c>
      <c r="E121" s="5">
        <f t="shared" si="57"/>
        <v>0</v>
      </c>
      <c r="F121" s="5">
        <f t="shared" si="57"/>
        <v>0</v>
      </c>
      <c r="G121" s="5">
        <f t="shared" si="57"/>
        <v>0</v>
      </c>
      <c r="H121" s="5">
        <f t="shared" si="57"/>
        <v>0</v>
      </c>
      <c r="I121" s="5">
        <f t="shared" si="57"/>
        <v>14820000</v>
      </c>
      <c r="J121" s="13">
        <f t="shared" si="31"/>
        <v>0</v>
      </c>
    </row>
    <row r="122" spans="1:10" x14ac:dyDescent="0.35">
      <c r="A122" s="3" t="s">
        <v>116</v>
      </c>
      <c r="B122" s="4" t="s">
        <v>117</v>
      </c>
      <c r="C122" s="5">
        <f t="shared" ref="C122:I122" si="58">C123</f>
        <v>10320000</v>
      </c>
      <c r="D122" s="5">
        <f t="shared" si="58"/>
        <v>0</v>
      </c>
      <c r="E122" s="5">
        <f t="shared" si="58"/>
        <v>0</v>
      </c>
      <c r="F122" s="5">
        <f t="shared" si="58"/>
        <v>0</v>
      </c>
      <c r="G122" s="5">
        <f t="shared" si="58"/>
        <v>0</v>
      </c>
      <c r="H122" s="5">
        <f t="shared" si="58"/>
        <v>0</v>
      </c>
      <c r="I122" s="5">
        <f t="shared" si="58"/>
        <v>10320000</v>
      </c>
      <c r="J122" s="13">
        <f t="shared" si="31"/>
        <v>0</v>
      </c>
    </row>
    <row r="123" spans="1:10" x14ac:dyDescent="0.35">
      <c r="A123" s="3" t="s">
        <v>11</v>
      </c>
      <c r="B123" s="6" t="s">
        <v>189</v>
      </c>
      <c r="C123" s="5">
        <v>10320000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f>C123-H123</f>
        <v>10320000</v>
      </c>
      <c r="J123" s="13">
        <f t="shared" si="31"/>
        <v>0</v>
      </c>
    </row>
    <row r="124" spans="1:10" x14ac:dyDescent="0.35">
      <c r="A124" s="3" t="s">
        <v>154</v>
      </c>
      <c r="B124" s="4" t="s">
        <v>155</v>
      </c>
      <c r="C124" s="5">
        <f t="shared" ref="C124:I124" si="59">C125</f>
        <v>4500000</v>
      </c>
      <c r="D124" s="5">
        <f t="shared" si="59"/>
        <v>0</v>
      </c>
      <c r="E124" s="5">
        <f t="shared" si="59"/>
        <v>0</v>
      </c>
      <c r="F124" s="5">
        <f t="shared" si="59"/>
        <v>0</v>
      </c>
      <c r="G124" s="5">
        <f t="shared" si="59"/>
        <v>0</v>
      </c>
      <c r="H124" s="5">
        <f t="shared" si="59"/>
        <v>0</v>
      </c>
      <c r="I124" s="5">
        <f t="shared" si="59"/>
        <v>4500000</v>
      </c>
      <c r="J124" s="13">
        <f t="shared" si="31"/>
        <v>0</v>
      </c>
    </row>
    <row r="125" spans="1:10" x14ac:dyDescent="0.35">
      <c r="A125" s="3" t="s">
        <v>11</v>
      </c>
      <c r="B125" s="6" t="s">
        <v>214</v>
      </c>
      <c r="C125" s="5">
        <v>4500000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f>C125-H125</f>
        <v>4500000</v>
      </c>
      <c r="J125" s="13">
        <f t="shared" si="31"/>
        <v>0</v>
      </c>
    </row>
    <row r="126" spans="1:10" x14ac:dyDescent="0.35">
      <c r="A126" s="3" t="s">
        <v>166</v>
      </c>
      <c r="B126" s="4" t="s">
        <v>167</v>
      </c>
      <c r="C126" s="5">
        <f t="shared" ref="C126:I126" si="60">C127+C129</f>
        <v>13350000</v>
      </c>
      <c r="D126" s="5">
        <f t="shared" si="60"/>
        <v>0</v>
      </c>
      <c r="E126" s="5">
        <f t="shared" si="60"/>
        <v>0</v>
      </c>
      <c r="F126" s="5">
        <f t="shared" si="60"/>
        <v>0</v>
      </c>
      <c r="G126" s="5">
        <f t="shared" si="60"/>
        <v>0</v>
      </c>
      <c r="H126" s="5">
        <f t="shared" si="60"/>
        <v>0</v>
      </c>
      <c r="I126" s="5">
        <f t="shared" si="60"/>
        <v>13350000</v>
      </c>
      <c r="J126" s="13">
        <f t="shared" si="31"/>
        <v>0</v>
      </c>
    </row>
    <row r="127" spans="1:10" x14ac:dyDescent="0.35">
      <c r="A127" s="3" t="s">
        <v>107</v>
      </c>
      <c r="B127" s="4" t="s">
        <v>108</v>
      </c>
      <c r="C127" s="5">
        <f t="shared" ref="C127:I127" si="61">C128</f>
        <v>11750000</v>
      </c>
      <c r="D127" s="5">
        <f t="shared" si="61"/>
        <v>0</v>
      </c>
      <c r="E127" s="5">
        <f t="shared" si="61"/>
        <v>0</v>
      </c>
      <c r="F127" s="5">
        <f t="shared" si="61"/>
        <v>0</v>
      </c>
      <c r="G127" s="5">
        <f t="shared" si="61"/>
        <v>0</v>
      </c>
      <c r="H127" s="5">
        <f t="shared" si="61"/>
        <v>0</v>
      </c>
      <c r="I127" s="5">
        <f t="shared" si="61"/>
        <v>11750000</v>
      </c>
      <c r="J127" s="13">
        <f t="shared" si="31"/>
        <v>0</v>
      </c>
    </row>
    <row r="128" spans="1:10" x14ac:dyDescent="0.35">
      <c r="A128" s="3" t="s">
        <v>11</v>
      </c>
      <c r="B128" s="4" t="s">
        <v>168</v>
      </c>
      <c r="C128" s="5">
        <v>11750000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f>C128-H128</f>
        <v>11750000</v>
      </c>
      <c r="J128" s="13">
        <f t="shared" si="31"/>
        <v>0</v>
      </c>
    </row>
    <row r="129" spans="1:10" x14ac:dyDescent="0.35">
      <c r="A129" s="3" t="s">
        <v>154</v>
      </c>
      <c r="B129" s="4" t="s">
        <v>155</v>
      </c>
      <c r="C129" s="5">
        <f t="shared" ref="C129:I129" si="62">C130</f>
        <v>1600000</v>
      </c>
      <c r="D129" s="5">
        <f t="shared" si="62"/>
        <v>0</v>
      </c>
      <c r="E129" s="5">
        <f t="shared" si="62"/>
        <v>0</v>
      </c>
      <c r="F129" s="5">
        <f t="shared" si="62"/>
        <v>0</v>
      </c>
      <c r="G129" s="5">
        <f t="shared" si="62"/>
        <v>0</v>
      </c>
      <c r="H129" s="5">
        <f t="shared" si="62"/>
        <v>0</v>
      </c>
      <c r="I129" s="5">
        <f t="shared" si="62"/>
        <v>1600000</v>
      </c>
      <c r="J129" s="13">
        <f t="shared" si="31"/>
        <v>0</v>
      </c>
    </row>
    <row r="130" spans="1:10" x14ac:dyDescent="0.35">
      <c r="A130" s="3" t="s">
        <v>11</v>
      </c>
      <c r="B130" s="6" t="s">
        <v>215</v>
      </c>
      <c r="C130" s="5">
        <v>1600000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f>C130-H130</f>
        <v>1600000</v>
      </c>
      <c r="J130" s="13">
        <f t="shared" si="31"/>
        <v>0</v>
      </c>
    </row>
    <row r="131" spans="1:10" x14ac:dyDescent="0.35">
      <c r="A131" s="3" t="s">
        <v>169</v>
      </c>
      <c r="B131" s="4" t="s">
        <v>170</v>
      </c>
      <c r="C131" s="5">
        <f t="shared" ref="C131:I131" si="63">C132+C137+C139</f>
        <v>44940000</v>
      </c>
      <c r="D131" s="5">
        <f t="shared" si="63"/>
        <v>0</v>
      </c>
      <c r="E131" s="5">
        <f t="shared" si="63"/>
        <v>0</v>
      </c>
      <c r="F131" s="5">
        <f t="shared" si="63"/>
        <v>0</v>
      </c>
      <c r="G131" s="5">
        <f t="shared" si="63"/>
        <v>0</v>
      </c>
      <c r="H131" s="5">
        <f t="shared" si="63"/>
        <v>0</v>
      </c>
      <c r="I131" s="5">
        <f t="shared" si="63"/>
        <v>44940000</v>
      </c>
      <c r="J131" s="13">
        <f t="shared" si="31"/>
        <v>0</v>
      </c>
    </row>
    <row r="132" spans="1:10" x14ac:dyDescent="0.35">
      <c r="A132" s="3" t="s">
        <v>151</v>
      </c>
      <c r="B132" s="4" t="s">
        <v>152</v>
      </c>
      <c r="C132" s="5">
        <f t="shared" ref="C132:I132" si="64">SUM(C133:C136)</f>
        <v>25740000</v>
      </c>
      <c r="D132" s="5">
        <f t="shared" si="64"/>
        <v>0</v>
      </c>
      <c r="E132" s="5">
        <f t="shared" si="64"/>
        <v>0</v>
      </c>
      <c r="F132" s="5">
        <f t="shared" si="64"/>
        <v>0</v>
      </c>
      <c r="G132" s="5">
        <f t="shared" si="64"/>
        <v>0</v>
      </c>
      <c r="H132" s="5">
        <f t="shared" si="64"/>
        <v>0</v>
      </c>
      <c r="I132" s="5">
        <f t="shared" si="64"/>
        <v>25740000</v>
      </c>
      <c r="J132" s="13">
        <f t="shared" si="31"/>
        <v>0</v>
      </c>
    </row>
    <row r="133" spans="1:10" x14ac:dyDescent="0.35">
      <c r="A133" s="3" t="s">
        <v>11</v>
      </c>
      <c r="B133" s="6" t="s">
        <v>216</v>
      </c>
      <c r="C133" s="5">
        <v>4500000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f>C133-H133</f>
        <v>4500000</v>
      </c>
      <c r="J133" s="13">
        <f t="shared" si="31"/>
        <v>0</v>
      </c>
    </row>
    <row r="134" spans="1:10" x14ac:dyDescent="0.35">
      <c r="A134" s="3" t="s">
        <v>11</v>
      </c>
      <c r="B134" s="6" t="s">
        <v>217</v>
      </c>
      <c r="C134" s="5">
        <v>12000000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f>C134-H134</f>
        <v>12000000</v>
      </c>
      <c r="J134" s="13">
        <f t="shared" si="31"/>
        <v>0</v>
      </c>
    </row>
    <row r="135" spans="1:10" x14ac:dyDescent="0.35">
      <c r="A135" s="3" t="s">
        <v>11</v>
      </c>
      <c r="B135" s="4" t="s">
        <v>171</v>
      </c>
      <c r="C135" s="5">
        <v>3465000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f>C135-H135</f>
        <v>3465000</v>
      </c>
      <c r="J135" s="13">
        <f t="shared" si="31"/>
        <v>0</v>
      </c>
    </row>
    <row r="136" spans="1:10" x14ac:dyDescent="0.35">
      <c r="A136" s="3" t="s">
        <v>11</v>
      </c>
      <c r="B136" s="4" t="s">
        <v>172</v>
      </c>
      <c r="C136" s="5">
        <v>5775000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f>C136-H136</f>
        <v>5775000</v>
      </c>
      <c r="J136" s="13">
        <f t="shared" si="31"/>
        <v>0</v>
      </c>
    </row>
    <row r="137" spans="1:10" x14ac:dyDescent="0.35">
      <c r="A137" s="3" t="s">
        <v>173</v>
      </c>
      <c r="B137" s="4" t="s">
        <v>174</v>
      </c>
      <c r="C137" s="5">
        <f t="shared" ref="C137:I137" si="65">C138</f>
        <v>5400000</v>
      </c>
      <c r="D137" s="5">
        <f t="shared" si="65"/>
        <v>0</v>
      </c>
      <c r="E137" s="5">
        <f t="shared" si="65"/>
        <v>0</v>
      </c>
      <c r="F137" s="5">
        <f t="shared" si="65"/>
        <v>0</v>
      </c>
      <c r="G137" s="5">
        <f t="shared" si="65"/>
        <v>0</v>
      </c>
      <c r="H137" s="5">
        <f t="shared" si="65"/>
        <v>0</v>
      </c>
      <c r="I137" s="5">
        <f t="shared" si="65"/>
        <v>5400000</v>
      </c>
      <c r="J137" s="13">
        <f t="shared" si="31"/>
        <v>0</v>
      </c>
    </row>
    <row r="138" spans="1:10" x14ac:dyDescent="0.35">
      <c r="A138" s="3" t="s">
        <v>11</v>
      </c>
      <c r="B138" s="4" t="s">
        <v>175</v>
      </c>
      <c r="C138" s="5">
        <v>5400000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f>C138-H138</f>
        <v>5400000</v>
      </c>
      <c r="J138" s="13">
        <f t="shared" si="31"/>
        <v>0</v>
      </c>
    </row>
    <row r="139" spans="1:10" x14ac:dyDescent="0.35">
      <c r="A139" s="3" t="s">
        <v>154</v>
      </c>
      <c r="B139" s="4" t="s">
        <v>155</v>
      </c>
      <c r="C139" s="5">
        <f t="shared" ref="C139:I139" si="66">C140+C141</f>
        <v>13800000</v>
      </c>
      <c r="D139" s="5">
        <f t="shared" si="66"/>
        <v>0</v>
      </c>
      <c r="E139" s="5">
        <f t="shared" si="66"/>
        <v>0</v>
      </c>
      <c r="F139" s="5">
        <f t="shared" si="66"/>
        <v>0</v>
      </c>
      <c r="G139" s="5">
        <f t="shared" si="66"/>
        <v>0</v>
      </c>
      <c r="H139" s="5">
        <f t="shared" si="66"/>
        <v>0</v>
      </c>
      <c r="I139" s="5">
        <f t="shared" si="66"/>
        <v>13800000</v>
      </c>
      <c r="J139" s="13">
        <f t="shared" si="31"/>
        <v>0</v>
      </c>
    </row>
    <row r="140" spans="1:10" x14ac:dyDescent="0.35">
      <c r="A140" s="3" t="s">
        <v>11</v>
      </c>
      <c r="B140" s="6" t="s">
        <v>218</v>
      </c>
      <c r="C140" s="5">
        <v>7500000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f>C140-H140</f>
        <v>7500000</v>
      </c>
      <c r="J140" s="13">
        <f t="shared" si="31"/>
        <v>0</v>
      </c>
    </row>
    <row r="141" spans="1:10" x14ac:dyDescent="0.35">
      <c r="A141" s="3" t="s">
        <v>11</v>
      </c>
      <c r="B141" s="6" t="s">
        <v>219</v>
      </c>
      <c r="C141" s="5">
        <v>6300000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f>C141-H141</f>
        <v>6300000</v>
      </c>
      <c r="J141" s="13">
        <f t="shared" si="31"/>
        <v>0</v>
      </c>
    </row>
    <row r="142" spans="1:10" x14ac:dyDescent="0.35">
      <c r="A142" s="3" t="s">
        <v>176</v>
      </c>
      <c r="B142" s="4" t="s">
        <v>177</v>
      </c>
      <c r="C142" s="5">
        <f t="shared" ref="C142:I142" si="67">C143+C146</f>
        <v>3200000</v>
      </c>
      <c r="D142" s="5">
        <f t="shared" si="67"/>
        <v>0</v>
      </c>
      <c r="E142" s="5">
        <f t="shared" si="67"/>
        <v>0</v>
      </c>
      <c r="F142" s="5">
        <f t="shared" si="67"/>
        <v>0</v>
      </c>
      <c r="G142" s="5">
        <f t="shared" si="67"/>
        <v>0</v>
      </c>
      <c r="H142" s="5">
        <f t="shared" si="67"/>
        <v>0</v>
      </c>
      <c r="I142" s="5">
        <f t="shared" si="67"/>
        <v>3200000</v>
      </c>
      <c r="J142" s="13">
        <f t="shared" si="31"/>
        <v>0</v>
      </c>
    </row>
    <row r="143" spans="1:10" x14ac:dyDescent="0.35">
      <c r="A143" s="3" t="s">
        <v>151</v>
      </c>
      <c r="B143" s="4" t="s">
        <v>152</v>
      </c>
      <c r="C143" s="5">
        <f t="shared" ref="C143:I143" si="68">SUM(C144:C145)</f>
        <v>1200000</v>
      </c>
      <c r="D143" s="5">
        <f t="shared" si="68"/>
        <v>0</v>
      </c>
      <c r="E143" s="5">
        <f t="shared" si="68"/>
        <v>0</v>
      </c>
      <c r="F143" s="5">
        <f t="shared" si="68"/>
        <v>0</v>
      </c>
      <c r="G143" s="5">
        <f t="shared" si="68"/>
        <v>0</v>
      </c>
      <c r="H143" s="5">
        <f t="shared" si="68"/>
        <v>0</v>
      </c>
      <c r="I143" s="5">
        <f t="shared" si="68"/>
        <v>1200000</v>
      </c>
      <c r="J143" s="13">
        <f t="shared" si="31"/>
        <v>0</v>
      </c>
    </row>
    <row r="144" spans="1:10" x14ac:dyDescent="0.35">
      <c r="A144" s="3" t="s">
        <v>11</v>
      </c>
      <c r="B144" s="4" t="s">
        <v>178</v>
      </c>
      <c r="C144" s="5">
        <v>825000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f>C144-H144</f>
        <v>825000</v>
      </c>
      <c r="J144" s="13">
        <f t="shared" si="31"/>
        <v>0</v>
      </c>
    </row>
    <row r="145" spans="1:10" x14ac:dyDescent="0.35">
      <c r="A145" s="3" t="s">
        <v>11</v>
      </c>
      <c r="B145" s="4" t="s">
        <v>179</v>
      </c>
      <c r="C145" s="5">
        <v>375000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f>C145-H145</f>
        <v>375000</v>
      </c>
      <c r="J145" s="13">
        <f t="shared" si="31"/>
        <v>0</v>
      </c>
    </row>
    <row r="146" spans="1:10" x14ac:dyDescent="0.35">
      <c r="A146" s="3" t="s">
        <v>154</v>
      </c>
      <c r="B146" s="4" t="s">
        <v>155</v>
      </c>
      <c r="C146" s="5">
        <f t="shared" ref="C146:I146" si="69">C147</f>
        <v>2000000</v>
      </c>
      <c r="D146" s="5">
        <f t="shared" si="69"/>
        <v>0</v>
      </c>
      <c r="E146" s="5">
        <f t="shared" si="69"/>
        <v>0</v>
      </c>
      <c r="F146" s="5">
        <f t="shared" si="69"/>
        <v>0</v>
      </c>
      <c r="G146" s="5">
        <f t="shared" si="69"/>
        <v>0</v>
      </c>
      <c r="H146" s="5">
        <f t="shared" si="69"/>
        <v>0</v>
      </c>
      <c r="I146" s="5">
        <f t="shared" si="69"/>
        <v>2000000</v>
      </c>
      <c r="J146" s="13">
        <f t="shared" si="31"/>
        <v>0</v>
      </c>
    </row>
    <row r="147" spans="1:10" x14ac:dyDescent="0.35">
      <c r="A147" s="3" t="s">
        <v>11</v>
      </c>
      <c r="B147" s="4" t="s">
        <v>180</v>
      </c>
      <c r="C147" s="5">
        <v>2000000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f>C147-H147</f>
        <v>2000000</v>
      </c>
      <c r="J147" s="13">
        <f t="shared" si="31"/>
        <v>0</v>
      </c>
    </row>
    <row r="148" spans="1:10" x14ac:dyDescent="0.35">
      <c r="A148" s="3" t="s">
        <v>181</v>
      </c>
      <c r="B148" s="4" t="s">
        <v>182</v>
      </c>
      <c r="C148" s="5">
        <f t="shared" ref="C148:I148" si="70">C149+C151+C154</f>
        <v>8070000</v>
      </c>
      <c r="D148" s="5">
        <f t="shared" si="70"/>
        <v>0</v>
      </c>
      <c r="E148" s="5">
        <f t="shared" si="70"/>
        <v>0</v>
      </c>
      <c r="F148" s="5">
        <f t="shared" si="70"/>
        <v>0</v>
      </c>
      <c r="G148" s="5">
        <f t="shared" si="70"/>
        <v>0</v>
      </c>
      <c r="H148" s="5">
        <f t="shared" si="70"/>
        <v>0</v>
      </c>
      <c r="I148" s="5">
        <f t="shared" si="70"/>
        <v>8070000</v>
      </c>
      <c r="J148" s="13">
        <f t="shared" si="31"/>
        <v>0</v>
      </c>
    </row>
    <row r="149" spans="1:10" x14ac:dyDescent="0.35">
      <c r="A149" s="3" t="s">
        <v>146</v>
      </c>
      <c r="B149" s="4" t="s">
        <v>147</v>
      </c>
      <c r="C149" s="5">
        <f t="shared" ref="C149:I149" si="71">C150</f>
        <v>510000</v>
      </c>
      <c r="D149" s="5">
        <f t="shared" si="71"/>
        <v>0</v>
      </c>
      <c r="E149" s="5">
        <f t="shared" si="71"/>
        <v>0</v>
      </c>
      <c r="F149" s="5">
        <f t="shared" si="71"/>
        <v>0</v>
      </c>
      <c r="G149" s="5">
        <f t="shared" si="71"/>
        <v>0</v>
      </c>
      <c r="H149" s="5">
        <f t="shared" si="71"/>
        <v>0</v>
      </c>
      <c r="I149" s="5">
        <f t="shared" si="71"/>
        <v>510000</v>
      </c>
      <c r="J149" s="13">
        <f t="shared" si="31"/>
        <v>0</v>
      </c>
    </row>
    <row r="150" spans="1:10" x14ac:dyDescent="0.35">
      <c r="A150" s="3" t="s">
        <v>11</v>
      </c>
      <c r="B150" s="4" t="s">
        <v>183</v>
      </c>
      <c r="C150" s="5">
        <v>510000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f>C150-H150</f>
        <v>510000</v>
      </c>
      <c r="J150" s="13">
        <f t="shared" si="31"/>
        <v>0</v>
      </c>
    </row>
    <row r="151" spans="1:10" x14ac:dyDescent="0.35">
      <c r="A151" s="3" t="s">
        <v>116</v>
      </c>
      <c r="B151" s="4" t="s">
        <v>117</v>
      </c>
      <c r="C151" s="5">
        <f t="shared" ref="C151:I151" si="72">SUM(C152:C153)</f>
        <v>5560000</v>
      </c>
      <c r="D151" s="5">
        <f t="shared" si="72"/>
        <v>0</v>
      </c>
      <c r="E151" s="5">
        <f t="shared" si="72"/>
        <v>0</v>
      </c>
      <c r="F151" s="5">
        <f t="shared" si="72"/>
        <v>0</v>
      </c>
      <c r="G151" s="5">
        <f t="shared" si="72"/>
        <v>0</v>
      </c>
      <c r="H151" s="5">
        <f t="shared" si="72"/>
        <v>0</v>
      </c>
      <c r="I151" s="5">
        <f t="shared" si="72"/>
        <v>5560000</v>
      </c>
      <c r="J151" s="13">
        <f t="shared" si="31"/>
        <v>0</v>
      </c>
    </row>
    <row r="152" spans="1:10" x14ac:dyDescent="0.35">
      <c r="A152" s="3" t="s">
        <v>11</v>
      </c>
      <c r="B152" s="4" t="s">
        <v>184</v>
      </c>
      <c r="C152" s="5">
        <v>3440000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f>C152-H152</f>
        <v>3440000</v>
      </c>
      <c r="J152" s="13">
        <f t="shared" si="31"/>
        <v>0</v>
      </c>
    </row>
    <row r="153" spans="1:10" x14ac:dyDescent="0.35">
      <c r="A153" s="3" t="s">
        <v>11</v>
      </c>
      <c r="B153" s="4" t="s">
        <v>185</v>
      </c>
      <c r="C153" s="5">
        <v>2120000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f>C153-H153</f>
        <v>2120000</v>
      </c>
      <c r="J153" s="13">
        <f t="shared" si="31"/>
        <v>0</v>
      </c>
    </row>
    <row r="154" spans="1:10" x14ac:dyDescent="0.35">
      <c r="A154" s="3" t="s">
        <v>154</v>
      </c>
      <c r="B154" s="4" t="s">
        <v>155</v>
      </c>
      <c r="C154" s="5">
        <f t="shared" ref="C154:I154" si="73">C155</f>
        <v>2000000</v>
      </c>
      <c r="D154" s="5">
        <f t="shared" si="73"/>
        <v>0</v>
      </c>
      <c r="E154" s="5">
        <f t="shared" si="73"/>
        <v>0</v>
      </c>
      <c r="F154" s="5">
        <f t="shared" si="73"/>
        <v>0</v>
      </c>
      <c r="G154" s="5">
        <f t="shared" si="73"/>
        <v>0</v>
      </c>
      <c r="H154" s="5">
        <f t="shared" si="73"/>
        <v>0</v>
      </c>
      <c r="I154" s="5">
        <f t="shared" si="73"/>
        <v>2000000</v>
      </c>
      <c r="J154" s="13">
        <f t="shared" si="31"/>
        <v>0</v>
      </c>
    </row>
    <row r="155" spans="1:10" x14ac:dyDescent="0.35">
      <c r="A155" s="3" t="s">
        <v>11</v>
      </c>
      <c r="B155" s="4" t="s">
        <v>186</v>
      </c>
      <c r="C155" s="5">
        <v>2000000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f>C155-H155</f>
        <v>2000000</v>
      </c>
      <c r="J155" s="13">
        <f t="shared" si="31"/>
        <v>0</v>
      </c>
    </row>
    <row r="156" spans="1:10" x14ac:dyDescent="0.35">
      <c r="A156" s="3" t="s">
        <v>187</v>
      </c>
      <c r="B156" s="4" t="s">
        <v>188</v>
      </c>
      <c r="C156" s="5">
        <f t="shared" ref="C156:I156" si="74">C157+C159</f>
        <v>7660000</v>
      </c>
      <c r="D156" s="5">
        <f t="shared" si="74"/>
        <v>0</v>
      </c>
      <c r="E156" s="5">
        <f t="shared" si="74"/>
        <v>0</v>
      </c>
      <c r="F156" s="5">
        <f t="shared" si="74"/>
        <v>0</v>
      </c>
      <c r="G156" s="5">
        <f t="shared" si="74"/>
        <v>0</v>
      </c>
      <c r="H156" s="5">
        <f t="shared" si="74"/>
        <v>0</v>
      </c>
      <c r="I156" s="5">
        <f t="shared" si="74"/>
        <v>7660000</v>
      </c>
      <c r="J156" s="13">
        <f t="shared" si="31"/>
        <v>0</v>
      </c>
    </row>
    <row r="157" spans="1:10" x14ac:dyDescent="0.35">
      <c r="A157" s="3" t="s">
        <v>116</v>
      </c>
      <c r="B157" s="4" t="s">
        <v>117</v>
      </c>
      <c r="C157" s="5">
        <f t="shared" ref="C157:I157" si="75">C158</f>
        <v>5160000</v>
      </c>
      <c r="D157" s="5">
        <f t="shared" si="75"/>
        <v>0</v>
      </c>
      <c r="E157" s="5">
        <f t="shared" si="75"/>
        <v>0</v>
      </c>
      <c r="F157" s="5">
        <f t="shared" si="75"/>
        <v>0</v>
      </c>
      <c r="G157" s="5">
        <f t="shared" si="75"/>
        <v>0</v>
      </c>
      <c r="H157" s="5">
        <f t="shared" si="75"/>
        <v>0</v>
      </c>
      <c r="I157" s="5">
        <f t="shared" si="75"/>
        <v>5160000</v>
      </c>
      <c r="J157" s="13">
        <f t="shared" si="31"/>
        <v>0</v>
      </c>
    </row>
    <row r="158" spans="1:10" x14ac:dyDescent="0.35">
      <c r="A158" s="3" t="s">
        <v>11</v>
      </c>
      <c r="B158" s="4" t="s">
        <v>189</v>
      </c>
      <c r="C158" s="5">
        <v>5160000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f>C158-H158</f>
        <v>5160000</v>
      </c>
      <c r="J158" s="13">
        <f t="shared" si="31"/>
        <v>0</v>
      </c>
    </row>
    <row r="159" spans="1:10" x14ac:dyDescent="0.35">
      <c r="A159" s="3" t="s">
        <v>154</v>
      </c>
      <c r="B159" s="4" t="s">
        <v>155</v>
      </c>
      <c r="C159" s="5">
        <f t="shared" ref="C159:I159" si="76">C160</f>
        <v>2500000</v>
      </c>
      <c r="D159" s="5">
        <f t="shared" si="76"/>
        <v>0</v>
      </c>
      <c r="E159" s="5">
        <f t="shared" si="76"/>
        <v>0</v>
      </c>
      <c r="F159" s="5">
        <f t="shared" si="76"/>
        <v>0</v>
      </c>
      <c r="G159" s="5">
        <f t="shared" si="76"/>
        <v>0</v>
      </c>
      <c r="H159" s="5">
        <f t="shared" si="76"/>
        <v>0</v>
      </c>
      <c r="I159" s="5">
        <f t="shared" si="76"/>
        <v>2500000</v>
      </c>
      <c r="J159" s="13">
        <f t="shared" si="31"/>
        <v>0</v>
      </c>
    </row>
    <row r="160" spans="1:10" x14ac:dyDescent="0.35">
      <c r="A160" s="3" t="s">
        <v>11</v>
      </c>
      <c r="B160" s="4" t="s">
        <v>190</v>
      </c>
      <c r="C160" s="5">
        <v>2500000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f>C160-H160</f>
        <v>2500000</v>
      </c>
      <c r="J160" s="13">
        <f t="shared" si="31"/>
        <v>0</v>
      </c>
    </row>
    <row r="161" spans="1:10" x14ac:dyDescent="0.35">
      <c r="A161" s="3" t="s">
        <v>191</v>
      </c>
      <c r="B161" s="4" t="s">
        <v>192</v>
      </c>
      <c r="C161" s="5">
        <f t="shared" ref="C161:I161" si="77">C162+C165+C174+C176+C178+C180+C182+C185+C187</f>
        <v>191649000</v>
      </c>
      <c r="D161" s="5">
        <f t="shared" si="77"/>
        <v>0</v>
      </c>
      <c r="E161" s="5">
        <f t="shared" si="77"/>
        <v>0</v>
      </c>
      <c r="F161" s="5">
        <f t="shared" si="77"/>
        <v>0</v>
      </c>
      <c r="G161" s="5">
        <f t="shared" si="77"/>
        <v>0</v>
      </c>
      <c r="H161" s="5">
        <f t="shared" si="77"/>
        <v>0</v>
      </c>
      <c r="I161" s="5">
        <f t="shared" si="77"/>
        <v>191649000</v>
      </c>
      <c r="J161" s="13">
        <f t="shared" si="31"/>
        <v>0</v>
      </c>
    </row>
    <row r="162" spans="1:10" x14ac:dyDescent="0.35">
      <c r="A162" s="3" t="s">
        <v>151</v>
      </c>
      <c r="B162" s="4" t="s">
        <v>152</v>
      </c>
      <c r="C162" s="5">
        <f t="shared" ref="C162:I162" si="78">SUM(C163:C164)</f>
        <v>7200000</v>
      </c>
      <c r="D162" s="5">
        <f t="shared" si="78"/>
        <v>0</v>
      </c>
      <c r="E162" s="5">
        <f t="shared" si="78"/>
        <v>0</v>
      </c>
      <c r="F162" s="5">
        <f t="shared" si="78"/>
        <v>0</v>
      </c>
      <c r="G162" s="5">
        <f t="shared" si="78"/>
        <v>0</v>
      </c>
      <c r="H162" s="5">
        <f t="shared" si="78"/>
        <v>0</v>
      </c>
      <c r="I162" s="5">
        <f t="shared" si="78"/>
        <v>7200000</v>
      </c>
      <c r="J162" s="13">
        <f t="shared" si="31"/>
        <v>0</v>
      </c>
    </row>
    <row r="163" spans="1:10" x14ac:dyDescent="0.35">
      <c r="A163" s="3" t="s">
        <v>11</v>
      </c>
      <c r="B163" s="4" t="s">
        <v>193</v>
      </c>
      <c r="C163" s="5">
        <v>2700000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f>C163-H163</f>
        <v>2700000</v>
      </c>
      <c r="J163" s="13">
        <f t="shared" si="31"/>
        <v>0</v>
      </c>
    </row>
    <row r="164" spans="1:10" x14ac:dyDescent="0.35">
      <c r="A164" s="3" t="s">
        <v>11</v>
      </c>
      <c r="B164" s="4" t="s">
        <v>194</v>
      </c>
      <c r="C164" s="5">
        <v>4500000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f>C164-H164</f>
        <v>4500000</v>
      </c>
      <c r="J164" s="13">
        <f t="shared" si="31"/>
        <v>0</v>
      </c>
    </row>
    <row r="165" spans="1:10" x14ac:dyDescent="0.35">
      <c r="A165" s="3" t="s">
        <v>146</v>
      </c>
      <c r="B165" s="4" t="s">
        <v>147</v>
      </c>
      <c r="C165" s="5">
        <f t="shared" ref="C165:I165" si="79">SUM(C166:C173)</f>
        <v>5629000</v>
      </c>
      <c r="D165" s="5">
        <f t="shared" si="79"/>
        <v>0</v>
      </c>
      <c r="E165" s="5">
        <f t="shared" si="79"/>
        <v>0</v>
      </c>
      <c r="F165" s="5">
        <f t="shared" si="79"/>
        <v>0</v>
      </c>
      <c r="G165" s="5">
        <f t="shared" si="79"/>
        <v>0</v>
      </c>
      <c r="H165" s="5">
        <f t="shared" si="79"/>
        <v>0</v>
      </c>
      <c r="I165" s="5">
        <f t="shared" si="79"/>
        <v>5629000</v>
      </c>
      <c r="J165" s="13">
        <f t="shared" si="31"/>
        <v>0</v>
      </c>
    </row>
    <row r="166" spans="1:10" x14ac:dyDescent="0.35">
      <c r="A166" s="3" t="s">
        <v>11</v>
      </c>
      <c r="B166" s="4" t="s">
        <v>195</v>
      </c>
      <c r="C166" s="5">
        <v>1650000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f t="shared" ref="I166:I173" si="80">C166-H166</f>
        <v>1650000</v>
      </c>
      <c r="J166" s="13">
        <f t="shared" si="31"/>
        <v>0</v>
      </c>
    </row>
    <row r="167" spans="1:10" x14ac:dyDescent="0.35">
      <c r="A167" s="3" t="s">
        <v>11</v>
      </c>
      <c r="B167" s="4" t="s">
        <v>196</v>
      </c>
      <c r="C167" s="5">
        <v>30000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f t="shared" si="80"/>
        <v>30000</v>
      </c>
      <c r="J167" s="13">
        <f t="shared" si="31"/>
        <v>0</v>
      </c>
    </row>
    <row r="168" spans="1:10" x14ac:dyDescent="0.35">
      <c r="A168" s="3" t="s">
        <v>11</v>
      </c>
      <c r="B168" s="4" t="s">
        <v>197</v>
      </c>
      <c r="C168" s="5">
        <v>1800000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f t="shared" si="80"/>
        <v>1800000</v>
      </c>
      <c r="J168" s="13">
        <f t="shared" si="31"/>
        <v>0</v>
      </c>
    </row>
    <row r="169" spans="1:10" x14ac:dyDescent="0.35">
      <c r="A169" s="3" t="s">
        <v>11</v>
      </c>
      <c r="B169" s="4" t="s">
        <v>198</v>
      </c>
      <c r="C169" s="5">
        <v>500000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f t="shared" si="80"/>
        <v>500000</v>
      </c>
      <c r="J169" s="13">
        <f t="shared" si="31"/>
        <v>0</v>
      </c>
    </row>
    <row r="170" spans="1:10" x14ac:dyDescent="0.35">
      <c r="A170" s="3" t="s">
        <v>11</v>
      </c>
      <c r="B170" s="4" t="s">
        <v>199</v>
      </c>
      <c r="C170" s="5">
        <v>243000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f t="shared" si="80"/>
        <v>243000</v>
      </c>
      <c r="J170" s="13">
        <f t="shared" si="31"/>
        <v>0</v>
      </c>
    </row>
    <row r="171" spans="1:10" x14ac:dyDescent="0.35">
      <c r="A171" s="3" t="s">
        <v>11</v>
      </c>
      <c r="B171" s="4" t="s">
        <v>200</v>
      </c>
      <c r="C171" s="5">
        <v>135000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f t="shared" si="80"/>
        <v>135000</v>
      </c>
      <c r="J171" s="13">
        <f t="shared" si="31"/>
        <v>0</v>
      </c>
    </row>
    <row r="172" spans="1:10" x14ac:dyDescent="0.35">
      <c r="A172" s="3" t="s">
        <v>11</v>
      </c>
      <c r="B172" s="4" t="s">
        <v>201</v>
      </c>
      <c r="C172" s="5">
        <v>1250000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f t="shared" si="80"/>
        <v>1250000</v>
      </c>
      <c r="J172" s="13">
        <f t="shared" si="31"/>
        <v>0</v>
      </c>
    </row>
    <row r="173" spans="1:10" x14ac:dyDescent="0.35">
      <c r="A173" s="3" t="s">
        <v>11</v>
      </c>
      <c r="B173" s="4" t="s">
        <v>202</v>
      </c>
      <c r="C173" s="5">
        <v>21000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f t="shared" si="80"/>
        <v>21000</v>
      </c>
      <c r="J173" s="13">
        <f t="shared" si="31"/>
        <v>0</v>
      </c>
    </row>
    <row r="174" spans="1:10" x14ac:dyDescent="0.35">
      <c r="A174" s="3" t="s">
        <v>98</v>
      </c>
      <c r="B174" s="4" t="s">
        <v>99</v>
      </c>
      <c r="C174" s="5">
        <f t="shared" ref="C174:I174" si="81">C175</f>
        <v>13500000</v>
      </c>
      <c r="D174" s="5">
        <f t="shared" si="81"/>
        <v>0</v>
      </c>
      <c r="E174" s="5">
        <f t="shared" si="81"/>
        <v>0</v>
      </c>
      <c r="F174" s="5">
        <f t="shared" si="81"/>
        <v>0</v>
      </c>
      <c r="G174" s="5">
        <f t="shared" si="81"/>
        <v>0</v>
      </c>
      <c r="H174" s="5">
        <f t="shared" si="81"/>
        <v>0</v>
      </c>
      <c r="I174" s="5">
        <f t="shared" si="81"/>
        <v>13500000</v>
      </c>
      <c r="J174" s="13">
        <f t="shared" si="31"/>
        <v>0</v>
      </c>
    </row>
    <row r="175" spans="1:10" x14ac:dyDescent="0.35">
      <c r="A175" s="3" t="s">
        <v>11</v>
      </c>
      <c r="B175" s="4" t="s">
        <v>203</v>
      </c>
      <c r="C175" s="5">
        <v>13500000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f>C175-H175</f>
        <v>13500000</v>
      </c>
      <c r="J175" s="13">
        <f t="shared" si="31"/>
        <v>0</v>
      </c>
    </row>
    <row r="176" spans="1:10" x14ac:dyDescent="0.35">
      <c r="A176" s="3" t="s">
        <v>204</v>
      </c>
      <c r="B176" s="4" t="s">
        <v>205</v>
      </c>
      <c r="C176" s="5">
        <f t="shared" ref="C176:I176" si="82">C177</f>
        <v>97200000</v>
      </c>
      <c r="D176" s="5">
        <f t="shared" si="82"/>
        <v>0</v>
      </c>
      <c r="E176" s="5">
        <f t="shared" si="82"/>
        <v>0</v>
      </c>
      <c r="F176" s="5">
        <f t="shared" si="82"/>
        <v>0</v>
      </c>
      <c r="G176" s="5">
        <f t="shared" si="82"/>
        <v>0</v>
      </c>
      <c r="H176" s="5">
        <f t="shared" si="82"/>
        <v>0</v>
      </c>
      <c r="I176" s="5">
        <f t="shared" si="82"/>
        <v>97200000</v>
      </c>
      <c r="J176" s="13">
        <f t="shared" si="31"/>
        <v>0</v>
      </c>
    </row>
    <row r="177" spans="1:10" x14ac:dyDescent="0.35">
      <c r="A177" s="3" t="s">
        <v>11</v>
      </c>
      <c r="B177" s="4" t="s">
        <v>206</v>
      </c>
      <c r="C177" s="5">
        <v>97200000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f>C177-H177</f>
        <v>97200000</v>
      </c>
      <c r="J177" s="13">
        <f t="shared" si="31"/>
        <v>0</v>
      </c>
    </row>
    <row r="178" spans="1:10" x14ac:dyDescent="0.35">
      <c r="A178" s="3" t="s">
        <v>107</v>
      </c>
      <c r="B178" s="4" t="s">
        <v>108</v>
      </c>
      <c r="C178" s="5">
        <f t="shared" ref="C178:I178" si="83">C179</f>
        <v>3600000</v>
      </c>
      <c r="D178" s="5">
        <f t="shared" si="83"/>
        <v>0</v>
      </c>
      <c r="E178" s="5">
        <f t="shared" si="83"/>
        <v>0</v>
      </c>
      <c r="F178" s="5">
        <f t="shared" si="83"/>
        <v>0</v>
      </c>
      <c r="G178" s="5">
        <f t="shared" si="83"/>
        <v>0</v>
      </c>
      <c r="H178" s="5">
        <f t="shared" si="83"/>
        <v>0</v>
      </c>
      <c r="I178" s="5">
        <f t="shared" si="83"/>
        <v>3600000</v>
      </c>
      <c r="J178" s="13">
        <f t="shared" si="31"/>
        <v>0</v>
      </c>
    </row>
    <row r="179" spans="1:10" x14ac:dyDescent="0.35">
      <c r="A179" s="3" t="s">
        <v>11</v>
      </c>
      <c r="B179" s="4" t="s">
        <v>207</v>
      </c>
      <c r="C179" s="5">
        <v>3600000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f>C179-H179</f>
        <v>3600000</v>
      </c>
      <c r="J179" s="13">
        <f t="shared" si="31"/>
        <v>0</v>
      </c>
    </row>
    <row r="180" spans="1:10" x14ac:dyDescent="0.35">
      <c r="A180" s="3" t="s">
        <v>110</v>
      </c>
      <c r="B180" s="4" t="s">
        <v>111</v>
      </c>
      <c r="C180" s="5">
        <f t="shared" ref="C180:I180" si="84">C181</f>
        <v>15000000</v>
      </c>
      <c r="D180" s="5">
        <f t="shared" si="84"/>
        <v>0</v>
      </c>
      <c r="E180" s="5">
        <f t="shared" si="84"/>
        <v>0</v>
      </c>
      <c r="F180" s="5">
        <f t="shared" si="84"/>
        <v>0</v>
      </c>
      <c r="G180" s="5">
        <f t="shared" si="84"/>
        <v>0</v>
      </c>
      <c r="H180" s="5">
        <f t="shared" si="84"/>
        <v>0</v>
      </c>
      <c r="I180" s="5">
        <f t="shared" si="84"/>
        <v>15000000</v>
      </c>
      <c r="J180" s="13">
        <f t="shared" si="31"/>
        <v>0</v>
      </c>
    </row>
    <row r="181" spans="1:10" x14ac:dyDescent="0.35">
      <c r="A181" s="3" t="s">
        <v>11</v>
      </c>
      <c r="B181" s="4" t="s">
        <v>208</v>
      </c>
      <c r="C181" s="5">
        <v>15000000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f>C181-H181</f>
        <v>15000000</v>
      </c>
      <c r="J181" s="13">
        <f t="shared" si="31"/>
        <v>0</v>
      </c>
    </row>
    <row r="182" spans="1:10" x14ac:dyDescent="0.35">
      <c r="A182" s="3" t="s">
        <v>113</v>
      </c>
      <c r="B182" s="4" t="s">
        <v>114</v>
      </c>
      <c r="C182" s="5">
        <f t="shared" ref="C182:I182" si="85">SUM(C183:C184)</f>
        <v>20000000</v>
      </c>
      <c r="D182" s="5">
        <f t="shared" si="85"/>
        <v>0</v>
      </c>
      <c r="E182" s="5">
        <f t="shared" si="85"/>
        <v>0</v>
      </c>
      <c r="F182" s="5">
        <f t="shared" si="85"/>
        <v>0</v>
      </c>
      <c r="G182" s="5">
        <f t="shared" si="85"/>
        <v>0</v>
      </c>
      <c r="H182" s="5">
        <f t="shared" si="85"/>
        <v>0</v>
      </c>
      <c r="I182" s="5">
        <f t="shared" si="85"/>
        <v>20000000</v>
      </c>
      <c r="J182" s="13">
        <f t="shared" si="31"/>
        <v>0</v>
      </c>
    </row>
    <row r="183" spans="1:10" x14ac:dyDescent="0.35">
      <c r="A183" s="3" t="s">
        <v>11</v>
      </c>
      <c r="B183" s="4" t="s">
        <v>209</v>
      </c>
      <c r="C183" s="5">
        <v>6000000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f>C183-H183</f>
        <v>6000000</v>
      </c>
      <c r="J183" s="13">
        <f t="shared" si="31"/>
        <v>0</v>
      </c>
    </row>
    <row r="184" spans="1:10" x14ac:dyDescent="0.35">
      <c r="A184" s="3" t="s">
        <v>11</v>
      </c>
      <c r="B184" s="4" t="s">
        <v>210</v>
      </c>
      <c r="C184" s="5">
        <v>14000000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f>C184-H184</f>
        <v>14000000</v>
      </c>
      <c r="J184" s="13">
        <f t="shared" si="31"/>
        <v>0</v>
      </c>
    </row>
    <row r="185" spans="1:10" x14ac:dyDescent="0.35">
      <c r="A185" s="3" t="s">
        <v>116</v>
      </c>
      <c r="B185" s="4" t="s">
        <v>117</v>
      </c>
      <c r="C185" s="5">
        <f t="shared" ref="C185:I185" si="86">C186</f>
        <v>10320000</v>
      </c>
      <c r="D185" s="5">
        <f t="shared" si="86"/>
        <v>0</v>
      </c>
      <c r="E185" s="5">
        <f t="shared" si="86"/>
        <v>0</v>
      </c>
      <c r="F185" s="5">
        <f t="shared" si="86"/>
        <v>0</v>
      </c>
      <c r="G185" s="5">
        <f t="shared" si="86"/>
        <v>0</v>
      </c>
      <c r="H185" s="5">
        <f t="shared" si="86"/>
        <v>0</v>
      </c>
      <c r="I185" s="5">
        <f t="shared" si="86"/>
        <v>10320000</v>
      </c>
      <c r="J185" s="13">
        <f t="shared" si="31"/>
        <v>0</v>
      </c>
    </row>
    <row r="186" spans="1:10" x14ac:dyDescent="0.35">
      <c r="A186" s="3" t="s">
        <v>11</v>
      </c>
      <c r="B186" s="6" t="s">
        <v>222</v>
      </c>
      <c r="C186" s="5">
        <v>10320000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f>C186-H186</f>
        <v>10320000</v>
      </c>
      <c r="J186" s="13">
        <f t="shared" si="31"/>
        <v>0</v>
      </c>
    </row>
    <row r="187" spans="1:10" x14ac:dyDescent="0.35">
      <c r="A187" s="3" t="s">
        <v>154</v>
      </c>
      <c r="B187" s="4" t="s">
        <v>155</v>
      </c>
      <c r="C187" s="5">
        <f t="shared" ref="C187:I187" si="87">SUM(C188:C189)</f>
        <v>19200000</v>
      </c>
      <c r="D187" s="5">
        <f t="shared" si="87"/>
        <v>0</v>
      </c>
      <c r="E187" s="5">
        <f t="shared" si="87"/>
        <v>0</v>
      </c>
      <c r="F187" s="5">
        <f t="shared" si="87"/>
        <v>0</v>
      </c>
      <c r="G187" s="5">
        <f t="shared" si="87"/>
        <v>0</v>
      </c>
      <c r="H187" s="5">
        <f t="shared" si="87"/>
        <v>0</v>
      </c>
      <c r="I187" s="5">
        <f t="shared" si="87"/>
        <v>19200000</v>
      </c>
      <c r="J187" s="13">
        <f t="shared" si="31"/>
        <v>0</v>
      </c>
    </row>
    <row r="188" spans="1:10" x14ac:dyDescent="0.35">
      <c r="A188" s="3" t="s">
        <v>11</v>
      </c>
      <c r="B188" s="6" t="s">
        <v>220</v>
      </c>
      <c r="C188" s="5">
        <v>3200000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f>C188-H188</f>
        <v>3200000</v>
      </c>
      <c r="J188" s="13">
        <f t="shared" si="31"/>
        <v>0</v>
      </c>
    </row>
    <row r="189" spans="1:10" x14ac:dyDescent="0.35">
      <c r="A189" s="3" t="s">
        <v>11</v>
      </c>
      <c r="B189" s="6" t="s">
        <v>221</v>
      </c>
      <c r="C189" s="5">
        <v>16000000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f>C189-H189</f>
        <v>16000000</v>
      </c>
      <c r="J189" s="13">
        <f t="shared" si="31"/>
        <v>0</v>
      </c>
    </row>
    <row r="190" spans="1:10" x14ac:dyDescent="0.35">
      <c r="A190" s="3" t="s">
        <v>119</v>
      </c>
      <c r="B190" s="4" t="s">
        <v>120</v>
      </c>
      <c r="C190" s="5">
        <v>7780000</v>
      </c>
      <c r="D190" s="5">
        <f t="shared" ref="D190:I195" si="88">D191</f>
        <v>0</v>
      </c>
      <c r="E190" s="5">
        <f t="shared" si="88"/>
        <v>0</v>
      </c>
      <c r="F190" s="5">
        <f t="shared" si="88"/>
        <v>0</v>
      </c>
      <c r="G190" s="5">
        <f t="shared" si="88"/>
        <v>0</v>
      </c>
      <c r="H190" s="5">
        <f t="shared" si="88"/>
        <v>0</v>
      </c>
      <c r="I190" s="5">
        <f t="shared" si="88"/>
        <v>7780000</v>
      </c>
      <c r="J190" s="13">
        <f t="shared" si="31"/>
        <v>0</v>
      </c>
    </row>
    <row r="191" spans="1:10" x14ac:dyDescent="0.35">
      <c r="A191" s="3" t="s">
        <v>121</v>
      </c>
      <c r="B191" s="4" t="s">
        <v>128</v>
      </c>
      <c r="C191" s="5">
        <v>7780000</v>
      </c>
      <c r="D191" s="5">
        <f t="shared" si="88"/>
        <v>0</v>
      </c>
      <c r="E191" s="5">
        <f t="shared" si="88"/>
        <v>0</v>
      </c>
      <c r="F191" s="5">
        <f t="shared" si="88"/>
        <v>0</v>
      </c>
      <c r="G191" s="5">
        <f t="shared" si="88"/>
        <v>0</v>
      </c>
      <c r="H191" s="5">
        <f t="shared" si="88"/>
        <v>0</v>
      </c>
      <c r="I191" s="5">
        <f t="shared" si="88"/>
        <v>7780000</v>
      </c>
      <c r="J191" s="13">
        <f t="shared" si="31"/>
        <v>0</v>
      </c>
    </row>
    <row r="192" spans="1:10" x14ac:dyDescent="0.35">
      <c r="A192" s="3" t="s">
        <v>122</v>
      </c>
      <c r="B192" s="4" t="s">
        <v>123</v>
      </c>
      <c r="C192" s="5">
        <v>7780000</v>
      </c>
      <c r="D192" s="5">
        <f t="shared" si="88"/>
        <v>0</v>
      </c>
      <c r="E192" s="5">
        <f t="shared" si="88"/>
        <v>0</v>
      </c>
      <c r="F192" s="5">
        <f t="shared" si="88"/>
        <v>0</v>
      </c>
      <c r="G192" s="5">
        <f t="shared" si="88"/>
        <v>0</v>
      </c>
      <c r="H192" s="5">
        <f t="shared" si="88"/>
        <v>0</v>
      </c>
      <c r="I192" s="5">
        <f t="shared" si="88"/>
        <v>7780000</v>
      </c>
      <c r="J192" s="13">
        <f t="shared" si="31"/>
        <v>0</v>
      </c>
    </row>
    <row r="193" spans="1:10" x14ac:dyDescent="0.35">
      <c r="A193" s="3" t="s">
        <v>124</v>
      </c>
      <c r="B193" s="4" t="s">
        <v>125</v>
      </c>
      <c r="C193" s="5">
        <v>7780000</v>
      </c>
      <c r="D193" s="5">
        <f t="shared" si="88"/>
        <v>0</v>
      </c>
      <c r="E193" s="5">
        <f t="shared" si="88"/>
        <v>0</v>
      </c>
      <c r="F193" s="5">
        <f t="shared" si="88"/>
        <v>0</v>
      </c>
      <c r="G193" s="5">
        <f t="shared" si="88"/>
        <v>0</v>
      </c>
      <c r="H193" s="5">
        <f t="shared" si="88"/>
        <v>0</v>
      </c>
      <c r="I193" s="5">
        <f t="shared" si="88"/>
        <v>7780000</v>
      </c>
      <c r="J193" s="13">
        <f t="shared" si="31"/>
        <v>0</v>
      </c>
    </row>
    <row r="194" spans="1:10" x14ac:dyDescent="0.35">
      <c r="A194" s="3" t="s">
        <v>8</v>
      </c>
      <c r="B194" s="4" t="s">
        <v>123</v>
      </c>
      <c r="C194" s="5">
        <v>7780000</v>
      </c>
      <c r="D194" s="5">
        <f t="shared" si="88"/>
        <v>0</v>
      </c>
      <c r="E194" s="5">
        <f t="shared" si="88"/>
        <v>0</v>
      </c>
      <c r="F194" s="5">
        <f t="shared" si="88"/>
        <v>0</v>
      </c>
      <c r="G194" s="5">
        <f t="shared" si="88"/>
        <v>0</v>
      </c>
      <c r="H194" s="5">
        <f t="shared" si="88"/>
        <v>0</v>
      </c>
      <c r="I194" s="5">
        <f t="shared" si="88"/>
        <v>7780000</v>
      </c>
      <c r="J194" s="13">
        <f t="shared" si="31"/>
        <v>0</v>
      </c>
    </row>
    <row r="195" spans="1:10" x14ac:dyDescent="0.35">
      <c r="A195" s="3" t="s">
        <v>9</v>
      </c>
      <c r="B195" s="4" t="s">
        <v>10</v>
      </c>
      <c r="C195" s="5">
        <v>7780000</v>
      </c>
      <c r="D195" s="5">
        <f t="shared" si="88"/>
        <v>0</v>
      </c>
      <c r="E195" s="5">
        <f t="shared" si="88"/>
        <v>0</v>
      </c>
      <c r="F195" s="5">
        <f t="shared" si="88"/>
        <v>0</v>
      </c>
      <c r="G195" s="5">
        <f t="shared" si="88"/>
        <v>0</v>
      </c>
      <c r="H195" s="5">
        <f t="shared" si="88"/>
        <v>0</v>
      </c>
      <c r="I195" s="5">
        <f t="shared" si="88"/>
        <v>7780000</v>
      </c>
      <c r="J195" s="13">
        <f t="shared" si="31"/>
        <v>0</v>
      </c>
    </row>
    <row r="196" spans="1:10" x14ac:dyDescent="0.35">
      <c r="A196" s="3" t="s">
        <v>11</v>
      </c>
      <c r="B196" s="4" t="s">
        <v>80</v>
      </c>
      <c r="C196" s="5">
        <v>7780000</v>
      </c>
      <c r="D196" s="5">
        <v>0</v>
      </c>
      <c r="E196" s="5">
        <v>0</v>
      </c>
      <c r="F196" s="5">
        <v>0</v>
      </c>
      <c r="G196" s="5">
        <v>0</v>
      </c>
      <c r="H196" s="5">
        <f>SUM(D196:G196)</f>
        <v>0</v>
      </c>
      <c r="I196" s="5">
        <f>C196-H196</f>
        <v>7780000</v>
      </c>
      <c r="J196" s="13">
        <f t="shared" si="31"/>
        <v>0</v>
      </c>
    </row>
    <row r="197" spans="1:10" x14ac:dyDescent="0.35">
      <c r="A197" s="15" t="s">
        <v>141</v>
      </c>
      <c r="B197" s="16"/>
      <c r="C197" s="12">
        <f>C7+C28</f>
        <v>3151648000</v>
      </c>
      <c r="D197" s="12">
        <f t="shared" ref="D197:I197" si="89">D28+D7</f>
        <v>115071599</v>
      </c>
      <c r="E197" s="12">
        <f t="shared" si="89"/>
        <v>183239413</v>
      </c>
      <c r="F197" s="12">
        <f t="shared" si="89"/>
        <v>172642954</v>
      </c>
      <c r="G197" s="12">
        <f t="shared" si="89"/>
        <v>253880126</v>
      </c>
      <c r="H197" s="12">
        <f t="shared" si="89"/>
        <v>724834092</v>
      </c>
      <c r="I197" s="12">
        <f t="shared" si="89"/>
        <v>2426813908</v>
      </c>
      <c r="J197" s="14">
        <f>H197/C197</f>
        <v>0.22998573825503354</v>
      </c>
    </row>
  </sheetData>
  <mergeCells count="8">
    <mergeCell ref="A197:B197"/>
    <mergeCell ref="H5:H6"/>
    <mergeCell ref="J5:J6"/>
    <mergeCell ref="I5:I6"/>
    <mergeCell ref="A5:A6"/>
    <mergeCell ref="B5:B6"/>
    <mergeCell ref="C5:C6"/>
    <mergeCell ref="D5:G5"/>
  </mergeCells>
  <printOptions horizontalCentered="1"/>
  <pageMargins left="0.23622047244094491" right="0.23622047244094491" top="0.35433070866141736" bottom="0.35433070866141736" header="0.31496062992125984" footer="0.17"/>
  <pageSetup paperSize="5" orientation="landscape" r:id="rId1"/>
  <headerFooter>
    <oddFooter>&amp;CHalaman &amp;P</oddFooter>
  </headerFooter>
  <rowBreaks count="4" manualBreakCount="4">
    <brk id="37" max="16383" man="1"/>
    <brk id="72" max="16383" man="1"/>
    <brk id="106" max="16383" man="1"/>
    <brk id="1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4AB5-24AE-41CB-8BC4-8F021BBC3EEE}">
  <dimension ref="A1:J204"/>
  <sheetViews>
    <sheetView tabSelected="1" view="pageBreakPreview" topLeftCell="A180" zoomScale="90" zoomScaleNormal="100" zoomScaleSheetLayoutView="90" workbookViewId="0">
      <selection activeCell="B200" sqref="B200:G204"/>
    </sheetView>
  </sheetViews>
  <sheetFormatPr defaultRowHeight="14.5" x14ac:dyDescent="0.35"/>
  <cols>
    <col min="1" max="1" width="12.54296875" bestFit="1" customWidth="1"/>
    <col min="2" max="2" width="58.81640625" style="2" customWidth="1"/>
    <col min="3" max="3" width="13.81640625" style="1" bestFit="1" customWidth="1"/>
    <col min="4" max="7" width="12.1796875" bestFit="1" customWidth="1"/>
    <col min="8" max="8" width="12.453125" customWidth="1"/>
    <col min="9" max="9" width="13.81640625" bestFit="1" customWidth="1"/>
    <col min="10" max="10" width="7.26953125" customWidth="1"/>
  </cols>
  <sheetData>
    <row r="1" spans="1:10" s="7" customFormat="1" x14ac:dyDescent="0.35">
      <c r="A1" s="7" t="s">
        <v>129</v>
      </c>
      <c r="B1" s="8"/>
      <c r="C1" s="9"/>
    </row>
    <row r="2" spans="1:10" s="7" customFormat="1" x14ac:dyDescent="0.35">
      <c r="A2" s="7" t="s">
        <v>130</v>
      </c>
      <c r="B2" s="8"/>
      <c r="C2" s="9"/>
    </row>
    <row r="3" spans="1:10" s="7" customFormat="1" x14ac:dyDescent="0.35">
      <c r="A3" s="7" t="s">
        <v>225</v>
      </c>
      <c r="B3" s="8"/>
      <c r="C3" s="9"/>
    </row>
    <row r="4" spans="1:10" s="7" customFormat="1" x14ac:dyDescent="0.35">
      <c r="B4" s="8"/>
      <c r="C4" s="9"/>
    </row>
    <row r="5" spans="1:10" s="10" customFormat="1" x14ac:dyDescent="0.35">
      <c r="A5" s="18" t="s">
        <v>131</v>
      </c>
      <c r="B5" s="18" t="s">
        <v>132</v>
      </c>
      <c r="C5" s="19" t="s">
        <v>133</v>
      </c>
      <c r="D5" s="15" t="s">
        <v>134</v>
      </c>
      <c r="E5" s="20"/>
      <c r="F5" s="20"/>
      <c r="G5" s="16"/>
      <c r="H5" s="17" t="s">
        <v>137</v>
      </c>
      <c r="I5" s="17" t="s">
        <v>139</v>
      </c>
      <c r="J5" s="17" t="s">
        <v>140</v>
      </c>
    </row>
    <row r="6" spans="1:10" s="10" customFormat="1" x14ac:dyDescent="0.35">
      <c r="A6" s="18"/>
      <c r="B6" s="18"/>
      <c r="C6" s="19"/>
      <c r="D6" s="11" t="s">
        <v>135</v>
      </c>
      <c r="E6" s="11" t="s">
        <v>136</v>
      </c>
      <c r="F6" s="11" t="s">
        <v>143</v>
      </c>
      <c r="G6" s="11" t="s">
        <v>224</v>
      </c>
      <c r="H6" s="17"/>
      <c r="I6" s="17"/>
      <c r="J6" s="17"/>
    </row>
    <row r="7" spans="1:10" x14ac:dyDescent="0.35">
      <c r="A7" s="3" t="s">
        <v>0</v>
      </c>
      <c r="B7" s="4" t="s">
        <v>1</v>
      </c>
      <c r="C7" s="5">
        <f t="shared" ref="C7:I7" si="0">C8+C21</f>
        <v>446685000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446685000</v>
      </c>
      <c r="J7" s="13">
        <f>H7/C7</f>
        <v>0</v>
      </c>
    </row>
    <row r="8" spans="1:10" x14ac:dyDescent="0.35">
      <c r="A8" s="3" t="s">
        <v>2</v>
      </c>
      <c r="B8" s="4" t="s">
        <v>226</v>
      </c>
      <c r="C8" s="5">
        <v>213038000</v>
      </c>
      <c r="D8" s="5">
        <f t="shared" ref="D8:I8" si="1">D9+D15</f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213038000</v>
      </c>
      <c r="J8" s="13">
        <f t="shared" ref="J8:J71" si="2">H8/C8</f>
        <v>0</v>
      </c>
    </row>
    <row r="9" spans="1:10" x14ac:dyDescent="0.35">
      <c r="A9" s="3" t="s">
        <v>3</v>
      </c>
      <c r="B9" s="4" t="s">
        <v>126</v>
      </c>
      <c r="C9" s="5">
        <v>206980000</v>
      </c>
      <c r="D9" s="5">
        <f t="shared" ref="D9:I13" si="3">D10</f>
        <v>0</v>
      </c>
      <c r="E9" s="5">
        <f t="shared" si="3"/>
        <v>0</v>
      </c>
      <c r="F9" s="5">
        <f t="shared" si="3"/>
        <v>0</v>
      </c>
      <c r="G9" s="5">
        <f t="shared" si="3"/>
        <v>0</v>
      </c>
      <c r="H9" s="5">
        <f t="shared" si="3"/>
        <v>0</v>
      </c>
      <c r="I9" s="5">
        <f t="shared" si="3"/>
        <v>206980000</v>
      </c>
      <c r="J9" s="13">
        <f t="shared" si="2"/>
        <v>0</v>
      </c>
    </row>
    <row r="10" spans="1:10" x14ac:dyDescent="0.35">
      <c r="A10" s="3" t="s">
        <v>4</v>
      </c>
      <c r="B10" s="4" t="s">
        <v>5</v>
      </c>
      <c r="C10" s="5">
        <v>206980000</v>
      </c>
      <c r="D10" s="5">
        <f t="shared" si="3"/>
        <v>0</v>
      </c>
      <c r="E10" s="5">
        <f t="shared" si="3"/>
        <v>0</v>
      </c>
      <c r="F10" s="5">
        <f t="shared" si="3"/>
        <v>0</v>
      </c>
      <c r="G10" s="5">
        <f t="shared" si="3"/>
        <v>0</v>
      </c>
      <c r="H10" s="5">
        <f t="shared" si="3"/>
        <v>0</v>
      </c>
      <c r="I10" s="5">
        <f t="shared" si="3"/>
        <v>206980000</v>
      </c>
      <c r="J10" s="13">
        <f t="shared" si="2"/>
        <v>0</v>
      </c>
    </row>
    <row r="11" spans="1:10" x14ac:dyDescent="0.35">
      <c r="A11" s="3" t="s">
        <v>6</v>
      </c>
      <c r="B11" s="4" t="s">
        <v>7</v>
      </c>
      <c r="C11" s="5">
        <v>206980000</v>
      </c>
      <c r="D11" s="5">
        <f t="shared" si="3"/>
        <v>0</v>
      </c>
      <c r="E11" s="5">
        <f t="shared" si="3"/>
        <v>0</v>
      </c>
      <c r="F11" s="5">
        <f t="shared" si="3"/>
        <v>0</v>
      </c>
      <c r="G11" s="5">
        <f t="shared" si="3"/>
        <v>0</v>
      </c>
      <c r="H11" s="5">
        <f t="shared" si="3"/>
        <v>0</v>
      </c>
      <c r="I11" s="5">
        <f t="shared" si="3"/>
        <v>206980000</v>
      </c>
      <c r="J11" s="13">
        <f t="shared" si="2"/>
        <v>0</v>
      </c>
    </row>
    <row r="12" spans="1:10" x14ac:dyDescent="0.35">
      <c r="A12" s="3" t="s">
        <v>8</v>
      </c>
      <c r="B12" s="4" t="s">
        <v>7</v>
      </c>
      <c r="C12" s="5">
        <v>206980000</v>
      </c>
      <c r="D12" s="5">
        <f t="shared" si="3"/>
        <v>0</v>
      </c>
      <c r="E12" s="5">
        <f t="shared" si="3"/>
        <v>0</v>
      </c>
      <c r="F12" s="5">
        <f t="shared" si="3"/>
        <v>0</v>
      </c>
      <c r="G12" s="5">
        <f t="shared" si="3"/>
        <v>0</v>
      </c>
      <c r="H12" s="5">
        <f t="shared" si="3"/>
        <v>0</v>
      </c>
      <c r="I12" s="5">
        <f t="shared" si="3"/>
        <v>206980000</v>
      </c>
      <c r="J12" s="13">
        <f t="shared" si="2"/>
        <v>0</v>
      </c>
    </row>
    <row r="13" spans="1:10" x14ac:dyDescent="0.35">
      <c r="A13" s="3" t="s">
        <v>9</v>
      </c>
      <c r="B13" s="4" t="s">
        <v>10</v>
      </c>
      <c r="C13" s="5">
        <v>206980000</v>
      </c>
      <c r="D13" s="5">
        <f t="shared" si="3"/>
        <v>0</v>
      </c>
      <c r="E13" s="5">
        <f t="shared" si="3"/>
        <v>0</v>
      </c>
      <c r="F13" s="5">
        <f t="shared" si="3"/>
        <v>0</v>
      </c>
      <c r="G13" s="5">
        <f t="shared" si="3"/>
        <v>0</v>
      </c>
      <c r="H13" s="5">
        <f t="shared" si="3"/>
        <v>0</v>
      </c>
      <c r="I13" s="5">
        <f t="shared" si="3"/>
        <v>206980000</v>
      </c>
      <c r="J13" s="13">
        <f t="shared" si="2"/>
        <v>0</v>
      </c>
    </row>
    <row r="14" spans="1:10" x14ac:dyDescent="0.35">
      <c r="A14" s="3" t="s">
        <v>11</v>
      </c>
      <c r="B14" s="6" t="s">
        <v>227</v>
      </c>
      <c r="C14" s="5">
        <v>206980000</v>
      </c>
      <c r="D14" s="5">
        <v>0</v>
      </c>
      <c r="E14" s="5">
        <v>0</v>
      </c>
      <c r="F14" s="5">
        <v>0</v>
      </c>
      <c r="G14" s="5">
        <v>0</v>
      </c>
      <c r="H14" s="5">
        <f>SUM(D14:G14)</f>
        <v>0</v>
      </c>
      <c r="I14" s="5">
        <f>C14-H14</f>
        <v>206980000</v>
      </c>
      <c r="J14" s="13">
        <f t="shared" si="2"/>
        <v>0</v>
      </c>
    </row>
    <row r="15" spans="1:10" x14ac:dyDescent="0.35">
      <c r="A15" s="3" t="s">
        <v>13</v>
      </c>
      <c r="B15" s="4" t="s">
        <v>127</v>
      </c>
      <c r="C15" s="5">
        <v>6058000</v>
      </c>
      <c r="D15" s="5">
        <f t="shared" ref="D15:I19" si="4">D16</f>
        <v>0</v>
      </c>
      <c r="E15" s="5">
        <f t="shared" si="4"/>
        <v>0</v>
      </c>
      <c r="F15" s="5">
        <f t="shared" si="4"/>
        <v>0</v>
      </c>
      <c r="G15" s="5">
        <f t="shared" si="4"/>
        <v>0</v>
      </c>
      <c r="H15" s="5">
        <f t="shared" si="4"/>
        <v>0</v>
      </c>
      <c r="I15" s="5">
        <f t="shared" si="4"/>
        <v>6058000</v>
      </c>
      <c r="J15" s="13">
        <f t="shared" si="2"/>
        <v>0</v>
      </c>
    </row>
    <row r="16" spans="1:10" x14ac:dyDescent="0.35">
      <c r="A16" s="3" t="s">
        <v>14</v>
      </c>
      <c r="B16" s="4" t="s">
        <v>15</v>
      </c>
      <c r="C16" s="5">
        <v>6058000</v>
      </c>
      <c r="D16" s="5">
        <f t="shared" si="4"/>
        <v>0</v>
      </c>
      <c r="E16" s="5">
        <f t="shared" si="4"/>
        <v>0</v>
      </c>
      <c r="F16" s="5">
        <f t="shared" si="4"/>
        <v>0</v>
      </c>
      <c r="G16" s="5">
        <f t="shared" si="4"/>
        <v>0</v>
      </c>
      <c r="H16" s="5">
        <f t="shared" si="4"/>
        <v>0</v>
      </c>
      <c r="I16" s="5">
        <f t="shared" si="4"/>
        <v>6058000</v>
      </c>
      <c r="J16" s="13">
        <f t="shared" si="2"/>
        <v>0</v>
      </c>
    </row>
    <row r="17" spans="1:10" x14ac:dyDescent="0.35">
      <c r="A17" s="3" t="s">
        <v>16</v>
      </c>
      <c r="B17" s="4" t="s">
        <v>17</v>
      </c>
      <c r="C17" s="5">
        <v>6058000</v>
      </c>
      <c r="D17" s="5">
        <f t="shared" si="4"/>
        <v>0</v>
      </c>
      <c r="E17" s="5">
        <f t="shared" si="4"/>
        <v>0</v>
      </c>
      <c r="F17" s="5">
        <f t="shared" si="4"/>
        <v>0</v>
      </c>
      <c r="G17" s="5">
        <f t="shared" si="4"/>
        <v>0</v>
      </c>
      <c r="H17" s="5">
        <f t="shared" si="4"/>
        <v>0</v>
      </c>
      <c r="I17" s="5">
        <f t="shared" si="4"/>
        <v>6058000</v>
      </c>
      <c r="J17" s="13">
        <f t="shared" si="2"/>
        <v>0</v>
      </c>
    </row>
    <row r="18" spans="1:10" x14ac:dyDescent="0.35">
      <c r="A18" s="3" t="s">
        <v>8</v>
      </c>
      <c r="B18" s="4" t="s">
        <v>17</v>
      </c>
      <c r="C18" s="5">
        <v>6058000</v>
      </c>
      <c r="D18" s="5">
        <f t="shared" si="4"/>
        <v>0</v>
      </c>
      <c r="E18" s="5">
        <f t="shared" si="4"/>
        <v>0</v>
      </c>
      <c r="F18" s="5">
        <f t="shared" si="4"/>
        <v>0</v>
      </c>
      <c r="G18" s="5">
        <f t="shared" si="4"/>
        <v>0</v>
      </c>
      <c r="H18" s="5">
        <f t="shared" si="4"/>
        <v>0</v>
      </c>
      <c r="I18" s="5">
        <f t="shared" si="4"/>
        <v>6058000</v>
      </c>
      <c r="J18" s="13">
        <f t="shared" si="2"/>
        <v>0</v>
      </c>
    </row>
    <row r="19" spans="1:10" x14ac:dyDescent="0.35">
      <c r="A19" s="3" t="s">
        <v>9</v>
      </c>
      <c r="B19" s="4" t="s">
        <v>10</v>
      </c>
      <c r="C19" s="5">
        <v>6058000</v>
      </c>
      <c r="D19" s="5">
        <f t="shared" si="4"/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5">
        <f t="shared" si="4"/>
        <v>6058000</v>
      </c>
      <c r="J19" s="13">
        <f t="shared" si="2"/>
        <v>0</v>
      </c>
    </row>
    <row r="20" spans="1:10" x14ac:dyDescent="0.35">
      <c r="A20" s="3" t="s">
        <v>11</v>
      </c>
      <c r="B20" s="4" t="s">
        <v>18</v>
      </c>
      <c r="C20" s="5">
        <v>6058000</v>
      </c>
      <c r="D20" s="5">
        <v>0</v>
      </c>
      <c r="E20" s="5">
        <v>0</v>
      </c>
      <c r="F20" s="5">
        <v>0</v>
      </c>
      <c r="G20" s="5">
        <v>0</v>
      </c>
      <c r="H20" s="5">
        <f>SUM(D20:G20)</f>
        <v>0</v>
      </c>
      <c r="I20" s="5">
        <f>C20-H20</f>
        <v>6058000</v>
      </c>
      <c r="J20" s="13">
        <f t="shared" si="2"/>
        <v>0</v>
      </c>
    </row>
    <row r="21" spans="1:10" x14ac:dyDescent="0.35">
      <c r="A21" s="3" t="s">
        <v>19</v>
      </c>
      <c r="B21" s="4" t="s">
        <v>20</v>
      </c>
      <c r="C21" s="5">
        <v>233647000</v>
      </c>
      <c r="D21" s="5">
        <f t="shared" ref="D21:I26" si="5">D22</f>
        <v>0</v>
      </c>
      <c r="E21" s="5">
        <f t="shared" si="5"/>
        <v>0</v>
      </c>
      <c r="F21" s="5">
        <f t="shared" si="5"/>
        <v>0</v>
      </c>
      <c r="G21" s="5">
        <f t="shared" si="5"/>
        <v>0</v>
      </c>
      <c r="H21" s="5">
        <f t="shared" si="5"/>
        <v>0</v>
      </c>
      <c r="I21" s="5">
        <f t="shared" si="5"/>
        <v>233647000</v>
      </c>
      <c r="J21" s="13">
        <f t="shared" si="2"/>
        <v>0</v>
      </c>
    </row>
    <row r="22" spans="1:10" x14ac:dyDescent="0.35">
      <c r="A22" s="3" t="s">
        <v>21</v>
      </c>
      <c r="B22" s="4" t="s">
        <v>126</v>
      </c>
      <c r="C22" s="5">
        <v>233647000</v>
      </c>
      <c r="D22" s="5">
        <f t="shared" si="5"/>
        <v>0</v>
      </c>
      <c r="E22" s="5">
        <f t="shared" si="5"/>
        <v>0</v>
      </c>
      <c r="F22" s="5">
        <f t="shared" si="5"/>
        <v>0</v>
      </c>
      <c r="G22" s="5">
        <f t="shared" si="5"/>
        <v>0</v>
      </c>
      <c r="H22" s="5">
        <f t="shared" si="5"/>
        <v>0</v>
      </c>
      <c r="I22" s="5">
        <f t="shared" si="5"/>
        <v>233647000</v>
      </c>
      <c r="J22" s="13">
        <f t="shared" si="2"/>
        <v>0</v>
      </c>
    </row>
    <row r="23" spans="1:10" x14ac:dyDescent="0.35">
      <c r="A23" s="3" t="s">
        <v>22</v>
      </c>
      <c r="B23" s="4" t="s">
        <v>23</v>
      </c>
      <c r="C23" s="5">
        <v>233647000</v>
      </c>
      <c r="D23" s="5">
        <f t="shared" si="5"/>
        <v>0</v>
      </c>
      <c r="E23" s="5">
        <f t="shared" si="5"/>
        <v>0</v>
      </c>
      <c r="F23" s="5">
        <f t="shared" si="5"/>
        <v>0</v>
      </c>
      <c r="G23" s="5">
        <f t="shared" si="5"/>
        <v>0</v>
      </c>
      <c r="H23" s="5">
        <f t="shared" si="5"/>
        <v>0</v>
      </c>
      <c r="I23" s="5">
        <f t="shared" si="5"/>
        <v>233647000</v>
      </c>
      <c r="J23" s="13">
        <f t="shared" si="2"/>
        <v>0</v>
      </c>
    </row>
    <row r="24" spans="1:10" x14ac:dyDescent="0.35">
      <c r="A24" s="3" t="s">
        <v>6</v>
      </c>
      <c r="B24" s="4" t="s">
        <v>24</v>
      </c>
      <c r="C24" s="5">
        <v>233647000</v>
      </c>
      <c r="D24" s="5">
        <f t="shared" si="5"/>
        <v>0</v>
      </c>
      <c r="E24" s="5">
        <f t="shared" si="5"/>
        <v>0</v>
      </c>
      <c r="F24" s="5">
        <f t="shared" si="5"/>
        <v>0</v>
      </c>
      <c r="G24" s="5">
        <f t="shared" si="5"/>
        <v>0</v>
      </c>
      <c r="H24" s="5">
        <f t="shared" si="5"/>
        <v>0</v>
      </c>
      <c r="I24" s="5">
        <f t="shared" si="5"/>
        <v>233647000</v>
      </c>
      <c r="J24" s="13">
        <f t="shared" si="2"/>
        <v>0</v>
      </c>
    </row>
    <row r="25" spans="1:10" x14ac:dyDescent="0.35">
      <c r="A25" s="3" t="s">
        <v>8</v>
      </c>
      <c r="B25" s="4" t="s">
        <v>24</v>
      </c>
      <c r="C25" s="5">
        <v>233647000</v>
      </c>
      <c r="D25" s="5">
        <f t="shared" si="5"/>
        <v>0</v>
      </c>
      <c r="E25" s="5">
        <f t="shared" si="5"/>
        <v>0</v>
      </c>
      <c r="F25" s="5">
        <f t="shared" si="5"/>
        <v>0</v>
      </c>
      <c r="G25" s="5">
        <f t="shared" si="5"/>
        <v>0</v>
      </c>
      <c r="H25" s="5">
        <f t="shared" si="5"/>
        <v>0</v>
      </c>
      <c r="I25" s="5">
        <f t="shared" si="5"/>
        <v>233647000</v>
      </c>
      <c r="J25" s="13">
        <f t="shared" si="2"/>
        <v>0</v>
      </c>
    </row>
    <row r="26" spans="1:10" x14ac:dyDescent="0.35">
      <c r="A26" s="3" t="s">
        <v>9</v>
      </c>
      <c r="B26" s="4" t="s">
        <v>10</v>
      </c>
      <c r="C26" s="5">
        <v>233647000</v>
      </c>
      <c r="D26" s="5">
        <f t="shared" si="5"/>
        <v>0</v>
      </c>
      <c r="E26" s="5">
        <f t="shared" si="5"/>
        <v>0</v>
      </c>
      <c r="F26" s="5">
        <f t="shared" si="5"/>
        <v>0</v>
      </c>
      <c r="G26" s="5">
        <f t="shared" si="5"/>
        <v>0</v>
      </c>
      <c r="H26" s="5">
        <f t="shared" si="5"/>
        <v>0</v>
      </c>
      <c r="I26" s="5">
        <f t="shared" si="5"/>
        <v>233647000</v>
      </c>
      <c r="J26" s="13">
        <f t="shared" si="2"/>
        <v>0</v>
      </c>
    </row>
    <row r="27" spans="1:10" x14ac:dyDescent="0.35">
      <c r="A27" s="3" t="s">
        <v>11</v>
      </c>
      <c r="B27" s="4" t="s">
        <v>25</v>
      </c>
      <c r="C27" s="5">
        <v>233647000</v>
      </c>
      <c r="D27" s="5">
        <v>0</v>
      </c>
      <c r="E27" s="5">
        <v>0</v>
      </c>
      <c r="F27" s="5">
        <v>0</v>
      </c>
      <c r="G27" s="5">
        <v>0</v>
      </c>
      <c r="H27" s="5">
        <f>SUM(D27:G27)</f>
        <v>0</v>
      </c>
      <c r="I27" s="5">
        <f>C27-H27</f>
        <v>233647000</v>
      </c>
      <c r="J27" s="13">
        <f t="shared" si="2"/>
        <v>0</v>
      </c>
    </row>
    <row r="28" spans="1:10" x14ac:dyDescent="0.35">
      <c r="A28" s="3" t="s">
        <v>26</v>
      </c>
      <c r="B28" s="4" t="s">
        <v>27</v>
      </c>
      <c r="C28" s="5">
        <f t="shared" ref="C28:I28" si="6">C29+C59+C190</f>
        <v>2704963000</v>
      </c>
      <c r="D28" s="5">
        <f t="shared" si="6"/>
        <v>219391712</v>
      </c>
      <c r="E28" s="5">
        <f t="shared" si="6"/>
        <v>183409524</v>
      </c>
      <c r="F28" s="5">
        <f t="shared" si="6"/>
        <v>172642954</v>
      </c>
      <c r="G28" s="5">
        <f t="shared" si="6"/>
        <v>253880126</v>
      </c>
      <c r="H28" s="5">
        <f t="shared" si="6"/>
        <v>829324316</v>
      </c>
      <c r="I28" s="5">
        <f t="shared" si="6"/>
        <v>1875638684</v>
      </c>
      <c r="J28" s="13">
        <f t="shared" si="2"/>
        <v>0.30659358963505229</v>
      </c>
    </row>
    <row r="29" spans="1:10" x14ac:dyDescent="0.35">
      <c r="A29" s="3" t="s">
        <v>28</v>
      </c>
      <c r="B29" s="4" t="s">
        <v>29</v>
      </c>
      <c r="C29" s="5">
        <v>1978461000</v>
      </c>
      <c r="D29" s="5">
        <f t="shared" ref="D29:I31" si="7">D30</f>
        <v>208640226</v>
      </c>
      <c r="E29" s="5">
        <f t="shared" si="7"/>
        <v>151835174</v>
      </c>
      <c r="F29" s="5">
        <f t="shared" si="7"/>
        <v>151814604</v>
      </c>
      <c r="G29" s="5">
        <f t="shared" si="7"/>
        <v>218287626</v>
      </c>
      <c r="H29" s="5">
        <f t="shared" si="7"/>
        <v>730577630</v>
      </c>
      <c r="I29" s="5">
        <f t="shared" si="7"/>
        <v>1247883370</v>
      </c>
      <c r="J29" s="13">
        <f t="shared" si="2"/>
        <v>0.36926562110650651</v>
      </c>
    </row>
    <row r="30" spans="1:10" x14ac:dyDescent="0.35">
      <c r="A30" s="3" t="s">
        <v>30</v>
      </c>
      <c r="B30" s="4" t="s">
        <v>128</v>
      </c>
      <c r="C30" s="5">
        <v>1978461000</v>
      </c>
      <c r="D30" s="5">
        <f t="shared" si="7"/>
        <v>208640226</v>
      </c>
      <c r="E30" s="5">
        <f t="shared" si="7"/>
        <v>151835174</v>
      </c>
      <c r="F30" s="5">
        <f t="shared" si="7"/>
        <v>151814604</v>
      </c>
      <c r="G30" s="5">
        <f t="shared" si="7"/>
        <v>218287626</v>
      </c>
      <c r="H30" s="5">
        <f t="shared" si="7"/>
        <v>730577630</v>
      </c>
      <c r="I30" s="5">
        <f t="shared" si="7"/>
        <v>1247883370</v>
      </c>
      <c r="J30" s="13">
        <f t="shared" si="2"/>
        <v>0.36926562110650651</v>
      </c>
    </row>
    <row r="31" spans="1:10" x14ac:dyDescent="0.35">
      <c r="A31" s="3" t="s">
        <v>31</v>
      </c>
      <c r="B31" s="4" t="s">
        <v>32</v>
      </c>
      <c r="C31" s="5">
        <v>1978461000</v>
      </c>
      <c r="D31" s="5">
        <f t="shared" si="7"/>
        <v>208640226</v>
      </c>
      <c r="E31" s="5">
        <f t="shared" si="7"/>
        <v>151835174</v>
      </c>
      <c r="F31" s="5">
        <f t="shared" si="7"/>
        <v>151814604</v>
      </c>
      <c r="G31" s="5">
        <f t="shared" si="7"/>
        <v>218287626</v>
      </c>
      <c r="H31" s="5">
        <f t="shared" si="7"/>
        <v>730577630</v>
      </c>
      <c r="I31" s="5">
        <f t="shared" si="7"/>
        <v>1247883370</v>
      </c>
      <c r="J31" s="13">
        <f t="shared" si="2"/>
        <v>0.36926562110650651</v>
      </c>
    </row>
    <row r="32" spans="1:10" x14ac:dyDescent="0.35">
      <c r="A32" s="3" t="s">
        <v>33</v>
      </c>
      <c r="B32" s="4" t="s">
        <v>34</v>
      </c>
      <c r="C32" s="5">
        <v>1978461000</v>
      </c>
      <c r="D32" s="5">
        <f t="shared" ref="D32:I32" si="8">D33+D56</f>
        <v>208640226</v>
      </c>
      <c r="E32" s="5">
        <f t="shared" si="8"/>
        <v>151835174</v>
      </c>
      <c r="F32" s="5">
        <f t="shared" si="8"/>
        <v>151814604</v>
      </c>
      <c r="G32" s="5">
        <f t="shared" si="8"/>
        <v>218287626</v>
      </c>
      <c r="H32" s="5">
        <f t="shared" si="8"/>
        <v>730577630</v>
      </c>
      <c r="I32" s="5">
        <f t="shared" si="8"/>
        <v>1247883370</v>
      </c>
      <c r="J32" s="13">
        <f t="shared" si="2"/>
        <v>0.36926562110650651</v>
      </c>
    </row>
    <row r="33" spans="1:10" x14ac:dyDescent="0.35">
      <c r="A33" s="3" t="s">
        <v>8</v>
      </c>
      <c r="B33" s="4" t="s">
        <v>34</v>
      </c>
      <c r="C33" s="5">
        <v>1209966000</v>
      </c>
      <c r="D33" s="5">
        <f t="shared" ref="D33:I33" si="9">D34+D36+D38+D40+D42+D44+D46+D48+D54+D50+D52</f>
        <v>90410226</v>
      </c>
      <c r="E33" s="5">
        <f t="shared" si="9"/>
        <v>92720174</v>
      </c>
      <c r="F33" s="5">
        <f t="shared" si="9"/>
        <v>92699604</v>
      </c>
      <c r="G33" s="5">
        <f t="shared" si="9"/>
        <v>159172626</v>
      </c>
      <c r="H33" s="5">
        <f t="shared" si="9"/>
        <v>435002630</v>
      </c>
      <c r="I33" s="5">
        <f t="shared" si="9"/>
        <v>774963370</v>
      </c>
      <c r="J33" s="13">
        <f t="shared" si="2"/>
        <v>0.35951640789906492</v>
      </c>
    </row>
    <row r="34" spans="1:10" x14ac:dyDescent="0.35">
      <c r="A34" s="3" t="s">
        <v>35</v>
      </c>
      <c r="B34" s="4" t="s">
        <v>36</v>
      </c>
      <c r="C34" s="5">
        <v>369921000</v>
      </c>
      <c r="D34" s="5">
        <f t="shared" ref="D34:I34" si="10">D35</f>
        <v>69574000</v>
      </c>
      <c r="E34" s="5">
        <f t="shared" si="10"/>
        <v>34938900</v>
      </c>
      <c r="F34" s="5">
        <f t="shared" si="10"/>
        <v>35698400</v>
      </c>
      <c r="G34" s="5">
        <f t="shared" si="10"/>
        <v>69877800</v>
      </c>
      <c r="H34" s="5">
        <f t="shared" si="10"/>
        <v>210089100</v>
      </c>
      <c r="I34" s="5">
        <f t="shared" si="10"/>
        <v>159831900</v>
      </c>
      <c r="J34" s="13">
        <f t="shared" si="2"/>
        <v>0.56792963903103633</v>
      </c>
    </row>
    <row r="35" spans="1:10" x14ac:dyDescent="0.35">
      <c r="A35" s="3" t="s">
        <v>11</v>
      </c>
      <c r="B35" s="4" t="s">
        <v>37</v>
      </c>
      <c r="C35" s="5">
        <v>369921000</v>
      </c>
      <c r="D35" s="5">
        <f>2*34787000</f>
        <v>69574000</v>
      </c>
      <c r="E35" s="5">
        <v>34938900</v>
      </c>
      <c r="F35" s="5">
        <f>759500+34938900</f>
        <v>35698400</v>
      </c>
      <c r="G35" s="5">
        <f>34938900*2</f>
        <v>69877800</v>
      </c>
      <c r="H35" s="5">
        <f>SUM(D35:G35)</f>
        <v>210089100</v>
      </c>
      <c r="I35" s="5">
        <f>C35-H35</f>
        <v>159831900</v>
      </c>
      <c r="J35" s="13">
        <f t="shared" si="2"/>
        <v>0.56792963903103633</v>
      </c>
    </row>
    <row r="36" spans="1:10" x14ac:dyDescent="0.35">
      <c r="A36" s="3" t="s">
        <v>38</v>
      </c>
      <c r="B36" s="4" t="s">
        <v>39</v>
      </c>
      <c r="C36" s="5">
        <v>7000</v>
      </c>
      <c r="D36" s="5">
        <f t="shared" ref="D36:I36" si="11">D37</f>
        <v>1032</v>
      </c>
      <c r="E36" s="5">
        <f t="shared" si="11"/>
        <v>499</v>
      </c>
      <c r="F36" s="5">
        <f t="shared" si="11"/>
        <v>499</v>
      </c>
      <c r="G36" s="5">
        <f t="shared" si="11"/>
        <v>949</v>
      </c>
      <c r="H36" s="5">
        <f t="shared" si="11"/>
        <v>2979</v>
      </c>
      <c r="I36" s="5">
        <f t="shared" si="11"/>
        <v>4021</v>
      </c>
      <c r="J36" s="13">
        <f t="shared" si="2"/>
        <v>0.42557142857142854</v>
      </c>
    </row>
    <row r="37" spans="1:10" x14ac:dyDescent="0.35">
      <c r="A37" s="3" t="s">
        <v>11</v>
      </c>
      <c r="B37" s="4" t="s">
        <v>40</v>
      </c>
      <c r="C37" s="5">
        <v>7000</v>
      </c>
      <c r="D37" s="5">
        <f>2*516</f>
        <v>1032</v>
      </c>
      <c r="E37" s="5">
        <v>499</v>
      </c>
      <c r="F37" s="5">
        <v>499</v>
      </c>
      <c r="G37" s="5">
        <f>499+450</f>
        <v>949</v>
      </c>
      <c r="H37" s="5">
        <f>SUM(D37:G37)</f>
        <v>2979</v>
      </c>
      <c r="I37" s="5">
        <f>C37-H37</f>
        <v>4021</v>
      </c>
      <c r="J37" s="13">
        <f t="shared" si="2"/>
        <v>0.42557142857142854</v>
      </c>
    </row>
    <row r="38" spans="1:10" x14ac:dyDescent="0.35">
      <c r="A38" s="3" t="s">
        <v>41</v>
      </c>
      <c r="B38" s="4" t="s">
        <v>42</v>
      </c>
      <c r="C38" s="5">
        <v>31920000</v>
      </c>
      <c r="D38" s="5">
        <f t="shared" ref="D38:I38" si="12">D39</f>
        <v>6336020</v>
      </c>
      <c r="E38" s="5">
        <f t="shared" si="12"/>
        <v>3183200</v>
      </c>
      <c r="F38" s="5">
        <f t="shared" si="12"/>
        <v>3259150</v>
      </c>
      <c r="G38" s="5">
        <f t="shared" si="12"/>
        <v>6366400</v>
      </c>
      <c r="H38" s="5">
        <f t="shared" si="12"/>
        <v>19144770</v>
      </c>
      <c r="I38" s="5">
        <f t="shared" si="12"/>
        <v>12775230</v>
      </c>
      <c r="J38" s="13">
        <f t="shared" si="2"/>
        <v>0.5997734962406015</v>
      </c>
    </row>
    <row r="39" spans="1:10" x14ac:dyDescent="0.35">
      <c r="A39" s="3" t="s">
        <v>11</v>
      </c>
      <c r="B39" s="4" t="s">
        <v>43</v>
      </c>
      <c r="C39" s="5">
        <v>31920000</v>
      </c>
      <c r="D39" s="5">
        <f>2*3168010</f>
        <v>6336020</v>
      </c>
      <c r="E39" s="5">
        <v>3183200</v>
      </c>
      <c r="F39" s="5">
        <f>75950+3183200</f>
        <v>3259150</v>
      </c>
      <c r="G39" s="5">
        <f>3183200*2</f>
        <v>6366400</v>
      </c>
      <c r="H39" s="5">
        <f>SUM(D39:G39)</f>
        <v>19144770</v>
      </c>
      <c r="I39" s="5">
        <f>C39-H39</f>
        <v>12775230</v>
      </c>
      <c r="J39" s="13">
        <f t="shared" si="2"/>
        <v>0.5997734962406015</v>
      </c>
    </row>
    <row r="40" spans="1:10" x14ac:dyDescent="0.35">
      <c r="A40" s="3" t="s">
        <v>44</v>
      </c>
      <c r="B40" s="4" t="s">
        <v>45</v>
      </c>
      <c r="C40" s="5">
        <v>9802000</v>
      </c>
      <c r="D40" s="5">
        <f t="shared" ref="D40:I40" si="13">D41</f>
        <v>1793944</v>
      </c>
      <c r="E40" s="5">
        <f t="shared" si="13"/>
        <v>900010</v>
      </c>
      <c r="F40" s="5">
        <f t="shared" si="13"/>
        <v>915200</v>
      </c>
      <c r="G40" s="5">
        <f t="shared" si="13"/>
        <v>1800020</v>
      </c>
      <c r="H40" s="5">
        <f t="shared" si="13"/>
        <v>5409174</v>
      </c>
      <c r="I40" s="5">
        <f t="shared" si="13"/>
        <v>4392826</v>
      </c>
      <c r="J40" s="13">
        <f t="shared" si="2"/>
        <v>0.55184390940624362</v>
      </c>
    </row>
    <row r="41" spans="1:10" x14ac:dyDescent="0.35">
      <c r="A41" s="3" t="s">
        <v>11</v>
      </c>
      <c r="B41" s="4" t="s">
        <v>46</v>
      </c>
      <c r="C41" s="5">
        <v>9802000</v>
      </c>
      <c r="D41" s="5">
        <f>2*896972</f>
        <v>1793944</v>
      </c>
      <c r="E41" s="5">
        <v>900010</v>
      </c>
      <c r="F41" s="5">
        <f>900010+15190</f>
        <v>915200</v>
      </c>
      <c r="G41" s="5">
        <f>900010*2</f>
        <v>1800020</v>
      </c>
      <c r="H41" s="5">
        <f>SUM(D41:G41)</f>
        <v>5409174</v>
      </c>
      <c r="I41" s="5">
        <f>C41-H41</f>
        <v>4392826</v>
      </c>
      <c r="J41" s="13">
        <f t="shared" si="2"/>
        <v>0.55184390940624362</v>
      </c>
    </row>
    <row r="42" spans="1:10" x14ac:dyDescent="0.35">
      <c r="A42" s="3" t="s">
        <v>47</v>
      </c>
      <c r="B42" s="4" t="s">
        <v>48</v>
      </c>
      <c r="C42" s="5">
        <v>41940000</v>
      </c>
      <c r="D42" s="5">
        <f t="shared" ref="D42:I42" si="14">D43</f>
        <v>5760000</v>
      </c>
      <c r="E42" s="5">
        <f t="shared" si="14"/>
        <v>2880000</v>
      </c>
      <c r="F42" s="5">
        <f t="shared" si="14"/>
        <v>2880000</v>
      </c>
      <c r="G42" s="5">
        <f t="shared" si="14"/>
        <v>5760000</v>
      </c>
      <c r="H42" s="5">
        <f t="shared" si="14"/>
        <v>17280000</v>
      </c>
      <c r="I42" s="5">
        <f t="shared" si="14"/>
        <v>24660000</v>
      </c>
      <c r="J42" s="13">
        <f t="shared" si="2"/>
        <v>0.41201716738197425</v>
      </c>
    </row>
    <row r="43" spans="1:10" x14ac:dyDescent="0.35">
      <c r="A43" s="3" t="s">
        <v>11</v>
      </c>
      <c r="B43" s="4" t="s">
        <v>49</v>
      </c>
      <c r="C43" s="5">
        <v>41940000</v>
      </c>
      <c r="D43" s="5">
        <f>2*2880000</f>
        <v>5760000</v>
      </c>
      <c r="E43" s="5">
        <v>2880000</v>
      </c>
      <c r="F43" s="5">
        <v>2880000</v>
      </c>
      <c r="G43" s="5">
        <f>2880000*2</f>
        <v>5760000</v>
      </c>
      <c r="H43" s="5">
        <f>SUM(D43:G43)</f>
        <v>17280000</v>
      </c>
      <c r="I43" s="5">
        <f>C43-H43</f>
        <v>24660000</v>
      </c>
      <c r="J43" s="13">
        <f t="shared" si="2"/>
        <v>0.41201716738197425</v>
      </c>
    </row>
    <row r="44" spans="1:10" x14ac:dyDescent="0.35">
      <c r="A44" s="3" t="s">
        <v>50</v>
      </c>
      <c r="B44" s="4" t="s">
        <v>51</v>
      </c>
      <c r="C44" s="5">
        <v>1000</v>
      </c>
      <c r="D44" s="5">
        <f t="shared" ref="D44:I44" si="15">D45</f>
        <v>0</v>
      </c>
      <c r="E44" s="5">
        <f t="shared" si="15"/>
        <v>0</v>
      </c>
      <c r="F44" s="5">
        <f t="shared" si="15"/>
        <v>0</v>
      </c>
      <c r="G44" s="5">
        <f t="shared" si="15"/>
        <v>0</v>
      </c>
      <c r="H44" s="5">
        <f t="shared" si="15"/>
        <v>0</v>
      </c>
      <c r="I44" s="5">
        <f t="shared" si="15"/>
        <v>1000</v>
      </c>
      <c r="J44" s="13">
        <f t="shared" si="2"/>
        <v>0</v>
      </c>
    </row>
    <row r="45" spans="1:10" x14ac:dyDescent="0.35">
      <c r="A45" s="3" t="s">
        <v>11</v>
      </c>
      <c r="B45" s="4" t="s">
        <v>52</v>
      </c>
      <c r="C45" s="5">
        <v>1000</v>
      </c>
      <c r="D45" s="5">
        <v>0</v>
      </c>
      <c r="E45" s="5">
        <v>0</v>
      </c>
      <c r="F45" s="5">
        <v>0</v>
      </c>
      <c r="G45" s="5">
        <v>0</v>
      </c>
      <c r="H45" s="5">
        <f>SUM(D45:G45)</f>
        <v>0</v>
      </c>
      <c r="I45" s="5">
        <f>C45-H45</f>
        <v>1000</v>
      </c>
      <c r="J45" s="13">
        <f t="shared" si="2"/>
        <v>0</v>
      </c>
    </row>
    <row r="46" spans="1:10" x14ac:dyDescent="0.35">
      <c r="A46" s="3" t="s">
        <v>53</v>
      </c>
      <c r="B46" s="4" t="s">
        <v>54</v>
      </c>
      <c r="C46" s="5">
        <v>1051000</v>
      </c>
      <c r="D46" s="5">
        <f t="shared" ref="D46:I46" si="16">D47</f>
        <v>90350</v>
      </c>
      <c r="E46" s="5">
        <f t="shared" si="16"/>
        <v>45175</v>
      </c>
      <c r="F46" s="5">
        <f t="shared" si="16"/>
        <v>45175</v>
      </c>
      <c r="G46" s="5">
        <f t="shared" si="16"/>
        <v>382925</v>
      </c>
      <c r="H46" s="5">
        <f t="shared" si="16"/>
        <v>563625</v>
      </c>
      <c r="I46" s="5">
        <f t="shared" si="16"/>
        <v>487375</v>
      </c>
      <c r="J46" s="13">
        <f t="shared" si="2"/>
        <v>0.53627497621313036</v>
      </c>
    </row>
    <row r="47" spans="1:10" x14ac:dyDescent="0.35">
      <c r="A47" s="3" t="s">
        <v>11</v>
      </c>
      <c r="B47" s="4" t="s">
        <v>55</v>
      </c>
      <c r="C47" s="5">
        <v>1051000</v>
      </c>
      <c r="D47" s="5">
        <f>2*45175</f>
        <v>90350</v>
      </c>
      <c r="E47" s="5">
        <v>45175</v>
      </c>
      <c r="F47" s="5">
        <v>45175</v>
      </c>
      <c r="G47" s="5">
        <f>45175+337750</f>
        <v>382925</v>
      </c>
      <c r="H47" s="5">
        <f>SUM(D47:G47)</f>
        <v>563625</v>
      </c>
      <c r="I47" s="5">
        <f>C47-H47</f>
        <v>487375</v>
      </c>
      <c r="J47" s="13">
        <f t="shared" si="2"/>
        <v>0.53627497621313036</v>
      </c>
    </row>
    <row r="48" spans="1:10" x14ac:dyDescent="0.35">
      <c r="A48" s="3" t="s">
        <v>56</v>
      </c>
      <c r="B48" s="4" t="s">
        <v>57</v>
      </c>
      <c r="C48" s="5">
        <v>26651000</v>
      </c>
      <c r="D48" s="5">
        <f t="shared" ref="D48:I48" si="17">D49</f>
        <v>4634880</v>
      </c>
      <c r="E48" s="5">
        <f t="shared" si="17"/>
        <v>2317440</v>
      </c>
      <c r="F48" s="5">
        <f t="shared" si="17"/>
        <v>2317440</v>
      </c>
      <c r="G48" s="5">
        <f t="shared" si="17"/>
        <v>4634880</v>
      </c>
      <c r="H48" s="5">
        <f t="shared" si="17"/>
        <v>13904640</v>
      </c>
      <c r="I48" s="5">
        <f t="shared" si="17"/>
        <v>12746360</v>
      </c>
      <c r="J48" s="13">
        <f t="shared" si="2"/>
        <v>0.52173051667854864</v>
      </c>
    </row>
    <row r="49" spans="1:10" x14ac:dyDescent="0.35">
      <c r="A49" s="3" t="s">
        <v>11</v>
      </c>
      <c r="B49" s="4" t="s">
        <v>58</v>
      </c>
      <c r="C49" s="5">
        <v>26651000</v>
      </c>
      <c r="D49" s="5">
        <f>2*2317440</f>
        <v>4634880</v>
      </c>
      <c r="E49" s="5">
        <v>2317440</v>
      </c>
      <c r="F49" s="5">
        <v>2317440</v>
      </c>
      <c r="G49" s="5">
        <f>2317440*2</f>
        <v>4634880</v>
      </c>
      <c r="H49" s="5">
        <f>SUM(D49:G49)</f>
        <v>13904640</v>
      </c>
      <c r="I49" s="5">
        <f>C49-H49</f>
        <v>12746360</v>
      </c>
      <c r="J49" s="13">
        <f t="shared" si="2"/>
        <v>0.52173051667854864</v>
      </c>
    </row>
    <row r="50" spans="1:10" x14ac:dyDescent="0.35">
      <c r="A50" s="3" t="s">
        <v>59</v>
      </c>
      <c r="B50" s="4" t="s">
        <v>60</v>
      </c>
      <c r="C50" s="5">
        <v>118676000</v>
      </c>
      <c r="D50" s="5">
        <f t="shared" ref="D50:I50" si="18">D51</f>
        <v>0</v>
      </c>
      <c r="E50" s="5">
        <f t="shared" si="18"/>
        <v>7854000</v>
      </c>
      <c r="F50" s="5">
        <f t="shared" si="18"/>
        <v>6695000</v>
      </c>
      <c r="G50" s="5">
        <f t="shared" si="18"/>
        <v>7743000</v>
      </c>
      <c r="H50" s="5">
        <f t="shared" si="18"/>
        <v>22292000</v>
      </c>
      <c r="I50" s="5">
        <f t="shared" si="18"/>
        <v>96384000</v>
      </c>
      <c r="J50" s="13">
        <f t="shared" si="2"/>
        <v>0.18783915871785364</v>
      </c>
    </row>
    <row r="51" spans="1:10" x14ac:dyDescent="0.35">
      <c r="A51" s="3" t="s">
        <v>11</v>
      </c>
      <c r="B51" s="4" t="s">
        <v>61</v>
      </c>
      <c r="C51" s="5">
        <v>118676000</v>
      </c>
      <c r="D51" s="5">
        <v>0</v>
      </c>
      <c r="E51" s="5">
        <v>7854000</v>
      </c>
      <c r="F51" s="5">
        <v>6695000</v>
      </c>
      <c r="G51" s="5">
        <v>7743000</v>
      </c>
      <c r="H51" s="5">
        <f>SUM(D51:G51)</f>
        <v>22292000</v>
      </c>
      <c r="I51" s="5">
        <f>C51-H51</f>
        <v>96384000</v>
      </c>
      <c r="J51" s="13">
        <f t="shared" si="2"/>
        <v>0.18783915871785364</v>
      </c>
    </row>
    <row r="52" spans="1:10" x14ac:dyDescent="0.35">
      <c r="A52" s="3" t="s">
        <v>62</v>
      </c>
      <c r="B52" s="4" t="s">
        <v>63</v>
      </c>
      <c r="C52" s="5">
        <v>14005000</v>
      </c>
      <c r="D52" s="5">
        <f t="shared" ref="D52:I52" si="19">D53</f>
        <v>2220000</v>
      </c>
      <c r="E52" s="5">
        <f t="shared" si="19"/>
        <v>1110000</v>
      </c>
      <c r="F52" s="5">
        <f t="shared" si="19"/>
        <v>1110000</v>
      </c>
      <c r="G52" s="5">
        <f t="shared" si="19"/>
        <v>2220000</v>
      </c>
      <c r="H52" s="5">
        <f t="shared" si="19"/>
        <v>6660000</v>
      </c>
      <c r="I52" s="5">
        <f t="shared" si="19"/>
        <v>7345000</v>
      </c>
      <c r="J52" s="13">
        <f t="shared" si="2"/>
        <v>0.47554444841128168</v>
      </c>
    </row>
    <row r="53" spans="1:10" x14ac:dyDescent="0.35">
      <c r="A53" s="3" t="s">
        <v>11</v>
      </c>
      <c r="B53" s="4" t="s">
        <v>64</v>
      </c>
      <c r="C53" s="5">
        <v>14005000</v>
      </c>
      <c r="D53" s="5">
        <f>2*1110000</f>
        <v>2220000</v>
      </c>
      <c r="E53" s="5">
        <v>1110000</v>
      </c>
      <c r="F53" s="5">
        <v>1110000</v>
      </c>
      <c r="G53" s="5">
        <f>1110000*2</f>
        <v>2220000</v>
      </c>
      <c r="H53" s="5">
        <f>SUM(D53:G53)</f>
        <v>6660000</v>
      </c>
      <c r="I53" s="5">
        <f>C53-H53</f>
        <v>7345000</v>
      </c>
      <c r="J53" s="13">
        <f t="shared" si="2"/>
        <v>0.47554444841128168</v>
      </c>
    </row>
    <row r="54" spans="1:10" x14ac:dyDescent="0.35">
      <c r="A54" s="3" t="s">
        <v>65</v>
      </c>
      <c r="B54" s="4" t="s">
        <v>66</v>
      </c>
      <c r="C54" s="5">
        <v>595992000</v>
      </c>
      <c r="D54" s="5">
        <f t="shared" ref="D54:I54" si="20">D55</f>
        <v>0</v>
      </c>
      <c r="E54" s="5">
        <f t="shared" si="20"/>
        <v>39490950</v>
      </c>
      <c r="F54" s="5">
        <f t="shared" si="20"/>
        <v>39778740</v>
      </c>
      <c r="G54" s="5">
        <f t="shared" si="20"/>
        <v>60386652</v>
      </c>
      <c r="H54" s="5">
        <f t="shared" si="20"/>
        <v>139656342</v>
      </c>
      <c r="I54" s="5">
        <f t="shared" si="20"/>
        <v>456335658</v>
      </c>
      <c r="J54" s="13">
        <f t="shared" si="2"/>
        <v>0.23432586679015827</v>
      </c>
    </row>
    <row r="55" spans="1:10" x14ac:dyDescent="0.35">
      <c r="A55" s="3" t="s">
        <v>11</v>
      </c>
      <c r="B55" s="4" t="s">
        <v>67</v>
      </c>
      <c r="C55" s="5">
        <v>595992000</v>
      </c>
      <c r="D55" s="5">
        <v>0</v>
      </c>
      <c r="E55" s="5">
        <v>39490950</v>
      </c>
      <c r="F55" s="5">
        <v>39778740</v>
      </c>
      <c r="G55" s="5">
        <f>20193300+40193352</f>
        <v>60386652</v>
      </c>
      <c r="H55" s="5">
        <f>SUM(D55:G55)</f>
        <v>139656342</v>
      </c>
      <c r="I55" s="5">
        <f>C55-H55</f>
        <v>456335658</v>
      </c>
      <c r="J55" s="13">
        <f t="shared" si="2"/>
        <v>0.23432586679015827</v>
      </c>
    </row>
    <row r="56" spans="1:10" x14ac:dyDescent="0.35">
      <c r="A56" s="3" t="s">
        <v>68</v>
      </c>
      <c r="B56" s="4" t="s">
        <v>69</v>
      </c>
      <c r="C56" s="5">
        <v>768495000</v>
      </c>
      <c r="D56" s="5">
        <f t="shared" ref="D56:I58" si="21">D57</f>
        <v>118230000</v>
      </c>
      <c r="E56" s="5">
        <f t="shared" si="21"/>
        <v>59115000</v>
      </c>
      <c r="F56" s="5">
        <f t="shared" si="21"/>
        <v>59115000</v>
      </c>
      <c r="G56" s="5">
        <f t="shared" si="21"/>
        <v>59115000</v>
      </c>
      <c r="H56" s="5">
        <f t="shared" si="21"/>
        <v>295575000</v>
      </c>
      <c r="I56" s="5">
        <f t="shared" si="21"/>
        <v>472920000</v>
      </c>
      <c r="J56" s="13">
        <f t="shared" si="2"/>
        <v>0.38461538461538464</v>
      </c>
    </row>
    <row r="57" spans="1:10" x14ac:dyDescent="0.35">
      <c r="A57" s="3" t="s">
        <v>70</v>
      </c>
      <c r="B57" s="4" t="s">
        <v>71</v>
      </c>
      <c r="C57" s="5">
        <v>768495000</v>
      </c>
      <c r="D57" s="5">
        <f t="shared" si="21"/>
        <v>118230000</v>
      </c>
      <c r="E57" s="5">
        <f t="shared" si="21"/>
        <v>59115000</v>
      </c>
      <c r="F57" s="5">
        <f t="shared" si="21"/>
        <v>59115000</v>
      </c>
      <c r="G57" s="5">
        <f t="shared" si="21"/>
        <v>59115000</v>
      </c>
      <c r="H57" s="5">
        <f t="shared" si="21"/>
        <v>295575000</v>
      </c>
      <c r="I57" s="5">
        <f t="shared" si="21"/>
        <v>472920000</v>
      </c>
      <c r="J57" s="13">
        <f t="shared" si="2"/>
        <v>0.38461538461538464</v>
      </c>
    </row>
    <row r="58" spans="1:10" x14ac:dyDescent="0.35">
      <c r="A58" s="3" t="s">
        <v>11</v>
      </c>
      <c r="B58" s="4" t="s">
        <v>72</v>
      </c>
      <c r="C58" s="5">
        <v>768495000</v>
      </c>
      <c r="D58" s="5">
        <f>2*59115000</f>
        <v>118230000</v>
      </c>
      <c r="E58" s="5">
        <v>59115000</v>
      </c>
      <c r="F58" s="5">
        <v>59115000</v>
      </c>
      <c r="G58" s="5">
        <v>59115000</v>
      </c>
      <c r="H58" s="5">
        <f>SUM(D58:G58)</f>
        <v>295575000</v>
      </c>
      <c r="I58" s="5">
        <f>C58-H58</f>
        <v>472920000</v>
      </c>
      <c r="J58" s="13">
        <f t="shared" si="2"/>
        <v>0.38461538461538464</v>
      </c>
    </row>
    <row r="59" spans="1:10" x14ac:dyDescent="0.35">
      <c r="A59" s="3" t="s">
        <v>73</v>
      </c>
      <c r="B59" s="4" t="s">
        <v>74</v>
      </c>
      <c r="C59" s="5">
        <f t="shared" ref="C59:I59" si="22">C60</f>
        <v>718722000</v>
      </c>
      <c r="D59" s="5">
        <f t="shared" si="22"/>
        <v>10751486</v>
      </c>
      <c r="E59" s="5">
        <f t="shared" si="22"/>
        <v>31574350</v>
      </c>
      <c r="F59" s="5">
        <f t="shared" si="22"/>
        <v>20828350</v>
      </c>
      <c r="G59" s="5">
        <f t="shared" si="22"/>
        <v>35592500</v>
      </c>
      <c r="H59" s="5">
        <f t="shared" si="22"/>
        <v>98746686</v>
      </c>
      <c r="I59" s="5">
        <f t="shared" si="22"/>
        <v>619975314</v>
      </c>
      <c r="J59" s="13">
        <f t="shared" si="2"/>
        <v>0.13739204588143955</v>
      </c>
    </row>
    <row r="60" spans="1:10" x14ac:dyDescent="0.35">
      <c r="A60" s="3" t="s">
        <v>75</v>
      </c>
      <c r="B60" s="4" t="s">
        <v>128</v>
      </c>
      <c r="C60" s="5">
        <f t="shared" ref="C60:I60" si="23">C61+C66</f>
        <v>718722000</v>
      </c>
      <c r="D60" s="5">
        <f t="shared" si="23"/>
        <v>10751486</v>
      </c>
      <c r="E60" s="5">
        <f t="shared" si="23"/>
        <v>31574350</v>
      </c>
      <c r="F60" s="5">
        <f t="shared" si="23"/>
        <v>20828350</v>
      </c>
      <c r="G60" s="5">
        <f t="shared" si="23"/>
        <v>35592500</v>
      </c>
      <c r="H60" s="5">
        <f t="shared" si="23"/>
        <v>98746686</v>
      </c>
      <c r="I60" s="5">
        <f t="shared" si="23"/>
        <v>619975314</v>
      </c>
      <c r="J60" s="13">
        <f t="shared" si="2"/>
        <v>0.13739204588143955</v>
      </c>
    </row>
    <row r="61" spans="1:10" x14ac:dyDescent="0.35">
      <c r="A61" s="3" t="s">
        <v>76</v>
      </c>
      <c r="B61" s="4" t="s">
        <v>77</v>
      </c>
      <c r="C61" s="5">
        <v>67808000</v>
      </c>
      <c r="D61" s="5">
        <f t="shared" ref="D61:I64" si="24">D62</f>
        <v>0</v>
      </c>
      <c r="E61" s="5">
        <f t="shared" si="24"/>
        <v>0</v>
      </c>
      <c r="F61" s="5">
        <f t="shared" si="24"/>
        <v>0</v>
      </c>
      <c r="G61" s="5">
        <f t="shared" si="24"/>
        <v>0</v>
      </c>
      <c r="H61" s="5">
        <f t="shared" si="24"/>
        <v>0</v>
      </c>
      <c r="I61" s="5">
        <f t="shared" si="24"/>
        <v>67808000</v>
      </c>
      <c r="J61" s="13">
        <f t="shared" si="2"/>
        <v>0</v>
      </c>
    </row>
    <row r="62" spans="1:10" x14ac:dyDescent="0.35">
      <c r="A62" s="3" t="s">
        <v>78</v>
      </c>
      <c r="B62" s="4" t="s">
        <v>77</v>
      </c>
      <c r="C62" s="5">
        <v>67808000</v>
      </c>
      <c r="D62" s="5">
        <f t="shared" si="24"/>
        <v>0</v>
      </c>
      <c r="E62" s="5">
        <f t="shared" si="24"/>
        <v>0</v>
      </c>
      <c r="F62" s="5">
        <f t="shared" si="24"/>
        <v>0</v>
      </c>
      <c r="G62" s="5">
        <f t="shared" si="24"/>
        <v>0</v>
      </c>
      <c r="H62" s="5">
        <f t="shared" si="24"/>
        <v>0</v>
      </c>
      <c r="I62" s="5">
        <f t="shared" si="24"/>
        <v>67808000</v>
      </c>
      <c r="J62" s="13">
        <f t="shared" si="2"/>
        <v>0</v>
      </c>
    </row>
    <row r="63" spans="1:10" x14ac:dyDescent="0.35">
      <c r="A63" s="3" t="s">
        <v>8</v>
      </c>
      <c r="B63" s="4" t="s">
        <v>79</v>
      </c>
      <c r="C63" s="5">
        <v>67808000</v>
      </c>
      <c r="D63" s="5">
        <f t="shared" si="24"/>
        <v>0</v>
      </c>
      <c r="E63" s="5">
        <f t="shared" si="24"/>
        <v>0</v>
      </c>
      <c r="F63" s="5">
        <f t="shared" si="24"/>
        <v>0</v>
      </c>
      <c r="G63" s="5">
        <f t="shared" si="24"/>
        <v>0</v>
      </c>
      <c r="H63" s="5">
        <f t="shared" si="24"/>
        <v>0</v>
      </c>
      <c r="I63" s="5">
        <f t="shared" si="24"/>
        <v>67808000</v>
      </c>
      <c r="J63" s="13">
        <f t="shared" si="2"/>
        <v>0</v>
      </c>
    </row>
    <row r="64" spans="1:10" x14ac:dyDescent="0.35">
      <c r="A64" s="3" t="s">
        <v>9</v>
      </c>
      <c r="B64" s="4" t="s">
        <v>10</v>
      </c>
      <c r="C64" s="5">
        <v>67808000</v>
      </c>
      <c r="D64" s="5">
        <f t="shared" si="24"/>
        <v>0</v>
      </c>
      <c r="E64" s="5">
        <f t="shared" si="24"/>
        <v>0</v>
      </c>
      <c r="F64" s="5">
        <f t="shared" si="24"/>
        <v>0</v>
      </c>
      <c r="G64" s="5">
        <f t="shared" si="24"/>
        <v>0</v>
      </c>
      <c r="H64" s="5">
        <f t="shared" si="24"/>
        <v>0</v>
      </c>
      <c r="I64" s="5">
        <f t="shared" si="24"/>
        <v>67808000</v>
      </c>
      <c r="J64" s="13">
        <f t="shared" si="2"/>
        <v>0</v>
      </c>
    </row>
    <row r="65" spans="1:10" x14ac:dyDescent="0.35">
      <c r="A65" s="3" t="s">
        <v>11</v>
      </c>
      <c r="B65" s="4" t="s">
        <v>80</v>
      </c>
      <c r="C65" s="5">
        <v>67808000</v>
      </c>
      <c r="D65" s="5">
        <v>0</v>
      </c>
      <c r="E65" s="5">
        <v>0</v>
      </c>
      <c r="F65" s="5">
        <v>0</v>
      </c>
      <c r="G65" s="5">
        <v>0</v>
      </c>
      <c r="H65" s="5">
        <f>SUM(D65:G65)</f>
        <v>0</v>
      </c>
      <c r="I65" s="5">
        <f>C65-H65</f>
        <v>67808000</v>
      </c>
      <c r="J65" s="13">
        <f t="shared" si="2"/>
        <v>0</v>
      </c>
    </row>
    <row r="66" spans="1:10" x14ac:dyDescent="0.35">
      <c r="A66" s="3" t="s">
        <v>81</v>
      </c>
      <c r="B66" s="4" t="s">
        <v>32</v>
      </c>
      <c r="C66" s="5">
        <f>C67</f>
        <v>650914000</v>
      </c>
      <c r="D66" s="5">
        <f t="shared" ref="D66:I66" si="25">D67</f>
        <v>10751486</v>
      </c>
      <c r="E66" s="5">
        <f t="shared" si="25"/>
        <v>31574350</v>
      </c>
      <c r="F66" s="5">
        <f t="shared" si="25"/>
        <v>20828350</v>
      </c>
      <c r="G66" s="5">
        <f t="shared" si="25"/>
        <v>35592500</v>
      </c>
      <c r="H66" s="5">
        <f t="shared" si="25"/>
        <v>98746686</v>
      </c>
      <c r="I66" s="5">
        <f t="shared" si="25"/>
        <v>552167314</v>
      </c>
      <c r="J66" s="13">
        <f t="shared" si="2"/>
        <v>0.15170465837268826</v>
      </c>
    </row>
    <row r="67" spans="1:10" x14ac:dyDescent="0.35">
      <c r="A67" s="3" t="s">
        <v>82</v>
      </c>
      <c r="B67" s="4" t="s">
        <v>83</v>
      </c>
      <c r="C67" s="5">
        <f>C68+C93+C100+C107+C114+C121+C126+C131+C142+C148+C156+C161</f>
        <v>650914000</v>
      </c>
      <c r="D67" s="5">
        <f t="shared" ref="D67:I67" si="26">D68+D93+D100+D107+D114+D121+D126+D131+D142+D148+D156+D161</f>
        <v>10751486</v>
      </c>
      <c r="E67" s="5">
        <f t="shared" si="26"/>
        <v>31574350</v>
      </c>
      <c r="F67" s="5">
        <f t="shared" si="26"/>
        <v>20828350</v>
      </c>
      <c r="G67" s="5">
        <f t="shared" si="26"/>
        <v>35592500</v>
      </c>
      <c r="H67" s="5">
        <f t="shared" si="26"/>
        <v>98746686</v>
      </c>
      <c r="I67" s="5">
        <f t="shared" si="26"/>
        <v>552167314</v>
      </c>
      <c r="J67" s="13">
        <f t="shared" si="2"/>
        <v>0.15170465837268826</v>
      </c>
    </row>
    <row r="68" spans="1:10" x14ac:dyDescent="0.35">
      <c r="A68" s="3" t="s">
        <v>8</v>
      </c>
      <c r="B68" s="4" t="s">
        <v>32</v>
      </c>
      <c r="C68" s="5">
        <v>298414000</v>
      </c>
      <c r="D68" s="5">
        <f t="shared" ref="D68:I68" si="27">D69+D71+D73+D75+D77+D91+D79+D81+D83+D85+D87+D89</f>
        <v>10751486</v>
      </c>
      <c r="E68" s="5">
        <f t="shared" si="27"/>
        <v>31574350</v>
      </c>
      <c r="F68" s="5">
        <f t="shared" si="27"/>
        <v>20828350</v>
      </c>
      <c r="G68" s="5">
        <f t="shared" si="27"/>
        <v>35592500</v>
      </c>
      <c r="H68" s="5">
        <f t="shared" si="27"/>
        <v>98746686</v>
      </c>
      <c r="I68" s="5">
        <f t="shared" si="27"/>
        <v>199667314</v>
      </c>
      <c r="J68" s="13">
        <f t="shared" si="2"/>
        <v>0.33090500445689547</v>
      </c>
    </row>
    <row r="69" spans="1:10" x14ac:dyDescent="0.35">
      <c r="A69" s="3" t="s">
        <v>84</v>
      </c>
      <c r="B69" s="4" t="s">
        <v>85</v>
      </c>
      <c r="C69" s="5">
        <v>23659000</v>
      </c>
      <c r="D69" s="5">
        <f t="shared" ref="D69:I69" si="28">D70</f>
        <v>65000</v>
      </c>
      <c r="E69" s="5">
        <f t="shared" si="28"/>
        <v>4479000</v>
      </c>
      <c r="F69" s="5">
        <f t="shared" si="28"/>
        <v>2952500</v>
      </c>
      <c r="G69" s="5">
        <f t="shared" si="28"/>
        <v>1690000</v>
      </c>
      <c r="H69" s="5">
        <f t="shared" si="28"/>
        <v>9186500</v>
      </c>
      <c r="I69" s="5">
        <f t="shared" si="28"/>
        <v>14472500</v>
      </c>
      <c r="J69" s="13">
        <f t="shared" si="2"/>
        <v>0.38828775518830044</v>
      </c>
    </row>
    <row r="70" spans="1:10" x14ac:dyDescent="0.35">
      <c r="A70" s="3" t="s">
        <v>11</v>
      </c>
      <c r="B70" s="6" t="s">
        <v>138</v>
      </c>
      <c r="C70" s="5">
        <v>23659000</v>
      </c>
      <c r="D70" s="5">
        <v>65000</v>
      </c>
      <c r="E70" s="5">
        <f>3674000+805000</f>
        <v>4479000</v>
      </c>
      <c r="F70" s="5">
        <f>1138500+1814000</f>
        <v>2952500</v>
      </c>
      <c r="G70" s="5">
        <v>1690000</v>
      </c>
      <c r="H70" s="5">
        <f>SUM(D70:G70)</f>
        <v>9186500</v>
      </c>
      <c r="I70" s="5">
        <f>C70-H70</f>
        <v>14472500</v>
      </c>
      <c r="J70" s="13">
        <f t="shared" si="2"/>
        <v>0.38828775518830044</v>
      </c>
    </row>
    <row r="71" spans="1:10" x14ac:dyDescent="0.35">
      <c r="A71" s="3" t="s">
        <v>86</v>
      </c>
      <c r="B71" s="4" t="s">
        <v>87</v>
      </c>
      <c r="C71" s="5">
        <v>600000</v>
      </c>
      <c r="D71" s="5">
        <f t="shared" ref="D71:I71" si="29">D72</f>
        <v>0</v>
      </c>
      <c r="E71" s="5">
        <f t="shared" si="29"/>
        <v>0</v>
      </c>
      <c r="F71" s="5">
        <f t="shared" si="29"/>
        <v>0</v>
      </c>
      <c r="G71" s="5">
        <f t="shared" si="29"/>
        <v>0</v>
      </c>
      <c r="H71" s="5">
        <f t="shared" si="29"/>
        <v>0</v>
      </c>
      <c r="I71" s="5">
        <f t="shared" si="29"/>
        <v>600000</v>
      </c>
      <c r="J71" s="13">
        <f t="shared" si="2"/>
        <v>0</v>
      </c>
    </row>
    <row r="72" spans="1:10" x14ac:dyDescent="0.35">
      <c r="A72" s="3" t="s">
        <v>11</v>
      </c>
      <c r="B72" s="4" t="s">
        <v>88</v>
      </c>
      <c r="C72" s="5">
        <v>600000</v>
      </c>
      <c r="D72" s="5">
        <v>0</v>
      </c>
      <c r="E72" s="5">
        <v>0</v>
      </c>
      <c r="F72" s="5">
        <v>0</v>
      </c>
      <c r="G72" s="5">
        <v>0</v>
      </c>
      <c r="H72" s="5">
        <f>SUM(D72:G72)</f>
        <v>0</v>
      </c>
      <c r="I72" s="5">
        <f>C72-H72</f>
        <v>600000</v>
      </c>
      <c r="J72" s="13">
        <f t="shared" ref="J72:J196" si="30">H72/C72</f>
        <v>0</v>
      </c>
    </row>
    <row r="73" spans="1:10" x14ac:dyDescent="0.35">
      <c r="A73" s="3" t="s">
        <v>89</v>
      </c>
      <c r="B73" s="4" t="s">
        <v>90</v>
      </c>
      <c r="C73" s="5">
        <v>95520000</v>
      </c>
      <c r="D73" s="5">
        <f t="shared" ref="D73:I73" si="31">D74</f>
        <v>0</v>
      </c>
      <c r="E73" s="5">
        <f t="shared" si="31"/>
        <v>7960000</v>
      </c>
      <c r="F73" s="5">
        <f t="shared" si="31"/>
        <v>7960000</v>
      </c>
      <c r="G73" s="5">
        <f t="shared" si="31"/>
        <v>7960000</v>
      </c>
      <c r="H73" s="5">
        <f t="shared" si="31"/>
        <v>23880000</v>
      </c>
      <c r="I73" s="5">
        <f t="shared" si="31"/>
        <v>71640000</v>
      </c>
      <c r="J73" s="13">
        <f t="shared" si="30"/>
        <v>0.25</v>
      </c>
    </row>
    <row r="74" spans="1:10" x14ac:dyDescent="0.35">
      <c r="A74" s="3" t="s">
        <v>11</v>
      </c>
      <c r="B74" s="4" t="s">
        <v>91</v>
      </c>
      <c r="C74" s="5">
        <v>95520000</v>
      </c>
      <c r="D74" s="5">
        <v>0</v>
      </c>
      <c r="E74" s="5">
        <v>7960000</v>
      </c>
      <c r="F74" s="5">
        <v>7960000</v>
      </c>
      <c r="G74" s="5">
        <v>7960000</v>
      </c>
      <c r="H74" s="5">
        <f>SUM(D74:G74)</f>
        <v>23880000</v>
      </c>
      <c r="I74" s="5">
        <f>C74-H74</f>
        <v>71640000</v>
      </c>
      <c r="J74" s="13">
        <f t="shared" si="30"/>
        <v>0.25</v>
      </c>
    </row>
    <row r="75" spans="1:10" x14ac:dyDescent="0.35">
      <c r="A75" s="3" t="s">
        <v>92</v>
      </c>
      <c r="B75" s="4" t="s">
        <v>93</v>
      </c>
      <c r="C75" s="5">
        <v>17575000</v>
      </c>
      <c r="D75" s="5">
        <f t="shared" ref="D75:I75" si="32">D76</f>
        <v>0</v>
      </c>
      <c r="E75" s="5">
        <f t="shared" si="32"/>
        <v>0</v>
      </c>
      <c r="F75" s="5">
        <f t="shared" si="32"/>
        <v>0</v>
      </c>
      <c r="G75" s="5">
        <f t="shared" si="32"/>
        <v>16150000</v>
      </c>
      <c r="H75" s="5">
        <f t="shared" si="32"/>
        <v>16150000</v>
      </c>
      <c r="I75" s="5">
        <f t="shared" si="32"/>
        <v>1425000</v>
      </c>
      <c r="J75" s="13">
        <f t="shared" si="30"/>
        <v>0.91891891891891897</v>
      </c>
    </row>
    <row r="76" spans="1:10" x14ac:dyDescent="0.35">
      <c r="A76" s="3" t="s">
        <v>11</v>
      </c>
      <c r="B76" s="4" t="s">
        <v>94</v>
      </c>
      <c r="C76" s="5">
        <v>17575000</v>
      </c>
      <c r="D76" s="5">
        <v>0</v>
      </c>
      <c r="E76" s="5">
        <v>0</v>
      </c>
      <c r="F76" s="5">
        <v>0</v>
      </c>
      <c r="G76" s="5">
        <v>16150000</v>
      </c>
      <c r="H76" s="5">
        <f>SUM(D76:G76)</f>
        <v>16150000</v>
      </c>
      <c r="I76" s="5">
        <f>C76-H76</f>
        <v>1425000</v>
      </c>
      <c r="J76" s="13">
        <f t="shared" si="30"/>
        <v>0.91891891891891897</v>
      </c>
    </row>
    <row r="77" spans="1:10" x14ac:dyDescent="0.35">
      <c r="A77" s="3" t="s">
        <v>95</v>
      </c>
      <c r="B77" s="4" t="s">
        <v>96</v>
      </c>
      <c r="C77" s="5">
        <f t="shared" ref="C77:I77" si="33">C78</f>
        <v>10940000</v>
      </c>
      <c r="D77" s="5">
        <f t="shared" si="33"/>
        <v>0</v>
      </c>
      <c r="E77" s="5">
        <f t="shared" si="33"/>
        <v>0</v>
      </c>
      <c r="F77" s="5">
        <f t="shared" si="33"/>
        <v>75000</v>
      </c>
      <c r="G77" s="5">
        <f t="shared" si="33"/>
        <v>0</v>
      </c>
      <c r="H77" s="5">
        <f t="shared" si="33"/>
        <v>75000</v>
      </c>
      <c r="I77" s="5">
        <f t="shared" si="33"/>
        <v>10865000</v>
      </c>
      <c r="J77" s="13">
        <f t="shared" si="30"/>
        <v>6.855575868372943E-3</v>
      </c>
    </row>
    <row r="78" spans="1:10" x14ac:dyDescent="0.35">
      <c r="A78" s="3" t="s">
        <v>11</v>
      </c>
      <c r="B78" s="4" t="s">
        <v>97</v>
      </c>
      <c r="C78" s="5">
        <v>10940000</v>
      </c>
      <c r="D78" s="5">
        <v>0</v>
      </c>
      <c r="E78" s="5">
        <v>0</v>
      </c>
      <c r="F78" s="5">
        <v>75000</v>
      </c>
      <c r="G78" s="5">
        <v>0</v>
      </c>
      <c r="H78" s="5">
        <f>SUM(D78:G78)</f>
        <v>75000</v>
      </c>
      <c r="I78" s="5">
        <f>C78-H78</f>
        <v>10865000</v>
      </c>
      <c r="J78" s="13">
        <f t="shared" si="30"/>
        <v>6.855575868372943E-3</v>
      </c>
    </row>
    <row r="79" spans="1:10" x14ac:dyDescent="0.35">
      <c r="A79" s="3" t="s">
        <v>98</v>
      </c>
      <c r="B79" s="4" t="s">
        <v>99</v>
      </c>
      <c r="C79" s="5">
        <f t="shared" ref="C79:I79" si="34">C80</f>
        <v>27310000</v>
      </c>
      <c r="D79" s="5">
        <f t="shared" si="34"/>
        <v>2907786</v>
      </c>
      <c r="E79" s="5">
        <f t="shared" si="34"/>
        <v>2633600</v>
      </c>
      <c r="F79" s="5">
        <f t="shared" si="34"/>
        <v>2958850</v>
      </c>
      <c r="G79" s="5">
        <f t="shared" si="34"/>
        <v>507500</v>
      </c>
      <c r="H79" s="5">
        <f t="shared" si="34"/>
        <v>9007736</v>
      </c>
      <c r="I79" s="5">
        <f t="shared" si="34"/>
        <v>18302264</v>
      </c>
      <c r="J79" s="13">
        <f t="shared" si="30"/>
        <v>0.32983288172830466</v>
      </c>
    </row>
    <row r="80" spans="1:10" x14ac:dyDescent="0.35">
      <c r="A80" s="3" t="s">
        <v>11</v>
      </c>
      <c r="B80" s="4" t="s">
        <v>100</v>
      </c>
      <c r="C80" s="5">
        <v>27310000</v>
      </c>
      <c r="D80" s="5">
        <v>2907786</v>
      </c>
      <c r="E80" s="5">
        <v>2633600</v>
      </c>
      <c r="F80" s="5">
        <f>502750+2456100</f>
        <v>2958850</v>
      </c>
      <c r="G80" s="5">
        <v>507500</v>
      </c>
      <c r="H80" s="5">
        <f>SUM(D80:G80)</f>
        <v>9007736</v>
      </c>
      <c r="I80" s="5">
        <f>C80-H80</f>
        <v>18302264</v>
      </c>
      <c r="J80" s="13">
        <f t="shared" si="30"/>
        <v>0.32983288172830466</v>
      </c>
    </row>
    <row r="81" spans="1:10" x14ac:dyDescent="0.35">
      <c r="A81" s="3" t="s">
        <v>101</v>
      </c>
      <c r="B81" s="4" t="s">
        <v>102</v>
      </c>
      <c r="C81" s="5">
        <f t="shared" ref="C81:I81" si="35">C82</f>
        <v>4800000</v>
      </c>
      <c r="D81" s="5">
        <f t="shared" si="35"/>
        <v>0</v>
      </c>
      <c r="E81" s="5">
        <f t="shared" si="35"/>
        <v>0</v>
      </c>
      <c r="F81" s="5">
        <f t="shared" si="35"/>
        <v>0</v>
      </c>
      <c r="G81" s="5">
        <f t="shared" si="35"/>
        <v>0</v>
      </c>
      <c r="H81" s="5">
        <f t="shared" si="35"/>
        <v>0</v>
      </c>
      <c r="I81" s="5">
        <f t="shared" si="35"/>
        <v>4800000</v>
      </c>
      <c r="J81" s="13">
        <f t="shared" si="30"/>
        <v>0</v>
      </c>
    </row>
    <row r="82" spans="1:10" x14ac:dyDescent="0.35">
      <c r="A82" s="3" t="s">
        <v>11</v>
      </c>
      <c r="B82" s="4" t="s">
        <v>103</v>
      </c>
      <c r="C82" s="5">
        <v>4800000</v>
      </c>
      <c r="D82" s="5">
        <v>0</v>
      </c>
      <c r="E82" s="5">
        <v>0</v>
      </c>
      <c r="F82" s="5">
        <v>0</v>
      </c>
      <c r="G82" s="5">
        <v>0</v>
      </c>
      <c r="H82" s="5">
        <f>SUM(D82:G82)</f>
        <v>0</v>
      </c>
      <c r="I82" s="5">
        <f>C82-H82</f>
        <v>4800000</v>
      </c>
      <c r="J82" s="13">
        <f t="shared" si="30"/>
        <v>0</v>
      </c>
    </row>
    <row r="83" spans="1:10" x14ac:dyDescent="0.35">
      <c r="A83" s="3" t="s">
        <v>104</v>
      </c>
      <c r="B83" s="4" t="s">
        <v>105</v>
      </c>
      <c r="C83" s="5">
        <f t="shared" ref="C83:I83" si="36">C84</f>
        <v>500000</v>
      </c>
      <c r="D83" s="5">
        <f t="shared" si="36"/>
        <v>0</v>
      </c>
      <c r="E83" s="5">
        <f t="shared" si="36"/>
        <v>0</v>
      </c>
      <c r="F83" s="5">
        <f t="shared" si="36"/>
        <v>0</v>
      </c>
      <c r="G83" s="5">
        <f t="shared" si="36"/>
        <v>0</v>
      </c>
      <c r="H83" s="5">
        <f t="shared" si="36"/>
        <v>0</v>
      </c>
      <c r="I83" s="5">
        <f t="shared" si="36"/>
        <v>500000</v>
      </c>
      <c r="J83" s="13">
        <f t="shared" si="30"/>
        <v>0</v>
      </c>
    </row>
    <row r="84" spans="1:10" x14ac:dyDescent="0.35">
      <c r="A84" s="3" t="s">
        <v>11</v>
      </c>
      <c r="B84" s="4" t="s">
        <v>106</v>
      </c>
      <c r="C84" s="5">
        <v>500000</v>
      </c>
      <c r="D84" s="5">
        <v>0</v>
      </c>
      <c r="E84" s="5">
        <v>0</v>
      </c>
      <c r="F84" s="5">
        <v>0</v>
      </c>
      <c r="G84" s="5">
        <v>0</v>
      </c>
      <c r="H84" s="5">
        <f>SUM(D84:G84)</f>
        <v>0</v>
      </c>
      <c r="I84" s="5">
        <f>C84-H84</f>
        <v>500000</v>
      </c>
      <c r="J84" s="13">
        <f t="shared" si="30"/>
        <v>0</v>
      </c>
    </row>
    <row r="85" spans="1:10" x14ac:dyDescent="0.35">
      <c r="A85" s="3" t="s">
        <v>107</v>
      </c>
      <c r="B85" s="4" t="s">
        <v>108</v>
      </c>
      <c r="C85" s="5">
        <f t="shared" ref="C85:I85" si="37">C86</f>
        <v>30188000</v>
      </c>
      <c r="D85" s="5">
        <f t="shared" si="37"/>
        <v>2400000</v>
      </c>
      <c r="E85" s="5">
        <f t="shared" si="37"/>
        <v>2402750</v>
      </c>
      <c r="F85" s="5">
        <f t="shared" si="37"/>
        <v>2400000</v>
      </c>
      <c r="G85" s="5">
        <f t="shared" si="37"/>
        <v>0</v>
      </c>
      <c r="H85" s="5">
        <f t="shared" si="37"/>
        <v>7202750</v>
      </c>
      <c r="I85" s="5">
        <f t="shared" si="37"/>
        <v>22985250</v>
      </c>
      <c r="J85" s="13">
        <f t="shared" si="30"/>
        <v>0.23859646217039884</v>
      </c>
    </row>
    <row r="86" spans="1:10" x14ac:dyDescent="0.35">
      <c r="A86" s="3" t="s">
        <v>11</v>
      </c>
      <c r="B86" s="4" t="s">
        <v>109</v>
      </c>
      <c r="C86" s="5">
        <v>30188000</v>
      </c>
      <c r="D86" s="5">
        <v>2400000</v>
      </c>
      <c r="E86" s="5">
        <f>1322750+1080000</f>
        <v>2402750</v>
      </c>
      <c r="F86" s="5">
        <v>2400000</v>
      </c>
      <c r="G86" s="5">
        <v>0</v>
      </c>
      <c r="H86" s="5">
        <f>SUM(D86:G86)</f>
        <v>7202750</v>
      </c>
      <c r="I86" s="5">
        <f>C86-H86</f>
        <v>22985250</v>
      </c>
      <c r="J86" s="13">
        <f t="shared" si="30"/>
        <v>0.23859646217039884</v>
      </c>
    </row>
    <row r="87" spans="1:10" x14ac:dyDescent="0.35">
      <c r="A87" s="3" t="s">
        <v>110</v>
      </c>
      <c r="B87" s="4" t="s">
        <v>111</v>
      </c>
      <c r="C87" s="5">
        <f t="shared" ref="C87:I87" si="38">C88</f>
        <v>11417000</v>
      </c>
      <c r="D87" s="5">
        <f t="shared" si="38"/>
        <v>0</v>
      </c>
      <c r="E87" s="5">
        <f t="shared" si="38"/>
        <v>64000</v>
      </c>
      <c r="F87" s="5">
        <f t="shared" si="38"/>
        <v>915000</v>
      </c>
      <c r="G87" s="5">
        <f t="shared" si="38"/>
        <v>7015000</v>
      </c>
      <c r="H87" s="5">
        <f t="shared" si="38"/>
        <v>7994000</v>
      </c>
      <c r="I87" s="5">
        <f t="shared" si="38"/>
        <v>3423000</v>
      </c>
      <c r="J87" s="13">
        <f t="shared" si="30"/>
        <v>0.7001839362354384</v>
      </c>
    </row>
    <row r="88" spans="1:10" x14ac:dyDescent="0.35">
      <c r="A88" s="3" t="s">
        <v>11</v>
      </c>
      <c r="B88" s="4" t="s">
        <v>112</v>
      </c>
      <c r="C88" s="5">
        <v>11417000</v>
      </c>
      <c r="D88" s="5">
        <v>0</v>
      </c>
      <c r="E88" s="5">
        <v>64000</v>
      </c>
      <c r="F88" s="5">
        <v>915000</v>
      </c>
      <c r="G88" s="5">
        <v>7015000</v>
      </c>
      <c r="H88" s="5">
        <f>SUM(D88:G88)</f>
        <v>7994000</v>
      </c>
      <c r="I88" s="5">
        <f>C88-H88</f>
        <v>3423000</v>
      </c>
      <c r="J88" s="13">
        <f t="shared" si="30"/>
        <v>0.7001839362354384</v>
      </c>
    </row>
    <row r="89" spans="1:10" x14ac:dyDescent="0.35">
      <c r="A89" s="3" t="s">
        <v>113</v>
      </c>
      <c r="B89" s="4" t="s">
        <v>114</v>
      </c>
      <c r="C89" s="5">
        <f t="shared" ref="C89:I89" si="39">C90</f>
        <v>73193000</v>
      </c>
      <c r="D89" s="5">
        <f t="shared" si="39"/>
        <v>5378700</v>
      </c>
      <c r="E89" s="5">
        <f t="shared" si="39"/>
        <v>12575000</v>
      </c>
      <c r="F89" s="5">
        <f t="shared" si="39"/>
        <v>3567000</v>
      </c>
      <c r="G89" s="5">
        <f t="shared" si="39"/>
        <v>1300000</v>
      </c>
      <c r="H89" s="5">
        <f t="shared" si="39"/>
        <v>22820700</v>
      </c>
      <c r="I89" s="5">
        <f t="shared" si="39"/>
        <v>50372300</v>
      </c>
      <c r="J89" s="13">
        <f t="shared" si="30"/>
        <v>0.31178801251485799</v>
      </c>
    </row>
    <row r="90" spans="1:10" x14ac:dyDescent="0.35">
      <c r="A90" s="3" t="s">
        <v>11</v>
      </c>
      <c r="B90" s="4" t="s">
        <v>115</v>
      </c>
      <c r="C90" s="5">
        <v>73193000</v>
      </c>
      <c r="D90" s="5">
        <v>5378700</v>
      </c>
      <c r="E90" s="5">
        <f>4056000+8519000</f>
        <v>12575000</v>
      </c>
      <c r="F90" s="5">
        <f>267000+3300000</f>
        <v>3567000</v>
      </c>
      <c r="G90" s="5">
        <v>1300000</v>
      </c>
      <c r="H90" s="5">
        <f>SUM(D90:G90)</f>
        <v>22820700</v>
      </c>
      <c r="I90" s="5">
        <f>C90-H90</f>
        <v>50372300</v>
      </c>
      <c r="J90" s="13">
        <f t="shared" si="30"/>
        <v>0.31178801251485799</v>
      </c>
    </row>
    <row r="91" spans="1:10" x14ac:dyDescent="0.35">
      <c r="A91" s="3" t="s">
        <v>116</v>
      </c>
      <c r="B91" s="4" t="s">
        <v>117</v>
      </c>
      <c r="C91" s="5">
        <f t="shared" ref="C91:I91" si="40">C92</f>
        <v>2712000</v>
      </c>
      <c r="D91" s="5">
        <f t="shared" si="40"/>
        <v>0</v>
      </c>
      <c r="E91" s="5">
        <f t="shared" si="40"/>
        <v>1460000</v>
      </c>
      <c r="F91" s="5">
        <f t="shared" si="40"/>
        <v>0</v>
      </c>
      <c r="G91" s="5">
        <f t="shared" si="40"/>
        <v>970000</v>
      </c>
      <c r="H91" s="5">
        <f t="shared" si="40"/>
        <v>2430000</v>
      </c>
      <c r="I91" s="5">
        <f t="shared" si="40"/>
        <v>282000</v>
      </c>
      <c r="J91" s="13">
        <f t="shared" si="30"/>
        <v>0.89601769911504425</v>
      </c>
    </row>
    <row r="92" spans="1:10" x14ac:dyDescent="0.35">
      <c r="A92" s="3" t="s">
        <v>11</v>
      </c>
      <c r="B92" s="4" t="s">
        <v>118</v>
      </c>
      <c r="C92" s="5">
        <v>2712000</v>
      </c>
      <c r="D92" s="5">
        <v>0</v>
      </c>
      <c r="E92" s="5">
        <v>1460000</v>
      </c>
      <c r="F92" s="5">
        <v>0</v>
      </c>
      <c r="G92" s="5">
        <v>970000</v>
      </c>
      <c r="H92" s="5">
        <f>SUM(D92:G92)</f>
        <v>2430000</v>
      </c>
      <c r="I92" s="5">
        <f>C92-H92</f>
        <v>282000</v>
      </c>
      <c r="J92" s="13">
        <f t="shared" si="30"/>
        <v>0.89601769911504425</v>
      </c>
    </row>
    <row r="93" spans="1:10" x14ac:dyDescent="0.35">
      <c r="A93" s="3" t="s">
        <v>68</v>
      </c>
      <c r="B93" s="4" t="s">
        <v>144</v>
      </c>
      <c r="C93" s="5">
        <f t="shared" ref="C93:I93" si="41">C94+C96+C98</f>
        <v>31500000</v>
      </c>
      <c r="D93" s="5">
        <f t="shared" si="41"/>
        <v>0</v>
      </c>
      <c r="E93" s="5">
        <f t="shared" si="41"/>
        <v>0</v>
      </c>
      <c r="F93" s="5">
        <f t="shared" si="41"/>
        <v>0</v>
      </c>
      <c r="G93" s="5">
        <f t="shared" si="41"/>
        <v>0</v>
      </c>
      <c r="H93" s="5">
        <f t="shared" si="41"/>
        <v>0</v>
      </c>
      <c r="I93" s="5">
        <f t="shared" si="41"/>
        <v>31500000</v>
      </c>
      <c r="J93" s="13">
        <f t="shared" si="30"/>
        <v>0</v>
      </c>
    </row>
    <row r="94" spans="1:10" x14ac:dyDescent="0.35">
      <c r="A94" s="3" t="s">
        <v>84</v>
      </c>
      <c r="B94" s="4" t="s">
        <v>85</v>
      </c>
      <c r="C94" s="5">
        <f t="shared" ref="C94:I94" si="42">C95</f>
        <v>1600000</v>
      </c>
      <c r="D94" s="5">
        <f t="shared" si="42"/>
        <v>0</v>
      </c>
      <c r="E94" s="5">
        <f t="shared" si="42"/>
        <v>0</v>
      </c>
      <c r="F94" s="5">
        <f t="shared" si="42"/>
        <v>0</v>
      </c>
      <c r="G94" s="5">
        <f t="shared" si="42"/>
        <v>0</v>
      </c>
      <c r="H94" s="5">
        <f t="shared" si="42"/>
        <v>0</v>
      </c>
      <c r="I94" s="5">
        <f t="shared" si="42"/>
        <v>1600000</v>
      </c>
      <c r="J94" s="13">
        <f t="shared" si="30"/>
        <v>0</v>
      </c>
    </row>
    <row r="95" spans="1:10" x14ac:dyDescent="0.35">
      <c r="A95" s="3" t="s">
        <v>11</v>
      </c>
      <c r="B95" s="4" t="s">
        <v>145</v>
      </c>
      <c r="C95" s="5">
        <v>1600000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f>C95-H95</f>
        <v>1600000</v>
      </c>
      <c r="J95" s="13">
        <f t="shared" si="30"/>
        <v>0</v>
      </c>
    </row>
    <row r="96" spans="1:10" x14ac:dyDescent="0.35">
      <c r="A96" s="3" t="s">
        <v>146</v>
      </c>
      <c r="B96" s="4" t="s">
        <v>147</v>
      </c>
      <c r="C96" s="5">
        <f t="shared" ref="C96:I96" si="43">C97</f>
        <v>16140000</v>
      </c>
      <c r="D96" s="5">
        <f t="shared" si="43"/>
        <v>0</v>
      </c>
      <c r="E96" s="5">
        <f t="shared" si="43"/>
        <v>0</v>
      </c>
      <c r="F96" s="5">
        <f t="shared" si="43"/>
        <v>0</v>
      </c>
      <c r="G96" s="5">
        <f t="shared" si="43"/>
        <v>0</v>
      </c>
      <c r="H96" s="5">
        <f t="shared" si="43"/>
        <v>0</v>
      </c>
      <c r="I96" s="5">
        <f t="shared" si="43"/>
        <v>16140000</v>
      </c>
      <c r="J96" s="13">
        <f t="shared" si="30"/>
        <v>0</v>
      </c>
    </row>
    <row r="97" spans="1:10" x14ac:dyDescent="0.35">
      <c r="A97" s="3" t="s">
        <v>11</v>
      </c>
      <c r="B97" s="4" t="s">
        <v>148</v>
      </c>
      <c r="C97" s="5">
        <v>16140000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f>C97-H97</f>
        <v>16140000</v>
      </c>
      <c r="J97" s="13">
        <f t="shared" si="30"/>
        <v>0</v>
      </c>
    </row>
    <row r="98" spans="1:10" x14ac:dyDescent="0.35">
      <c r="A98" s="3" t="s">
        <v>116</v>
      </c>
      <c r="B98" s="4" t="s">
        <v>117</v>
      </c>
      <c r="C98" s="5">
        <f t="shared" ref="C98:I98" si="44">C99</f>
        <v>13760000</v>
      </c>
      <c r="D98" s="5">
        <f t="shared" si="44"/>
        <v>0</v>
      </c>
      <c r="E98" s="5">
        <f t="shared" si="44"/>
        <v>0</v>
      </c>
      <c r="F98" s="5">
        <f t="shared" si="44"/>
        <v>0</v>
      </c>
      <c r="G98" s="5">
        <f t="shared" si="44"/>
        <v>0</v>
      </c>
      <c r="H98" s="5">
        <f t="shared" si="44"/>
        <v>0</v>
      </c>
      <c r="I98" s="5">
        <f t="shared" si="44"/>
        <v>13760000</v>
      </c>
      <c r="J98" s="13">
        <f t="shared" si="30"/>
        <v>0</v>
      </c>
    </row>
    <row r="99" spans="1:10" x14ac:dyDescent="0.35">
      <c r="A99" s="3" t="s">
        <v>11</v>
      </c>
      <c r="B99" s="6" t="s">
        <v>211</v>
      </c>
      <c r="C99" s="5">
        <v>13760000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f>C99-H99</f>
        <v>13760000</v>
      </c>
      <c r="J99" s="13">
        <f t="shared" si="30"/>
        <v>0</v>
      </c>
    </row>
    <row r="100" spans="1:10" x14ac:dyDescent="0.35">
      <c r="A100" s="3" t="s">
        <v>149</v>
      </c>
      <c r="B100" s="4" t="s">
        <v>150</v>
      </c>
      <c r="C100" s="5">
        <f t="shared" ref="C100:I100" si="45">C101+C103+C105</f>
        <v>15560000</v>
      </c>
      <c r="D100" s="5">
        <f t="shared" si="45"/>
        <v>0</v>
      </c>
      <c r="E100" s="5">
        <f t="shared" si="45"/>
        <v>0</v>
      </c>
      <c r="F100" s="5">
        <f t="shared" si="45"/>
        <v>0</v>
      </c>
      <c r="G100" s="5">
        <f t="shared" si="45"/>
        <v>0</v>
      </c>
      <c r="H100" s="5">
        <f t="shared" si="45"/>
        <v>0</v>
      </c>
      <c r="I100" s="5">
        <f t="shared" si="45"/>
        <v>15560000</v>
      </c>
      <c r="J100" s="13">
        <f t="shared" si="30"/>
        <v>0</v>
      </c>
    </row>
    <row r="101" spans="1:10" x14ac:dyDescent="0.35">
      <c r="A101" s="3" t="s">
        <v>151</v>
      </c>
      <c r="B101" s="4" t="s">
        <v>152</v>
      </c>
      <c r="C101" s="5">
        <f t="shared" ref="C101:I101" si="46">C102</f>
        <v>8000000</v>
      </c>
      <c r="D101" s="5">
        <f t="shared" si="46"/>
        <v>0</v>
      </c>
      <c r="E101" s="5">
        <f t="shared" si="46"/>
        <v>0</v>
      </c>
      <c r="F101" s="5">
        <f t="shared" si="46"/>
        <v>0</v>
      </c>
      <c r="G101" s="5">
        <f t="shared" si="46"/>
        <v>0</v>
      </c>
      <c r="H101" s="5">
        <f t="shared" si="46"/>
        <v>0</v>
      </c>
      <c r="I101" s="5">
        <f t="shared" si="46"/>
        <v>8000000</v>
      </c>
      <c r="J101" s="13">
        <f t="shared" si="30"/>
        <v>0</v>
      </c>
    </row>
    <row r="102" spans="1:10" x14ac:dyDescent="0.35">
      <c r="A102" s="3" t="s">
        <v>11</v>
      </c>
      <c r="B102" s="4" t="s">
        <v>153</v>
      </c>
      <c r="C102" s="5">
        <v>8000000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f>C102-H102</f>
        <v>8000000</v>
      </c>
      <c r="J102" s="13">
        <f t="shared" si="30"/>
        <v>0</v>
      </c>
    </row>
    <row r="103" spans="1:10" x14ac:dyDescent="0.35">
      <c r="A103" s="3" t="s">
        <v>116</v>
      </c>
      <c r="B103" s="4" t="s">
        <v>117</v>
      </c>
      <c r="C103" s="5">
        <f t="shared" ref="C103:I103" si="47">C104</f>
        <v>5160000</v>
      </c>
      <c r="D103" s="5">
        <f t="shared" si="47"/>
        <v>0</v>
      </c>
      <c r="E103" s="5">
        <f t="shared" si="47"/>
        <v>0</v>
      </c>
      <c r="F103" s="5">
        <f t="shared" si="47"/>
        <v>0</v>
      </c>
      <c r="G103" s="5">
        <f t="shared" si="47"/>
        <v>0</v>
      </c>
      <c r="H103" s="5">
        <f t="shared" si="47"/>
        <v>0</v>
      </c>
      <c r="I103" s="5">
        <f t="shared" si="47"/>
        <v>5160000</v>
      </c>
      <c r="J103" s="13">
        <f t="shared" si="30"/>
        <v>0</v>
      </c>
    </row>
    <row r="104" spans="1:10" x14ac:dyDescent="0.35">
      <c r="A104" s="3" t="s">
        <v>11</v>
      </c>
      <c r="B104" s="6" t="s">
        <v>212</v>
      </c>
      <c r="C104" s="5">
        <v>5160000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f>C104-H104</f>
        <v>5160000</v>
      </c>
      <c r="J104" s="13">
        <f t="shared" si="30"/>
        <v>0</v>
      </c>
    </row>
    <row r="105" spans="1:10" x14ac:dyDescent="0.35">
      <c r="A105" s="3" t="s">
        <v>154</v>
      </c>
      <c r="B105" s="4" t="s">
        <v>155</v>
      </c>
      <c r="C105" s="5">
        <f t="shared" ref="C105:I105" si="48">C106</f>
        <v>2400000</v>
      </c>
      <c r="D105" s="5">
        <f t="shared" si="48"/>
        <v>0</v>
      </c>
      <c r="E105" s="5">
        <f t="shared" si="48"/>
        <v>0</v>
      </c>
      <c r="F105" s="5">
        <f t="shared" si="48"/>
        <v>0</v>
      </c>
      <c r="G105" s="5">
        <f t="shared" si="48"/>
        <v>0</v>
      </c>
      <c r="H105" s="5">
        <f t="shared" si="48"/>
        <v>0</v>
      </c>
      <c r="I105" s="5">
        <f t="shared" si="48"/>
        <v>2400000</v>
      </c>
      <c r="J105" s="13">
        <f t="shared" si="30"/>
        <v>0</v>
      </c>
    </row>
    <row r="106" spans="1:10" x14ac:dyDescent="0.35">
      <c r="A106" s="3" t="s">
        <v>11</v>
      </c>
      <c r="B106" s="6" t="s">
        <v>228</v>
      </c>
      <c r="C106" s="5">
        <v>2400000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f>C106-H106</f>
        <v>2400000</v>
      </c>
      <c r="J106" s="13">
        <f t="shared" si="30"/>
        <v>0</v>
      </c>
    </row>
    <row r="107" spans="1:10" x14ac:dyDescent="0.35">
      <c r="A107" s="3" t="s">
        <v>157</v>
      </c>
      <c r="B107" s="4" t="s">
        <v>158</v>
      </c>
      <c r="C107" s="5">
        <f t="shared" ref="C107:I107" si="49">C108+C111</f>
        <v>9641000</v>
      </c>
      <c r="D107" s="5">
        <f t="shared" si="49"/>
        <v>0</v>
      </c>
      <c r="E107" s="5">
        <f t="shared" si="49"/>
        <v>0</v>
      </c>
      <c r="F107" s="5">
        <f t="shared" si="49"/>
        <v>0</v>
      </c>
      <c r="G107" s="5">
        <f t="shared" si="49"/>
        <v>0</v>
      </c>
      <c r="H107" s="5">
        <f t="shared" si="49"/>
        <v>0</v>
      </c>
      <c r="I107" s="5">
        <f t="shared" si="49"/>
        <v>9641000</v>
      </c>
      <c r="J107" s="13">
        <f t="shared" si="30"/>
        <v>0</v>
      </c>
    </row>
    <row r="108" spans="1:10" x14ac:dyDescent="0.35">
      <c r="A108" s="3" t="s">
        <v>146</v>
      </c>
      <c r="B108" s="4" t="s">
        <v>147</v>
      </c>
      <c r="C108" s="5">
        <f t="shared" ref="C108:I108" si="50">SUM(C109:C110)</f>
        <v>4611000</v>
      </c>
      <c r="D108" s="5">
        <f t="shared" si="50"/>
        <v>0</v>
      </c>
      <c r="E108" s="5">
        <f t="shared" si="50"/>
        <v>0</v>
      </c>
      <c r="F108" s="5">
        <f t="shared" si="50"/>
        <v>0</v>
      </c>
      <c r="G108" s="5">
        <f t="shared" si="50"/>
        <v>0</v>
      </c>
      <c r="H108" s="5">
        <f t="shared" si="50"/>
        <v>0</v>
      </c>
      <c r="I108" s="5">
        <f t="shared" si="50"/>
        <v>4611000</v>
      </c>
      <c r="J108" s="13">
        <f t="shared" si="30"/>
        <v>0</v>
      </c>
    </row>
    <row r="109" spans="1:10" x14ac:dyDescent="0.35">
      <c r="A109" s="3" t="s">
        <v>11</v>
      </c>
      <c r="B109" s="4" t="s">
        <v>159</v>
      </c>
      <c r="C109" s="5">
        <v>2451000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f>C109-H109</f>
        <v>2451000</v>
      </c>
      <c r="J109" s="13">
        <f t="shared" si="30"/>
        <v>0</v>
      </c>
    </row>
    <row r="110" spans="1:10" x14ac:dyDescent="0.35">
      <c r="A110" s="3" t="s">
        <v>11</v>
      </c>
      <c r="B110" s="4" t="s">
        <v>148</v>
      </c>
      <c r="C110" s="5">
        <v>2160000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f>C110-H110</f>
        <v>2160000</v>
      </c>
      <c r="J110" s="13">
        <f t="shared" si="30"/>
        <v>0</v>
      </c>
    </row>
    <row r="111" spans="1:10" x14ac:dyDescent="0.35">
      <c r="A111" s="3" t="s">
        <v>116</v>
      </c>
      <c r="B111" s="4" t="s">
        <v>117</v>
      </c>
      <c r="C111" s="5">
        <f t="shared" ref="C111:I111" si="51">SUM(C112:C113)</f>
        <v>5030000</v>
      </c>
      <c r="D111" s="5">
        <f t="shared" si="51"/>
        <v>0</v>
      </c>
      <c r="E111" s="5">
        <f t="shared" si="51"/>
        <v>0</v>
      </c>
      <c r="F111" s="5">
        <f t="shared" si="51"/>
        <v>0</v>
      </c>
      <c r="G111" s="5">
        <f t="shared" si="51"/>
        <v>0</v>
      </c>
      <c r="H111" s="5">
        <f t="shared" si="51"/>
        <v>0</v>
      </c>
      <c r="I111" s="5">
        <f t="shared" si="51"/>
        <v>5030000</v>
      </c>
      <c r="J111" s="13">
        <f t="shared" si="30"/>
        <v>0</v>
      </c>
    </row>
    <row r="112" spans="1:10" x14ac:dyDescent="0.35">
      <c r="A112" s="3" t="s">
        <v>11</v>
      </c>
      <c r="B112" s="4" t="s">
        <v>160</v>
      </c>
      <c r="C112" s="5">
        <v>3440000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f>C112-H112</f>
        <v>3440000</v>
      </c>
      <c r="J112" s="13">
        <f t="shared" si="30"/>
        <v>0</v>
      </c>
    </row>
    <row r="113" spans="1:10" x14ac:dyDescent="0.35">
      <c r="A113" s="3" t="s">
        <v>11</v>
      </c>
      <c r="B113" s="4" t="s">
        <v>161</v>
      </c>
      <c r="C113" s="5">
        <v>1590000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f>C113-H113</f>
        <v>1590000</v>
      </c>
      <c r="J113" s="13">
        <f t="shared" si="30"/>
        <v>0</v>
      </c>
    </row>
    <row r="114" spans="1:10" x14ac:dyDescent="0.35">
      <c r="A114" s="3" t="s">
        <v>162</v>
      </c>
      <c r="B114" s="4" t="s">
        <v>163</v>
      </c>
      <c r="C114" s="5">
        <f t="shared" ref="C114:I114" si="52">C115+C117+C119</f>
        <v>12110000</v>
      </c>
      <c r="D114" s="5">
        <f t="shared" si="52"/>
        <v>0</v>
      </c>
      <c r="E114" s="5">
        <f t="shared" si="52"/>
        <v>0</v>
      </c>
      <c r="F114" s="5">
        <f t="shared" si="52"/>
        <v>0</v>
      </c>
      <c r="G114" s="5">
        <f t="shared" si="52"/>
        <v>0</v>
      </c>
      <c r="H114" s="5">
        <f t="shared" si="52"/>
        <v>0</v>
      </c>
      <c r="I114" s="5">
        <f t="shared" si="52"/>
        <v>12110000</v>
      </c>
      <c r="J114" s="13">
        <f t="shared" si="30"/>
        <v>0</v>
      </c>
    </row>
    <row r="115" spans="1:10" x14ac:dyDescent="0.35">
      <c r="A115" s="3" t="s">
        <v>146</v>
      </c>
      <c r="B115" s="4" t="s">
        <v>147</v>
      </c>
      <c r="C115" s="5">
        <f t="shared" ref="C115:I115" si="53">C116</f>
        <v>2460000</v>
      </c>
      <c r="D115" s="5">
        <f t="shared" si="53"/>
        <v>0</v>
      </c>
      <c r="E115" s="5">
        <f t="shared" si="53"/>
        <v>0</v>
      </c>
      <c r="F115" s="5">
        <f t="shared" si="53"/>
        <v>0</v>
      </c>
      <c r="G115" s="5">
        <f t="shared" si="53"/>
        <v>0</v>
      </c>
      <c r="H115" s="5">
        <f t="shared" si="53"/>
        <v>0</v>
      </c>
      <c r="I115" s="5">
        <f t="shared" si="53"/>
        <v>2460000</v>
      </c>
      <c r="J115" s="13">
        <f t="shared" si="30"/>
        <v>0</v>
      </c>
    </row>
    <row r="116" spans="1:10" x14ac:dyDescent="0.35">
      <c r="A116" s="3" t="s">
        <v>11</v>
      </c>
      <c r="B116" s="4" t="s">
        <v>148</v>
      </c>
      <c r="C116" s="5">
        <v>2460000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f>C116-H116</f>
        <v>2460000</v>
      </c>
      <c r="J116" s="13">
        <f t="shared" si="30"/>
        <v>0</v>
      </c>
    </row>
    <row r="117" spans="1:10" x14ac:dyDescent="0.35">
      <c r="A117" s="3" t="s">
        <v>116</v>
      </c>
      <c r="B117" s="4" t="s">
        <v>117</v>
      </c>
      <c r="C117" s="5">
        <f t="shared" ref="C117:I117" si="54">C118</f>
        <v>6450000</v>
      </c>
      <c r="D117" s="5">
        <f t="shared" si="54"/>
        <v>0</v>
      </c>
      <c r="E117" s="5">
        <f t="shared" si="54"/>
        <v>0</v>
      </c>
      <c r="F117" s="5">
        <f t="shared" si="54"/>
        <v>0</v>
      </c>
      <c r="G117" s="5">
        <f t="shared" si="54"/>
        <v>0</v>
      </c>
      <c r="H117" s="5">
        <f t="shared" si="54"/>
        <v>0</v>
      </c>
      <c r="I117" s="5">
        <f t="shared" si="54"/>
        <v>6450000</v>
      </c>
      <c r="J117" s="13">
        <f t="shared" si="30"/>
        <v>0</v>
      </c>
    </row>
    <row r="118" spans="1:10" x14ac:dyDescent="0.35">
      <c r="A118" s="3" t="s">
        <v>11</v>
      </c>
      <c r="B118" s="6" t="s">
        <v>229</v>
      </c>
      <c r="C118" s="5">
        <v>6450000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f>C118-H118</f>
        <v>6450000</v>
      </c>
      <c r="J118" s="13">
        <f t="shared" si="30"/>
        <v>0</v>
      </c>
    </row>
    <row r="119" spans="1:10" x14ac:dyDescent="0.35">
      <c r="A119" s="3" t="s">
        <v>154</v>
      </c>
      <c r="B119" s="4" t="s">
        <v>155</v>
      </c>
      <c r="C119" s="5">
        <f t="shared" ref="C119:I119" si="55">C120</f>
        <v>3200000</v>
      </c>
      <c r="D119" s="5">
        <f t="shared" si="55"/>
        <v>0</v>
      </c>
      <c r="E119" s="5">
        <f t="shared" si="55"/>
        <v>0</v>
      </c>
      <c r="F119" s="5">
        <f t="shared" si="55"/>
        <v>0</v>
      </c>
      <c r="G119" s="5">
        <f t="shared" si="55"/>
        <v>0</v>
      </c>
      <c r="H119" s="5">
        <f t="shared" si="55"/>
        <v>0</v>
      </c>
      <c r="I119" s="5">
        <f t="shared" si="55"/>
        <v>3200000</v>
      </c>
      <c r="J119" s="13">
        <f t="shared" si="30"/>
        <v>0</v>
      </c>
    </row>
    <row r="120" spans="1:10" x14ac:dyDescent="0.35">
      <c r="A120" s="3" t="s">
        <v>11</v>
      </c>
      <c r="B120" s="6" t="s">
        <v>223</v>
      </c>
      <c r="C120" s="5">
        <v>3200000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f>C120-H120</f>
        <v>3200000</v>
      </c>
      <c r="J120" s="13">
        <f t="shared" si="30"/>
        <v>0</v>
      </c>
    </row>
    <row r="121" spans="1:10" x14ac:dyDescent="0.35">
      <c r="A121" s="3" t="s">
        <v>164</v>
      </c>
      <c r="B121" s="4" t="s">
        <v>165</v>
      </c>
      <c r="C121" s="5">
        <f t="shared" ref="C121:I121" si="56">C122+C124</f>
        <v>14820000</v>
      </c>
      <c r="D121" s="5">
        <f t="shared" si="56"/>
        <v>0</v>
      </c>
      <c r="E121" s="5">
        <f t="shared" si="56"/>
        <v>0</v>
      </c>
      <c r="F121" s="5">
        <f t="shared" si="56"/>
        <v>0</v>
      </c>
      <c r="G121" s="5">
        <f t="shared" si="56"/>
        <v>0</v>
      </c>
      <c r="H121" s="5">
        <f t="shared" si="56"/>
        <v>0</v>
      </c>
      <c r="I121" s="5">
        <f t="shared" si="56"/>
        <v>14820000</v>
      </c>
      <c r="J121" s="13">
        <f t="shared" si="30"/>
        <v>0</v>
      </c>
    </row>
    <row r="122" spans="1:10" x14ac:dyDescent="0.35">
      <c r="A122" s="3" t="s">
        <v>116</v>
      </c>
      <c r="B122" s="4" t="s">
        <v>117</v>
      </c>
      <c r="C122" s="5">
        <f t="shared" ref="C122:I122" si="57">C123</f>
        <v>10320000</v>
      </c>
      <c r="D122" s="5">
        <f t="shared" si="57"/>
        <v>0</v>
      </c>
      <c r="E122" s="5">
        <f t="shared" si="57"/>
        <v>0</v>
      </c>
      <c r="F122" s="5">
        <f t="shared" si="57"/>
        <v>0</v>
      </c>
      <c r="G122" s="5">
        <f t="shared" si="57"/>
        <v>0</v>
      </c>
      <c r="H122" s="5">
        <f t="shared" si="57"/>
        <v>0</v>
      </c>
      <c r="I122" s="5">
        <f t="shared" si="57"/>
        <v>10320000</v>
      </c>
      <c r="J122" s="13">
        <f t="shared" si="30"/>
        <v>0</v>
      </c>
    </row>
    <row r="123" spans="1:10" x14ac:dyDescent="0.35">
      <c r="A123" s="3" t="s">
        <v>11</v>
      </c>
      <c r="B123" s="6" t="s">
        <v>189</v>
      </c>
      <c r="C123" s="5">
        <v>10320000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f>C123-H123</f>
        <v>10320000</v>
      </c>
      <c r="J123" s="13">
        <f t="shared" si="30"/>
        <v>0</v>
      </c>
    </row>
    <row r="124" spans="1:10" x14ac:dyDescent="0.35">
      <c r="A124" s="3" t="s">
        <v>154</v>
      </c>
      <c r="B124" s="4" t="s">
        <v>155</v>
      </c>
      <c r="C124" s="5">
        <f t="shared" ref="C124:I124" si="58">C125</f>
        <v>4500000</v>
      </c>
      <c r="D124" s="5">
        <f t="shared" si="58"/>
        <v>0</v>
      </c>
      <c r="E124" s="5">
        <f t="shared" si="58"/>
        <v>0</v>
      </c>
      <c r="F124" s="5">
        <f t="shared" si="58"/>
        <v>0</v>
      </c>
      <c r="G124" s="5">
        <f t="shared" si="58"/>
        <v>0</v>
      </c>
      <c r="H124" s="5">
        <f t="shared" si="58"/>
        <v>0</v>
      </c>
      <c r="I124" s="5">
        <f t="shared" si="58"/>
        <v>4500000</v>
      </c>
      <c r="J124" s="13">
        <f t="shared" si="30"/>
        <v>0</v>
      </c>
    </row>
    <row r="125" spans="1:10" x14ac:dyDescent="0.35">
      <c r="A125" s="3" t="s">
        <v>11</v>
      </c>
      <c r="B125" s="6" t="s">
        <v>214</v>
      </c>
      <c r="C125" s="5">
        <v>4500000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f>C125-H125</f>
        <v>4500000</v>
      </c>
      <c r="J125" s="13">
        <f t="shared" si="30"/>
        <v>0</v>
      </c>
    </row>
    <row r="126" spans="1:10" x14ac:dyDescent="0.35">
      <c r="A126" s="3" t="s">
        <v>166</v>
      </c>
      <c r="B126" s="4" t="s">
        <v>230</v>
      </c>
      <c r="C126" s="5">
        <f t="shared" ref="C126:I126" si="59">C127+C129</f>
        <v>13350000</v>
      </c>
      <c r="D126" s="5">
        <f t="shared" si="59"/>
        <v>0</v>
      </c>
      <c r="E126" s="5">
        <f t="shared" si="59"/>
        <v>0</v>
      </c>
      <c r="F126" s="5">
        <f t="shared" si="59"/>
        <v>0</v>
      </c>
      <c r="G126" s="5">
        <f t="shared" si="59"/>
        <v>0</v>
      </c>
      <c r="H126" s="5">
        <f t="shared" si="59"/>
        <v>0</v>
      </c>
      <c r="I126" s="5">
        <f t="shared" si="59"/>
        <v>13350000</v>
      </c>
      <c r="J126" s="13">
        <f t="shared" si="30"/>
        <v>0</v>
      </c>
    </row>
    <row r="127" spans="1:10" x14ac:dyDescent="0.35">
      <c r="A127" s="3" t="s">
        <v>107</v>
      </c>
      <c r="B127" s="4" t="s">
        <v>108</v>
      </c>
      <c r="C127" s="5">
        <f t="shared" ref="C127:I127" si="60">C128</f>
        <v>11750000</v>
      </c>
      <c r="D127" s="5">
        <f t="shared" si="60"/>
        <v>0</v>
      </c>
      <c r="E127" s="5">
        <f t="shared" si="60"/>
        <v>0</v>
      </c>
      <c r="F127" s="5">
        <f t="shared" si="60"/>
        <v>0</v>
      </c>
      <c r="G127" s="5">
        <f t="shared" si="60"/>
        <v>0</v>
      </c>
      <c r="H127" s="5">
        <f t="shared" si="60"/>
        <v>0</v>
      </c>
      <c r="I127" s="5">
        <f t="shared" si="60"/>
        <v>11750000</v>
      </c>
      <c r="J127" s="13">
        <f t="shared" si="30"/>
        <v>0</v>
      </c>
    </row>
    <row r="128" spans="1:10" x14ac:dyDescent="0.35">
      <c r="A128" s="3" t="s">
        <v>11</v>
      </c>
      <c r="B128" s="4" t="s">
        <v>168</v>
      </c>
      <c r="C128" s="5">
        <v>11750000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f>C128-H128</f>
        <v>11750000</v>
      </c>
      <c r="J128" s="13">
        <f t="shared" si="30"/>
        <v>0</v>
      </c>
    </row>
    <row r="129" spans="1:10" x14ac:dyDescent="0.35">
      <c r="A129" s="3" t="s">
        <v>154</v>
      </c>
      <c r="B129" s="4" t="s">
        <v>155</v>
      </c>
      <c r="C129" s="5">
        <f t="shared" ref="C129:I129" si="61">C130</f>
        <v>1600000</v>
      </c>
      <c r="D129" s="5">
        <f t="shared" si="61"/>
        <v>0</v>
      </c>
      <c r="E129" s="5">
        <f t="shared" si="61"/>
        <v>0</v>
      </c>
      <c r="F129" s="5">
        <f t="shared" si="61"/>
        <v>0</v>
      </c>
      <c r="G129" s="5">
        <f t="shared" si="61"/>
        <v>0</v>
      </c>
      <c r="H129" s="5">
        <f t="shared" si="61"/>
        <v>0</v>
      </c>
      <c r="I129" s="5">
        <f t="shared" si="61"/>
        <v>1600000</v>
      </c>
      <c r="J129" s="13">
        <f t="shared" si="30"/>
        <v>0</v>
      </c>
    </row>
    <row r="130" spans="1:10" x14ac:dyDescent="0.35">
      <c r="A130" s="3" t="s">
        <v>11</v>
      </c>
      <c r="B130" s="6" t="s">
        <v>215</v>
      </c>
      <c r="C130" s="5">
        <v>1600000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f>C130-H130</f>
        <v>1600000</v>
      </c>
      <c r="J130" s="13">
        <f t="shared" si="30"/>
        <v>0</v>
      </c>
    </row>
    <row r="131" spans="1:10" x14ac:dyDescent="0.35">
      <c r="A131" s="3" t="s">
        <v>169</v>
      </c>
      <c r="B131" s="4" t="s">
        <v>170</v>
      </c>
      <c r="C131" s="5">
        <f t="shared" ref="C131:I131" si="62">C132+C137+C139</f>
        <v>44940000</v>
      </c>
      <c r="D131" s="5">
        <f t="shared" si="62"/>
        <v>0</v>
      </c>
      <c r="E131" s="5">
        <f t="shared" si="62"/>
        <v>0</v>
      </c>
      <c r="F131" s="5">
        <f t="shared" si="62"/>
        <v>0</v>
      </c>
      <c r="G131" s="5">
        <f t="shared" si="62"/>
        <v>0</v>
      </c>
      <c r="H131" s="5">
        <f t="shared" si="62"/>
        <v>0</v>
      </c>
      <c r="I131" s="5">
        <f t="shared" si="62"/>
        <v>44940000</v>
      </c>
      <c r="J131" s="13">
        <f t="shared" si="30"/>
        <v>0</v>
      </c>
    </row>
    <row r="132" spans="1:10" x14ac:dyDescent="0.35">
      <c r="A132" s="3" t="s">
        <v>151</v>
      </c>
      <c r="B132" s="4" t="s">
        <v>152</v>
      </c>
      <c r="C132" s="5">
        <f t="shared" ref="C132:I132" si="63">SUM(C133:C136)</f>
        <v>25740000</v>
      </c>
      <c r="D132" s="5">
        <f t="shared" si="63"/>
        <v>0</v>
      </c>
      <c r="E132" s="5">
        <f t="shared" si="63"/>
        <v>0</v>
      </c>
      <c r="F132" s="5">
        <f t="shared" si="63"/>
        <v>0</v>
      </c>
      <c r="G132" s="5">
        <f t="shared" si="63"/>
        <v>0</v>
      </c>
      <c r="H132" s="5">
        <f t="shared" si="63"/>
        <v>0</v>
      </c>
      <c r="I132" s="5">
        <f t="shared" si="63"/>
        <v>25740000</v>
      </c>
      <c r="J132" s="13">
        <f t="shared" si="30"/>
        <v>0</v>
      </c>
    </row>
    <row r="133" spans="1:10" x14ac:dyDescent="0.35">
      <c r="A133" s="3" t="s">
        <v>11</v>
      </c>
      <c r="B133" s="6" t="s">
        <v>216</v>
      </c>
      <c r="C133" s="5">
        <v>4500000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f>C133-H133</f>
        <v>4500000</v>
      </c>
      <c r="J133" s="13">
        <f t="shared" si="30"/>
        <v>0</v>
      </c>
    </row>
    <row r="134" spans="1:10" x14ac:dyDescent="0.35">
      <c r="A134" s="3" t="s">
        <v>11</v>
      </c>
      <c r="B134" s="6" t="s">
        <v>217</v>
      </c>
      <c r="C134" s="5">
        <v>12000000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f>C134-H134</f>
        <v>12000000</v>
      </c>
      <c r="J134" s="13">
        <f t="shared" si="30"/>
        <v>0</v>
      </c>
    </row>
    <row r="135" spans="1:10" x14ac:dyDescent="0.35">
      <c r="A135" s="3" t="s">
        <v>11</v>
      </c>
      <c r="B135" s="4" t="s">
        <v>171</v>
      </c>
      <c r="C135" s="5">
        <v>3465000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f>C135-H135</f>
        <v>3465000</v>
      </c>
      <c r="J135" s="13">
        <f t="shared" si="30"/>
        <v>0</v>
      </c>
    </row>
    <row r="136" spans="1:10" x14ac:dyDescent="0.35">
      <c r="A136" s="3" t="s">
        <v>11</v>
      </c>
      <c r="B136" s="4" t="s">
        <v>172</v>
      </c>
      <c r="C136" s="5">
        <v>5775000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f>C136-H136</f>
        <v>5775000</v>
      </c>
      <c r="J136" s="13">
        <f t="shared" si="30"/>
        <v>0</v>
      </c>
    </row>
    <row r="137" spans="1:10" x14ac:dyDescent="0.35">
      <c r="A137" s="3" t="s">
        <v>173</v>
      </c>
      <c r="B137" s="4" t="s">
        <v>174</v>
      </c>
      <c r="C137" s="5">
        <f t="shared" ref="C137:I137" si="64">C138</f>
        <v>5400000</v>
      </c>
      <c r="D137" s="5">
        <f t="shared" si="64"/>
        <v>0</v>
      </c>
      <c r="E137" s="5">
        <f t="shared" si="64"/>
        <v>0</v>
      </c>
      <c r="F137" s="5">
        <f t="shared" si="64"/>
        <v>0</v>
      </c>
      <c r="G137" s="5">
        <f t="shared" si="64"/>
        <v>0</v>
      </c>
      <c r="H137" s="5">
        <f t="shared" si="64"/>
        <v>0</v>
      </c>
      <c r="I137" s="5">
        <f t="shared" si="64"/>
        <v>5400000</v>
      </c>
      <c r="J137" s="13">
        <f t="shared" si="30"/>
        <v>0</v>
      </c>
    </row>
    <row r="138" spans="1:10" x14ac:dyDescent="0.35">
      <c r="A138" s="3" t="s">
        <v>11</v>
      </c>
      <c r="B138" s="4" t="s">
        <v>175</v>
      </c>
      <c r="C138" s="5">
        <v>5400000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f>C138-H138</f>
        <v>5400000</v>
      </c>
      <c r="J138" s="13">
        <f t="shared" si="30"/>
        <v>0</v>
      </c>
    </row>
    <row r="139" spans="1:10" x14ac:dyDescent="0.35">
      <c r="A139" s="3" t="s">
        <v>154</v>
      </c>
      <c r="B139" s="4" t="s">
        <v>155</v>
      </c>
      <c r="C139" s="5">
        <f t="shared" ref="C139:I139" si="65">C140+C141</f>
        <v>13800000</v>
      </c>
      <c r="D139" s="5">
        <f t="shared" si="65"/>
        <v>0</v>
      </c>
      <c r="E139" s="5">
        <f t="shared" si="65"/>
        <v>0</v>
      </c>
      <c r="F139" s="5">
        <f t="shared" si="65"/>
        <v>0</v>
      </c>
      <c r="G139" s="5">
        <f t="shared" si="65"/>
        <v>0</v>
      </c>
      <c r="H139" s="5">
        <f t="shared" si="65"/>
        <v>0</v>
      </c>
      <c r="I139" s="5">
        <f t="shared" si="65"/>
        <v>13800000</v>
      </c>
      <c r="J139" s="13">
        <f t="shared" si="30"/>
        <v>0</v>
      </c>
    </row>
    <row r="140" spans="1:10" x14ac:dyDescent="0.35">
      <c r="A140" s="3" t="s">
        <v>11</v>
      </c>
      <c r="B140" s="6" t="s">
        <v>218</v>
      </c>
      <c r="C140" s="5">
        <v>7500000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f>C140-H140</f>
        <v>7500000</v>
      </c>
      <c r="J140" s="13">
        <f t="shared" si="30"/>
        <v>0</v>
      </c>
    </row>
    <row r="141" spans="1:10" x14ac:dyDescent="0.35">
      <c r="A141" s="3" t="s">
        <v>11</v>
      </c>
      <c r="B141" s="6" t="s">
        <v>219</v>
      </c>
      <c r="C141" s="5">
        <v>6300000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f>C141-H141</f>
        <v>6300000</v>
      </c>
      <c r="J141" s="13">
        <f t="shared" si="30"/>
        <v>0</v>
      </c>
    </row>
    <row r="142" spans="1:10" x14ac:dyDescent="0.35">
      <c r="A142" s="3" t="s">
        <v>176</v>
      </c>
      <c r="B142" s="4" t="s">
        <v>177</v>
      </c>
      <c r="C142" s="5">
        <f t="shared" ref="C142:I142" si="66">C143+C146</f>
        <v>3200000</v>
      </c>
      <c r="D142" s="5">
        <f t="shared" si="66"/>
        <v>0</v>
      </c>
      <c r="E142" s="5">
        <f t="shared" si="66"/>
        <v>0</v>
      </c>
      <c r="F142" s="5">
        <f t="shared" si="66"/>
        <v>0</v>
      </c>
      <c r="G142" s="5">
        <f t="shared" si="66"/>
        <v>0</v>
      </c>
      <c r="H142" s="5">
        <f t="shared" si="66"/>
        <v>0</v>
      </c>
      <c r="I142" s="5">
        <f t="shared" si="66"/>
        <v>3200000</v>
      </c>
      <c r="J142" s="13">
        <f t="shared" si="30"/>
        <v>0</v>
      </c>
    </row>
    <row r="143" spans="1:10" x14ac:dyDescent="0.35">
      <c r="A143" s="3" t="s">
        <v>151</v>
      </c>
      <c r="B143" s="4" t="s">
        <v>152</v>
      </c>
      <c r="C143" s="5">
        <f t="shared" ref="C143:I143" si="67">SUM(C144:C145)</f>
        <v>1200000</v>
      </c>
      <c r="D143" s="5">
        <f t="shared" si="67"/>
        <v>0</v>
      </c>
      <c r="E143" s="5">
        <f t="shared" si="67"/>
        <v>0</v>
      </c>
      <c r="F143" s="5">
        <f t="shared" si="67"/>
        <v>0</v>
      </c>
      <c r="G143" s="5">
        <f t="shared" si="67"/>
        <v>0</v>
      </c>
      <c r="H143" s="5">
        <f t="shared" si="67"/>
        <v>0</v>
      </c>
      <c r="I143" s="5">
        <f t="shared" si="67"/>
        <v>1200000</v>
      </c>
      <c r="J143" s="13">
        <f t="shared" si="30"/>
        <v>0</v>
      </c>
    </row>
    <row r="144" spans="1:10" x14ac:dyDescent="0.35">
      <c r="A144" s="3" t="s">
        <v>11</v>
      </c>
      <c r="B144" s="4" t="s">
        <v>178</v>
      </c>
      <c r="C144" s="5">
        <v>825000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f>C144-H144</f>
        <v>825000</v>
      </c>
      <c r="J144" s="13">
        <f t="shared" si="30"/>
        <v>0</v>
      </c>
    </row>
    <row r="145" spans="1:10" x14ac:dyDescent="0.35">
      <c r="A145" s="3" t="s">
        <v>11</v>
      </c>
      <c r="B145" s="4" t="s">
        <v>179</v>
      </c>
      <c r="C145" s="5">
        <v>375000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f>C145-H145</f>
        <v>375000</v>
      </c>
      <c r="J145" s="13">
        <f t="shared" si="30"/>
        <v>0</v>
      </c>
    </row>
    <row r="146" spans="1:10" x14ac:dyDescent="0.35">
      <c r="A146" s="3" t="s">
        <v>154</v>
      </c>
      <c r="B146" s="4" t="s">
        <v>155</v>
      </c>
      <c r="C146" s="5">
        <f t="shared" ref="C146:I146" si="68">C147</f>
        <v>2000000</v>
      </c>
      <c r="D146" s="5">
        <f t="shared" si="68"/>
        <v>0</v>
      </c>
      <c r="E146" s="5">
        <f t="shared" si="68"/>
        <v>0</v>
      </c>
      <c r="F146" s="5">
        <f t="shared" si="68"/>
        <v>0</v>
      </c>
      <c r="G146" s="5">
        <f t="shared" si="68"/>
        <v>0</v>
      </c>
      <c r="H146" s="5">
        <f t="shared" si="68"/>
        <v>0</v>
      </c>
      <c r="I146" s="5">
        <f t="shared" si="68"/>
        <v>2000000</v>
      </c>
      <c r="J146" s="13">
        <f t="shared" si="30"/>
        <v>0</v>
      </c>
    </row>
    <row r="147" spans="1:10" x14ac:dyDescent="0.35">
      <c r="A147" s="3" t="s">
        <v>11</v>
      </c>
      <c r="B147" s="4" t="s">
        <v>180</v>
      </c>
      <c r="C147" s="5">
        <v>2000000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f>C147-H147</f>
        <v>2000000</v>
      </c>
      <c r="J147" s="13">
        <f t="shared" si="30"/>
        <v>0</v>
      </c>
    </row>
    <row r="148" spans="1:10" x14ac:dyDescent="0.35">
      <c r="A148" s="3" t="s">
        <v>181</v>
      </c>
      <c r="B148" s="4" t="s">
        <v>182</v>
      </c>
      <c r="C148" s="5">
        <f t="shared" ref="C148:I148" si="69">C149+C151+C154</f>
        <v>8070000</v>
      </c>
      <c r="D148" s="5">
        <f t="shared" si="69"/>
        <v>0</v>
      </c>
      <c r="E148" s="5">
        <f t="shared" si="69"/>
        <v>0</v>
      </c>
      <c r="F148" s="5">
        <f t="shared" si="69"/>
        <v>0</v>
      </c>
      <c r="G148" s="5">
        <f t="shared" si="69"/>
        <v>0</v>
      </c>
      <c r="H148" s="5">
        <f t="shared" si="69"/>
        <v>0</v>
      </c>
      <c r="I148" s="5">
        <f t="shared" si="69"/>
        <v>8070000</v>
      </c>
      <c r="J148" s="13">
        <f t="shared" si="30"/>
        <v>0</v>
      </c>
    </row>
    <row r="149" spans="1:10" x14ac:dyDescent="0.35">
      <c r="A149" s="3" t="s">
        <v>146</v>
      </c>
      <c r="B149" s="4" t="s">
        <v>147</v>
      </c>
      <c r="C149" s="5">
        <f t="shared" ref="C149:I149" si="70">C150</f>
        <v>510000</v>
      </c>
      <c r="D149" s="5">
        <f t="shared" si="70"/>
        <v>0</v>
      </c>
      <c r="E149" s="5">
        <f t="shared" si="70"/>
        <v>0</v>
      </c>
      <c r="F149" s="5">
        <f t="shared" si="70"/>
        <v>0</v>
      </c>
      <c r="G149" s="5">
        <f t="shared" si="70"/>
        <v>0</v>
      </c>
      <c r="H149" s="5">
        <f t="shared" si="70"/>
        <v>0</v>
      </c>
      <c r="I149" s="5">
        <f t="shared" si="70"/>
        <v>510000</v>
      </c>
      <c r="J149" s="13">
        <f t="shared" si="30"/>
        <v>0</v>
      </c>
    </row>
    <row r="150" spans="1:10" x14ac:dyDescent="0.35">
      <c r="A150" s="3" t="s">
        <v>11</v>
      </c>
      <c r="B150" s="4" t="s">
        <v>183</v>
      </c>
      <c r="C150" s="5">
        <v>510000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f>C150-H150</f>
        <v>510000</v>
      </c>
      <c r="J150" s="13">
        <f t="shared" si="30"/>
        <v>0</v>
      </c>
    </row>
    <row r="151" spans="1:10" x14ac:dyDescent="0.35">
      <c r="A151" s="3" t="s">
        <v>116</v>
      </c>
      <c r="B151" s="4" t="s">
        <v>117</v>
      </c>
      <c r="C151" s="5">
        <f t="shared" ref="C151:I151" si="71">SUM(C152:C153)</f>
        <v>5560000</v>
      </c>
      <c r="D151" s="5">
        <f t="shared" si="71"/>
        <v>0</v>
      </c>
      <c r="E151" s="5">
        <f t="shared" si="71"/>
        <v>0</v>
      </c>
      <c r="F151" s="5">
        <f t="shared" si="71"/>
        <v>0</v>
      </c>
      <c r="G151" s="5">
        <f t="shared" si="71"/>
        <v>0</v>
      </c>
      <c r="H151" s="5">
        <f t="shared" si="71"/>
        <v>0</v>
      </c>
      <c r="I151" s="5">
        <f t="shared" si="71"/>
        <v>5560000</v>
      </c>
      <c r="J151" s="13">
        <f t="shared" si="30"/>
        <v>0</v>
      </c>
    </row>
    <row r="152" spans="1:10" x14ac:dyDescent="0.35">
      <c r="A152" s="3" t="s">
        <v>11</v>
      </c>
      <c r="B152" s="4" t="s">
        <v>184</v>
      </c>
      <c r="C152" s="5">
        <v>3440000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f>C152-H152</f>
        <v>3440000</v>
      </c>
      <c r="J152" s="13">
        <f t="shared" si="30"/>
        <v>0</v>
      </c>
    </row>
    <row r="153" spans="1:10" x14ac:dyDescent="0.35">
      <c r="A153" s="3" t="s">
        <v>11</v>
      </c>
      <c r="B153" s="4" t="s">
        <v>185</v>
      </c>
      <c r="C153" s="5">
        <v>2120000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f>C153-H153</f>
        <v>2120000</v>
      </c>
      <c r="J153" s="13">
        <f t="shared" si="30"/>
        <v>0</v>
      </c>
    </row>
    <row r="154" spans="1:10" x14ac:dyDescent="0.35">
      <c r="A154" s="3" t="s">
        <v>154</v>
      </c>
      <c r="B154" s="4" t="s">
        <v>155</v>
      </c>
      <c r="C154" s="5">
        <f t="shared" ref="C154:I154" si="72">C155</f>
        <v>2000000</v>
      </c>
      <c r="D154" s="5">
        <f t="shared" si="72"/>
        <v>0</v>
      </c>
      <c r="E154" s="5">
        <f t="shared" si="72"/>
        <v>0</v>
      </c>
      <c r="F154" s="5">
        <f t="shared" si="72"/>
        <v>0</v>
      </c>
      <c r="G154" s="5">
        <f t="shared" si="72"/>
        <v>0</v>
      </c>
      <c r="H154" s="5">
        <f t="shared" si="72"/>
        <v>0</v>
      </c>
      <c r="I154" s="5">
        <f t="shared" si="72"/>
        <v>2000000</v>
      </c>
      <c r="J154" s="13">
        <f t="shared" si="30"/>
        <v>0</v>
      </c>
    </row>
    <row r="155" spans="1:10" x14ac:dyDescent="0.35">
      <c r="A155" s="3" t="s">
        <v>11</v>
      </c>
      <c r="B155" s="4" t="s">
        <v>186</v>
      </c>
      <c r="C155" s="5">
        <v>2000000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f>C155-H155</f>
        <v>2000000</v>
      </c>
      <c r="J155" s="13">
        <f t="shared" si="30"/>
        <v>0</v>
      </c>
    </row>
    <row r="156" spans="1:10" x14ac:dyDescent="0.35">
      <c r="A156" s="3" t="s">
        <v>187</v>
      </c>
      <c r="B156" s="4" t="s">
        <v>188</v>
      </c>
      <c r="C156" s="5">
        <f t="shared" ref="C156:I156" si="73">C157+C159</f>
        <v>7660000</v>
      </c>
      <c r="D156" s="5">
        <f t="shared" si="73"/>
        <v>0</v>
      </c>
      <c r="E156" s="5">
        <f t="shared" si="73"/>
        <v>0</v>
      </c>
      <c r="F156" s="5">
        <f t="shared" si="73"/>
        <v>0</v>
      </c>
      <c r="G156" s="5">
        <f t="shared" si="73"/>
        <v>0</v>
      </c>
      <c r="H156" s="5">
        <f t="shared" si="73"/>
        <v>0</v>
      </c>
      <c r="I156" s="5">
        <f t="shared" si="73"/>
        <v>7660000</v>
      </c>
      <c r="J156" s="13">
        <f t="shared" si="30"/>
        <v>0</v>
      </c>
    </row>
    <row r="157" spans="1:10" x14ac:dyDescent="0.35">
      <c r="A157" s="3" t="s">
        <v>116</v>
      </c>
      <c r="B157" s="4" t="s">
        <v>117</v>
      </c>
      <c r="C157" s="5">
        <f t="shared" ref="C157:I157" si="74">C158</f>
        <v>5160000</v>
      </c>
      <c r="D157" s="5">
        <f t="shared" si="74"/>
        <v>0</v>
      </c>
      <c r="E157" s="5">
        <f t="shared" si="74"/>
        <v>0</v>
      </c>
      <c r="F157" s="5">
        <f t="shared" si="74"/>
        <v>0</v>
      </c>
      <c r="G157" s="5">
        <f t="shared" si="74"/>
        <v>0</v>
      </c>
      <c r="H157" s="5">
        <f t="shared" si="74"/>
        <v>0</v>
      </c>
      <c r="I157" s="5">
        <f t="shared" si="74"/>
        <v>5160000</v>
      </c>
      <c r="J157" s="13">
        <f t="shared" si="30"/>
        <v>0</v>
      </c>
    </row>
    <row r="158" spans="1:10" x14ac:dyDescent="0.35">
      <c r="A158" s="3" t="s">
        <v>11</v>
      </c>
      <c r="B158" s="4" t="s">
        <v>189</v>
      </c>
      <c r="C158" s="5">
        <v>5160000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f>C158-H158</f>
        <v>5160000</v>
      </c>
      <c r="J158" s="13">
        <f t="shared" si="30"/>
        <v>0</v>
      </c>
    </row>
    <row r="159" spans="1:10" x14ac:dyDescent="0.35">
      <c r="A159" s="3" t="s">
        <v>154</v>
      </c>
      <c r="B159" s="4" t="s">
        <v>155</v>
      </c>
      <c r="C159" s="5">
        <f t="shared" ref="C159:I159" si="75">C160</f>
        <v>2500000</v>
      </c>
      <c r="D159" s="5">
        <f t="shared" si="75"/>
        <v>0</v>
      </c>
      <c r="E159" s="5">
        <f t="shared" si="75"/>
        <v>0</v>
      </c>
      <c r="F159" s="5">
        <f t="shared" si="75"/>
        <v>0</v>
      </c>
      <c r="G159" s="5">
        <f t="shared" si="75"/>
        <v>0</v>
      </c>
      <c r="H159" s="5">
        <f t="shared" si="75"/>
        <v>0</v>
      </c>
      <c r="I159" s="5">
        <f t="shared" si="75"/>
        <v>2500000</v>
      </c>
      <c r="J159" s="13">
        <f t="shared" si="30"/>
        <v>0</v>
      </c>
    </row>
    <row r="160" spans="1:10" x14ac:dyDescent="0.35">
      <c r="A160" s="3" t="s">
        <v>11</v>
      </c>
      <c r="B160" s="4" t="s">
        <v>190</v>
      </c>
      <c r="C160" s="5">
        <v>2500000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f>C160-H160</f>
        <v>2500000</v>
      </c>
      <c r="J160" s="13">
        <f t="shared" si="30"/>
        <v>0</v>
      </c>
    </row>
    <row r="161" spans="1:10" x14ac:dyDescent="0.35">
      <c r="A161" s="3" t="s">
        <v>191</v>
      </c>
      <c r="B161" s="4" t="s">
        <v>192</v>
      </c>
      <c r="C161" s="5">
        <f t="shared" ref="C161:I161" si="76">C162+C165+C174+C176+C178+C180+C182+C185+C187</f>
        <v>191649000</v>
      </c>
      <c r="D161" s="5">
        <f t="shared" si="76"/>
        <v>0</v>
      </c>
      <c r="E161" s="5">
        <f t="shared" si="76"/>
        <v>0</v>
      </c>
      <c r="F161" s="5">
        <f t="shared" si="76"/>
        <v>0</v>
      </c>
      <c r="G161" s="5">
        <f t="shared" si="76"/>
        <v>0</v>
      </c>
      <c r="H161" s="5">
        <f t="shared" si="76"/>
        <v>0</v>
      </c>
      <c r="I161" s="5">
        <f t="shared" si="76"/>
        <v>191649000</v>
      </c>
      <c r="J161" s="13">
        <f t="shared" si="30"/>
        <v>0</v>
      </c>
    </row>
    <row r="162" spans="1:10" x14ac:dyDescent="0.35">
      <c r="A162" s="3" t="s">
        <v>151</v>
      </c>
      <c r="B162" s="4" t="s">
        <v>152</v>
      </c>
      <c r="C162" s="5">
        <f t="shared" ref="C162:I162" si="77">SUM(C163:C164)</f>
        <v>7200000</v>
      </c>
      <c r="D162" s="5">
        <f t="shared" si="77"/>
        <v>0</v>
      </c>
      <c r="E162" s="5">
        <f t="shared" si="77"/>
        <v>0</v>
      </c>
      <c r="F162" s="5">
        <f t="shared" si="77"/>
        <v>0</v>
      </c>
      <c r="G162" s="5">
        <f t="shared" si="77"/>
        <v>0</v>
      </c>
      <c r="H162" s="5">
        <f t="shared" si="77"/>
        <v>0</v>
      </c>
      <c r="I162" s="5">
        <f t="shared" si="77"/>
        <v>7200000</v>
      </c>
      <c r="J162" s="13">
        <f t="shared" si="30"/>
        <v>0</v>
      </c>
    </row>
    <row r="163" spans="1:10" x14ac:dyDescent="0.35">
      <c r="A163" s="3" t="s">
        <v>11</v>
      </c>
      <c r="B163" s="4" t="s">
        <v>193</v>
      </c>
      <c r="C163" s="5">
        <v>2700000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f>C163-H163</f>
        <v>2700000</v>
      </c>
      <c r="J163" s="13">
        <f t="shared" si="30"/>
        <v>0</v>
      </c>
    </row>
    <row r="164" spans="1:10" x14ac:dyDescent="0.35">
      <c r="A164" s="3" t="s">
        <v>11</v>
      </c>
      <c r="B164" s="4" t="s">
        <v>194</v>
      </c>
      <c r="C164" s="5">
        <v>4500000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f>C164-H164</f>
        <v>4500000</v>
      </c>
      <c r="J164" s="13">
        <f t="shared" si="30"/>
        <v>0</v>
      </c>
    </row>
    <row r="165" spans="1:10" x14ac:dyDescent="0.35">
      <c r="A165" s="3" t="s">
        <v>146</v>
      </c>
      <c r="B165" s="4" t="s">
        <v>147</v>
      </c>
      <c r="C165" s="5">
        <f t="shared" ref="C165:I165" si="78">SUM(C166:C173)</f>
        <v>5629000</v>
      </c>
      <c r="D165" s="5">
        <f t="shared" si="78"/>
        <v>0</v>
      </c>
      <c r="E165" s="5">
        <f t="shared" si="78"/>
        <v>0</v>
      </c>
      <c r="F165" s="5">
        <f t="shared" si="78"/>
        <v>0</v>
      </c>
      <c r="G165" s="5">
        <f t="shared" si="78"/>
        <v>0</v>
      </c>
      <c r="H165" s="5">
        <f t="shared" si="78"/>
        <v>0</v>
      </c>
      <c r="I165" s="5">
        <f t="shared" si="78"/>
        <v>5629000</v>
      </c>
      <c r="J165" s="13">
        <f t="shared" si="30"/>
        <v>0</v>
      </c>
    </row>
    <row r="166" spans="1:10" x14ac:dyDescent="0.35">
      <c r="A166" s="3" t="s">
        <v>11</v>
      </c>
      <c r="B166" s="4" t="s">
        <v>195</v>
      </c>
      <c r="C166" s="5">
        <v>1650000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f t="shared" ref="I166:I173" si="79">C166-H166</f>
        <v>1650000</v>
      </c>
      <c r="J166" s="13">
        <f t="shared" si="30"/>
        <v>0</v>
      </c>
    </row>
    <row r="167" spans="1:10" x14ac:dyDescent="0.35">
      <c r="A167" s="3" t="s">
        <v>11</v>
      </c>
      <c r="B167" s="4" t="s">
        <v>196</v>
      </c>
      <c r="C167" s="5">
        <v>30000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f t="shared" si="79"/>
        <v>30000</v>
      </c>
      <c r="J167" s="13">
        <f t="shared" si="30"/>
        <v>0</v>
      </c>
    </row>
    <row r="168" spans="1:10" x14ac:dyDescent="0.35">
      <c r="A168" s="3" t="s">
        <v>11</v>
      </c>
      <c r="B168" s="4" t="s">
        <v>197</v>
      </c>
      <c r="C168" s="5">
        <v>1800000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f t="shared" si="79"/>
        <v>1800000</v>
      </c>
      <c r="J168" s="13">
        <f t="shared" si="30"/>
        <v>0</v>
      </c>
    </row>
    <row r="169" spans="1:10" x14ac:dyDescent="0.35">
      <c r="A169" s="3" t="s">
        <v>11</v>
      </c>
      <c r="B169" s="4" t="s">
        <v>198</v>
      </c>
      <c r="C169" s="5">
        <v>500000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f t="shared" si="79"/>
        <v>500000</v>
      </c>
      <c r="J169" s="13">
        <f t="shared" si="30"/>
        <v>0</v>
      </c>
    </row>
    <row r="170" spans="1:10" x14ac:dyDescent="0.35">
      <c r="A170" s="3" t="s">
        <v>11</v>
      </c>
      <c r="B170" s="4" t="s">
        <v>199</v>
      </c>
      <c r="C170" s="5">
        <v>243000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f t="shared" si="79"/>
        <v>243000</v>
      </c>
      <c r="J170" s="13">
        <f t="shared" si="30"/>
        <v>0</v>
      </c>
    </row>
    <row r="171" spans="1:10" x14ac:dyDescent="0.35">
      <c r="A171" s="3" t="s">
        <v>11</v>
      </c>
      <c r="B171" s="4" t="s">
        <v>200</v>
      </c>
      <c r="C171" s="5">
        <v>135000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f t="shared" si="79"/>
        <v>135000</v>
      </c>
      <c r="J171" s="13">
        <f t="shared" si="30"/>
        <v>0</v>
      </c>
    </row>
    <row r="172" spans="1:10" x14ac:dyDescent="0.35">
      <c r="A172" s="3" t="s">
        <v>11</v>
      </c>
      <c r="B172" s="4" t="s">
        <v>201</v>
      </c>
      <c r="C172" s="5">
        <v>1250000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f t="shared" si="79"/>
        <v>1250000</v>
      </c>
      <c r="J172" s="13">
        <f t="shared" si="30"/>
        <v>0</v>
      </c>
    </row>
    <row r="173" spans="1:10" x14ac:dyDescent="0.35">
      <c r="A173" s="3" t="s">
        <v>11</v>
      </c>
      <c r="B173" s="4" t="s">
        <v>202</v>
      </c>
      <c r="C173" s="5">
        <v>21000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f t="shared" si="79"/>
        <v>21000</v>
      </c>
      <c r="J173" s="13">
        <f t="shared" si="30"/>
        <v>0</v>
      </c>
    </row>
    <row r="174" spans="1:10" x14ac:dyDescent="0.35">
      <c r="A174" s="3" t="s">
        <v>98</v>
      </c>
      <c r="B174" s="4" t="s">
        <v>99</v>
      </c>
      <c r="C174" s="5">
        <f t="shared" ref="C174:I174" si="80">C175</f>
        <v>13500000</v>
      </c>
      <c r="D174" s="5">
        <f t="shared" si="80"/>
        <v>0</v>
      </c>
      <c r="E174" s="5">
        <f t="shared" si="80"/>
        <v>0</v>
      </c>
      <c r="F174" s="5">
        <f t="shared" si="80"/>
        <v>0</v>
      </c>
      <c r="G174" s="5">
        <f t="shared" si="80"/>
        <v>0</v>
      </c>
      <c r="H174" s="5">
        <f t="shared" si="80"/>
        <v>0</v>
      </c>
      <c r="I174" s="5">
        <f t="shared" si="80"/>
        <v>13500000</v>
      </c>
      <c r="J174" s="13">
        <f t="shared" si="30"/>
        <v>0</v>
      </c>
    </row>
    <row r="175" spans="1:10" x14ac:dyDescent="0.35">
      <c r="A175" s="3" t="s">
        <v>11</v>
      </c>
      <c r="B175" s="4" t="s">
        <v>203</v>
      </c>
      <c r="C175" s="5">
        <v>13500000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f>C175-H175</f>
        <v>13500000</v>
      </c>
      <c r="J175" s="13">
        <f t="shared" si="30"/>
        <v>0</v>
      </c>
    </row>
    <row r="176" spans="1:10" x14ac:dyDescent="0.35">
      <c r="A176" s="3" t="s">
        <v>204</v>
      </c>
      <c r="B176" s="4" t="s">
        <v>205</v>
      </c>
      <c r="C176" s="5">
        <f t="shared" ref="C176:I176" si="81">C177</f>
        <v>97200000</v>
      </c>
      <c r="D176" s="5">
        <f t="shared" si="81"/>
        <v>0</v>
      </c>
      <c r="E176" s="5">
        <f t="shared" si="81"/>
        <v>0</v>
      </c>
      <c r="F176" s="5">
        <f t="shared" si="81"/>
        <v>0</v>
      </c>
      <c r="G176" s="5">
        <f t="shared" si="81"/>
        <v>0</v>
      </c>
      <c r="H176" s="5">
        <f t="shared" si="81"/>
        <v>0</v>
      </c>
      <c r="I176" s="5">
        <f t="shared" si="81"/>
        <v>97200000</v>
      </c>
      <c r="J176" s="13">
        <f t="shared" si="30"/>
        <v>0</v>
      </c>
    </row>
    <row r="177" spans="1:10" x14ac:dyDescent="0.35">
      <c r="A177" s="3" t="s">
        <v>11</v>
      </c>
      <c r="B177" s="4" t="s">
        <v>206</v>
      </c>
      <c r="C177" s="5">
        <v>97200000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f>C177-H177</f>
        <v>97200000</v>
      </c>
      <c r="J177" s="13">
        <f t="shared" si="30"/>
        <v>0</v>
      </c>
    </row>
    <row r="178" spans="1:10" x14ac:dyDescent="0.35">
      <c r="A178" s="3" t="s">
        <v>107</v>
      </c>
      <c r="B178" s="4" t="s">
        <v>108</v>
      </c>
      <c r="C178" s="5">
        <f t="shared" ref="C178:I178" si="82">C179</f>
        <v>3600000</v>
      </c>
      <c r="D178" s="5">
        <f t="shared" si="82"/>
        <v>0</v>
      </c>
      <c r="E178" s="5">
        <f t="shared" si="82"/>
        <v>0</v>
      </c>
      <c r="F178" s="5">
        <f t="shared" si="82"/>
        <v>0</v>
      </c>
      <c r="G178" s="5">
        <f t="shared" si="82"/>
        <v>0</v>
      </c>
      <c r="H178" s="5">
        <f t="shared" si="82"/>
        <v>0</v>
      </c>
      <c r="I178" s="5">
        <f t="shared" si="82"/>
        <v>3600000</v>
      </c>
      <c r="J178" s="13">
        <f t="shared" si="30"/>
        <v>0</v>
      </c>
    </row>
    <row r="179" spans="1:10" x14ac:dyDescent="0.35">
      <c r="A179" s="3" t="s">
        <v>11</v>
      </c>
      <c r="B179" s="4" t="s">
        <v>207</v>
      </c>
      <c r="C179" s="5">
        <v>3600000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f>C179-H179</f>
        <v>3600000</v>
      </c>
      <c r="J179" s="13">
        <f t="shared" si="30"/>
        <v>0</v>
      </c>
    </row>
    <row r="180" spans="1:10" x14ac:dyDescent="0.35">
      <c r="A180" s="3" t="s">
        <v>110</v>
      </c>
      <c r="B180" s="4" t="s">
        <v>111</v>
      </c>
      <c r="C180" s="5">
        <f t="shared" ref="C180:I180" si="83">C181</f>
        <v>15000000</v>
      </c>
      <c r="D180" s="5">
        <f t="shared" si="83"/>
        <v>0</v>
      </c>
      <c r="E180" s="5">
        <f t="shared" si="83"/>
        <v>0</v>
      </c>
      <c r="F180" s="5">
        <f t="shared" si="83"/>
        <v>0</v>
      </c>
      <c r="G180" s="5">
        <f t="shared" si="83"/>
        <v>0</v>
      </c>
      <c r="H180" s="5">
        <f t="shared" si="83"/>
        <v>0</v>
      </c>
      <c r="I180" s="5">
        <f t="shared" si="83"/>
        <v>15000000</v>
      </c>
      <c r="J180" s="13">
        <f t="shared" si="30"/>
        <v>0</v>
      </c>
    </row>
    <row r="181" spans="1:10" x14ac:dyDescent="0.35">
      <c r="A181" s="3" t="s">
        <v>11</v>
      </c>
      <c r="B181" s="4" t="s">
        <v>208</v>
      </c>
      <c r="C181" s="5">
        <v>15000000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f>C181-H181</f>
        <v>15000000</v>
      </c>
      <c r="J181" s="13">
        <f t="shared" si="30"/>
        <v>0</v>
      </c>
    </row>
    <row r="182" spans="1:10" x14ac:dyDescent="0.35">
      <c r="A182" s="3" t="s">
        <v>113</v>
      </c>
      <c r="B182" s="4" t="s">
        <v>114</v>
      </c>
      <c r="C182" s="5">
        <f t="shared" ref="C182:I182" si="84">SUM(C183:C184)</f>
        <v>20000000</v>
      </c>
      <c r="D182" s="5">
        <f t="shared" si="84"/>
        <v>0</v>
      </c>
      <c r="E182" s="5">
        <f t="shared" si="84"/>
        <v>0</v>
      </c>
      <c r="F182" s="5">
        <f t="shared" si="84"/>
        <v>0</v>
      </c>
      <c r="G182" s="5">
        <f t="shared" si="84"/>
        <v>0</v>
      </c>
      <c r="H182" s="5">
        <f t="shared" si="84"/>
        <v>0</v>
      </c>
      <c r="I182" s="5">
        <f t="shared" si="84"/>
        <v>20000000</v>
      </c>
      <c r="J182" s="13">
        <f t="shared" si="30"/>
        <v>0</v>
      </c>
    </row>
    <row r="183" spans="1:10" x14ac:dyDescent="0.35">
      <c r="A183" s="3" t="s">
        <v>11</v>
      </c>
      <c r="B183" s="4" t="s">
        <v>209</v>
      </c>
      <c r="C183" s="5">
        <v>6000000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f>C183-H183</f>
        <v>6000000</v>
      </c>
      <c r="J183" s="13">
        <f t="shared" si="30"/>
        <v>0</v>
      </c>
    </row>
    <row r="184" spans="1:10" x14ac:dyDescent="0.35">
      <c r="A184" s="3" t="s">
        <v>11</v>
      </c>
      <c r="B184" s="4" t="s">
        <v>210</v>
      </c>
      <c r="C184" s="5">
        <v>14000000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f>C184-H184</f>
        <v>14000000</v>
      </c>
      <c r="J184" s="13">
        <f t="shared" si="30"/>
        <v>0</v>
      </c>
    </row>
    <row r="185" spans="1:10" x14ac:dyDescent="0.35">
      <c r="A185" s="3" t="s">
        <v>116</v>
      </c>
      <c r="B185" s="4" t="s">
        <v>117</v>
      </c>
      <c r="C185" s="5">
        <f t="shared" ref="C185:I185" si="85">C186</f>
        <v>10320000</v>
      </c>
      <c r="D185" s="5">
        <f t="shared" si="85"/>
        <v>0</v>
      </c>
      <c r="E185" s="5">
        <f t="shared" si="85"/>
        <v>0</v>
      </c>
      <c r="F185" s="5">
        <f t="shared" si="85"/>
        <v>0</v>
      </c>
      <c r="G185" s="5">
        <f t="shared" si="85"/>
        <v>0</v>
      </c>
      <c r="H185" s="5">
        <f t="shared" si="85"/>
        <v>0</v>
      </c>
      <c r="I185" s="5">
        <f t="shared" si="85"/>
        <v>10320000</v>
      </c>
      <c r="J185" s="13">
        <f t="shared" si="30"/>
        <v>0</v>
      </c>
    </row>
    <row r="186" spans="1:10" x14ac:dyDescent="0.35">
      <c r="A186" s="3" t="s">
        <v>11</v>
      </c>
      <c r="B186" s="6" t="s">
        <v>222</v>
      </c>
      <c r="C186" s="5">
        <v>10320000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f>C186-H186</f>
        <v>10320000</v>
      </c>
      <c r="J186" s="13">
        <f t="shared" si="30"/>
        <v>0</v>
      </c>
    </row>
    <row r="187" spans="1:10" x14ac:dyDescent="0.35">
      <c r="A187" s="3" t="s">
        <v>154</v>
      </c>
      <c r="B187" s="4" t="s">
        <v>155</v>
      </c>
      <c r="C187" s="5">
        <f t="shared" ref="C187:I187" si="86">SUM(C188:C189)</f>
        <v>19200000</v>
      </c>
      <c r="D187" s="5">
        <f t="shared" si="86"/>
        <v>0</v>
      </c>
      <c r="E187" s="5">
        <f t="shared" si="86"/>
        <v>0</v>
      </c>
      <c r="F187" s="5">
        <f t="shared" si="86"/>
        <v>0</v>
      </c>
      <c r="G187" s="5">
        <f t="shared" si="86"/>
        <v>0</v>
      </c>
      <c r="H187" s="5">
        <f t="shared" si="86"/>
        <v>0</v>
      </c>
      <c r="I187" s="5">
        <f t="shared" si="86"/>
        <v>19200000</v>
      </c>
      <c r="J187" s="13">
        <f t="shared" si="30"/>
        <v>0</v>
      </c>
    </row>
    <row r="188" spans="1:10" x14ac:dyDescent="0.35">
      <c r="A188" s="3" t="s">
        <v>11</v>
      </c>
      <c r="B188" s="6" t="s">
        <v>220</v>
      </c>
      <c r="C188" s="5">
        <v>3200000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f>C188-H188</f>
        <v>3200000</v>
      </c>
      <c r="J188" s="13">
        <f t="shared" si="30"/>
        <v>0</v>
      </c>
    </row>
    <row r="189" spans="1:10" x14ac:dyDescent="0.35">
      <c r="A189" s="3" t="s">
        <v>11</v>
      </c>
      <c r="B189" s="6" t="s">
        <v>221</v>
      </c>
      <c r="C189" s="5">
        <v>16000000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f>C189-H189</f>
        <v>16000000</v>
      </c>
      <c r="J189" s="13">
        <f t="shared" si="30"/>
        <v>0</v>
      </c>
    </row>
    <row r="190" spans="1:10" x14ac:dyDescent="0.35">
      <c r="A190" s="3" t="s">
        <v>119</v>
      </c>
      <c r="B190" s="4" t="s">
        <v>120</v>
      </c>
      <c r="C190" s="5">
        <v>7780000</v>
      </c>
      <c r="D190" s="5">
        <f t="shared" ref="D190:I195" si="87">D191</f>
        <v>0</v>
      </c>
      <c r="E190" s="5">
        <f t="shared" si="87"/>
        <v>0</v>
      </c>
      <c r="F190" s="5">
        <f t="shared" si="87"/>
        <v>0</v>
      </c>
      <c r="G190" s="5">
        <f t="shared" si="87"/>
        <v>0</v>
      </c>
      <c r="H190" s="5">
        <f t="shared" si="87"/>
        <v>0</v>
      </c>
      <c r="I190" s="5">
        <f t="shared" si="87"/>
        <v>7780000</v>
      </c>
      <c r="J190" s="13">
        <f t="shared" si="30"/>
        <v>0</v>
      </c>
    </row>
    <row r="191" spans="1:10" x14ac:dyDescent="0.35">
      <c r="A191" s="3" t="s">
        <v>121</v>
      </c>
      <c r="B191" s="4" t="s">
        <v>128</v>
      </c>
      <c r="C191" s="5">
        <v>7780000</v>
      </c>
      <c r="D191" s="5">
        <f t="shared" si="87"/>
        <v>0</v>
      </c>
      <c r="E191" s="5">
        <f t="shared" si="87"/>
        <v>0</v>
      </c>
      <c r="F191" s="5">
        <f t="shared" si="87"/>
        <v>0</v>
      </c>
      <c r="G191" s="5">
        <f t="shared" si="87"/>
        <v>0</v>
      </c>
      <c r="H191" s="5">
        <f t="shared" si="87"/>
        <v>0</v>
      </c>
      <c r="I191" s="5">
        <f t="shared" si="87"/>
        <v>7780000</v>
      </c>
      <c r="J191" s="13">
        <f t="shared" si="30"/>
        <v>0</v>
      </c>
    </row>
    <row r="192" spans="1:10" x14ac:dyDescent="0.35">
      <c r="A192" s="3" t="s">
        <v>122</v>
      </c>
      <c r="B192" s="4" t="s">
        <v>123</v>
      </c>
      <c r="C192" s="5">
        <v>7780000</v>
      </c>
      <c r="D192" s="5">
        <f t="shared" si="87"/>
        <v>0</v>
      </c>
      <c r="E192" s="5">
        <f t="shared" si="87"/>
        <v>0</v>
      </c>
      <c r="F192" s="5">
        <f t="shared" si="87"/>
        <v>0</v>
      </c>
      <c r="G192" s="5">
        <f t="shared" si="87"/>
        <v>0</v>
      </c>
      <c r="H192" s="5">
        <f t="shared" si="87"/>
        <v>0</v>
      </c>
      <c r="I192" s="5">
        <f t="shared" si="87"/>
        <v>7780000</v>
      </c>
      <c r="J192" s="13">
        <f t="shared" si="30"/>
        <v>0</v>
      </c>
    </row>
    <row r="193" spans="1:10" x14ac:dyDescent="0.35">
      <c r="A193" s="3" t="s">
        <v>124</v>
      </c>
      <c r="B193" s="4" t="s">
        <v>125</v>
      </c>
      <c r="C193" s="5">
        <v>7780000</v>
      </c>
      <c r="D193" s="5">
        <f t="shared" si="87"/>
        <v>0</v>
      </c>
      <c r="E193" s="5">
        <f t="shared" si="87"/>
        <v>0</v>
      </c>
      <c r="F193" s="5">
        <f t="shared" si="87"/>
        <v>0</v>
      </c>
      <c r="G193" s="5">
        <f t="shared" si="87"/>
        <v>0</v>
      </c>
      <c r="H193" s="5">
        <f t="shared" si="87"/>
        <v>0</v>
      </c>
      <c r="I193" s="5">
        <f t="shared" si="87"/>
        <v>7780000</v>
      </c>
      <c r="J193" s="13">
        <f t="shared" si="30"/>
        <v>0</v>
      </c>
    </row>
    <row r="194" spans="1:10" x14ac:dyDescent="0.35">
      <c r="A194" s="3" t="s">
        <v>8</v>
      </c>
      <c r="B194" s="4" t="s">
        <v>123</v>
      </c>
      <c r="C194" s="5">
        <v>7780000</v>
      </c>
      <c r="D194" s="5">
        <f t="shared" si="87"/>
        <v>0</v>
      </c>
      <c r="E194" s="5">
        <f t="shared" si="87"/>
        <v>0</v>
      </c>
      <c r="F194" s="5">
        <f t="shared" si="87"/>
        <v>0</v>
      </c>
      <c r="G194" s="5">
        <f t="shared" si="87"/>
        <v>0</v>
      </c>
      <c r="H194" s="5">
        <f t="shared" si="87"/>
        <v>0</v>
      </c>
      <c r="I194" s="5">
        <f t="shared" si="87"/>
        <v>7780000</v>
      </c>
      <c r="J194" s="13">
        <f t="shared" si="30"/>
        <v>0</v>
      </c>
    </row>
    <row r="195" spans="1:10" x14ac:dyDescent="0.35">
      <c r="A195" s="3" t="s">
        <v>9</v>
      </c>
      <c r="B195" s="4" t="s">
        <v>10</v>
      </c>
      <c r="C195" s="5">
        <v>7780000</v>
      </c>
      <c r="D195" s="5">
        <f t="shared" si="87"/>
        <v>0</v>
      </c>
      <c r="E195" s="5">
        <f t="shared" si="87"/>
        <v>0</v>
      </c>
      <c r="F195" s="5">
        <f t="shared" si="87"/>
        <v>0</v>
      </c>
      <c r="G195" s="5">
        <f t="shared" si="87"/>
        <v>0</v>
      </c>
      <c r="H195" s="5">
        <f t="shared" si="87"/>
        <v>0</v>
      </c>
      <c r="I195" s="5">
        <f t="shared" si="87"/>
        <v>7780000</v>
      </c>
      <c r="J195" s="13">
        <f t="shared" si="30"/>
        <v>0</v>
      </c>
    </row>
    <row r="196" spans="1:10" x14ac:dyDescent="0.35">
      <c r="A196" s="3" t="s">
        <v>11</v>
      </c>
      <c r="B196" s="4" t="s">
        <v>80</v>
      </c>
      <c r="C196" s="5">
        <v>7780000</v>
      </c>
      <c r="D196" s="5">
        <v>0</v>
      </c>
      <c r="E196" s="5">
        <v>0</v>
      </c>
      <c r="F196" s="5">
        <v>0</v>
      </c>
      <c r="G196" s="5">
        <v>0</v>
      </c>
      <c r="H196" s="5">
        <f>SUM(D196:G196)</f>
        <v>0</v>
      </c>
      <c r="I196" s="5">
        <f>C196-H196</f>
        <v>7780000</v>
      </c>
      <c r="J196" s="13">
        <f t="shared" si="30"/>
        <v>0</v>
      </c>
    </row>
    <row r="197" spans="1:10" x14ac:dyDescent="0.35">
      <c r="A197" s="15" t="s">
        <v>141</v>
      </c>
      <c r="B197" s="16"/>
      <c r="C197" s="12">
        <f>C7+C28</f>
        <v>3151648000</v>
      </c>
      <c r="D197" s="12">
        <f t="shared" ref="D197:I197" si="88">D28+D7</f>
        <v>219391712</v>
      </c>
      <c r="E197" s="12">
        <f t="shared" si="88"/>
        <v>183409524</v>
      </c>
      <c r="F197" s="12">
        <f t="shared" si="88"/>
        <v>172642954</v>
      </c>
      <c r="G197" s="12">
        <f t="shared" si="88"/>
        <v>253880126</v>
      </c>
      <c r="H197" s="12">
        <f t="shared" si="88"/>
        <v>829324316</v>
      </c>
      <c r="I197" s="12">
        <f t="shared" si="88"/>
        <v>2322323684</v>
      </c>
      <c r="J197" s="14">
        <f>H197/C197</f>
        <v>0.2631398925260689</v>
      </c>
    </row>
    <row r="200" spans="1:10" x14ac:dyDescent="0.35">
      <c r="B200" s="21" t="s">
        <v>231</v>
      </c>
      <c r="G200" s="10" t="s">
        <v>232</v>
      </c>
    </row>
    <row r="201" spans="1:10" x14ac:dyDescent="0.35">
      <c r="B201" s="21"/>
      <c r="G201" s="10"/>
    </row>
    <row r="202" spans="1:10" x14ac:dyDescent="0.35">
      <c r="B202" s="21"/>
      <c r="G202" s="10"/>
    </row>
    <row r="203" spans="1:10" x14ac:dyDescent="0.35">
      <c r="B203" s="21"/>
      <c r="G203" s="10"/>
    </row>
    <row r="204" spans="1:10" x14ac:dyDescent="0.35">
      <c r="B204" s="21" t="s">
        <v>233</v>
      </c>
      <c r="G204" s="10" t="s">
        <v>234</v>
      </c>
    </row>
  </sheetData>
  <mergeCells count="8">
    <mergeCell ref="J5:J6"/>
    <mergeCell ref="A197:B197"/>
    <mergeCell ref="A5:A6"/>
    <mergeCell ref="B5:B6"/>
    <mergeCell ref="C5:C6"/>
    <mergeCell ref="D5:G5"/>
    <mergeCell ref="H5:H6"/>
    <mergeCell ref="I5:I6"/>
  </mergeCells>
  <printOptions horizontalCentered="1"/>
  <pageMargins left="0.23622047244094491" right="0.23622047244094491" top="0.49" bottom="0.35433070866141736" header="0.31496062992125984" footer="0.17"/>
  <pageSetup paperSize="10000" scale="96" orientation="landscape" r:id="rId1"/>
  <headerFooter>
    <oddFooter>&amp;CHalaman &amp;P</oddFooter>
  </headerFooter>
  <rowBreaks count="5" manualBreakCount="5">
    <brk id="39" max="16383" man="1"/>
    <brk id="76" max="16383" man="1"/>
    <brk id="113" max="16383" man="1"/>
    <brk id="150" max="16383" man="1"/>
    <brk id="18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0 R 8 V C 0 1 n 7 2 k A A A A 9 g A A A B I A H A B D b 2 5 m a W c v U G F j a 2 F n Z S 5 4 b W w g o h g A K K A U A A A A A A A A A A A A A A A A A A A A A A A A A A A A h Y + x D o I w F E V / h X S n L X U x 5 F E H X U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Z V / 7 v j P S Y L x e A Z s i s P c H + Q B Q S w M E F A A C A A g A t 0 R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E f F Q o i k e 4 D g A A A B E A A A A T A B w A R m 9 y b X V s Y X M v U 2 V j d G l v b j E u b S C i G A A o o B Q A A A A A A A A A A A A A A A A A A A A A A A A A A A A r T k 0 u y c z P U w i G 0 I b W A F B L A Q I t A B Q A A g A I A L d E f F Q t N Z + 9 p A A A A P Y A A A A S A A A A A A A A A A A A A A A A A A A A A A B D b 2 5 m a W c v U G F j a 2 F n Z S 5 4 b W x Q S w E C L Q A U A A I A C A C 3 R H x U D 8 r p q 6 Q A A A D p A A A A E w A A A A A A A A A A A A A A A A D w A A A A W 0 N v b n R l b n R f V H l w Z X N d L n h t b F B L A Q I t A B Q A A g A I A L d E f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U J W h m s Q Y 8 k C I T 4 Y S M h A A A A A A I A A A A A A B B m A A A A A Q A A I A A A A K q z x i 5 h b 5 0 f 4 1 7 M N v D m W P X F V 2 S v x U i H H s C g u h Q Q T w 7 J A A A A A A 6 A A A A A A g A A I A A A A H b R k 8 X X C l m + H X K T u P Z d O v A Y s m l Y 1 q 2 y y w q C k I H Q q K / w U A A A A G x r x 8 V 6 A b G X T d 7 u g / L N E 5 p 7 s i h h W B a 1 y D r b P L S w R t O b X k L j 7 z 2 P L q x W i R y j a 4 Y C y w I q 1 l N z 1 G L x + V Y f 9 I v O S f b x M k 4 w d e S J N h 7 u c v 2 M A x G G Q A A A A E 5 9 Q v W X H Y m a 6 7 y E t c S s L w w A l Q o r l G c B j X d d n v G Y w U b a l T r g e g q 0 y V x T f i 5 q T d k a G a k n K g K t k e C Q g J l H N K Q y o I E = < / D a t a M a s h u p > 
</file>

<file path=customXml/itemProps1.xml><?xml version="1.0" encoding="utf-8"?>
<ds:datastoreItem xmlns:ds="http://schemas.openxmlformats.org/officeDocument/2006/customXml" ds:itemID="{803678CB-71FE-4E30-9239-3275E89BE7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Rev 1</vt:lpstr>
      <vt:lpstr>'Rev 1'!Print_Titles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Sukabumi KPU</dc:creator>
  <cp:lastModifiedBy>Kota Sukabumi KPU</cp:lastModifiedBy>
  <cp:lastPrinted>2022-05-17T03:15:37Z</cp:lastPrinted>
  <dcterms:created xsi:type="dcterms:W3CDTF">2022-03-02T01:49:52Z</dcterms:created>
  <dcterms:modified xsi:type="dcterms:W3CDTF">2022-05-18T00:26:46Z</dcterms:modified>
</cp:coreProperties>
</file>