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kpu\Documents\LPPA\"/>
    </mc:Choice>
  </mc:AlternateContent>
  <xr:revisionPtr revIDLastSave="0" documentId="13_ncr:1_{E68FFEE4-E3EC-4756-AC7D-674B473BD6E6}" xr6:coauthVersionLast="47" xr6:coauthVersionMax="47" xr10:uidLastSave="{00000000-0000-0000-0000-000000000000}"/>
  <bookViews>
    <workbookView xWindow="-110" yWindow="-110" windowWidth="19420" windowHeight="10300" activeTab="1" xr2:uid="{57E462F7-FDD1-4C1A-896D-9C74AAF5D34C}"/>
  </bookViews>
  <sheets>
    <sheet name="Februari" sheetId="3" r:id="rId1"/>
    <sheet name="rev1" sheetId="4" r:id="rId2"/>
  </sheets>
  <definedNames>
    <definedName name="_xlnm.Print_Titles" localSheetId="0">Februari!$5:$6</definedName>
    <definedName name="_xlnm.Print_Titles" localSheetId="1">'rev1'!$5:$6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" i="4" l="1"/>
  <c r="E89" i="4" s="1"/>
  <c r="E86" i="4"/>
  <c r="E85" i="4" s="1"/>
  <c r="E70" i="4"/>
  <c r="G70" i="4" s="1"/>
  <c r="F57" i="3"/>
  <c r="G99" i="4"/>
  <c r="I99" i="4" s="1"/>
  <c r="G98" i="4"/>
  <c r="I98" i="4" s="1"/>
  <c r="F98" i="4"/>
  <c r="F97" i="4" s="1"/>
  <c r="F96" i="4" s="1"/>
  <c r="F95" i="4" s="1"/>
  <c r="F94" i="4" s="1"/>
  <c r="F93" i="4" s="1"/>
  <c r="E98" i="4"/>
  <c r="E97" i="4" s="1"/>
  <c r="E96" i="4" s="1"/>
  <c r="E95" i="4" s="1"/>
  <c r="E94" i="4" s="1"/>
  <c r="E93" i="4" s="1"/>
  <c r="D98" i="4"/>
  <c r="D97" i="4"/>
  <c r="D96" i="4" s="1"/>
  <c r="D95" i="4" s="1"/>
  <c r="D94" i="4" s="1"/>
  <c r="D93" i="4" s="1"/>
  <c r="G92" i="4"/>
  <c r="G91" i="4" s="1"/>
  <c r="I91" i="4" s="1"/>
  <c r="F91" i="4"/>
  <c r="E91" i="4"/>
  <c r="D91" i="4"/>
  <c r="F89" i="4"/>
  <c r="D89" i="4"/>
  <c r="G88" i="4"/>
  <c r="H88" i="4" s="1"/>
  <c r="H87" i="4" s="1"/>
  <c r="F87" i="4"/>
  <c r="E87" i="4"/>
  <c r="D87" i="4"/>
  <c r="G86" i="4"/>
  <c r="H86" i="4" s="1"/>
  <c r="H85" i="4" s="1"/>
  <c r="F85" i="4"/>
  <c r="D85" i="4"/>
  <c r="G84" i="4"/>
  <c r="I84" i="4" s="1"/>
  <c r="F83" i="4"/>
  <c r="E83" i="4"/>
  <c r="D83" i="4"/>
  <c r="H82" i="4"/>
  <c r="H81" i="4" s="1"/>
  <c r="G82" i="4"/>
  <c r="I82" i="4" s="1"/>
  <c r="F81" i="4"/>
  <c r="E81" i="4"/>
  <c r="D81" i="4"/>
  <c r="G80" i="4"/>
  <c r="G79" i="4" s="1"/>
  <c r="I79" i="4" s="1"/>
  <c r="F79" i="4"/>
  <c r="E79" i="4"/>
  <c r="D79" i="4"/>
  <c r="I78" i="4"/>
  <c r="H78" i="4"/>
  <c r="H77" i="4" s="1"/>
  <c r="G78" i="4"/>
  <c r="G77" i="4"/>
  <c r="I77" i="4" s="1"/>
  <c r="F77" i="4"/>
  <c r="E77" i="4"/>
  <c r="D77" i="4"/>
  <c r="I76" i="4"/>
  <c r="G76" i="4"/>
  <c r="H76" i="4" s="1"/>
  <c r="H75" i="4" s="1"/>
  <c r="I75" i="4"/>
  <c r="G75" i="4"/>
  <c r="F75" i="4"/>
  <c r="E75" i="4"/>
  <c r="D75" i="4"/>
  <c r="G74" i="4"/>
  <c r="I74" i="4" s="1"/>
  <c r="F73" i="4"/>
  <c r="E73" i="4"/>
  <c r="D73" i="4"/>
  <c r="G72" i="4"/>
  <c r="H72" i="4" s="1"/>
  <c r="H71" i="4" s="1"/>
  <c r="F71" i="4"/>
  <c r="F68" i="4" s="1"/>
  <c r="F67" i="4" s="1"/>
  <c r="F66" i="4" s="1"/>
  <c r="E71" i="4"/>
  <c r="D71" i="4"/>
  <c r="F69" i="4"/>
  <c r="D69" i="4"/>
  <c r="D68" i="4" s="1"/>
  <c r="D67" i="4" s="1"/>
  <c r="D66" i="4" s="1"/>
  <c r="G65" i="4"/>
  <c r="G64" i="4" s="1"/>
  <c r="F64" i="4"/>
  <c r="F63" i="4" s="1"/>
  <c r="F62" i="4" s="1"/>
  <c r="F61" i="4" s="1"/>
  <c r="F60" i="4" s="1"/>
  <c r="F59" i="4" s="1"/>
  <c r="E64" i="4"/>
  <c r="D64" i="4"/>
  <c r="D63" i="4" s="1"/>
  <c r="D62" i="4" s="1"/>
  <c r="D61" i="4" s="1"/>
  <c r="E63" i="4"/>
  <c r="E62" i="4"/>
  <c r="E61" i="4"/>
  <c r="D58" i="4"/>
  <c r="G58" i="4" s="1"/>
  <c r="F57" i="4"/>
  <c r="F56" i="4" s="1"/>
  <c r="E57" i="4"/>
  <c r="E56" i="4"/>
  <c r="G55" i="4"/>
  <c r="I55" i="4" s="1"/>
  <c r="F54" i="4"/>
  <c r="E54" i="4"/>
  <c r="D54" i="4"/>
  <c r="G53" i="4"/>
  <c r="G52" i="4" s="1"/>
  <c r="I52" i="4" s="1"/>
  <c r="D53" i="4"/>
  <c r="F52" i="4"/>
  <c r="E52" i="4"/>
  <c r="D52" i="4"/>
  <c r="I51" i="4"/>
  <c r="G51" i="4"/>
  <c r="G50" i="4" s="1"/>
  <c r="I50" i="4" s="1"/>
  <c r="F50" i="4"/>
  <c r="E50" i="4"/>
  <c r="D50" i="4"/>
  <c r="D49" i="4"/>
  <c r="G49" i="4" s="1"/>
  <c r="F48" i="4"/>
  <c r="E48" i="4"/>
  <c r="D47" i="4"/>
  <c r="D46" i="4" s="1"/>
  <c r="F46" i="4"/>
  <c r="E46" i="4"/>
  <c r="H45" i="4"/>
  <c r="H44" i="4" s="1"/>
  <c r="G45" i="4"/>
  <c r="I45" i="4" s="1"/>
  <c r="F44" i="4"/>
  <c r="E44" i="4"/>
  <c r="D44" i="4"/>
  <c r="G43" i="4"/>
  <c r="G42" i="4" s="1"/>
  <c r="I42" i="4" s="1"/>
  <c r="D43" i="4"/>
  <c r="F42" i="4"/>
  <c r="E42" i="4"/>
  <c r="D42" i="4"/>
  <c r="D41" i="4"/>
  <c r="D40" i="4" s="1"/>
  <c r="F40" i="4"/>
  <c r="E40" i="4"/>
  <c r="G39" i="4"/>
  <c r="H39" i="4" s="1"/>
  <c r="H38" i="4" s="1"/>
  <c r="D39" i="4"/>
  <c r="F38" i="4"/>
  <c r="E38" i="4"/>
  <c r="D38" i="4"/>
  <c r="G37" i="4"/>
  <c r="I37" i="4" s="1"/>
  <c r="D37" i="4"/>
  <c r="D36" i="4" s="1"/>
  <c r="F36" i="4"/>
  <c r="E36" i="4"/>
  <c r="G35" i="4"/>
  <c r="G34" i="4" s="1"/>
  <c r="D35" i="4"/>
  <c r="F34" i="4"/>
  <c r="F33" i="4" s="1"/>
  <c r="E34" i="4"/>
  <c r="D34" i="4"/>
  <c r="G27" i="4"/>
  <c r="I27" i="4" s="1"/>
  <c r="F26" i="4"/>
  <c r="E26" i="4"/>
  <c r="E25" i="4" s="1"/>
  <c r="E24" i="4" s="1"/>
  <c r="E23" i="4" s="1"/>
  <c r="E22" i="4" s="1"/>
  <c r="E21" i="4" s="1"/>
  <c r="D26" i="4"/>
  <c r="D25" i="4" s="1"/>
  <c r="D24" i="4" s="1"/>
  <c r="D23" i="4" s="1"/>
  <c r="D22" i="4" s="1"/>
  <c r="D21" i="4" s="1"/>
  <c r="F25" i="4"/>
  <c r="F24" i="4" s="1"/>
  <c r="F23" i="4" s="1"/>
  <c r="F22" i="4" s="1"/>
  <c r="F21" i="4" s="1"/>
  <c r="G20" i="4"/>
  <c r="I20" i="4" s="1"/>
  <c r="G19" i="4"/>
  <c r="I19" i="4" s="1"/>
  <c r="F19" i="4"/>
  <c r="E19" i="4"/>
  <c r="D19" i="4"/>
  <c r="F18" i="4"/>
  <c r="F17" i="4" s="1"/>
  <c r="F16" i="4" s="1"/>
  <c r="F15" i="4" s="1"/>
  <c r="E18" i="4"/>
  <c r="E17" i="4" s="1"/>
  <c r="E16" i="4" s="1"/>
  <c r="E15" i="4" s="1"/>
  <c r="D18" i="4"/>
  <c r="D17" i="4"/>
  <c r="D16" i="4" s="1"/>
  <c r="D15" i="4" s="1"/>
  <c r="G14" i="4"/>
  <c r="I14" i="4" s="1"/>
  <c r="F13" i="4"/>
  <c r="E13" i="4"/>
  <c r="D13" i="4"/>
  <c r="F12" i="4"/>
  <c r="F11" i="4" s="1"/>
  <c r="F10" i="4" s="1"/>
  <c r="F9" i="4" s="1"/>
  <c r="F8" i="4" s="1"/>
  <c r="E12" i="4"/>
  <c r="D12" i="4"/>
  <c r="E11" i="4"/>
  <c r="E10" i="4" s="1"/>
  <c r="E9" i="4" s="1"/>
  <c r="D11" i="4"/>
  <c r="D10" i="4" s="1"/>
  <c r="D9" i="4" s="1"/>
  <c r="D57" i="3"/>
  <c r="D53" i="3"/>
  <c r="D52" i="3" s="1"/>
  <c r="D49" i="3"/>
  <c r="G49" i="3" s="1"/>
  <c r="I49" i="3" s="1"/>
  <c r="D47" i="3"/>
  <c r="G47" i="3" s="1"/>
  <c r="D43" i="3"/>
  <c r="G43" i="3" s="1"/>
  <c r="D41" i="3"/>
  <c r="D40" i="3" s="1"/>
  <c r="D39" i="3"/>
  <c r="D38" i="3" s="1"/>
  <c r="D37" i="3"/>
  <c r="D36" i="3" s="1"/>
  <c r="D35" i="3"/>
  <c r="H196" i="3"/>
  <c r="H195" i="3" s="1"/>
  <c r="H194" i="3" s="1"/>
  <c r="H193" i="3" s="1"/>
  <c r="H192" i="3" s="1"/>
  <c r="H191" i="3" s="1"/>
  <c r="H190" i="3" s="1"/>
  <c r="G196" i="3"/>
  <c r="G195" i="3" s="1"/>
  <c r="F195" i="3"/>
  <c r="F194" i="3" s="1"/>
  <c r="F193" i="3" s="1"/>
  <c r="F192" i="3" s="1"/>
  <c r="F191" i="3" s="1"/>
  <c r="F190" i="3" s="1"/>
  <c r="E195" i="3"/>
  <c r="D195" i="3"/>
  <c r="E194" i="3"/>
  <c r="D194" i="3"/>
  <c r="D193" i="3" s="1"/>
  <c r="D192" i="3" s="1"/>
  <c r="D191" i="3" s="1"/>
  <c r="D190" i="3" s="1"/>
  <c r="E193" i="3"/>
  <c r="E192" i="3"/>
  <c r="E191" i="3" s="1"/>
  <c r="E190" i="3" s="1"/>
  <c r="I189" i="3"/>
  <c r="H189" i="3"/>
  <c r="I188" i="3"/>
  <c r="H188" i="3"/>
  <c r="H187" i="3" s="1"/>
  <c r="G187" i="3"/>
  <c r="I187" i="3" s="1"/>
  <c r="F187" i="3"/>
  <c r="E187" i="3"/>
  <c r="D187" i="3"/>
  <c r="C187" i="3"/>
  <c r="I186" i="3"/>
  <c r="H186" i="3"/>
  <c r="H185" i="3"/>
  <c r="G185" i="3"/>
  <c r="I185" i="3" s="1"/>
  <c r="F185" i="3"/>
  <c r="E185" i="3"/>
  <c r="D185" i="3"/>
  <c r="C185" i="3"/>
  <c r="I184" i="3"/>
  <c r="H184" i="3"/>
  <c r="I183" i="3"/>
  <c r="H183" i="3"/>
  <c r="H182" i="3" s="1"/>
  <c r="G182" i="3"/>
  <c r="I182" i="3" s="1"/>
  <c r="F182" i="3"/>
  <c r="E182" i="3"/>
  <c r="D182" i="3"/>
  <c r="C182" i="3"/>
  <c r="I181" i="3"/>
  <c r="H181" i="3"/>
  <c r="H180" i="3"/>
  <c r="G180" i="3"/>
  <c r="I180" i="3" s="1"/>
  <c r="F180" i="3"/>
  <c r="E180" i="3"/>
  <c r="D180" i="3"/>
  <c r="C180" i="3"/>
  <c r="I179" i="3"/>
  <c r="H179" i="3"/>
  <c r="I178" i="3"/>
  <c r="H178" i="3"/>
  <c r="G178" i="3"/>
  <c r="F178" i="3"/>
  <c r="E178" i="3"/>
  <c r="D178" i="3"/>
  <c r="C178" i="3"/>
  <c r="I177" i="3"/>
  <c r="H177" i="3"/>
  <c r="H176" i="3" s="1"/>
  <c r="I176" i="3"/>
  <c r="G176" i="3"/>
  <c r="F176" i="3"/>
  <c r="E176" i="3"/>
  <c r="D176" i="3"/>
  <c r="C176" i="3"/>
  <c r="I175" i="3"/>
  <c r="H175" i="3"/>
  <c r="H174" i="3" s="1"/>
  <c r="G174" i="3"/>
  <c r="I174" i="3" s="1"/>
  <c r="F174" i="3"/>
  <c r="E174" i="3"/>
  <c r="D174" i="3"/>
  <c r="C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H165" i="3" s="1"/>
  <c r="I165" i="3"/>
  <c r="G165" i="3"/>
  <c r="F165" i="3"/>
  <c r="F161" i="3" s="1"/>
  <c r="E165" i="3"/>
  <c r="D165" i="3"/>
  <c r="C165" i="3"/>
  <c r="I164" i="3"/>
  <c r="H164" i="3"/>
  <c r="H162" i="3" s="1"/>
  <c r="I163" i="3"/>
  <c r="H163" i="3"/>
  <c r="G162" i="3"/>
  <c r="F162" i="3"/>
  <c r="E162" i="3"/>
  <c r="E161" i="3" s="1"/>
  <c r="D162" i="3"/>
  <c r="D161" i="3" s="1"/>
  <c r="C162" i="3"/>
  <c r="I162" i="3" s="1"/>
  <c r="C161" i="3"/>
  <c r="I160" i="3"/>
  <c r="H160" i="3"/>
  <c r="H159" i="3"/>
  <c r="G159" i="3"/>
  <c r="F159" i="3"/>
  <c r="E159" i="3"/>
  <c r="D159" i="3"/>
  <c r="C159" i="3"/>
  <c r="I159" i="3" s="1"/>
  <c r="I158" i="3"/>
  <c r="H158" i="3"/>
  <c r="H157" i="3" s="1"/>
  <c r="H156" i="3" s="1"/>
  <c r="I157" i="3"/>
  <c r="G157" i="3"/>
  <c r="F157" i="3"/>
  <c r="F156" i="3" s="1"/>
  <c r="E157" i="3"/>
  <c r="E156" i="3" s="1"/>
  <c r="D157" i="3"/>
  <c r="C157" i="3"/>
  <c r="G156" i="3"/>
  <c r="D156" i="3"/>
  <c r="C156" i="3"/>
  <c r="I156" i="3" s="1"/>
  <c r="I155" i="3"/>
  <c r="H155" i="3"/>
  <c r="H154" i="3" s="1"/>
  <c r="I154" i="3"/>
  <c r="G154" i="3"/>
  <c r="F154" i="3"/>
  <c r="E154" i="3"/>
  <c r="E148" i="3" s="1"/>
  <c r="D154" i="3"/>
  <c r="D148" i="3" s="1"/>
  <c r="C154" i="3"/>
  <c r="I153" i="3"/>
  <c r="H153" i="3"/>
  <c r="I152" i="3"/>
  <c r="H152" i="3"/>
  <c r="I151" i="3"/>
  <c r="H151" i="3"/>
  <c r="G151" i="3"/>
  <c r="F151" i="3"/>
  <c r="E151" i="3"/>
  <c r="D151" i="3"/>
  <c r="C151" i="3"/>
  <c r="I150" i="3"/>
  <c r="H150" i="3"/>
  <c r="H149" i="3" s="1"/>
  <c r="I149" i="3"/>
  <c r="G149" i="3"/>
  <c r="F149" i="3"/>
  <c r="F148" i="3" s="1"/>
  <c r="E149" i="3"/>
  <c r="D149" i="3"/>
  <c r="C149" i="3"/>
  <c r="I148" i="3"/>
  <c r="G148" i="3"/>
  <c r="C148" i="3"/>
  <c r="I147" i="3"/>
  <c r="H147" i="3"/>
  <c r="H146" i="3" s="1"/>
  <c r="I146" i="3"/>
  <c r="G146" i="3"/>
  <c r="F146" i="3"/>
  <c r="F142" i="3" s="1"/>
  <c r="E146" i="3"/>
  <c r="D146" i="3"/>
  <c r="C146" i="3"/>
  <c r="I145" i="3"/>
  <c r="H145" i="3"/>
  <c r="H143" i="3" s="1"/>
  <c r="H142" i="3" s="1"/>
  <c r="I144" i="3"/>
  <c r="H144" i="3"/>
  <c r="G143" i="3"/>
  <c r="F143" i="3"/>
  <c r="E143" i="3"/>
  <c r="E142" i="3" s="1"/>
  <c r="D143" i="3"/>
  <c r="D142" i="3" s="1"/>
  <c r="C143" i="3"/>
  <c r="I143" i="3" s="1"/>
  <c r="G142" i="3"/>
  <c r="I142" i="3" s="1"/>
  <c r="C142" i="3"/>
  <c r="I141" i="3"/>
  <c r="H141" i="3"/>
  <c r="I140" i="3"/>
  <c r="H140" i="3"/>
  <c r="H139" i="3" s="1"/>
  <c r="G139" i="3"/>
  <c r="I139" i="3" s="1"/>
  <c r="F139" i="3"/>
  <c r="E139" i="3"/>
  <c r="D139" i="3"/>
  <c r="C139" i="3"/>
  <c r="I138" i="3"/>
  <c r="H138" i="3"/>
  <c r="H137" i="3"/>
  <c r="G137" i="3"/>
  <c r="I137" i="3" s="1"/>
  <c r="F137" i="3"/>
  <c r="E137" i="3"/>
  <c r="D137" i="3"/>
  <c r="D131" i="3" s="1"/>
  <c r="C137" i="3"/>
  <c r="I136" i="3"/>
  <c r="H136" i="3"/>
  <c r="I135" i="3"/>
  <c r="H135" i="3"/>
  <c r="I134" i="3"/>
  <c r="H134" i="3"/>
  <c r="I133" i="3"/>
  <c r="H133" i="3"/>
  <c r="H132" i="3" s="1"/>
  <c r="H131" i="3" s="1"/>
  <c r="G132" i="3"/>
  <c r="I132" i="3" s="1"/>
  <c r="F132" i="3"/>
  <c r="F131" i="3" s="1"/>
  <c r="E132" i="3"/>
  <c r="D132" i="3"/>
  <c r="C132" i="3"/>
  <c r="C131" i="3" s="1"/>
  <c r="E131" i="3"/>
  <c r="I130" i="3"/>
  <c r="H130" i="3"/>
  <c r="H129" i="3" s="1"/>
  <c r="G129" i="3"/>
  <c r="I129" i="3" s="1"/>
  <c r="F129" i="3"/>
  <c r="E129" i="3"/>
  <c r="D129" i="3"/>
  <c r="C129" i="3"/>
  <c r="I128" i="3"/>
  <c r="H128" i="3"/>
  <c r="H127" i="3"/>
  <c r="H126" i="3" s="1"/>
  <c r="G127" i="3"/>
  <c r="I127" i="3" s="1"/>
  <c r="F127" i="3"/>
  <c r="E127" i="3"/>
  <c r="D127" i="3"/>
  <c r="D126" i="3" s="1"/>
  <c r="C127" i="3"/>
  <c r="F126" i="3"/>
  <c r="E126" i="3"/>
  <c r="C126" i="3"/>
  <c r="I125" i="3"/>
  <c r="H125" i="3"/>
  <c r="H124" i="3"/>
  <c r="G124" i="3"/>
  <c r="I124" i="3" s="1"/>
  <c r="F124" i="3"/>
  <c r="E124" i="3"/>
  <c r="D124" i="3"/>
  <c r="C124" i="3"/>
  <c r="I123" i="3"/>
  <c r="H123" i="3"/>
  <c r="I122" i="3"/>
  <c r="H122" i="3"/>
  <c r="H121" i="3" s="1"/>
  <c r="G122" i="3"/>
  <c r="F122" i="3"/>
  <c r="E122" i="3"/>
  <c r="E121" i="3" s="1"/>
  <c r="D122" i="3"/>
  <c r="C122" i="3"/>
  <c r="G121" i="3"/>
  <c r="I121" i="3" s="1"/>
  <c r="F121" i="3"/>
  <c r="D121" i="3"/>
  <c r="C121" i="3"/>
  <c r="I120" i="3"/>
  <c r="H120" i="3"/>
  <c r="I119" i="3"/>
  <c r="H119" i="3"/>
  <c r="G119" i="3"/>
  <c r="F119" i="3"/>
  <c r="E119" i="3"/>
  <c r="E114" i="3" s="1"/>
  <c r="D119" i="3"/>
  <c r="C119" i="3"/>
  <c r="I118" i="3"/>
  <c r="H118" i="3"/>
  <c r="H117" i="3" s="1"/>
  <c r="I117" i="3"/>
  <c r="G117" i="3"/>
  <c r="F117" i="3"/>
  <c r="E117" i="3"/>
  <c r="D117" i="3"/>
  <c r="C117" i="3"/>
  <c r="I116" i="3"/>
  <c r="H116" i="3"/>
  <c r="H115" i="3" s="1"/>
  <c r="H114" i="3" s="1"/>
  <c r="G115" i="3"/>
  <c r="I115" i="3" s="1"/>
  <c r="F115" i="3"/>
  <c r="E115" i="3"/>
  <c r="D115" i="3"/>
  <c r="C115" i="3"/>
  <c r="C114" i="3" s="1"/>
  <c r="F114" i="3"/>
  <c r="D114" i="3"/>
  <c r="I113" i="3"/>
  <c r="H113" i="3"/>
  <c r="H111" i="3" s="1"/>
  <c r="I112" i="3"/>
  <c r="H112" i="3"/>
  <c r="I111" i="3"/>
  <c r="G111" i="3"/>
  <c r="F111" i="3"/>
  <c r="E111" i="3"/>
  <c r="E107" i="3" s="1"/>
  <c r="D111" i="3"/>
  <c r="C111" i="3"/>
  <c r="I110" i="3"/>
  <c r="H110" i="3"/>
  <c r="I109" i="3"/>
  <c r="H109" i="3"/>
  <c r="H108" i="3"/>
  <c r="G108" i="3"/>
  <c r="I108" i="3" s="1"/>
  <c r="F108" i="3"/>
  <c r="E108" i="3"/>
  <c r="D108" i="3"/>
  <c r="D107" i="3" s="1"/>
  <c r="C108" i="3"/>
  <c r="F107" i="3"/>
  <c r="C107" i="3"/>
  <c r="I106" i="3"/>
  <c r="H106" i="3"/>
  <c r="H105" i="3"/>
  <c r="G105" i="3"/>
  <c r="G100" i="3" s="1"/>
  <c r="I100" i="3" s="1"/>
  <c r="F105" i="3"/>
  <c r="E105" i="3"/>
  <c r="D105" i="3"/>
  <c r="D100" i="3" s="1"/>
  <c r="C105" i="3"/>
  <c r="I104" i="3"/>
  <c r="H104" i="3"/>
  <c r="I103" i="3"/>
  <c r="H103" i="3"/>
  <c r="G103" i="3"/>
  <c r="F103" i="3"/>
  <c r="E103" i="3"/>
  <c r="D103" i="3"/>
  <c r="C103" i="3"/>
  <c r="I102" i="3"/>
  <c r="H102" i="3"/>
  <c r="H101" i="3" s="1"/>
  <c r="H100" i="3" s="1"/>
  <c r="I101" i="3"/>
  <c r="G101" i="3"/>
  <c r="F101" i="3"/>
  <c r="F100" i="3" s="1"/>
  <c r="E101" i="3"/>
  <c r="D101" i="3"/>
  <c r="C101" i="3"/>
  <c r="E100" i="3"/>
  <c r="C100" i="3"/>
  <c r="I99" i="3"/>
  <c r="H99" i="3"/>
  <c r="H98" i="3" s="1"/>
  <c r="I98" i="3"/>
  <c r="G98" i="3"/>
  <c r="F98" i="3"/>
  <c r="F93" i="3" s="1"/>
  <c r="E98" i="3"/>
  <c r="D98" i="3"/>
  <c r="C98" i="3"/>
  <c r="I97" i="3"/>
  <c r="H97" i="3"/>
  <c r="H96" i="3" s="1"/>
  <c r="G96" i="3"/>
  <c r="I96" i="3" s="1"/>
  <c r="F96" i="3"/>
  <c r="E96" i="3"/>
  <c r="D96" i="3"/>
  <c r="C96" i="3"/>
  <c r="I95" i="3"/>
  <c r="H95" i="3"/>
  <c r="H94" i="3"/>
  <c r="H93" i="3" s="1"/>
  <c r="G94" i="3"/>
  <c r="I94" i="3" s="1"/>
  <c r="F94" i="3"/>
  <c r="E94" i="3"/>
  <c r="D94" i="3"/>
  <c r="D93" i="3" s="1"/>
  <c r="C94" i="3"/>
  <c r="C93" i="3" s="1"/>
  <c r="G93" i="3"/>
  <c r="I93" i="3" s="1"/>
  <c r="E93" i="3"/>
  <c r="I92" i="3"/>
  <c r="H92" i="3"/>
  <c r="H91" i="3" s="1"/>
  <c r="G92" i="3"/>
  <c r="I91" i="3"/>
  <c r="G91" i="3"/>
  <c r="F91" i="3"/>
  <c r="E91" i="3"/>
  <c r="D91" i="3"/>
  <c r="D68" i="3" s="1"/>
  <c r="C91" i="3"/>
  <c r="H90" i="3"/>
  <c r="H89" i="3" s="1"/>
  <c r="G90" i="3"/>
  <c r="I90" i="3" s="1"/>
  <c r="F89" i="3"/>
  <c r="E90" i="3"/>
  <c r="G89" i="3"/>
  <c r="I89" i="3" s="1"/>
  <c r="E89" i="3"/>
  <c r="D89" i="3"/>
  <c r="C89" i="3"/>
  <c r="G88" i="3"/>
  <c r="H88" i="3" s="1"/>
  <c r="H87" i="3" s="1"/>
  <c r="F87" i="3"/>
  <c r="E87" i="3"/>
  <c r="D87" i="3"/>
  <c r="C87" i="3"/>
  <c r="E86" i="3"/>
  <c r="G86" i="3" s="1"/>
  <c r="F85" i="3"/>
  <c r="E85" i="3"/>
  <c r="D85" i="3"/>
  <c r="C85" i="3"/>
  <c r="I84" i="3"/>
  <c r="H84" i="3"/>
  <c r="G84" i="3"/>
  <c r="H83" i="3"/>
  <c r="G83" i="3"/>
  <c r="I83" i="3" s="1"/>
  <c r="F83" i="3"/>
  <c r="E83" i="3"/>
  <c r="D83" i="3"/>
  <c r="C83" i="3"/>
  <c r="G82" i="3"/>
  <c r="G81" i="3" s="1"/>
  <c r="I81" i="3" s="1"/>
  <c r="F81" i="3"/>
  <c r="E81" i="3"/>
  <c r="D81" i="3"/>
  <c r="C81" i="3"/>
  <c r="H80" i="3"/>
  <c r="H79" i="3" s="1"/>
  <c r="G80" i="3"/>
  <c r="G79" i="3" s="1"/>
  <c r="I79" i="3" s="1"/>
  <c r="F79" i="3"/>
  <c r="E79" i="3"/>
  <c r="D79" i="3"/>
  <c r="C79" i="3"/>
  <c r="G78" i="3"/>
  <c r="I78" i="3" s="1"/>
  <c r="G77" i="3"/>
  <c r="I77" i="3" s="1"/>
  <c r="F77" i="3"/>
  <c r="E77" i="3"/>
  <c r="D77" i="3"/>
  <c r="C77" i="3"/>
  <c r="I76" i="3"/>
  <c r="H76" i="3"/>
  <c r="G76" i="3"/>
  <c r="I75" i="3"/>
  <c r="H75" i="3"/>
  <c r="G75" i="3"/>
  <c r="F75" i="3"/>
  <c r="E75" i="3"/>
  <c r="D75" i="3"/>
  <c r="G74" i="3"/>
  <c r="G73" i="3" s="1"/>
  <c r="I73" i="3" s="1"/>
  <c r="F73" i="3"/>
  <c r="E73" i="3"/>
  <c r="D73" i="3"/>
  <c r="G72" i="3"/>
  <c r="G71" i="3" s="1"/>
  <c r="I71" i="3" s="1"/>
  <c r="F71" i="3"/>
  <c r="E71" i="3"/>
  <c r="D71" i="3"/>
  <c r="E70" i="3"/>
  <c r="G70" i="3" s="1"/>
  <c r="F69" i="3"/>
  <c r="E69" i="3"/>
  <c r="E68" i="3" s="1"/>
  <c r="D69" i="3"/>
  <c r="G65" i="3"/>
  <c r="G64" i="3" s="1"/>
  <c r="F64" i="3"/>
  <c r="F63" i="3" s="1"/>
  <c r="F62" i="3" s="1"/>
  <c r="F61" i="3" s="1"/>
  <c r="E64" i="3"/>
  <c r="D64" i="3"/>
  <c r="E63" i="3"/>
  <c r="E62" i="3" s="1"/>
  <c r="E61" i="3" s="1"/>
  <c r="D63" i="3"/>
  <c r="D62" i="3" s="1"/>
  <c r="D61" i="3" s="1"/>
  <c r="H58" i="3"/>
  <c r="H57" i="3" s="1"/>
  <c r="H56" i="3" s="1"/>
  <c r="G58" i="3"/>
  <c r="G57" i="3" s="1"/>
  <c r="E57" i="3"/>
  <c r="D56" i="3"/>
  <c r="F56" i="3"/>
  <c r="E56" i="3"/>
  <c r="G55" i="3"/>
  <c r="G54" i="3" s="1"/>
  <c r="I54" i="3" s="1"/>
  <c r="F54" i="3"/>
  <c r="E54" i="3"/>
  <c r="D54" i="3"/>
  <c r="G53" i="3"/>
  <c r="G52" i="3" s="1"/>
  <c r="I52" i="3" s="1"/>
  <c r="F52" i="3"/>
  <c r="E52" i="3"/>
  <c r="I51" i="3"/>
  <c r="G51" i="3"/>
  <c r="H51" i="3" s="1"/>
  <c r="H50" i="3" s="1"/>
  <c r="I50" i="3"/>
  <c r="G50" i="3"/>
  <c r="F50" i="3"/>
  <c r="E50" i="3"/>
  <c r="D50" i="3"/>
  <c r="F48" i="3"/>
  <c r="E48" i="3"/>
  <c r="D48" i="3"/>
  <c r="F46" i="3"/>
  <c r="E46" i="3"/>
  <c r="I45" i="3"/>
  <c r="G45" i="3"/>
  <c r="H45" i="3" s="1"/>
  <c r="H44" i="3" s="1"/>
  <c r="G44" i="3"/>
  <c r="I44" i="3" s="1"/>
  <c r="F44" i="3"/>
  <c r="E44" i="3"/>
  <c r="D44" i="3"/>
  <c r="F42" i="3"/>
  <c r="E42" i="3"/>
  <c r="D42" i="3"/>
  <c r="E40" i="3"/>
  <c r="G39" i="3"/>
  <c r="G38" i="3" s="1"/>
  <c r="I38" i="3" s="1"/>
  <c r="F38" i="3"/>
  <c r="E38" i="3"/>
  <c r="G37" i="3"/>
  <c r="I37" i="3" s="1"/>
  <c r="F36" i="3"/>
  <c r="E36" i="3"/>
  <c r="G35" i="3"/>
  <c r="I35" i="3" s="1"/>
  <c r="F34" i="3"/>
  <c r="E34" i="3"/>
  <c r="D34" i="3"/>
  <c r="G27" i="3"/>
  <c r="I27" i="3" s="1"/>
  <c r="F26" i="3"/>
  <c r="F25" i="3" s="1"/>
  <c r="F24" i="3" s="1"/>
  <c r="F23" i="3" s="1"/>
  <c r="F22" i="3" s="1"/>
  <c r="F21" i="3" s="1"/>
  <c r="E26" i="3"/>
  <c r="E25" i="3" s="1"/>
  <c r="E24" i="3" s="1"/>
  <c r="E23" i="3" s="1"/>
  <c r="E22" i="3" s="1"/>
  <c r="E21" i="3" s="1"/>
  <c r="D26" i="3"/>
  <c r="D25" i="3"/>
  <c r="D24" i="3" s="1"/>
  <c r="D23" i="3" s="1"/>
  <c r="D22" i="3" s="1"/>
  <c r="D21" i="3" s="1"/>
  <c r="I20" i="3"/>
  <c r="H20" i="3"/>
  <c r="H19" i="3" s="1"/>
  <c r="H18" i="3" s="1"/>
  <c r="H17" i="3" s="1"/>
  <c r="H16" i="3" s="1"/>
  <c r="H15" i="3" s="1"/>
  <c r="G20" i="3"/>
  <c r="I19" i="3"/>
  <c r="G19" i="3"/>
  <c r="F19" i="3"/>
  <c r="E19" i="3"/>
  <c r="E18" i="3" s="1"/>
  <c r="E17" i="3" s="1"/>
  <c r="E16" i="3" s="1"/>
  <c r="E15" i="3" s="1"/>
  <c r="D19" i="3"/>
  <c r="D18" i="3" s="1"/>
  <c r="D17" i="3" s="1"/>
  <c r="D16" i="3" s="1"/>
  <c r="D15" i="3" s="1"/>
  <c r="G18" i="3"/>
  <c r="I18" i="3" s="1"/>
  <c r="F18" i="3"/>
  <c r="F17" i="3" s="1"/>
  <c r="F16" i="3" s="1"/>
  <c r="F15" i="3" s="1"/>
  <c r="G14" i="3"/>
  <c r="I14" i="3" s="1"/>
  <c r="F13" i="3"/>
  <c r="F12" i="3" s="1"/>
  <c r="F11" i="3" s="1"/>
  <c r="F10" i="3" s="1"/>
  <c r="F9" i="3" s="1"/>
  <c r="E13" i="3"/>
  <c r="E12" i="3" s="1"/>
  <c r="E11" i="3" s="1"/>
  <c r="E10" i="3" s="1"/>
  <c r="E9" i="3" s="1"/>
  <c r="D13" i="3"/>
  <c r="D12" i="3"/>
  <c r="D11" i="3" s="1"/>
  <c r="D10" i="3" s="1"/>
  <c r="D9" i="3" s="1"/>
  <c r="D8" i="3" s="1"/>
  <c r="D7" i="3" s="1"/>
  <c r="C7" i="3"/>
  <c r="I92" i="4" l="1"/>
  <c r="G90" i="4"/>
  <c r="I86" i="4"/>
  <c r="G85" i="4"/>
  <c r="I85" i="4" s="1"/>
  <c r="G73" i="4"/>
  <c r="I73" i="4" s="1"/>
  <c r="I70" i="4"/>
  <c r="H70" i="4"/>
  <c r="H69" i="4" s="1"/>
  <c r="G69" i="4"/>
  <c r="I69" i="4" s="1"/>
  <c r="E69" i="4"/>
  <c r="E68" i="4" s="1"/>
  <c r="E67" i="4" s="1"/>
  <c r="E66" i="4" s="1"/>
  <c r="E60" i="4" s="1"/>
  <c r="E59" i="4" s="1"/>
  <c r="H55" i="4"/>
  <c r="H54" i="4" s="1"/>
  <c r="G38" i="4"/>
  <c r="I38" i="4" s="1"/>
  <c r="E33" i="4"/>
  <c r="E32" i="4" s="1"/>
  <c r="E31" i="4" s="1"/>
  <c r="E30" i="4" s="1"/>
  <c r="E29" i="4" s="1"/>
  <c r="I58" i="3"/>
  <c r="I34" i="4"/>
  <c r="F7" i="4"/>
  <c r="D33" i="4"/>
  <c r="D60" i="4"/>
  <c r="D59" i="4" s="1"/>
  <c r="I64" i="4"/>
  <c r="G63" i="4"/>
  <c r="G57" i="4"/>
  <c r="I58" i="4"/>
  <c r="H58" i="4"/>
  <c r="H57" i="4" s="1"/>
  <c r="H56" i="4" s="1"/>
  <c r="D8" i="4"/>
  <c r="D7" i="4" s="1"/>
  <c r="G48" i="4"/>
  <c r="I48" i="4" s="1"/>
  <c r="I49" i="4"/>
  <c r="H49" i="4"/>
  <c r="H48" i="4" s="1"/>
  <c r="E8" i="4"/>
  <c r="E7" i="4" s="1"/>
  <c r="F32" i="4"/>
  <c r="F31" i="4" s="1"/>
  <c r="F30" i="4" s="1"/>
  <c r="F29" i="4" s="1"/>
  <c r="F28" i="4" s="1"/>
  <c r="F100" i="4" s="1"/>
  <c r="G18" i="4"/>
  <c r="I35" i="4"/>
  <c r="I43" i="4"/>
  <c r="D57" i="4"/>
  <c r="D56" i="4" s="1"/>
  <c r="G36" i="4"/>
  <c r="I36" i="4" s="1"/>
  <c r="I39" i="4"/>
  <c r="G41" i="4"/>
  <c r="G44" i="4"/>
  <c r="I44" i="4" s="1"/>
  <c r="D48" i="4"/>
  <c r="G54" i="4"/>
  <c r="I54" i="4" s="1"/>
  <c r="I72" i="4"/>
  <c r="H74" i="4"/>
  <c r="H73" i="4" s="1"/>
  <c r="G81" i="4"/>
  <c r="I81" i="4" s="1"/>
  <c r="I88" i="4"/>
  <c r="H90" i="4"/>
  <c r="H89" i="4" s="1"/>
  <c r="H99" i="4"/>
  <c r="H98" i="4" s="1"/>
  <c r="H97" i="4" s="1"/>
  <c r="H96" i="4" s="1"/>
  <c r="H95" i="4" s="1"/>
  <c r="H94" i="4" s="1"/>
  <c r="H93" i="4" s="1"/>
  <c r="I80" i="4"/>
  <c r="G13" i="4"/>
  <c r="G26" i="4"/>
  <c r="H51" i="4"/>
  <c r="H50" i="4" s="1"/>
  <c r="G83" i="4"/>
  <c r="I83" i="4" s="1"/>
  <c r="H92" i="4"/>
  <c r="H91" i="4" s="1"/>
  <c r="H35" i="4"/>
  <c r="H34" i="4" s="1"/>
  <c r="H43" i="4"/>
  <c r="H42" i="4" s="1"/>
  <c r="H53" i="4"/>
  <c r="H52" i="4" s="1"/>
  <c r="H65" i="4"/>
  <c r="H64" i="4" s="1"/>
  <c r="H63" i="4" s="1"/>
  <c r="H62" i="4" s="1"/>
  <c r="H61" i="4" s="1"/>
  <c r="G71" i="4"/>
  <c r="I71" i="4" s="1"/>
  <c r="H80" i="4"/>
  <c r="H79" i="4" s="1"/>
  <c r="G87" i="4"/>
  <c r="I87" i="4" s="1"/>
  <c r="I53" i="4"/>
  <c r="I65" i="4"/>
  <c r="H14" i="4"/>
  <c r="H13" i="4" s="1"/>
  <c r="H12" i="4" s="1"/>
  <c r="H11" i="4" s="1"/>
  <c r="H10" i="4" s="1"/>
  <c r="H9" i="4" s="1"/>
  <c r="H27" i="4"/>
  <c r="H26" i="4" s="1"/>
  <c r="H25" i="4" s="1"/>
  <c r="H24" i="4" s="1"/>
  <c r="H23" i="4" s="1"/>
  <c r="H22" i="4" s="1"/>
  <c r="H21" i="4" s="1"/>
  <c r="H37" i="4"/>
  <c r="H36" i="4" s="1"/>
  <c r="G47" i="4"/>
  <c r="H84" i="4"/>
  <c r="H83" i="4" s="1"/>
  <c r="H20" i="4"/>
  <c r="H19" i="4" s="1"/>
  <c r="H18" i="4" s="1"/>
  <c r="H17" i="4" s="1"/>
  <c r="H16" i="4" s="1"/>
  <c r="H15" i="4" s="1"/>
  <c r="G97" i="4"/>
  <c r="I80" i="3"/>
  <c r="H78" i="3"/>
  <c r="H77" i="3" s="1"/>
  <c r="F68" i="3"/>
  <c r="E33" i="3"/>
  <c r="E32" i="3" s="1"/>
  <c r="E31" i="3" s="1"/>
  <c r="E30" i="3" s="1"/>
  <c r="E29" i="3" s="1"/>
  <c r="H53" i="3"/>
  <c r="H52" i="3" s="1"/>
  <c r="I53" i="3"/>
  <c r="I47" i="3"/>
  <c r="H47" i="3"/>
  <c r="H46" i="3" s="1"/>
  <c r="G46" i="3"/>
  <c r="I46" i="3" s="1"/>
  <c r="D46" i="3"/>
  <c r="G42" i="3"/>
  <c r="I42" i="3" s="1"/>
  <c r="I43" i="3"/>
  <c r="H43" i="3"/>
  <c r="H42" i="3" s="1"/>
  <c r="G41" i="3"/>
  <c r="I41" i="3" s="1"/>
  <c r="H39" i="3"/>
  <c r="H38" i="3" s="1"/>
  <c r="I39" i="3"/>
  <c r="D33" i="3"/>
  <c r="D32" i="3" s="1"/>
  <c r="D31" i="3" s="1"/>
  <c r="D30" i="3" s="1"/>
  <c r="D29" i="3" s="1"/>
  <c r="H35" i="3"/>
  <c r="H34" i="3" s="1"/>
  <c r="G34" i="3"/>
  <c r="I34" i="3" s="1"/>
  <c r="I57" i="3"/>
  <c r="G56" i="3"/>
  <c r="I56" i="3" s="1"/>
  <c r="I64" i="3"/>
  <c r="G63" i="3"/>
  <c r="E8" i="3"/>
  <c r="E7" i="3" s="1"/>
  <c r="F33" i="3"/>
  <c r="F32" i="3" s="1"/>
  <c r="F31" i="3" s="1"/>
  <c r="F30" i="3" s="1"/>
  <c r="F29" i="3" s="1"/>
  <c r="F8" i="3"/>
  <c r="F7" i="3" s="1"/>
  <c r="E67" i="3"/>
  <c r="E66" i="3" s="1"/>
  <c r="E60" i="3" s="1"/>
  <c r="E59" i="3" s="1"/>
  <c r="C67" i="3"/>
  <c r="C66" i="3" s="1"/>
  <c r="C60" i="3" s="1"/>
  <c r="C59" i="3" s="1"/>
  <c r="C28" i="3" s="1"/>
  <c r="H86" i="3"/>
  <c r="H85" i="3" s="1"/>
  <c r="I86" i="3"/>
  <c r="G85" i="3"/>
  <c r="I85" i="3" s="1"/>
  <c r="I195" i="3"/>
  <c r="G194" i="3"/>
  <c r="D60" i="3"/>
  <c r="D59" i="3" s="1"/>
  <c r="H70" i="3"/>
  <c r="H69" i="3" s="1"/>
  <c r="I70" i="3"/>
  <c r="G69" i="3"/>
  <c r="F67" i="3"/>
  <c r="F66" i="3" s="1"/>
  <c r="F60" i="3" s="1"/>
  <c r="F59" i="3" s="1"/>
  <c r="H107" i="3"/>
  <c r="C197" i="3"/>
  <c r="H148" i="3"/>
  <c r="H161" i="3"/>
  <c r="D67" i="3"/>
  <c r="D66" i="3" s="1"/>
  <c r="H55" i="3"/>
  <c r="H54" i="3" s="1"/>
  <c r="H72" i="3"/>
  <c r="H71" i="3" s="1"/>
  <c r="G107" i="3"/>
  <c r="I107" i="3" s="1"/>
  <c r="G126" i="3"/>
  <c r="I126" i="3" s="1"/>
  <c r="G13" i="3"/>
  <c r="G26" i="3"/>
  <c r="G36" i="3"/>
  <c r="I36" i="3" s="1"/>
  <c r="G48" i="3"/>
  <c r="I48" i="3" s="1"/>
  <c r="I55" i="3"/>
  <c r="I65" i="3"/>
  <c r="I72" i="3"/>
  <c r="H74" i="3"/>
  <c r="H73" i="3" s="1"/>
  <c r="H82" i="3"/>
  <c r="H81" i="3" s="1"/>
  <c r="I88" i="3"/>
  <c r="I105" i="3"/>
  <c r="G131" i="3"/>
  <c r="I131" i="3" s="1"/>
  <c r="I196" i="3"/>
  <c r="H65" i="3"/>
  <c r="H64" i="3" s="1"/>
  <c r="H63" i="3" s="1"/>
  <c r="H62" i="3" s="1"/>
  <c r="H61" i="3" s="1"/>
  <c r="I74" i="3"/>
  <c r="I82" i="3"/>
  <c r="F40" i="3"/>
  <c r="G161" i="3"/>
  <c r="I161" i="3" s="1"/>
  <c r="G87" i="3"/>
  <c r="I87" i="3" s="1"/>
  <c r="H14" i="3"/>
  <c r="H13" i="3" s="1"/>
  <c r="H12" i="3" s="1"/>
  <c r="H11" i="3" s="1"/>
  <c r="H10" i="3" s="1"/>
  <c r="H9" i="3" s="1"/>
  <c r="H8" i="3" s="1"/>
  <c r="H27" i="3"/>
  <c r="H26" i="3" s="1"/>
  <c r="H25" i="3" s="1"/>
  <c r="H24" i="3" s="1"/>
  <c r="H23" i="3" s="1"/>
  <c r="H22" i="3" s="1"/>
  <c r="H21" i="3" s="1"/>
  <c r="H37" i="3"/>
  <c r="H36" i="3" s="1"/>
  <c r="H49" i="3"/>
  <c r="H48" i="3" s="1"/>
  <c r="G114" i="3"/>
  <c r="I114" i="3" s="1"/>
  <c r="G17" i="3"/>
  <c r="I90" i="4" l="1"/>
  <c r="G89" i="4"/>
  <c r="I89" i="4" s="1"/>
  <c r="H68" i="4"/>
  <c r="H67" i="4" s="1"/>
  <c r="H66" i="4" s="1"/>
  <c r="H60" i="4" s="1"/>
  <c r="H59" i="4" s="1"/>
  <c r="E28" i="4"/>
  <c r="E100" i="4" s="1"/>
  <c r="I57" i="4"/>
  <c r="G56" i="4"/>
  <c r="I56" i="4" s="1"/>
  <c r="I63" i="4"/>
  <c r="G62" i="4"/>
  <c r="I13" i="4"/>
  <c r="G12" i="4"/>
  <c r="D32" i="4"/>
  <c r="D31" i="4" s="1"/>
  <c r="D30" i="4" s="1"/>
  <c r="D29" i="4" s="1"/>
  <c r="D28" i="4" s="1"/>
  <c r="D100" i="4" s="1"/>
  <c r="I47" i="4"/>
  <c r="H47" i="4"/>
  <c r="H46" i="4" s="1"/>
  <c r="G46" i="4"/>
  <c r="I46" i="4" s="1"/>
  <c r="H8" i="4"/>
  <c r="H7" i="4" s="1"/>
  <c r="G68" i="4"/>
  <c r="I18" i="4"/>
  <c r="G17" i="4"/>
  <c r="I26" i="4"/>
  <c r="G25" i="4"/>
  <c r="H33" i="4"/>
  <c r="H32" i="4" s="1"/>
  <c r="H31" i="4" s="1"/>
  <c r="H30" i="4" s="1"/>
  <c r="H29" i="4" s="1"/>
  <c r="I97" i="4"/>
  <c r="G96" i="4"/>
  <c r="I41" i="4"/>
  <c r="H41" i="4"/>
  <c r="H40" i="4" s="1"/>
  <c r="G40" i="4"/>
  <c r="I40" i="4" s="1"/>
  <c r="E28" i="3"/>
  <c r="E197" i="3" s="1"/>
  <c r="D28" i="3"/>
  <c r="D197" i="3" s="1"/>
  <c r="G40" i="3"/>
  <c r="I40" i="3" s="1"/>
  <c r="H41" i="3"/>
  <c r="H40" i="3" s="1"/>
  <c r="H33" i="3"/>
  <c r="H32" i="3" s="1"/>
  <c r="H31" i="3" s="1"/>
  <c r="H30" i="3" s="1"/>
  <c r="H29" i="3" s="1"/>
  <c r="F28" i="3"/>
  <c r="F197" i="3" s="1"/>
  <c r="I69" i="3"/>
  <c r="G68" i="3"/>
  <c r="G62" i="3"/>
  <c r="I63" i="3"/>
  <c r="H7" i="3"/>
  <c r="I194" i="3"/>
  <c r="G193" i="3"/>
  <c r="I13" i="3"/>
  <c r="G12" i="3"/>
  <c r="H68" i="3"/>
  <c r="H67" i="3" s="1"/>
  <c r="H66" i="3" s="1"/>
  <c r="H60" i="3" s="1"/>
  <c r="H59" i="3" s="1"/>
  <c r="G16" i="3"/>
  <c r="I17" i="3"/>
  <c r="I26" i="3"/>
  <c r="G25" i="3"/>
  <c r="H28" i="4" l="1"/>
  <c r="H100" i="4" s="1"/>
  <c r="I25" i="4"/>
  <c r="G24" i="4"/>
  <c r="I17" i="4"/>
  <c r="G16" i="4"/>
  <c r="I12" i="4"/>
  <c r="G11" i="4"/>
  <c r="I68" i="4"/>
  <c r="G67" i="4"/>
  <c r="I96" i="4"/>
  <c r="G95" i="4"/>
  <c r="G33" i="4"/>
  <c r="I62" i="4"/>
  <c r="G61" i="4"/>
  <c r="G33" i="3"/>
  <c r="G32" i="3" s="1"/>
  <c r="H28" i="3"/>
  <c r="H197" i="3" s="1"/>
  <c r="I12" i="3"/>
  <c r="G11" i="3"/>
  <c r="I16" i="3"/>
  <c r="G15" i="3"/>
  <c r="I15" i="3" s="1"/>
  <c r="I62" i="3"/>
  <c r="G61" i="3"/>
  <c r="I193" i="3"/>
  <c r="G192" i="3"/>
  <c r="I25" i="3"/>
  <c r="G24" i="3"/>
  <c r="I68" i="3"/>
  <c r="G67" i="3"/>
  <c r="I24" i="4" l="1"/>
  <c r="G23" i="4"/>
  <c r="I33" i="4"/>
  <c r="G32" i="4"/>
  <c r="G94" i="4"/>
  <c r="I95" i="4"/>
  <c r="I67" i="4"/>
  <c r="G66" i="4"/>
  <c r="I66" i="4" s="1"/>
  <c r="I11" i="4"/>
  <c r="G10" i="4"/>
  <c r="I61" i="4"/>
  <c r="I16" i="4"/>
  <c r="G15" i="4"/>
  <c r="I15" i="4" s="1"/>
  <c r="I33" i="3"/>
  <c r="G10" i="3"/>
  <c r="I11" i="3"/>
  <c r="I192" i="3"/>
  <c r="G191" i="3"/>
  <c r="I32" i="3"/>
  <c r="G31" i="3"/>
  <c r="I61" i="3"/>
  <c r="G23" i="3"/>
  <c r="I24" i="3"/>
  <c r="I67" i="3"/>
  <c r="G66" i="3"/>
  <c r="I66" i="3" s="1"/>
  <c r="I10" i="4" l="1"/>
  <c r="G9" i="4"/>
  <c r="I94" i="4"/>
  <c r="G93" i="4"/>
  <c r="I93" i="4" s="1"/>
  <c r="I23" i="4"/>
  <c r="G22" i="4"/>
  <c r="G60" i="4"/>
  <c r="G31" i="4"/>
  <c r="I32" i="4"/>
  <c r="I23" i="3"/>
  <c r="G22" i="3"/>
  <c r="I191" i="3"/>
  <c r="G190" i="3"/>
  <c r="I190" i="3" s="1"/>
  <c r="I31" i="3"/>
  <c r="G30" i="3"/>
  <c r="I10" i="3"/>
  <c r="G9" i="3"/>
  <c r="G60" i="3"/>
  <c r="I9" i="4" l="1"/>
  <c r="G8" i="4"/>
  <c r="I60" i="4"/>
  <c r="G59" i="4"/>
  <c r="I59" i="4" s="1"/>
  <c r="I31" i="4"/>
  <c r="G30" i="4"/>
  <c r="I22" i="4"/>
  <c r="G21" i="4"/>
  <c r="I21" i="4" s="1"/>
  <c r="I9" i="3"/>
  <c r="G8" i="3"/>
  <c r="I30" i="3"/>
  <c r="G29" i="3"/>
  <c r="I22" i="3"/>
  <c r="G21" i="3"/>
  <c r="I21" i="3" s="1"/>
  <c r="I60" i="3"/>
  <c r="G59" i="3"/>
  <c r="I59" i="3" s="1"/>
  <c r="I8" i="4" l="1"/>
  <c r="G7" i="4"/>
  <c r="I7" i="4" s="1"/>
  <c r="I30" i="4"/>
  <c r="G29" i="4"/>
  <c r="I29" i="3"/>
  <c r="G28" i="3"/>
  <c r="I8" i="3"/>
  <c r="G7" i="3"/>
  <c r="I7" i="3" s="1"/>
  <c r="G28" i="4" l="1"/>
  <c r="I29" i="4"/>
  <c r="G197" i="3"/>
  <c r="I197" i="3" s="1"/>
  <c r="I28" i="3"/>
  <c r="I28" i="4" l="1"/>
  <c r="G100" i="4"/>
  <c r="I100" i="4" s="1"/>
</calcChain>
</file>

<file path=xl/sharedStrings.xml><?xml version="1.0" encoding="utf-8"?>
<sst xmlns="http://schemas.openxmlformats.org/spreadsheetml/2006/main" count="598" uniqueCount="231">
  <si>
    <t>076.01.CQ</t>
  </si>
  <si>
    <t>Penyelenggaraan Pemilu dalam Proses Konsolidasi Demokrasi</t>
  </si>
  <si>
    <t>6709</t>
  </si>
  <si>
    <t>6709.QGE</t>
  </si>
  <si>
    <t>6709.QGE.001</t>
  </si>
  <si>
    <t>Perencanaan dan Penganggaran Pemilu</t>
  </si>
  <si>
    <t>111</t>
  </si>
  <si>
    <t>Pelaksanaan Rencana dan Anggaran Pemilu</t>
  </si>
  <si>
    <t>A</t>
  </si>
  <si>
    <t>521219</t>
  </si>
  <si>
    <t>Belanja Barang Non Operasional Lainnya</t>
  </si>
  <si>
    <t/>
  </si>
  <si>
    <t>6709.RAN</t>
  </si>
  <si>
    <t>6709.RAN.001</t>
  </si>
  <si>
    <t>Sarana IT Pemilu</t>
  </si>
  <si>
    <t>110</t>
  </si>
  <si>
    <t>Pengelolaan Sarana IT KPU</t>
  </si>
  <si>
    <t>- Pengelolaan IT Pemilu</t>
  </si>
  <si>
    <t>6710</t>
  </si>
  <si>
    <t>Pendaftaran, Verifikasi, dan Penetapan Peserta Pemilu</t>
  </si>
  <si>
    <t>6710.QGE</t>
  </si>
  <si>
    <t>6710.QGE.001</t>
  </si>
  <si>
    <t>Pendaftaran dan Verifikasi Partai Politik Peserta Pemilu</t>
  </si>
  <si>
    <t>Pelaksanaan Pendaftaran dan Verifikasi Partai Politik Peserta Pemilu</t>
  </si>
  <si>
    <t>- Dukungan Kegiatan Verpol dan Sengketa</t>
  </si>
  <si>
    <t>076.01.WA</t>
  </si>
  <si>
    <t>Program Dukungan Manajemen</t>
  </si>
  <si>
    <t>3355</t>
  </si>
  <si>
    <t>Pengelolaan Keuangan dan Barang Milik Negara</t>
  </si>
  <si>
    <t>3355.EBA</t>
  </si>
  <si>
    <t>3355.EBA.994</t>
  </si>
  <si>
    <t>Layanan Perkantoran</t>
  </si>
  <si>
    <t>001</t>
  </si>
  <si>
    <t>Gaji dan Tunjangan</t>
  </si>
  <si>
    <t>511111</t>
  </si>
  <si>
    <t>Belanja Gaji Pokok PNS</t>
  </si>
  <si>
    <t>- Belanja Gaji Pokok PNS</t>
  </si>
  <si>
    <t>511119</t>
  </si>
  <si>
    <t>Belanja Pembulatan Gaji PNS</t>
  </si>
  <si>
    <t>- Belanja Pembulatan Gaji PNS</t>
  </si>
  <si>
    <t>511121</t>
  </si>
  <si>
    <t>Belanja Tunj. Suami/Istri PNS</t>
  </si>
  <si>
    <t>- Belanja Tunj. Suami/Istri PNS</t>
  </si>
  <si>
    <t>511122</t>
  </si>
  <si>
    <t>Belanja Tunj. Anak PNS</t>
  </si>
  <si>
    <t>- Belanja Tunj. Anak PNS</t>
  </si>
  <si>
    <t>511123</t>
  </si>
  <si>
    <t>Belanja Tunj. Struktural PNS</t>
  </si>
  <si>
    <t>- Belanja Tunj. Struktural PNS</t>
  </si>
  <si>
    <t>511124</t>
  </si>
  <si>
    <t>Belanja Tunj. Fungsional PNS</t>
  </si>
  <si>
    <t>- Belanja Tunj. Fungsional PNS</t>
  </si>
  <si>
    <t>511125</t>
  </si>
  <si>
    <t>Belanja Tunj. PPh PNS</t>
  </si>
  <si>
    <t>- Belanja Tunj. PPh PNS</t>
  </si>
  <si>
    <t>511126</t>
  </si>
  <si>
    <t>Belanja Tunj. Beras PNS</t>
  </si>
  <si>
    <t>- Belanja Tunj. Beras PNS</t>
  </si>
  <si>
    <t>511129</t>
  </si>
  <si>
    <t>Belanja Uang Makan PNS</t>
  </si>
  <si>
    <t>- Belanja Uang Makan PNS</t>
  </si>
  <si>
    <t>511151</t>
  </si>
  <si>
    <t>Belanja Tunjangan Umum PNS</t>
  </si>
  <si>
    <t>- Belanja Tunjangan Umum PNS</t>
  </si>
  <si>
    <t>512411</t>
  </si>
  <si>
    <t>Belanja Pegawai (Tunjangan Khusus/Kegiatan/Kinerja)</t>
  </si>
  <si>
    <t>- Belanja Pegawai (TUKIN)</t>
  </si>
  <si>
    <t>B</t>
  </si>
  <si>
    <t>Uang Kehormatan</t>
  </si>
  <si>
    <t>511332</t>
  </si>
  <si>
    <t>Belanja Uang Kehormatan Pejabat Negara</t>
  </si>
  <si>
    <t>- Belanja Uang Kehormatan Pejabat Negara</t>
  </si>
  <si>
    <t>3360</t>
  </si>
  <si>
    <t>Operasional Perkantoran dan Dukungan Sarana Prasarana</t>
  </si>
  <si>
    <t>3360.EBA</t>
  </si>
  <si>
    <t>3360.EBA.962</t>
  </si>
  <si>
    <t>Dukungan Fasilitasi Kegiatan KPU</t>
  </si>
  <si>
    <t>051</t>
  </si>
  <si>
    <t>Layanan Prasarana Internal</t>
  </si>
  <si>
    <t>- Barang Non Operasional Lainnya</t>
  </si>
  <si>
    <t>3360.EBA.994</t>
  </si>
  <si>
    <t>002</t>
  </si>
  <si>
    <t>Operasional dan Pemeliharaan Kantor</t>
  </si>
  <si>
    <t>521111</t>
  </si>
  <si>
    <t>Belanja Keperluan Perkantoran</t>
  </si>
  <si>
    <t>521114</t>
  </si>
  <si>
    <t>Belanja Pengiriman Surat Dinas Pos Pusat</t>
  </si>
  <si>
    <t>- Pengiriman Surat Dinas Pos Pusat</t>
  </si>
  <si>
    <t>521115</t>
  </si>
  <si>
    <t>Belanja Honor Operasional Satuan Kerja</t>
  </si>
  <si>
    <t>- Honor KPA, PPK, PPSPM, Bendahara, Staf Pengelola dan PPBJ</t>
  </si>
  <si>
    <t>521119</t>
  </si>
  <si>
    <t>Belanja Barang Operasional Lainnya</t>
  </si>
  <si>
    <t>- Pakaian ASN, Satpam, Supir dan Pramubakti</t>
  </si>
  <si>
    <t>521131</t>
  </si>
  <si>
    <t>Belanja Barang Operasional - Penanganan Pandemi COVID-19</t>
  </si>
  <si>
    <t>- APD Pencegahan COVID-19</t>
  </si>
  <si>
    <t>522111</t>
  </si>
  <si>
    <t>Belanja Langganan Listrik</t>
  </si>
  <si>
    <t>- Belanja Langganan Listrik</t>
  </si>
  <si>
    <t>522112</t>
  </si>
  <si>
    <t>Belanja Langganan Telepon</t>
  </si>
  <si>
    <t>- Belanja Langganan Telepon</t>
  </si>
  <si>
    <t>522113</t>
  </si>
  <si>
    <t>Belanja Langganan Air</t>
  </si>
  <si>
    <t>- Air</t>
  </si>
  <si>
    <t>522191</t>
  </si>
  <si>
    <t>Belanja Jasa Lainnya</t>
  </si>
  <si>
    <t>- Belanja Jasa Internet</t>
  </si>
  <si>
    <t>523111</t>
  </si>
  <si>
    <t>Belanja Pemeliharaan Gedung dan Bangunan</t>
  </si>
  <si>
    <t>- Perawatan Gedung dan Bangunan serta halaman</t>
  </si>
  <si>
    <t>523121</t>
  </si>
  <si>
    <t>Belanja Pemeliharaan Peralatan dan Mesin</t>
  </si>
  <si>
    <t>- Servis Kendaraan dan Peralatan Elektronik Kantor</t>
  </si>
  <si>
    <t>524111</t>
  </si>
  <si>
    <t>Belanja Perjalanan Dinas Biasa</t>
  </si>
  <si>
    <t>- Belanja Perjalanan Biasa</t>
  </si>
  <si>
    <t>6634</t>
  </si>
  <si>
    <t>Data dan Informasi</t>
  </si>
  <si>
    <t>6634.EBA</t>
  </si>
  <si>
    <t>6634.EBA.963</t>
  </si>
  <si>
    <t>Layanan Data dan Informasi</t>
  </si>
  <si>
    <t>005</t>
  </si>
  <si>
    <t>Dukungan Penyelenggaraan Tugas dan Fungsi Unit</t>
  </si>
  <si>
    <t xml:space="preserve">Tata Kelola Kelembagaan Publik Bidang Politik dan Hukum _x000D_
</t>
  </si>
  <si>
    <t xml:space="preserve">Sarana Bidang Teknologi Informasi dan Komunikasi _x000D_
</t>
  </si>
  <si>
    <t xml:space="preserve">Layanan Dukungan Manajemen Internal _x000D_
</t>
  </si>
  <si>
    <t>LAPORAN PERTANGGUNGJAWABAN PENGGUNAAN ANGGARA (LPPA)</t>
  </si>
  <si>
    <t>KOMISI PEMILIHAN UMUM KOTA SUKABUMI</t>
  </si>
  <si>
    <t>KODE</t>
  </si>
  <si>
    <t>URAIAN</t>
  </si>
  <si>
    <t>PAGU</t>
  </si>
  <si>
    <t>REALISASI</t>
  </si>
  <si>
    <t>JANUARI</t>
  </si>
  <si>
    <t>FEBRUARI</t>
  </si>
  <si>
    <t>JUMLAH REALISASI</t>
  </si>
  <si>
    <t>- Belanja Keperluan Perkantoran</t>
  </si>
  <si>
    <t>SISA PAGU</t>
  </si>
  <si>
    <t>% REAL.</t>
  </si>
  <si>
    <t>TOTAL</t>
  </si>
  <si>
    <t>MARET</t>
  </si>
  <si>
    <t>INVENTARISASI LOGISTIK PEMILU/PEMILIHAN</t>
  </si>
  <si>
    <t>- Rak Arsip</t>
  </si>
  <si>
    <t>521811</t>
  </si>
  <si>
    <t>Belanja Barang Persediaan Barang Konsumsi</t>
  </si>
  <si>
    <t>- ATK</t>
  </si>
  <si>
    <t xml:space="preserve">- Belanja Perjalan Dinas ke KPU Provinsi </t>
  </si>
  <si>
    <t>C</t>
  </si>
  <si>
    <t>JARINGAN DOKUMENTASI DAN INFORMASI HUKUM</t>
  </si>
  <si>
    <t>521211</t>
  </si>
  <si>
    <t>Belanja Bahan</t>
  </si>
  <si>
    <t>- Penggandaan JDIH</t>
  </si>
  <si>
    <t xml:space="preserve">- Belanja Perjalanan Dinas Ke KPU Provinsi </t>
  </si>
  <si>
    <t>524113</t>
  </si>
  <si>
    <t>Belanja Perjalanan Dinas Dalam Kota</t>
  </si>
  <si>
    <t>- Transport dlm Kota ke Bagian Hukum,Pengadila Negeri,Kejaksaan,Polres,Kodim</t>
  </si>
  <si>
    <t>D</t>
  </si>
  <si>
    <t>SISTEM PENGENDALIAN INTERN PEMERINTAH DI KPU KAB/KOTA</t>
  </si>
  <si>
    <t>- Penggandaan/Fotocopy</t>
  </si>
  <si>
    <t>- Belanja Perjalanan Dinas ke KPU Provinsi 4 Org x 2 Keg</t>
  </si>
  <si>
    <t>- Perjalanan Dinas ke Inspektorat KPU RI</t>
  </si>
  <si>
    <t>E</t>
  </si>
  <si>
    <t>PENGGANTIAN ANTAR WAKTU (PAW)</t>
  </si>
  <si>
    <t>- Perjalanan Dinas ke KPU Provinsi/Biro Tata Pemerintahan Provinsi Jawa Barat</t>
  </si>
  <si>
    <t>- Ke Partai Politik,Setwan,Bag Tata Pemerintahan dan Bakesbangpol</t>
  </si>
  <si>
    <t>F</t>
  </si>
  <si>
    <t>DUKUNGAN KEGIATAN SOSIALISASI</t>
  </si>
  <si>
    <t>- Perjalanan Dinas ke KPU Provinsi</t>
  </si>
  <si>
    <t>- Transport Dalam Kota ke Pemda,Kampus dan Sekolah</t>
  </si>
  <si>
    <t>G</t>
  </si>
  <si>
    <t>RISET PREFERENSI PARTISIPASI PEMILIH JELANG PEMILU SERENTAK 2024</t>
  </si>
  <si>
    <t>- Belanja Jasa Lembaga Riset/Lembaga Penelitian</t>
  </si>
  <si>
    <t>- Transport dalam Kota ke Pemda,Kampus,Sekolah</t>
  </si>
  <si>
    <t>H</t>
  </si>
  <si>
    <t>DESA/KELURAHAN PEDULI PEMILU/PEMILIHAN (DP3)</t>
  </si>
  <si>
    <t>- Spanduk dan ATK</t>
  </si>
  <si>
    <t xml:space="preserve">- Modul dan Seminar Kit </t>
  </si>
  <si>
    <t>- Belanja Snack</t>
  </si>
  <si>
    <t>- Belanja Makan</t>
  </si>
  <si>
    <t>521213</t>
  </si>
  <si>
    <t>Belanja Honor Output Kegiatan</t>
  </si>
  <si>
    <t>- Honorarium Narasumber</t>
  </si>
  <si>
    <t xml:space="preserve">- Uang Transport Peserta </t>
  </si>
  <si>
    <t xml:space="preserve">- Transport Dalam Kota </t>
  </si>
  <si>
    <t>I</t>
  </si>
  <si>
    <t>RAKOR BAKOHUMAS</t>
  </si>
  <si>
    <t>- Seminar Kit dan ATK</t>
  </si>
  <si>
    <t>- Belanja Konsumsi</t>
  </si>
  <si>
    <t>- Uang Transport Peserta Rapat</t>
  </si>
  <si>
    <t>J</t>
  </si>
  <si>
    <t>PENYUSUNAN RENCANA KERJA DAN ANGGARAN</t>
  </si>
  <si>
    <t>- Alat Tulis Kantor (ATK)</t>
  </si>
  <si>
    <t>- Perjalanan Dinas ke KPU Provinsi/Kanwil DJPb</t>
  </si>
  <si>
    <t>- Perjalanan Dinas ke KPU RI</t>
  </si>
  <si>
    <t>- Koordinasi dengan Instansi Terkait</t>
  </si>
  <si>
    <t>K</t>
  </si>
  <si>
    <t>PEMUTAKHIRAN DATA PEMILIH BERKELANJUTAN</t>
  </si>
  <si>
    <t>- Coklit dan Koordinasi dengan Stakeholder</t>
  </si>
  <si>
    <t>L</t>
  </si>
  <si>
    <t>DUKUNGAN OPERASIONAL KANTOR</t>
  </si>
  <si>
    <t>- Snack Jamuan Tamu</t>
  </si>
  <si>
    <t>- Makan Jamuan Tamu</t>
  </si>
  <si>
    <t>- Kertas HVS</t>
  </si>
  <si>
    <t>- Hekter Besar</t>
  </si>
  <si>
    <t>- Toner Printer Laser</t>
  </si>
  <si>
    <t>- Tinta Printer</t>
  </si>
  <si>
    <t>- Ordner Bindek</t>
  </si>
  <si>
    <t>- Mouse</t>
  </si>
  <si>
    <t>- Document Keeper</t>
  </si>
  <si>
    <t>- Gunting</t>
  </si>
  <si>
    <t>- Belanja Listrik Prabayar Videotron</t>
  </si>
  <si>
    <t>522141</t>
  </si>
  <si>
    <t>Belanja Sewa</t>
  </si>
  <si>
    <t>- Sewa Kendaraan Roda 4 2 Unit x 9 Bln</t>
  </si>
  <si>
    <t>- Sewa Zoom Meeting dan Zoho Form</t>
  </si>
  <si>
    <t>- Perawatan Gedung Kantor</t>
  </si>
  <si>
    <t>- Pemeliharaan Kendaraan Roda 2</t>
  </si>
  <si>
    <t>- Pemeliharaan Kendaraan Roda 4</t>
  </si>
  <si>
    <t>- Bimtek/Rakor ke KPU Provinsi Jawa Barat dan Kanwil DJPb</t>
  </si>
  <si>
    <t>- Transport Dlm Kota</t>
  </si>
  <si>
    <t>- Koordinasi dengan Partai Politik</t>
  </si>
  <si>
    <t>BULAN FEBRUARI TAHUN 2022</t>
  </si>
  <si>
    <t>Perencanaan serta Penyusunan Peraturan</t>
  </si>
  <si>
    <t>- Dukungan Kegiatan Tahapan Pemilu</t>
  </si>
  <si>
    <t>Perencanaan dan Anggaran, serta Penyusunan Peraturan</t>
  </si>
  <si>
    <t>- Kegiatan Perencanaan, Adhoc, Mutarlih, Sosialisasi, Bimtek dan Regulasi</t>
  </si>
  <si>
    <t>KUASA PENGGUNA ANGGARAN</t>
  </si>
  <si>
    <t>PENYUSUN LAPORAN</t>
  </si>
  <si>
    <t>BASUKI</t>
  </si>
  <si>
    <t>PANJI TRULLY JUNISTIAN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</si>
</sst>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164" fontId="0" fillId="0" borderId="1" xfId="1" applyNumberFormat="1" applyFont="1" applyBorder="1"/>
    <xf numFmtId="0" fontId="0" fillId="0" borderId="1" xfId="0" quotePrefix="1" applyBorder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EB36-6B6C-4641-8B63-7195FBEF8E2B}">
  <dimension ref="A1:I197"/>
  <sheetViews>
    <sheetView view="pageBreakPreview" topLeftCell="A178" zoomScale="90" zoomScaleNormal="100" zoomScaleSheetLayoutView="90" workbookViewId="0">
      <selection activeCell="E200" sqref="E200"/>
    </sheetView>
  </sheetViews>
  <sheetFormatPr defaultRowHeight="14.5" x14ac:dyDescent="0.35"/>
  <cols>
    <col min="1" max="1" width="12.54296875" bestFit="1" customWidth="1"/>
    <col min="2" max="2" width="63.08984375" style="2" customWidth="1"/>
    <col min="3" max="3" width="13.81640625" style="1" bestFit="1" customWidth="1"/>
    <col min="4" max="6" width="12.1796875" bestFit="1" customWidth="1"/>
    <col min="7" max="7" width="12.453125" customWidth="1"/>
    <col min="8" max="8" width="13.81640625" bestFit="1" customWidth="1"/>
    <col min="9" max="9" width="7.26953125" customWidth="1"/>
  </cols>
  <sheetData>
    <row r="1" spans="1:9" s="7" customFormat="1" x14ac:dyDescent="0.35">
      <c r="A1" s="7" t="s">
        <v>128</v>
      </c>
      <c r="B1" s="8"/>
      <c r="C1" s="9"/>
    </row>
    <row r="2" spans="1:9" s="7" customFormat="1" x14ac:dyDescent="0.35">
      <c r="A2" s="7" t="s">
        <v>129</v>
      </c>
      <c r="B2" s="8"/>
      <c r="C2" s="9"/>
    </row>
    <row r="3" spans="1:9" s="7" customFormat="1" x14ac:dyDescent="0.35">
      <c r="A3" s="7" t="s">
        <v>222</v>
      </c>
      <c r="B3" s="8"/>
      <c r="C3" s="9"/>
    </row>
    <row r="4" spans="1:9" s="7" customFormat="1" x14ac:dyDescent="0.35">
      <c r="B4" s="8"/>
      <c r="C4" s="9"/>
    </row>
    <row r="5" spans="1:9" s="10" customFormat="1" x14ac:dyDescent="0.35">
      <c r="A5" s="19" t="s">
        <v>130</v>
      </c>
      <c r="B5" s="19" t="s">
        <v>131</v>
      </c>
      <c r="C5" s="20" t="s">
        <v>132</v>
      </c>
      <c r="D5" s="17" t="s">
        <v>133</v>
      </c>
      <c r="E5" s="21"/>
      <c r="F5" s="18"/>
      <c r="G5" s="16" t="s">
        <v>136</v>
      </c>
      <c r="H5" s="16" t="s">
        <v>138</v>
      </c>
      <c r="I5" s="16" t="s">
        <v>139</v>
      </c>
    </row>
    <row r="6" spans="1:9" s="10" customFormat="1" x14ac:dyDescent="0.35">
      <c r="A6" s="19"/>
      <c r="B6" s="19"/>
      <c r="C6" s="20"/>
      <c r="D6" s="11" t="s">
        <v>134</v>
      </c>
      <c r="E6" s="11" t="s">
        <v>135</v>
      </c>
      <c r="F6" s="11" t="s">
        <v>141</v>
      </c>
      <c r="G6" s="16"/>
      <c r="H6" s="16"/>
      <c r="I6" s="16"/>
    </row>
    <row r="7" spans="1:9" x14ac:dyDescent="0.35">
      <c r="A7" s="3" t="s">
        <v>0</v>
      </c>
      <c r="B7" s="4" t="s">
        <v>1</v>
      </c>
      <c r="C7" s="5">
        <f t="shared" ref="C7:H7" si="0">C8+C21</f>
        <v>446685000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446685000</v>
      </c>
      <c r="I7" s="13">
        <f>G7/C7</f>
        <v>0</v>
      </c>
    </row>
    <row r="8" spans="1:9" x14ac:dyDescent="0.35">
      <c r="A8" s="3" t="s">
        <v>2</v>
      </c>
      <c r="B8" s="4" t="s">
        <v>223</v>
      </c>
      <c r="C8" s="5">
        <v>213038000</v>
      </c>
      <c r="D8" s="5">
        <f>D9+D15</f>
        <v>0</v>
      </c>
      <c r="E8" s="5">
        <f>E9+E15</f>
        <v>0</v>
      </c>
      <c r="F8" s="5">
        <f>F9+F15</f>
        <v>0</v>
      </c>
      <c r="G8" s="5">
        <f>G9+G15</f>
        <v>0</v>
      </c>
      <c r="H8" s="5">
        <f>H9+H15</f>
        <v>213038000</v>
      </c>
      <c r="I8" s="13">
        <f t="shared" ref="I8:I71" si="1">G8/C8</f>
        <v>0</v>
      </c>
    </row>
    <row r="9" spans="1:9" x14ac:dyDescent="0.35">
      <c r="A9" s="3" t="s">
        <v>3</v>
      </c>
      <c r="B9" s="4" t="s">
        <v>125</v>
      </c>
      <c r="C9" s="5">
        <v>206980000</v>
      </c>
      <c r="D9" s="5">
        <f t="shared" ref="D9:H13" si="2">D10</f>
        <v>0</v>
      </c>
      <c r="E9" s="5">
        <f t="shared" si="2"/>
        <v>0</v>
      </c>
      <c r="F9" s="5">
        <f t="shared" si="2"/>
        <v>0</v>
      </c>
      <c r="G9" s="5">
        <f t="shared" si="2"/>
        <v>0</v>
      </c>
      <c r="H9" s="5">
        <f t="shared" si="2"/>
        <v>206980000</v>
      </c>
      <c r="I9" s="13">
        <f t="shared" si="1"/>
        <v>0</v>
      </c>
    </row>
    <row r="10" spans="1:9" x14ac:dyDescent="0.35">
      <c r="A10" s="3" t="s">
        <v>4</v>
      </c>
      <c r="B10" s="4" t="s">
        <v>5</v>
      </c>
      <c r="C10" s="5">
        <v>206980000</v>
      </c>
      <c r="D10" s="5">
        <f t="shared" si="2"/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206980000</v>
      </c>
      <c r="I10" s="13">
        <f t="shared" si="1"/>
        <v>0</v>
      </c>
    </row>
    <row r="11" spans="1:9" x14ac:dyDescent="0.35">
      <c r="A11" s="3" t="s">
        <v>6</v>
      </c>
      <c r="B11" s="4" t="s">
        <v>7</v>
      </c>
      <c r="C11" s="5">
        <v>206980000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0</v>
      </c>
      <c r="H11" s="5">
        <f t="shared" si="2"/>
        <v>206980000</v>
      </c>
      <c r="I11" s="13">
        <f t="shared" si="1"/>
        <v>0</v>
      </c>
    </row>
    <row r="12" spans="1:9" x14ac:dyDescent="0.35">
      <c r="A12" s="3" t="s">
        <v>8</v>
      </c>
      <c r="B12" s="4" t="s">
        <v>7</v>
      </c>
      <c r="C12" s="5">
        <v>206980000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206980000</v>
      </c>
      <c r="I12" s="13">
        <f t="shared" si="1"/>
        <v>0</v>
      </c>
    </row>
    <row r="13" spans="1:9" x14ac:dyDescent="0.35">
      <c r="A13" s="3" t="s">
        <v>9</v>
      </c>
      <c r="B13" s="4" t="s">
        <v>10</v>
      </c>
      <c r="C13" s="5">
        <v>206980000</v>
      </c>
      <c r="D13" s="5">
        <f t="shared" si="2"/>
        <v>0</v>
      </c>
      <c r="E13" s="5">
        <f t="shared" si="2"/>
        <v>0</v>
      </c>
      <c r="F13" s="5">
        <f t="shared" si="2"/>
        <v>0</v>
      </c>
      <c r="G13" s="5">
        <f t="shared" si="2"/>
        <v>0</v>
      </c>
      <c r="H13" s="5">
        <f t="shared" si="2"/>
        <v>206980000</v>
      </c>
      <c r="I13" s="13">
        <f t="shared" si="1"/>
        <v>0</v>
      </c>
    </row>
    <row r="14" spans="1:9" x14ac:dyDescent="0.35">
      <c r="A14" s="3" t="s">
        <v>11</v>
      </c>
      <c r="B14" s="6" t="s">
        <v>224</v>
      </c>
      <c r="C14" s="5">
        <v>206980000</v>
      </c>
      <c r="D14" s="5">
        <v>0</v>
      </c>
      <c r="E14" s="5">
        <v>0</v>
      </c>
      <c r="F14" s="5">
        <v>0</v>
      </c>
      <c r="G14" s="5">
        <f>SUM(D14:F14)</f>
        <v>0</v>
      </c>
      <c r="H14" s="5">
        <f>C14-G14</f>
        <v>206980000</v>
      </c>
      <c r="I14" s="13">
        <f t="shared" si="1"/>
        <v>0</v>
      </c>
    </row>
    <row r="15" spans="1:9" x14ac:dyDescent="0.35">
      <c r="A15" s="3" t="s">
        <v>12</v>
      </c>
      <c r="B15" s="4" t="s">
        <v>126</v>
      </c>
      <c r="C15" s="5">
        <v>6058000</v>
      </c>
      <c r="D15" s="5">
        <f t="shared" ref="D15:H19" si="3">D16</f>
        <v>0</v>
      </c>
      <c r="E15" s="5">
        <f t="shared" si="3"/>
        <v>0</v>
      </c>
      <c r="F15" s="5">
        <f t="shared" si="3"/>
        <v>0</v>
      </c>
      <c r="G15" s="5">
        <f t="shared" si="3"/>
        <v>0</v>
      </c>
      <c r="H15" s="5">
        <f t="shared" si="3"/>
        <v>6058000</v>
      </c>
      <c r="I15" s="13">
        <f t="shared" si="1"/>
        <v>0</v>
      </c>
    </row>
    <row r="16" spans="1:9" x14ac:dyDescent="0.35">
      <c r="A16" s="3" t="s">
        <v>13</v>
      </c>
      <c r="B16" s="4" t="s">
        <v>14</v>
      </c>
      <c r="C16" s="5">
        <v>6058000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6058000</v>
      </c>
      <c r="I16" s="13">
        <f t="shared" si="1"/>
        <v>0</v>
      </c>
    </row>
    <row r="17" spans="1:9" x14ac:dyDescent="0.35">
      <c r="A17" s="3" t="s">
        <v>15</v>
      </c>
      <c r="B17" s="4" t="s">
        <v>16</v>
      </c>
      <c r="C17" s="5">
        <v>6058000</v>
      </c>
      <c r="D17" s="5">
        <f t="shared" si="3"/>
        <v>0</v>
      </c>
      <c r="E17" s="5">
        <f t="shared" si="3"/>
        <v>0</v>
      </c>
      <c r="F17" s="5">
        <f t="shared" si="3"/>
        <v>0</v>
      </c>
      <c r="G17" s="5">
        <f t="shared" si="3"/>
        <v>0</v>
      </c>
      <c r="H17" s="5">
        <f t="shared" si="3"/>
        <v>6058000</v>
      </c>
      <c r="I17" s="13">
        <f t="shared" si="1"/>
        <v>0</v>
      </c>
    </row>
    <row r="18" spans="1:9" x14ac:dyDescent="0.35">
      <c r="A18" s="3" t="s">
        <v>8</v>
      </c>
      <c r="B18" s="4" t="s">
        <v>16</v>
      </c>
      <c r="C18" s="5">
        <v>6058000</v>
      </c>
      <c r="D18" s="5">
        <f t="shared" si="3"/>
        <v>0</v>
      </c>
      <c r="E18" s="5">
        <f t="shared" si="3"/>
        <v>0</v>
      </c>
      <c r="F18" s="5">
        <f t="shared" si="3"/>
        <v>0</v>
      </c>
      <c r="G18" s="5">
        <f t="shared" si="3"/>
        <v>0</v>
      </c>
      <c r="H18" s="5">
        <f t="shared" si="3"/>
        <v>6058000</v>
      </c>
      <c r="I18" s="13">
        <f t="shared" si="1"/>
        <v>0</v>
      </c>
    </row>
    <row r="19" spans="1:9" x14ac:dyDescent="0.35">
      <c r="A19" s="3" t="s">
        <v>9</v>
      </c>
      <c r="B19" s="4" t="s">
        <v>10</v>
      </c>
      <c r="C19" s="5">
        <v>6058000</v>
      </c>
      <c r="D19" s="5">
        <f t="shared" si="3"/>
        <v>0</v>
      </c>
      <c r="E19" s="5">
        <f t="shared" si="3"/>
        <v>0</v>
      </c>
      <c r="F19" s="5">
        <f t="shared" si="3"/>
        <v>0</v>
      </c>
      <c r="G19" s="5">
        <f t="shared" si="3"/>
        <v>0</v>
      </c>
      <c r="H19" s="5">
        <f t="shared" si="3"/>
        <v>6058000</v>
      </c>
      <c r="I19" s="13">
        <f t="shared" si="1"/>
        <v>0</v>
      </c>
    </row>
    <row r="20" spans="1:9" x14ac:dyDescent="0.35">
      <c r="A20" s="3" t="s">
        <v>11</v>
      </c>
      <c r="B20" s="4" t="s">
        <v>17</v>
      </c>
      <c r="C20" s="5">
        <v>6058000</v>
      </c>
      <c r="D20" s="5">
        <v>0</v>
      </c>
      <c r="E20" s="5">
        <v>0</v>
      </c>
      <c r="F20" s="5">
        <v>0</v>
      </c>
      <c r="G20" s="5">
        <f>SUM(D20:F20)</f>
        <v>0</v>
      </c>
      <c r="H20" s="5">
        <f>C20-G20</f>
        <v>6058000</v>
      </c>
      <c r="I20" s="13">
        <f t="shared" si="1"/>
        <v>0</v>
      </c>
    </row>
    <row r="21" spans="1:9" x14ac:dyDescent="0.35">
      <c r="A21" s="3" t="s">
        <v>18</v>
      </c>
      <c r="B21" s="4" t="s">
        <v>19</v>
      </c>
      <c r="C21" s="5">
        <v>233647000</v>
      </c>
      <c r="D21" s="5">
        <f t="shared" ref="D21:H26" si="4">D22</f>
        <v>0</v>
      </c>
      <c r="E21" s="5">
        <f t="shared" si="4"/>
        <v>0</v>
      </c>
      <c r="F21" s="5">
        <f t="shared" si="4"/>
        <v>0</v>
      </c>
      <c r="G21" s="5">
        <f t="shared" si="4"/>
        <v>0</v>
      </c>
      <c r="H21" s="5">
        <f t="shared" si="4"/>
        <v>233647000</v>
      </c>
      <c r="I21" s="13">
        <f t="shared" si="1"/>
        <v>0</v>
      </c>
    </row>
    <row r="22" spans="1:9" x14ac:dyDescent="0.35">
      <c r="A22" s="3" t="s">
        <v>20</v>
      </c>
      <c r="B22" s="4" t="s">
        <v>125</v>
      </c>
      <c r="C22" s="5">
        <v>233647000</v>
      </c>
      <c r="D22" s="5">
        <f t="shared" si="4"/>
        <v>0</v>
      </c>
      <c r="E22" s="5">
        <f t="shared" si="4"/>
        <v>0</v>
      </c>
      <c r="F22" s="5">
        <f t="shared" si="4"/>
        <v>0</v>
      </c>
      <c r="G22" s="5">
        <f t="shared" si="4"/>
        <v>0</v>
      </c>
      <c r="H22" s="5">
        <f t="shared" si="4"/>
        <v>233647000</v>
      </c>
      <c r="I22" s="13">
        <f t="shared" si="1"/>
        <v>0</v>
      </c>
    </row>
    <row r="23" spans="1:9" x14ac:dyDescent="0.35">
      <c r="A23" s="3" t="s">
        <v>21</v>
      </c>
      <c r="B23" s="4" t="s">
        <v>22</v>
      </c>
      <c r="C23" s="5">
        <v>233647000</v>
      </c>
      <c r="D23" s="5">
        <f t="shared" si="4"/>
        <v>0</v>
      </c>
      <c r="E23" s="5">
        <f t="shared" si="4"/>
        <v>0</v>
      </c>
      <c r="F23" s="5">
        <f t="shared" si="4"/>
        <v>0</v>
      </c>
      <c r="G23" s="5">
        <f t="shared" si="4"/>
        <v>0</v>
      </c>
      <c r="H23" s="5">
        <f t="shared" si="4"/>
        <v>233647000</v>
      </c>
      <c r="I23" s="13">
        <f t="shared" si="1"/>
        <v>0</v>
      </c>
    </row>
    <row r="24" spans="1:9" x14ac:dyDescent="0.35">
      <c r="A24" s="3" t="s">
        <v>6</v>
      </c>
      <c r="B24" s="4" t="s">
        <v>23</v>
      </c>
      <c r="C24" s="5">
        <v>233647000</v>
      </c>
      <c r="D24" s="5">
        <f t="shared" si="4"/>
        <v>0</v>
      </c>
      <c r="E24" s="5">
        <f t="shared" si="4"/>
        <v>0</v>
      </c>
      <c r="F24" s="5">
        <f t="shared" si="4"/>
        <v>0</v>
      </c>
      <c r="G24" s="5">
        <f t="shared" si="4"/>
        <v>0</v>
      </c>
      <c r="H24" s="5">
        <f t="shared" si="4"/>
        <v>233647000</v>
      </c>
      <c r="I24" s="13">
        <f t="shared" si="1"/>
        <v>0</v>
      </c>
    </row>
    <row r="25" spans="1:9" x14ac:dyDescent="0.35">
      <c r="A25" s="3" t="s">
        <v>8</v>
      </c>
      <c r="B25" s="4" t="s">
        <v>23</v>
      </c>
      <c r="C25" s="5">
        <v>233647000</v>
      </c>
      <c r="D25" s="5">
        <f t="shared" si="4"/>
        <v>0</v>
      </c>
      <c r="E25" s="5">
        <f t="shared" si="4"/>
        <v>0</v>
      </c>
      <c r="F25" s="5">
        <f t="shared" si="4"/>
        <v>0</v>
      </c>
      <c r="G25" s="5">
        <f t="shared" si="4"/>
        <v>0</v>
      </c>
      <c r="H25" s="5">
        <f t="shared" si="4"/>
        <v>233647000</v>
      </c>
      <c r="I25" s="13">
        <f t="shared" si="1"/>
        <v>0</v>
      </c>
    </row>
    <row r="26" spans="1:9" x14ac:dyDescent="0.35">
      <c r="A26" s="3" t="s">
        <v>9</v>
      </c>
      <c r="B26" s="4" t="s">
        <v>10</v>
      </c>
      <c r="C26" s="5">
        <v>233647000</v>
      </c>
      <c r="D26" s="5">
        <f t="shared" si="4"/>
        <v>0</v>
      </c>
      <c r="E26" s="5">
        <f t="shared" si="4"/>
        <v>0</v>
      </c>
      <c r="F26" s="5">
        <f t="shared" si="4"/>
        <v>0</v>
      </c>
      <c r="G26" s="5">
        <f t="shared" si="4"/>
        <v>0</v>
      </c>
      <c r="H26" s="5">
        <f t="shared" si="4"/>
        <v>233647000</v>
      </c>
      <c r="I26" s="13">
        <f t="shared" si="1"/>
        <v>0</v>
      </c>
    </row>
    <row r="27" spans="1:9" x14ac:dyDescent="0.35">
      <c r="A27" s="3" t="s">
        <v>11</v>
      </c>
      <c r="B27" s="4" t="s">
        <v>24</v>
      </c>
      <c r="C27" s="5">
        <v>233647000</v>
      </c>
      <c r="D27" s="5">
        <v>0</v>
      </c>
      <c r="E27" s="5">
        <v>0</v>
      </c>
      <c r="F27" s="5">
        <v>0</v>
      </c>
      <c r="G27" s="5">
        <f>SUM(D27:F27)</f>
        <v>0</v>
      </c>
      <c r="H27" s="5">
        <f>C27-G27</f>
        <v>233647000</v>
      </c>
      <c r="I27" s="13">
        <f t="shared" si="1"/>
        <v>0</v>
      </c>
    </row>
    <row r="28" spans="1:9" x14ac:dyDescent="0.35">
      <c r="A28" s="3" t="s">
        <v>25</v>
      </c>
      <c r="B28" s="4" t="s">
        <v>26</v>
      </c>
      <c r="C28" s="5">
        <f t="shared" ref="C28:H28" si="5">C29+C59+C190</f>
        <v>2704963000</v>
      </c>
      <c r="D28" s="5">
        <f t="shared" si="5"/>
        <v>219391712</v>
      </c>
      <c r="E28" s="5">
        <f t="shared" si="5"/>
        <v>183409524</v>
      </c>
      <c r="F28" s="5">
        <f t="shared" si="5"/>
        <v>0</v>
      </c>
      <c r="G28" s="5">
        <f t="shared" si="5"/>
        <v>343686236</v>
      </c>
      <c r="H28" s="5">
        <f t="shared" si="5"/>
        <v>2361276764</v>
      </c>
      <c r="I28" s="13">
        <f t="shared" si="1"/>
        <v>0.12705764773861972</v>
      </c>
    </row>
    <row r="29" spans="1:9" x14ac:dyDescent="0.35">
      <c r="A29" s="3" t="s">
        <v>27</v>
      </c>
      <c r="B29" s="4" t="s">
        <v>28</v>
      </c>
      <c r="C29" s="5">
        <v>1978461000</v>
      </c>
      <c r="D29" s="5">
        <f t="shared" ref="D29:H31" si="6">D30</f>
        <v>208640226</v>
      </c>
      <c r="E29" s="5">
        <f t="shared" si="6"/>
        <v>151835174</v>
      </c>
      <c r="F29" s="5">
        <f t="shared" si="6"/>
        <v>0</v>
      </c>
      <c r="G29" s="5">
        <f t="shared" si="6"/>
        <v>301360400</v>
      </c>
      <c r="H29" s="5">
        <f t="shared" si="6"/>
        <v>1677100600</v>
      </c>
      <c r="I29" s="13">
        <f t="shared" si="1"/>
        <v>0.15232061688352713</v>
      </c>
    </row>
    <row r="30" spans="1:9" x14ac:dyDescent="0.35">
      <c r="A30" s="3" t="s">
        <v>29</v>
      </c>
      <c r="B30" s="4" t="s">
        <v>127</v>
      </c>
      <c r="C30" s="5">
        <v>1978461000</v>
      </c>
      <c r="D30" s="5">
        <f t="shared" si="6"/>
        <v>208640226</v>
      </c>
      <c r="E30" s="5">
        <f t="shared" si="6"/>
        <v>151835174</v>
      </c>
      <c r="F30" s="5">
        <f t="shared" si="6"/>
        <v>0</v>
      </c>
      <c r="G30" s="5">
        <f t="shared" si="6"/>
        <v>301360400</v>
      </c>
      <c r="H30" s="5">
        <f t="shared" si="6"/>
        <v>1677100600</v>
      </c>
      <c r="I30" s="13">
        <f t="shared" si="1"/>
        <v>0.15232061688352713</v>
      </c>
    </row>
    <row r="31" spans="1:9" x14ac:dyDescent="0.35">
      <c r="A31" s="3" t="s">
        <v>30</v>
      </c>
      <c r="B31" s="4" t="s">
        <v>31</v>
      </c>
      <c r="C31" s="5">
        <v>1978461000</v>
      </c>
      <c r="D31" s="5">
        <f t="shared" si="6"/>
        <v>208640226</v>
      </c>
      <c r="E31" s="5">
        <f t="shared" si="6"/>
        <v>151835174</v>
      </c>
      <c r="F31" s="5">
        <f t="shared" si="6"/>
        <v>0</v>
      </c>
      <c r="G31" s="5">
        <f t="shared" si="6"/>
        <v>301360400</v>
      </c>
      <c r="H31" s="5">
        <f t="shared" si="6"/>
        <v>1677100600</v>
      </c>
      <c r="I31" s="13">
        <f t="shared" si="1"/>
        <v>0.15232061688352713</v>
      </c>
    </row>
    <row r="32" spans="1:9" x14ac:dyDescent="0.35">
      <c r="A32" s="3" t="s">
        <v>32</v>
      </c>
      <c r="B32" s="4" t="s">
        <v>33</v>
      </c>
      <c r="C32" s="5">
        <v>1978461000</v>
      </c>
      <c r="D32" s="5">
        <f>D33+D56</f>
        <v>208640226</v>
      </c>
      <c r="E32" s="5">
        <f>E33+E56</f>
        <v>151835174</v>
      </c>
      <c r="F32" s="5">
        <f>F33+F56</f>
        <v>0</v>
      </c>
      <c r="G32" s="5">
        <f>G33+G56</f>
        <v>301360400</v>
      </c>
      <c r="H32" s="5">
        <f>H33+H56</f>
        <v>1677100600</v>
      </c>
      <c r="I32" s="13">
        <f t="shared" si="1"/>
        <v>0.15232061688352713</v>
      </c>
    </row>
    <row r="33" spans="1:9" x14ac:dyDescent="0.35">
      <c r="A33" s="3" t="s">
        <v>8</v>
      </c>
      <c r="B33" s="4" t="s">
        <v>33</v>
      </c>
      <c r="C33" s="5">
        <v>1209966000</v>
      </c>
      <c r="D33" s="5">
        <f>D34+D36+D38+D40+D42+D44+D46+D48+D54+D50+D52</f>
        <v>90410226</v>
      </c>
      <c r="E33" s="5">
        <f>E34+E36+E38+E40+E42+E44+E46+E48+E54+E50+E52</f>
        <v>92720174</v>
      </c>
      <c r="F33" s="5">
        <f>F34+F36+F38+F40+F42+F44+F46+F48+F54+F50+F52</f>
        <v>0</v>
      </c>
      <c r="G33" s="5">
        <f>G34+G36+G38+G40+G42+G44+G46+G48+G54+G50+G52</f>
        <v>183130400</v>
      </c>
      <c r="H33" s="5">
        <f>H34+H36+H38+H40+H42+H44+H46+H48+H54+H50+H52</f>
        <v>1026835600</v>
      </c>
      <c r="I33" s="13">
        <f t="shared" si="1"/>
        <v>0.15135169087395844</v>
      </c>
    </row>
    <row r="34" spans="1:9" x14ac:dyDescent="0.35">
      <c r="A34" s="3" t="s">
        <v>34</v>
      </c>
      <c r="B34" s="4" t="s">
        <v>35</v>
      </c>
      <c r="C34" s="5">
        <v>369921000</v>
      </c>
      <c r="D34" s="5">
        <f>D35</f>
        <v>69574000</v>
      </c>
      <c r="E34" s="5">
        <f>E35</f>
        <v>34938900</v>
      </c>
      <c r="F34" s="5">
        <f>F35</f>
        <v>0</v>
      </c>
      <c r="G34" s="5">
        <f>G35</f>
        <v>104512900</v>
      </c>
      <c r="H34" s="5">
        <f>H35</f>
        <v>265408100</v>
      </c>
      <c r="I34" s="13">
        <f t="shared" si="1"/>
        <v>0.28252762076227084</v>
      </c>
    </row>
    <row r="35" spans="1:9" x14ac:dyDescent="0.35">
      <c r="A35" s="3" t="s">
        <v>11</v>
      </c>
      <c r="B35" s="4" t="s">
        <v>36</v>
      </c>
      <c r="C35" s="5">
        <v>369921000</v>
      </c>
      <c r="D35" s="5">
        <f>2*34787000</f>
        <v>69574000</v>
      </c>
      <c r="E35" s="5">
        <v>34938900</v>
      </c>
      <c r="F35" s="5">
        <v>0</v>
      </c>
      <c r="G35" s="5">
        <f>SUM(D35:F35)</f>
        <v>104512900</v>
      </c>
      <c r="H35" s="5">
        <f>C35-G35</f>
        <v>265408100</v>
      </c>
      <c r="I35" s="13">
        <f t="shared" si="1"/>
        <v>0.28252762076227084</v>
      </c>
    </row>
    <row r="36" spans="1:9" x14ac:dyDescent="0.35">
      <c r="A36" s="3" t="s">
        <v>37</v>
      </c>
      <c r="B36" s="4" t="s">
        <v>38</v>
      </c>
      <c r="C36" s="5">
        <v>7000</v>
      </c>
      <c r="D36" s="5">
        <f>D37</f>
        <v>1032</v>
      </c>
      <c r="E36" s="5">
        <f>E37</f>
        <v>499</v>
      </c>
      <c r="F36" s="5">
        <f>F37</f>
        <v>0</v>
      </c>
      <c r="G36" s="5">
        <f>G37</f>
        <v>1531</v>
      </c>
      <c r="H36" s="5">
        <f>H37</f>
        <v>5469</v>
      </c>
      <c r="I36" s="13">
        <f t="shared" si="1"/>
        <v>0.21871428571428572</v>
      </c>
    </row>
    <row r="37" spans="1:9" x14ac:dyDescent="0.35">
      <c r="A37" s="3" t="s">
        <v>11</v>
      </c>
      <c r="B37" s="4" t="s">
        <v>39</v>
      </c>
      <c r="C37" s="5">
        <v>7000</v>
      </c>
      <c r="D37" s="5">
        <f>2*516</f>
        <v>1032</v>
      </c>
      <c r="E37" s="5">
        <v>499</v>
      </c>
      <c r="F37" s="5">
        <v>0</v>
      </c>
      <c r="G37" s="5">
        <f>SUM(D37:F37)</f>
        <v>1531</v>
      </c>
      <c r="H37" s="5">
        <f>C37-G37</f>
        <v>5469</v>
      </c>
      <c r="I37" s="13">
        <f t="shared" si="1"/>
        <v>0.21871428571428572</v>
      </c>
    </row>
    <row r="38" spans="1:9" x14ac:dyDescent="0.35">
      <c r="A38" s="3" t="s">
        <v>40</v>
      </c>
      <c r="B38" s="4" t="s">
        <v>41</v>
      </c>
      <c r="C38" s="5">
        <v>31920000</v>
      </c>
      <c r="D38" s="5">
        <f>D39</f>
        <v>6336020</v>
      </c>
      <c r="E38" s="5">
        <f>E39</f>
        <v>3183200</v>
      </c>
      <c r="F38" s="5">
        <f>F39</f>
        <v>0</v>
      </c>
      <c r="G38" s="5">
        <f>G39</f>
        <v>9519220</v>
      </c>
      <c r="H38" s="5">
        <f>H39</f>
        <v>22400780</v>
      </c>
      <c r="I38" s="13">
        <f t="shared" si="1"/>
        <v>0.29822117794486214</v>
      </c>
    </row>
    <row r="39" spans="1:9" x14ac:dyDescent="0.35">
      <c r="A39" s="3" t="s">
        <v>11</v>
      </c>
      <c r="B39" s="4" t="s">
        <v>42</v>
      </c>
      <c r="C39" s="5">
        <v>31920000</v>
      </c>
      <c r="D39" s="5">
        <f>2*3168010</f>
        <v>6336020</v>
      </c>
      <c r="E39" s="5">
        <v>3183200</v>
      </c>
      <c r="F39" s="5">
        <v>0</v>
      </c>
      <c r="G39" s="5">
        <f>SUM(D39:F39)</f>
        <v>9519220</v>
      </c>
      <c r="H39" s="5">
        <f>C39-G39</f>
        <v>22400780</v>
      </c>
      <c r="I39" s="13">
        <f t="shared" si="1"/>
        <v>0.29822117794486214</v>
      </c>
    </row>
    <row r="40" spans="1:9" x14ac:dyDescent="0.35">
      <c r="A40" s="3" t="s">
        <v>43</v>
      </c>
      <c r="B40" s="4" t="s">
        <v>44</v>
      </c>
      <c r="C40" s="5">
        <v>9802000</v>
      </c>
      <c r="D40" s="5">
        <f>D41</f>
        <v>1793944</v>
      </c>
      <c r="E40" s="5">
        <f>E41</f>
        <v>900010</v>
      </c>
      <c r="F40" s="5">
        <f>F41</f>
        <v>0</v>
      </c>
      <c r="G40" s="5">
        <f>G41</f>
        <v>2693954</v>
      </c>
      <c r="H40" s="5">
        <f>H41</f>
        <v>7108046</v>
      </c>
      <c r="I40" s="13">
        <f t="shared" si="1"/>
        <v>0.27483717608651298</v>
      </c>
    </row>
    <row r="41" spans="1:9" x14ac:dyDescent="0.35">
      <c r="A41" s="3" t="s">
        <v>11</v>
      </c>
      <c r="B41" s="4" t="s">
        <v>45</v>
      </c>
      <c r="C41" s="5">
        <v>9802000</v>
      </c>
      <c r="D41" s="5">
        <f>2*896972</f>
        <v>1793944</v>
      </c>
      <c r="E41" s="5">
        <v>900010</v>
      </c>
      <c r="F41" s="5">
        <v>0</v>
      </c>
      <c r="G41" s="5">
        <f>SUM(D41:F41)</f>
        <v>2693954</v>
      </c>
      <c r="H41" s="5">
        <f>C41-G41</f>
        <v>7108046</v>
      </c>
      <c r="I41" s="13">
        <f t="shared" si="1"/>
        <v>0.27483717608651298</v>
      </c>
    </row>
    <row r="42" spans="1:9" x14ac:dyDescent="0.35">
      <c r="A42" s="3" t="s">
        <v>46</v>
      </c>
      <c r="B42" s="4" t="s">
        <v>47</v>
      </c>
      <c r="C42" s="5">
        <v>41940000</v>
      </c>
      <c r="D42" s="5">
        <f>D43</f>
        <v>5760000</v>
      </c>
      <c r="E42" s="5">
        <f>E43</f>
        <v>2880000</v>
      </c>
      <c r="F42" s="5">
        <f>F43</f>
        <v>0</v>
      </c>
      <c r="G42" s="5">
        <f>G43</f>
        <v>8640000</v>
      </c>
      <c r="H42" s="5">
        <f>H43</f>
        <v>33300000</v>
      </c>
      <c r="I42" s="13">
        <f t="shared" si="1"/>
        <v>0.20600858369098712</v>
      </c>
    </row>
    <row r="43" spans="1:9" x14ac:dyDescent="0.35">
      <c r="A43" s="3" t="s">
        <v>11</v>
      </c>
      <c r="B43" s="4" t="s">
        <v>48</v>
      </c>
      <c r="C43" s="5">
        <v>41940000</v>
      </c>
      <c r="D43" s="5">
        <f>2*2880000</f>
        <v>5760000</v>
      </c>
      <c r="E43" s="5">
        <v>2880000</v>
      </c>
      <c r="F43" s="5">
        <v>0</v>
      </c>
      <c r="G43" s="5">
        <f>SUM(D43:F43)</f>
        <v>8640000</v>
      </c>
      <c r="H43" s="5">
        <f>C43-G43</f>
        <v>33300000</v>
      </c>
      <c r="I43" s="13">
        <f t="shared" si="1"/>
        <v>0.20600858369098712</v>
      </c>
    </row>
    <row r="44" spans="1:9" x14ac:dyDescent="0.35">
      <c r="A44" s="3" t="s">
        <v>49</v>
      </c>
      <c r="B44" s="4" t="s">
        <v>50</v>
      </c>
      <c r="C44" s="5">
        <v>1000</v>
      </c>
      <c r="D44" s="5">
        <f>D45</f>
        <v>0</v>
      </c>
      <c r="E44" s="5">
        <f>E45</f>
        <v>0</v>
      </c>
      <c r="F44" s="5">
        <f>F45</f>
        <v>0</v>
      </c>
      <c r="G44" s="5">
        <f>G45</f>
        <v>0</v>
      </c>
      <c r="H44" s="5">
        <f>H45</f>
        <v>1000</v>
      </c>
      <c r="I44" s="13">
        <f t="shared" si="1"/>
        <v>0</v>
      </c>
    </row>
    <row r="45" spans="1:9" x14ac:dyDescent="0.35">
      <c r="A45" s="3" t="s">
        <v>11</v>
      </c>
      <c r="B45" s="4" t="s">
        <v>51</v>
      </c>
      <c r="C45" s="5">
        <v>1000</v>
      </c>
      <c r="D45" s="5">
        <v>0</v>
      </c>
      <c r="E45" s="5">
        <v>0</v>
      </c>
      <c r="F45" s="5">
        <v>0</v>
      </c>
      <c r="G45" s="5">
        <f>SUM(D45:F45)</f>
        <v>0</v>
      </c>
      <c r="H45" s="5">
        <f>C45-G45</f>
        <v>1000</v>
      </c>
      <c r="I45" s="13">
        <f t="shared" si="1"/>
        <v>0</v>
      </c>
    </row>
    <row r="46" spans="1:9" x14ac:dyDescent="0.35">
      <c r="A46" s="3" t="s">
        <v>52</v>
      </c>
      <c r="B46" s="4" t="s">
        <v>53</v>
      </c>
      <c r="C46" s="5">
        <v>1051000</v>
      </c>
      <c r="D46" s="5">
        <f>D47</f>
        <v>90350</v>
      </c>
      <c r="E46" s="5">
        <f>E47</f>
        <v>45175</v>
      </c>
      <c r="F46" s="5">
        <f>F47</f>
        <v>0</v>
      </c>
      <c r="G46" s="5">
        <f>G47</f>
        <v>135525</v>
      </c>
      <c r="H46" s="5">
        <f>H47</f>
        <v>915475</v>
      </c>
      <c r="I46" s="13">
        <f t="shared" si="1"/>
        <v>0.12894862036156041</v>
      </c>
    </row>
    <row r="47" spans="1:9" x14ac:dyDescent="0.35">
      <c r="A47" s="3" t="s">
        <v>11</v>
      </c>
      <c r="B47" s="4" t="s">
        <v>54</v>
      </c>
      <c r="C47" s="5">
        <v>1051000</v>
      </c>
      <c r="D47" s="5">
        <f>2*45175</f>
        <v>90350</v>
      </c>
      <c r="E47" s="5">
        <v>45175</v>
      </c>
      <c r="F47" s="5">
        <v>0</v>
      </c>
      <c r="G47" s="5">
        <f>SUM(D47:F47)</f>
        <v>135525</v>
      </c>
      <c r="H47" s="5">
        <f>C47-G47</f>
        <v>915475</v>
      </c>
      <c r="I47" s="13">
        <f t="shared" si="1"/>
        <v>0.12894862036156041</v>
      </c>
    </row>
    <row r="48" spans="1:9" x14ac:dyDescent="0.35">
      <c r="A48" s="3" t="s">
        <v>55</v>
      </c>
      <c r="B48" s="4" t="s">
        <v>56</v>
      </c>
      <c r="C48" s="5">
        <v>26651000</v>
      </c>
      <c r="D48" s="5">
        <f>D49</f>
        <v>4634880</v>
      </c>
      <c r="E48" s="5">
        <f>E49</f>
        <v>2317440</v>
      </c>
      <c r="F48" s="5">
        <f>F49</f>
        <v>0</v>
      </c>
      <c r="G48" s="5">
        <f>G49</f>
        <v>6952320</v>
      </c>
      <c r="H48" s="5">
        <f>H49</f>
        <v>19698680</v>
      </c>
      <c r="I48" s="13">
        <f t="shared" si="1"/>
        <v>0.26086525833927432</v>
      </c>
    </row>
    <row r="49" spans="1:9" x14ac:dyDescent="0.35">
      <c r="A49" s="3" t="s">
        <v>11</v>
      </c>
      <c r="B49" s="4" t="s">
        <v>57</v>
      </c>
      <c r="C49" s="5">
        <v>26651000</v>
      </c>
      <c r="D49" s="5">
        <f>2*2317440</f>
        <v>4634880</v>
      </c>
      <c r="E49" s="5">
        <v>2317440</v>
      </c>
      <c r="F49" s="5">
        <v>0</v>
      </c>
      <c r="G49" s="5">
        <f>SUM(D49:F49)</f>
        <v>6952320</v>
      </c>
      <c r="H49" s="5">
        <f>C49-G49</f>
        <v>19698680</v>
      </c>
      <c r="I49" s="13">
        <f t="shared" si="1"/>
        <v>0.26086525833927432</v>
      </c>
    </row>
    <row r="50" spans="1:9" x14ac:dyDescent="0.35">
      <c r="A50" s="3" t="s">
        <v>58</v>
      </c>
      <c r="B50" s="4" t="s">
        <v>59</v>
      </c>
      <c r="C50" s="5">
        <v>118676000</v>
      </c>
      <c r="D50" s="5">
        <f>D51</f>
        <v>0</v>
      </c>
      <c r="E50" s="5">
        <f>E51</f>
        <v>7854000</v>
      </c>
      <c r="F50" s="5">
        <f>F51</f>
        <v>0</v>
      </c>
      <c r="G50" s="5">
        <f>G51</f>
        <v>7854000</v>
      </c>
      <c r="H50" s="5">
        <f>H51</f>
        <v>110822000</v>
      </c>
      <c r="I50" s="13">
        <f t="shared" si="1"/>
        <v>6.6180188075095223E-2</v>
      </c>
    </row>
    <row r="51" spans="1:9" x14ac:dyDescent="0.35">
      <c r="A51" s="3" t="s">
        <v>11</v>
      </c>
      <c r="B51" s="4" t="s">
        <v>60</v>
      </c>
      <c r="C51" s="5">
        <v>118676000</v>
      </c>
      <c r="D51" s="5">
        <v>0</v>
      </c>
      <c r="E51" s="5">
        <v>7854000</v>
      </c>
      <c r="F51" s="5">
        <v>0</v>
      </c>
      <c r="G51" s="5">
        <f>SUM(D51:F51)</f>
        <v>7854000</v>
      </c>
      <c r="H51" s="5">
        <f>C51-G51</f>
        <v>110822000</v>
      </c>
      <c r="I51" s="13">
        <f t="shared" si="1"/>
        <v>6.6180188075095223E-2</v>
      </c>
    </row>
    <row r="52" spans="1:9" x14ac:dyDescent="0.35">
      <c r="A52" s="3" t="s">
        <v>61</v>
      </c>
      <c r="B52" s="4" t="s">
        <v>62</v>
      </c>
      <c r="C52" s="5">
        <v>14005000</v>
      </c>
      <c r="D52" s="5">
        <f>D53</f>
        <v>2220000</v>
      </c>
      <c r="E52" s="5">
        <f>E53</f>
        <v>1110000</v>
      </c>
      <c r="F52" s="5">
        <f>F53</f>
        <v>0</v>
      </c>
      <c r="G52" s="5">
        <f>G53</f>
        <v>3330000</v>
      </c>
      <c r="H52" s="5">
        <f>H53</f>
        <v>10675000</v>
      </c>
      <c r="I52" s="13">
        <f t="shared" si="1"/>
        <v>0.23777222420564084</v>
      </c>
    </row>
    <row r="53" spans="1:9" x14ac:dyDescent="0.35">
      <c r="A53" s="3" t="s">
        <v>11</v>
      </c>
      <c r="B53" s="4" t="s">
        <v>63</v>
      </c>
      <c r="C53" s="5">
        <v>14005000</v>
      </c>
      <c r="D53" s="5">
        <f>2*1110000</f>
        <v>2220000</v>
      </c>
      <c r="E53" s="5">
        <v>1110000</v>
      </c>
      <c r="F53" s="5">
        <v>0</v>
      </c>
      <c r="G53" s="5">
        <f>SUM(D53:F53)</f>
        <v>3330000</v>
      </c>
      <c r="H53" s="5">
        <f>C53-G53</f>
        <v>10675000</v>
      </c>
      <c r="I53" s="13">
        <f t="shared" si="1"/>
        <v>0.23777222420564084</v>
      </c>
    </row>
    <row r="54" spans="1:9" x14ac:dyDescent="0.35">
      <c r="A54" s="3" t="s">
        <v>64</v>
      </c>
      <c r="B54" s="4" t="s">
        <v>65</v>
      </c>
      <c r="C54" s="5">
        <v>595992000</v>
      </c>
      <c r="D54" s="5">
        <f>D55</f>
        <v>0</v>
      </c>
      <c r="E54" s="5">
        <f>E55</f>
        <v>39490950</v>
      </c>
      <c r="F54" s="5">
        <f>F55</f>
        <v>0</v>
      </c>
      <c r="G54" s="5">
        <f>G55</f>
        <v>39490950</v>
      </c>
      <c r="H54" s="5">
        <f>H55</f>
        <v>556501050</v>
      </c>
      <c r="I54" s="13">
        <f t="shared" si="1"/>
        <v>6.6260872629162804E-2</v>
      </c>
    </row>
    <row r="55" spans="1:9" x14ac:dyDescent="0.35">
      <c r="A55" s="3" t="s">
        <v>11</v>
      </c>
      <c r="B55" s="4" t="s">
        <v>66</v>
      </c>
      <c r="C55" s="5">
        <v>595992000</v>
      </c>
      <c r="D55" s="5">
        <v>0</v>
      </c>
      <c r="E55" s="5">
        <v>39490950</v>
      </c>
      <c r="F55" s="5">
        <v>0</v>
      </c>
      <c r="G55" s="5">
        <f>SUM(D55:F55)</f>
        <v>39490950</v>
      </c>
      <c r="H55" s="5">
        <f>C55-G55</f>
        <v>556501050</v>
      </c>
      <c r="I55" s="13">
        <f t="shared" si="1"/>
        <v>6.6260872629162804E-2</v>
      </c>
    </row>
    <row r="56" spans="1:9" x14ac:dyDescent="0.35">
      <c r="A56" s="3" t="s">
        <v>67</v>
      </c>
      <c r="B56" s="4" t="s">
        <v>68</v>
      </c>
      <c r="C56" s="5">
        <v>768495000</v>
      </c>
      <c r="D56" s="5">
        <f t="shared" ref="D56:H57" si="7">D57</f>
        <v>118230000</v>
      </c>
      <c r="E56" s="5">
        <f t="shared" si="7"/>
        <v>59115000</v>
      </c>
      <c r="F56" s="5">
        <f t="shared" si="7"/>
        <v>0</v>
      </c>
      <c r="G56" s="5">
        <f t="shared" si="7"/>
        <v>118230000</v>
      </c>
      <c r="H56" s="5">
        <f t="shared" si="7"/>
        <v>650265000</v>
      </c>
      <c r="I56" s="13">
        <f t="shared" si="1"/>
        <v>0.15384615384615385</v>
      </c>
    </row>
    <row r="57" spans="1:9" x14ac:dyDescent="0.35">
      <c r="A57" s="3" t="s">
        <v>69</v>
      </c>
      <c r="B57" s="4" t="s">
        <v>70</v>
      </c>
      <c r="C57" s="5">
        <v>768495000</v>
      </c>
      <c r="D57" s="5">
        <f>2*D58</f>
        <v>118230000</v>
      </c>
      <c r="E57" s="5">
        <f t="shared" si="7"/>
        <v>59115000</v>
      </c>
      <c r="F57" s="5">
        <f t="shared" si="7"/>
        <v>0</v>
      </c>
      <c r="G57" s="5">
        <f t="shared" si="7"/>
        <v>118230000</v>
      </c>
      <c r="H57" s="5">
        <f t="shared" si="7"/>
        <v>650265000</v>
      </c>
      <c r="I57" s="13">
        <f t="shared" si="1"/>
        <v>0.15384615384615385</v>
      </c>
    </row>
    <row r="58" spans="1:9" x14ac:dyDescent="0.35">
      <c r="A58" s="3" t="s">
        <v>11</v>
      </c>
      <c r="B58" s="4" t="s">
        <v>71</v>
      </c>
      <c r="C58" s="5">
        <v>768495000</v>
      </c>
      <c r="D58" s="5">
        <v>59115000</v>
      </c>
      <c r="E58" s="5">
        <v>59115000</v>
      </c>
      <c r="F58" s="5">
        <v>0</v>
      </c>
      <c r="G58" s="5">
        <f>SUM(D58:F58)</f>
        <v>118230000</v>
      </c>
      <c r="H58" s="5">
        <f>C58-G58</f>
        <v>650265000</v>
      </c>
      <c r="I58" s="13">
        <f t="shared" si="1"/>
        <v>0.15384615384615385</v>
      </c>
    </row>
    <row r="59" spans="1:9" x14ac:dyDescent="0.35">
      <c r="A59" s="3" t="s">
        <v>72</v>
      </c>
      <c r="B59" s="4" t="s">
        <v>73</v>
      </c>
      <c r="C59" s="5">
        <f t="shared" ref="C59:H59" si="8">C60</f>
        <v>718722000</v>
      </c>
      <c r="D59" s="5">
        <f t="shared" si="8"/>
        <v>10751486</v>
      </c>
      <c r="E59" s="5">
        <f t="shared" si="8"/>
        <v>31574350</v>
      </c>
      <c r="F59" s="5">
        <f t="shared" si="8"/>
        <v>0</v>
      </c>
      <c r="G59" s="5">
        <f t="shared" si="8"/>
        <v>42325836</v>
      </c>
      <c r="H59" s="5">
        <f t="shared" si="8"/>
        <v>676396164</v>
      </c>
      <c r="I59" s="13">
        <f t="shared" si="1"/>
        <v>5.8890413817860032E-2</v>
      </c>
    </row>
    <row r="60" spans="1:9" x14ac:dyDescent="0.35">
      <c r="A60" s="3" t="s">
        <v>74</v>
      </c>
      <c r="B60" s="4" t="s">
        <v>127</v>
      </c>
      <c r="C60" s="5">
        <f t="shared" ref="C60:H60" si="9">C61+C66</f>
        <v>718722000</v>
      </c>
      <c r="D60" s="5">
        <f t="shared" si="9"/>
        <v>10751486</v>
      </c>
      <c r="E60" s="5">
        <f t="shared" si="9"/>
        <v>31574350</v>
      </c>
      <c r="F60" s="5">
        <f t="shared" si="9"/>
        <v>0</v>
      </c>
      <c r="G60" s="5">
        <f t="shared" si="9"/>
        <v>42325836</v>
      </c>
      <c r="H60" s="5">
        <f t="shared" si="9"/>
        <v>676396164</v>
      </c>
      <c r="I60" s="13">
        <f t="shared" si="1"/>
        <v>5.8890413817860032E-2</v>
      </c>
    </row>
    <row r="61" spans="1:9" x14ac:dyDescent="0.35">
      <c r="A61" s="3" t="s">
        <v>75</v>
      </c>
      <c r="B61" s="4" t="s">
        <v>76</v>
      </c>
      <c r="C61" s="5">
        <v>67808000</v>
      </c>
      <c r="D61" s="5">
        <f t="shared" ref="D61:H64" si="10">D62</f>
        <v>0</v>
      </c>
      <c r="E61" s="5">
        <f t="shared" si="10"/>
        <v>0</v>
      </c>
      <c r="F61" s="5">
        <f t="shared" si="10"/>
        <v>0</v>
      </c>
      <c r="G61" s="5">
        <f t="shared" si="10"/>
        <v>0</v>
      </c>
      <c r="H61" s="5">
        <f t="shared" si="10"/>
        <v>67808000</v>
      </c>
      <c r="I61" s="13">
        <f t="shared" si="1"/>
        <v>0</v>
      </c>
    </row>
    <row r="62" spans="1:9" x14ac:dyDescent="0.35">
      <c r="A62" s="3" t="s">
        <v>77</v>
      </c>
      <c r="B62" s="4" t="s">
        <v>76</v>
      </c>
      <c r="C62" s="5">
        <v>67808000</v>
      </c>
      <c r="D62" s="5">
        <f t="shared" si="10"/>
        <v>0</v>
      </c>
      <c r="E62" s="5">
        <f t="shared" si="10"/>
        <v>0</v>
      </c>
      <c r="F62" s="5">
        <f t="shared" si="10"/>
        <v>0</v>
      </c>
      <c r="G62" s="5">
        <f t="shared" si="10"/>
        <v>0</v>
      </c>
      <c r="H62" s="5">
        <f t="shared" si="10"/>
        <v>67808000</v>
      </c>
      <c r="I62" s="13">
        <f t="shared" si="1"/>
        <v>0</v>
      </c>
    </row>
    <row r="63" spans="1:9" x14ac:dyDescent="0.35">
      <c r="A63" s="3" t="s">
        <v>8</v>
      </c>
      <c r="B63" s="4" t="s">
        <v>78</v>
      </c>
      <c r="C63" s="5">
        <v>67808000</v>
      </c>
      <c r="D63" s="5">
        <f t="shared" si="10"/>
        <v>0</v>
      </c>
      <c r="E63" s="5">
        <f t="shared" si="10"/>
        <v>0</v>
      </c>
      <c r="F63" s="5">
        <f t="shared" si="10"/>
        <v>0</v>
      </c>
      <c r="G63" s="5">
        <f t="shared" si="10"/>
        <v>0</v>
      </c>
      <c r="H63" s="5">
        <f t="shared" si="10"/>
        <v>67808000</v>
      </c>
      <c r="I63" s="13">
        <f t="shared" si="1"/>
        <v>0</v>
      </c>
    </row>
    <row r="64" spans="1:9" x14ac:dyDescent="0.35">
      <c r="A64" s="3" t="s">
        <v>9</v>
      </c>
      <c r="B64" s="4" t="s">
        <v>10</v>
      </c>
      <c r="C64" s="5">
        <v>67808000</v>
      </c>
      <c r="D64" s="5">
        <f t="shared" si="10"/>
        <v>0</v>
      </c>
      <c r="E64" s="5">
        <f t="shared" si="10"/>
        <v>0</v>
      </c>
      <c r="F64" s="5">
        <f t="shared" si="10"/>
        <v>0</v>
      </c>
      <c r="G64" s="5">
        <f t="shared" si="10"/>
        <v>0</v>
      </c>
      <c r="H64" s="5">
        <f t="shared" si="10"/>
        <v>67808000</v>
      </c>
      <c r="I64" s="13">
        <f t="shared" si="1"/>
        <v>0</v>
      </c>
    </row>
    <row r="65" spans="1:9" x14ac:dyDescent="0.35">
      <c r="A65" s="3" t="s">
        <v>11</v>
      </c>
      <c r="B65" s="4" t="s">
        <v>79</v>
      </c>
      <c r="C65" s="5">
        <v>67808000</v>
      </c>
      <c r="D65" s="5">
        <v>0</v>
      </c>
      <c r="E65" s="5">
        <v>0</v>
      </c>
      <c r="F65" s="5">
        <v>0</v>
      </c>
      <c r="G65" s="5">
        <f>SUM(D65:F65)</f>
        <v>0</v>
      </c>
      <c r="H65" s="5">
        <f>C65-G65</f>
        <v>67808000</v>
      </c>
      <c r="I65" s="13">
        <f t="shared" si="1"/>
        <v>0</v>
      </c>
    </row>
    <row r="66" spans="1:9" x14ac:dyDescent="0.35">
      <c r="A66" s="3" t="s">
        <v>80</v>
      </c>
      <c r="B66" s="4" t="s">
        <v>31</v>
      </c>
      <c r="C66" s="5">
        <f>C67</f>
        <v>650914000</v>
      </c>
      <c r="D66" s="5">
        <f t="shared" ref="D66:H66" si="11">D67</f>
        <v>10751486</v>
      </c>
      <c r="E66" s="5">
        <f t="shared" si="11"/>
        <v>31574350</v>
      </c>
      <c r="F66" s="5">
        <f t="shared" si="11"/>
        <v>0</v>
      </c>
      <c r="G66" s="5">
        <f t="shared" si="11"/>
        <v>42325836</v>
      </c>
      <c r="H66" s="5">
        <f t="shared" si="11"/>
        <v>608588164</v>
      </c>
      <c r="I66" s="13">
        <f t="shared" si="1"/>
        <v>6.5025235284538352E-2</v>
      </c>
    </row>
    <row r="67" spans="1:9" x14ac:dyDescent="0.35">
      <c r="A67" s="3" t="s">
        <v>81</v>
      </c>
      <c r="B67" s="4" t="s">
        <v>82</v>
      </c>
      <c r="C67" s="5">
        <f>C68+C93+C100+C107+C114+C121+C126+C131+C142+C148+C156+C161</f>
        <v>650914000</v>
      </c>
      <c r="D67" s="5">
        <f t="shared" ref="D67:H67" si="12">D68+D93+D100+D107+D114+D121+D126+D131+D142+D148+D156+D161</f>
        <v>10751486</v>
      </c>
      <c r="E67" s="5">
        <f t="shared" si="12"/>
        <v>31574350</v>
      </c>
      <c r="F67" s="5">
        <f t="shared" si="12"/>
        <v>0</v>
      </c>
      <c r="G67" s="5">
        <f t="shared" si="12"/>
        <v>42325836</v>
      </c>
      <c r="H67" s="5">
        <f t="shared" si="12"/>
        <v>608588164</v>
      </c>
      <c r="I67" s="13">
        <f t="shared" si="1"/>
        <v>6.5025235284538352E-2</v>
      </c>
    </row>
    <row r="68" spans="1:9" x14ac:dyDescent="0.35">
      <c r="A68" s="3" t="s">
        <v>8</v>
      </c>
      <c r="B68" s="4" t="s">
        <v>31</v>
      </c>
      <c r="C68" s="5">
        <v>298414000</v>
      </c>
      <c r="D68" s="5">
        <f>D69+D71+D73+D75+D77+D91+D79+D81+D83+D85+D87+D89</f>
        <v>10751486</v>
      </c>
      <c r="E68" s="5">
        <f>E69+E71+E73+E75+E77+E91+E79+E81+E83+E85+E87+E89</f>
        <v>31574350</v>
      </c>
      <c r="F68" s="5">
        <f>F69+F71+F73+F75+F77+F91+F79+F81+F83+F85+F87+F89</f>
        <v>0</v>
      </c>
      <c r="G68" s="5">
        <f>G69+G71+G73+G75+G77+G91+G79+G81+G83+G85+G87+G89</f>
        <v>42325836</v>
      </c>
      <c r="H68" s="5">
        <f>H69+H71+H73+H75+H77+H91+H79+H81+H83+H85+H87+H89</f>
        <v>256088164</v>
      </c>
      <c r="I68" s="13">
        <f t="shared" si="1"/>
        <v>0.14183595943890032</v>
      </c>
    </row>
    <row r="69" spans="1:9" x14ac:dyDescent="0.35">
      <c r="A69" s="3" t="s">
        <v>83</v>
      </c>
      <c r="B69" s="4" t="s">
        <v>84</v>
      </c>
      <c r="C69" s="5">
        <v>23659000</v>
      </c>
      <c r="D69" s="5">
        <f>D70</f>
        <v>65000</v>
      </c>
      <c r="E69" s="5">
        <f>E70</f>
        <v>4479000</v>
      </c>
      <c r="F69" s="5">
        <f>F70</f>
        <v>0</v>
      </c>
      <c r="G69" s="5">
        <f>G70</f>
        <v>4544000</v>
      </c>
      <c r="H69" s="5">
        <f>H70</f>
        <v>19115000</v>
      </c>
      <c r="I69" s="13">
        <f t="shared" si="1"/>
        <v>0.1920622173380109</v>
      </c>
    </row>
    <row r="70" spans="1:9" x14ac:dyDescent="0.35">
      <c r="A70" s="3" t="s">
        <v>11</v>
      </c>
      <c r="B70" s="6" t="s">
        <v>137</v>
      </c>
      <c r="C70" s="5">
        <v>23659000</v>
      </c>
      <c r="D70" s="5">
        <v>65000</v>
      </c>
      <c r="E70" s="5">
        <f>3674000+805000</f>
        <v>4479000</v>
      </c>
      <c r="F70" s="5">
        <v>0</v>
      </c>
      <c r="G70" s="5">
        <f>SUM(D70:F70)</f>
        <v>4544000</v>
      </c>
      <c r="H70" s="5">
        <f>C70-G70</f>
        <v>19115000</v>
      </c>
      <c r="I70" s="13">
        <f t="shared" si="1"/>
        <v>0.1920622173380109</v>
      </c>
    </row>
    <row r="71" spans="1:9" x14ac:dyDescent="0.35">
      <c r="A71" s="3" t="s">
        <v>85</v>
      </c>
      <c r="B71" s="4" t="s">
        <v>86</v>
      </c>
      <c r="C71" s="5">
        <v>600000</v>
      </c>
      <c r="D71" s="5">
        <f>D72</f>
        <v>0</v>
      </c>
      <c r="E71" s="5">
        <f>E72</f>
        <v>0</v>
      </c>
      <c r="F71" s="5">
        <f>F72</f>
        <v>0</v>
      </c>
      <c r="G71" s="5">
        <f>G72</f>
        <v>0</v>
      </c>
      <c r="H71" s="5">
        <f>H72</f>
        <v>600000</v>
      </c>
      <c r="I71" s="13">
        <f t="shared" si="1"/>
        <v>0</v>
      </c>
    </row>
    <row r="72" spans="1:9" x14ac:dyDescent="0.35">
      <c r="A72" s="3" t="s">
        <v>11</v>
      </c>
      <c r="B72" s="4" t="s">
        <v>87</v>
      </c>
      <c r="C72" s="5">
        <v>600000</v>
      </c>
      <c r="D72" s="5">
        <v>0</v>
      </c>
      <c r="E72" s="5">
        <v>0</v>
      </c>
      <c r="F72" s="5">
        <v>0</v>
      </c>
      <c r="G72" s="5">
        <f>SUM(D72:F72)</f>
        <v>0</v>
      </c>
      <c r="H72" s="5">
        <f>C72-G72</f>
        <v>600000</v>
      </c>
      <c r="I72" s="13">
        <f t="shared" ref="I72:I197" si="13">G72/C72</f>
        <v>0</v>
      </c>
    </row>
    <row r="73" spans="1:9" x14ac:dyDescent="0.35">
      <c r="A73" s="3" t="s">
        <v>88</v>
      </c>
      <c r="B73" s="4" t="s">
        <v>89</v>
      </c>
      <c r="C73" s="5">
        <v>95520000</v>
      </c>
      <c r="D73" s="5">
        <f>D74</f>
        <v>0</v>
      </c>
      <c r="E73" s="5">
        <f>E74</f>
        <v>7960000</v>
      </c>
      <c r="F73" s="5">
        <f>F74</f>
        <v>0</v>
      </c>
      <c r="G73" s="5">
        <f>G74</f>
        <v>7960000</v>
      </c>
      <c r="H73" s="5">
        <f>H74</f>
        <v>87560000</v>
      </c>
      <c r="I73" s="13">
        <f t="shared" si="13"/>
        <v>8.3333333333333329E-2</v>
      </c>
    </row>
    <row r="74" spans="1:9" x14ac:dyDescent="0.35">
      <c r="A74" s="3" t="s">
        <v>11</v>
      </c>
      <c r="B74" s="4" t="s">
        <v>90</v>
      </c>
      <c r="C74" s="5">
        <v>95520000</v>
      </c>
      <c r="D74" s="5">
        <v>0</v>
      </c>
      <c r="E74" s="5">
        <v>7960000</v>
      </c>
      <c r="F74" s="5">
        <v>0</v>
      </c>
      <c r="G74" s="5">
        <f>SUM(D74:F74)</f>
        <v>7960000</v>
      </c>
      <c r="H74" s="5">
        <f>C74-G74</f>
        <v>87560000</v>
      </c>
      <c r="I74" s="13">
        <f t="shared" si="13"/>
        <v>8.3333333333333329E-2</v>
      </c>
    </row>
    <row r="75" spans="1:9" x14ac:dyDescent="0.35">
      <c r="A75" s="3" t="s">
        <v>91</v>
      </c>
      <c r="B75" s="4" t="s">
        <v>92</v>
      </c>
      <c r="C75" s="5">
        <v>17575000</v>
      </c>
      <c r="D75" s="5">
        <f>D76</f>
        <v>0</v>
      </c>
      <c r="E75" s="5">
        <f>E76</f>
        <v>0</v>
      </c>
      <c r="F75" s="5">
        <f>F76</f>
        <v>0</v>
      </c>
      <c r="G75" s="5">
        <f>G76</f>
        <v>0</v>
      </c>
      <c r="H75" s="5">
        <f>H76</f>
        <v>17575000</v>
      </c>
      <c r="I75" s="13">
        <f t="shared" si="13"/>
        <v>0</v>
      </c>
    </row>
    <row r="76" spans="1:9" x14ac:dyDescent="0.35">
      <c r="A76" s="3" t="s">
        <v>11</v>
      </c>
      <c r="B76" s="4" t="s">
        <v>93</v>
      </c>
      <c r="C76" s="5">
        <v>17575000</v>
      </c>
      <c r="D76" s="5">
        <v>0</v>
      </c>
      <c r="E76" s="5">
        <v>0</v>
      </c>
      <c r="F76" s="5">
        <v>0</v>
      </c>
      <c r="G76" s="5">
        <f>SUM(D76:F76)</f>
        <v>0</v>
      </c>
      <c r="H76" s="5">
        <f>C76-G76</f>
        <v>17575000</v>
      </c>
      <c r="I76" s="13">
        <f t="shared" si="13"/>
        <v>0</v>
      </c>
    </row>
    <row r="77" spans="1:9" x14ac:dyDescent="0.35">
      <c r="A77" s="3" t="s">
        <v>94</v>
      </c>
      <c r="B77" s="4" t="s">
        <v>95</v>
      </c>
      <c r="C77" s="5">
        <f t="shared" ref="C77:H77" si="14">C78</f>
        <v>10940000</v>
      </c>
      <c r="D77" s="5">
        <f t="shared" si="14"/>
        <v>0</v>
      </c>
      <c r="E77" s="5">
        <f t="shared" si="14"/>
        <v>0</v>
      </c>
      <c r="F77" s="5">
        <f t="shared" si="14"/>
        <v>0</v>
      </c>
      <c r="G77" s="5">
        <f t="shared" si="14"/>
        <v>0</v>
      </c>
      <c r="H77" s="5">
        <f t="shared" si="14"/>
        <v>10940000</v>
      </c>
      <c r="I77" s="13">
        <f t="shared" si="13"/>
        <v>0</v>
      </c>
    </row>
    <row r="78" spans="1:9" x14ac:dyDescent="0.35">
      <c r="A78" s="3" t="s">
        <v>11</v>
      </c>
      <c r="B78" s="4" t="s">
        <v>96</v>
      </c>
      <c r="C78" s="5">
        <v>10940000</v>
      </c>
      <c r="D78" s="5">
        <v>0</v>
      </c>
      <c r="E78" s="5">
        <v>0</v>
      </c>
      <c r="F78" s="5">
        <v>0</v>
      </c>
      <c r="G78" s="5">
        <f>SUM(D78:F78)</f>
        <v>0</v>
      </c>
      <c r="H78" s="5">
        <f>C78-G78</f>
        <v>10940000</v>
      </c>
      <c r="I78" s="13">
        <f t="shared" si="13"/>
        <v>0</v>
      </c>
    </row>
    <row r="79" spans="1:9" x14ac:dyDescent="0.35">
      <c r="A79" s="3" t="s">
        <v>97</v>
      </c>
      <c r="B79" s="4" t="s">
        <v>98</v>
      </c>
      <c r="C79" s="5">
        <f t="shared" ref="C79:H79" si="15">C80</f>
        <v>27310000</v>
      </c>
      <c r="D79" s="5">
        <f t="shared" si="15"/>
        <v>2907786</v>
      </c>
      <c r="E79" s="5">
        <f t="shared" si="15"/>
        <v>2633600</v>
      </c>
      <c r="F79" s="5">
        <f t="shared" si="15"/>
        <v>0</v>
      </c>
      <c r="G79" s="5">
        <f t="shared" si="15"/>
        <v>5541386</v>
      </c>
      <c r="H79" s="5">
        <f t="shared" si="15"/>
        <v>21768614</v>
      </c>
      <c r="I79" s="13">
        <f t="shared" si="13"/>
        <v>0.20290684730867814</v>
      </c>
    </row>
    <row r="80" spans="1:9" x14ac:dyDescent="0.35">
      <c r="A80" s="3" t="s">
        <v>11</v>
      </c>
      <c r="B80" s="4" t="s">
        <v>99</v>
      </c>
      <c r="C80" s="5">
        <v>27310000</v>
      </c>
      <c r="D80" s="5">
        <v>2907786</v>
      </c>
      <c r="E80" s="5">
        <v>2633600</v>
      </c>
      <c r="F80" s="5">
        <v>0</v>
      </c>
      <c r="G80" s="5">
        <f>SUM(D80:F80)</f>
        <v>5541386</v>
      </c>
      <c r="H80" s="5">
        <f>C80-G80</f>
        <v>21768614</v>
      </c>
      <c r="I80" s="13">
        <f t="shared" si="13"/>
        <v>0.20290684730867814</v>
      </c>
    </row>
    <row r="81" spans="1:9" x14ac:dyDescent="0.35">
      <c r="A81" s="3" t="s">
        <v>100</v>
      </c>
      <c r="B81" s="4" t="s">
        <v>101</v>
      </c>
      <c r="C81" s="5">
        <f t="shared" ref="C81:H81" si="16">C82</f>
        <v>4800000</v>
      </c>
      <c r="D81" s="5">
        <f t="shared" si="16"/>
        <v>0</v>
      </c>
      <c r="E81" s="5">
        <f t="shared" si="16"/>
        <v>0</v>
      </c>
      <c r="F81" s="5">
        <f t="shared" si="16"/>
        <v>0</v>
      </c>
      <c r="G81" s="5">
        <f t="shared" si="16"/>
        <v>0</v>
      </c>
      <c r="H81" s="5">
        <f t="shared" si="16"/>
        <v>4800000</v>
      </c>
      <c r="I81" s="13">
        <f t="shared" si="13"/>
        <v>0</v>
      </c>
    </row>
    <row r="82" spans="1:9" x14ac:dyDescent="0.35">
      <c r="A82" s="3" t="s">
        <v>11</v>
      </c>
      <c r="B82" s="4" t="s">
        <v>102</v>
      </c>
      <c r="C82" s="5">
        <v>4800000</v>
      </c>
      <c r="D82" s="5">
        <v>0</v>
      </c>
      <c r="E82" s="5">
        <v>0</v>
      </c>
      <c r="F82" s="5">
        <v>0</v>
      </c>
      <c r="G82" s="5">
        <f>SUM(D82:F82)</f>
        <v>0</v>
      </c>
      <c r="H82" s="5">
        <f>C82-G82</f>
        <v>4800000</v>
      </c>
      <c r="I82" s="13">
        <f t="shared" si="13"/>
        <v>0</v>
      </c>
    </row>
    <row r="83" spans="1:9" x14ac:dyDescent="0.35">
      <c r="A83" s="3" t="s">
        <v>103</v>
      </c>
      <c r="B83" s="4" t="s">
        <v>104</v>
      </c>
      <c r="C83" s="5">
        <f t="shared" ref="C83:H83" si="17">C84</f>
        <v>500000</v>
      </c>
      <c r="D83" s="5">
        <f t="shared" si="17"/>
        <v>0</v>
      </c>
      <c r="E83" s="5">
        <f t="shared" si="17"/>
        <v>0</v>
      </c>
      <c r="F83" s="5">
        <f t="shared" si="17"/>
        <v>0</v>
      </c>
      <c r="G83" s="5">
        <f t="shared" si="17"/>
        <v>0</v>
      </c>
      <c r="H83" s="5">
        <f t="shared" si="17"/>
        <v>500000</v>
      </c>
      <c r="I83" s="13">
        <f t="shared" si="13"/>
        <v>0</v>
      </c>
    </row>
    <row r="84" spans="1:9" x14ac:dyDescent="0.35">
      <c r="A84" s="3" t="s">
        <v>11</v>
      </c>
      <c r="B84" s="4" t="s">
        <v>105</v>
      </c>
      <c r="C84" s="5">
        <v>500000</v>
      </c>
      <c r="D84" s="5">
        <v>0</v>
      </c>
      <c r="E84" s="5">
        <v>0</v>
      </c>
      <c r="F84" s="5">
        <v>0</v>
      </c>
      <c r="G84" s="5">
        <f>SUM(D84:F84)</f>
        <v>0</v>
      </c>
      <c r="H84" s="5">
        <f>C84-G84</f>
        <v>500000</v>
      </c>
      <c r="I84" s="13">
        <f t="shared" si="13"/>
        <v>0</v>
      </c>
    </row>
    <row r="85" spans="1:9" x14ac:dyDescent="0.35">
      <c r="A85" s="3" t="s">
        <v>106</v>
      </c>
      <c r="B85" s="4" t="s">
        <v>107</v>
      </c>
      <c r="C85" s="5">
        <f t="shared" ref="C85:H85" si="18">C86</f>
        <v>30188000</v>
      </c>
      <c r="D85" s="5">
        <f t="shared" si="18"/>
        <v>2400000</v>
      </c>
      <c r="E85" s="5">
        <f t="shared" si="18"/>
        <v>2402750</v>
      </c>
      <c r="F85" s="5">
        <f t="shared" si="18"/>
        <v>0</v>
      </c>
      <c r="G85" s="5">
        <f t="shared" si="18"/>
        <v>4802750</v>
      </c>
      <c r="H85" s="5">
        <f t="shared" si="18"/>
        <v>25385250</v>
      </c>
      <c r="I85" s="13">
        <f t="shared" si="13"/>
        <v>0.15909467338015104</v>
      </c>
    </row>
    <row r="86" spans="1:9" x14ac:dyDescent="0.35">
      <c r="A86" s="3" t="s">
        <v>11</v>
      </c>
      <c r="B86" s="4" t="s">
        <v>108</v>
      </c>
      <c r="C86" s="5">
        <v>30188000</v>
      </c>
      <c r="D86" s="5">
        <v>2400000</v>
      </c>
      <c r="E86" s="5">
        <f>1322750+1080000</f>
        <v>2402750</v>
      </c>
      <c r="F86" s="5">
        <v>0</v>
      </c>
      <c r="G86" s="5">
        <f>SUM(D86:F86)</f>
        <v>4802750</v>
      </c>
      <c r="H86" s="5">
        <f>C86-G86</f>
        <v>25385250</v>
      </c>
      <c r="I86" s="13">
        <f t="shared" si="13"/>
        <v>0.15909467338015104</v>
      </c>
    </row>
    <row r="87" spans="1:9" x14ac:dyDescent="0.35">
      <c r="A87" s="3" t="s">
        <v>109</v>
      </c>
      <c r="B87" s="4" t="s">
        <v>110</v>
      </c>
      <c r="C87" s="5">
        <f t="shared" ref="C87:H87" si="19">C88</f>
        <v>11417000</v>
      </c>
      <c r="D87" s="5">
        <f t="shared" si="19"/>
        <v>0</v>
      </c>
      <c r="E87" s="5">
        <f t="shared" si="19"/>
        <v>64000</v>
      </c>
      <c r="F87" s="5">
        <f t="shared" si="19"/>
        <v>0</v>
      </c>
      <c r="G87" s="5">
        <f t="shared" si="19"/>
        <v>64000</v>
      </c>
      <c r="H87" s="5">
        <f t="shared" si="19"/>
        <v>11353000</v>
      </c>
      <c r="I87" s="13">
        <f t="shared" si="13"/>
        <v>5.6056757466935274E-3</v>
      </c>
    </row>
    <row r="88" spans="1:9" x14ac:dyDescent="0.35">
      <c r="A88" s="3" t="s">
        <v>11</v>
      </c>
      <c r="B88" s="4" t="s">
        <v>111</v>
      </c>
      <c r="C88" s="5">
        <v>11417000</v>
      </c>
      <c r="D88" s="5">
        <v>0</v>
      </c>
      <c r="E88" s="5">
        <v>64000</v>
      </c>
      <c r="F88" s="5">
        <v>0</v>
      </c>
      <c r="G88" s="5">
        <f>SUM(D88:F88)</f>
        <v>64000</v>
      </c>
      <c r="H88" s="5">
        <f>C88-G88</f>
        <v>11353000</v>
      </c>
      <c r="I88" s="13">
        <f t="shared" si="13"/>
        <v>5.6056757466935274E-3</v>
      </c>
    </row>
    <row r="89" spans="1:9" x14ac:dyDescent="0.35">
      <c r="A89" s="3" t="s">
        <v>112</v>
      </c>
      <c r="B89" s="4" t="s">
        <v>113</v>
      </c>
      <c r="C89" s="5">
        <f t="shared" ref="C89:H89" si="20">C90</f>
        <v>73193000</v>
      </c>
      <c r="D89" s="5">
        <f t="shared" si="20"/>
        <v>5378700</v>
      </c>
      <c r="E89" s="5">
        <f t="shared" si="20"/>
        <v>12575000</v>
      </c>
      <c r="F89" s="5">
        <f t="shared" si="20"/>
        <v>0</v>
      </c>
      <c r="G89" s="5">
        <f t="shared" si="20"/>
        <v>17953700</v>
      </c>
      <c r="H89" s="5">
        <f t="shared" si="20"/>
        <v>55239300</v>
      </c>
      <c r="I89" s="13">
        <f t="shared" si="13"/>
        <v>0.24529258262402143</v>
      </c>
    </row>
    <row r="90" spans="1:9" x14ac:dyDescent="0.35">
      <c r="A90" s="3" t="s">
        <v>11</v>
      </c>
      <c r="B90" s="4" t="s">
        <v>114</v>
      </c>
      <c r="C90" s="5">
        <v>73193000</v>
      </c>
      <c r="D90" s="5">
        <v>5378700</v>
      </c>
      <c r="E90" s="5">
        <f>4056000+8519000</f>
        <v>12575000</v>
      </c>
      <c r="F90" s="5">
        <v>0</v>
      </c>
      <c r="G90" s="5">
        <f>SUM(D90:F90)</f>
        <v>17953700</v>
      </c>
      <c r="H90" s="5">
        <f>C90-G90</f>
        <v>55239300</v>
      </c>
      <c r="I90" s="13">
        <f t="shared" si="13"/>
        <v>0.24529258262402143</v>
      </c>
    </row>
    <row r="91" spans="1:9" x14ac:dyDescent="0.35">
      <c r="A91" s="3" t="s">
        <v>115</v>
      </c>
      <c r="B91" s="4" t="s">
        <v>116</v>
      </c>
      <c r="C91" s="5">
        <f t="shared" ref="C91:H91" si="21">C92</f>
        <v>2712000</v>
      </c>
      <c r="D91" s="5">
        <f t="shared" si="21"/>
        <v>0</v>
      </c>
      <c r="E91" s="5">
        <f t="shared" si="21"/>
        <v>1460000</v>
      </c>
      <c r="F91" s="5">
        <f t="shared" si="21"/>
        <v>0</v>
      </c>
      <c r="G91" s="5">
        <f t="shared" si="21"/>
        <v>1460000</v>
      </c>
      <c r="H91" s="5">
        <f t="shared" si="21"/>
        <v>1252000</v>
      </c>
      <c r="I91" s="13">
        <f t="shared" si="13"/>
        <v>0.53834808259587019</v>
      </c>
    </row>
    <row r="92" spans="1:9" x14ac:dyDescent="0.35">
      <c r="A92" s="3" t="s">
        <v>11</v>
      </c>
      <c r="B92" s="4" t="s">
        <v>117</v>
      </c>
      <c r="C92" s="5">
        <v>2712000</v>
      </c>
      <c r="D92" s="5">
        <v>0</v>
      </c>
      <c r="E92" s="5">
        <v>1460000</v>
      </c>
      <c r="F92" s="5">
        <v>0</v>
      </c>
      <c r="G92" s="5">
        <f>SUM(D92:F92)</f>
        <v>1460000</v>
      </c>
      <c r="H92" s="5">
        <f>C92-G92</f>
        <v>1252000</v>
      </c>
      <c r="I92" s="13">
        <f t="shared" si="13"/>
        <v>0.53834808259587019</v>
      </c>
    </row>
    <row r="93" spans="1:9" x14ac:dyDescent="0.35">
      <c r="A93" s="3" t="s">
        <v>67</v>
      </c>
      <c r="B93" s="4" t="s">
        <v>142</v>
      </c>
      <c r="C93" s="5">
        <f t="shared" ref="C93:H93" si="22">C94+C96+C98</f>
        <v>31500000</v>
      </c>
      <c r="D93" s="5">
        <f t="shared" si="22"/>
        <v>0</v>
      </c>
      <c r="E93" s="5">
        <f t="shared" si="22"/>
        <v>0</v>
      </c>
      <c r="F93" s="5">
        <f t="shared" si="22"/>
        <v>0</v>
      </c>
      <c r="G93" s="5">
        <f t="shared" si="22"/>
        <v>0</v>
      </c>
      <c r="H93" s="5">
        <f t="shared" si="22"/>
        <v>31500000</v>
      </c>
      <c r="I93" s="13">
        <f t="shared" si="13"/>
        <v>0</v>
      </c>
    </row>
    <row r="94" spans="1:9" x14ac:dyDescent="0.35">
      <c r="A94" s="3" t="s">
        <v>83</v>
      </c>
      <c r="B94" s="4" t="s">
        <v>84</v>
      </c>
      <c r="C94" s="5">
        <f t="shared" ref="C94:H94" si="23">C95</f>
        <v>1600000</v>
      </c>
      <c r="D94" s="5">
        <f t="shared" si="23"/>
        <v>0</v>
      </c>
      <c r="E94" s="5">
        <f t="shared" si="23"/>
        <v>0</v>
      </c>
      <c r="F94" s="5">
        <f t="shared" si="23"/>
        <v>0</v>
      </c>
      <c r="G94" s="5">
        <f t="shared" si="23"/>
        <v>0</v>
      </c>
      <c r="H94" s="5">
        <f t="shared" si="23"/>
        <v>1600000</v>
      </c>
      <c r="I94" s="13">
        <f t="shared" si="13"/>
        <v>0</v>
      </c>
    </row>
    <row r="95" spans="1:9" x14ac:dyDescent="0.35">
      <c r="A95" s="3" t="s">
        <v>11</v>
      </c>
      <c r="B95" s="4" t="s">
        <v>143</v>
      </c>
      <c r="C95" s="5">
        <v>1600000</v>
      </c>
      <c r="D95" s="5">
        <v>0</v>
      </c>
      <c r="E95" s="5">
        <v>0</v>
      </c>
      <c r="F95" s="5">
        <v>0</v>
      </c>
      <c r="G95" s="5">
        <v>0</v>
      </c>
      <c r="H95" s="5">
        <f>C95-G95</f>
        <v>1600000</v>
      </c>
      <c r="I95" s="13">
        <f t="shared" si="13"/>
        <v>0</v>
      </c>
    </row>
    <row r="96" spans="1:9" x14ac:dyDescent="0.35">
      <c r="A96" s="3" t="s">
        <v>144</v>
      </c>
      <c r="B96" s="4" t="s">
        <v>145</v>
      </c>
      <c r="C96" s="5">
        <f t="shared" ref="C96:H96" si="24">C97</f>
        <v>16140000</v>
      </c>
      <c r="D96" s="5">
        <f t="shared" si="24"/>
        <v>0</v>
      </c>
      <c r="E96" s="5">
        <f t="shared" si="24"/>
        <v>0</v>
      </c>
      <c r="F96" s="5">
        <f t="shared" si="24"/>
        <v>0</v>
      </c>
      <c r="G96" s="5">
        <f t="shared" si="24"/>
        <v>0</v>
      </c>
      <c r="H96" s="5">
        <f t="shared" si="24"/>
        <v>16140000</v>
      </c>
      <c r="I96" s="13">
        <f t="shared" si="13"/>
        <v>0</v>
      </c>
    </row>
    <row r="97" spans="1:9" x14ac:dyDescent="0.35">
      <c r="A97" s="3" t="s">
        <v>11</v>
      </c>
      <c r="B97" s="4" t="s">
        <v>146</v>
      </c>
      <c r="C97" s="5">
        <v>16140000</v>
      </c>
      <c r="D97" s="5">
        <v>0</v>
      </c>
      <c r="E97" s="5">
        <v>0</v>
      </c>
      <c r="F97" s="5">
        <v>0</v>
      </c>
      <c r="G97" s="5">
        <v>0</v>
      </c>
      <c r="H97" s="5">
        <f>C97-G97</f>
        <v>16140000</v>
      </c>
      <c r="I97" s="13">
        <f t="shared" si="13"/>
        <v>0</v>
      </c>
    </row>
    <row r="98" spans="1:9" x14ac:dyDescent="0.35">
      <c r="A98" s="3" t="s">
        <v>115</v>
      </c>
      <c r="B98" s="4" t="s">
        <v>116</v>
      </c>
      <c r="C98" s="5">
        <f t="shared" ref="C98:H98" si="25">C99</f>
        <v>13760000</v>
      </c>
      <c r="D98" s="5">
        <f t="shared" si="25"/>
        <v>0</v>
      </c>
      <c r="E98" s="5">
        <f t="shared" si="25"/>
        <v>0</v>
      </c>
      <c r="F98" s="5">
        <f t="shared" si="25"/>
        <v>0</v>
      </c>
      <c r="G98" s="5">
        <f t="shared" si="25"/>
        <v>0</v>
      </c>
      <c r="H98" s="5">
        <f t="shared" si="25"/>
        <v>13760000</v>
      </c>
      <c r="I98" s="13">
        <f t="shared" si="13"/>
        <v>0</v>
      </c>
    </row>
    <row r="99" spans="1:9" x14ac:dyDescent="0.35">
      <c r="A99" s="3" t="s">
        <v>11</v>
      </c>
      <c r="B99" s="6" t="s">
        <v>147</v>
      </c>
      <c r="C99" s="5">
        <v>13760000</v>
      </c>
      <c r="D99" s="5">
        <v>0</v>
      </c>
      <c r="E99" s="5">
        <v>0</v>
      </c>
      <c r="F99" s="5">
        <v>0</v>
      </c>
      <c r="G99" s="5">
        <v>0</v>
      </c>
      <c r="H99" s="5">
        <f>C99-G99</f>
        <v>13760000</v>
      </c>
      <c r="I99" s="13">
        <f t="shared" si="13"/>
        <v>0</v>
      </c>
    </row>
    <row r="100" spans="1:9" x14ac:dyDescent="0.35">
      <c r="A100" s="3" t="s">
        <v>148</v>
      </c>
      <c r="B100" s="4" t="s">
        <v>149</v>
      </c>
      <c r="C100" s="5">
        <f t="shared" ref="C100:H100" si="26">C101+C103+C105</f>
        <v>15560000</v>
      </c>
      <c r="D100" s="5">
        <f t="shared" si="26"/>
        <v>0</v>
      </c>
      <c r="E100" s="5">
        <f t="shared" si="26"/>
        <v>0</v>
      </c>
      <c r="F100" s="5">
        <f t="shared" si="26"/>
        <v>0</v>
      </c>
      <c r="G100" s="5">
        <f t="shared" si="26"/>
        <v>0</v>
      </c>
      <c r="H100" s="5">
        <f t="shared" si="26"/>
        <v>15560000</v>
      </c>
      <c r="I100" s="13">
        <f t="shared" si="13"/>
        <v>0</v>
      </c>
    </row>
    <row r="101" spans="1:9" x14ac:dyDescent="0.35">
      <c r="A101" s="3" t="s">
        <v>150</v>
      </c>
      <c r="B101" s="4" t="s">
        <v>151</v>
      </c>
      <c r="C101" s="5">
        <f t="shared" ref="C101:H101" si="27">C102</f>
        <v>8000000</v>
      </c>
      <c r="D101" s="5">
        <f t="shared" si="27"/>
        <v>0</v>
      </c>
      <c r="E101" s="5">
        <f t="shared" si="27"/>
        <v>0</v>
      </c>
      <c r="F101" s="5">
        <f t="shared" si="27"/>
        <v>0</v>
      </c>
      <c r="G101" s="5">
        <f t="shared" si="27"/>
        <v>0</v>
      </c>
      <c r="H101" s="5">
        <f t="shared" si="27"/>
        <v>8000000</v>
      </c>
      <c r="I101" s="13">
        <f t="shared" si="13"/>
        <v>0</v>
      </c>
    </row>
    <row r="102" spans="1:9" x14ac:dyDescent="0.35">
      <c r="A102" s="3" t="s">
        <v>11</v>
      </c>
      <c r="B102" s="4" t="s">
        <v>152</v>
      </c>
      <c r="C102" s="5">
        <v>8000000</v>
      </c>
      <c r="D102" s="5">
        <v>0</v>
      </c>
      <c r="E102" s="5">
        <v>0</v>
      </c>
      <c r="F102" s="5">
        <v>0</v>
      </c>
      <c r="G102" s="5">
        <v>0</v>
      </c>
      <c r="H102" s="5">
        <f>C102-G102</f>
        <v>8000000</v>
      </c>
      <c r="I102" s="13">
        <f t="shared" si="13"/>
        <v>0</v>
      </c>
    </row>
    <row r="103" spans="1:9" x14ac:dyDescent="0.35">
      <c r="A103" s="3" t="s">
        <v>115</v>
      </c>
      <c r="B103" s="4" t="s">
        <v>116</v>
      </c>
      <c r="C103" s="5">
        <f t="shared" ref="C103:H103" si="28">C104</f>
        <v>5160000</v>
      </c>
      <c r="D103" s="5">
        <f t="shared" si="28"/>
        <v>0</v>
      </c>
      <c r="E103" s="5">
        <f t="shared" si="28"/>
        <v>0</v>
      </c>
      <c r="F103" s="5">
        <f t="shared" si="28"/>
        <v>0</v>
      </c>
      <c r="G103" s="5">
        <f t="shared" si="28"/>
        <v>0</v>
      </c>
      <c r="H103" s="5">
        <f t="shared" si="28"/>
        <v>5160000</v>
      </c>
      <c r="I103" s="13">
        <f t="shared" si="13"/>
        <v>0</v>
      </c>
    </row>
    <row r="104" spans="1:9" x14ac:dyDescent="0.35">
      <c r="A104" s="3" t="s">
        <v>11</v>
      </c>
      <c r="B104" s="6" t="s">
        <v>153</v>
      </c>
      <c r="C104" s="5">
        <v>5160000</v>
      </c>
      <c r="D104" s="5">
        <v>0</v>
      </c>
      <c r="E104" s="5">
        <v>0</v>
      </c>
      <c r="F104" s="5">
        <v>0</v>
      </c>
      <c r="G104" s="5">
        <v>0</v>
      </c>
      <c r="H104" s="5">
        <f>C104-G104</f>
        <v>5160000</v>
      </c>
      <c r="I104" s="13">
        <f t="shared" si="13"/>
        <v>0</v>
      </c>
    </row>
    <row r="105" spans="1:9" x14ac:dyDescent="0.35">
      <c r="A105" s="3" t="s">
        <v>154</v>
      </c>
      <c r="B105" s="4" t="s">
        <v>155</v>
      </c>
      <c r="C105" s="5">
        <f t="shared" ref="C105:H105" si="29">C106</f>
        <v>2400000</v>
      </c>
      <c r="D105" s="5">
        <f t="shared" si="29"/>
        <v>0</v>
      </c>
      <c r="E105" s="5">
        <f t="shared" si="29"/>
        <v>0</v>
      </c>
      <c r="F105" s="5">
        <f t="shared" si="29"/>
        <v>0</v>
      </c>
      <c r="G105" s="5">
        <f t="shared" si="29"/>
        <v>0</v>
      </c>
      <c r="H105" s="5">
        <f t="shared" si="29"/>
        <v>2400000</v>
      </c>
      <c r="I105" s="13">
        <f t="shared" si="13"/>
        <v>0</v>
      </c>
    </row>
    <row r="106" spans="1:9" x14ac:dyDescent="0.35">
      <c r="A106" s="3" t="s">
        <v>11</v>
      </c>
      <c r="B106" s="4" t="s">
        <v>156</v>
      </c>
      <c r="C106" s="5">
        <v>2400000</v>
      </c>
      <c r="D106" s="5">
        <v>0</v>
      </c>
      <c r="E106" s="5">
        <v>0</v>
      </c>
      <c r="F106" s="5">
        <v>0</v>
      </c>
      <c r="G106" s="5">
        <v>0</v>
      </c>
      <c r="H106" s="5">
        <f>C106-G106</f>
        <v>2400000</v>
      </c>
      <c r="I106" s="13">
        <f t="shared" si="13"/>
        <v>0</v>
      </c>
    </row>
    <row r="107" spans="1:9" x14ac:dyDescent="0.35">
      <c r="A107" s="3" t="s">
        <v>157</v>
      </c>
      <c r="B107" s="4" t="s">
        <v>158</v>
      </c>
      <c r="C107" s="5">
        <f t="shared" ref="C107:H107" si="30">C108+C111</f>
        <v>9641000</v>
      </c>
      <c r="D107" s="5">
        <f t="shared" si="30"/>
        <v>0</v>
      </c>
      <c r="E107" s="5">
        <f t="shared" si="30"/>
        <v>0</v>
      </c>
      <c r="F107" s="5">
        <f t="shared" si="30"/>
        <v>0</v>
      </c>
      <c r="G107" s="5">
        <f t="shared" si="30"/>
        <v>0</v>
      </c>
      <c r="H107" s="5">
        <f t="shared" si="30"/>
        <v>9641000</v>
      </c>
      <c r="I107" s="13">
        <f t="shared" si="13"/>
        <v>0</v>
      </c>
    </row>
    <row r="108" spans="1:9" x14ac:dyDescent="0.35">
      <c r="A108" s="3" t="s">
        <v>144</v>
      </c>
      <c r="B108" s="4" t="s">
        <v>145</v>
      </c>
      <c r="C108" s="5">
        <f t="shared" ref="C108:H108" si="31">SUM(C109:C110)</f>
        <v>4611000</v>
      </c>
      <c r="D108" s="5">
        <f t="shared" si="31"/>
        <v>0</v>
      </c>
      <c r="E108" s="5">
        <f t="shared" si="31"/>
        <v>0</v>
      </c>
      <c r="F108" s="5">
        <f t="shared" si="31"/>
        <v>0</v>
      </c>
      <c r="G108" s="5">
        <f t="shared" si="31"/>
        <v>0</v>
      </c>
      <c r="H108" s="5">
        <f t="shared" si="31"/>
        <v>4611000</v>
      </c>
      <c r="I108" s="13">
        <f t="shared" si="13"/>
        <v>0</v>
      </c>
    </row>
    <row r="109" spans="1:9" x14ac:dyDescent="0.35">
      <c r="A109" s="3" t="s">
        <v>11</v>
      </c>
      <c r="B109" s="4" t="s">
        <v>159</v>
      </c>
      <c r="C109" s="5">
        <v>2451000</v>
      </c>
      <c r="D109" s="5">
        <v>0</v>
      </c>
      <c r="E109" s="5">
        <v>0</v>
      </c>
      <c r="F109" s="5">
        <v>0</v>
      </c>
      <c r="G109" s="5">
        <v>0</v>
      </c>
      <c r="H109" s="5">
        <f>C109-G109</f>
        <v>2451000</v>
      </c>
      <c r="I109" s="13">
        <f t="shared" si="13"/>
        <v>0</v>
      </c>
    </row>
    <row r="110" spans="1:9" x14ac:dyDescent="0.35">
      <c r="A110" s="3" t="s">
        <v>11</v>
      </c>
      <c r="B110" s="4" t="s">
        <v>146</v>
      </c>
      <c r="C110" s="5">
        <v>2160000</v>
      </c>
      <c r="D110" s="5">
        <v>0</v>
      </c>
      <c r="E110" s="5">
        <v>0</v>
      </c>
      <c r="F110" s="5">
        <v>0</v>
      </c>
      <c r="G110" s="5">
        <v>0</v>
      </c>
      <c r="H110" s="5">
        <f>C110-G110</f>
        <v>2160000</v>
      </c>
      <c r="I110" s="13">
        <f t="shared" si="13"/>
        <v>0</v>
      </c>
    </row>
    <row r="111" spans="1:9" x14ac:dyDescent="0.35">
      <c r="A111" s="3" t="s">
        <v>115</v>
      </c>
      <c r="B111" s="4" t="s">
        <v>116</v>
      </c>
      <c r="C111" s="5">
        <f t="shared" ref="C111:H111" si="32">SUM(C112:C113)</f>
        <v>5030000</v>
      </c>
      <c r="D111" s="5">
        <f t="shared" si="32"/>
        <v>0</v>
      </c>
      <c r="E111" s="5">
        <f t="shared" si="32"/>
        <v>0</v>
      </c>
      <c r="F111" s="5">
        <f t="shared" si="32"/>
        <v>0</v>
      </c>
      <c r="G111" s="5">
        <f t="shared" si="32"/>
        <v>0</v>
      </c>
      <c r="H111" s="5">
        <f t="shared" si="32"/>
        <v>5030000</v>
      </c>
      <c r="I111" s="13">
        <f t="shared" si="13"/>
        <v>0</v>
      </c>
    </row>
    <row r="112" spans="1:9" x14ac:dyDescent="0.35">
      <c r="A112" s="3" t="s">
        <v>11</v>
      </c>
      <c r="B112" s="4" t="s">
        <v>160</v>
      </c>
      <c r="C112" s="5">
        <v>3440000</v>
      </c>
      <c r="D112" s="5">
        <v>0</v>
      </c>
      <c r="E112" s="5">
        <v>0</v>
      </c>
      <c r="F112" s="5">
        <v>0</v>
      </c>
      <c r="G112" s="5">
        <v>0</v>
      </c>
      <c r="H112" s="5">
        <f>C112-G112</f>
        <v>3440000</v>
      </c>
      <c r="I112" s="13">
        <f t="shared" si="13"/>
        <v>0</v>
      </c>
    </row>
    <row r="113" spans="1:9" x14ac:dyDescent="0.35">
      <c r="A113" s="3" t="s">
        <v>11</v>
      </c>
      <c r="B113" s="4" t="s">
        <v>161</v>
      </c>
      <c r="C113" s="5">
        <v>1590000</v>
      </c>
      <c r="D113" s="5">
        <v>0</v>
      </c>
      <c r="E113" s="5">
        <v>0</v>
      </c>
      <c r="F113" s="5">
        <v>0</v>
      </c>
      <c r="G113" s="5">
        <v>0</v>
      </c>
      <c r="H113" s="5">
        <f>C113-G113</f>
        <v>1590000</v>
      </c>
      <c r="I113" s="13">
        <f t="shared" si="13"/>
        <v>0</v>
      </c>
    </row>
    <row r="114" spans="1:9" x14ac:dyDescent="0.35">
      <c r="A114" s="3" t="s">
        <v>162</v>
      </c>
      <c r="B114" s="4" t="s">
        <v>163</v>
      </c>
      <c r="C114" s="5">
        <f t="shared" ref="C114:H114" si="33">C115+C117+C119</f>
        <v>12110000</v>
      </c>
      <c r="D114" s="5">
        <f t="shared" si="33"/>
        <v>0</v>
      </c>
      <c r="E114" s="5">
        <f t="shared" si="33"/>
        <v>0</v>
      </c>
      <c r="F114" s="5">
        <f t="shared" si="33"/>
        <v>0</v>
      </c>
      <c r="G114" s="5">
        <f t="shared" si="33"/>
        <v>0</v>
      </c>
      <c r="H114" s="5">
        <f t="shared" si="33"/>
        <v>12110000</v>
      </c>
      <c r="I114" s="13">
        <f t="shared" si="13"/>
        <v>0</v>
      </c>
    </row>
    <row r="115" spans="1:9" x14ac:dyDescent="0.35">
      <c r="A115" s="3" t="s">
        <v>144</v>
      </c>
      <c r="B115" s="4" t="s">
        <v>145</v>
      </c>
      <c r="C115" s="5">
        <f t="shared" ref="C115:H115" si="34">C116</f>
        <v>2460000</v>
      </c>
      <c r="D115" s="5">
        <f t="shared" si="34"/>
        <v>0</v>
      </c>
      <c r="E115" s="5">
        <f t="shared" si="34"/>
        <v>0</v>
      </c>
      <c r="F115" s="5">
        <f t="shared" si="34"/>
        <v>0</v>
      </c>
      <c r="G115" s="5">
        <f t="shared" si="34"/>
        <v>0</v>
      </c>
      <c r="H115" s="5">
        <f t="shared" si="34"/>
        <v>2460000</v>
      </c>
      <c r="I115" s="13">
        <f t="shared" si="13"/>
        <v>0</v>
      </c>
    </row>
    <row r="116" spans="1:9" x14ac:dyDescent="0.35">
      <c r="A116" s="3" t="s">
        <v>11</v>
      </c>
      <c r="B116" s="4" t="s">
        <v>146</v>
      </c>
      <c r="C116" s="5">
        <v>2460000</v>
      </c>
      <c r="D116" s="5">
        <v>0</v>
      </c>
      <c r="E116" s="5">
        <v>0</v>
      </c>
      <c r="F116" s="5">
        <v>0</v>
      </c>
      <c r="G116" s="5">
        <v>0</v>
      </c>
      <c r="H116" s="5">
        <f>C116-G116</f>
        <v>2460000</v>
      </c>
      <c r="I116" s="13">
        <f t="shared" si="13"/>
        <v>0</v>
      </c>
    </row>
    <row r="117" spans="1:9" x14ac:dyDescent="0.35">
      <c r="A117" s="3" t="s">
        <v>115</v>
      </c>
      <c r="B117" s="4" t="s">
        <v>116</v>
      </c>
      <c r="C117" s="5">
        <f t="shared" ref="C117:H117" si="35">C118</f>
        <v>6450000</v>
      </c>
      <c r="D117" s="5">
        <f t="shared" si="35"/>
        <v>0</v>
      </c>
      <c r="E117" s="5">
        <f t="shared" si="35"/>
        <v>0</v>
      </c>
      <c r="F117" s="5">
        <f t="shared" si="35"/>
        <v>0</v>
      </c>
      <c r="G117" s="5">
        <f t="shared" si="35"/>
        <v>0</v>
      </c>
      <c r="H117" s="5">
        <f t="shared" si="35"/>
        <v>6450000</v>
      </c>
      <c r="I117" s="13">
        <f t="shared" si="13"/>
        <v>0</v>
      </c>
    </row>
    <row r="118" spans="1:9" x14ac:dyDescent="0.35">
      <c r="A118" s="3" t="s">
        <v>11</v>
      </c>
      <c r="B118" s="6" t="s">
        <v>164</v>
      </c>
      <c r="C118" s="5">
        <v>6450000</v>
      </c>
      <c r="D118" s="5">
        <v>0</v>
      </c>
      <c r="E118" s="5">
        <v>0</v>
      </c>
      <c r="F118" s="5">
        <v>0</v>
      </c>
      <c r="G118" s="5">
        <v>0</v>
      </c>
      <c r="H118" s="5">
        <f>C118-G118</f>
        <v>6450000</v>
      </c>
      <c r="I118" s="13">
        <f t="shared" si="13"/>
        <v>0</v>
      </c>
    </row>
    <row r="119" spans="1:9" x14ac:dyDescent="0.35">
      <c r="A119" s="3" t="s">
        <v>154</v>
      </c>
      <c r="B119" s="4" t="s">
        <v>155</v>
      </c>
      <c r="C119" s="5">
        <f t="shared" ref="C119:H119" si="36">C120</f>
        <v>3200000</v>
      </c>
      <c r="D119" s="5">
        <f t="shared" si="36"/>
        <v>0</v>
      </c>
      <c r="E119" s="5">
        <f t="shared" si="36"/>
        <v>0</v>
      </c>
      <c r="F119" s="5">
        <f t="shared" si="36"/>
        <v>0</v>
      </c>
      <c r="G119" s="5">
        <f t="shared" si="36"/>
        <v>0</v>
      </c>
      <c r="H119" s="5">
        <f t="shared" si="36"/>
        <v>3200000</v>
      </c>
      <c r="I119" s="13">
        <f t="shared" si="13"/>
        <v>0</v>
      </c>
    </row>
    <row r="120" spans="1:9" x14ac:dyDescent="0.35">
      <c r="A120" s="3" t="s">
        <v>11</v>
      </c>
      <c r="B120" s="6" t="s">
        <v>165</v>
      </c>
      <c r="C120" s="5">
        <v>3200000</v>
      </c>
      <c r="D120" s="5">
        <v>0</v>
      </c>
      <c r="E120" s="5">
        <v>0</v>
      </c>
      <c r="F120" s="5">
        <v>0</v>
      </c>
      <c r="G120" s="5">
        <v>0</v>
      </c>
      <c r="H120" s="5">
        <f>C120-G120</f>
        <v>3200000</v>
      </c>
      <c r="I120" s="13">
        <f t="shared" si="13"/>
        <v>0</v>
      </c>
    </row>
    <row r="121" spans="1:9" x14ac:dyDescent="0.35">
      <c r="A121" s="3" t="s">
        <v>166</v>
      </c>
      <c r="B121" s="4" t="s">
        <v>167</v>
      </c>
      <c r="C121" s="5">
        <f t="shared" ref="C121:H121" si="37">C122+C124</f>
        <v>14820000</v>
      </c>
      <c r="D121" s="5">
        <f t="shared" si="37"/>
        <v>0</v>
      </c>
      <c r="E121" s="5">
        <f t="shared" si="37"/>
        <v>0</v>
      </c>
      <c r="F121" s="5">
        <f t="shared" si="37"/>
        <v>0</v>
      </c>
      <c r="G121" s="5">
        <f t="shared" si="37"/>
        <v>0</v>
      </c>
      <c r="H121" s="5">
        <f t="shared" si="37"/>
        <v>14820000</v>
      </c>
      <c r="I121" s="13">
        <f t="shared" si="13"/>
        <v>0</v>
      </c>
    </row>
    <row r="122" spans="1:9" x14ac:dyDescent="0.35">
      <c r="A122" s="3" t="s">
        <v>115</v>
      </c>
      <c r="B122" s="4" t="s">
        <v>116</v>
      </c>
      <c r="C122" s="5">
        <f t="shared" ref="C122:H122" si="38">C123</f>
        <v>10320000</v>
      </c>
      <c r="D122" s="5">
        <f t="shared" si="38"/>
        <v>0</v>
      </c>
      <c r="E122" s="5">
        <f t="shared" si="38"/>
        <v>0</v>
      </c>
      <c r="F122" s="5">
        <f t="shared" si="38"/>
        <v>0</v>
      </c>
      <c r="G122" s="5">
        <f t="shared" si="38"/>
        <v>0</v>
      </c>
      <c r="H122" s="5">
        <f t="shared" si="38"/>
        <v>10320000</v>
      </c>
      <c r="I122" s="13">
        <f t="shared" si="13"/>
        <v>0</v>
      </c>
    </row>
    <row r="123" spans="1:9" x14ac:dyDescent="0.35">
      <c r="A123" s="3" t="s">
        <v>11</v>
      </c>
      <c r="B123" s="6" t="s">
        <v>168</v>
      </c>
      <c r="C123" s="5">
        <v>10320000</v>
      </c>
      <c r="D123" s="5">
        <v>0</v>
      </c>
      <c r="E123" s="5">
        <v>0</v>
      </c>
      <c r="F123" s="5">
        <v>0</v>
      </c>
      <c r="G123" s="5">
        <v>0</v>
      </c>
      <c r="H123" s="5">
        <f>C123-G123</f>
        <v>10320000</v>
      </c>
      <c r="I123" s="13">
        <f t="shared" si="13"/>
        <v>0</v>
      </c>
    </row>
    <row r="124" spans="1:9" x14ac:dyDescent="0.35">
      <c r="A124" s="3" t="s">
        <v>154</v>
      </c>
      <c r="B124" s="4" t="s">
        <v>155</v>
      </c>
      <c r="C124" s="5">
        <f t="shared" ref="C124:H124" si="39">C125</f>
        <v>4500000</v>
      </c>
      <c r="D124" s="5">
        <f t="shared" si="39"/>
        <v>0</v>
      </c>
      <c r="E124" s="5">
        <f t="shared" si="39"/>
        <v>0</v>
      </c>
      <c r="F124" s="5">
        <f t="shared" si="39"/>
        <v>0</v>
      </c>
      <c r="G124" s="5">
        <f t="shared" si="39"/>
        <v>0</v>
      </c>
      <c r="H124" s="5">
        <f t="shared" si="39"/>
        <v>4500000</v>
      </c>
      <c r="I124" s="13">
        <f t="shared" si="13"/>
        <v>0</v>
      </c>
    </row>
    <row r="125" spans="1:9" x14ac:dyDescent="0.35">
      <c r="A125" s="3" t="s">
        <v>11</v>
      </c>
      <c r="B125" s="6" t="s">
        <v>169</v>
      </c>
      <c r="C125" s="5">
        <v>4500000</v>
      </c>
      <c r="D125" s="5">
        <v>0</v>
      </c>
      <c r="E125" s="5">
        <v>0</v>
      </c>
      <c r="F125" s="5">
        <v>0</v>
      </c>
      <c r="G125" s="5">
        <v>0</v>
      </c>
      <c r="H125" s="5">
        <f>C125-G125</f>
        <v>4500000</v>
      </c>
      <c r="I125" s="13">
        <f t="shared" si="13"/>
        <v>0</v>
      </c>
    </row>
    <row r="126" spans="1:9" x14ac:dyDescent="0.35">
      <c r="A126" s="3" t="s">
        <v>170</v>
      </c>
      <c r="B126" s="4" t="s">
        <v>171</v>
      </c>
      <c r="C126" s="5">
        <f t="shared" ref="C126:H126" si="40">C127+C129</f>
        <v>13350000</v>
      </c>
      <c r="D126" s="5">
        <f t="shared" si="40"/>
        <v>0</v>
      </c>
      <c r="E126" s="5">
        <f t="shared" si="40"/>
        <v>0</v>
      </c>
      <c r="F126" s="5">
        <f t="shared" si="40"/>
        <v>0</v>
      </c>
      <c r="G126" s="5">
        <f t="shared" si="40"/>
        <v>0</v>
      </c>
      <c r="H126" s="5">
        <f t="shared" si="40"/>
        <v>13350000</v>
      </c>
      <c r="I126" s="13">
        <f t="shared" si="13"/>
        <v>0</v>
      </c>
    </row>
    <row r="127" spans="1:9" x14ac:dyDescent="0.35">
      <c r="A127" s="3" t="s">
        <v>106</v>
      </c>
      <c r="B127" s="4" t="s">
        <v>107</v>
      </c>
      <c r="C127" s="5">
        <f t="shared" ref="C127:H127" si="41">C128</f>
        <v>11750000</v>
      </c>
      <c r="D127" s="5">
        <f t="shared" si="41"/>
        <v>0</v>
      </c>
      <c r="E127" s="5">
        <f t="shared" si="41"/>
        <v>0</v>
      </c>
      <c r="F127" s="5">
        <f t="shared" si="41"/>
        <v>0</v>
      </c>
      <c r="G127" s="5">
        <f t="shared" si="41"/>
        <v>0</v>
      </c>
      <c r="H127" s="5">
        <f t="shared" si="41"/>
        <v>11750000</v>
      </c>
      <c r="I127" s="13">
        <f t="shared" si="13"/>
        <v>0</v>
      </c>
    </row>
    <row r="128" spans="1:9" x14ac:dyDescent="0.35">
      <c r="A128" s="3" t="s">
        <v>11</v>
      </c>
      <c r="B128" s="4" t="s">
        <v>172</v>
      </c>
      <c r="C128" s="5">
        <v>11750000</v>
      </c>
      <c r="D128" s="5">
        <v>0</v>
      </c>
      <c r="E128" s="5">
        <v>0</v>
      </c>
      <c r="F128" s="5">
        <v>0</v>
      </c>
      <c r="G128" s="5">
        <v>0</v>
      </c>
      <c r="H128" s="5">
        <f>C128-G128</f>
        <v>11750000</v>
      </c>
      <c r="I128" s="13">
        <f t="shared" si="13"/>
        <v>0</v>
      </c>
    </row>
    <row r="129" spans="1:9" x14ac:dyDescent="0.35">
      <c r="A129" s="3" t="s">
        <v>154</v>
      </c>
      <c r="B129" s="4" t="s">
        <v>155</v>
      </c>
      <c r="C129" s="5">
        <f t="shared" ref="C129:H129" si="42">C130</f>
        <v>1600000</v>
      </c>
      <c r="D129" s="5">
        <f t="shared" si="42"/>
        <v>0</v>
      </c>
      <c r="E129" s="5">
        <f t="shared" si="42"/>
        <v>0</v>
      </c>
      <c r="F129" s="5">
        <f t="shared" si="42"/>
        <v>0</v>
      </c>
      <c r="G129" s="5">
        <f t="shared" si="42"/>
        <v>0</v>
      </c>
      <c r="H129" s="5">
        <f t="shared" si="42"/>
        <v>1600000</v>
      </c>
      <c r="I129" s="13">
        <f t="shared" si="13"/>
        <v>0</v>
      </c>
    </row>
    <row r="130" spans="1:9" x14ac:dyDescent="0.35">
      <c r="A130" s="3" t="s">
        <v>11</v>
      </c>
      <c r="B130" s="6" t="s">
        <v>173</v>
      </c>
      <c r="C130" s="5">
        <v>1600000</v>
      </c>
      <c r="D130" s="5">
        <v>0</v>
      </c>
      <c r="E130" s="5">
        <v>0</v>
      </c>
      <c r="F130" s="5">
        <v>0</v>
      </c>
      <c r="G130" s="5">
        <v>0</v>
      </c>
      <c r="H130" s="5">
        <f>C130-G130</f>
        <v>1600000</v>
      </c>
      <c r="I130" s="13">
        <f t="shared" si="13"/>
        <v>0</v>
      </c>
    </row>
    <row r="131" spans="1:9" x14ac:dyDescent="0.35">
      <c r="A131" s="3" t="s">
        <v>174</v>
      </c>
      <c r="B131" s="4" t="s">
        <v>175</v>
      </c>
      <c r="C131" s="5">
        <f t="shared" ref="C131:H131" si="43">C132+C137+C139</f>
        <v>44940000</v>
      </c>
      <c r="D131" s="5">
        <f t="shared" si="43"/>
        <v>0</v>
      </c>
      <c r="E131" s="5">
        <f t="shared" si="43"/>
        <v>0</v>
      </c>
      <c r="F131" s="5">
        <f t="shared" si="43"/>
        <v>0</v>
      </c>
      <c r="G131" s="5">
        <f t="shared" si="43"/>
        <v>0</v>
      </c>
      <c r="H131" s="5">
        <f t="shared" si="43"/>
        <v>44940000</v>
      </c>
      <c r="I131" s="13">
        <f t="shared" si="13"/>
        <v>0</v>
      </c>
    </row>
    <row r="132" spans="1:9" x14ac:dyDescent="0.35">
      <c r="A132" s="3" t="s">
        <v>150</v>
      </c>
      <c r="B132" s="4" t="s">
        <v>151</v>
      </c>
      <c r="C132" s="5">
        <f t="shared" ref="C132:H132" si="44">SUM(C133:C136)</f>
        <v>25740000</v>
      </c>
      <c r="D132" s="5">
        <f t="shared" si="44"/>
        <v>0</v>
      </c>
      <c r="E132" s="5">
        <f t="shared" si="44"/>
        <v>0</v>
      </c>
      <c r="F132" s="5">
        <f t="shared" si="44"/>
        <v>0</v>
      </c>
      <c r="G132" s="5">
        <f t="shared" si="44"/>
        <v>0</v>
      </c>
      <c r="H132" s="5">
        <f t="shared" si="44"/>
        <v>25740000</v>
      </c>
      <c r="I132" s="13">
        <f t="shared" si="13"/>
        <v>0</v>
      </c>
    </row>
    <row r="133" spans="1:9" x14ac:dyDescent="0.35">
      <c r="A133" s="3" t="s">
        <v>11</v>
      </c>
      <c r="B133" s="6" t="s">
        <v>176</v>
      </c>
      <c r="C133" s="5">
        <v>4500000</v>
      </c>
      <c r="D133" s="5">
        <v>0</v>
      </c>
      <c r="E133" s="5">
        <v>0</v>
      </c>
      <c r="F133" s="5">
        <v>0</v>
      </c>
      <c r="G133" s="5">
        <v>0</v>
      </c>
      <c r="H133" s="5">
        <f>C133-G133</f>
        <v>4500000</v>
      </c>
      <c r="I133" s="13">
        <f t="shared" si="13"/>
        <v>0</v>
      </c>
    </row>
    <row r="134" spans="1:9" x14ac:dyDescent="0.35">
      <c r="A134" s="3" t="s">
        <v>11</v>
      </c>
      <c r="B134" s="6" t="s">
        <v>177</v>
      </c>
      <c r="C134" s="5">
        <v>12000000</v>
      </c>
      <c r="D134" s="5">
        <v>0</v>
      </c>
      <c r="E134" s="5">
        <v>0</v>
      </c>
      <c r="F134" s="5">
        <v>0</v>
      </c>
      <c r="G134" s="5">
        <v>0</v>
      </c>
      <c r="H134" s="5">
        <f>C134-G134</f>
        <v>12000000</v>
      </c>
      <c r="I134" s="13">
        <f t="shared" si="13"/>
        <v>0</v>
      </c>
    </row>
    <row r="135" spans="1:9" x14ac:dyDescent="0.35">
      <c r="A135" s="3" t="s">
        <v>11</v>
      </c>
      <c r="B135" s="4" t="s">
        <v>178</v>
      </c>
      <c r="C135" s="5">
        <v>3465000</v>
      </c>
      <c r="D135" s="5">
        <v>0</v>
      </c>
      <c r="E135" s="5">
        <v>0</v>
      </c>
      <c r="F135" s="5">
        <v>0</v>
      </c>
      <c r="G135" s="5">
        <v>0</v>
      </c>
      <c r="H135" s="5">
        <f>C135-G135</f>
        <v>3465000</v>
      </c>
      <c r="I135" s="13">
        <f t="shared" si="13"/>
        <v>0</v>
      </c>
    </row>
    <row r="136" spans="1:9" x14ac:dyDescent="0.35">
      <c r="A136" s="3" t="s">
        <v>11</v>
      </c>
      <c r="B136" s="4" t="s">
        <v>179</v>
      </c>
      <c r="C136" s="5">
        <v>5775000</v>
      </c>
      <c r="D136" s="5">
        <v>0</v>
      </c>
      <c r="E136" s="5">
        <v>0</v>
      </c>
      <c r="F136" s="5">
        <v>0</v>
      </c>
      <c r="G136" s="5">
        <v>0</v>
      </c>
      <c r="H136" s="5">
        <f>C136-G136</f>
        <v>5775000</v>
      </c>
      <c r="I136" s="13">
        <f t="shared" si="13"/>
        <v>0</v>
      </c>
    </row>
    <row r="137" spans="1:9" x14ac:dyDescent="0.35">
      <c r="A137" s="3" t="s">
        <v>180</v>
      </c>
      <c r="B137" s="4" t="s">
        <v>181</v>
      </c>
      <c r="C137" s="5">
        <f t="shared" ref="C137:H137" si="45">C138</f>
        <v>5400000</v>
      </c>
      <c r="D137" s="5">
        <f t="shared" si="45"/>
        <v>0</v>
      </c>
      <c r="E137" s="5">
        <f t="shared" si="45"/>
        <v>0</v>
      </c>
      <c r="F137" s="5">
        <f t="shared" si="45"/>
        <v>0</v>
      </c>
      <c r="G137" s="5">
        <f t="shared" si="45"/>
        <v>0</v>
      </c>
      <c r="H137" s="5">
        <f t="shared" si="45"/>
        <v>5400000</v>
      </c>
      <c r="I137" s="13">
        <f t="shared" si="13"/>
        <v>0</v>
      </c>
    </row>
    <row r="138" spans="1:9" x14ac:dyDescent="0.35">
      <c r="A138" s="3" t="s">
        <v>11</v>
      </c>
      <c r="B138" s="4" t="s">
        <v>182</v>
      </c>
      <c r="C138" s="5">
        <v>5400000</v>
      </c>
      <c r="D138" s="5">
        <v>0</v>
      </c>
      <c r="E138" s="5">
        <v>0</v>
      </c>
      <c r="F138" s="5">
        <v>0</v>
      </c>
      <c r="G138" s="5">
        <v>0</v>
      </c>
      <c r="H138" s="5">
        <f>C138-G138</f>
        <v>5400000</v>
      </c>
      <c r="I138" s="13">
        <f t="shared" si="13"/>
        <v>0</v>
      </c>
    </row>
    <row r="139" spans="1:9" x14ac:dyDescent="0.35">
      <c r="A139" s="3" t="s">
        <v>154</v>
      </c>
      <c r="B139" s="4" t="s">
        <v>155</v>
      </c>
      <c r="C139" s="5">
        <f t="shared" ref="C139:H139" si="46">C140+C141</f>
        <v>13800000</v>
      </c>
      <c r="D139" s="5">
        <f t="shared" si="46"/>
        <v>0</v>
      </c>
      <c r="E139" s="5">
        <f t="shared" si="46"/>
        <v>0</v>
      </c>
      <c r="F139" s="5">
        <f t="shared" si="46"/>
        <v>0</v>
      </c>
      <c r="G139" s="5">
        <f t="shared" si="46"/>
        <v>0</v>
      </c>
      <c r="H139" s="5">
        <f t="shared" si="46"/>
        <v>13800000</v>
      </c>
      <c r="I139" s="13">
        <f t="shared" si="13"/>
        <v>0</v>
      </c>
    </row>
    <row r="140" spans="1:9" x14ac:dyDescent="0.35">
      <c r="A140" s="3" t="s">
        <v>11</v>
      </c>
      <c r="B140" s="6" t="s">
        <v>183</v>
      </c>
      <c r="C140" s="5">
        <v>7500000</v>
      </c>
      <c r="D140" s="5">
        <v>0</v>
      </c>
      <c r="E140" s="5">
        <v>0</v>
      </c>
      <c r="F140" s="5">
        <v>0</v>
      </c>
      <c r="G140" s="5">
        <v>0</v>
      </c>
      <c r="H140" s="5">
        <f>C140-G140</f>
        <v>7500000</v>
      </c>
      <c r="I140" s="13">
        <f t="shared" si="13"/>
        <v>0</v>
      </c>
    </row>
    <row r="141" spans="1:9" x14ac:dyDescent="0.35">
      <c r="A141" s="3" t="s">
        <v>11</v>
      </c>
      <c r="B141" s="6" t="s">
        <v>184</v>
      </c>
      <c r="C141" s="5">
        <v>6300000</v>
      </c>
      <c r="D141" s="5">
        <v>0</v>
      </c>
      <c r="E141" s="5">
        <v>0</v>
      </c>
      <c r="F141" s="5">
        <v>0</v>
      </c>
      <c r="G141" s="5">
        <v>0</v>
      </c>
      <c r="H141" s="5">
        <f>C141-G141</f>
        <v>6300000</v>
      </c>
      <c r="I141" s="13">
        <f t="shared" si="13"/>
        <v>0</v>
      </c>
    </row>
    <row r="142" spans="1:9" x14ac:dyDescent="0.35">
      <c r="A142" s="3" t="s">
        <v>185</v>
      </c>
      <c r="B142" s="4" t="s">
        <v>186</v>
      </c>
      <c r="C142" s="5">
        <f t="shared" ref="C142:H142" si="47">C143+C146</f>
        <v>3200000</v>
      </c>
      <c r="D142" s="5">
        <f t="shared" si="47"/>
        <v>0</v>
      </c>
      <c r="E142" s="5">
        <f t="shared" si="47"/>
        <v>0</v>
      </c>
      <c r="F142" s="5">
        <f t="shared" si="47"/>
        <v>0</v>
      </c>
      <c r="G142" s="5">
        <f t="shared" si="47"/>
        <v>0</v>
      </c>
      <c r="H142" s="5">
        <f t="shared" si="47"/>
        <v>3200000</v>
      </c>
      <c r="I142" s="13">
        <f t="shared" si="13"/>
        <v>0</v>
      </c>
    </row>
    <row r="143" spans="1:9" x14ac:dyDescent="0.35">
      <c r="A143" s="3" t="s">
        <v>150</v>
      </c>
      <c r="B143" s="4" t="s">
        <v>151</v>
      </c>
      <c r="C143" s="5">
        <f t="shared" ref="C143:H143" si="48">SUM(C144:C145)</f>
        <v>1200000</v>
      </c>
      <c r="D143" s="5">
        <f t="shared" si="48"/>
        <v>0</v>
      </c>
      <c r="E143" s="5">
        <f t="shared" si="48"/>
        <v>0</v>
      </c>
      <c r="F143" s="5">
        <f t="shared" si="48"/>
        <v>0</v>
      </c>
      <c r="G143" s="5">
        <f t="shared" si="48"/>
        <v>0</v>
      </c>
      <c r="H143" s="5">
        <f t="shared" si="48"/>
        <v>1200000</v>
      </c>
      <c r="I143" s="13">
        <f t="shared" si="13"/>
        <v>0</v>
      </c>
    </row>
    <row r="144" spans="1:9" x14ac:dyDescent="0.35">
      <c r="A144" s="3" t="s">
        <v>11</v>
      </c>
      <c r="B144" s="4" t="s">
        <v>187</v>
      </c>
      <c r="C144" s="5">
        <v>825000</v>
      </c>
      <c r="D144" s="5">
        <v>0</v>
      </c>
      <c r="E144" s="5">
        <v>0</v>
      </c>
      <c r="F144" s="5">
        <v>0</v>
      </c>
      <c r="G144" s="5">
        <v>0</v>
      </c>
      <c r="H144" s="5">
        <f>C144-G144</f>
        <v>825000</v>
      </c>
      <c r="I144" s="13">
        <f t="shared" si="13"/>
        <v>0</v>
      </c>
    </row>
    <row r="145" spans="1:9" x14ac:dyDescent="0.35">
      <c r="A145" s="3" t="s">
        <v>11</v>
      </c>
      <c r="B145" s="4" t="s">
        <v>188</v>
      </c>
      <c r="C145" s="5">
        <v>375000</v>
      </c>
      <c r="D145" s="5">
        <v>0</v>
      </c>
      <c r="E145" s="5">
        <v>0</v>
      </c>
      <c r="F145" s="5">
        <v>0</v>
      </c>
      <c r="G145" s="5">
        <v>0</v>
      </c>
      <c r="H145" s="5">
        <f>C145-G145</f>
        <v>375000</v>
      </c>
      <c r="I145" s="13">
        <f t="shared" si="13"/>
        <v>0</v>
      </c>
    </row>
    <row r="146" spans="1:9" x14ac:dyDescent="0.35">
      <c r="A146" s="3" t="s">
        <v>154</v>
      </c>
      <c r="B146" s="4" t="s">
        <v>155</v>
      </c>
      <c r="C146" s="5">
        <f t="shared" ref="C146:H146" si="49">C147</f>
        <v>2000000</v>
      </c>
      <c r="D146" s="5">
        <f t="shared" si="49"/>
        <v>0</v>
      </c>
      <c r="E146" s="5">
        <f t="shared" si="49"/>
        <v>0</v>
      </c>
      <c r="F146" s="5">
        <f t="shared" si="49"/>
        <v>0</v>
      </c>
      <c r="G146" s="5">
        <f t="shared" si="49"/>
        <v>0</v>
      </c>
      <c r="H146" s="5">
        <f t="shared" si="49"/>
        <v>2000000</v>
      </c>
      <c r="I146" s="13">
        <f t="shared" si="13"/>
        <v>0</v>
      </c>
    </row>
    <row r="147" spans="1:9" x14ac:dyDescent="0.35">
      <c r="A147" s="3" t="s">
        <v>11</v>
      </c>
      <c r="B147" s="4" t="s">
        <v>189</v>
      </c>
      <c r="C147" s="5">
        <v>2000000</v>
      </c>
      <c r="D147" s="5">
        <v>0</v>
      </c>
      <c r="E147" s="5">
        <v>0</v>
      </c>
      <c r="F147" s="5">
        <v>0</v>
      </c>
      <c r="G147" s="5">
        <v>0</v>
      </c>
      <c r="H147" s="5">
        <f>C147-G147</f>
        <v>2000000</v>
      </c>
      <c r="I147" s="13">
        <f t="shared" si="13"/>
        <v>0</v>
      </c>
    </row>
    <row r="148" spans="1:9" x14ac:dyDescent="0.35">
      <c r="A148" s="3" t="s">
        <v>190</v>
      </c>
      <c r="B148" s="4" t="s">
        <v>191</v>
      </c>
      <c r="C148" s="5">
        <f t="shared" ref="C148:H148" si="50">C149+C151+C154</f>
        <v>8070000</v>
      </c>
      <c r="D148" s="5">
        <f t="shared" si="50"/>
        <v>0</v>
      </c>
      <c r="E148" s="5">
        <f t="shared" si="50"/>
        <v>0</v>
      </c>
      <c r="F148" s="5">
        <f t="shared" si="50"/>
        <v>0</v>
      </c>
      <c r="G148" s="5">
        <f t="shared" si="50"/>
        <v>0</v>
      </c>
      <c r="H148" s="5">
        <f t="shared" si="50"/>
        <v>8070000</v>
      </c>
      <c r="I148" s="13">
        <f t="shared" si="13"/>
        <v>0</v>
      </c>
    </row>
    <row r="149" spans="1:9" x14ac:dyDescent="0.35">
      <c r="A149" s="3" t="s">
        <v>144</v>
      </c>
      <c r="B149" s="4" t="s">
        <v>145</v>
      </c>
      <c r="C149" s="5">
        <f t="shared" ref="C149:H149" si="51">C150</f>
        <v>510000</v>
      </c>
      <c r="D149" s="5">
        <f t="shared" si="51"/>
        <v>0</v>
      </c>
      <c r="E149" s="5">
        <f t="shared" si="51"/>
        <v>0</v>
      </c>
      <c r="F149" s="5">
        <f t="shared" si="51"/>
        <v>0</v>
      </c>
      <c r="G149" s="5">
        <f t="shared" si="51"/>
        <v>0</v>
      </c>
      <c r="H149" s="5">
        <f t="shared" si="51"/>
        <v>510000</v>
      </c>
      <c r="I149" s="13">
        <f t="shared" si="13"/>
        <v>0</v>
      </c>
    </row>
    <row r="150" spans="1:9" x14ac:dyDescent="0.35">
      <c r="A150" s="3" t="s">
        <v>11</v>
      </c>
      <c r="B150" s="4" t="s">
        <v>192</v>
      </c>
      <c r="C150" s="5">
        <v>510000</v>
      </c>
      <c r="D150" s="5">
        <v>0</v>
      </c>
      <c r="E150" s="5">
        <v>0</v>
      </c>
      <c r="F150" s="5">
        <v>0</v>
      </c>
      <c r="G150" s="5">
        <v>0</v>
      </c>
      <c r="H150" s="5">
        <f>C150-G150</f>
        <v>510000</v>
      </c>
      <c r="I150" s="13">
        <f t="shared" si="13"/>
        <v>0</v>
      </c>
    </row>
    <row r="151" spans="1:9" x14ac:dyDescent="0.35">
      <c r="A151" s="3" t="s">
        <v>115</v>
      </c>
      <c r="B151" s="4" t="s">
        <v>116</v>
      </c>
      <c r="C151" s="5">
        <f t="shared" ref="C151:H151" si="52">SUM(C152:C153)</f>
        <v>5560000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5560000</v>
      </c>
      <c r="I151" s="13">
        <f t="shared" si="13"/>
        <v>0</v>
      </c>
    </row>
    <row r="152" spans="1:9" x14ac:dyDescent="0.35">
      <c r="A152" s="3" t="s">
        <v>11</v>
      </c>
      <c r="B152" s="4" t="s">
        <v>193</v>
      </c>
      <c r="C152" s="5">
        <v>3440000</v>
      </c>
      <c r="D152" s="5">
        <v>0</v>
      </c>
      <c r="E152" s="5">
        <v>0</v>
      </c>
      <c r="F152" s="5">
        <v>0</v>
      </c>
      <c r="G152" s="5">
        <v>0</v>
      </c>
      <c r="H152" s="5">
        <f>C152-G152</f>
        <v>3440000</v>
      </c>
      <c r="I152" s="13">
        <f t="shared" si="13"/>
        <v>0</v>
      </c>
    </row>
    <row r="153" spans="1:9" x14ac:dyDescent="0.35">
      <c r="A153" s="3" t="s">
        <v>11</v>
      </c>
      <c r="B153" s="4" t="s">
        <v>194</v>
      </c>
      <c r="C153" s="5">
        <v>2120000</v>
      </c>
      <c r="D153" s="5">
        <v>0</v>
      </c>
      <c r="E153" s="5">
        <v>0</v>
      </c>
      <c r="F153" s="5">
        <v>0</v>
      </c>
      <c r="G153" s="5">
        <v>0</v>
      </c>
      <c r="H153" s="5">
        <f>C153-G153</f>
        <v>2120000</v>
      </c>
      <c r="I153" s="13">
        <f t="shared" si="13"/>
        <v>0</v>
      </c>
    </row>
    <row r="154" spans="1:9" x14ac:dyDescent="0.35">
      <c r="A154" s="3" t="s">
        <v>154</v>
      </c>
      <c r="B154" s="4" t="s">
        <v>155</v>
      </c>
      <c r="C154" s="5">
        <f t="shared" ref="C154:H154" si="53">C155</f>
        <v>2000000</v>
      </c>
      <c r="D154" s="5">
        <f t="shared" si="53"/>
        <v>0</v>
      </c>
      <c r="E154" s="5">
        <f t="shared" si="53"/>
        <v>0</v>
      </c>
      <c r="F154" s="5">
        <f t="shared" si="53"/>
        <v>0</v>
      </c>
      <c r="G154" s="5">
        <f t="shared" si="53"/>
        <v>0</v>
      </c>
      <c r="H154" s="5">
        <f t="shared" si="53"/>
        <v>2000000</v>
      </c>
      <c r="I154" s="13">
        <f t="shared" si="13"/>
        <v>0</v>
      </c>
    </row>
    <row r="155" spans="1:9" x14ac:dyDescent="0.35">
      <c r="A155" s="3" t="s">
        <v>11</v>
      </c>
      <c r="B155" s="4" t="s">
        <v>195</v>
      </c>
      <c r="C155" s="5">
        <v>2000000</v>
      </c>
      <c r="D155" s="5">
        <v>0</v>
      </c>
      <c r="E155" s="5">
        <v>0</v>
      </c>
      <c r="F155" s="5">
        <v>0</v>
      </c>
      <c r="G155" s="5">
        <v>0</v>
      </c>
      <c r="H155" s="5">
        <f>C155-G155</f>
        <v>2000000</v>
      </c>
      <c r="I155" s="13">
        <f t="shared" si="13"/>
        <v>0</v>
      </c>
    </row>
    <row r="156" spans="1:9" x14ac:dyDescent="0.35">
      <c r="A156" s="3" t="s">
        <v>196</v>
      </c>
      <c r="B156" s="4" t="s">
        <v>197</v>
      </c>
      <c r="C156" s="5">
        <f t="shared" ref="C156:H156" si="54">C157+C159</f>
        <v>7660000</v>
      </c>
      <c r="D156" s="5">
        <f t="shared" si="54"/>
        <v>0</v>
      </c>
      <c r="E156" s="5">
        <f t="shared" si="54"/>
        <v>0</v>
      </c>
      <c r="F156" s="5">
        <f t="shared" si="54"/>
        <v>0</v>
      </c>
      <c r="G156" s="5">
        <f t="shared" si="54"/>
        <v>0</v>
      </c>
      <c r="H156" s="5">
        <f t="shared" si="54"/>
        <v>7660000</v>
      </c>
      <c r="I156" s="13">
        <f t="shared" si="13"/>
        <v>0</v>
      </c>
    </row>
    <row r="157" spans="1:9" x14ac:dyDescent="0.35">
      <c r="A157" s="3" t="s">
        <v>115</v>
      </c>
      <c r="B157" s="4" t="s">
        <v>116</v>
      </c>
      <c r="C157" s="5">
        <f t="shared" ref="C157:H157" si="55">C158</f>
        <v>5160000</v>
      </c>
      <c r="D157" s="5">
        <f t="shared" si="55"/>
        <v>0</v>
      </c>
      <c r="E157" s="5">
        <f t="shared" si="55"/>
        <v>0</v>
      </c>
      <c r="F157" s="5">
        <f t="shared" si="55"/>
        <v>0</v>
      </c>
      <c r="G157" s="5">
        <f t="shared" si="55"/>
        <v>0</v>
      </c>
      <c r="H157" s="5">
        <f t="shared" si="55"/>
        <v>5160000</v>
      </c>
      <c r="I157" s="13">
        <f t="shared" si="13"/>
        <v>0</v>
      </c>
    </row>
    <row r="158" spans="1:9" x14ac:dyDescent="0.35">
      <c r="A158" s="3" t="s">
        <v>11</v>
      </c>
      <c r="B158" s="4" t="s">
        <v>168</v>
      </c>
      <c r="C158" s="5">
        <v>5160000</v>
      </c>
      <c r="D158" s="5">
        <v>0</v>
      </c>
      <c r="E158" s="5">
        <v>0</v>
      </c>
      <c r="F158" s="5">
        <v>0</v>
      </c>
      <c r="G158" s="5">
        <v>0</v>
      </c>
      <c r="H158" s="5">
        <f>C158-G158</f>
        <v>5160000</v>
      </c>
      <c r="I158" s="13">
        <f t="shared" si="13"/>
        <v>0</v>
      </c>
    </row>
    <row r="159" spans="1:9" x14ac:dyDescent="0.35">
      <c r="A159" s="3" t="s">
        <v>154</v>
      </c>
      <c r="B159" s="4" t="s">
        <v>155</v>
      </c>
      <c r="C159" s="5">
        <f t="shared" ref="C159:H159" si="56">C160</f>
        <v>2500000</v>
      </c>
      <c r="D159" s="5">
        <f t="shared" si="56"/>
        <v>0</v>
      </c>
      <c r="E159" s="5">
        <f t="shared" si="56"/>
        <v>0</v>
      </c>
      <c r="F159" s="5">
        <f t="shared" si="56"/>
        <v>0</v>
      </c>
      <c r="G159" s="5">
        <f t="shared" si="56"/>
        <v>0</v>
      </c>
      <c r="H159" s="5">
        <f t="shared" si="56"/>
        <v>2500000</v>
      </c>
      <c r="I159" s="13">
        <f t="shared" si="13"/>
        <v>0</v>
      </c>
    </row>
    <row r="160" spans="1:9" x14ac:dyDescent="0.35">
      <c r="A160" s="3" t="s">
        <v>11</v>
      </c>
      <c r="B160" s="4" t="s">
        <v>198</v>
      </c>
      <c r="C160" s="5">
        <v>2500000</v>
      </c>
      <c r="D160" s="5">
        <v>0</v>
      </c>
      <c r="E160" s="5">
        <v>0</v>
      </c>
      <c r="F160" s="5">
        <v>0</v>
      </c>
      <c r="G160" s="5">
        <v>0</v>
      </c>
      <c r="H160" s="5">
        <f>C160-G160</f>
        <v>2500000</v>
      </c>
      <c r="I160" s="13">
        <f t="shared" si="13"/>
        <v>0</v>
      </c>
    </row>
    <row r="161" spans="1:9" x14ac:dyDescent="0.35">
      <c r="A161" s="3" t="s">
        <v>199</v>
      </c>
      <c r="B161" s="4" t="s">
        <v>200</v>
      </c>
      <c r="C161" s="5">
        <f t="shared" ref="C161:H161" si="57">C162+C165+C174+C176+C178+C180+C182+C185+C187</f>
        <v>191649000</v>
      </c>
      <c r="D161" s="5">
        <f t="shared" si="57"/>
        <v>0</v>
      </c>
      <c r="E161" s="5">
        <f t="shared" si="57"/>
        <v>0</v>
      </c>
      <c r="F161" s="5">
        <f t="shared" si="57"/>
        <v>0</v>
      </c>
      <c r="G161" s="5">
        <f t="shared" si="57"/>
        <v>0</v>
      </c>
      <c r="H161" s="5">
        <f t="shared" si="57"/>
        <v>191649000</v>
      </c>
      <c r="I161" s="13">
        <f t="shared" si="13"/>
        <v>0</v>
      </c>
    </row>
    <row r="162" spans="1:9" x14ac:dyDescent="0.35">
      <c r="A162" s="3" t="s">
        <v>150</v>
      </c>
      <c r="B162" s="4" t="s">
        <v>151</v>
      </c>
      <c r="C162" s="5">
        <f t="shared" ref="C162:H162" si="58">SUM(C163:C164)</f>
        <v>7200000</v>
      </c>
      <c r="D162" s="5">
        <f t="shared" si="58"/>
        <v>0</v>
      </c>
      <c r="E162" s="5">
        <f t="shared" si="58"/>
        <v>0</v>
      </c>
      <c r="F162" s="5">
        <f t="shared" si="58"/>
        <v>0</v>
      </c>
      <c r="G162" s="5">
        <f t="shared" si="58"/>
        <v>0</v>
      </c>
      <c r="H162" s="5">
        <f t="shared" si="58"/>
        <v>7200000</v>
      </c>
      <c r="I162" s="13">
        <f t="shared" si="13"/>
        <v>0</v>
      </c>
    </row>
    <row r="163" spans="1:9" x14ac:dyDescent="0.35">
      <c r="A163" s="3" t="s">
        <v>11</v>
      </c>
      <c r="B163" s="4" t="s">
        <v>201</v>
      </c>
      <c r="C163" s="5">
        <v>2700000</v>
      </c>
      <c r="D163" s="5">
        <v>0</v>
      </c>
      <c r="E163" s="5">
        <v>0</v>
      </c>
      <c r="F163" s="5">
        <v>0</v>
      </c>
      <c r="G163" s="5">
        <v>0</v>
      </c>
      <c r="H163" s="5">
        <f>C163-G163</f>
        <v>2700000</v>
      </c>
      <c r="I163" s="13">
        <f t="shared" si="13"/>
        <v>0</v>
      </c>
    </row>
    <row r="164" spans="1:9" x14ac:dyDescent="0.35">
      <c r="A164" s="3" t="s">
        <v>11</v>
      </c>
      <c r="B164" s="4" t="s">
        <v>202</v>
      </c>
      <c r="C164" s="5">
        <v>4500000</v>
      </c>
      <c r="D164" s="5">
        <v>0</v>
      </c>
      <c r="E164" s="5">
        <v>0</v>
      </c>
      <c r="F164" s="5">
        <v>0</v>
      </c>
      <c r="G164" s="5">
        <v>0</v>
      </c>
      <c r="H164" s="5">
        <f>C164-G164</f>
        <v>4500000</v>
      </c>
      <c r="I164" s="13">
        <f t="shared" si="13"/>
        <v>0</v>
      </c>
    </row>
    <row r="165" spans="1:9" x14ac:dyDescent="0.35">
      <c r="A165" s="3" t="s">
        <v>144</v>
      </c>
      <c r="B165" s="4" t="s">
        <v>145</v>
      </c>
      <c r="C165" s="5">
        <f t="shared" ref="C165:H165" si="59">SUM(C166:C173)</f>
        <v>5629000</v>
      </c>
      <c r="D165" s="5">
        <f t="shared" si="59"/>
        <v>0</v>
      </c>
      <c r="E165" s="5">
        <f t="shared" si="59"/>
        <v>0</v>
      </c>
      <c r="F165" s="5">
        <f t="shared" si="59"/>
        <v>0</v>
      </c>
      <c r="G165" s="5">
        <f t="shared" si="59"/>
        <v>0</v>
      </c>
      <c r="H165" s="5">
        <f t="shared" si="59"/>
        <v>5629000</v>
      </c>
      <c r="I165" s="13">
        <f t="shared" si="13"/>
        <v>0</v>
      </c>
    </row>
    <row r="166" spans="1:9" x14ac:dyDescent="0.35">
      <c r="A166" s="3" t="s">
        <v>11</v>
      </c>
      <c r="B166" s="4" t="s">
        <v>203</v>
      </c>
      <c r="C166" s="5">
        <v>1650000</v>
      </c>
      <c r="D166" s="5">
        <v>0</v>
      </c>
      <c r="E166" s="5">
        <v>0</v>
      </c>
      <c r="F166" s="5">
        <v>0</v>
      </c>
      <c r="G166" s="5">
        <v>0</v>
      </c>
      <c r="H166" s="5">
        <f t="shared" ref="H166:H173" si="60">C166-G166</f>
        <v>1650000</v>
      </c>
      <c r="I166" s="13">
        <f t="shared" si="13"/>
        <v>0</v>
      </c>
    </row>
    <row r="167" spans="1:9" x14ac:dyDescent="0.35">
      <c r="A167" s="3" t="s">
        <v>11</v>
      </c>
      <c r="B167" s="4" t="s">
        <v>204</v>
      </c>
      <c r="C167" s="5">
        <v>30000</v>
      </c>
      <c r="D167" s="5">
        <v>0</v>
      </c>
      <c r="E167" s="5">
        <v>0</v>
      </c>
      <c r="F167" s="5">
        <v>0</v>
      </c>
      <c r="G167" s="5">
        <v>0</v>
      </c>
      <c r="H167" s="5">
        <f t="shared" si="60"/>
        <v>30000</v>
      </c>
      <c r="I167" s="13">
        <f t="shared" si="13"/>
        <v>0</v>
      </c>
    </row>
    <row r="168" spans="1:9" x14ac:dyDescent="0.35">
      <c r="A168" s="3" t="s">
        <v>11</v>
      </c>
      <c r="B168" s="4" t="s">
        <v>205</v>
      </c>
      <c r="C168" s="5">
        <v>1800000</v>
      </c>
      <c r="D168" s="5">
        <v>0</v>
      </c>
      <c r="E168" s="5">
        <v>0</v>
      </c>
      <c r="F168" s="5">
        <v>0</v>
      </c>
      <c r="G168" s="5">
        <v>0</v>
      </c>
      <c r="H168" s="5">
        <f t="shared" si="60"/>
        <v>1800000</v>
      </c>
      <c r="I168" s="13">
        <f t="shared" si="13"/>
        <v>0</v>
      </c>
    </row>
    <row r="169" spans="1:9" x14ac:dyDescent="0.35">
      <c r="A169" s="3" t="s">
        <v>11</v>
      </c>
      <c r="B169" s="4" t="s">
        <v>206</v>
      </c>
      <c r="C169" s="5">
        <v>500000</v>
      </c>
      <c r="D169" s="5">
        <v>0</v>
      </c>
      <c r="E169" s="5">
        <v>0</v>
      </c>
      <c r="F169" s="5">
        <v>0</v>
      </c>
      <c r="G169" s="5">
        <v>0</v>
      </c>
      <c r="H169" s="5">
        <f t="shared" si="60"/>
        <v>500000</v>
      </c>
      <c r="I169" s="13">
        <f t="shared" si="13"/>
        <v>0</v>
      </c>
    </row>
    <row r="170" spans="1:9" x14ac:dyDescent="0.35">
      <c r="A170" s="3" t="s">
        <v>11</v>
      </c>
      <c r="B170" s="4" t="s">
        <v>207</v>
      </c>
      <c r="C170" s="5">
        <v>243000</v>
      </c>
      <c r="D170" s="5">
        <v>0</v>
      </c>
      <c r="E170" s="5">
        <v>0</v>
      </c>
      <c r="F170" s="5">
        <v>0</v>
      </c>
      <c r="G170" s="5">
        <v>0</v>
      </c>
      <c r="H170" s="5">
        <f t="shared" si="60"/>
        <v>243000</v>
      </c>
      <c r="I170" s="13">
        <f t="shared" si="13"/>
        <v>0</v>
      </c>
    </row>
    <row r="171" spans="1:9" x14ac:dyDescent="0.35">
      <c r="A171" s="3" t="s">
        <v>11</v>
      </c>
      <c r="B171" s="4" t="s">
        <v>208</v>
      </c>
      <c r="C171" s="5">
        <v>135000</v>
      </c>
      <c r="D171" s="5">
        <v>0</v>
      </c>
      <c r="E171" s="5">
        <v>0</v>
      </c>
      <c r="F171" s="5">
        <v>0</v>
      </c>
      <c r="G171" s="5">
        <v>0</v>
      </c>
      <c r="H171" s="5">
        <f t="shared" si="60"/>
        <v>135000</v>
      </c>
      <c r="I171" s="13">
        <f t="shared" si="13"/>
        <v>0</v>
      </c>
    </row>
    <row r="172" spans="1:9" x14ac:dyDescent="0.35">
      <c r="A172" s="3" t="s">
        <v>11</v>
      </c>
      <c r="B172" s="4" t="s">
        <v>209</v>
      </c>
      <c r="C172" s="5">
        <v>1250000</v>
      </c>
      <c r="D172" s="5">
        <v>0</v>
      </c>
      <c r="E172" s="5">
        <v>0</v>
      </c>
      <c r="F172" s="5">
        <v>0</v>
      </c>
      <c r="G172" s="5">
        <v>0</v>
      </c>
      <c r="H172" s="5">
        <f t="shared" si="60"/>
        <v>1250000</v>
      </c>
      <c r="I172" s="13">
        <f t="shared" si="13"/>
        <v>0</v>
      </c>
    </row>
    <row r="173" spans="1:9" x14ac:dyDescent="0.35">
      <c r="A173" s="3" t="s">
        <v>11</v>
      </c>
      <c r="B173" s="4" t="s">
        <v>210</v>
      </c>
      <c r="C173" s="5">
        <v>21000</v>
      </c>
      <c r="D173" s="5">
        <v>0</v>
      </c>
      <c r="E173" s="5">
        <v>0</v>
      </c>
      <c r="F173" s="5">
        <v>0</v>
      </c>
      <c r="G173" s="5">
        <v>0</v>
      </c>
      <c r="H173" s="5">
        <f t="shared" si="60"/>
        <v>21000</v>
      </c>
      <c r="I173" s="13">
        <f t="shared" si="13"/>
        <v>0</v>
      </c>
    </row>
    <row r="174" spans="1:9" x14ac:dyDescent="0.35">
      <c r="A174" s="3" t="s">
        <v>97</v>
      </c>
      <c r="B174" s="4" t="s">
        <v>98</v>
      </c>
      <c r="C174" s="5">
        <f t="shared" ref="C174:H174" si="61">C175</f>
        <v>13500000</v>
      </c>
      <c r="D174" s="5">
        <f t="shared" si="61"/>
        <v>0</v>
      </c>
      <c r="E174" s="5">
        <f t="shared" si="61"/>
        <v>0</v>
      </c>
      <c r="F174" s="5">
        <f t="shared" si="61"/>
        <v>0</v>
      </c>
      <c r="G174" s="5">
        <f t="shared" si="61"/>
        <v>0</v>
      </c>
      <c r="H174" s="5">
        <f t="shared" si="61"/>
        <v>13500000</v>
      </c>
      <c r="I174" s="13">
        <f t="shared" si="13"/>
        <v>0</v>
      </c>
    </row>
    <row r="175" spans="1:9" x14ac:dyDescent="0.35">
      <c r="A175" s="3" t="s">
        <v>11</v>
      </c>
      <c r="B175" s="4" t="s">
        <v>211</v>
      </c>
      <c r="C175" s="5">
        <v>13500000</v>
      </c>
      <c r="D175" s="5">
        <v>0</v>
      </c>
      <c r="E175" s="5">
        <v>0</v>
      </c>
      <c r="F175" s="5">
        <v>0</v>
      </c>
      <c r="G175" s="5">
        <v>0</v>
      </c>
      <c r="H175" s="5">
        <f>C175-G175</f>
        <v>13500000</v>
      </c>
      <c r="I175" s="13">
        <f t="shared" si="13"/>
        <v>0</v>
      </c>
    </row>
    <row r="176" spans="1:9" x14ac:dyDescent="0.35">
      <c r="A176" s="3" t="s">
        <v>212</v>
      </c>
      <c r="B176" s="4" t="s">
        <v>213</v>
      </c>
      <c r="C176" s="5">
        <f t="shared" ref="C176:H176" si="62">C177</f>
        <v>97200000</v>
      </c>
      <c r="D176" s="5">
        <f t="shared" si="62"/>
        <v>0</v>
      </c>
      <c r="E176" s="5">
        <f t="shared" si="62"/>
        <v>0</v>
      </c>
      <c r="F176" s="5">
        <f t="shared" si="62"/>
        <v>0</v>
      </c>
      <c r="G176" s="5">
        <f t="shared" si="62"/>
        <v>0</v>
      </c>
      <c r="H176" s="5">
        <f t="shared" si="62"/>
        <v>97200000</v>
      </c>
      <c r="I176" s="13">
        <f t="shared" si="13"/>
        <v>0</v>
      </c>
    </row>
    <row r="177" spans="1:9" x14ac:dyDescent="0.35">
      <c r="A177" s="3" t="s">
        <v>11</v>
      </c>
      <c r="B177" s="4" t="s">
        <v>214</v>
      </c>
      <c r="C177" s="5">
        <v>97200000</v>
      </c>
      <c r="D177" s="5">
        <v>0</v>
      </c>
      <c r="E177" s="5">
        <v>0</v>
      </c>
      <c r="F177" s="5">
        <v>0</v>
      </c>
      <c r="G177" s="5">
        <v>0</v>
      </c>
      <c r="H177" s="5">
        <f>C177-G177</f>
        <v>97200000</v>
      </c>
      <c r="I177" s="13">
        <f t="shared" si="13"/>
        <v>0</v>
      </c>
    </row>
    <row r="178" spans="1:9" x14ac:dyDescent="0.35">
      <c r="A178" s="3" t="s">
        <v>106</v>
      </c>
      <c r="B178" s="4" t="s">
        <v>107</v>
      </c>
      <c r="C178" s="5">
        <f t="shared" ref="C178:H178" si="63">C179</f>
        <v>3600000</v>
      </c>
      <c r="D178" s="5">
        <f t="shared" si="63"/>
        <v>0</v>
      </c>
      <c r="E178" s="5">
        <f t="shared" si="63"/>
        <v>0</v>
      </c>
      <c r="F178" s="5">
        <f t="shared" si="63"/>
        <v>0</v>
      </c>
      <c r="G178" s="5">
        <f t="shared" si="63"/>
        <v>0</v>
      </c>
      <c r="H178" s="5">
        <f t="shared" si="63"/>
        <v>3600000</v>
      </c>
      <c r="I178" s="13">
        <f t="shared" si="13"/>
        <v>0</v>
      </c>
    </row>
    <row r="179" spans="1:9" x14ac:dyDescent="0.35">
      <c r="A179" s="3" t="s">
        <v>11</v>
      </c>
      <c r="B179" s="4" t="s">
        <v>215</v>
      </c>
      <c r="C179" s="5">
        <v>3600000</v>
      </c>
      <c r="D179" s="5">
        <v>0</v>
      </c>
      <c r="E179" s="5">
        <v>0</v>
      </c>
      <c r="F179" s="5">
        <v>0</v>
      </c>
      <c r="G179" s="5">
        <v>0</v>
      </c>
      <c r="H179" s="5">
        <f>C179-G179</f>
        <v>3600000</v>
      </c>
      <c r="I179" s="13">
        <f t="shared" si="13"/>
        <v>0</v>
      </c>
    </row>
    <row r="180" spans="1:9" x14ac:dyDescent="0.35">
      <c r="A180" s="3" t="s">
        <v>109</v>
      </c>
      <c r="B180" s="4" t="s">
        <v>110</v>
      </c>
      <c r="C180" s="5">
        <f t="shared" ref="C180:H180" si="64">C181</f>
        <v>15000000</v>
      </c>
      <c r="D180" s="5">
        <f t="shared" si="64"/>
        <v>0</v>
      </c>
      <c r="E180" s="5">
        <f t="shared" si="64"/>
        <v>0</v>
      </c>
      <c r="F180" s="5">
        <f t="shared" si="64"/>
        <v>0</v>
      </c>
      <c r="G180" s="5">
        <f t="shared" si="64"/>
        <v>0</v>
      </c>
      <c r="H180" s="5">
        <f t="shared" si="64"/>
        <v>15000000</v>
      </c>
      <c r="I180" s="13">
        <f t="shared" si="13"/>
        <v>0</v>
      </c>
    </row>
    <row r="181" spans="1:9" x14ac:dyDescent="0.35">
      <c r="A181" s="3" t="s">
        <v>11</v>
      </c>
      <c r="B181" s="4" t="s">
        <v>216</v>
      </c>
      <c r="C181" s="5">
        <v>15000000</v>
      </c>
      <c r="D181" s="5">
        <v>0</v>
      </c>
      <c r="E181" s="5">
        <v>0</v>
      </c>
      <c r="F181" s="5">
        <v>0</v>
      </c>
      <c r="G181" s="5">
        <v>0</v>
      </c>
      <c r="H181" s="5">
        <f>C181-G181</f>
        <v>15000000</v>
      </c>
      <c r="I181" s="13">
        <f t="shared" si="13"/>
        <v>0</v>
      </c>
    </row>
    <row r="182" spans="1:9" x14ac:dyDescent="0.35">
      <c r="A182" s="3" t="s">
        <v>112</v>
      </c>
      <c r="B182" s="4" t="s">
        <v>113</v>
      </c>
      <c r="C182" s="5">
        <f t="shared" ref="C182:H182" si="65">SUM(C183:C184)</f>
        <v>20000000</v>
      </c>
      <c r="D182" s="5">
        <f t="shared" si="65"/>
        <v>0</v>
      </c>
      <c r="E182" s="5">
        <f t="shared" si="65"/>
        <v>0</v>
      </c>
      <c r="F182" s="5">
        <f t="shared" si="65"/>
        <v>0</v>
      </c>
      <c r="G182" s="5">
        <f t="shared" si="65"/>
        <v>0</v>
      </c>
      <c r="H182" s="5">
        <f t="shared" si="65"/>
        <v>20000000</v>
      </c>
      <c r="I182" s="13">
        <f t="shared" si="13"/>
        <v>0</v>
      </c>
    </row>
    <row r="183" spans="1:9" x14ac:dyDescent="0.35">
      <c r="A183" s="3" t="s">
        <v>11</v>
      </c>
      <c r="B183" s="4" t="s">
        <v>217</v>
      </c>
      <c r="C183" s="5">
        <v>6000000</v>
      </c>
      <c r="D183" s="5">
        <v>0</v>
      </c>
      <c r="E183" s="5">
        <v>0</v>
      </c>
      <c r="F183" s="5">
        <v>0</v>
      </c>
      <c r="G183" s="5">
        <v>0</v>
      </c>
      <c r="H183" s="5">
        <f>C183-G183</f>
        <v>6000000</v>
      </c>
      <c r="I183" s="13">
        <f t="shared" si="13"/>
        <v>0</v>
      </c>
    </row>
    <row r="184" spans="1:9" x14ac:dyDescent="0.35">
      <c r="A184" s="3" t="s">
        <v>11</v>
      </c>
      <c r="B184" s="4" t="s">
        <v>218</v>
      </c>
      <c r="C184" s="5">
        <v>14000000</v>
      </c>
      <c r="D184" s="5">
        <v>0</v>
      </c>
      <c r="E184" s="5">
        <v>0</v>
      </c>
      <c r="F184" s="5">
        <v>0</v>
      </c>
      <c r="G184" s="5">
        <v>0</v>
      </c>
      <c r="H184" s="5">
        <f>C184-G184</f>
        <v>14000000</v>
      </c>
      <c r="I184" s="13">
        <f t="shared" si="13"/>
        <v>0</v>
      </c>
    </row>
    <row r="185" spans="1:9" x14ac:dyDescent="0.35">
      <c r="A185" s="3" t="s">
        <v>115</v>
      </c>
      <c r="B185" s="4" t="s">
        <v>116</v>
      </c>
      <c r="C185" s="5">
        <f t="shared" ref="C185:H185" si="66">C186</f>
        <v>10320000</v>
      </c>
      <c r="D185" s="5">
        <f t="shared" si="66"/>
        <v>0</v>
      </c>
      <c r="E185" s="5">
        <f t="shared" si="66"/>
        <v>0</v>
      </c>
      <c r="F185" s="5">
        <f t="shared" si="66"/>
        <v>0</v>
      </c>
      <c r="G185" s="5">
        <f t="shared" si="66"/>
        <v>0</v>
      </c>
      <c r="H185" s="5">
        <f t="shared" si="66"/>
        <v>10320000</v>
      </c>
      <c r="I185" s="13">
        <f t="shared" si="13"/>
        <v>0</v>
      </c>
    </row>
    <row r="186" spans="1:9" x14ac:dyDescent="0.35">
      <c r="A186" s="3" t="s">
        <v>11</v>
      </c>
      <c r="B186" s="6" t="s">
        <v>219</v>
      </c>
      <c r="C186" s="5">
        <v>10320000</v>
      </c>
      <c r="D186" s="5">
        <v>0</v>
      </c>
      <c r="E186" s="5">
        <v>0</v>
      </c>
      <c r="F186" s="5">
        <v>0</v>
      </c>
      <c r="G186" s="5">
        <v>0</v>
      </c>
      <c r="H186" s="5">
        <f>C186-G186</f>
        <v>10320000</v>
      </c>
      <c r="I186" s="13">
        <f t="shared" si="13"/>
        <v>0</v>
      </c>
    </row>
    <row r="187" spans="1:9" x14ac:dyDescent="0.35">
      <c r="A187" s="3" t="s">
        <v>154</v>
      </c>
      <c r="B187" s="4" t="s">
        <v>155</v>
      </c>
      <c r="C187" s="5">
        <f t="shared" ref="C187:H187" si="67">SUM(C188:C189)</f>
        <v>19200000</v>
      </c>
      <c r="D187" s="5">
        <f t="shared" si="67"/>
        <v>0</v>
      </c>
      <c r="E187" s="5">
        <f t="shared" si="67"/>
        <v>0</v>
      </c>
      <c r="F187" s="5">
        <f t="shared" si="67"/>
        <v>0</v>
      </c>
      <c r="G187" s="5">
        <f t="shared" si="67"/>
        <v>0</v>
      </c>
      <c r="H187" s="5">
        <f t="shared" si="67"/>
        <v>19200000</v>
      </c>
      <c r="I187" s="13">
        <f t="shared" si="13"/>
        <v>0</v>
      </c>
    </row>
    <row r="188" spans="1:9" x14ac:dyDescent="0.35">
      <c r="A188" s="3" t="s">
        <v>11</v>
      </c>
      <c r="B188" s="6" t="s">
        <v>220</v>
      </c>
      <c r="C188" s="5">
        <v>3200000</v>
      </c>
      <c r="D188" s="5">
        <v>0</v>
      </c>
      <c r="E188" s="5">
        <v>0</v>
      </c>
      <c r="F188" s="5">
        <v>0</v>
      </c>
      <c r="G188" s="5">
        <v>0</v>
      </c>
      <c r="H188" s="5">
        <f>C188-G188</f>
        <v>3200000</v>
      </c>
      <c r="I188" s="13">
        <f t="shared" si="13"/>
        <v>0</v>
      </c>
    </row>
    <row r="189" spans="1:9" x14ac:dyDescent="0.35">
      <c r="A189" s="3" t="s">
        <v>11</v>
      </c>
      <c r="B189" s="6" t="s">
        <v>221</v>
      </c>
      <c r="C189" s="5">
        <v>16000000</v>
      </c>
      <c r="D189" s="5">
        <v>0</v>
      </c>
      <c r="E189" s="5">
        <v>0</v>
      </c>
      <c r="F189" s="5">
        <v>0</v>
      </c>
      <c r="G189" s="5">
        <v>0</v>
      </c>
      <c r="H189" s="5">
        <f>C189-G189</f>
        <v>16000000</v>
      </c>
      <c r="I189" s="13">
        <f t="shared" si="13"/>
        <v>0</v>
      </c>
    </row>
    <row r="190" spans="1:9" x14ac:dyDescent="0.35">
      <c r="A190" s="3" t="s">
        <v>118</v>
      </c>
      <c r="B190" s="4" t="s">
        <v>119</v>
      </c>
      <c r="C190" s="5">
        <v>7780000</v>
      </c>
      <c r="D190" s="5">
        <f t="shared" ref="D190:H195" si="68">D191</f>
        <v>0</v>
      </c>
      <c r="E190" s="5">
        <f t="shared" si="68"/>
        <v>0</v>
      </c>
      <c r="F190" s="5">
        <f t="shared" si="68"/>
        <v>0</v>
      </c>
      <c r="G190" s="5">
        <f t="shared" si="68"/>
        <v>0</v>
      </c>
      <c r="H190" s="5">
        <f t="shared" si="68"/>
        <v>7780000</v>
      </c>
      <c r="I190" s="13">
        <f t="shared" si="13"/>
        <v>0</v>
      </c>
    </row>
    <row r="191" spans="1:9" x14ac:dyDescent="0.35">
      <c r="A191" s="3" t="s">
        <v>120</v>
      </c>
      <c r="B191" s="4" t="s">
        <v>127</v>
      </c>
      <c r="C191" s="5">
        <v>7780000</v>
      </c>
      <c r="D191" s="5">
        <f t="shared" si="68"/>
        <v>0</v>
      </c>
      <c r="E191" s="5">
        <f t="shared" si="68"/>
        <v>0</v>
      </c>
      <c r="F191" s="5">
        <f t="shared" si="68"/>
        <v>0</v>
      </c>
      <c r="G191" s="5">
        <f t="shared" si="68"/>
        <v>0</v>
      </c>
      <c r="H191" s="5">
        <f t="shared" si="68"/>
        <v>7780000</v>
      </c>
      <c r="I191" s="13">
        <f t="shared" si="13"/>
        <v>0</v>
      </c>
    </row>
    <row r="192" spans="1:9" x14ac:dyDescent="0.35">
      <c r="A192" s="3" t="s">
        <v>121</v>
      </c>
      <c r="B192" s="4" t="s">
        <v>122</v>
      </c>
      <c r="C192" s="5">
        <v>7780000</v>
      </c>
      <c r="D192" s="5">
        <f t="shared" si="68"/>
        <v>0</v>
      </c>
      <c r="E192" s="5">
        <f t="shared" si="68"/>
        <v>0</v>
      </c>
      <c r="F192" s="5">
        <f t="shared" si="68"/>
        <v>0</v>
      </c>
      <c r="G192" s="5">
        <f t="shared" si="68"/>
        <v>0</v>
      </c>
      <c r="H192" s="5">
        <f t="shared" si="68"/>
        <v>7780000</v>
      </c>
      <c r="I192" s="13">
        <f t="shared" si="13"/>
        <v>0</v>
      </c>
    </row>
    <row r="193" spans="1:9" x14ac:dyDescent="0.35">
      <c r="A193" s="3" t="s">
        <v>123</v>
      </c>
      <c r="B193" s="4" t="s">
        <v>124</v>
      </c>
      <c r="C193" s="5">
        <v>7780000</v>
      </c>
      <c r="D193" s="5">
        <f t="shared" si="68"/>
        <v>0</v>
      </c>
      <c r="E193" s="5">
        <f t="shared" si="68"/>
        <v>0</v>
      </c>
      <c r="F193" s="5">
        <f t="shared" si="68"/>
        <v>0</v>
      </c>
      <c r="G193" s="5">
        <f t="shared" si="68"/>
        <v>0</v>
      </c>
      <c r="H193" s="5">
        <f t="shared" si="68"/>
        <v>7780000</v>
      </c>
      <c r="I193" s="13">
        <f t="shared" si="13"/>
        <v>0</v>
      </c>
    </row>
    <row r="194" spans="1:9" x14ac:dyDescent="0.35">
      <c r="A194" s="3" t="s">
        <v>8</v>
      </c>
      <c r="B194" s="4" t="s">
        <v>122</v>
      </c>
      <c r="C194" s="5">
        <v>7780000</v>
      </c>
      <c r="D194" s="5">
        <f t="shared" si="68"/>
        <v>0</v>
      </c>
      <c r="E194" s="5">
        <f t="shared" si="68"/>
        <v>0</v>
      </c>
      <c r="F194" s="5">
        <f t="shared" si="68"/>
        <v>0</v>
      </c>
      <c r="G194" s="5">
        <f t="shared" si="68"/>
        <v>0</v>
      </c>
      <c r="H194" s="5">
        <f t="shared" si="68"/>
        <v>7780000</v>
      </c>
      <c r="I194" s="13">
        <f t="shared" si="13"/>
        <v>0</v>
      </c>
    </row>
    <row r="195" spans="1:9" x14ac:dyDescent="0.35">
      <c r="A195" s="3" t="s">
        <v>9</v>
      </c>
      <c r="B195" s="4" t="s">
        <v>10</v>
      </c>
      <c r="C195" s="5">
        <v>7780000</v>
      </c>
      <c r="D195" s="5">
        <f t="shared" si="68"/>
        <v>0</v>
      </c>
      <c r="E195" s="5">
        <f t="shared" si="68"/>
        <v>0</v>
      </c>
      <c r="F195" s="5">
        <f t="shared" si="68"/>
        <v>0</v>
      </c>
      <c r="G195" s="5">
        <f t="shared" si="68"/>
        <v>0</v>
      </c>
      <c r="H195" s="5">
        <f t="shared" si="68"/>
        <v>7780000</v>
      </c>
      <c r="I195" s="13">
        <f t="shared" si="13"/>
        <v>0</v>
      </c>
    </row>
    <row r="196" spans="1:9" x14ac:dyDescent="0.35">
      <c r="A196" s="3" t="s">
        <v>11</v>
      </c>
      <c r="B196" s="4" t="s">
        <v>79</v>
      </c>
      <c r="C196" s="5">
        <v>7780000</v>
      </c>
      <c r="D196" s="5">
        <v>0</v>
      </c>
      <c r="E196" s="5">
        <v>0</v>
      </c>
      <c r="F196" s="5">
        <v>0</v>
      </c>
      <c r="G196" s="5">
        <f>SUM(D196:F196)</f>
        <v>0</v>
      </c>
      <c r="H196" s="5">
        <f>C196-G196</f>
        <v>7780000</v>
      </c>
      <c r="I196" s="13">
        <f t="shared" si="13"/>
        <v>0</v>
      </c>
    </row>
    <row r="197" spans="1:9" x14ac:dyDescent="0.35">
      <c r="A197" s="17" t="s">
        <v>140</v>
      </c>
      <c r="B197" s="18"/>
      <c r="C197" s="12">
        <f>C7+C28</f>
        <v>3151648000</v>
      </c>
      <c r="D197" s="12">
        <f>D28+D7</f>
        <v>219391712</v>
      </c>
      <c r="E197" s="12">
        <f>E28+E7</f>
        <v>183409524</v>
      </c>
      <c r="F197" s="12">
        <f>F28+F7</f>
        <v>0</v>
      </c>
      <c r="G197" s="12">
        <f>G28+G7</f>
        <v>343686236</v>
      </c>
      <c r="H197" s="12">
        <f>H28+H7</f>
        <v>2807961764</v>
      </c>
      <c r="I197" s="14">
        <f t="shared" si="13"/>
        <v>0.10904968955924012</v>
      </c>
    </row>
  </sheetData>
  <mergeCells count="8">
    <mergeCell ref="I5:I6"/>
    <mergeCell ref="A197:B197"/>
    <mergeCell ref="A5:A6"/>
    <mergeCell ref="B5:B6"/>
    <mergeCell ref="C5:C6"/>
    <mergeCell ref="D5:F5"/>
    <mergeCell ref="G5:G6"/>
    <mergeCell ref="H5:H6"/>
  </mergeCells>
  <printOptions horizontalCentered="1"/>
  <pageMargins left="0.23622047244094491" right="0.23622047244094491" top="0.35433070866141736" bottom="0.35433070866141736" header="0.31496062992125984" footer="0.17"/>
  <pageSetup paperSize="10000" orientation="landscape" r:id="rId1"/>
  <headerFooter>
    <oddFooter>&amp;CHalaman &amp;P</oddFooter>
  </headerFooter>
  <rowBreaks count="4" manualBreakCount="4">
    <brk id="37" max="16383" man="1"/>
    <brk id="72" max="16383" man="1"/>
    <brk id="106" max="16383" man="1"/>
    <brk id="1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A815-5F34-4FE1-B3CB-D4FE22A81A62}">
  <dimension ref="A1:I107"/>
  <sheetViews>
    <sheetView tabSelected="1" view="pageBreakPreview" topLeftCell="A93" zoomScale="90" zoomScaleNormal="100" zoomScaleSheetLayoutView="90" workbookViewId="0">
      <selection activeCell="E93" sqref="E93"/>
    </sheetView>
  </sheetViews>
  <sheetFormatPr defaultRowHeight="14.5" x14ac:dyDescent="0.35"/>
  <cols>
    <col min="1" max="1" width="12.54296875" bestFit="1" customWidth="1"/>
    <col min="2" max="2" width="62.7265625" style="2" customWidth="1"/>
    <col min="3" max="3" width="13.81640625" style="1" bestFit="1" customWidth="1"/>
    <col min="4" max="4" width="13.81640625" customWidth="1"/>
    <col min="5" max="5" width="12.54296875" customWidth="1"/>
    <col min="6" max="6" width="11.36328125" customWidth="1"/>
    <col min="7" max="7" width="13.81640625" customWidth="1"/>
    <col min="8" max="8" width="13.81640625" bestFit="1" customWidth="1"/>
  </cols>
  <sheetData>
    <row r="1" spans="1:9" s="7" customFormat="1" x14ac:dyDescent="0.35">
      <c r="A1" s="7" t="s">
        <v>128</v>
      </c>
      <c r="B1" s="8"/>
      <c r="C1" s="9"/>
    </row>
    <row r="2" spans="1:9" s="7" customFormat="1" x14ac:dyDescent="0.35">
      <c r="A2" s="7" t="s">
        <v>129</v>
      </c>
      <c r="B2" s="8"/>
      <c r="C2" s="9"/>
    </row>
    <row r="3" spans="1:9" s="7" customFormat="1" x14ac:dyDescent="0.35">
      <c r="A3" s="7" t="s">
        <v>222</v>
      </c>
      <c r="B3" s="8"/>
      <c r="C3" s="9"/>
    </row>
    <row r="4" spans="1:9" s="7" customFormat="1" x14ac:dyDescent="0.35">
      <c r="B4" s="8"/>
      <c r="C4" s="9"/>
    </row>
    <row r="5" spans="1:9" s="10" customFormat="1" x14ac:dyDescent="0.35">
      <c r="A5" s="19" t="s">
        <v>130</v>
      </c>
      <c r="B5" s="19" t="s">
        <v>131</v>
      </c>
      <c r="C5" s="20" t="s">
        <v>132</v>
      </c>
      <c r="D5" s="17" t="s">
        <v>133</v>
      </c>
      <c r="E5" s="21"/>
      <c r="F5" s="18"/>
      <c r="G5" s="16" t="s">
        <v>136</v>
      </c>
      <c r="H5" s="16" t="s">
        <v>138</v>
      </c>
      <c r="I5" s="16" t="s">
        <v>139</v>
      </c>
    </row>
    <row r="6" spans="1:9" s="10" customFormat="1" x14ac:dyDescent="0.35">
      <c r="A6" s="19"/>
      <c r="B6" s="19"/>
      <c r="C6" s="20"/>
      <c r="D6" s="11" t="s">
        <v>134</v>
      </c>
      <c r="E6" s="11" t="s">
        <v>135</v>
      </c>
      <c r="F6" s="11" t="s">
        <v>141</v>
      </c>
      <c r="G6" s="16"/>
      <c r="H6" s="16"/>
      <c r="I6" s="16"/>
    </row>
    <row r="7" spans="1:9" x14ac:dyDescent="0.35">
      <c r="A7" s="3" t="s">
        <v>0</v>
      </c>
      <c r="B7" s="4" t="s">
        <v>1</v>
      </c>
      <c r="C7" s="5">
        <v>446685000</v>
      </c>
      <c r="D7" s="5">
        <f>D8+D21</f>
        <v>0</v>
      </c>
      <c r="E7" s="5">
        <f>E8+E21</f>
        <v>0</v>
      </c>
      <c r="F7" s="5">
        <f>F8+F21</f>
        <v>0</v>
      </c>
      <c r="G7" s="5">
        <f>G8+G21</f>
        <v>0</v>
      </c>
      <c r="H7" s="5">
        <f>H8+H21</f>
        <v>446685000</v>
      </c>
      <c r="I7" s="13">
        <f>G7/C7</f>
        <v>0</v>
      </c>
    </row>
    <row r="8" spans="1:9" x14ac:dyDescent="0.35">
      <c r="A8" s="3" t="s">
        <v>2</v>
      </c>
      <c r="B8" s="4" t="s">
        <v>225</v>
      </c>
      <c r="C8" s="5">
        <v>213038000</v>
      </c>
      <c r="D8" s="5">
        <f>D9+D15</f>
        <v>0</v>
      </c>
      <c r="E8" s="5">
        <f>E9+E15</f>
        <v>0</v>
      </c>
      <c r="F8" s="5">
        <f>F9+F15</f>
        <v>0</v>
      </c>
      <c r="G8" s="5">
        <f>G9+G15</f>
        <v>0</v>
      </c>
      <c r="H8" s="5">
        <f>H9+H15</f>
        <v>213038000</v>
      </c>
      <c r="I8" s="13">
        <f t="shared" ref="I8:I71" si="0">G8/C8</f>
        <v>0</v>
      </c>
    </row>
    <row r="9" spans="1:9" x14ac:dyDescent="0.35">
      <c r="A9" s="3" t="s">
        <v>3</v>
      </c>
      <c r="B9" s="4" t="s">
        <v>125</v>
      </c>
      <c r="C9" s="5">
        <v>206980000</v>
      </c>
      <c r="D9" s="5">
        <f t="shared" ref="D9:H13" si="1">D10</f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206980000</v>
      </c>
      <c r="I9" s="13">
        <f t="shared" si="0"/>
        <v>0</v>
      </c>
    </row>
    <row r="10" spans="1:9" x14ac:dyDescent="0.35">
      <c r="A10" s="3" t="s">
        <v>4</v>
      </c>
      <c r="B10" s="4" t="s">
        <v>5</v>
      </c>
      <c r="C10" s="5">
        <v>206980000</v>
      </c>
      <c r="D10" s="5">
        <f t="shared" si="1"/>
        <v>0</v>
      </c>
      <c r="E10" s="5">
        <f t="shared" si="1"/>
        <v>0</v>
      </c>
      <c r="F10" s="5">
        <f t="shared" si="1"/>
        <v>0</v>
      </c>
      <c r="G10" s="5">
        <f t="shared" si="1"/>
        <v>0</v>
      </c>
      <c r="H10" s="5">
        <f t="shared" si="1"/>
        <v>206980000</v>
      </c>
      <c r="I10" s="13">
        <f t="shared" si="0"/>
        <v>0</v>
      </c>
    </row>
    <row r="11" spans="1:9" x14ac:dyDescent="0.35">
      <c r="A11" s="3" t="s">
        <v>6</v>
      </c>
      <c r="B11" s="4" t="s">
        <v>7</v>
      </c>
      <c r="C11" s="5">
        <v>206980000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206980000</v>
      </c>
      <c r="I11" s="13">
        <f t="shared" si="0"/>
        <v>0</v>
      </c>
    </row>
    <row r="12" spans="1:9" x14ac:dyDescent="0.35">
      <c r="A12" s="3" t="s">
        <v>8</v>
      </c>
      <c r="B12" s="4" t="s">
        <v>7</v>
      </c>
      <c r="C12" s="5">
        <v>206980000</v>
      </c>
      <c r="D12" s="5">
        <f t="shared" si="1"/>
        <v>0</v>
      </c>
      <c r="E12" s="5">
        <f t="shared" si="1"/>
        <v>0</v>
      </c>
      <c r="F12" s="5">
        <f t="shared" si="1"/>
        <v>0</v>
      </c>
      <c r="G12" s="5">
        <f t="shared" si="1"/>
        <v>0</v>
      </c>
      <c r="H12" s="5">
        <f t="shared" si="1"/>
        <v>206980000</v>
      </c>
      <c r="I12" s="13">
        <f t="shared" si="0"/>
        <v>0</v>
      </c>
    </row>
    <row r="13" spans="1:9" x14ac:dyDescent="0.35">
      <c r="A13" s="3" t="s">
        <v>9</v>
      </c>
      <c r="B13" s="4" t="s">
        <v>10</v>
      </c>
      <c r="C13" s="5">
        <v>206980000</v>
      </c>
      <c r="D13" s="5">
        <f t="shared" si="1"/>
        <v>0</v>
      </c>
      <c r="E13" s="5">
        <f t="shared" si="1"/>
        <v>0</v>
      </c>
      <c r="F13" s="5">
        <f t="shared" si="1"/>
        <v>0</v>
      </c>
      <c r="G13" s="5">
        <f t="shared" si="1"/>
        <v>0</v>
      </c>
      <c r="H13" s="5">
        <f t="shared" si="1"/>
        <v>206980000</v>
      </c>
      <c r="I13" s="13">
        <f t="shared" si="0"/>
        <v>0</v>
      </c>
    </row>
    <row r="14" spans="1:9" x14ac:dyDescent="0.35">
      <c r="A14" s="3" t="s">
        <v>11</v>
      </c>
      <c r="B14" s="6" t="s">
        <v>226</v>
      </c>
      <c r="C14" s="5">
        <v>206980000</v>
      </c>
      <c r="D14" s="5">
        <v>0</v>
      </c>
      <c r="E14" s="5">
        <v>0</v>
      </c>
      <c r="F14" s="5">
        <v>0</v>
      </c>
      <c r="G14" s="5">
        <f>SUM(D14:F14)</f>
        <v>0</v>
      </c>
      <c r="H14" s="5">
        <f>C14-G14</f>
        <v>206980000</v>
      </c>
      <c r="I14" s="13">
        <f t="shared" si="0"/>
        <v>0</v>
      </c>
    </row>
    <row r="15" spans="1:9" x14ac:dyDescent="0.35">
      <c r="A15" s="3" t="s">
        <v>12</v>
      </c>
      <c r="B15" s="4" t="s">
        <v>126</v>
      </c>
      <c r="C15" s="5">
        <v>6058000</v>
      </c>
      <c r="D15" s="5">
        <f t="shared" ref="D15:H19" si="2">D16</f>
        <v>0</v>
      </c>
      <c r="E15" s="5">
        <f t="shared" si="2"/>
        <v>0</v>
      </c>
      <c r="F15" s="5">
        <f t="shared" si="2"/>
        <v>0</v>
      </c>
      <c r="G15" s="5">
        <f t="shared" si="2"/>
        <v>0</v>
      </c>
      <c r="H15" s="5">
        <f t="shared" si="2"/>
        <v>6058000</v>
      </c>
      <c r="I15" s="13">
        <f t="shared" si="0"/>
        <v>0</v>
      </c>
    </row>
    <row r="16" spans="1:9" x14ac:dyDescent="0.35">
      <c r="A16" s="3" t="s">
        <v>13</v>
      </c>
      <c r="B16" s="4" t="s">
        <v>14</v>
      </c>
      <c r="C16" s="5">
        <v>6058000</v>
      </c>
      <c r="D16" s="5">
        <f t="shared" si="2"/>
        <v>0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6058000</v>
      </c>
      <c r="I16" s="13">
        <f t="shared" si="0"/>
        <v>0</v>
      </c>
    </row>
    <row r="17" spans="1:9" x14ac:dyDescent="0.35">
      <c r="A17" s="3" t="s">
        <v>15</v>
      </c>
      <c r="B17" s="4" t="s">
        <v>16</v>
      </c>
      <c r="C17" s="5">
        <v>6058000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6058000</v>
      </c>
      <c r="I17" s="13">
        <f t="shared" si="0"/>
        <v>0</v>
      </c>
    </row>
    <row r="18" spans="1:9" x14ac:dyDescent="0.35">
      <c r="A18" s="3" t="s">
        <v>8</v>
      </c>
      <c r="B18" s="4" t="s">
        <v>16</v>
      </c>
      <c r="C18" s="5">
        <v>6058000</v>
      </c>
      <c r="D18" s="5">
        <f t="shared" si="2"/>
        <v>0</v>
      </c>
      <c r="E18" s="5">
        <f t="shared" si="2"/>
        <v>0</v>
      </c>
      <c r="F18" s="5">
        <f t="shared" si="2"/>
        <v>0</v>
      </c>
      <c r="G18" s="5">
        <f t="shared" si="2"/>
        <v>0</v>
      </c>
      <c r="H18" s="5">
        <f t="shared" si="2"/>
        <v>6058000</v>
      </c>
      <c r="I18" s="13">
        <f t="shared" si="0"/>
        <v>0</v>
      </c>
    </row>
    <row r="19" spans="1:9" x14ac:dyDescent="0.35">
      <c r="A19" s="3" t="s">
        <v>9</v>
      </c>
      <c r="B19" s="4" t="s">
        <v>10</v>
      </c>
      <c r="C19" s="5">
        <v>6058000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0</v>
      </c>
      <c r="H19" s="5">
        <f t="shared" si="2"/>
        <v>6058000</v>
      </c>
      <c r="I19" s="13">
        <f t="shared" si="0"/>
        <v>0</v>
      </c>
    </row>
    <row r="20" spans="1:9" x14ac:dyDescent="0.35">
      <c r="A20" s="3" t="s">
        <v>11</v>
      </c>
      <c r="B20" s="4" t="s">
        <v>17</v>
      </c>
      <c r="C20" s="5">
        <v>6058000</v>
      </c>
      <c r="D20" s="5">
        <v>0</v>
      </c>
      <c r="E20" s="5">
        <v>0</v>
      </c>
      <c r="F20" s="5">
        <v>0</v>
      </c>
      <c r="G20" s="5">
        <f>SUM(D20:F20)</f>
        <v>0</v>
      </c>
      <c r="H20" s="5">
        <f>C20-G20</f>
        <v>6058000</v>
      </c>
      <c r="I20" s="13">
        <f t="shared" si="0"/>
        <v>0</v>
      </c>
    </row>
    <row r="21" spans="1:9" x14ac:dyDescent="0.35">
      <c r="A21" s="3" t="s">
        <v>18</v>
      </c>
      <c r="B21" s="4" t="s">
        <v>19</v>
      </c>
      <c r="C21" s="5">
        <v>233647000</v>
      </c>
      <c r="D21" s="5">
        <f t="shared" ref="D21:H26" si="3">D22</f>
        <v>0</v>
      </c>
      <c r="E21" s="5">
        <f t="shared" si="3"/>
        <v>0</v>
      </c>
      <c r="F21" s="5">
        <f t="shared" si="3"/>
        <v>0</v>
      </c>
      <c r="G21" s="5">
        <f t="shared" si="3"/>
        <v>0</v>
      </c>
      <c r="H21" s="5">
        <f t="shared" si="3"/>
        <v>233647000</v>
      </c>
      <c r="I21" s="13">
        <f t="shared" si="0"/>
        <v>0</v>
      </c>
    </row>
    <row r="22" spans="1:9" x14ac:dyDescent="0.35">
      <c r="A22" s="3" t="s">
        <v>20</v>
      </c>
      <c r="B22" s="4" t="s">
        <v>125</v>
      </c>
      <c r="C22" s="5">
        <v>233647000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>
        <f t="shared" si="3"/>
        <v>233647000</v>
      </c>
      <c r="I22" s="13">
        <f t="shared" si="0"/>
        <v>0</v>
      </c>
    </row>
    <row r="23" spans="1:9" x14ac:dyDescent="0.35">
      <c r="A23" s="3" t="s">
        <v>21</v>
      </c>
      <c r="B23" s="4" t="s">
        <v>22</v>
      </c>
      <c r="C23" s="5">
        <v>233647000</v>
      </c>
      <c r="D23" s="5">
        <f t="shared" si="3"/>
        <v>0</v>
      </c>
      <c r="E23" s="5">
        <f t="shared" si="3"/>
        <v>0</v>
      </c>
      <c r="F23" s="5">
        <f t="shared" si="3"/>
        <v>0</v>
      </c>
      <c r="G23" s="5">
        <f t="shared" si="3"/>
        <v>0</v>
      </c>
      <c r="H23" s="5">
        <f t="shared" si="3"/>
        <v>233647000</v>
      </c>
      <c r="I23" s="13">
        <f t="shared" si="0"/>
        <v>0</v>
      </c>
    </row>
    <row r="24" spans="1:9" x14ac:dyDescent="0.35">
      <c r="A24" s="3" t="s">
        <v>6</v>
      </c>
      <c r="B24" s="4" t="s">
        <v>23</v>
      </c>
      <c r="C24" s="5">
        <v>233647000</v>
      </c>
      <c r="D24" s="5">
        <f t="shared" si="3"/>
        <v>0</v>
      </c>
      <c r="E24" s="5">
        <f t="shared" si="3"/>
        <v>0</v>
      </c>
      <c r="F24" s="5">
        <f t="shared" si="3"/>
        <v>0</v>
      </c>
      <c r="G24" s="5">
        <f t="shared" si="3"/>
        <v>0</v>
      </c>
      <c r="H24" s="5">
        <f t="shared" si="3"/>
        <v>233647000</v>
      </c>
      <c r="I24" s="13">
        <f t="shared" si="0"/>
        <v>0</v>
      </c>
    </row>
    <row r="25" spans="1:9" x14ac:dyDescent="0.35">
      <c r="A25" s="3" t="s">
        <v>8</v>
      </c>
      <c r="B25" s="4" t="s">
        <v>23</v>
      </c>
      <c r="C25" s="5">
        <v>233647000</v>
      </c>
      <c r="D25" s="5">
        <f t="shared" si="3"/>
        <v>0</v>
      </c>
      <c r="E25" s="5">
        <f t="shared" si="3"/>
        <v>0</v>
      </c>
      <c r="F25" s="5">
        <f t="shared" si="3"/>
        <v>0</v>
      </c>
      <c r="G25" s="5">
        <f t="shared" si="3"/>
        <v>0</v>
      </c>
      <c r="H25" s="5">
        <f t="shared" si="3"/>
        <v>233647000</v>
      </c>
      <c r="I25" s="13">
        <f t="shared" si="0"/>
        <v>0</v>
      </c>
    </row>
    <row r="26" spans="1:9" x14ac:dyDescent="0.35">
      <c r="A26" s="3" t="s">
        <v>9</v>
      </c>
      <c r="B26" s="4" t="s">
        <v>10</v>
      </c>
      <c r="C26" s="5">
        <v>233647000</v>
      </c>
      <c r="D26" s="5">
        <f t="shared" si="3"/>
        <v>0</v>
      </c>
      <c r="E26" s="5">
        <f t="shared" si="3"/>
        <v>0</v>
      </c>
      <c r="F26" s="5">
        <f t="shared" si="3"/>
        <v>0</v>
      </c>
      <c r="G26" s="5">
        <f t="shared" si="3"/>
        <v>0</v>
      </c>
      <c r="H26" s="5">
        <f t="shared" si="3"/>
        <v>233647000</v>
      </c>
      <c r="I26" s="13">
        <f t="shared" si="0"/>
        <v>0</v>
      </c>
    </row>
    <row r="27" spans="1:9" x14ac:dyDescent="0.35">
      <c r="A27" s="3" t="s">
        <v>11</v>
      </c>
      <c r="B27" s="4" t="s">
        <v>24</v>
      </c>
      <c r="C27" s="5">
        <v>233647000</v>
      </c>
      <c r="D27" s="5">
        <v>0</v>
      </c>
      <c r="E27" s="5">
        <v>0</v>
      </c>
      <c r="F27" s="5">
        <v>0</v>
      </c>
      <c r="G27" s="5">
        <f>SUM(D27:F27)</f>
        <v>0</v>
      </c>
      <c r="H27" s="5">
        <f>C27-G27</f>
        <v>233647000</v>
      </c>
      <c r="I27" s="13">
        <f t="shared" si="0"/>
        <v>0</v>
      </c>
    </row>
    <row r="28" spans="1:9" x14ac:dyDescent="0.35">
      <c r="A28" s="3" t="s">
        <v>25</v>
      </c>
      <c r="B28" s="4" t="s">
        <v>26</v>
      </c>
      <c r="C28" s="5">
        <v>2352463000</v>
      </c>
      <c r="D28" s="5">
        <f>D29+D59+D93</f>
        <v>219391712</v>
      </c>
      <c r="E28" s="5">
        <f>E29+E59+E93</f>
        <v>183409524</v>
      </c>
      <c r="F28" s="5">
        <f>F29+F59+F93</f>
        <v>0</v>
      </c>
      <c r="G28" s="5">
        <f>G29+G59+G93</f>
        <v>402801236</v>
      </c>
      <c r="H28" s="5">
        <f>H29+H59+H93</f>
        <v>1949661764</v>
      </c>
      <c r="I28" s="13">
        <f t="shared" si="0"/>
        <v>0.17122532256617851</v>
      </c>
    </row>
    <row r="29" spans="1:9" x14ac:dyDescent="0.35">
      <c r="A29" s="3" t="s">
        <v>27</v>
      </c>
      <c r="B29" s="4" t="s">
        <v>28</v>
      </c>
      <c r="C29" s="5">
        <v>1978461000</v>
      </c>
      <c r="D29" s="5">
        <f t="shared" ref="D29:H31" si="4">D30</f>
        <v>208640226</v>
      </c>
      <c r="E29" s="5">
        <f t="shared" si="4"/>
        <v>151835174</v>
      </c>
      <c r="F29" s="5">
        <f t="shared" si="4"/>
        <v>0</v>
      </c>
      <c r="G29" s="5">
        <f t="shared" si="4"/>
        <v>360475400</v>
      </c>
      <c r="H29" s="5">
        <f t="shared" si="4"/>
        <v>1617985600</v>
      </c>
      <c r="I29" s="13">
        <f t="shared" si="0"/>
        <v>0.18219990184289708</v>
      </c>
    </row>
    <row r="30" spans="1:9" x14ac:dyDescent="0.35">
      <c r="A30" s="3" t="s">
        <v>29</v>
      </c>
      <c r="B30" s="4" t="s">
        <v>127</v>
      </c>
      <c r="C30" s="5">
        <v>1978461000</v>
      </c>
      <c r="D30" s="5">
        <f t="shared" si="4"/>
        <v>208640226</v>
      </c>
      <c r="E30" s="5">
        <f t="shared" si="4"/>
        <v>151835174</v>
      </c>
      <c r="F30" s="5">
        <f t="shared" si="4"/>
        <v>0</v>
      </c>
      <c r="G30" s="5">
        <f t="shared" si="4"/>
        <v>360475400</v>
      </c>
      <c r="H30" s="5">
        <f t="shared" si="4"/>
        <v>1617985600</v>
      </c>
      <c r="I30" s="13">
        <f t="shared" si="0"/>
        <v>0.18219990184289708</v>
      </c>
    </row>
    <row r="31" spans="1:9" x14ac:dyDescent="0.35">
      <c r="A31" s="3" t="s">
        <v>30</v>
      </c>
      <c r="B31" s="4" t="s">
        <v>31</v>
      </c>
      <c r="C31" s="5">
        <v>1978461000</v>
      </c>
      <c r="D31" s="5">
        <f t="shared" si="4"/>
        <v>208640226</v>
      </c>
      <c r="E31" s="5">
        <f t="shared" si="4"/>
        <v>151835174</v>
      </c>
      <c r="F31" s="5">
        <f t="shared" si="4"/>
        <v>0</v>
      </c>
      <c r="G31" s="5">
        <f t="shared" si="4"/>
        <v>360475400</v>
      </c>
      <c r="H31" s="5">
        <f t="shared" si="4"/>
        <v>1617985600</v>
      </c>
      <c r="I31" s="13">
        <f t="shared" si="0"/>
        <v>0.18219990184289708</v>
      </c>
    </row>
    <row r="32" spans="1:9" x14ac:dyDescent="0.35">
      <c r="A32" s="3" t="s">
        <v>32</v>
      </c>
      <c r="B32" s="4" t="s">
        <v>33</v>
      </c>
      <c r="C32" s="5">
        <v>1978461000</v>
      </c>
      <c r="D32" s="5">
        <f>D33+D56</f>
        <v>208640226</v>
      </c>
      <c r="E32" s="5">
        <f>E33+E56</f>
        <v>151835174</v>
      </c>
      <c r="F32" s="5">
        <f>F33+F56</f>
        <v>0</v>
      </c>
      <c r="G32" s="5">
        <f>G33+G56</f>
        <v>360475400</v>
      </c>
      <c r="H32" s="5">
        <f>H33+H56</f>
        <v>1617985600</v>
      </c>
      <c r="I32" s="13">
        <f t="shared" si="0"/>
        <v>0.18219990184289708</v>
      </c>
    </row>
    <row r="33" spans="1:9" x14ac:dyDescent="0.35">
      <c r="A33" s="3" t="s">
        <v>8</v>
      </c>
      <c r="B33" s="4" t="s">
        <v>33</v>
      </c>
      <c r="C33" s="5">
        <v>1209966000</v>
      </c>
      <c r="D33" s="5">
        <f>D34+D36+D38+D40+D42+D44+D46+D48+D54+D50+D52</f>
        <v>90410226</v>
      </c>
      <c r="E33" s="5">
        <f>E34+E36+E38+E40+E42+E44+E46+E48+E54+E50+E52</f>
        <v>92720174</v>
      </c>
      <c r="F33" s="5">
        <f>F34+F36+F38+F40+F42+F44+F46+F48+F54+F50+F52</f>
        <v>0</v>
      </c>
      <c r="G33" s="5">
        <f>G34+G36+G38+G40+G42+G44+G46+G48+G54+G50+G52</f>
        <v>183130400</v>
      </c>
      <c r="H33" s="5">
        <f>H34+H36+H38+H40+H42+H44+H46+H48+H54+H50+H52</f>
        <v>1026835600</v>
      </c>
      <c r="I33" s="13">
        <f t="shared" si="0"/>
        <v>0.15135169087395844</v>
      </c>
    </row>
    <row r="34" spans="1:9" x14ac:dyDescent="0.35">
      <c r="A34" s="3" t="s">
        <v>34</v>
      </c>
      <c r="B34" s="4" t="s">
        <v>35</v>
      </c>
      <c r="C34" s="5">
        <v>369921000</v>
      </c>
      <c r="D34" s="5">
        <f>D35</f>
        <v>69574000</v>
      </c>
      <c r="E34" s="5">
        <f>E35</f>
        <v>34938900</v>
      </c>
      <c r="F34" s="5">
        <f>F35</f>
        <v>0</v>
      </c>
      <c r="G34" s="5">
        <f>G35</f>
        <v>104512900</v>
      </c>
      <c r="H34" s="5">
        <f>H35</f>
        <v>265408100</v>
      </c>
      <c r="I34" s="13">
        <f t="shared" si="0"/>
        <v>0.28252762076227084</v>
      </c>
    </row>
    <row r="35" spans="1:9" x14ac:dyDescent="0.35">
      <c r="A35" s="3" t="s">
        <v>11</v>
      </c>
      <c r="B35" s="4" t="s">
        <v>36</v>
      </c>
      <c r="C35" s="5">
        <v>369921000</v>
      </c>
      <c r="D35" s="5">
        <f>2*34787000</f>
        <v>69574000</v>
      </c>
      <c r="E35" s="5">
        <v>34938900</v>
      </c>
      <c r="F35" s="5">
        <v>0</v>
      </c>
      <c r="G35" s="5">
        <f>SUM(D35:F35)</f>
        <v>104512900</v>
      </c>
      <c r="H35" s="5">
        <f>C35-G35</f>
        <v>265408100</v>
      </c>
      <c r="I35" s="13">
        <f t="shared" si="0"/>
        <v>0.28252762076227084</v>
      </c>
    </row>
    <row r="36" spans="1:9" x14ac:dyDescent="0.35">
      <c r="A36" s="3" t="s">
        <v>37</v>
      </c>
      <c r="B36" s="4" t="s">
        <v>38</v>
      </c>
      <c r="C36" s="5">
        <v>7000</v>
      </c>
      <c r="D36" s="5">
        <f>D37</f>
        <v>1032</v>
      </c>
      <c r="E36" s="5">
        <f>E37</f>
        <v>499</v>
      </c>
      <c r="F36" s="5">
        <f>F37</f>
        <v>0</v>
      </c>
      <c r="G36" s="5">
        <f>G37</f>
        <v>1531</v>
      </c>
      <c r="H36" s="5">
        <f>H37</f>
        <v>5469</v>
      </c>
      <c r="I36" s="13">
        <f t="shared" si="0"/>
        <v>0.21871428571428572</v>
      </c>
    </row>
    <row r="37" spans="1:9" x14ac:dyDescent="0.35">
      <c r="A37" s="3" t="s">
        <v>11</v>
      </c>
      <c r="B37" s="4" t="s">
        <v>39</v>
      </c>
      <c r="C37" s="5">
        <v>7000</v>
      </c>
      <c r="D37" s="5">
        <f>2*516</f>
        <v>1032</v>
      </c>
      <c r="E37" s="5">
        <v>499</v>
      </c>
      <c r="F37" s="5">
        <v>0</v>
      </c>
      <c r="G37" s="5">
        <f>SUM(D37:F37)</f>
        <v>1531</v>
      </c>
      <c r="H37" s="5">
        <f>C37-G37</f>
        <v>5469</v>
      </c>
      <c r="I37" s="13">
        <f t="shared" si="0"/>
        <v>0.21871428571428572</v>
      </c>
    </row>
    <row r="38" spans="1:9" x14ac:dyDescent="0.35">
      <c r="A38" s="3" t="s">
        <v>40</v>
      </c>
      <c r="B38" s="4" t="s">
        <v>41</v>
      </c>
      <c r="C38" s="5">
        <v>31920000</v>
      </c>
      <c r="D38" s="5">
        <f>D39</f>
        <v>6336020</v>
      </c>
      <c r="E38" s="5">
        <f>E39</f>
        <v>3183200</v>
      </c>
      <c r="F38" s="5">
        <f>F39</f>
        <v>0</v>
      </c>
      <c r="G38" s="5">
        <f>G39</f>
        <v>9519220</v>
      </c>
      <c r="H38" s="5">
        <f>H39</f>
        <v>22400780</v>
      </c>
      <c r="I38" s="13">
        <f t="shared" si="0"/>
        <v>0.29822117794486214</v>
      </c>
    </row>
    <row r="39" spans="1:9" x14ac:dyDescent="0.35">
      <c r="A39" s="3" t="s">
        <v>11</v>
      </c>
      <c r="B39" s="4" t="s">
        <v>42</v>
      </c>
      <c r="C39" s="5">
        <v>31920000</v>
      </c>
      <c r="D39" s="5">
        <f>2*3168010</f>
        <v>6336020</v>
      </c>
      <c r="E39" s="5">
        <v>3183200</v>
      </c>
      <c r="F39" s="5">
        <v>0</v>
      </c>
      <c r="G39" s="5">
        <f>SUM(D39:F39)</f>
        <v>9519220</v>
      </c>
      <c r="H39" s="5">
        <f>C39-G39</f>
        <v>22400780</v>
      </c>
      <c r="I39" s="13">
        <f t="shared" si="0"/>
        <v>0.29822117794486214</v>
      </c>
    </row>
    <row r="40" spans="1:9" x14ac:dyDescent="0.35">
      <c r="A40" s="3" t="s">
        <v>43</v>
      </c>
      <c r="B40" s="4" t="s">
        <v>44</v>
      </c>
      <c r="C40" s="5">
        <v>9802000</v>
      </c>
      <c r="D40" s="5">
        <f>D41</f>
        <v>1793944</v>
      </c>
      <c r="E40" s="5">
        <f>E41</f>
        <v>900010</v>
      </c>
      <c r="F40" s="5">
        <f>F41</f>
        <v>0</v>
      </c>
      <c r="G40" s="5">
        <f>G41</f>
        <v>2693954</v>
      </c>
      <c r="H40" s="5">
        <f>H41</f>
        <v>7108046</v>
      </c>
      <c r="I40" s="13">
        <f t="shared" si="0"/>
        <v>0.27483717608651298</v>
      </c>
    </row>
    <row r="41" spans="1:9" x14ac:dyDescent="0.35">
      <c r="A41" s="3" t="s">
        <v>11</v>
      </c>
      <c r="B41" s="4" t="s">
        <v>45</v>
      </c>
      <c r="C41" s="5">
        <v>9802000</v>
      </c>
      <c r="D41" s="5">
        <f>2*896972</f>
        <v>1793944</v>
      </c>
      <c r="E41" s="5">
        <v>900010</v>
      </c>
      <c r="F41" s="5">
        <v>0</v>
      </c>
      <c r="G41" s="5">
        <f>SUM(D41:F41)</f>
        <v>2693954</v>
      </c>
      <c r="H41" s="5">
        <f>C41-G41</f>
        <v>7108046</v>
      </c>
      <c r="I41" s="13">
        <f t="shared" si="0"/>
        <v>0.27483717608651298</v>
      </c>
    </row>
    <row r="42" spans="1:9" x14ac:dyDescent="0.35">
      <c r="A42" s="3" t="s">
        <v>46</v>
      </c>
      <c r="B42" s="4" t="s">
        <v>47</v>
      </c>
      <c r="C42" s="5">
        <v>41940000</v>
      </c>
      <c r="D42" s="5">
        <f>D43</f>
        <v>5760000</v>
      </c>
      <c r="E42" s="5">
        <f>E43</f>
        <v>2880000</v>
      </c>
      <c r="F42" s="5">
        <f>F43</f>
        <v>0</v>
      </c>
      <c r="G42" s="5">
        <f>G43</f>
        <v>8640000</v>
      </c>
      <c r="H42" s="5">
        <f>H43</f>
        <v>33300000</v>
      </c>
      <c r="I42" s="13">
        <f t="shared" si="0"/>
        <v>0.20600858369098712</v>
      </c>
    </row>
    <row r="43" spans="1:9" x14ac:dyDescent="0.35">
      <c r="A43" s="3" t="s">
        <v>11</v>
      </c>
      <c r="B43" s="4" t="s">
        <v>48</v>
      </c>
      <c r="C43" s="5">
        <v>41940000</v>
      </c>
      <c r="D43" s="5">
        <f>2*2880000</f>
        <v>5760000</v>
      </c>
      <c r="E43" s="5">
        <v>2880000</v>
      </c>
      <c r="F43" s="5">
        <v>0</v>
      </c>
      <c r="G43" s="5">
        <f>SUM(D43:F43)</f>
        <v>8640000</v>
      </c>
      <c r="H43" s="5">
        <f>C43-G43</f>
        <v>33300000</v>
      </c>
      <c r="I43" s="13">
        <f t="shared" si="0"/>
        <v>0.20600858369098712</v>
      </c>
    </row>
    <row r="44" spans="1:9" x14ac:dyDescent="0.35">
      <c r="A44" s="3" t="s">
        <v>49</v>
      </c>
      <c r="B44" s="4" t="s">
        <v>50</v>
      </c>
      <c r="C44" s="5">
        <v>1000</v>
      </c>
      <c r="D44" s="5">
        <f>D45</f>
        <v>0</v>
      </c>
      <c r="E44" s="5">
        <f>E45</f>
        <v>0</v>
      </c>
      <c r="F44" s="5">
        <f>F45</f>
        <v>0</v>
      </c>
      <c r="G44" s="5">
        <f>G45</f>
        <v>0</v>
      </c>
      <c r="H44" s="5">
        <f>H45</f>
        <v>1000</v>
      </c>
      <c r="I44" s="13">
        <f t="shared" si="0"/>
        <v>0</v>
      </c>
    </row>
    <row r="45" spans="1:9" x14ac:dyDescent="0.35">
      <c r="A45" s="3" t="s">
        <v>11</v>
      </c>
      <c r="B45" s="4" t="s">
        <v>51</v>
      </c>
      <c r="C45" s="5">
        <v>1000</v>
      </c>
      <c r="D45" s="5">
        <v>0</v>
      </c>
      <c r="E45" s="5">
        <v>0</v>
      </c>
      <c r="F45" s="5">
        <v>0</v>
      </c>
      <c r="G45" s="5">
        <f>SUM(D45:F45)</f>
        <v>0</v>
      </c>
      <c r="H45" s="5">
        <f>C45-G45</f>
        <v>1000</v>
      </c>
      <c r="I45" s="13">
        <f t="shared" si="0"/>
        <v>0</v>
      </c>
    </row>
    <row r="46" spans="1:9" x14ac:dyDescent="0.35">
      <c r="A46" s="3" t="s">
        <v>52</v>
      </c>
      <c r="B46" s="4" t="s">
        <v>53</v>
      </c>
      <c r="C46" s="5">
        <v>1051000</v>
      </c>
      <c r="D46" s="5">
        <f>D47</f>
        <v>90350</v>
      </c>
      <c r="E46" s="5">
        <f>E47</f>
        <v>45175</v>
      </c>
      <c r="F46" s="5">
        <f>F47</f>
        <v>0</v>
      </c>
      <c r="G46" s="5">
        <f>G47</f>
        <v>135525</v>
      </c>
      <c r="H46" s="5">
        <f>H47</f>
        <v>915475</v>
      </c>
      <c r="I46" s="13">
        <f t="shared" si="0"/>
        <v>0.12894862036156041</v>
      </c>
    </row>
    <row r="47" spans="1:9" x14ac:dyDescent="0.35">
      <c r="A47" s="3" t="s">
        <v>11</v>
      </c>
      <c r="B47" s="4" t="s">
        <v>54</v>
      </c>
      <c r="C47" s="5">
        <v>1051000</v>
      </c>
      <c r="D47" s="5">
        <f>2*45175</f>
        <v>90350</v>
      </c>
      <c r="E47" s="5">
        <v>45175</v>
      </c>
      <c r="F47" s="5">
        <v>0</v>
      </c>
      <c r="G47" s="5">
        <f>SUM(D47:F47)</f>
        <v>135525</v>
      </c>
      <c r="H47" s="5">
        <f>C47-G47</f>
        <v>915475</v>
      </c>
      <c r="I47" s="13">
        <f t="shared" si="0"/>
        <v>0.12894862036156041</v>
      </c>
    </row>
    <row r="48" spans="1:9" x14ac:dyDescent="0.35">
      <c r="A48" s="3" t="s">
        <v>55</v>
      </c>
      <c r="B48" s="4" t="s">
        <v>56</v>
      </c>
      <c r="C48" s="5">
        <v>26651000</v>
      </c>
      <c r="D48" s="5">
        <f>D49</f>
        <v>4634880</v>
      </c>
      <c r="E48" s="5">
        <f>E49</f>
        <v>2317440</v>
      </c>
      <c r="F48" s="5">
        <f>F49</f>
        <v>0</v>
      </c>
      <c r="G48" s="5">
        <f>G49</f>
        <v>6952320</v>
      </c>
      <c r="H48" s="5">
        <f>H49</f>
        <v>19698680</v>
      </c>
      <c r="I48" s="13">
        <f t="shared" si="0"/>
        <v>0.26086525833927432</v>
      </c>
    </row>
    <row r="49" spans="1:9" x14ac:dyDescent="0.35">
      <c r="A49" s="3" t="s">
        <v>11</v>
      </c>
      <c r="B49" s="4" t="s">
        <v>57</v>
      </c>
      <c r="C49" s="5">
        <v>26651000</v>
      </c>
      <c r="D49" s="5">
        <f>2*2317440</f>
        <v>4634880</v>
      </c>
      <c r="E49" s="5">
        <v>2317440</v>
      </c>
      <c r="F49" s="5">
        <v>0</v>
      </c>
      <c r="G49" s="5">
        <f>SUM(D49:F49)</f>
        <v>6952320</v>
      </c>
      <c r="H49" s="5">
        <f>C49-G49</f>
        <v>19698680</v>
      </c>
      <c r="I49" s="13">
        <f t="shared" si="0"/>
        <v>0.26086525833927432</v>
      </c>
    </row>
    <row r="50" spans="1:9" x14ac:dyDescent="0.35">
      <c r="A50" s="3" t="s">
        <v>58</v>
      </c>
      <c r="B50" s="4" t="s">
        <v>59</v>
      </c>
      <c r="C50" s="5">
        <v>118676000</v>
      </c>
      <c r="D50" s="5">
        <f>D51</f>
        <v>0</v>
      </c>
      <c r="E50" s="5">
        <f>E51</f>
        <v>7854000</v>
      </c>
      <c r="F50" s="5">
        <f>F51</f>
        <v>0</v>
      </c>
      <c r="G50" s="5">
        <f>G51</f>
        <v>7854000</v>
      </c>
      <c r="H50" s="5">
        <f>H51</f>
        <v>110822000</v>
      </c>
      <c r="I50" s="13">
        <f t="shared" si="0"/>
        <v>6.6180188075095223E-2</v>
      </c>
    </row>
    <row r="51" spans="1:9" x14ac:dyDescent="0.35">
      <c r="A51" s="3" t="s">
        <v>11</v>
      </c>
      <c r="B51" s="4" t="s">
        <v>60</v>
      </c>
      <c r="C51" s="5">
        <v>118676000</v>
      </c>
      <c r="D51" s="5">
        <v>0</v>
      </c>
      <c r="E51" s="5">
        <v>7854000</v>
      </c>
      <c r="F51" s="5">
        <v>0</v>
      </c>
      <c r="G51" s="5">
        <f>SUM(D51:F51)</f>
        <v>7854000</v>
      </c>
      <c r="H51" s="5">
        <f>C51-G51</f>
        <v>110822000</v>
      </c>
      <c r="I51" s="13">
        <f t="shared" si="0"/>
        <v>6.6180188075095223E-2</v>
      </c>
    </row>
    <row r="52" spans="1:9" x14ac:dyDescent="0.35">
      <c r="A52" s="3" t="s">
        <v>61</v>
      </c>
      <c r="B52" s="4" t="s">
        <v>62</v>
      </c>
      <c r="C52" s="5">
        <v>14005000</v>
      </c>
      <c r="D52" s="5">
        <f>D53</f>
        <v>2220000</v>
      </c>
      <c r="E52" s="5">
        <f>E53</f>
        <v>1110000</v>
      </c>
      <c r="F52" s="5">
        <f>F53</f>
        <v>0</v>
      </c>
      <c r="G52" s="5">
        <f>G53</f>
        <v>3330000</v>
      </c>
      <c r="H52" s="5">
        <f>H53</f>
        <v>10675000</v>
      </c>
      <c r="I52" s="13">
        <f t="shared" si="0"/>
        <v>0.23777222420564084</v>
      </c>
    </row>
    <row r="53" spans="1:9" x14ac:dyDescent="0.35">
      <c r="A53" s="3" t="s">
        <v>11</v>
      </c>
      <c r="B53" s="4" t="s">
        <v>63</v>
      </c>
      <c r="C53" s="5">
        <v>14005000</v>
      </c>
      <c r="D53" s="5">
        <f>2*1110000</f>
        <v>2220000</v>
      </c>
      <c r="E53" s="5">
        <v>1110000</v>
      </c>
      <c r="F53" s="5">
        <v>0</v>
      </c>
      <c r="G53" s="5">
        <f>SUM(D53:F53)</f>
        <v>3330000</v>
      </c>
      <c r="H53" s="5">
        <f>C53-G53</f>
        <v>10675000</v>
      </c>
      <c r="I53" s="13">
        <f t="shared" si="0"/>
        <v>0.23777222420564084</v>
      </c>
    </row>
    <row r="54" spans="1:9" x14ac:dyDescent="0.35">
      <c r="A54" s="3" t="s">
        <v>64</v>
      </c>
      <c r="B54" s="4" t="s">
        <v>65</v>
      </c>
      <c r="C54" s="5">
        <v>595992000</v>
      </c>
      <c r="D54" s="5">
        <f>D55</f>
        <v>0</v>
      </c>
      <c r="E54" s="5">
        <f>E55</f>
        <v>39490950</v>
      </c>
      <c r="F54" s="5">
        <f>F55</f>
        <v>0</v>
      </c>
      <c r="G54" s="5">
        <f>G55</f>
        <v>39490950</v>
      </c>
      <c r="H54" s="5">
        <f>H55</f>
        <v>556501050</v>
      </c>
      <c r="I54" s="13">
        <f t="shared" si="0"/>
        <v>6.6260872629162804E-2</v>
      </c>
    </row>
    <row r="55" spans="1:9" x14ac:dyDescent="0.35">
      <c r="A55" s="3" t="s">
        <v>11</v>
      </c>
      <c r="B55" s="4" t="s">
        <v>66</v>
      </c>
      <c r="C55" s="5">
        <v>595992000</v>
      </c>
      <c r="D55" s="5">
        <v>0</v>
      </c>
      <c r="E55" s="5">
        <v>39490950</v>
      </c>
      <c r="F55" s="5">
        <v>0</v>
      </c>
      <c r="G55" s="5">
        <f>SUM(D55:F55)</f>
        <v>39490950</v>
      </c>
      <c r="H55" s="5">
        <f>C55-G55</f>
        <v>556501050</v>
      </c>
      <c r="I55" s="13">
        <f t="shared" si="0"/>
        <v>6.6260872629162804E-2</v>
      </c>
    </row>
    <row r="56" spans="1:9" x14ac:dyDescent="0.35">
      <c r="A56" s="3" t="s">
        <v>67</v>
      </c>
      <c r="B56" s="4" t="s">
        <v>68</v>
      </c>
      <c r="C56" s="5">
        <v>768495000</v>
      </c>
      <c r="D56" s="5">
        <f t="shared" ref="D56:H57" si="5">D57</f>
        <v>118230000</v>
      </c>
      <c r="E56" s="5">
        <f t="shared" si="5"/>
        <v>59115000</v>
      </c>
      <c r="F56" s="5">
        <f t="shared" si="5"/>
        <v>0</v>
      </c>
      <c r="G56" s="5">
        <f t="shared" si="5"/>
        <v>177345000</v>
      </c>
      <c r="H56" s="5">
        <f t="shared" si="5"/>
        <v>591150000</v>
      </c>
      <c r="I56" s="13">
        <f t="shared" si="0"/>
        <v>0.23076923076923078</v>
      </c>
    </row>
    <row r="57" spans="1:9" x14ac:dyDescent="0.35">
      <c r="A57" s="3" t="s">
        <v>69</v>
      </c>
      <c r="B57" s="4" t="s">
        <v>70</v>
      </c>
      <c r="C57" s="5">
        <v>768495000</v>
      </c>
      <c r="D57" s="5">
        <f t="shared" si="5"/>
        <v>118230000</v>
      </c>
      <c r="E57" s="5">
        <f t="shared" si="5"/>
        <v>59115000</v>
      </c>
      <c r="F57" s="5">
        <f t="shared" si="5"/>
        <v>0</v>
      </c>
      <c r="G57" s="5">
        <f t="shared" si="5"/>
        <v>177345000</v>
      </c>
      <c r="H57" s="5">
        <f t="shared" si="5"/>
        <v>591150000</v>
      </c>
      <c r="I57" s="13">
        <f t="shared" si="0"/>
        <v>0.23076923076923078</v>
      </c>
    </row>
    <row r="58" spans="1:9" x14ac:dyDescent="0.35">
      <c r="A58" s="3" t="s">
        <v>11</v>
      </c>
      <c r="B58" s="4" t="s">
        <v>71</v>
      </c>
      <c r="C58" s="5">
        <v>768495000</v>
      </c>
      <c r="D58" s="5">
        <f>2*59115000</f>
        <v>118230000</v>
      </c>
      <c r="E58" s="5">
        <v>59115000</v>
      </c>
      <c r="F58" s="5">
        <v>0</v>
      </c>
      <c r="G58" s="5">
        <f>SUM(D58:F58)</f>
        <v>177345000</v>
      </c>
      <c r="H58" s="5">
        <f>C58-G58</f>
        <v>591150000</v>
      </c>
      <c r="I58" s="13">
        <f t="shared" si="0"/>
        <v>0.23076923076923078</v>
      </c>
    </row>
    <row r="59" spans="1:9" x14ac:dyDescent="0.35">
      <c r="A59" s="3" t="s">
        <v>72</v>
      </c>
      <c r="B59" s="4" t="s">
        <v>73</v>
      </c>
      <c r="C59" s="5">
        <v>366222000</v>
      </c>
      <c r="D59" s="5">
        <f>D60</f>
        <v>10751486</v>
      </c>
      <c r="E59" s="5">
        <f>E60</f>
        <v>31574350</v>
      </c>
      <c r="F59" s="5">
        <f>F60</f>
        <v>0</v>
      </c>
      <c r="G59" s="5">
        <f>G60</f>
        <v>42325836</v>
      </c>
      <c r="H59" s="5">
        <f>H60</f>
        <v>323896164</v>
      </c>
      <c r="I59" s="13">
        <f t="shared" si="0"/>
        <v>0.11557425823680718</v>
      </c>
    </row>
    <row r="60" spans="1:9" x14ac:dyDescent="0.35">
      <c r="A60" s="3" t="s">
        <v>74</v>
      </c>
      <c r="B60" s="4" t="s">
        <v>127</v>
      </c>
      <c r="C60" s="5">
        <v>366222000</v>
      </c>
      <c r="D60" s="5">
        <f>D61+D66</f>
        <v>10751486</v>
      </c>
      <c r="E60" s="5">
        <f>E61+E66</f>
        <v>31574350</v>
      </c>
      <c r="F60" s="5">
        <f>F61+F66</f>
        <v>0</v>
      </c>
      <c r="G60" s="5">
        <f>G61+G66</f>
        <v>42325836</v>
      </c>
      <c r="H60" s="5">
        <f>H61+H66</f>
        <v>323896164</v>
      </c>
      <c r="I60" s="13">
        <f t="shared" si="0"/>
        <v>0.11557425823680718</v>
      </c>
    </row>
    <row r="61" spans="1:9" x14ac:dyDescent="0.35">
      <c r="A61" s="3" t="s">
        <v>75</v>
      </c>
      <c r="B61" s="4" t="s">
        <v>76</v>
      </c>
      <c r="C61" s="5">
        <v>67808000</v>
      </c>
      <c r="D61" s="5">
        <f t="shared" ref="D61:H64" si="6">D62</f>
        <v>0</v>
      </c>
      <c r="E61" s="5">
        <f t="shared" si="6"/>
        <v>0</v>
      </c>
      <c r="F61" s="5">
        <f t="shared" si="6"/>
        <v>0</v>
      </c>
      <c r="G61" s="5">
        <f t="shared" si="6"/>
        <v>0</v>
      </c>
      <c r="H61" s="5">
        <f t="shared" si="6"/>
        <v>67808000</v>
      </c>
      <c r="I61" s="13">
        <f t="shared" si="0"/>
        <v>0</v>
      </c>
    </row>
    <row r="62" spans="1:9" x14ac:dyDescent="0.35">
      <c r="A62" s="3" t="s">
        <v>77</v>
      </c>
      <c r="B62" s="4" t="s">
        <v>76</v>
      </c>
      <c r="C62" s="5">
        <v>67808000</v>
      </c>
      <c r="D62" s="5">
        <f t="shared" si="6"/>
        <v>0</v>
      </c>
      <c r="E62" s="5">
        <f t="shared" si="6"/>
        <v>0</v>
      </c>
      <c r="F62" s="5">
        <f t="shared" si="6"/>
        <v>0</v>
      </c>
      <c r="G62" s="5">
        <f t="shared" si="6"/>
        <v>0</v>
      </c>
      <c r="H62" s="5">
        <f t="shared" si="6"/>
        <v>67808000</v>
      </c>
      <c r="I62" s="13">
        <f t="shared" si="0"/>
        <v>0</v>
      </c>
    </row>
    <row r="63" spans="1:9" x14ac:dyDescent="0.35">
      <c r="A63" s="3" t="s">
        <v>8</v>
      </c>
      <c r="B63" s="4" t="s">
        <v>78</v>
      </c>
      <c r="C63" s="5">
        <v>67808000</v>
      </c>
      <c r="D63" s="5">
        <f t="shared" si="6"/>
        <v>0</v>
      </c>
      <c r="E63" s="5">
        <f t="shared" si="6"/>
        <v>0</v>
      </c>
      <c r="F63" s="5">
        <f t="shared" si="6"/>
        <v>0</v>
      </c>
      <c r="G63" s="5">
        <f t="shared" si="6"/>
        <v>0</v>
      </c>
      <c r="H63" s="5">
        <f t="shared" si="6"/>
        <v>67808000</v>
      </c>
      <c r="I63" s="13">
        <f t="shared" si="0"/>
        <v>0</v>
      </c>
    </row>
    <row r="64" spans="1:9" x14ac:dyDescent="0.35">
      <c r="A64" s="3" t="s">
        <v>9</v>
      </c>
      <c r="B64" s="4" t="s">
        <v>10</v>
      </c>
      <c r="C64" s="5">
        <v>67808000</v>
      </c>
      <c r="D64" s="5">
        <f t="shared" si="6"/>
        <v>0</v>
      </c>
      <c r="E64" s="5">
        <f t="shared" si="6"/>
        <v>0</v>
      </c>
      <c r="F64" s="5">
        <f t="shared" si="6"/>
        <v>0</v>
      </c>
      <c r="G64" s="5">
        <f t="shared" si="6"/>
        <v>0</v>
      </c>
      <c r="H64" s="5">
        <f t="shared" si="6"/>
        <v>67808000</v>
      </c>
      <c r="I64" s="13">
        <f t="shared" si="0"/>
        <v>0</v>
      </c>
    </row>
    <row r="65" spans="1:9" x14ac:dyDescent="0.35">
      <c r="A65" s="3" t="s">
        <v>11</v>
      </c>
      <c r="B65" s="4" t="s">
        <v>79</v>
      </c>
      <c r="C65" s="5">
        <v>67808000</v>
      </c>
      <c r="D65" s="5">
        <v>0</v>
      </c>
      <c r="E65" s="5">
        <v>0</v>
      </c>
      <c r="F65" s="5">
        <v>0</v>
      </c>
      <c r="G65" s="5">
        <f>SUM(D65:F65)</f>
        <v>0</v>
      </c>
      <c r="H65" s="5">
        <f>C65-G65</f>
        <v>67808000</v>
      </c>
      <c r="I65" s="13">
        <f t="shared" si="0"/>
        <v>0</v>
      </c>
    </row>
    <row r="66" spans="1:9" x14ac:dyDescent="0.35">
      <c r="A66" s="3" t="s">
        <v>80</v>
      </c>
      <c r="B66" s="4" t="s">
        <v>31</v>
      </c>
      <c r="C66" s="5">
        <v>298414000</v>
      </c>
      <c r="D66" s="5">
        <f t="shared" ref="D66:H67" si="7">D67</f>
        <v>10751486</v>
      </c>
      <c r="E66" s="5">
        <f t="shared" si="7"/>
        <v>31574350</v>
      </c>
      <c r="F66" s="5">
        <f t="shared" si="7"/>
        <v>0</v>
      </c>
      <c r="G66" s="5">
        <f t="shared" si="7"/>
        <v>42325836</v>
      </c>
      <c r="H66" s="5">
        <f t="shared" si="7"/>
        <v>256088164</v>
      </c>
      <c r="I66" s="13">
        <f t="shared" si="0"/>
        <v>0.14183595943890032</v>
      </c>
    </row>
    <row r="67" spans="1:9" x14ac:dyDescent="0.35">
      <c r="A67" s="3" t="s">
        <v>81</v>
      </c>
      <c r="B67" s="4" t="s">
        <v>82</v>
      </c>
      <c r="C67" s="5">
        <v>298414000</v>
      </c>
      <c r="D67" s="5">
        <f t="shared" si="7"/>
        <v>10751486</v>
      </c>
      <c r="E67" s="5">
        <f t="shared" si="7"/>
        <v>31574350</v>
      </c>
      <c r="F67" s="5">
        <f t="shared" si="7"/>
        <v>0</v>
      </c>
      <c r="G67" s="5">
        <f t="shared" si="7"/>
        <v>42325836</v>
      </c>
      <c r="H67" s="5">
        <f t="shared" si="7"/>
        <v>256088164</v>
      </c>
      <c r="I67" s="13">
        <f t="shared" si="0"/>
        <v>0.14183595943890032</v>
      </c>
    </row>
    <row r="68" spans="1:9" x14ac:dyDescent="0.35">
      <c r="A68" s="3" t="s">
        <v>8</v>
      </c>
      <c r="B68" s="4" t="s">
        <v>31</v>
      </c>
      <c r="C68" s="5">
        <v>298414000</v>
      </c>
      <c r="D68" s="5">
        <f>D69+D71+D73+D75+D77+D91+D79+D81+D83+D85+D87+D89</f>
        <v>10751486</v>
      </c>
      <c r="E68" s="5">
        <f>E69+E71+E73+E75+E77+E91+E79+E81+E83+E85+E87+E89</f>
        <v>31574350</v>
      </c>
      <c r="F68" s="5">
        <f>F69+F71+F73+F75+F77+F91+F79+F81+F83+F85+F87+F89</f>
        <v>0</v>
      </c>
      <c r="G68" s="5">
        <f>G69+G71+G73+G75+G77+G91+G79+G81+G83+G85+G87+G89</f>
        <v>42325836</v>
      </c>
      <c r="H68" s="5">
        <f>H69+H71+H73+H75+H77+H91+H79+H81+H83+H85+H87+H89</f>
        <v>256088164</v>
      </c>
      <c r="I68" s="13">
        <f t="shared" si="0"/>
        <v>0.14183595943890032</v>
      </c>
    </row>
    <row r="69" spans="1:9" x14ac:dyDescent="0.35">
      <c r="A69" s="3" t="s">
        <v>83</v>
      </c>
      <c r="B69" s="4" t="s">
        <v>84</v>
      </c>
      <c r="C69" s="5">
        <v>23659000</v>
      </c>
      <c r="D69" s="5">
        <f>D70</f>
        <v>65000</v>
      </c>
      <c r="E69" s="5">
        <f>E70</f>
        <v>4479000</v>
      </c>
      <c r="F69" s="5">
        <f>F70</f>
        <v>0</v>
      </c>
      <c r="G69" s="5">
        <f>G70</f>
        <v>4544000</v>
      </c>
      <c r="H69" s="5">
        <f>H70</f>
        <v>19115000</v>
      </c>
      <c r="I69" s="13">
        <f t="shared" si="0"/>
        <v>0.1920622173380109</v>
      </c>
    </row>
    <row r="70" spans="1:9" x14ac:dyDescent="0.35">
      <c r="A70" s="3" t="s">
        <v>11</v>
      </c>
      <c r="B70" s="6" t="s">
        <v>137</v>
      </c>
      <c r="C70" s="5">
        <v>23659000</v>
      </c>
      <c r="D70" s="5">
        <v>65000</v>
      </c>
      <c r="E70" s="5">
        <f>3674000+805000</f>
        <v>4479000</v>
      </c>
      <c r="F70" s="5">
        <v>0</v>
      </c>
      <c r="G70" s="5">
        <f>SUM(D70:F70)</f>
        <v>4544000</v>
      </c>
      <c r="H70" s="5">
        <f>C70-G70</f>
        <v>19115000</v>
      </c>
      <c r="I70" s="13">
        <f t="shared" si="0"/>
        <v>0.1920622173380109</v>
      </c>
    </row>
    <row r="71" spans="1:9" x14ac:dyDescent="0.35">
      <c r="A71" s="3" t="s">
        <v>85</v>
      </c>
      <c r="B71" s="4" t="s">
        <v>86</v>
      </c>
      <c r="C71" s="5">
        <v>600000</v>
      </c>
      <c r="D71" s="5">
        <f>D72</f>
        <v>0</v>
      </c>
      <c r="E71" s="5">
        <f>E72</f>
        <v>0</v>
      </c>
      <c r="F71" s="5">
        <f>F72</f>
        <v>0</v>
      </c>
      <c r="G71" s="5">
        <f>G72</f>
        <v>0</v>
      </c>
      <c r="H71" s="5">
        <f>H72</f>
        <v>600000</v>
      </c>
      <c r="I71" s="13">
        <f t="shared" si="0"/>
        <v>0</v>
      </c>
    </row>
    <row r="72" spans="1:9" x14ac:dyDescent="0.35">
      <c r="A72" s="3" t="s">
        <v>11</v>
      </c>
      <c r="B72" s="4" t="s">
        <v>87</v>
      </c>
      <c r="C72" s="5">
        <v>600000</v>
      </c>
      <c r="D72" s="5">
        <v>0</v>
      </c>
      <c r="E72" s="5">
        <v>0</v>
      </c>
      <c r="F72" s="5">
        <v>0</v>
      </c>
      <c r="G72" s="5">
        <f>SUM(D72:F72)</f>
        <v>0</v>
      </c>
      <c r="H72" s="5">
        <f>C72-G72</f>
        <v>600000</v>
      </c>
      <c r="I72" s="13">
        <f t="shared" ref="I72:I100" si="8">G72/C72</f>
        <v>0</v>
      </c>
    </row>
    <row r="73" spans="1:9" x14ac:dyDescent="0.35">
      <c r="A73" s="3" t="s">
        <v>88</v>
      </c>
      <c r="B73" s="4" t="s">
        <v>89</v>
      </c>
      <c r="C73" s="5">
        <v>95520000</v>
      </c>
      <c r="D73" s="5">
        <f>D74</f>
        <v>0</v>
      </c>
      <c r="E73" s="5">
        <f>E74</f>
        <v>7960000</v>
      </c>
      <c r="F73" s="5">
        <f>F74</f>
        <v>0</v>
      </c>
      <c r="G73" s="5">
        <f>G74</f>
        <v>7960000</v>
      </c>
      <c r="H73" s="5">
        <f>H74</f>
        <v>87560000</v>
      </c>
      <c r="I73" s="13">
        <f t="shared" si="8"/>
        <v>8.3333333333333329E-2</v>
      </c>
    </row>
    <row r="74" spans="1:9" x14ac:dyDescent="0.35">
      <c r="A74" s="3" t="s">
        <v>11</v>
      </c>
      <c r="B74" s="4" t="s">
        <v>90</v>
      </c>
      <c r="C74" s="5">
        <v>95520000</v>
      </c>
      <c r="D74" s="5">
        <v>0</v>
      </c>
      <c r="E74" s="5">
        <v>7960000</v>
      </c>
      <c r="F74" s="5">
        <v>0</v>
      </c>
      <c r="G74" s="5">
        <f>SUM(D74:F74)</f>
        <v>7960000</v>
      </c>
      <c r="H74" s="5">
        <f>C74-G74</f>
        <v>87560000</v>
      </c>
      <c r="I74" s="13">
        <f t="shared" si="8"/>
        <v>8.3333333333333329E-2</v>
      </c>
    </row>
    <row r="75" spans="1:9" x14ac:dyDescent="0.35">
      <c r="A75" s="3" t="s">
        <v>91</v>
      </c>
      <c r="B75" s="4" t="s">
        <v>92</v>
      </c>
      <c r="C75" s="5">
        <v>17575000</v>
      </c>
      <c r="D75" s="5">
        <f>D76</f>
        <v>0</v>
      </c>
      <c r="E75" s="5">
        <f>E76</f>
        <v>0</v>
      </c>
      <c r="F75" s="5">
        <f>F76</f>
        <v>0</v>
      </c>
      <c r="G75" s="5">
        <f>G76</f>
        <v>0</v>
      </c>
      <c r="H75" s="5">
        <f>H76</f>
        <v>17575000</v>
      </c>
      <c r="I75" s="13">
        <f t="shared" si="8"/>
        <v>0</v>
      </c>
    </row>
    <row r="76" spans="1:9" x14ac:dyDescent="0.35">
      <c r="A76" s="3" t="s">
        <v>11</v>
      </c>
      <c r="B76" s="4" t="s">
        <v>93</v>
      </c>
      <c r="C76" s="5">
        <v>17575000</v>
      </c>
      <c r="D76" s="5">
        <v>0</v>
      </c>
      <c r="E76" s="5">
        <v>0</v>
      </c>
      <c r="F76" s="5">
        <v>0</v>
      </c>
      <c r="G76" s="5">
        <f>SUM(D76:F76)</f>
        <v>0</v>
      </c>
      <c r="H76" s="5">
        <f>C76-G76</f>
        <v>17575000</v>
      </c>
      <c r="I76" s="13">
        <f t="shared" si="8"/>
        <v>0</v>
      </c>
    </row>
    <row r="77" spans="1:9" x14ac:dyDescent="0.35">
      <c r="A77" s="3" t="s">
        <v>94</v>
      </c>
      <c r="B77" s="4" t="s">
        <v>95</v>
      </c>
      <c r="C77" s="5">
        <v>10940000</v>
      </c>
      <c r="D77" s="5">
        <f>D78</f>
        <v>0</v>
      </c>
      <c r="E77" s="5">
        <f>E78</f>
        <v>0</v>
      </c>
      <c r="F77" s="5">
        <f>F78</f>
        <v>0</v>
      </c>
      <c r="G77" s="5">
        <f>G78</f>
        <v>0</v>
      </c>
      <c r="H77" s="5">
        <f>H78</f>
        <v>10940000</v>
      </c>
      <c r="I77" s="13">
        <f t="shared" si="8"/>
        <v>0</v>
      </c>
    </row>
    <row r="78" spans="1:9" x14ac:dyDescent="0.35">
      <c r="A78" s="3" t="s">
        <v>11</v>
      </c>
      <c r="B78" s="4" t="s">
        <v>96</v>
      </c>
      <c r="C78" s="5">
        <v>10940000</v>
      </c>
      <c r="D78" s="5">
        <v>0</v>
      </c>
      <c r="E78" s="5">
        <v>0</v>
      </c>
      <c r="F78" s="5">
        <v>0</v>
      </c>
      <c r="G78" s="5">
        <f>SUM(D78:F78)</f>
        <v>0</v>
      </c>
      <c r="H78" s="5">
        <f>C78-G78</f>
        <v>10940000</v>
      </c>
      <c r="I78" s="13">
        <f t="shared" si="8"/>
        <v>0</v>
      </c>
    </row>
    <row r="79" spans="1:9" x14ac:dyDescent="0.35">
      <c r="A79" s="3" t="s">
        <v>97</v>
      </c>
      <c r="B79" s="4" t="s">
        <v>98</v>
      </c>
      <c r="C79" s="5">
        <v>27310000</v>
      </c>
      <c r="D79" s="5">
        <f>D80</f>
        <v>2907786</v>
      </c>
      <c r="E79" s="5">
        <f>E80</f>
        <v>2633600</v>
      </c>
      <c r="F79" s="5">
        <f>F80</f>
        <v>0</v>
      </c>
      <c r="G79" s="5">
        <f>G80</f>
        <v>5541386</v>
      </c>
      <c r="H79" s="5">
        <f>H80</f>
        <v>21768614</v>
      </c>
      <c r="I79" s="13">
        <f t="shared" si="8"/>
        <v>0.20290684730867814</v>
      </c>
    </row>
    <row r="80" spans="1:9" x14ac:dyDescent="0.35">
      <c r="A80" s="3" t="s">
        <v>11</v>
      </c>
      <c r="B80" s="4" t="s">
        <v>99</v>
      </c>
      <c r="C80" s="5">
        <v>27310000</v>
      </c>
      <c r="D80" s="5">
        <v>2907786</v>
      </c>
      <c r="E80" s="5">
        <v>2633600</v>
      </c>
      <c r="F80" s="5">
        <v>0</v>
      </c>
      <c r="G80" s="5">
        <f>SUM(D80:F80)</f>
        <v>5541386</v>
      </c>
      <c r="H80" s="5">
        <f>C80-G80</f>
        <v>21768614</v>
      </c>
      <c r="I80" s="13">
        <f t="shared" si="8"/>
        <v>0.20290684730867814</v>
      </c>
    </row>
    <row r="81" spans="1:9" x14ac:dyDescent="0.35">
      <c r="A81" s="3" t="s">
        <v>100</v>
      </c>
      <c r="B81" s="4" t="s">
        <v>101</v>
      </c>
      <c r="C81" s="5">
        <v>4800000</v>
      </c>
      <c r="D81" s="5">
        <f>D82</f>
        <v>0</v>
      </c>
      <c r="E81" s="5">
        <f>E82</f>
        <v>0</v>
      </c>
      <c r="F81" s="5">
        <f>F82</f>
        <v>0</v>
      </c>
      <c r="G81" s="5">
        <f>G82</f>
        <v>0</v>
      </c>
      <c r="H81" s="5">
        <f>H82</f>
        <v>4800000</v>
      </c>
      <c r="I81" s="13">
        <f t="shared" si="8"/>
        <v>0</v>
      </c>
    </row>
    <row r="82" spans="1:9" x14ac:dyDescent="0.35">
      <c r="A82" s="3" t="s">
        <v>11</v>
      </c>
      <c r="B82" s="4" t="s">
        <v>102</v>
      </c>
      <c r="C82" s="5">
        <v>4800000</v>
      </c>
      <c r="D82" s="5">
        <v>0</v>
      </c>
      <c r="E82" s="5">
        <v>0</v>
      </c>
      <c r="F82" s="5">
        <v>0</v>
      </c>
      <c r="G82" s="5">
        <f>SUM(D82:F82)</f>
        <v>0</v>
      </c>
      <c r="H82" s="5">
        <f>C82-G82</f>
        <v>4800000</v>
      </c>
      <c r="I82" s="13">
        <f t="shared" si="8"/>
        <v>0</v>
      </c>
    </row>
    <row r="83" spans="1:9" x14ac:dyDescent="0.35">
      <c r="A83" s="3" t="s">
        <v>103</v>
      </c>
      <c r="B83" s="4" t="s">
        <v>104</v>
      </c>
      <c r="C83" s="5">
        <v>500000</v>
      </c>
      <c r="D83" s="5">
        <f>D84</f>
        <v>0</v>
      </c>
      <c r="E83" s="5">
        <f>E84</f>
        <v>0</v>
      </c>
      <c r="F83" s="5">
        <f>F84</f>
        <v>0</v>
      </c>
      <c r="G83" s="5">
        <f>G84</f>
        <v>0</v>
      </c>
      <c r="H83" s="5">
        <f>H84</f>
        <v>500000</v>
      </c>
      <c r="I83" s="13">
        <f t="shared" si="8"/>
        <v>0</v>
      </c>
    </row>
    <row r="84" spans="1:9" x14ac:dyDescent="0.35">
      <c r="A84" s="3" t="s">
        <v>11</v>
      </c>
      <c r="B84" s="4" t="s">
        <v>105</v>
      </c>
      <c r="C84" s="5">
        <v>500000</v>
      </c>
      <c r="D84" s="5">
        <v>0</v>
      </c>
      <c r="E84" s="5">
        <v>0</v>
      </c>
      <c r="F84" s="5">
        <v>0</v>
      </c>
      <c r="G84" s="5">
        <f>SUM(D84:F84)</f>
        <v>0</v>
      </c>
      <c r="H84" s="5">
        <f>C84-G84</f>
        <v>500000</v>
      </c>
      <c r="I84" s="13">
        <f t="shared" si="8"/>
        <v>0</v>
      </c>
    </row>
    <row r="85" spans="1:9" x14ac:dyDescent="0.35">
      <c r="A85" s="3" t="s">
        <v>106</v>
      </c>
      <c r="B85" s="4" t="s">
        <v>107</v>
      </c>
      <c r="C85" s="5">
        <v>30188000</v>
      </c>
      <c r="D85" s="5">
        <f>D86</f>
        <v>2400000</v>
      </c>
      <c r="E85" s="5">
        <f>E86</f>
        <v>2402750</v>
      </c>
      <c r="F85" s="5">
        <f>F86</f>
        <v>0</v>
      </c>
      <c r="G85" s="5">
        <f>G86</f>
        <v>4802750</v>
      </c>
      <c r="H85" s="5">
        <f>H86</f>
        <v>25385250</v>
      </c>
      <c r="I85" s="13">
        <f t="shared" si="8"/>
        <v>0.15909467338015104</v>
      </c>
    </row>
    <row r="86" spans="1:9" x14ac:dyDescent="0.35">
      <c r="A86" s="3" t="s">
        <v>11</v>
      </c>
      <c r="B86" s="4" t="s">
        <v>108</v>
      </c>
      <c r="C86" s="5">
        <v>30188000</v>
      </c>
      <c r="D86" s="5">
        <v>2400000</v>
      </c>
      <c r="E86" s="5">
        <f>1322750+1080000</f>
        <v>2402750</v>
      </c>
      <c r="F86" s="5">
        <v>0</v>
      </c>
      <c r="G86" s="5">
        <f>SUM(D86:F86)</f>
        <v>4802750</v>
      </c>
      <c r="H86" s="5">
        <f>C86-G86</f>
        <v>25385250</v>
      </c>
      <c r="I86" s="13">
        <f t="shared" si="8"/>
        <v>0.15909467338015104</v>
      </c>
    </row>
    <row r="87" spans="1:9" x14ac:dyDescent="0.35">
      <c r="A87" s="3" t="s">
        <v>109</v>
      </c>
      <c r="B87" s="4" t="s">
        <v>110</v>
      </c>
      <c r="C87" s="5">
        <v>11417000</v>
      </c>
      <c r="D87" s="5">
        <f>D88</f>
        <v>0</v>
      </c>
      <c r="E87" s="5">
        <f>E88</f>
        <v>64000</v>
      </c>
      <c r="F87" s="5">
        <f>F88</f>
        <v>0</v>
      </c>
      <c r="G87" s="5">
        <f>G88</f>
        <v>64000</v>
      </c>
      <c r="H87" s="5">
        <f>H88</f>
        <v>11353000</v>
      </c>
      <c r="I87" s="13">
        <f t="shared" si="8"/>
        <v>5.6056757466935274E-3</v>
      </c>
    </row>
    <row r="88" spans="1:9" x14ac:dyDescent="0.35">
      <c r="A88" s="3" t="s">
        <v>11</v>
      </c>
      <c r="B88" s="4" t="s">
        <v>111</v>
      </c>
      <c r="C88" s="5">
        <v>11417000</v>
      </c>
      <c r="D88" s="5">
        <v>0</v>
      </c>
      <c r="E88" s="5">
        <v>64000</v>
      </c>
      <c r="F88" s="5">
        <v>0</v>
      </c>
      <c r="G88" s="5">
        <f>SUM(D88:F88)</f>
        <v>64000</v>
      </c>
      <c r="H88" s="5">
        <f>C88-G88</f>
        <v>11353000</v>
      </c>
      <c r="I88" s="13">
        <f t="shared" si="8"/>
        <v>5.6056757466935274E-3</v>
      </c>
    </row>
    <row r="89" spans="1:9" x14ac:dyDescent="0.35">
      <c r="A89" s="3" t="s">
        <v>112</v>
      </c>
      <c r="B89" s="4" t="s">
        <v>113</v>
      </c>
      <c r="C89" s="5">
        <v>73193000</v>
      </c>
      <c r="D89" s="5">
        <f>D90</f>
        <v>5378700</v>
      </c>
      <c r="E89" s="5">
        <f>E90</f>
        <v>12575000</v>
      </c>
      <c r="F89" s="5">
        <f>F90</f>
        <v>0</v>
      </c>
      <c r="G89" s="5">
        <f>G90</f>
        <v>17953700</v>
      </c>
      <c r="H89" s="5">
        <f>H90</f>
        <v>55239300</v>
      </c>
      <c r="I89" s="13">
        <f t="shared" si="8"/>
        <v>0.24529258262402143</v>
      </c>
    </row>
    <row r="90" spans="1:9" x14ac:dyDescent="0.35">
      <c r="A90" s="3" t="s">
        <v>11</v>
      </c>
      <c r="B90" s="4" t="s">
        <v>114</v>
      </c>
      <c r="C90" s="5">
        <v>73193000</v>
      </c>
      <c r="D90" s="5">
        <v>5378700</v>
      </c>
      <c r="E90" s="5">
        <f>4056000+8519000</f>
        <v>12575000</v>
      </c>
      <c r="F90" s="5">
        <v>0</v>
      </c>
      <c r="G90" s="5">
        <f>SUM(D90:F90)</f>
        <v>17953700</v>
      </c>
      <c r="H90" s="5">
        <f>C90-G90</f>
        <v>55239300</v>
      </c>
      <c r="I90" s="13">
        <f t="shared" si="8"/>
        <v>0.24529258262402143</v>
      </c>
    </row>
    <row r="91" spans="1:9" x14ac:dyDescent="0.35">
      <c r="A91" s="3" t="s">
        <v>115</v>
      </c>
      <c r="B91" s="4" t="s">
        <v>116</v>
      </c>
      <c r="C91" s="5">
        <v>2712000</v>
      </c>
      <c r="D91" s="5">
        <f>D92</f>
        <v>0</v>
      </c>
      <c r="E91" s="5">
        <f>E92</f>
        <v>1460000</v>
      </c>
      <c r="F91" s="5">
        <f>F92</f>
        <v>0</v>
      </c>
      <c r="G91" s="5">
        <f>G92</f>
        <v>1460000</v>
      </c>
      <c r="H91" s="5">
        <f>H92</f>
        <v>1252000</v>
      </c>
      <c r="I91" s="13">
        <f t="shared" si="8"/>
        <v>0.53834808259587019</v>
      </c>
    </row>
    <row r="92" spans="1:9" x14ac:dyDescent="0.35">
      <c r="A92" s="3" t="s">
        <v>11</v>
      </c>
      <c r="B92" s="4" t="s">
        <v>117</v>
      </c>
      <c r="C92" s="5">
        <v>2712000</v>
      </c>
      <c r="D92" s="5">
        <v>0</v>
      </c>
      <c r="E92" s="5">
        <v>1460000</v>
      </c>
      <c r="F92" s="5">
        <v>0</v>
      </c>
      <c r="G92" s="5">
        <f>SUM(D92:F92)</f>
        <v>1460000</v>
      </c>
      <c r="H92" s="5">
        <f>C92-G92</f>
        <v>1252000</v>
      </c>
      <c r="I92" s="13">
        <f t="shared" si="8"/>
        <v>0.53834808259587019</v>
      </c>
    </row>
    <row r="93" spans="1:9" x14ac:dyDescent="0.35">
      <c r="A93" s="3" t="s">
        <v>118</v>
      </c>
      <c r="B93" s="4" t="s">
        <v>119</v>
      </c>
      <c r="C93" s="5">
        <v>7780000</v>
      </c>
      <c r="D93" s="5">
        <f t="shared" ref="D93:H98" si="9">D94</f>
        <v>0</v>
      </c>
      <c r="E93" s="5">
        <f t="shared" si="9"/>
        <v>0</v>
      </c>
      <c r="F93" s="5">
        <f t="shared" si="9"/>
        <v>0</v>
      </c>
      <c r="G93" s="5">
        <f t="shared" si="9"/>
        <v>0</v>
      </c>
      <c r="H93" s="5">
        <f t="shared" si="9"/>
        <v>7780000</v>
      </c>
      <c r="I93" s="13">
        <f t="shared" si="8"/>
        <v>0</v>
      </c>
    </row>
    <row r="94" spans="1:9" x14ac:dyDescent="0.35">
      <c r="A94" s="3" t="s">
        <v>120</v>
      </c>
      <c r="B94" s="4" t="s">
        <v>127</v>
      </c>
      <c r="C94" s="5">
        <v>7780000</v>
      </c>
      <c r="D94" s="5">
        <f t="shared" si="9"/>
        <v>0</v>
      </c>
      <c r="E94" s="5">
        <f t="shared" si="9"/>
        <v>0</v>
      </c>
      <c r="F94" s="5">
        <f t="shared" si="9"/>
        <v>0</v>
      </c>
      <c r="G94" s="5">
        <f t="shared" si="9"/>
        <v>0</v>
      </c>
      <c r="H94" s="5">
        <f t="shared" si="9"/>
        <v>7780000</v>
      </c>
      <c r="I94" s="13">
        <f t="shared" si="8"/>
        <v>0</v>
      </c>
    </row>
    <row r="95" spans="1:9" x14ac:dyDescent="0.35">
      <c r="A95" s="3" t="s">
        <v>121</v>
      </c>
      <c r="B95" s="4" t="s">
        <v>122</v>
      </c>
      <c r="C95" s="5">
        <v>7780000</v>
      </c>
      <c r="D95" s="5">
        <f t="shared" si="9"/>
        <v>0</v>
      </c>
      <c r="E95" s="5">
        <f t="shared" si="9"/>
        <v>0</v>
      </c>
      <c r="F95" s="5">
        <f t="shared" si="9"/>
        <v>0</v>
      </c>
      <c r="G95" s="5">
        <f t="shared" si="9"/>
        <v>0</v>
      </c>
      <c r="H95" s="5">
        <f t="shared" si="9"/>
        <v>7780000</v>
      </c>
      <c r="I95" s="13">
        <f t="shared" si="8"/>
        <v>0</v>
      </c>
    </row>
    <row r="96" spans="1:9" x14ac:dyDescent="0.35">
      <c r="A96" s="3" t="s">
        <v>123</v>
      </c>
      <c r="B96" s="4" t="s">
        <v>124</v>
      </c>
      <c r="C96" s="5">
        <v>7780000</v>
      </c>
      <c r="D96" s="5">
        <f t="shared" si="9"/>
        <v>0</v>
      </c>
      <c r="E96" s="5">
        <f t="shared" si="9"/>
        <v>0</v>
      </c>
      <c r="F96" s="5">
        <f t="shared" si="9"/>
        <v>0</v>
      </c>
      <c r="G96" s="5">
        <f t="shared" si="9"/>
        <v>0</v>
      </c>
      <c r="H96" s="5">
        <f t="shared" si="9"/>
        <v>7780000</v>
      </c>
      <c r="I96" s="13">
        <f t="shared" si="8"/>
        <v>0</v>
      </c>
    </row>
    <row r="97" spans="1:9" x14ac:dyDescent="0.35">
      <c r="A97" s="3" t="s">
        <v>8</v>
      </c>
      <c r="B97" s="4" t="s">
        <v>122</v>
      </c>
      <c r="C97" s="5">
        <v>7780000</v>
      </c>
      <c r="D97" s="5">
        <f t="shared" si="9"/>
        <v>0</v>
      </c>
      <c r="E97" s="5">
        <f t="shared" si="9"/>
        <v>0</v>
      </c>
      <c r="F97" s="5">
        <f t="shared" si="9"/>
        <v>0</v>
      </c>
      <c r="G97" s="5">
        <f t="shared" si="9"/>
        <v>0</v>
      </c>
      <c r="H97" s="5">
        <f t="shared" si="9"/>
        <v>7780000</v>
      </c>
      <c r="I97" s="13">
        <f t="shared" si="8"/>
        <v>0</v>
      </c>
    </row>
    <row r="98" spans="1:9" x14ac:dyDescent="0.35">
      <c r="A98" s="3" t="s">
        <v>9</v>
      </c>
      <c r="B98" s="4" t="s">
        <v>10</v>
      </c>
      <c r="C98" s="5">
        <v>7780000</v>
      </c>
      <c r="D98" s="5">
        <f t="shared" si="9"/>
        <v>0</v>
      </c>
      <c r="E98" s="5">
        <f t="shared" si="9"/>
        <v>0</v>
      </c>
      <c r="F98" s="5">
        <f t="shared" si="9"/>
        <v>0</v>
      </c>
      <c r="G98" s="5">
        <f t="shared" si="9"/>
        <v>0</v>
      </c>
      <c r="H98" s="5">
        <f t="shared" si="9"/>
        <v>7780000</v>
      </c>
      <c r="I98" s="13">
        <f t="shared" si="8"/>
        <v>0</v>
      </c>
    </row>
    <row r="99" spans="1:9" x14ac:dyDescent="0.35">
      <c r="A99" s="3" t="s">
        <v>11</v>
      </c>
      <c r="B99" s="4" t="s">
        <v>79</v>
      </c>
      <c r="C99" s="5">
        <v>7780000</v>
      </c>
      <c r="D99" s="5">
        <v>0</v>
      </c>
      <c r="E99" s="5">
        <v>0</v>
      </c>
      <c r="F99" s="5">
        <v>0</v>
      </c>
      <c r="G99" s="5">
        <f>SUM(D99:F99)</f>
        <v>0</v>
      </c>
      <c r="H99" s="5">
        <f>C99-G99</f>
        <v>7780000</v>
      </c>
      <c r="I99" s="13">
        <f t="shared" si="8"/>
        <v>0</v>
      </c>
    </row>
    <row r="100" spans="1:9" x14ac:dyDescent="0.35">
      <c r="A100" s="17" t="s">
        <v>140</v>
      </c>
      <c r="B100" s="18"/>
      <c r="C100" s="12">
        <v>2799148000</v>
      </c>
      <c r="D100" s="12">
        <f>D28+D7</f>
        <v>219391712</v>
      </c>
      <c r="E100" s="12">
        <f>E28+E7</f>
        <v>183409524</v>
      </c>
      <c r="F100" s="12">
        <f>F28+F7</f>
        <v>0</v>
      </c>
      <c r="G100" s="12">
        <f>G28+G7</f>
        <v>402801236</v>
      </c>
      <c r="H100" s="12">
        <f>H28+H7</f>
        <v>2396346764</v>
      </c>
      <c r="I100" s="14">
        <f t="shared" si="8"/>
        <v>0.14390137141730269</v>
      </c>
    </row>
    <row r="103" spans="1:9" x14ac:dyDescent="0.35">
      <c r="B103" s="15" t="s">
        <v>227</v>
      </c>
      <c r="G103" s="10" t="s">
        <v>228</v>
      </c>
    </row>
    <row r="104" spans="1:9" x14ac:dyDescent="0.35">
      <c r="B104" s="15"/>
      <c r="G104" s="10"/>
    </row>
    <row r="105" spans="1:9" x14ac:dyDescent="0.35">
      <c r="B105" s="15"/>
      <c r="G105" s="10"/>
    </row>
    <row r="106" spans="1:9" x14ac:dyDescent="0.35">
      <c r="B106" s="15"/>
      <c r="G106" s="10"/>
    </row>
    <row r="107" spans="1:9" x14ac:dyDescent="0.35">
      <c r="B107" s="15" t="s">
        <v>229</v>
      </c>
      <c r="G107" s="10" t="s">
        <v>230</v>
      </c>
    </row>
  </sheetData>
  <mergeCells count="8">
    <mergeCell ref="I5:I6"/>
    <mergeCell ref="A100:B100"/>
    <mergeCell ref="A5:A6"/>
    <mergeCell ref="B5:B6"/>
    <mergeCell ref="C5:C6"/>
    <mergeCell ref="D5:F5"/>
    <mergeCell ref="G5:G6"/>
    <mergeCell ref="H5:H6"/>
  </mergeCells>
  <printOptions horizontalCentered="1"/>
  <pageMargins left="0.23622047244094491" right="0.13" top="0.46" bottom="0.35433070866141736" header="0.31496062992125984" footer="0.17"/>
  <pageSetup paperSize="10000" scale="99" orientation="landscape" r:id="rId1"/>
  <headerFooter>
    <oddFooter>&amp;CHalaman &amp;P</oddFooter>
  </headerFooter>
  <rowBreaks count="2" manualBreakCount="2">
    <brk id="37" max="16383" man="1"/>
    <brk id="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Februari</vt:lpstr>
      <vt:lpstr>rev1</vt:lpstr>
      <vt:lpstr>Februari!Print_Titles</vt:lpstr>
      <vt:lpstr>'rev1'!Print_Titles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Sukabumi KPU</dc:creator>
  <cp:lastModifiedBy>Kota Sukabumi KPU</cp:lastModifiedBy>
  <cp:lastPrinted>2022-05-17T02:56:16Z</cp:lastPrinted>
  <dcterms:created xsi:type="dcterms:W3CDTF">2022-03-02T01:49:52Z</dcterms:created>
  <dcterms:modified xsi:type="dcterms:W3CDTF">2022-05-17T02:56:37Z</dcterms:modified>
</cp:coreProperties>
</file>