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kpu\Documents\LPPA\"/>
    </mc:Choice>
  </mc:AlternateContent>
  <xr:revisionPtr revIDLastSave="0" documentId="13_ncr:1_{7D259D78-127B-4B09-97A3-753128C0ABEF}" xr6:coauthVersionLast="47" xr6:coauthVersionMax="47" xr10:uidLastSave="{00000000-0000-0000-0000-000000000000}"/>
  <bookViews>
    <workbookView xWindow="-110" yWindow="-110" windowWidth="19420" windowHeight="10300" activeTab="1" xr2:uid="{4882E89F-994E-4434-9CA3-8F22106CFDD4}"/>
  </bookViews>
  <sheets>
    <sheet name="JANUARI" sheetId="1" r:id="rId1"/>
    <sheet name="rev1" sheetId="2" r:id="rId2"/>
  </sheets>
  <definedNames>
    <definedName name="_xlnm.Print_Titles" localSheetId="0">JANUARI!$5:$6</definedName>
    <definedName name="_xlnm.Print_Titles" localSheetId="1">'rev1'!$5:$6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3" i="2" l="1"/>
  <c r="D49" i="2"/>
  <c r="D47" i="2"/>
  <c r="D43" i="2"/>
  <c r="D41" i="2"/>
  <c r="D39" i="2"/>
  <c r="D37" i="2"/>
  <c r="D35" i="2"/>
  <c r="D58" i="2" l="1"/>
  <c r="G58" i="2" s="1"/>
  <c r="I58" i="2" s="1"/>
  <c r="G99" i="2"/>
  <c r="G98" i="2" s="1"/>
  <c r="F98" i="2"/>
  <c r="F97" i="2" s="1"/>
  <c r="F96" i="2" s="1"/>
  <c r="F95" i="2" s="1"/>
  <c r="F94" i="2" s="1"/>
  <c r="F93" i="2" s="1"/>
  <c r="E98" i="2"/>
  <c r="E97" i="2" s="1"/>
  <c r="E96" i="2" s="1"/>
  <c r="E95" i="2" s="1"/>
  <c r="E94" i="2" s="1"/>
  <c r="E93" i="2" s="1"/>
  <c r="D98" i="2"/>
  <c r="D97" i="2"/>
  <c r="D96" i="2" s="1"/>
  <c r="D95" i="2" s="1"/>
  <c r="D94" i="2" s="1"/>
  <c r="D93" i="2" s="1"/>
  <c r="I92" i="2"/>
  <c r="G92" i="2"/>
  <c r="G91" i="2" s="1"/>
  <c r="I91" i="2" s="1"/>
  <c r="F91" i="2"/>
  <c r="E91" i="2"/>
  <c r="D91" i="2"/>
  <c r="G90" i="2"/>
  <c r="G89" i="2" s="1"/>
  <c r="I89" i="2" s="1"/>
  <c r="F89" i="2"/>
  <c r="E89" i="2"/>
  <c r="D89" i="2"/>
  <c r="I88" i="2"/>
  <c r="H88" i="2"/>
  <c r="H87" i="2" s="1"/>
  <c r="G88" i="2"/>
  <c r="G87" i="2"/>
  <c r="I87" i="2" s="1"/>
  <c r="F87" i="2"/>
  <c r="E87" i="2"/>
  <c r="D87" i="2"/>
  <c r="I86" i="2"/>
  <c r="H86" i="2"/>
  <c r="G86" i="2"/>
  <c r="H85" i="2"/>
  <c r="G85" i="2"/>
  <c r="I85" i="2" s="1"/>
  <c r="F85" i="2"/>
  <c r="E85" i="2"/>
  <c r="D85" i="2"/>
  <c r="I84" i="2"/>
  <c r="H84" i="2"/>
  <c r="G84" i="2"/>
  <c r="G83" i="2" s="1"/>
  <c r="I83" i="2" s="1"/>
  <c r="H83" i="2"/>
  <c r="F83" i="2"/>
  <c r="E83" i="2"/>
  <c r="D83" i="2"/>
  <c r="G82" i="2"/>
  <c r="I82" i="2" s="1"/>
  <c r="F81" i="2"/>
  <c r="E81" i="2"/>
  <c r="D81" i="2"/>
  <c r="G80" i="2"/>
  <c r="I80" i="2" s="1"/>
  <c r="F79" i="2"/>
  <c r="E79" i="2"/>
  <c r="D79" i="2"/>
  <c r="I78" i="2"/>
  <c r="H78" i="2"/>
  <c r="H77" i="2" s="1"/>
  <c r="G78" i="2"/>
  <c r="G77" i="2"/>
  <c r="I77" i="2" s="1"/>
  <c r="F77" i="2"/>
  <c r="E77" i="2"/>
  <c r="D77" i="2"/>
  <c r="I76" i="2"/>
  <c r="G76" i="2"/>
  <c r="G75" i="2" s="1"/>
  <c r="I75" i="2" s="1"/>
  <c r="F75" i="2"/>
  <c r="E75" i="2"/>
  <c r="D75" i="2"/>
  <c r="G74" i="2"/>
  <c r="G73" i="2" s="1"/>
  <c r="I73" i="2" s="1"/>
  <c r="F73" i="2"/>
  <c r="E73" i="2"/>
  <c r="D73" i="2"/>
  <c r="H72" i="2"/>
  <c r="H71" i="2" s="1"/>
  <c r="G72" i="2"/>
  <c r="I72" i="2" s="1"/>
  <c r="G71" i="2"/>
  <c r="I71" i="2" s="1"/>
  <c r="F71" i="2"/>
  <c r="F68" i="2" s="1"/>
  <c r="F67" i="2" s="1"/>
  <c r="F66" i="2" s="1"/>
  <c r="E71" i="2"/>
  <c r="D71" i="2"/>
  <c r="I70" i="2"/>
  <c r="G70" i="2"/>
  <c r="H70" i="2" s="1"/>
  <c r="H69" i="2" s="1"/>
  <c r="G69" i="2"/>
  <c r="I69" i="2" s="1"/>
  <c r="F69" i="2"/>
  <c r="E69" i="2"/>
  <c r="D69" i="2"/>
  <c r="D68" i="2" s="1"/>
  <c r="D67" i="2" s="1"/>
  <c r="D66" i="2" s="1"/>
  <c r="E68" i="2"/>
  <c r="E67" i="2" s="1"/>
  <c r="E66" i="2" s="1"/>
  <c r="G65" i="2"/>
  <c r="I65" i="2" s="1"/>
  <c r="F64" i="2"/>
  <c r="E64" i="2"/>
  <c r="D64" i="2"/>
  <c r="F63" i="2"/>
  <c r="E63" i="2"/>
  <c r="E62" i="2" s="1"/>
  <c r="E61" i="2" s="1"/>
  <c r="D63" i="2"/>
  <c r="F62" i="2"/>
  <c r="F61" i="2" s="1"/>
  <c r="F60" i="2" s="1"/>
  <c r="F59" i="2" s="1"/>
  <c r="D62" i="2"/>
  <c r="D61" i="2"/>
  <c r="F57" i="2"/>
  <c r="F56" i="2" s="1"/>
  <c r="E57" i="2"/>
  <c r="E56" i="2"/>
  <c r="I55" i="2"/>
  <c r="H55" i="2"/>
  <c r="G55" i="2"/>
  <c r="G54" i="2" s="1"/>
  <c r="I54" i="2" s="1"/>
  <c r="H54" i="2"/>
  <c r="F54" i="2"/>
  <c r="E54" i="2"/>
  <c r="D54" i="2"/>
  <c r="G53" i="2"/>
  <c r="I53" i="2" s="1"/>
  <c r="F52" i="2"/>
  <c r="E52" i="2"/>
  <c r="D52" i="2"/>
  <c r="G51" i="2"/>
  <c r="I51" i="2" s="1"/>
  <c r="F50" i="2"/>
  <c r="E50" i="2"/>
  <c r="D50" i="2"/>
  <c r="G49" i="2"/>
  <c r="I49" i="2" s="1"/>
  <c r="F48" i="2"/>
  <c r="E48" i="2"/>
  <c r="D48" i="2"/>
  <c r="G47" i="2"/>
  <c r="G46" i="2" s="1"/>
  <c r="I46" i="2" s="1"/>
  <c r="F46" i="2"/>
  <c r="E46" i="2"/>
  <c r="D46" i="2"/>
  <c r="G45" i="2"/>
  <c r="G44" i="2" s="1"/>
  <c r="I44" i="2" s="1"/>
  <c r="F44" i="2"/>
  <c r="E44" i="2"/>
  <c r="D44" i="2"/>
  <c r="I43" i="2"/>
  <c r="G43" i="2"/>
  <c r="H43" i="2" s="1"/>
  <c r="H42" i="2" s="1"/>
  <c r="F42" i="2"/>
  <c r="E42" i="2"/>
  <c r="D42" i="2"/>
  <c r="I41" i="2"/>
  <c r="G41" i="2"/>
  <c r="H41" i="2" s="1"/>
  <c r="H40" i="2" s="1"/>
  <c r="G40" i="2"/>
  <c r="I40" i="2" s="1"/>
  <c r="F40" i="2"/>
  <c r="E40" i="2"/>
  <c r="D40" i="2"/>
  <c r="G39" i="2"/>
  <c r="G38" i="2" s="1"/>
  <c r="I38" i="2" s="1"/>
  <c r="F38" i="2"/>
  <c r="E38" i="2"/>
  <c r="D38" i="2"/>
  <c r="G37" i="2"/>
  <c r="I37" i="2" s="1"/>
  <c r="F36" i="2"/>
  <c r="F33" i="2" s="1"/>
  <c r="F32" i="2" s="1"/>
  <c r="F31" i="2" s="1"/>
  <c r="F30" i="2" s="1"/>
  <c r="F29" i="2" s="1"/>
  <c r="E36" i="2"/>
  <c r="E33" i="2" s="1"/>
  <c r="E32" i="2" s="1"/>
  <c r="E31" i="2" s="1"/>
  <c r="E30" i="2" s="1"/>
  <c r="E29" i="2" s="1"/>
  <c r="D36" i="2"/>
  <c r="G35" i="2"/>
  <c r="I35" i="2" s="1"/>
  <c r="F34" i="2"/>
  <c r="E34" i="2"/>
  <c r="D34" i="2"/>
  <c r="I27" i="2"/>
  <c r="G27" i="2"/>
  <c r="H27" i="2" s="1"/>
  <c r="H26" i="2" s="1"/>
  <c r="H25" i="2" s="1"/>
  <c r="H24" i="2" s="1"/>
  <c r="H23" i="2" s="1"/>
  <c r="H22" i="2" s="1"/>
  <c r="H21" i="2" s="1"/>
  <c r="G26" i="2"/>
  <c r="I26" i="2" s="1"/>
  <c r="F26" i="2"/>
  <c r="E26" i="2"/>
  <c r="D26" i="2"/>
  <c r="D25" i="2" s="1"/>
  <c r="D24" i="2" s="1"/>
  <c r="D23" i="2" s="1"/>
  <c r="D22" i="2" s="1"/>
  <c r="D21" i="2" s="1"/>
  <c r="F25" i="2"/>
  <c r="F24" i="2" s="1"/>
  <c r="F23" i="2" s="1"/>
  <c r="F22" i="2" s="1"/>
  <c r="F21" i="2" s="1"/>
  <c r="E25" i="2"/>
  <c r="E24" i="2" s="1"/>
  <c r="E23" i="2" s="1"/>
  <c r="E22" i="2" s="1"/>
  <c r="E21" i="2" s="1"/>
  <c r="H20" i="2"/>
  <c r="H19" i="2" s="1"/>
  <c r="H18" i="2" s="1"/>
  <c r="H17" i="2" s="1"/>
  <c r="H16" i="2" s="1"/>
  <c r="H15" i="2" s="1"/>
  <c r="G20" i="2"/>
  <c r="I20" i="2" s="1"/>
  <c r="G19" i="2"/>
  <c r="I19" i="2" s="1"/>
  <c r="F19" i="2"/>
  <c r="F18" i="2" s="1"/>
  <c r="F17" i="2" s="1"/>
  <c r="F16" i="2" s="1"/>
  <c r="F15" i="2" s="1"/>
  <c r="E19" i="2"/>
  <c r="D19" i="2"/>
  <c r="E18" i="2"/>
  <c r="E17" i="2" s="1"/>
  <c r="E16" i="2" s="1"/>
  <c r="E15" i="2" s="1"/>
  <c r="D18" i="2"/>
  <c r="D17" i="2" s="1"/>
  <c r="D16" i="2" s="1"/>
  <c r="D15" i="2" s="1"/>
  <c r="I14" i="2"/>
  <c r="G14" i="2"/>
  <c r="H14" i="2" s="1"/>
  <c r="H13" i="2" s="1"/>
  <c r="H12" i="2" s="1"/>
  <c r="H11" i="2" s="1"/>
  <c r="H10" i="2" s="1"/>
  <c r="H9" i="2" s="1"/>
  <c r="H8" i="2" s="1"/>
  <c r="H7" i="2" s="1"/>
  <c r="G13" i="2"/>
  <c r="I13" i="2" s="1"/>
  <c r="F13" i="2"/>
  <c r="E13" i="2"/>
  <c r="D13" i="2"/>
  <c r="D12" i="2" s="1"/>
  <c r="D11" i="2" s="1"/>
  <c r="D10" i="2" s="1"/>
  <c r="D9" i="2" s="1"/>
  <c r="F12" i="2"/>
  <c r="F11" i="2" s="1"/>
  <c r="F10" i="2" s="1"/>
  <c r="F9" i="2" s="1"/>
  <c r="E12" i="2"/>
  <c r="E11" i="2" s="1"/>
  <c r="E10" i="2" s="1"/>
  <c r="E9" i="2" s="1"/>
  <c r="H99" i="1"/>
  <c r="H98" i="1" s="1"/>
  <c r="H97" i="1" s="1"/>
  <c r="H96" i="1" s="1"/>
  <c r="H95" i="1" s="1"/>
  <c r="H94" i="1" s="1"/>
  <c r="H93" i="1" s="1"/>
  <c r="G99" i="1"/>
  <c r="G98" i="1" s="1"/>
  <c r="F98" i="1"/>
  <c r="F97" i="1" s="1"/>
  <c r="F96" i="1" s="1"/>
  <c r="F95" i="1" s="1"/>
  <c r="F94" i="1" s="1"/>
  <c r="F93" i="1" s="1"/>
  <c r="E98" i="1"/>
  <c r="E97" i="1" s="1"/>
  <c r="E96" i="1" s="1"/>
  <c r="E95" i="1" s="1"/>
  <c r="E94" i="1" s="1"/>
  <c r="E93" i="1" s="1"/>
  <c r="D98" i="1"/>
  <c r="D97" i="1" s="1"/>
  <c r="D96" i="1" s="1"/>
  <c r="D95" i="1" s="1"/>
  <c r="D94" i="1" s="1"/>
  <c r="D93" i="1" s="1"/>
  <c r="G92" i="1"/>
  <c r="G91" i="1" s="1"/>
  <c r="I91" i="1" s="1"/>
  <c r="F91" i="1"/>
  <c r="E91" i="1"/>
  <c r="D91" i="1"/>
  <c r="H90" i="1"/>
  <c r="H89" i="1" s="1"/>
  <c r="G90" i="1"/>
  <c r="G89" i="1" s="1"/>
  <c r="I89" i="1" s="1"/>
  <c r="F89" i="1"/>
  <c r="E89" i="1"/>
  <c r="D89" i="1"/>
  <c r="I88" i="1"/>
  <c r="H88" i="1"/>
  <c r="H87" i="1" s="1"/>
  <c r="G88" i="1"/>
  <c r="G87" i="1" s="1"/>
  <c r="I87" i="1" s="1"/>
  <c r="F87" i="1"/>
  <c r="E87" i="1"/>
  <c r="D87" i="1"/>
  <c r="I86" i="1"/>
  <c r="H86" i="1"/>
  <c r="H85" i="1" s="1"/>
  <c r="G86" i="1"/>
  <c r="G85" i="1"/>
  <c r="I85" i="1" s="1"/>
  <c r="F85" i="1"/>
  <c r="E85" i="1"/>
  <c r="D85" i="1"/>
  <c r="I84" i="1"/>
  <c r="G84" i="1"/>
  <c r="H84" i="1" s="1"/>
  <c r="H83" i="1" s="1"/>
  <c r="G83" i="1"/>
  <c r="I83" i="1" s="1"/>
  <c r="F83" i="1"/>
  <c r="E83" i="1"/>
  <c r="D83" i="1"/>
  <c r="I82" i="1"/>
  <c r="H82" i="1"/>
  <c r="G82" i="1"/>
  <c r="H81" i="1"/>
  <c r="G81" i="1"/>
  <c r="I81" i="1" s="1"/>
  <c r="F81" i="1"/>
  <c r="E81" i="1"/>
  <c r="D81" i="1"/>
  <c r="G80" i="1"/>
  <c r="G79" i="1" s="1"/>
  <c r="I79" i="1" s="1"/>
  <c r="F79" i="1"/>
  <c r="E79" i="1"/>
  <c r="D79" i="1"/>
  <c r="H78" i="1"/>
  <c r="H77" i="1" s="1"/>
  <c r="G78" i="1"/>
  <c r="I78" i="1" s="1"/>
  <c r="I77" i="1"/>
  <c r="G77" i="1"/>
  <c r="F77" i="1"/>
  <c r="E77" i="1"/>
  <c r="D77" i="1"/>
  <c r="G76" i="1"/>
  <c r="G75" i="1" s="1"/>
  <c r="I75" i="1" s="1"/>
  <c r="F75" i="1"/>
  <c r="E75" i="1"/>
  <c r="D75" i="1"/>
  <c r="H74" i="1"/>
  <c r="H73" i="1" s="1"/>
  <c r="G74" i="1"/>
  <c r="G73" i="1" s="1"/>
  <c r="I73" i="1" s="1"/>
  <c r="F73" i="1"/>
  <c r="E73" i="1"/>
  <c r="D73" i="1"/>
  <c r="I72" i="1"/>
  <c r="G72" i="1"/>
  <c r="H72" i="1" s="1"/>
  <c r="H71" i="1" s="1"/>
  <c r="F71" i="1"/>
  <c r="E71" i="1"/>
  <c r="D71" i="1"/>
  <c r="H70" i="1"/>
  <c r="H69" i="1" s="1"/>
  <c r="G70" i="1"/>
  <c r="I70" i="1" s="1"/>
  <c r="G69" i="1"/>
  <c r="I69" i="1" s="1"/>
  <c r="F69" i="1"/>
  <c r="F68" i="1" s="1"/>
  <c r="F67" i="1" s="1"/>
  <c r="F66" i="1" s="1"/>
  <c r="E69" i="1"/>
  <c r="E68" i="1" s="1"/>
  <c r="E67" i="1" s="1"/>
  <c r="E66" i="1" s="1"/>
  <c r="D69" i="1"/>
  <c r="D68" i="1" s="1"/>
  <c r="D67" i="1" s="1"/>
  <c r="D66" i="1" s="1"/>
  <c r="G65" i="1"/>
  <c r="G64" i="1" s="1"/>
  <c r="F64" i="1"/>
  <c r="E64" i="1"/>
  <c r="E63" i="1" s="1"/>
  <c r="E62" i="1" s="1"/>
  <c r="E61" i="1" s="1"/>
  <c r="D64" i="1"/>
  <c r="F63" i="1"/>
  <c r="F62" i="1" s="1"/>
  <c r="F61" i="1" s="1"/>
  <c r="D63" i="1"/>
  <c r="D62" i="1"/>
  <c r="D61" i="1" s="1"/>
  <c r="I58" i="1"/>
  <c r="H58" i="1"/>
  <c r="H57" i="1" s="1"/>
  <c r="H56" i="1" s="1"/>
  <c r="G58" i="1"/>
  <c r="G57" i="1"/>
  <c r="I57" i="1" s="1"/>
  <c r="F57" i="1"/>
  <c r="F56" i="1" s="1"/>
  <c r="E57" i="1"/>
  <c r="D57" i="1"/>
  <c r="D56" i="1" s="1"/>
  <c r="E56" i="1"/>
  <c r="I55" i="1"/>
  <c r="H55" i="1"/>
  <c r="G55" i="1"/>
  <c r="G54" i="1" s="1"/>
  <c r="I54" i="1" s="1"/>
  <c r="H54" i="1"/>
  <c r="F54" i="1"/>
  <c r="E54" i="1"/>
  <c r="D54" i="1"/>
  <c r="I53" i="1"/>
  <c r="H53" i="1"/>
  <c r="H52" i="1" s="1"/>
  <c r="G53" i="1"/>
  <c r="G52" i="1"/>
  <c r="I52" i="1" s="1"/>
  <c r="F52" i="1"/>
  <c r="E52" i="1"/>
  <c r="D52" i="1"/>
  <c r="G51" i="1"/>
  <c r="G50" i="1" s="1"/>
  <c r="I50" i="1" s="1"/>
  <c r="F50" i="1"/>
  <c r="E50" i="1"/>
  <c r="D50" i="1"/>
  <c r="H49" i="1"/>
  <c r="H48" i="1" s="1"/>
  <c r="G49" i="1"/>
  <c r="I49" i="1" s="1"/>
  <c r="I48" i="1"/>
  <c r="G48" i="1"/>
  <c r="F48" i="1"/>
  <c r="E48" i="1"/>
  <c r="D48" i="1"/>
  <c r="G47" i="1"/>
  <c r="G46" i="1" s="1"/>
  <c r="I46" i="1" s="1"/>
  <c r="F46" i="1"/>
  <c r="E46" i="1"/>
  <c r="D46" i="1"/>
  <c r="H45" i="1"/>
  <c r="H44" i="1" s="1"/>
  <c r="G45" i="1"/>
  <c r="I45" i="1" s="1"/>
  <c r="I44" i="1"/>
  <c r="G44" i="1"/>
  <c r="F44" i="1"/>
  <c r="E44" i="1"/>
  <c r="D44" i="1"/>
  <c r="I43" i="1"/>
  <c r="G43" i="1"/>
  <c r="H43" i="1" s="1"/>
  <c r="H42" i="1" s="1"/>
  <c r="F42" i="1"/>
  <c r="E42" i="1"/>
  <c r="D42" i="1"/>
  <c r="D33" i="1" s="1"/>
  <c r="D32" i="1" s="1"/>
  <c r="D31" i="1" s="1"/>
  <c r="D30" i="1" s="1"/>
  <c r="D29" i="1" s="1"/>
  <c r="H41" i="1"/>
  <c r="H40" i="1" s="1"/>
  <c r="G41" i="1"/>
  <c r="I41" i="1" s="1"/>
  <c r="G40" i="1"/>
  <c r="I40" i="1" s="1"/>
  <c r="F40" i="1"/>
  <c r="E40" i="1"/>
  <c r="D40" i="1"/>
  <c r="I39" i="1"/>
  <c r="H39" i="1"/>
  <c r="G39" i="1"/>
  <c r="G38" i="1" s="1"/>
  <c r="I38" i="1" s="1"/>
  <c r="H38" i="1"/>
  <c r="F38" i="1"/>
  <c r="E38" i="1"/>
  <c r="D38" i="1"/>
  <c r="I37" i="1"/>
  <c r="G37" i="1"/>
  <c r="H37" i="1" s="1"/>
  <c r="H36" i="1" s="1"/>
  <c r="G36" i="1"/>
  <c r="I36" i="1" s="1"/>
  <c r="F36" i="1"/>
  <c r="E36" i="1"/>
  <c r="D36" i="1"/>
  <c r="G35" i="1"/>
  <c r="G34" i="1" s="1"/>
  <c r="F34" i="1"/>
  <c r="E34" i="1"/>
  <c r="E33" i="1" s="1"/>
  <c r="E32" i="1" s="1"/>
  <c r="E31" i="1" s="1"/>
  <c r="E30" i="1" s="1"/>
  <c r="E29" i="1" s="1"/>
  <c r="D34" i="1"/>
  <c r="F33" i="1"/>
  <c r="F32" i="1" s="1"/>
  <c r="F31" i="1" s="1"/>
  <c r="F30" i="1" s="1"/>
  <c r="F29" i="1" s="1"/>
  <c r="H27" i="1"/>
  <c r="H26" i="1" s="1"/>
  <c r="H25" i="1" s="1"/>
  <c r="H24" i="1" s="1"/>
  <c r="H23" i="1" s="1"/>
  <c r="H22" i="1" s="1"/>
  <c r="H21" i="1" s="1"/>
  <c r="G27" i="1"/>
  <c r="I27" i="1" s="1"/>
  <c r="G26" i="1"/>
  <c r="I26" i="1" s="1"/>
  <c r="F26" i="1"/>
  <c r="E26" i="1"/>
  <c r="E25" i="1" s="1"/>
  <c r="E24" i="1" s="1"/>
  <c r="E23" i="1" s="1"/>
  <c r="E22" i="1" s="1"/>
  <c r="E21" i="1" s="1"/>
  <c r="D26" i="1"/>
  <c r="F25" i="1"/>
  <c r="D25" i="1"/>
  <c r="F24" i="1"/>
  <c r="F23" i="1" s="1"/>
  <c r="F22" i="1" s="1"/>
  <c r="F21" i="1" s="1"/>
  <c r="D24" i="1"/>
  <c r="D23" i="1"/>
  <c r="D22" i="1" s="1"/>
  <c r="D21" i="1" s="1"/>
  <c r="I20" i="1"/>
  <c r="G20" i="1"/>
  <c r="H20" i="1" s="1"/>
  <c r="H19" i="1" s="1"/>
  <c r="H18" i="1" s="1"/>
  <c r="H17" i="1" s="1"/>
  <c r="H16" i="1" s="1"/>
  <c r="H15" i="1" s="1"/>
  <c r="F19" i="1"/>
  <c r="F18" i="1" s="1"/>
  <c r="F17" i="1" s="1"/>
  <c r="F16" i="1" s="1"/>
  <c r="F15" i="1" s="1"/>
  <c r="E19" i="1"/>
  <c r="D19" i="1"/>
  <c r="D18" i="1" s="1"/>
  <c r="D17" i="1" s="1"/>
  <c r="D16" i="1" s="1"/>
  <c r="D15" i="1" s="1"/>
  <c r="E18" i="1"/>
  <c r="E17" i="1"/>
  <c r="E16" i="1" s="1"/>
  <c r="E15" i="1" s="1"/>
  <c r="H14" i="1"/>
  <c r="H13" i="1" s="1"/>
  <c r="H12" i="1" s="1"/>
  <c r="H11" i="1" s="1"/>
  <c r="H10" i="1" s="1"/>
  <c r="H9" i="1" s="1"/>
  <c r="G14" i="1"/>
  <c r="I14" i="1" s="1"/>
  <c r="G13" i="1"/>
  <c r="I13" i="1" s="1"/>
  <c r="F13" i="1"/>
  <c r="E13" i="1"/>
  <c r="E12" i="1" s="1"/>
  <c r="E11" i="1" s="1"/>
  <c r="E10" i="1" s="1"/>
  <c r="E9" i="1" s="1"/>
  <c r="E8" i="1" s="1"/>
  <c r="E7" i="1" s="1"/>
  <c r="D13" i="1"/>
  <c r="F12" i="1"/>
  <c r="D12" i="1"/>
  <c r="F11" i="1"/>
  <c r="F10" i="1" s="1"/>
  <c r="F9" i="1" s="1"/>
  <c r="D11" i="1"/>
  <c r="D10" i="1"/>
  <c r="D9" i="1" s="1"/>
  <c r="G48" i="2" l="1"/>
  <c r="I48" i="2" s="1"/>
  <c r="H49" i="2"/>
  <c r="H48" i="2" s="1"/>
  <c r="I47" i="2"/>
  <c r="D33" i="2"/>
  <c r="G42" i="2"/>
  <c r="I42" i="2" s="1"/>
  <c r="I39" i="2"/>
  <c r="H39" i="2"/>
  <c r="H38" i="2" s="1"/>
  <c r="D57" i="2"/>
  <c r="D56" i="2" s="1"/>
  <c r="E60" i="2"/>
  <c r="E59" i="2" s="1"/>
  <c r="F28" i="2"/>
  <c r="E8" i="2"/>
  <c r="E7" i="2" s="1"/>
  <c r="E28" i="2"/>
  <c r="E100" i="2" s="1"/>
  <c r="F8" i="2"/>
  <c r="F7" i="2" s="1"/>
  <c r="H68" i="2"/>
  <c r="H67" i="2" s="1"/>
  <c r="H66" i="2" s="1"/>
  <c r="D8" i="2"/>
  <c r="D7" i="2" s="1"/>
  <c r="D60" i="2"/>
  <c r="D59" i="2" s="1"/>
  <c r="I98" i="2"/>
  <c r="G97" i="2"/>
  <c r="G34" i="2"/>
  <c r="G50" i="2"/>
  <c r="I50" i="2" s="1"/>
  <c r="G64" i="2"/>
  <c r="G36" i="2"/>
  <c r="I36" i="2" s="1"/>
  <c r="H45" i="2"/>
  <c r="H44" i="2" s="1"/>
  <c r="G52" i="2"/>
  <c r="I52" i="2" s="1"/>
  <c r="G57" i="2"/>
  <c r="H74" i="2"/>
  <c r="H73" i="2" s="1"/>
  <c r="G81" i="2"/>
  <c r="I81" i="2" s="1"/>
  <c r="H90" i="2"/>
  <c r="H89" i="2" s="1"/>
  <c r="H99" i="2"/>
  <c r="H98" i="2" s="1"/>
  <c r="H97" i="2" s="1"/>
  <c r="H96" i="2" s="1"/>
  <c r="H95" i="2" s="1"/>
  <c r="H94" i="2" s="1"/>
  <c r="H93" i="2" s="1"/>
  <c r="G79" i="2"/>
  <c r="I79" i="2" s="1"/>
  <c r="I45" i="2"/>
  <c r="H47" i="2"/>
  <c r="H46" i="2" s="1"/>
  <c r="I74" i="2"/>
  <c r="H76" i="2"/>
  <c r="H75" i="2" s="1"/>
  <c r="I90" i="2"/>
  <c r="H92" i="2"/>
  <c r="H91" i="2" s="1"/>
  <c r="I99" i="2"/>
  <c r="H35" i="2"/>
  <c r="H34" i="2" s="1"/>
  <c r="H51" i="2"/>
  <c r="H50" i="2" s="1"/>
  <c r="H65" i="2"/>
  <c r="H64" i="2" s="1"/>
  <c r="H63" i="2" s="1"/>
  <c r="H62" i="2" s="1"/>
  <c r="H61" i="2" s="1"/>
  <c r="H80" i="2"/>
  <c r="H79" i="2" s="1"/>
  <c r="G12" i="2"/>
  <c r="G25" i="2"/>
  <c r="H37" i="2"/>
  <c r="H36" i="2" s="1"/>
  <c r="H53" i="2"/>
  <c r="H52" i="2" s="1"/>
  <c r="H58" i="2"/>
  <c r="H57" i="2" s="1"/>
  <c r="H56" i="2" s="1"/>
  <c r="G68" i="2"/>
  <c r="H82" i="2"/>
  <c r="H81" i="2" s="1"/>
  <c r="G18" i="2"/>
  <c r="D8" i="1"/>
  <c r="D7" i="1" s="1"/>
  <c r="F60" i="1"/>
  <c r="F59" i="1" s="1"/>
  <c r="D60" i="1"/>
  <c r="D59" i="1" s="1"/>
  <c r="D28" i="1" s="1"/>
  <c r="D100" i="1" s="1"/>
  <c r="I34" i="1"/>
  <c r="G33" i="1"/>
  <c r="F28" i="1"/>
  <c r="F8" i="1"/>
  <c r="F7" i="1" s="1"/>
  <c r="H8" i="1"/>
  <c r="H7" i="1" s="1"/>
  <c r="E60" i="1"/>
  <c r="E59" i="1" s="1"/>
  <c r="E28" i="1"/>
  <c r="E100" i="1" s="1"/>
  <c r="I98" i="1"/>
  <c r="G97" i="1"/>
  <c r="I64" i="1"/>
  <c r="G63" i="1"/>
  <c r="H47" i="1"/>
  <c r="H46" i="1" s="1"/>
  <c r="I74" i="1"/>
  <c r="H76" i="1"/>
  <c r="H75" i="1" s="1"/>
  <c r="H68" i="1" s="1"/>
  <c r="H67" i="1" s="1"/>
  <c r="H66" i="1" s="1"/>
  <c r="I90" i="1"/>
  <c r="H92" i="1"/>
  <c r="H91" i="1" s="1"/>
  <c r="I99" i="1"/>
  <c r="I47" i="1"/>
  <c r="G56" i="1"/>
  <c r="I56" i="1" s="1"/>
  <c r="I76" i="1"/>
  <c r="I92" i="1"/>
  <c r="G19" i="1"/>
  <c r="H35" i="1"/>
  <c r="H34" i="1" s="1"/>
  <c r="G42" i="1"/>
  <c r="I42" i="1" s="1"/>
  <c r="H51" i="1"/>
  <c r="H50" i="1" s="1"/>
  <c r="H65" i="1"/>
  <c r="H64" i="1" s="1"/>
  <c r="H63" i="1" s="1"/>
  <c r="H62" i="1" s="1"/>
  <c r="H61" i="1" s="1"/>
  <c r="G71" i="1"/>
  <c r="I71" i="1" s="1"/>
  <c r="H80" i="1"/>
  <c r="H79" i="1" s="1"/>
  <c r="G12" i="1"/>
  <c r="G25" i="1"/>
  <c r="I35" i="1"/>
  <c r="I51" i="1"/>
  <c r="I65" i="1"/>
  <c r="I80" i="1"/>
  <c r="D32" i="2" l="1"/>
  <c r="D31" i="2" s="1"/>
  <c r="D30" i="2" s="1"/>
  <c r="D29" i="2" s="1"/>
  <c r="D28" i="2" s="1"/>
  <c r="D100" i="2" s="1"/>
  <c r="H33" i="2"/>
  <c r="H32" i="2" s="1"/>
  <c r="H31" i="2" s="1"/>
  <c r="H30" i="2" s="1"/>
  <c r="H29" i="2" s="1"/>
  <c r="H28" i="2" s="1"/>
  <c r="H100" i="2" s="1"/>
  <c r="I64" i="2"/>
  <c r="G63" i="2"/>
  <c r="I34" i="2"/>
  <c r="G33" i="2"/>
  <c r="I12" i="2"/>
  <c r="G11" i="2"/>
  <c r="G56" i="2"/>
  <c r="I56" i="2" s="1"/>
  <c r="I57" i="2"/>
  <c r="F100" i="2"/>
  <c r="I68" i="2"/>
  <c r="G67" i="2"/>
  <c r="I25" i="2"/>
  <c r="G24" i="2"/>
  <c r="I97" i="2"/>
  <c r="G96" i="2"/>
  <c r="I18" i="2"/>
  <c r="G17" i="2"/>
  <c r="H60" i="2"/>
  <c r="H59" i="2" s="1"/>
  <c r="I63" i="1"/>
  <c r="G62" i="1"/>
  <c r="G68" i="1"/>
  <c r="H60" i="1"/>
  <c r="H59" i="1" s="1"/>
  <c r="F100" i="1"/>
  <c r="I33" i="1"/>
  <c r="G32" i="1"/>
  <c r="H33" i="1"/>
  <c r="H32" i="1" s="1"/>
  <c r="H31" i="1" s="1"/>
  <c r="H30" i="1" s="1"/>
  <c r="H29" i="1" s="1"/>
  <c r="H28" i="1" s="1"/>
  <c r="H100" i="1" s="1"/>
  <c r="G96" i="1"/>
  <c r="I97" i="1"/>
  <c r="I25" i="1"/>
  <c r="G24" i="1"/>
  <c r="I19" i="1"/>
  <c r="G18" i="1"/>
  <c r="I12" i="1"/>
  <c r="G11" i="1"/>
  <c r="I17" i="2" l="1"/>
  <c r="G16" i="2"/>
  <c r="I11" i="2"/>
  <c r="G10" i="2"/>
  <c r="I24" i="2"/>
  <c r="G23" i="2"/>
  <c r="I96" i="2"/>
  <c r="G95" i="2"/>
  <c r="I33" i="2"/>
  <c r="G32" i="2"/>
  <c r="I67" i="2"/>
  <c r="G66" i="2"/>
  <c r="I66" i="2" s="1"/>
  <c r="I63" i="2"/>
  <c r="G62" i="2"/>
  <c r="G10" i="1"/>
  <c r="I11" i="1"/>
  <c r="I18" i="1"/>
  <c r="G17" i="1"/>
  <c r="I24" i="1"/>
  <c r="G23" i="1"/>
  <c r="I68" i="1"/>
  <c r="G67" i="1"/>
  <c r="I62" i="1"/>
  <c r="G61" i="1"/>
  <c r="I32" i="1"/>
  <c r="G31" i="1"/>
  <c r="I96" i="1"/>
  <c r="G95" i="1"/>
  <c r="I62" i="2" l="1"/>
  <c r="G61" i="2"/>
  <c r="I95" i="2"/>
  <c r="G94" i="2"/>
  <c r="I32" i="2"/>
  <c r="G31" i="2"/>
  <c r="G15" i="2"/>
  <c r="I15" i="2" s="1"/>
  <c r="I16" i="2"/>
  <c r="I23" i="2"/>
  <c r="G22" i="2"/>
  <c r="G9" i="2"/>
  <c r="I10" i="2"/>
  <c r="I23" i="1"/>
  <c r="G22" i="1"/>
  <c r="I31" i="1"/>
  <c r="G30" i="1"/>
  <c r="I61" i="1"/>
  <c r="G66" i="1"/>
  <c r="I66" i="1" s="1"/>
  <c r="I67" i="1"/>
  <c r="I95" i="1"/>
  <c r="G94" i="1"/>
  <c r="I17" i="1"/>
  <c r="G16" i="1"/>
  <c r="I10" i="1"/>
  <c r="G9" i="1"/>
  <c r="I9" i="2" l="1"/>
  <c r="G8" i="2"/>
  <c r="I31" i="2"/>
  <c r="G30" i="2"/>
  <c r="I94" i="2"/>
  <c r="G93" i="2"/>
  <c r="I93" i="2" s="1"/>
  <c r="I22" i="2"/>
  <c r="G21" i="2"/>
  <c r="I21" i="2" s="1"/>
  <c r="I61" i="2"/>
  <c r="G60" i="2"/>
  <c r="I9" i="1"/>
  <c r="I16" i="1"/>
  <c r="G15" i="1"/>
  <c r="I15" i="1" s="1"/>
  <c r="I94" i="1"/>
  <c r="G93" i="1"/>
  <c r="I93" i="1" s="1"/>
  <c r="I22" i="1"/>
  <c r="G21" i="1"/>
  <c r="I21" i="1" s="1"/>
  <c r="G60" i="1"/>
  <c r="I30" i="1"/>
  <c r="G29" i="1"/>
  <c r="I30" i="2" l="1"/>
  <c r="G29" i="2"/>
  <c r="I60" i="2"/>
  <c r="G59" i="2"/>
  <c r="I59" i="2" s="1"/>
  <c r="I8" i="2"/>
  <c r="G7" i="2"/>
  <c r="I7" i="2" s="1"/>
  <c r="I60" i="1"/>
  <c r="G59" i="1"/>
  <c r="I59" i="1" s="1"/>
  <c r="I29" i="1"/>
  <c r="G28" i="1"/>
  <c r="G8" i="1"/>
  <c r="I29" i="2" l="1"/>
  <c r="G28" i="2"/>
  <c r="I8" i="1"/>
  <c r="G7" i="1"/>
  <c r="I7" i="1" s="1"/>
  <c r="I28" i="1"/>
  <c r="G100" i="2" l="1"/>
  <c r="I100" i="2" s="1"/>
  <c r="I28" i="2"/>
  <c r="G100" i="1"/>
  <c r="I100" i="1" s="1"/>
</calcChain>
</file>

<file path=xl/sharedStrings.xml><?xml version="1.0" encoding="utf-8"?>
<sst xmlns="http://schemas.openxmlformats.org/spreadsheetml/2006/main" count="404" uniqueCount="151">
  <si>
    <t>LAPORAN PERTANGGUNGJAWABAN PENGGUNAAN ANGGARA (LPPA)</t>
  </si>
  <si>
    <t>KOMISI PEMILIHAN UMUM KOTA SUKABUMI</t>
  </si>
  <si>
    <t>BULAN JANUARI TAHUN 2022</t>
  </si>
  <si>
    <t>KODE</t>
  </si>
  <si>
    <t>URAIAN</t>
  </si>
  <si>
    <t>PAGU</t>
  </si>
  <si>
    <t>REALISASI</t>
  </si>
  <si>
    <t>JUMLAH REALISASI</t>
  </si>
  <si>
    <t>SISA PAGU</t>
  </si>
  <si>
    <t>% REAL.</t>
  </si>
  <si>
    <t>JANUARI</t>
  </si>
  <si>
    <t>FEBRUARI</t>
  </si>
  <si>
    <t>MARET</t>
  </si>
  <si>
    <t>076.01.CQ</t>
  </si>
  <si>
    <t>Penyelenggaraan Pemilu dalam Proses Konsolidasi Demokrasi</t>
  </si>
  <si>
    <t>6709</t>
  </si>
  <si>
    <t>Perencanaan dan Anggaran, serta Penyusunan Peraturan Penyelenggaraan Pemilu</t>
  </si>
  <si>
    <t>6709.QGE</t>
  </si>
  <si>
    <t xml:space="preserve">Tata Kelola Kelembagaan Publik Bidang Politik dan Hukum _x000D_
</t>
  </si>
  <si>
    <t>6709.QGE.001</t>
  </si>
  <si>
    <t>Perencanaan dan Penganggaran Pemilu</t>
  </si>
  <si>
    <t>111</t>
  </si>
  <si>
    <t>Pelaksanaan Rencana dan Anggaran Pemilu</t>
  </si>
  <si>
    <t>A</t>
  </si>
  <si>
    <t>521219</t>
  </si>
  <si>
    <t>Belanja Barang Non Operasional Lainnya</t>
  </si>
  <si>
    <t/>
  </si>
  <si>
    <t>- Dukungan Kegiatan Perencanaan, Adhoc, Mutarlih, Sosialisasi, Bimtek dan Regulasi</t>
  </si>
  <si>
    <t>6709.RAN</t>
  </si>
  <si>
    <t xml:space="preserve">Sarana Bidang Teknologi Informasi dan Komunikasi _x000D_
</t>
  </si>
  <si>
    <t>6709.RAN.001</t>
  </si>
  <si>
    <t>Sarana IT Pemilu</t>
  </si>
  <si>
    <t>110</t>
  </si>
  <si>
    <t>Pengelolaan Sarana IT KPU</t>
  </si>
  <si>
    <t>- Pengelolaan IT Pemilu</t>
  </si>
  <si>
    <t>6710</t>
  </si>
  <si>
    <t>Pendaftaran, Verifikasi, dan Penetapan Peserta Pemilu</t>
  </si>
  <si>
    <t>6710.QGE</t>
  </si>
  <si>
    <t>6710.QGE.001</t>
  </si>
  <si>
    <t>Pendaftaran dan Verifikasi Partai Politik Peserta Pemilu</t>
  </si>
  <si>
    <t>Pelaksanaan Pendaftaran dan Verifikasi Partai Politik Peserta Pemilu</t>
  </si>
  <si>
    <t>- Dukungan Kegiatan Verpol dan Sengketa</t>
  </si>
  <si>
    <t>076.01.WA</t>
  </si>
  <si>
    <t>Program Dukungan Manajemen</t>
  </si>
  <si>
    <t>3355</t>
  </si>
  <si>
    <t>Pengelolaan Keuangan dan Barang Milik Negara</t>
  </si>
  <si>
    <t>3355.EBA</t>
  </si>
  <si>
    <t xml:space="preserve">Layanan Dukungan Manajemen Internal _x000D_
</t>
  </si>
  <si>
    <t>3355.EBA.994</t>
  </si>
  <si>
    <t>Layanan Perkantoran</t>
  </si>
  <si>
    <t>001</t>
  </si>
  <si>
    <t>Gaji dan Tunjangan</t>
  </si>
  <si>
    <t>511111</t>
  </si>
  <si>
    <t>Belanja Gaji Pokok PNS</t>
  </si>
  <si>
    <t>- Belanja Gaji Pokok PNS</t>
  </si>
  <si>
    <t>511119</t>
  </si>
  <si>
    <t>Belanja Pembulatan Gaji PNS</t>
  </si>
  <si>
    <t>- Belanja Pembulatan Gaji PNS</t>
  </si>
  <si>
    <t>511121</t>
  </si>
  <si>
    <t>Belanja Tunj. Suami/Istri PNS</t>
  </si>
  <si>
    <t>- Belanja Tunj. Suami/Istri PNS</t>
  </si>
  <si>
    <t>511122</t>
  </si>
  <si>
    <t>Belanja Tunj. Anak PNS</t>
  </si>
  <si>
    <t>- Belanja Tunj. Anak PNS</t>
  </si>
  <si>
    <t>511123</t>
  </si>
  <si>
    <t>Belanja Tunj. Struktural PNS</t>
  </si>
  <si>
    <t>- Belanja Tunj. Struktural PNS</t>
  </si>
  <si>
    <t>511124</t>
  </si>
  <si>
    <t>Belanja Tunj. Fungsional PNS</t>
  </si>
  <si>
    <t>- Belanja Tunj. Fungsional PNS</t>
  </si>
  <si>
    <t>511125</t>
  </si>
  <si>
    <t>Belanja Tunj. PPh PNS</t>
  </si>
  <si>
    <t>- Belanja Tunj. PPh PNS</t>
  </si>
  <si>
    <t>511126</t>
  </si>
  <si>
    <t>Belanja Tunj. Beras PNS</t>
  </si>
  <si>
    <t>- Belanja Tunj. Beras PNS</t>
  </si>
  <si>
    <t>511129</t>
  </si>
  <si>
    <t>Belanja Uang Makan PNS</t>
  </si>
  <si>
    <t>- Belanja Uang Makan PNS</t>
  </si>
  <si>
    <t>511151</t>
  </si>
  <si>
    <t>Belanja Tunjangan Umum PNS</t>
  </si>
  <si>
    <t>- Belanja Tunjangan Umum PNS</t>
  </si>
  <si>
    <t>512411</t>
  </si>
  <si>
    <t>Belanja Pegawai (Tunjangan Khusus/Kegiatan/Kinerja)</t>
  </si>
  <si>
    <t>- Belanja Pegawai (TUKIN)</t>
  </si>
  <si>
    <t>B</t>
  </si>
  <si>
    <t>Uang Kehormatan</t>
  </si>
  <si>
    <t>511332</t>
  </si>
  <si>
    <t>Belanja Uang Kehormatan Pejabat Negara</t>
  </si>
  <si>
    <t>- Belanja Uang Kehormatan Pejabat Negara</t>
  </si>
  <si>
    <t>3360</t>
  </si>
  <si>
    <t>Operasional Perkantoran dan Dukungan Sarana Prasarana</t>
  </si>
  <si>
    <t>3360.EBA</t>
  </si>
  <si>
    <t>3360.EBA.962</t>
  </si>
  <si>
    <t>Dukungan Fasilitasi Kegiatan KPU</t>
  </si>
  <si>
    <t>051</t>
  </si>
  <si>
    <t>Layanan Prasarana Internal</t>
  </si>
  <si>
    <t>- Barang Non Operasional Lainnya</t>
  </si>
  <si>
    <t>3360.EBA.994</t>
  </si>
  <si>
    <t>002</t>
  </si>
  <si>
    <t>Operasional dan Pemeliharaan Kantor</t>
  </si>
  <si>
    <t>521111</t>
  </si>
  <si>
    <t>Belanja Keperluan Perkantoran</t>
  </si>
  <si>
    <t>- Belanja Keperluan Perkantoran</t>
  </si>
  <si>
    <t>521114</t>
  </si>
  <si>
    <t>Belanja Pengiriman Surat Dinas Pos Pusat</t>
  </si>
  <si>
    <t>- Pengiriman Surat Dinas Pos Pusat</t>
  </si>
  <si>
    <t>521115</t>
  </si>
  <si>
    <t>Belanja Honor Operasional Satuan Kerja</t>
  </si>
  <si>
    <t>- Honor KPA, PPK, PPSPM, Bendahara, Staf Pengelola dan PPBJ</t>
  </si>
  <si>
    <t>521119</t>
  </si>
  <si>
    <t>Belanja Barang Operasional Lainnya</t>
  </si>
  <si>
    <t>- Pakaian ASN, Satpam, Supir dan Pramubakti</t>
  </si>
  <si>
    <t>521131</t>
  </si>
  <si>
    <t>Belanja Barang Operasional - Penanganan Pandemi COVID-19</t>
  </si>
  <si>
    <t>- APD Pencegahan COVID-19</t>
  </si>
  <si>
    <t>522111</t>
  </si>
  <si>
    <t>Belanja Langganan Listrik</t>
  </si>
  <si>
    <t>- Belanja Langganan Listrik</t>
  </si>
  <si>
    <t>522112</t>
  </si>
  <si>
    <t>Belanja Langganan Telepon</t>
  </si>
  <si>
    <t>- Belanja Langganan Telepon</t>
  </si>
  <si>
    <t>522113</t>
  </si>
  <si>
    <t>Belanja Langganan Air</t>
  </si>
  <si>
    <t>- Air</t>
  </si>
  <si>
    <t>522191</t>
  </si>
  <si>
    <t>Belanja Jasa Lainnya</t>
  </si>
  <si>
    <t>- Belanja Jasa Internet</t>
  </si>
  <si>
    <t>523111</t>
  </si>
  <si>
    <t>Belanja Pemeliharaan Gedung dan Bangunan</t>
  </si>
  <si>
    <t>- Perawatan Gedung dan Bangunan serta halaman</t>
  </si>
  <si>
    <t>523121</t>
  </si>
  <si>
    <t>Belanja Pemeliharaan Peralatan dan Mesin</t>
  </si>
  <si>
    <t>- Servis Kendaraan dan Peralatan Elektronik Kantor</t>
  </si>
  <si>
    <t>524111</t>
  </si>
  <si>
    <t>Belanja Perjalanan Dinas Biasa</t>
  </si>
  <si>
    <t>- Belanja Perjalanan Biasa</t>
  </si>
  <si>
    <t>6634</t>
  </si>
  <si>
    <t>Data dan Informasi</t>
  </si>
  <si>
    <t>6634.EBA</t>
  </si>
  <si>
    <t>6634.EBA.963</t>
  </si>
  <si>
    <t>Layanan Data dan Informasi</t>
  </si>
  <si>
    <t>005</t>
  </si>
  <si>
    <t>Dukungan Penyelenggaraan Tugas dan Fungsi Unit</t>
  </si>
  <si>
    <t>TOTAL</t>
  </si>
  <si>
    <t>KUASA PENGGUNA ANGGARAN</t>
  </si>
  <si>
    <t>BASUKI</t>
  </si>
  <si>
    <t>PENYUSUN LAPORAN</t>
  </si>
  <si>
    <t>PANJI TRULLY JUNISTIAN</t>
  </si>
  <si>
    <t>Perencanaan dan Anggaran, serta Penyusunan Peraturan</t>
  </si>
  <si>
    <t>- Kegiatan Perencanaan, Adhoc, Mutarlih, Sosialisasi, Bimtek dan Regulasi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</si>
</sst>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/>
    </xf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top"/>
    </xf>
    <xf numFmtId="164" fontId="0" fillId="0" borderId="1" xfId="1" applyNumberFormat="1" applyFont="1" applyBorder="1"/>
    <xf numFmtId="10" fontId="0" fillId="0" borderId="1" xfId="2" applyNumberFormat="1" applyFont="1" applyBorder="1"/>
    <xf numFmtId="0" fontId="0" fillId="0" borderId="1" xfId="0" quotePrefix="1" applyBorder="1" applyAlignment="1">
      <alignment vertical="top"/>
    </xf>
    <xf numFmtId="164" fontId="2" fillId="0" borderId="1" xfId="1" applyNumberFormat="1" applyFont="1" applyBorder="1"/>
    <xf numFmtId="10" fontId="2" fillId="0" borderId="1" xfId="2" applyNumberFormat="1" applyFont="1" applyBorder="1"/>
    <xf numFmtId="0" fontId="0" fillId="0" borderId="0" xfId="0" applyAlignment="1">
      <alignment vertical="top"/>
    </xf>
    <xf numFmtId="164" fontId="0" fillId="0" borderId="0" xfId="1" applyNumberFormat="1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C1C45-6EA1-4655-81DE-98204D35E25A}">
  <dimension ref="A1:I100"/>
  <sheetViews>
    <sheetView view="pageBreakPreview" zoomScale="90" zoomScaleNormal="100" zoomScaleSheetLayoutView="90" workbookViewId="0">
      <selection activeCell="E6" sqref="E6"/>
    </sheetView>
  </sheetViews>
  <sheetFormatPr defaultRowHeight="14.5" x14ac:dyDescent="0.35"/>
  <cols>
    <col min="1" max="1" width="12.54296875" bestFit="1" customWidth="1"/>
    <col min="2" max="2" width="72.1796875" style="13" customWidth="1"/>
    <col min="3" max="3" width="13.81640625" style="14" bestFit="1" customWidth="1"/>
    <col min="4" max="4" width="13.81640625" customWidth="1"/>
    <col min="5" max="6" width="11.36328125" customWidth="1"/>
    <col min="7" max="7" width="13.81640625" customWidth="1"/>
    <col min="8" max="8" width="13.81640625" bestFit="1" customWidth="1"/>
  </cols>
  <sheetData>
    <row r="1" spans="1:9" s="1" customFormat="1" x14ac:dyDescent="0.35">
      <c r="A1" s="1" t="s">
        <v>0</v>
      </c>
      <c r="B1" s="2"/>
      <c r="C1" s="3"/>
    </row>
    <row r="2" spans="1:9" s="1" customFormat="1" x14ac:dyDescent="0.35">
      <c r="A2" s="1" t="s">
        <v>1</v>
      </c>
      <c r="B2" s="2"/>
      <c r="C2" s="3"/>
    </row>
    <row r="3" spans="1:9" s="1" customFormat="1" x14ac:dyDescent="0.35">
      <c r="A3" s="1" t="s">
        <v>2</v>
      </c>
      <c r="B3" s="2"/>
      <c r="C3" s="3"/>
    </row>
    <row r="4" spans="1:9" s="1" customFormat="1" x14ac:dyDescent="0.35">
      <c r="B4" s="2"/>
      <c r="C4" s="3"/>
    </row>
    <row r="5" spans="1:9" s="4" customFormat="1" x14ac:dyDescent="0.35">
      <c r="A5" s="18" t="s">
        <v>3</v>
      </c>
      <c r="B5" s="18" t="s">
        <v>4</v>
      </c>
      <c r="C5" s="19" t="s">
        <v>5</v>
      </c>
      <c r="D5" s="16" t="s">
        <v>6</v>
      </c>
      <c r="E5" s="20"/>
      <c r="F5" s="17"/>
      <c r="G5" s="15" t="s">
        <v>7</v>
      </c>
      <c r="H5" s="15" t="s">
        <v>8</v>
      </c>
      <c r="I5" s="15" t="s">
        <v>9</v>
      </c>
    </row>
    <row r="6" spans="1:9" s="4" customFormat="1" x14ac:dyDescent="0.35">
      <c r="A6" s="18"/>
      <c r="B6" s="18"/>
      <c r="C6" s="19"/>
      <c r="D6" s="5" t="s">
        <v>10</v>
      </c>
      <c r="E6" s="5" t="s">
        <v>11</v>
      </c>
      <c r="F6" s="5" t="s">
        <v>12</v>
      </c>
      <c r="G6" s="15"/>
      <c r="H6" s="15"/>
      <c r="I6" s="15"/>
    </row>
    <row r="7" spans="1:9" x14ac:dyDescent="0.35">
      <c r="A7" s="6" t="s">
        <v>13</v>
      </c>
      <c r="B7" s="7" t="s">
        <v>14</v>
      </c>
      <c r="C7" s="8">
        <v>446685000</v>
      </c>
      <c r="D7" s="8">
        <f>D8+D21</f>
        <v>0</v>
      </c>
      <c r="E7" s="8">
        <f>E8+E21</f>
        <v>0</v>
      </c>
      <c r="F7" s="8">
        <f>F8+F21</f>
        <v>0</v>
      </c>
      <c r="G7" s="8">
        <f>G8+G21</f>
        <v>0</v>
      </c>
      <c r="H7" s="8">
        <f>H8+H21</f>
        <v>446685000</v>
      </c>
      <c r="I7" s="9">
        <f>G7/C7</f>
        <v>0</v>
      </c>
    </row>
    <row r="8" spans="1:9" x14ac:dyDescent="0.35">
      <c r="A8" s="6" t="s">
        <v>15</v>
      </c>
      <c r="B8" s="7" t="s">
        <v>16</v>
      </c>
      <c r="C8" s="8">
        <v>213038000</v>
      </c>
      <c r="D8" s="8">
        <f>D9+D15</f>
        <v>0</v>
      </c>
      <c r="E8" s="8">
        <f>E9+E15</f>
        <v>0</v>
      </c>
      <c r="F8" s="8">
        <f>F9+F15</f>
        <v>0</v>
      </c>
      <c r="G8" s="8">
        <f>G9+G15</f>
        <v>0</v>
      </c>
      <c r="H8" s="8">
        <f>H9+H15</f>
        <v>213038000</v>
      </c>
      <c r="I8" s="9">
        <f t="shared" ref="I8:I71" si="0">G8/C8</f>
        <v>0</v>
      </c>
    </row>
    <row r="9" spans="1:9" x14ac:dyDescent="0.35">
      <c r="A9" s="6" t="s">
        <v>17</v>
      </c>
      <c r="B9" s="7" t="s">
        <v>18</v>
      </c>
      <c r="C9" s="8">
        <v>206980000</v>
      </c>
      <c r="D9" s="8">
        <f t="shared" ref="D9:H13" si="1">D10</f>
        <v>0</v>
      </c>
      <c r="E9" s="8">
        <f t="shared" si="1"/>
        <v>0</v>
      </c>
      <c r="F9" s="8">
        <f t="shared" si="1"/>
        <v>0</v>
      </c>
      <c r="G9" s="8">
        <f t="shared" si="1"/>
        <v>0</v>
      </c>
      <c r="H9" s="8">
        <f t="shared" si="1"/>
        <v>206980000</v>
      </c>
      <c r="I9" s="9">
        <f t="shared" si="0"/>
        <v>0</v>
      </c>
    </row>
    <row r="10" spans="1:9" x14ac:dyDescent="0.35">
      <c r="A10" s="6" t="s">
        <v>19</v>
      </c>
      <c r="B10" s="7" t="s">
        <v>20</v>
      </c>
      <c r="C10" s="8">
        <v>206980000</v>
      </c>
      <c r="D10" s="8">
        <f t="shared" si="1"/>
        <v>0</v>
      </c>
      <c r="E10" s="8">
        <f t="shared" si="1"/>
        <v>0</v>
      </c>
      <c r="F10" s="8">
        <f t="shared" si="1"/>
        <v>0</v>
      </c>
      <c r="G10" s="8">
        <f t="shared" si="1"/>
        <v>0</v>
      </c>
      <c r="H10" s="8">
        <f t="shared" si="1"/>
        <v>206980000</v>
      </c>
      <c r="I10" s="9">
        <f t="shared" si="0"/>
        <v>0</v>
      </c>
    </row>
    <row r="11" spans="1:9" x14ac:dyDescent="0.35">
      <c r="A11" s="6" t="s">
        <v>21</v>
      </c>
      <c r="B11" s="7" t="s">
        <v>22</v>
      </c>
      <c r="C11" s="8">
        <v>206980000</v>
      </c>
      <c r="D11" s="8">
        <f t="shared" si="1"/>
        <v>0</v>
      </c>
      <c r="E11" s="8">
        <f t="shared" si="1"/>
        <v>0</v>
      </c>
      <c r="F11" s="8">
        <f t="shared" si="1"/>
        <v>0</v>
      </c>
      <c r="G11" s="8">
        <f t="shared" si="1"/>
        <v>0</v>
      </c>
      <c r="H11" s="8">
        <f t="shared" si="1"/>
        <v>206980000</v>
      </c>
      <c r="I11" s="9">
        <f t="shared" si="0"/>
        <v>0</v>
      </c>
    </row>
    <row r="12" spans="1:9" x14ac:dyDescent="0.35">
      <c r="A12" s="6" t="s">
        <v>23</v>
      </c>
      <c r="B12" s="7" t="s">
        <v>22</v>
      </c>
      <c r="C12" s="8">
        <v>206980000</v>
      </c>
      <c r="D12" s="8">
        <f t="shared" si="1"/>
        <v>0</v>
      </c>
      <c r="E12" s="8">
        <f t="shared" si="1"/>
        <v>0</v>
      </c>
      <c r="F12" s="8">
        <f t="shared" si="1"/>
        <v>0</v>
      </c>
      <c r="G12" s="8">
        <f t="shared" si="1"/>
        <v>0</v>
      </c>
      <c r="H12" s="8">
        <f t="shared" si="1"/>
        <v>206980000</v>
      </c>
      <c r="I12" s="9">
        <f t="shared" si="0"/>
        <v>0</v>
      </c>
    </row>
    <row r="13" spans="1:9" x14ac:dyDescent="0.35">
      <c r="A13" s="6" t="s">
        <v>24</v>
      </c>
      <c r="B13" s="7" t="s">
        <v>25</v>
      </c>
      <c r="C13" s="8">
        <v>206980000</v>
      </c>
      <c r="D13" s="8">
        <f t="shared" si="1"/>
        <v>0</v>
      </c>
      <c r="E13" s="8">
        <f t="shared" si="1"/>
        <v>0</v>
      </c>
      <c r="F13" s="8">
        <f t="shared" si="1"/>
        <v>0</v>
      </c>
      <c r="G13" s="8">
        <f t="shared" si="1"/>
        <v>0</v>
      </c>
      <c r="H13" s="8">
        <f t="shared" si="1"/>
        <v>206980000</v>
      </c>
      <c r="I13" s="9">
        <f t="shared" si="0"/>
        <v>0</v>
      </c>
    </row>
    <row r="14" spans="1:9" x14ac:dyDescent="0.35">
      <c r="A14" s="6" t="s">
        <v>26</v>
      </c>
      <c r="B14" s="7" t="s">
        <v>27</v>
      </c>
      <c r="C14" s="8">
        <v>206980000</v>
      </c>
      <c r="D14" s="8">
        <v>0</v>
      </c>
      <c r="E14" s="8">
        <v>0</v>
      </c>
      <c r="F14" s="8">
        <v>0</v>
      </c>
      <c r="G14" s="8">
        <f>SUM(D14:F14)</f>
        <v>0</v>
      </c>
      <c r="H14" s="8">
        <f>C14-G14</f>
        <v>206980000</v>
      </c>
      <c r="I14" s="9">
        <f t="shared" si="0"/>
        <v>0</v>
      </c>
    </row>
    <row r="15" spans="1:9" x14ac:dyDescent="0.35">
      <c r="A15" s="6" t="s">
        <v>28</v>
      </c>
      <c r="B15" s="7" t="s">
        <v>29</v>
      </c>
      <c r="C15" s="8">
        <v>6058000</v>
      </c>
      <c r="D15" s="8">
        <f t="shared" ref="D15:H19" si="2">D16</f>
        <v>0</v>
      </c>
      <c r="E15" s="8">
        <f t="shared" si="2"/>
        <v>0</v>
      </c>
      <c r="F15" s="8">
        <f t="shared" si="2"/>
        <v>0</v>
      </c>
      <c r="G15" s="8">
        <f t="shared" si="2"/>
        <v>0</v>
      </c>
      <c r="H15" s="8">
        <f t="shared" si="2"/>
        <v>6058000</v>
      </c>
      <c r="I15" s="9">
        <f t="shared" si="0"/>
        <v>0</v>
      </c>
    </row>
    <row r="16" spans="1:9" x14ac:dyDescent="0.35">
      <c r="A16" s="6" t="s">
        <v>30</v>
      </c>
      <c r="B16" s="7" t="s">
        <v>31</v>
      </c>
      <c r="C16" s="8">
        <v>6058000</v>
      </c>
      <c r="D16" s="8">
        <f t="shared" si="2"/>
        <v>0</v>
      </c>
      <c r="E16" s="8">
        <f t="shared" si="2"/>
        <v>0</v>
      </c>
      <c r="F16" s="8">
        <f t="shared" si="2"/>
        <v>0</v>
      </c>
      <c r="G16" s="8">
        <f t="shared" si="2"/>
        <v>0</v>
      </c>
      <c r="H16" s="8">
        <f t="shared" si="2"/>
        <v>6058000</v>
      </c>
      <c r="I16" s="9">
        <f t="shared" si="0"/>
        <v>0</v>
      </c>
    </row>
    <row r="17" spans="1:9" x14ac:dyDescent="0.35">
      <c r="A17" s="6" t="s">
        <v>32</v>
      </c>
      <c r="B17" s="7" t="s">
        <v>33</v>
      </c>
      <c r="C17" s="8">
        <v>6058000</v>
      </c>
      <c r="D17" s="8">
        <f t="shared" si="2"/>
        <v>0</v>
      </c>
      <c r="E17" s="8">
        <f t="shared" si="2"/>
        <v>0</v>
      </c>
      <c r="F17" s="8">
        <f t="shared" si="2"/>
        <v>0</v>
      </c>
      <c r="G17" s="8">
        <f t="shared" si="2"/>
        <v>0</v>
      </c>
      <c r="H17" s="8">
        <f t="shared" si="2"/>
        <v>6058000</v>
      </c>
      <c r="I17" s="9">
        <f t="shared" si="0"/>
        <v>0</v>
      </c>
    </row>
    <row r="18" spans="1:9" x14ac:dyDescent="0.35">
      <c r="A18" s="6" t="s">
        <v>23</v>
      </c>
      <c r="B18" s="7" t="s">
        <v>33</v>
      </c>
      <c r="C18" s="8">
        <v>6058000</v>
      </c>
      <c r="D18" s="8">
        <f t="shared" si="2"/>
        <v>0</v>
      </c>
      <c r="E18" s="8">
        <f t="shared" si="2"/>
        <v>0</v>
      </c>
      <c r="F18" s="8">
        <f t="shared" si="2"/>
        <v>0</v>
      </c>
      <c r="G18" s="8">
        <f t="shared" si="2"/>
        <v>0</v>
      </c>
      <c r="H18" s="8">
        <f t="shared" si="2"/>
        <v>6058000</v>
      </c>
      <c r="I18" s="9">
        <f t="shared" si="0"/>
        <v>0</v>
      </c>
    </row>
    <row r="19" spans="1:9" x14ac:dyDescent="0.35">
      <c r="A19" s="6" t="s">
        <v>24</v>
      </c>
      <c r="B19" s="7" t="s">
        <v>25</v>
      </c>
      <c r="C19" s="8">
        <v>6058000</v>
      </c>
      <c r="D19" s="8">
        <f t="shared" si="2"/>
        <v>0</v>
      </c>
      <c r="E19" s="8">
        <f t="shared" si="2"/>
        <v>0</v>
      </c>
      <c r="F19" s="8">
        <f t="shared" si="2"/>
        <v>0</v>
      </c>
      <c r="G19" s="8">
        <f t="shared" si="2"/>
        <v>0</v>
      </c>
      <c r="H19" s="8">
        <f t="shared" si="2"/>
        <v>6058000</v>
      </c>
      <c r="I19" s="9">
        <f t="shared" si="0"/>
        <v>0</v>
      </c>
    </row>
    <row r="20" spans="1:9" x14ac:dyDescent="0.35">
      <c r="A20" s="6" t="s">
        <v>26</v>
      </c>
      <c r="B20" s="7" t="s">
        <v>34</v>
      </c>
      <c r="C20" s="8">
        <v>6058000</v>
      </c>
      <c r="D20" s="8">
        <v>0</v>
      </c>
      <c r="E20" s="8">
        <v>0</v>
      </c>
      <c r="F20" s="8">
        <v>0</v>
      </c>
      <c r="G20" s="8">
        <f>SUM(D20:F20)</f>
        <v>0</v>
      </c>
      <c r="H20" s="8">
        <f>C20-G20</f>
        <v>6058000</v>
      </c>
      <c r="I20" s="9">
        <f t="shared" si="0"/>
        <v>0</v>
      </c>
    </row>
    <row r="21" spans="1:9" x14ac:dyDescent="0.35">
      <c r="A21" s="6" t="s">
        <v>35</v>
      </c>
      <c r="B21" s="7" t="s">
        <v>36</v>
      </c>
      <c r="C21" s="8">
        <v>233647000</v>
      </c>
      <c r="D21" s="8">
        <f t="shared" ref="D21:H26" si="3">D22</f>
        <v>0</v>
      </c>
      <c r="E21" s="8">
        <f t="shared" si="3"/>
        <v>0</v>
      </c>
      <c r="F21" s="8">
        <f t="shared" si="3"/>
        <v>0</v>
      </c>
      <c r="G21" s="8">
        <f t="shared" si="3"/>
        <v>0</v>
      </c>
      <c r="H21" s="8">
        <f t="shared" si="3"/>
        <v>233647000</v>
      </c>
      <c r="I21" s="9">
        <f t="shared" si="0"/>
        <v>0</v>
      </c>
    </row>
    <row r="22" spans="1:9" x14ac:dyDescent="0.35">
      <c r="A22" s="6" t="s">
        <v>37</v>
      </c>
      <c r="B22" s="7" t="s">
        <v>18</v>
      </c>
      <c r="C22" s="8">
        <v>233647000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233647000</v>
      </c>
      <c r="I22" s="9">
        <f t="shared" si="0"/>
        <v>0</v>
      </c>
    </row>
    <row r="23" spans="1:9" x14ac:dyDescent="0.35">
      <c r="A23" s="6" t="s">
        <v>38</v>
      </c>
      <c r="B23" s="7" t="s">
        <v>39</v>
      </c>
      <c r="C23" s="8">
        <v>233647000</v>
      </c>
      <c r="D23" s="8">
        <f t="shared" si="3"/>
        <v>0</v>
      </c>
      <c r="E23" s="8">
        <f t="shared" si="3"/>
        <v>0</v>
      </c>
      <c r="F23" s="8">
        <f t="shared" si="3"/>
        <v>0</v>
      </c>
      <c r="G23" s="8">
        <f t="shared" si="3"/>
        <v>0</v>
      </c>
      <c r="H23" s="8">
        <f t="shared" si="3"/>
        <v>233647000</v>
      </c>
      <c r="I23" s="9">
        <f t="shared" si="0"/>
        <v>0</v>
      </c>
    </row>
    <row r="24" spans="1:9" x14ac:dyDescent="0.35">
      <c r="A24" s="6" t="s">
        <v>21</v>
      </c>
      <c r="B24" s="7" t="s">
        <v>40</v>
      </c>
      <c r="C24" s="8">
        <v>233647000</v>
      </c>
      <c r="D24" s="8">
        <f t="shared" si="3"/>
        <v>0</v>
      </c>
      <c r="E24" s="8">
        <f t="shared" si="3"/>
        <v>0</v>
      </c>
      <c r="F24" s="8">
        <f t="shared" si="3"/>
        <v>0</v>
      </c>
      <c r="G24" s="8">
        <f t="shared" si="3"/>
        <v>0</v>
      </c>
      <c r="H24" s="8">
        <f t="shared" si="3"/>
        <v>233647000</v>
      </c>
      <c r="I24" s="9">
        <f t="shared" si="0"/>
        <v>0</v>
      </c>
    </row>
    <row r="25" spans="1:9" x14ac:dyDescent="0.35">
      <c r="A25" s="6" t="s">
        <v>23</v>
      </c>
      <c r="B25" s="7" t="s">
        <v>40</v>
      </c>
      <c r="C25" s="8">
        <v>233647000</v>
      </c>
      <c r="D25" s="8">
        <f t="shared" si="3"/>
        <v>0</v>
      </c>
      <c r="E25" s="8">
        <f t="shared" si="3"/>
        <v>0</v>
      </c>
      <c r="F25" s="8">
        <f t="shared" si="3"/>
        <v>0</v>
      </c>
      <c r="G25" s="8">
        <f t="shared" si="3"/>
        <v>0</v>
      </c>
      <c r="H25" s="8">
        <f t="shared" si="3"/>
        <v>233647000</v>
      </c>
      <c r="I25" s="9">
        <f t="shared" si="0"/>
        <v>0</v>
      </c>
    </row>
    <row r="26" spans="1:9" x14ac:dyDescent="0.35">
      <c r="A26" s="6" t="s">
        <v>24</v>
      </c>
      <c r="B26" s="7" t="s">
        <v>25</v>
      </c>
      <c r="C26" s="8">
        <v>233647000</v>
      </c>
      <c r="D26" s="8">
        <f t="shared" si="3"/>
        <v>0</v>
      </c>
      <c r="E26" s="8">
        <f t="shared" si="3"/>
        <v>0</v>
      </c>
      <c r="F26" s="8">
        <f t="shared" si="3"/>
        <v>0</v>
      </c>
      <c r="G26" s="8">
        <f t="shared" si="3"/>
        <v>0</v>
      </c>
      <c r="H26" s="8">
        <f t="shared" si="3"/>
        <v>233647000</v>
      </c>
      <c r="I26" s="9">
        <f t="shared" si="0"/>
        <v>0</v>
      </c>
    </row>
    <row r="27" spans="1:9" x14ac:dyDescent="0.35">
      <c r="A27" s="6" t="s">
        <v>26</v>
      </c>
      <c r="B27" s="7" t="s">
        <v>41</v>
      </c>
      <c r="C27" s="8">
        <v>233647000</v>
      </c>
      <c r="D27" s="8">
        <v>0</v>
      </c>
      <c r="E27" s="8">
        <v>0</v>
      </c>
      <c r="F27" s="8">
        <v>0</v>
      </c>
      <c r="G27" s="8">
        <f>SUM(D27:F27)</f>
        <v>0</v>
      </c>
      <c r="H27" s="8">
        <f>C27-G27</f>
        <v>233647000</v>
      </c>
      <c r="I27" s="9">
        <f t="shared" si="0"/>
        <v>0</v>
      </c>
    </row>
    <row r="28" spans="1:9" x14ac:dyDescent="0.35">
      <c r="A28" s="6" t="s">
        <v>42</v>
      </c>
      <c r="B28" s="7" t="s">
        <v>43</v>
      </c>
      <c r="C28" s="8">
        <v>2352463000</v>
      </c>
      <c r="D28" s="8">
        <f>D29+D59+D93</f>
        <v>115071599</v>
      </c>
      <c r="E28" s="8">
        <f>E29+E59+E93</f>
        <v>0</v>
      </c>
      <c r="F28" s="8">
        <f>F29+F59+F93</f>
        <v>0</v>
      </c>
      <c r="G28" s="8">
        <f>G29+G59+G93</f>
        <v>115071599</v>
      </c>
      <c r="H28" s="8">
        <f>H29+H59+H93</f>
        <v>2237391401</v>
      </c>
      <c r="I28" s="9">
        <f t="shared" si="0"/>
        <v>4.8915370401149773E-2</v>
      </c>
    </row>
    <row r="29" spans="1:9" x14ac:dyDescent="0.35">
      <c r="A29" s="6" t="s">
        <v>44</v>
      </c>
      <c r="B29" s="7" t="s">
        <v>45</v>
      </c>
      <c r="C29" s="8">
        <v>1978461000</v>
      </c>
      <c r="D29" s="8">
        <f t="shared" ref="D29:H31" si="4">D30</f>
        <v>104320113</v>
      </c>
      <c r="E29" s="8">
        <f t="shared" si="4"/>
        <v>0</v>
      </c>
      <c r="F29" s="8">
        <f t="shared" si="4"/>
        <v>0</v>
      </c>
      <c r="G29" s="8">
        <f t="shared" si="4"/>
        <v>104320113</v>
      </c>
      <c r="H29" s="8">
        <f t="shared" si="4"/>
        <v>1874140887</v>
      </c>
      <c r="I29" s="9">
        <f t="shared" si="0"/>
        <v>5.2727909723770144E-2</v>
      </c>
    </row>
    <row r="30" spans="1:9" x14ac:dyDescent="0.35">
      <c r="A30" s="6" t="s">
        <v>46</v>
      </c>
      <c r="B30" s="7" t="s">
        <v>47</v>
      </c>
      <c r="C30" s="8">
        <v>1978461000</v>
      </c>
      <c r="D30" s="8">
        <f t="shared" si="4"/>
        <v>104320113</v>
      </c>
      <c r="E30" s="8">
        <f t="shared" si="4"/>
        <v>0</v>
      </c>
      <c r="F30" s="8">
        <f t="shared" si="4"/>
        <v>0</v>
      </c>
      <c r="G30" s="8">
        <f t="shared" si="4"/>
        <v>104320113</v>
      </c>
      <c r="H30" s="8">
        <f t="shared" si="4"/>
        <v>1874140887</v>
      </c>
      <c r="I30" s="9">
        <f t="shared" si="0"/>
        <v>5.2727909723770144E-2</v>
      </c>
    </row>
    <row r="31" spans="1:9" x14ac:dyDescent="0.35">
      <c r="A31" s="6" t="s">
        <v>48</v>
      </c>
      <c r="B31" s="7" t="s">
        <v>49</v>
      </c>
      <c r="C31" s="8">
        <v>1978461000</v>
      </c>
      <c r="D31" s="8">
        <f t="shared" si="4"/>
        <v>104320113</v>
      </c>
      <c r="E31" s="8">
        <f t="shared" si="4"/>
        <v>0</v>
      </c>
      <c r="F31" s="8">
        <f t="shared" si="4"/>
        <v>0</v>
      </c>
      <c r="G31" s="8">
        <f t="shared" si="4"/>
        <v>104320113</v>
      </c>
      <c r="H31" s="8">
        <f t="shared" si="4"/>
        <v>1874140887</v>
      </c>
      <c r="I31" s="9">
        <f t="shared" si="0"/>
        <v>5.2727909723770144E-2</v>
      </c>
    </row>
    <row r="32" spans="1:9" x14ac:dyDescent="0.35">
      <c r="A32" s="6" t="s">
        <v>50</v>
      </c>
      <c r="B32" s="7" t="s">
        <v>51</v>
      </c>
      <c r="C32" s="8">
        <v>1978461000</v>
      </c>
      <c r="D32" s="8">
        <f>D33+D56</f>
        <v>104320113</v>
      </c>
      <c r="E32" s="8">
        <f>E33+E56</f>
        <v>0</v>
      </c>
      <c r="F32" s="8">
        <f>F33+F56</f>
        <v>0</v>
      </c>
      <c r="G32" s="8">
        <f>G33+G56</f>
        <v>104320113</v>
      </c>
      <c r="H32" s="8">
        <f>H33+H56</f>
        <v>1874140887</v>
      </c>
      <c r="I32" s="9">
        <f t="shared" si="0"/>
        <v>5.2727909723770144E-2</v>
      </c>
    </row>
    <row r="33" spans="1:9" x14ac:dyDescent="0.35">
      <c r="A33" s="6" t="s">
        <v>23</v>
      </c>
      <c r="B33" s="7" t="s">
        <v>51</v>
      </c>
      <c r="C33" s="8">
        <v>1209966000</v>
      </c>
      <c r="D33" s="8">
        <f>D34+D36+D38+D40+D42+D44+D46+D48+D54+D50+D52</f>
        <v>45205113</v>
      </c>
      <c r="E33" s="8">
        <f>E34+E36+E38+E40+E42+E44+E46+E48+E54+E50+E52</f>
        <v>0</v>
      </c>
      <c r="F33" s="8">
        <f>F34+F36+F38+F40+F42+F44+F46+F48+F54+F50+F52</f>
        <v>0</v>
      </c>
      <c r="G33" s="8">
        <f>G34+G36+G38+G40+G42+G44+G46+G48+G54+G50+G52</f>
        <v>45205113</v>
      </c>
      <c r="H33" s="8">
        <f>H34+H36+H38+H40+H42+H44+H46+H48+H54+H50+H52</f>
        <v>1164760887</v>
      </c>
      <c r="I33" s="9">
        <f t="shared" si="0"/>
        <v>3.7360647323974393E-2</v>
      </c>
    </row>
    <row r="34" spans="1:9" x14ac:dyDescent="0.35">
      <c r="A34" s="6" t="s">
        <v>52</v>
      </c>
      <c r="B34" s="7" t="s">
        <v>53</v>
      </c>
      <c r="C34" s="8">
        <v>369921000</v>
      </c>
      <c r="D34" s="8">
        <f>D35</f>
        <v>34787000</v>
      </c>
      <c r="E34" s="8">
        <f>E35</f>
        <v>0</v>
      </c>
      <c r="F34" s="8">
        <f>F35</f>
        <v>0</v>
      </c>
      <c r="G34" s="8">
        <f>G35</f>
        <v>34787000</v>
      </c>
      <c r="H34" s="8">
        <f>H35</f>
        <v>335134000</v>
      </c>
      <c r="I34" s="9">
        <f t="shared" si="0"/>
        <v>9.4038997515685785E-2</v>
      </c>
    </row>
    <row r="35" spans="1:9" x14ac:dyDescent="0.35">
      <c r="A35" s="6" t="s">
        <v>26</v>
      </c>
      <c r="B35" s="7" t="s">
        <v>54</v>
      </c>
      <c r="C35" s="8">
        <v>369921000</v>
      </c>
      <c r="D35" s="8">
        <v>34787000</v>
      </c>
      <c r="E35" s="8">
        <v>0</v>
      </c>
      <c r="F35" s="8">
        <v>0</v>
      </c>
      <c r="G35" s="8">
        <f>SUM(D35:F35)</f>
        <v>34787000</v>
      </c>
      <c r="H35" s="8">
        <f>C35-G35</f>
        <v>335134000</v>
      </c>
      <c r="I35" s="9">
        <f t="shared" si="0"/>
        <v>9.4038997515685785E-2</v>
      </c>
    </row>
    <row r="36" spans="1:9" x14ac:dyDescent="0.35">
      <c r="A36" s="6" t="s">
        <v>55</v>
      </c>
      <c r="B36" s="7" t="s">
        <v>56</v>
      </c>
      <c r="C36" s="8">
        <v>7000</v>
      </c>
      <c r="D36" s="8">
        <f>D37</f>
        <v>516</v>
      </c>
      <c r="E36" s="8">
        <f>E37</f>
        <v>0</v>
      </c>
      <c r="F36" s="8">
        <f>F37</f>
        <v>0</v>
      </c>
      <c r="G36" s="8">
        <f>G37</f>
        <v>516</v>
      </c>
      <c r="H36" s="8">
        <f>H37</f>
        <v>6484</v>
      </c>
      <c r="I36" s="9">
        <f t="shared" si="0"/>
        <v>7.3714285714285718E-2</v>
      </c>
    </row>
    <row r="37" spans="1:9" x14ac:dyDescent="0.35">
      <c r="A37" s="6" t="s">
        <v>26</v>
      </c>
      <c r="B37" s="7" t="s">
        <v>57</v>
      </c>
      <c r="C37" s="8">
        <v>7000</v>
      </c>
      <c r="D37" s="8">
        <v>516</v>
      </c>
      <c r="E37" s="8">
        <v>0</v>
      </c>
      <c r="F37" s="8">
        <v>0</v>
      </c>
      <c r="G37" s="8">
        <f>SUM(D37:F37)</f>
        <v>516</v>
      </c>
      <c r="H37" s="8">
        <f>C37-G37</f>
        <v>6484</v>
      </c>
      <c r="I37" s="9">
        <f t="shared" si="0"/>
        <v>7.3714285714285718E-2</v>
      </c>
    </row>
    <row r="38" spans="1:9" x14ac:dyDescent="0.35">
      <c r="A38" s="6" t="s">
        <v>58</v>
      </c>
      <c r="B38" s="7" t="s">
        <v>59</v>
      </c>
      <c r="C38" s="8">
        <v>31920000</v>
      </c>
      <c r="D38" s="8">
        <f>D39</f>
        <v>3168010</v>
      </c>
      <c r="E38" s="8">
        <f>E39</f>
        <v>0</v>
      </c>
      <c r="F38" s="8">
        <f>F39</f>
        <v>0</v>
      </c>
      <c r="G38" s="8">
        <f>G39</f>
        <v>3168010</v>
      </c>
      <c r="H38" s="8">
        <f>H39</f>
        <v>28751990</v>
      </c>
      <c r="I38" s="9">
        <f t="shared" si="0"/>
        <v>9.9248433583959905E-2</v>
      </c>
    </row>
    <row r="39" spans="1:9" x14ac:dyDescent="0.35">
      <c r="A39" s="6" t="s">
        <v>26</v>
      </c>
      <c r="B39" s="7" t="s">
        <v>60</v>
      </c>
      <c r="C39" s="8">
        <v>31920000</v>
      </c>
      <c r="D39" s="8">
        <v>3168010</v>
      </c>
      <c r="E39" s="8">
        <v>0</v>
      </c>
      <c r="F39" s="8">
        <v>0</v>
      </c>
      <c r="G39" s="8">
        <f>SUM(D39:F39)</f>
        <v>3168010</v>
      </c>
      <c r="H39" s="8">
        <f>C39-G39</f>
        <v>28751990</v>
      </c>
      <c r="I39" s="9">
        <f t="shared" si="0"/>
        <v>9.9248433583959905E-2</v>
      </c>
    </row>
    <row r="40" spans="1:9" x14ac:dyDescent="0.35">
      <c r="A40" s="6" t="s">
        <v>61</v>
      </c>
      <c r="B40" s="7" t="s">
        <v>62</v>
      </c>
      <c r="C40" s="8">
        <v>9802000</v>
      </c>
      <c r="D40" s="8">
        <f>D41</f>
        <v>896972</v>
      </c>
      <c r="E40" s="8">
        <f>E41</f>
        <v>0</v>
      </c>
      <c r="F40" s="8">
        <f>F41</f>
        <v>0</v>
      </c>
      <c r="G40" s="8">
        <f>G41</f>
        <v>896972</v>
      </c>
      <c r="H40" s="8">
        <f>H41</f>
        <v>8905028</v>
      </c>
      <c r="I40" s="9">
        <f t="shared" si="0"/>
        <v>9.1509079779636807E-2</v>
      </c>
    </row>
    <row r="41" spans="1:9" x14ac:dyDescent="0.35">
      <c r="A41" s="6" t="s">
        <v>26</v>
      </c>
      <c r="B41" s="7" t="s">
        <v>63</v>
      </c>
      <c r="C41" s="8">
        <v>9802000</v>
      </c>
      <c r="D41" s="8">
        <v>896972</v>
      </c>
      <c r="E41" s="8">
        <v>0</v>
      </c>
      <c r="F41" s="8">
        <v>0</v>
      </c>
      <c r="G41" s="8">
        <f>SUM(D41:F41)</f>
        <v>896972</v>
      </c>
      <c r="H41" s="8">
        <f>C41-G41</f>
        <v>8905028</v>
      </c>
      <c r="I41" s="9">
        <f t="shared" si="0"/>
        <v>9.1509079779636807E-2</v>
      </c>
    </row>
    <row r="42" spans="1:9" x14ac:dyDescent="0.35">
      <c r="A42" s="6" t="s">
        <v>64</v>
      </c>
      <c r="B42" s="7" t="s">
        <v>65</v>
      </c>
      <c r="C42" s="8">
        <v>41940000</v>
      </c>
      <c r="D42" s="8">
        <f>D43</f>
        <v>2880000</v>
      </c>
      <c r="E42" s="8">
        <f>E43</f>
        <v>0</v>
      </c>
      <c r="F42" s="8">
        <f>F43</f>
        <v>0</v>
      </c>
      <c r="G42" s="8">
        <f>G43</f>
        <v>2880000</v>
      </c>
      <c r="H42" s="8">
        <f>H43</f>
        <v>39060000</v>
      </c>
      <c r="I42" s="9">
        <f t="shared" si="0"/>
        <v>6.8669527896995708E-2</v>
      </c>
    </row>
    <row r="43" spans="1:9" x14ac:dyDescent="0.35">
      <c r="A43" s="6" t="s">
        <v>26</v>
      </c>
      <c r="B43" s="7" t="s">
        <v>66</v>
      </c>
      <c r="C43" s="8">
        <v>41940000</v>
      </c>
      <c r="D43" s="8">
        <v>2880000</v>
      </c>
      <c r="E43" s="8">
        <v>0</v>
      </c>
      <c r="F43" s="8">
        <v>0</v>
      </c>
      <c r="G43" s="8">
        <f>SUM(D43:F43)</f>
        <v>2880000</v>
      </c>
      <c r="H43" s="8">
        <f>C43-G43</f>
        <v>39060000</v>
      </c>
      <c r="I43" s="9">
        <f t="shared" si="0"/>
        <v>6.8669527896995708E-2</v>
      </c>
    </row>
    <row r="44" spans="1:9" x14ac:dyDescent="0.35">
      <c r="A44" s="6" t="s">
        <v>67</v>
      </c>
      <c r="B44" s="7" t="s">
        <v>68</v>
      </c>
      <c r="C44" s="8">
        <v>1000</v>
      </c>
      <c r="D44" s="8">
        <f>D45</f>
        <v>0</v>
      </c>
      <c r="E44" s="8">
        <f>E45</f>
        <v>0</v>
      </c>
      <c r="F44" s="8">
        <f>F45</f>
        <v>0</v>
      </c>
      <c r="G44" s="8">
        <f>G45</f>
        <v>0</v>
      </c>
      <c r="H44" s="8">
        <f>H45</f>
        <v>1000</v>
      </c>
      <c r="I44" s="9">
        <f t="shared" si="0"/>
        <v>0</v>
      </c>
    </row>
    <row r="45" spans="1:9" x14ac:dyDescent="0.35">
      <c r="A45" s="6" t="s">
        <v>26</v>
      </c>
      <c r="B45" s="7" t="s">
        <v>69</v>
      </c>
      <c r="C45" s="8">
        <v>1000</v>
      </c>
      <c r="D45" s="8">
        <v>0</v>
      </c>
      <c r="E45" s="8">
        <v>0</v>
      </c>
      <c r="F45" s="8">
        <v>0</v>
      </c>
      <c r="G45" s="8">
        <f>SUM(D45:F45)</f>
        <v>0</v>
      </c>
      <c r="H45" s="8">
        <f>C45-G45</f>
        <v>1000</v>
      </c>
      <c r="I45" s="9">
        <f t="shared" si="0"/>
        <v>0</v>
      </c>
    </row>
    <row r="46" spans="1:9" x14ac:dyDescent="0.35">
      <c r="A46" s="6" t="s">
        <v>70</v>
      </c>
      <c r="B46" s="7" t="s">
        <v>71</v>
      </c>
      <c r="C46" s="8">
        <v>1051000</v>
      </c>
      <c r="D46" s="8">
        <f>D47</f>
        <v>45175</v>
      </c>
      <c r="E46" s="8">
        <f>E47</f>
        <v>0</v>
      </c>
      <c r="F46" s="8">
        <f>F47</f>
        <v>0</v>
      </c>
      <c r="G46" s="8">
        <f>G47</f>
        <v>45175</v>
      </c>
      <c r="H46" s="8">
        <f>H47</f>
        <v>1005825</v>
      </c>
      <c r="I46" s="9">
        <f t="shared" si="0"/>
        <v>4.2982873453853473E-2</v>
      </c>
    </row>
    <row r="47" spans="1:9" x14ac:dyDescent="0.35">
      <c r="A47" s="6" t="s">
        <v>26</v>
      </c>
      <c r="B47" s="7" t="s">
        <v>72</v>
      </c>
      <c r="C47" s="8">
        <v>1051000</v>
      </c>
      <c r="D47" s="8">
        <v>45175</v>
      </c>
      <c r="E47" s="8">
        <v>0</v>
      </c>
      <c r="F47" s="8">
        <v>0</v>
      </c>
      <c r="G47" s="8">
        <f>SUM(D47:F47)</f>
        <v>45175</v>
      </c>
      <c r="H47" s="8">
        <f>C47-G47</f>
        <v>1005825</v>
      </c>
      <c r="I47" s="9">
        <f t="shared" si="0"/>
        <v>4.2982873453853473E-2</v>
      </c>
    </row>
    <row r="48" spans="1:9" x14ac:dyDescent="0.35">
      <c r="A48" s="6" t="s">
        <v>73</v>
      </c>
      <c r="B48" s="7" t="s">
        <v>74</v>
      </c>
      <c r="C48" s="8">
        <v>26651000</v>
      </c>
      <c r="D48" s="8">
        <f>D49</f>
        <v>2317440</v>
      </c>
      <c r="E48" s="8">
        <f>E49</f>
        <v>0</v>
      </c>
      <c r="F48" s="8">
        <f>F49</f>
        <v>0</v>
      </c>
      <c r="G48" s="8">
        <f>G49</f>
        <v>2317440</v>
      </c>
      <c r="H48" s="8">
        <f>H49</f>
        <v>24333560</v>
      </c>
      <c r="I48" s="9">
        <f t="shared" si="0"/>
        <v>8.695508611309144E-2</v>
      </c>
    </row>
    <row r="49" spans="1:9" x14ac:dyDescent="0.35">
      <c r="A49" s="6" t="s">
        <v>26</v>
      </c>
      <c r="B49" s="7" t="s">
        <v>75</v>
      </c>
      <c r="C49" s="8">
        <v>26651000</v>
      </c>
      <c r="D49" s="8">
        <v>2317440</v>
      </c>
      <c r="E49" s="8">
        <v>0</v>
      </c>
      <c r="F49" s="8">
        <v>0</v>
      </c>
      <c r="G49" s="8">
        <f>SUM(D49:F49)</f>
        <v>2317440</v>
      </c>
      <c r="H49" s="8">
        <f>C49-G49</f>
        <v>24333560</v>
      </c>
      <c r="I49" s="9">
        <f t="shared" si="0"/>
        <v>8.695508611309144E-2</v>
      </c>
    </row>
    <row r="50" spans="1:9" x14ac:dyDescent="0.35">
      <c r="A50" s="6" t="s">
        <v>76</v>
      </c>
      <c r="B50" s="7" t="s">
        <v>77</v>
      </c>
      <c r="C50" s="8">
        <v>118676000</v>
      </c>
      <c r="D50" s="8">
        <f>D51</f>
        <v>0</v>
      </c>
      <c r="E50" s="8">
        <f>E51</f>
        <v>0</v>
      </c>
      <c r="F50" s="8">
        <f>F51</f>
        <v>0</v>
      </c>
      <c r="G50" s="8">
        <f>G51</f>
        <v>0</v>
      </c>
      <c r="H50" s="8">
        <f>H51</f>
        <v>118676000</v>
      </c>
      <c r="I50" s="9">
        <f t="shared" si="0"/>
        <v>0</v>
      </c>
    </row>
    <row r="51" spans="1:9" x14ac:dyDescent="0.35">
      <c r="A51" s="6" t="s">
        <v>26</v>
      </c>
      <c r="B51" s="7" t="s">
        <v>78</v>
      </c>
      <c r="C51" s="8">
        <v>118676000</v>
      </c>
      <c r="D51" s="8">
        <v>0</v>
      </c>
      <c r="E51" s="8">
        <v>0</v>
      </c>
      <c r="F51" s="8">
        <v>0</v>
      </c>
      <c r="G51" s="8">
        <f>SUM(D51:F51)</f>
        <v>0</v>
      </c>
      <c r="H51" s="8">
        <f>C51-G51</f>
        <v>118676000</v>
      </c>
      <c r="I51" s="9">
        <f t="shared" si="0"/>
        <v>0</v>
      </c>
    </row>
    <row r="52" spans="1:9" x14ac:dyDescent="0.35">
      <c r="A52" s="6" t="s">
        <v>79</v>
      </c>
      <c r="B52" s="7" t="s">
        <v>80</v>
      </c>
      <c r="C52" s="8">
        <v>14005000</v>
      </c>
      <c r="D52" s="8">
        <f>D53</f>
        <v>1110000</v>
      </c>
      <c r="E52" s="8">
        <f>E53</f>
        <v>0</v>
      </c>
      <c r="F52" s="8">
        <f>F53</f>
        <v>0</v>
      </c>
      <c r="G52" s="8">
        <f>G53</f>
        <v>1110000</v>
      </c>
      <c r="H52" s="8">
        <f>H53</f>
        <v>12895000</v>
      </c>
      <c r="I52" s="9">
        <f t="shared" si="0"/>
        <v>7.9257408068546947E-2</v>
      </c>
    </row>
    <row r="53" spans="1:9" x14ac:dyDescent="0.35">
      <c r="A53" s="6" t="s">
        <v>26</v>
      </c>
      <c r="B53" s="7" t="s">
        <v>81</v>
      </c>
      <c r="C53" s="8">
        <v>14005000</v>
      </c>
      <c r="D53" s="8">
        <v>1110000</v>
      </c>
      <c r="E53" s="8">
        <v>0</v>
      </c>
      <c r="F53" s="8">
        <v>0</v>
      </c>
      <c r="G53" s="8">
        <f>SUM(D53:F53)</f>
        <v>1110000</v>
      </c>
      <c r="H53" s="8">
        <f>C53-G53</f>
        <v>12895000</v>
      </c>
      <c r="I53" s="9">
        <f t="shared" si="0"/>
        <v>7.9257408068546947E-2</v>
      </c>
    </row>
    <row r="54" spans="1:9" x14ac:dyDescent="0.35">
      <c r="A54" s="6" t="s">
        <v>82</v>
      </c>
      <c r="B54" s="7" t="s">
        <v>83</v>
      </c>
      <c r="C54" s="8">
        <v>595992000</v>
      </c>
      <c r="D54" s="8">
        <f>D55</f>
        <v>0</v>
      </c>
      <c r="E54" s="8">
        <f>E55</f>
        <v>0</v>
      </c>
      <c r="F54" s="8">
        <f>F55</f>
        <v>0</v>
      </c>
      <c r="G54" s="8">
        <f>G55</f>
        <v>0</v>
      </c>
      <c r="H54" s="8">
        <f>H55</f>
        <v>595992000</v>
      </c>
      <c r="I54" s="9">
        <f t="shared" si="0"/>
        <v>0</v>
      </c>
    </row>
    <row r="55" spans="1:9" x14ac:dyDescent="0.35">
      <c r="A55" s="6" t="s">
        <v>26</v>
      </c>
      <c r="B55" s="7" t="s">
        <v>84</v>
      </c>
      <c r="C55" s="8">
        <v>595992000</v>
      </c>
      <c r="D55" s="8">
        <v>0</v>
      </c>
      <c r="E55" s="8">
        <v>0</v>
      </c>
      <c r="F55" s="8">
        <v>0</v>
      </c>
      <c r="G55" s="8">
        <f>SUM(D55:F55)</f>
        <v>0</v>
      </c>
      <c r="H55" s="8">
        <f>C55-G55</f>
        <v>595992000</v>
      </c>
      <c r="I55" s="9">
        <f t="shared" si="0"/>
        <v>0</v>
      </c>
    </row>
    <row r="56" spans="1:9" x14ac:dyDescent="0.35">
      <c r="A56" s="6" t="s">
        <v>85</v>
      </c>
      <c r="B56" s="7" t="s">
        <v>86</v>
      </c>
      <c r="C56" s="8">
        <v>768495000</v>
      </c>
      <c r="D56" s="8">
        <f t="shared" ref="D56:H57" si="5">D57</f>
        <v>59115000</v>
      </c>
      <c r="E56" s="8">
        <f t="shared" si="5"/>
        <v>0</v>
      </c>
      <c r="F56" s="8">
        <f t="shared" si="5"/>
        <v>0</v>
      </c>
      <c r="G56" s="8">
        <f t="shared" si="5"/>
        <v>59115000</v>
      </c>
      <c r="H56" s="8">
        <f t="shared" si="5"/>
        <v>709380000</v>
      </c>
      <c r="I56" s="9">
        <f t="shared" si="0"/>
        <v>7.6923076923076927E-2</v>
      </c>
    </row>
    <row r="57" spans="1:9" x14ac:dyDescent="0.35">
      <c r="A57" s="6" t="s">
        <v>87</v>
      </c>
      <c r="B57" s="7" t="s">
        <v>88</v>
      </c>
      <c r="C57" s="8">
        <v>768495000</v>
      </c>
      <c r="D57" s="8">
        <f t="shared" si="5"/>
        <v>59115000</v>
      </c>
      <c r="E57" s="8">
        <f t="shared" si="5"/>
        <v>0</v>
      </c>
      <c r="F57" s="8">
        <f t="shared" si="5"/>
        <v>0</v>
      </c>
      <c r="G57" s="8">
        <f t="shared" si="5"/>
        <v>59115000</v>
      </c>
      <c r="H57" s="8">
        <f t="shared" si="5"/>
        <v>709380000</v>
      </c>
      <c r="I57" s="9">
        <f t="shared" si="0"/>
        <v>7.6923076923076927E-2</v>
      </c>
    </row>
    <row r="58" spans="1:9" x14ac:dyDescent="0.35">
      <c r="A58" s="6" t="s">
        <v>26</v>
      </c>
      <c r="B58" s="7" t="s">
        <v>89</v>
      </c>
      <c r="C58" s="8">
        <v>768495000</v>
      </c>
      <c r="D58" s="8">
        <v>59115000</v>
      </c>
      <c r="E58" s="8">
        <v>0</v>
      </c>
      <c r="F58" s="8">
        <v>0</v>
      </c>
      <c r="G58" s="8">
        <f>SUM(D58:F58)</f>
        <v>59115000</v>
      </c>
      <c r="H58" s="8">
        <f>C58-G58</f>
        <v>709380000</v>
      </c>
      <c r="I58" s="9">
        <f t="shared" si="0"/>
        <v>7.6923076923076927E-2</v>
      </c>
    </row>
    <row r="59" spans="1:9" x14ac:dyDescent="0.35">
      <c r="A59" s="6" t="s">
        <v>90</v>
      </c>
      <c r="B59" s="7" t="s">
        <v>91</v>
      </c>
      <c r="C59" s="8">
        <v>366222000</v>
      </c>
      <c r="D59" s="8">
        <f>D60</f>
        <v>10751486</v>
      </c>
      <c r="E59" s="8">
        <f>E60</f>
        <v>0</v>
      </c>
      <c r="F59" s="8">
        <f>F60</f>
        <v>0</v>
      </c>
      <c r="G59" s="8">
        <f>G60</f>
        <v>10751486</v>
      </c>
      <c r="H59" s="8">
        <f>H60</f>
        <v>355470514</v>
      </c>
      <c r="I59" s="9">
        <f t="shared" si="0"/>
        <v>2.9357837595775239E-2</v>
      </c>
    </row>
    <row r="60" spans="1:9" x14ac:dyDescent="0.35">
      <c r="A60" s="6" t="s">
        <v>92</v>
      </c>
      <c r="B60" s="7" t="s">
        <v>47</v>
      </c>
      <c r="C60" s="8">
        <v>366222000</v>
      </c>
      <c r="D60" s="8">
        <f>D61+D66</f>
        <v>10751486</v>
      </c>
      <c r="E60" s="8">
        <f>E61+E66</f>
        <v>0</v>
      </c>
      <c r="F60" s="8">
        <f>F61+F66</f>
        <v>0</v>
      </c>
      <c r="G60" s="8">
        <f>G61+G66</f>
        <v>10751486</v>
      </c>
      <c r="H60" s="8">
        <f>H61+H66</f>
        <v>355470514</v>
      </c>
      <c r="I60" s="9">
        <f t="shared" si="0"/>
        <v>2.9357837595775239E-2</v>
      </c>
    </row>
    <row r="61" spans="1:9" x14ac:dyDescent="0.35">
      <c r="A61" s="6" t="s">
        <v>93</v>
      </c>
      <c r="B61" s="7" t="s">
        <v>94</v>
      </c>
      <c r="C61" s="8">
        <v>67808000</v>
      </c>
      <c r="D61" s="8">
        <f t="shared" ref="D61:H64" si="6">D62</f>
        <v>0</v>
      </c>
      <c r="E61" s="8">
        <f t="shared" si="6"/>
        <v>0</v>
      </c>
      <c r="F61" s="8">
        <f t="shared" si="6"/>
        <v>0</v>
      </c>
      <c r="G61" s="8">
        <f t="shared" si="6"/>
        <v>0</v>
      </c>
      <c r="H61" s="8">
        <f t="shared" si="6"/>
        <v>67808000</v>
      </c>
      <c r="I61" s="9">
        <f t="shared" si="0"/>
        <v>0</v>
      </c>
    </row>
    <row r="62" spans="1:9" x14ac:dyDescent="0.35">
      <c r="A62" s="6" t="s">
        <v>95</v>
      </c>
      <c r="B62" s="7" t="s">
        <v>94</v>
      </c>
      <c r="C62" s="8">
        <v>67808000</v>
      </c>
      <c r="D62" s="8">
        <f t="shared" si="6"/>
        <v>0</v>
      </c>
      <c r="E62" s="8">
        <f t="shared" si="6"/>
        <v>0</v>
      </c>
      <c r="F62" s="8">
        <f t="shared" si="6"/>
        <v>0</v>
      </c>
      <c r="G62" s="8">
        <f t="shared" si="6"/>
        <v>0</v>
      </c>
      <c r="H62" s="8">
        <f t="shared" si="6"/>
        <v>67808000</v>
      </c>
      <c r="I62" s="9">
        <f t="shared" si="0"/>
        <v>0</v>
      </c>
    </row>
    <row r="63" spans="1:9" x14ac:dyDescent="0.35">
      <c r="A63" s="6" t="s">
        <v>23</v>
      </c>
      <c r="B63" s="7" t="s">
        <v>96</v>
      </c>
      <c r="C63" s="8">
        <v>67808000</v>
      </c>
      <c r="D63" s="8">
        <f t="shared" si="6"/>
        <v>0</v>
      </c>
      <c r="E63" s="8">
        <f t="shared" si="6"/>
        <v>0</v>
      </c>
      <c r="F63" s="8">
        <f t="shared" si="6"/>
        <v>0</v>
      </c>
      <c r="G63" s="8">
        <f t="shared" si="6"/>
        <v>0</v>
      </c>
      <c r="H63" s="8">
        <f t="shared" si="6"/>
        <v>67808000</v>
      </c>
      <c r="I63" s="9">
        <f t="shared" si="0"/>
        <v>0</v>
      </c>
    </row>
    <row r="64" spans="1:9" x14ac:dyDescent="0.35">
      <c r="A64" s="6" t="s">
        <v>24</v>
      </c>
      <c r="B64" s="7" t="s">
        <v>25</v>
      </c>
      <c r="C64" s="8">
        <v>67808000</v>
      </c>
      <c r="D64" s="8">
        <f t="shared" si="6"/>
        <v>0</v>
      </c>
      <c r="E64" s="8">
        <f t="shared" si="6"/>
        <v>0</v>
      </c>
      <c r="F64" s="8">
        <f t="shared" si="6"/>
        <v>0</v>
      </c>
      <c r="G64" s="8">
        <f t="shared" si="6"/>
        <v>0</v>
      </c>
      <c r="H64" s="8">
        <f t="shared" si="6"/>
        <v>67808000</v>
      </c>
      <c r="I64" s="9">
        <f t="shared" si="0"/>
        <v>0</v>
      </c>
    </row>
    <row r="65" spans="1:9" x14ac:dyDescent="0.35">
      <c r="A65" s="6" t="s">
        <v>26</v>
      </c>
      <c r="B65" s="7" t="s">
        <v>97</v>
      </c>
      <c r="C65" s="8">
        <v>67808000</v>
      </c>
      <c r="D65" s="8">
        <v>0</v>
      </c>
      <c r="E65" s="8">
        <v>0</v>
      </c>
      <c r="F65" s="8">
        <v>0</v>
      </c>
      <c r="G65" s="8">
        <f>SUM(D65:F65)</f>
        <v>0</v>
      </c>
      <c r="H65" s="8">
        <f>C65-G65</f>
        <v>67808000</v>
      </c>
      <c r="I65" s="9">
        <f t="shared" si="0"/>
        <v>0</v>
      </c>
    </row>
    <row r="66" spans="1:9" x14ac:dyDescent="0.35">
      <c r="A66" s="6" t="s">
        <v>98</v>
      </c>
      <c r="B66" s="7" t="s">
        <v>49</v>
      </c>
      <c r="C66" s="8">
        <v>298414000</v>
      </c>
      <c r="D66" s="8">
        <f t="shared" ref="D66:H67" si="7">D67</f>
        <v>10751486</v>
      </c>
      <c r="E66" s="8">
        <f t="shared" si="7"/>
        <v>0</v>
      </c>
      <c r="F66" s="8">
        <f t="shared" si="7"/>
        <v>0</v>
      </c>
      <c r="G66" s="8">
        <f t="shared" si="7"/>
        <v>10751486</v>
      </c>
      <c r="H66" s="8">
        <f t="shared" si="7"/>
        <v>287662514</v>
      </c>
      <c r="I66" s="9">
        <f t="shared" si="0"/>
        <v>3.6028758704350329E-2</v>
      </c>
    </row>
    <row r="67" spans="1:9" x14ac:dyDescent="0.35">
      <c r="A67" s="6" t="s">
        <v>99</v>
      </c>
      <c r="B67" s="7" t="s">
        <v>100</v>
      </c>
      <c r="C67" s="8">
        <v>298414000</v>
      </c>
      <c r="D67" s="8">
        <f t="shared" si="7"/>
        <v>10751486</v>
      </c>
      <c r="E67" s="8">
        <f t="shared" si="7"/>
        <v>0</v>
      </c>
      <c r="F67" s="8">
        <f t="shared" si="7"/>
        <v>0</v>
      </c>
      <c r="G67" s="8">
        <f t="shared" si="7"/>
        <v>10751486</v>
      </c>
      <c r="H67" s="8">
        <f t="shared" si="7"/>
        <v>287662514</v>
      </c>
      <c r="I67" s="9">
        <f t="shared" si="0"/>
        <v>3.6028758704350329E-2</v>
      </c>
    </row>
    <row r="68" spans="1:9" x14ac:dyDescent="0.35">
      <c r="A68" s="6" t="s">
        <v>23</v>
      </c>
      <c r="B68" s="7" t="s">
        <v>49</v>
      </c>
      <c r="C68" s="8">
        <v>298414000</v>
      </c>
      <c r="D68" s="8">
        <f>D69+D71+D73+D75+D77+D91+D79+D81+D83+D85+D87+D89</f>
        <v>10751486</v>
      </c>
      <c r="E68" s="8">
        <f>E69+E71+E73+E75+E77+E91+E79+E81+E83+E85+E87+E89</f>
        <v>0</v>
      </c>
      <c r="F68" s="8">
        <f>F69+F71+F73+F75+F77+F91+F79+F81+F83+F85+F87+F89</f>
        <v>0</v>
      </c>
      <c r="G68" s="8">
        <f>G69+G71+G73+G75+G77+G91+G79+G81+G83+G85+G87+G89</f>
        <v>10751486</v>
      </c>
      <c r="H68" s="8">
        <f>H69+H71+H73+H75+H77+H91+H79+H81+H83+H85+H87+H89</f>
        <v>287662514</v>
      </c>
      <c r="I68" s="9">
        <f t="shared" si="0"/>
        <v>3.6028758704350329E-2</v>
      </c>
    </row>
    <row r="69" spans="1:9" x14ac:dyDescent="0.35">
      <c r="A69" s="6" t="s">
        <v>101</v>
      </c>
      <c r="B69" s="7" t="s">
        <v>102</v>
      </c>
      <c r="C69" s="8">
        <v>23659000</v>
      </c>
      <c r="D69" s="8">
        <f>D70</f>
        <v>65000</v>
      </c>
      <c r="E69" s="8">
        <f>E70</f>
        <v>0</v>
      </c>
      <c r="F69" s="8">
        <f>F70</f>
        <v>0</v>
      </c>
      <c r="G69" s="8">
        <f>G70</f>
        <v>65000</v>
      </c>
      <c r="H69" s="8">
        <f>H70</f>
        <v>23594000</v>
      </c>
      <c r="I69" s="9">
        <f t="shared" si="0"/>
        <v>2.7473688659706667E-3</v>
      </c>
    </row>
    <row r="70" spans="1:9" x14ac:dyDescent="0.35">
      <c r="A70" s="6" t="s">
        <v>26</v>
      </c>
      <c r="B70" s="10" t="s">
        <v>103</v>
      </c>
      <c r="C70" s="8">
        <v>23659000</v>
      </c>
      <c r="D70" s="8">
        <v>65000</v>
      </c>
      <c r="E70" s="8">
        <v>0</v>
      </c>
      <c r="F70" s="8">
        <v>0</v>
      </c>
      <c r="G70" s="8">
        <f>SUM(D70:F70)</f>
        <v>65000</v>
      </c>
      <c r="H70" s="8">
        <f>C70-G70</f>
        <v>23594000</v>
      </c>
      <c r="I70" s="9">
        <f t="shared" si="0"/>
        <v>2.7473688659706667E-3</v>
      </c>
    </row>
    <row r="71" spans="1:9" x14ac:dyDescent="0.35">
      <c r="A71" s="6" t="s">
        <v>104</v>
      </c>
      <c r="B71" s="7" t="s">
        <v>105</v>
      </c>
      <c r="C71" s="8">
        <v>600000</v>
      </c>
      <c r="D71" s="8">
        <f>D72</f>
        <v>0</v>
      </c>
      <c r="E71" s="8">
        <f>E72</f>
        <v>0</v>
      </c>
      <c r="F71" s="8">
        <f>F72</f>
        <v>0</v>
      </c>
      <c r="G71" s="8">
        <f>G72</f>
        <v>0</v>
      </c>
      <c r="H71" s="8">
        <f>H72</f>
        <v>600000</v>
      </c>
      <c r="I71" s="9">
        <f t="shared" si="0"/>
        <v>0</v>
      </c>
    </row>
    <row r="72" spans="1:9" x14ac:dyDescent="0.35">
      <c r="A72" s="6" t="s">
        <v>26</v>
      </c>
      <c r="B72" s="7" t="s">
        <v>106</v>
      </c>
      <c r="C72" s="8">
        <v>600000</v>
      </c>
      <c r="D72" s="8">
        <v>0</v>
      </c>
      <c r="E72" s="8">
        <v>0</v>
      </c>
      <c r="F72" s="8">
        <v>0</v>
      </c>
      <c r="G72" s="8">
        <f>SUM(D72:F72)</f>
        <v>0</v>
      </c>
      <c r="H72" s="8">
        <f>C72-G72</f>
        <v>600000</v>
      </c>
      <c r="I72" s="9">
        <f t="shared" ref="I72:I100" si="8">G72/C72</f>
        <v>0</v>
      </c>
    </row>
    <row r="73" spans="1:9" x14ac:dyDescent="0.35">
      <c r="A73" s="6" t="s">
        <v>107</v>
      </c>
      <c r="B73" s="7" t="s">
        <v>108</v>
      </c>
      <c r="C73" s="8">
        <v>95520000</v>
      </c>
      <c r="D73" s="8">
        <f>D74</f>
        <v>0</v>
      </c>
      <c r="E73" s="8">
        <f>E74</f>
        <v>0</v>
      </c>
      <c r="F73" s="8">
        <f>F74</f>
        <v>0</v>
      </c>
      <c r="G73" s="8">
        <f>G74</f>
        <v>0</v>
      </c>
      <c r="H73" s="8">
        <f>H74</f>
        <v>95520000</v>
      </c>
      <c r="I73" s="9">
        <f t="shared" si="8"/>
        <v>0</v>
      </c>
    </row>
    <row r="74" spans="1:9" x14ac:dyDescent="0.35">
      <c r="A74" s="6" t="s">
        <v>26</v>
      </c>
      <c r="B74" s="7" t="s">
        <v>109</v>
      </c>
      <c r="C74" s="8">
        <v>95520000</v>
      </c>
      <c r="D74" s="8">
        <v>0</v>
      </c>
      <c r="E74" s="8">
        <v>0</v>
      </c>
      <c r="F74" s="8">
        <v>0</v>
      </c>
      <c r="G74" s="8">
        <f>SUM(D74:F74)</f>
        <v>0</v>
      </c>
      <c r="H74" s="8">
        <f>C74-G74</f>
        <v>95520000</v>
      </c>
      <c r="I74" s="9">
        <f t="shared" si="8"/>
        <v>0</v>
      </c>
    </row>
    <row r="75" spans="1:9" x14ac:dyDescent="0.35">
      <c r="A75" s="6" t="s">
        <v>110</v>
      </c>
      <c r="B75" s="7" t="s">
        <v>111</v>
      </c>
      <c r="C75" s="8">
        <v>17575000</v>
      </c>
      <c r="D75" s="8">
        <f>D76</f>
        <v>0</v>
      </c>
      <c r="E75" s="8">
        <f>E76</f>
        <v>0</v>
      </c>
      <c r="F75" s="8">
        <f>F76</f>
        <v>0</v>
      </c>
      <c r="G75" s="8">
        <f>G76</f>
        <v>0</v>
      </c>
      <c r="H75" s="8">
        <f>H76</f>
        <v>17575000</v>
      </c>
      <c r="I75" s="9">
        <f t="shared" si="8"/>
        <v>0</v>
      </c>
    </row>
    <row r="76" spans="1:9" x14ac:dyDescent="0.35">
      <c r="A76" s="6" t="s">
        <v>26</v>
      </c>
      <c r="B76" s="7" t="s">
        <v>112</v>
      </c>
      <c r="C76" s="8">
        <v>17575000</v>
      </c>
      <c r="D76" s="8">
        <v>0</v>
      </c>
      <c r="E76" s="8">
        <v>0</v>
      </c>
      <c r="F76" s="8">
        <v>0</v>
      </c>
      <c r="G76" s="8">
        <f>SUM(D76:F76)</f>
        <v>0</v>
      </c>
      <c r="H76" s="8">
        <f>C76-G76</f>
        <v>17575000</v>
      </c>
      <c r="I76" s="9">
        <f t="shared" si="8"/>
        <v>0</v>
      </c>
    </row>
    <row r="77" spans="1:9" x14ac:dyDescent="0.35">
      <c r="A77" s="6" t="s">
        <v>113</v>
      </c>
      <c r="B77" s="7" t="s">
        <v>114</v>
      </c>
      <c r="C77" s="8">
        <v>10940000</v>
      </c>
      <c r="D77" s="8">
        <f>D78</f>
        <v>0</v>
      </c>
      <c r="E77" s="8">
        <f>E78</f>
        <v>0</v>
      </c>
      <c r="F77" s="8">
        <f>F78</f>
        <v>0</v>
      </c>
      <c r="G77" s="8">
        <f>G78</f>
        <v>0</v>
      </c>
      <c r="H77" s="8">
        <f>H78</f>
        <v>10940000</v>
      </c>
      <c r="I77" s="9">
        <f t="shared" si="8"/>
        <v>0</v>
      </c>
    </row>
    <row r="78" spans="1:9" x14ac:dyDescent="0.35">
      <c r="A78" s="6" t="s">
        <v>26</v>
      </c>
      <c r="B78" s="7" t="s">
        <v>115</v>
      </c>
      <c r="C78" s="8">
        <v>10940000</v>
      </c>
      <c r="D78" s="8">
        <v>0</v>
      </c>
      <c r="E78" s="8">
        <v>0</v>
      </c>
      <c r="F78" s="8">
        <v>0</v>
      </c>
      <c r="G78" s="8">
        <f>SUM(D78:F78)</f>
        <v>0</v>
      </c>
      <c r="H78" s="8">
        <f>C78-G78</f>
        <v>10940000</v>
      </c>
      <c r="I78" s="9">
        <f t="shared" si="8"/>
        <v>0</v>
      </c>
    </row>
    <row r="79" spans="1:9" x14ac:dyDescent="0.35">
      <c r="A79" s="6" t="s">
        <v>116</v>
      </c>
      <c r="B79" s="7" t="s">
        <v>117</v>
      </c>
      <c r="C79" s="8">
        <v>27310000</v>
      </c>
      <c r="D79" s="8">
        <f>D80</f>
        <v>2907786</v>
      </c>
      <c r="E79" s="8">
        <f>E80</f>
        <v>0</v>
      </c>
      <c r="F79" s="8">
        <f>F80</f>
        <v>0</v>
      </c>
      <c r="G79" s="8">
        <f>G80</f>
        <v>2907786</v>
      </c>
      <c r="H79" s="8">
        <f>H80</f>
        <v>24402214</v>
      </c>
      <c r="I79" s="9">
        <f t="shared" si="8"/>
        <v>0.10647330648114244</v>
      </c>
    </row>
    <row r="80" spans="1:9" x14ac:dyDescent="0.35">
      <c r="A80" s="6" t="s">
        <v>26</v>
      </c>
      <c r="B80" s="7" t="s">
        <v>118</v>
      </c>
      <c r="C80" s="8">
        <v>27310000</v>
      </c>
      <c r="D80" s="8">
        <v>2907786</v>
      </c>
      <c r="E80" s="8">
        <v>0</v>
      </c>
      <c r="F80" s="8">
        <v>0</v>
      </c>
      <c r="G80" s="8">
        <f>SUM(D80:F80)</f>
        <v>2907786</v>
      </c>
      <c r="H80" s="8">
        <f>C80-G80</f>
        <v>24402214</v>
      </c>
      <c r="I80" s="9">
        <f t="shared" si="8"/>
        <v>0.10647330648114244</v>
      </c>
    </row>
    <row r="81" spans="1:9" x14ac:dyDescent="0.35">
      <c r="A81" s="6" t="s">
        <v>119</v>
      </c>
      <c r="B81" s="7" t="s">
        <v>120</v>
      </c>
      <c r="C81" s="8">
        <v>4800000</v>
      </c>
      <c r="D81" s="8">
        <f>D82</f>
        <v>0</v>
      </c>
      <c r="E81" s="8">
        <f>E82</f>
        <v>0</v>
      </c>
      <c r="F81" s="8">
        <f>F82</f>
        <v>0</v>
      </c>
      <c r="G81" s="8">
        <f>G82</f>
        <v>0</v>
      </c>
      <c r="H81" s="8">
        <f>H82</f>
        <v>4800000</v>
      </c>
      <c r="I81" s="9">
        <f t="shared" si="8"/>
        <v>0</v>
      </c>
    </row>
    <row r="82" spans="1:9" x14ac:dyDescent="0.35">
      <c r="A82" s="6" t="s">
        <v>26</v>
      </c>
      <c r="B82" s="7" t="s">
        <v>121</v>
      </c>
      <c r="C82" s="8">
        <v>4800000</v>
      </c>
      <c r="D82" s="8">
        <v>0</v>
      </c>
      <c r="E82" s="8">
        <v>0</v>
      </c>
      <c r="F82" s="8">
        <v>0</v>
      </c>
      <c r="G82" s="8">
        <f>SUM(D82:F82)</f>
        <v>0</v>
      </c>
      <c r="H82" s="8">
        <f>C82-G82</f>
        <v>4800000</v>
      </c>
      <c r="I82" s="9">
        <f t="shared" si="8"/>
        <v>0</v>
      </c>
    </row>
    <row r="83" spans="1:9" x14ac:dyDescent="0.35">
      <c r="A83" s="6" t="s">
        <v>122</v>
      </c>
      <c r="B83" s="7" t="s">
        <v>123</v>
      </c>
      <c r="C83" s="8">
        <v>500000</v>
      </c>
      <c r="D83" s="8">
        <f>D84</f>
        <v>0</v>
      </c>
      <c r="E83" s="8">
        <f>E84</f>
        <v>0</v>
      </c>
      <c r="F83" s="8">
        <f>F84</f>
        <v>0</v>
      </c>
      <c r="G83" s="8">
        <f>G84</f>
        <v>0</v>
      </c>
      <c r="H83" s="8">
        <f>H84</f>
        <v>500000</v>
      </c>
      <c r="I83" s="9">
        <f t="shared" si="8"/>
        <v>0</v>
      </c>
    </row>
    <row r="84" spans="1:9" x14ac:dyDescent="0.35">
      <c r="A84" s="6" t="s">
        <v>26</v>
      </c>
      <c r="B84" s="7" t="s">
        <v>124</v>
      </c>
      <c r="C84" s="8">
        <v>500000</v>
      </c>
      <c r="D84" s="8">
        <v>0</v>
      </c>
      <c r="E84" s="8">
        <v>0</v>
      </c>
      <c r="F84" s="8">
        <v>0</v>
      </c>
      <c r="G84" s="8">
        <f>SUM(D84:F84)</f>
        <v>0</v>
      </c>
      <c r="H84" s="8">
        <f>C84-G84</f>
        <v>500000</v>
      </c>
      <c r="I84" s="9">
        <f t="shared" si="8"/>
        <v>0</v>
      </c>
    </row>
    <row r="85" spans="1:9" x14ac:dyDescent="0.35">
      <c r="A85" s="6" t="s">
        <v>125</v>
      </c>
      <c r="B85" s="7" t="s">
        <v>126</v>
      </c>
      <c r="C85" s="8">
        <v>30188000</v>
      </c>
      <c r="D85" s="8">
        <f>D86</f>
        <v>2400000</v>
      </c>
      <c r="E85" s="8">
        <f>E86</f>
        <v>0</v>
      </c>
      <c r="F85" s="8">
        <f>F86</f>
        <v>0</v>
      </c>
      <c r="G85" s="8">
        <f>G86</f>
        <v>2400000</v>
      </c>
      <c r="H85" s="8">
        <f>H86</f>
        <v>27788000</v>
      </c>
      <c r="I85" s="9">
        <f t="shared" si="8"/>
        <v>7.9501788790247774E-2</v>
      </c>
    </row>
    <row r="86" spans="1:9" x14ac:dyDescent="0.35">
      <c r="A86" s="6" t="s">
        <v>26</v>
      </c>
      <c r="B86" s="7" t="s">
        <v>127</v>
      </c>
      <c r="C86" s="8">
        <v>30188000</v>
      </c>
      <c r="D86" s="8">
        <v>2400000</v>
      </c>
      <c r="E86" s="8">
        <v>0</v>
      </c>
      <c r="F86" s="8">
        <v>0</v>
      </c>
      <c r="G86" s="8">
        <f>SUM(D86:F86)</f>
        <v>2400000</v>
      </c>
      <c r="H86" s="8">
        <f>C86-G86</f>
        <v>27788000</v>
      </c>
      <c r="I86" s="9">
        <f t="shared" si="8"/>
        <v>7.9501788790247774E-2</v>
      </c>
    </row>
    <row r="87" spans="1:9" x14ac:dyDescent="0.35">
      <c r="A87" s="6" t="s">
        <v>128</v>
      </c>
      <c r="B87" s="7" t="s">
        <v>129</v>
      </c>
      <c r="C87" s="8">
        <v>11417000</v>
      </c>
      <c r="D87" s="8">
        <f>D88</f>
        <v>0</v>
      </c>
      <c r="E87" s="8">
        <f>E88</f>
        <v>0</v>
      </c>
      <c r="F87" s="8">
        <f>F88</f>
        <v>0</v>
      </c>
      <c r="G87" s="8">
        <f>G88</f>
        <v>0</v>
      </c>
      <c r="H87" s="8">
        <f>H88</f>
        <v>11417000</v>
      </c>
      <c r="I87" s="9">
        <f t="shared" si="8"/>
        <v>0</v>
      </c>
    </row>
    <row r="88" spans="1:9" x14ac:dyDescent="0.35">
      <c r="A88" s="6" t="s">
        <v>26</v>
      </c>
      <c r="B88" s="7" t="s">
        <v>130</v>
      </c>
      <c r="C88" s="8">
        <v>11417000</v>
      </c>
      <c r="D88" s="8">
        <v>0</v>
      </c>
      <c r="E88" s="8">
        <v>0</v>
      </c>
      <c r="F88" s="8">
        <v>0</v>
      </c>
      <c r="G88" s="8">
        <f>SUM(D88:F88)</f>
        <v>0</v>
      </c>
      <c r="H88" s="8">
        <f>C88-G88</f>
        <v>11417000</v>
      </c>
      <c r="I88" s="9">
        <f t="shared" si="8"/>
        <v>0</v>
      </c>
    </row>
    <row r="89" spans="1:9" x14ac:dyDescent="0.35">
      <c r="A89" s="6" t="s">
        <v>131</v>
      </c>
      <c r="B89" s="7" t="s">
        <v>132</v>
      </c>
      <c r="C89" s="8">
        <v>73193000</v>
      </c>
      <c r="D89" s="8">
        <f>D90</f>
        <v>5378700</v>
      </c>
      <c r="E89" s="8">
        <f>E90</f>
        <v>0</v>
      </c>
      <c r="F89" s="8">
        <f>F90</f>
        <v>0</v>
      </c>
      <c r="G89" s="8">
        <f>G90</f>
        <v>5378700</v>
      </c>
      <c r="H89" s="8">
        <f>H90</f>
        <v>67814300</v>
      </c>
      <c r="I89" s="9">
        <f t="shared" si="8"/>
        <v>7.348653559766645E-2</v>
      </c>
    </row>
    <row r="90" spans="1:9" x14ac:dyDescent="0.35">
      <c r="A90" s="6" t="s">
        <v>26</v>
      </c>
      <c r="B90" s="7" t="s">
        <v>133</v>
      </c>
      <c r="C90" s="8">
        <v>73193000</v>
      </c>
      <c r="D90" s="8">
        <v>5378700</v>
      </c>
      <c r="E90" s="8">
        <v>0</v>
      </c>
      <c r="F90" s="8">
        <v>0</v>
      </c>
      <c r="G90" s="8">
        <f>SUM(D90:F90)</f>
        <v>5378700</v>
      </c>
      <c r="H90" s="8">
        <f>C90-G90</f>
        <v>67814300</v>
      </c>
      <c r="I90" s="9">
        <f t="shared" si="8"/>
        <v>7.348653559766645E-2</v>
      </c>
    </row>
    <row r="91" spans="1:9" x14ac:dyDescent="0.35">
      <c r="A91" s="6" t="s">
        <v>134</v>
      </c>
      <c r="B91" s="7" t="s">
        <v>135</v>
      </c>
      <c r="C91" s="8">
        <v>2712000</v>
      </c>
      <c r="D91" s="8">
        <f>D92</f>
        <v>0</v>
      </c>
      <c r="E91" s="8">
        <f>E92</f>
        <v>0</v>
      </c>
      <c r="F91" s="8">
        <f>F92</f>
        <v>0</v>
      </c>
      <c r="G91" s="8">
        <f>G92</f>
        <v>0</v>
      </c>
      <c r="H91" s="8">
        <f>H92</f>
        <v>2712000</v>
      </c>
      <c r="I91" s="9">
        <f t="shared" si="8"/>
        <v>0</v>
      </c>
    </row>
    <row r="92" spans="1:9" x14ac:dyDescent="0.35">
      <c r="A92" s="6" t="s">
        <v>26</v>
      </c>
      <c r="B92" s="7" t="s">
        <v>136</v>
      </c>
      <c r="C92" s="8">
        <v>2712000</v>
      </c>
      <c r="D92" s="8">
        <v>0</v>
      </c>
      <c r="E92" s="8">
        <v>0</v>
      </c>
      <c r="F92" s="8">
        <v>0</v>
      </c>
      <c r="G92" s="8">
        <f>SUM(D92:F92)</f>
        <v>0</v>
      </c>
      <c r="H92" s="8">
        <f>C92-G92</f>
        <v>2712000</v>
      </c>
      <c r="I92" s="9">
        <f t="shared" si="8"/>
        <v>0</v>
      </c>
    </row>
    <row r="93" spans="1:9" x14ac:dyDescent="0.35">
      <c r="A93" s="6" t="s">
        <v>137</v>
      </c>
      <c r="B93" s="7" t="s">
        <v>138</v>
      </c>
      <c r="C93" s="8">
        <v>7780000</v>
      </c>
      <c r="D93" s="8">
        <f t="shared" ref="D93:H98" si="9">D94</f>
        <v>0</v>
      </c>
      <c r="E93" s="8">
        <f t="shared" si="9"/>
        <v>0</v>
      </c>
      <c r="F93" s="8">
        <f t="shared" si="9"/>
        <v>0</v>
      </c>
      <c r="G93" s="8">
        <f t="shared" si="9"/>
        <v>0</v>
      </c>
      <c r="H93" s="8">
        <f t="shared" si="9"/>
        <v>7780000</v>
      </c>
      <c r="I93" s="9">
        <f t="shared" si="8"/>
        <v>0</v>
      </c>
    </row>
    <row r="94" spans="1:9" x14ac:dyDescent="0.35">
      <c r="A94" s="6" t="s">
        <v>139</v>
      </c>
      <c r="B94" s="7" t="s">
        <v>47</v>
      </c>
      <c r="C94" s="8">
        <v>7780000</v>
      </c>
      <c r="D94" s="8">
        <f t="shared" si="9"/>
        <v>0</v>
      </c>
      <c r="E94" s="8">
        <f t="shared" si="9"/>
        <v>0</v>
      </c>
      <c r="F94" s="8">
        <f t="shared" si="9"/>
        <v>0</v>
      </c>
      <c r="G94" s="8">
        <f t="shared" si="9"/>
        <v>0</v>
      </c>
      <c r="H94" s="8">
        <f t="shared" si="9"/>
        <v>7780000</v>
      </c>
      <c r="I94" s="9">
        <f t="shared" si="8"/>
        <v>0</v>
      </c>
    </row>
    <row r="95" spans="1:9" x14ac:dyDescent="0.35">
      <c r="A95" s="6" t="s">
        <v>140</v>
      </c>
      <c r="B95" s="7" t="s">
        <v>141</v>
      </c>
      <c r="C95" s="8">
        <v>7780000</v>
      </c>
      <c r="D95" s="8">
        <f t="shared" si="9"/>
        <v>0</v>
      </c>
      <c r="E95" s="8">
        <f t="shared" si="9"/>
        <v>0</v>
      </c>
      <c r="F95" s="8">
        <f t="shared" si="9"/>
        <v>0</v>
      </c>
      <c r="G95" s="8">
        <f t="shared" si="9"/>
        <v>0</v>
      </c>
      <c r="H95" s="8">
        <f t="shared" si="9"/>
        <v>7780000</v>
      </c>
      <c r="I95" s="9">
        <f t="shared" si="8"/>
        <v>0</v>
      </c>
    </row>
    <row r="96" spans="1:9" x14ac:dyDescent="0.35">
      <c r="A96" s="6" t="s">
        <v>142</v>
      </c>
      <c r="B96" s="7" t="s">
        <v>143</v>
      </c>
      <c r="C96" s="8">
        <v>7780000</v>
      </c>
      <c r="D96" s="8">
        <f t="shared" si="9"/>
        <v>0</v>
      </c>
      <c r="E96" s="8">
        <f t="shared" si="9"/>
        <v>0</v>
      </c>
      <c r="F96" s="8">
        <f t="shared" si="9"/>
        <v>0</v>
      </c>
      <c r="G96" s="8">
        <f t="shared" si="9"/>
        <v>0</v>
      </c>
      <c r="H96" s="8">
        <f t="shared" si="9"/>
        <v>7780000</v>
      </c>
      <c r="I96" s="9">
        <f t="shared" si="8"/>
        <v>0</v>
      </c>
    </row>
    <row r="97" spans="1:9" x14ac:dyDescent="0.35">
      <c r="A97" s="6" t="s">
        <v>23</v>
      </c>
      <c r="B97" s="7" t="s">
        <v>141</v>
      </c>
      <c r="C97" s="8">
        <v>7780000</v>
      </c>
      <c r="D97" s="8">
        <f t="shared" si="9"/>
        <v>0</v>
      </c>
      <c r="E97" s="8">
        <f t="shared" si="9"/>
        <v>0</v>
      </c>
      <c r="F97" s="8">
        <f t="shared" si="9"/>
        <v>0</v>
      </c>
      <c r="G97" s="8">
        <f t="shared" si="9"/>
        <v>0</v>
      </c>
      <c r="H97" s="8">
        <f t="shared" si="9"/>
        <v>7780000</v>
      </c>
      <c r="I97" s="9">
        <f t="shared" si="8"/>
        <v>0</v>
      </c>
    </row>
    <row r="98" spans="1:9" x14ac:dyDescent="0.35">
      <c r="A98" s="6" t="s">
        <v>24</v>
      </c>
      <c r="B98" s="7" t="s">
        <v>25</v>
      </c>
      <c r="C98" s="8">
        <v>7780000</v>
      </c>
      <c r="D98" s="8">
        <f t="shared" si="9"/>
        <v>0</v>
      </c>
      <c r="E98" s="8">
        <f t="shared" si="9"/>
        <v>0</v>
      </c>
      <c r="F98" s="8">
        <f t="shared" si="9"/>
        <v>0</v>
      </c>
      <c r="G98" s="8">
        <f t="shared" si="9"/>
        <v>0</v>
      </c>
      <c r="H98" s="8">
        <f t="shared" si="9"/>
        <v>7780000</v>
      </c>
      <c r="I98" s="9">
        <f t="shared" si="8"/>
        <v>0</v>
      </c>
    </row>
    <row r="99" spans="1:9" x14ac:dyDescent="0.35">
      <c r="A99" s="6" t="s">
        <v>26</v>
      </c>
      <c r="B99" s="7" t="s">
        <v>97</v>
      </c>
      <c r="C99" s="8">
        <v>7780000</v>
      </c>
      <c r="D99" s="8">
        <v>0</v>
      </c>
      <c r="E99" s="8">
        <v>0</v>
      </c>
      <c r="F99" s="8">
        <v>0</v>
      </c>
      <c r="G99" s="8">
        <f>SUM(D99:F99)</f>
        <v>0</v>
      </c>
      <c r="H99" s="8">
        <f>C99-G99</f>
        <v>7780000</v>
      </c>
      <c r="I99" s="9">
        <f t="shared" si="8"/>
        <v>0</v>
      </c>
    </row>
    <row r="100" spans="1:9" x14ac:dyDescent="0.35">
      <c r="A100" s="16" t="s">
        <v>144</v>
      </c>
      <c r="B100" s="17"/>
      <c r="C100" s="11">
        <v>2799148000</v>
      </c>
      <c r="D100" s="11">
        <f>D28+D7</f>
        <v>115071599</v>
      </c>
      <c r="E100" s="11">
        <f>E28+E7</f>
        <v>0</v>
      </c>
      <c r="F100" s="11">
        <f>F28+F7</f>
        <v>0</v>
      </c>
      <c r="G100" s="11">
        <f>G28+G7</f>
        <v>115071599</v>
      </c>
      <c r="H100" s="11">
        <f>H28+H7</f>
        <v>2684076401</v>
      </c>
      <c r="I100" s="12">
        <f t="shared" si="8"/>
        <v>4.1109508679069491E-2</v>
      </c>
    </row>
  </sheetData>
  <mergeCells count="8">
    <mergeCell ref="I5:I6"/>
    <mergeCell ref="A100:B100"/>
    <mergeCell ref="A5:A6"/>
    <mergeCell ref="B5:B6"/>
    <mergeCell ref="C5:C6"/>
    <mergeCell ref="D5:F5"/>
    <mergeCell ref="G5:G6"/>
    <mergeCell ref="H5:H6"/>
  </mergeCells>
  <printOptions horizontalCentered="1"/>
  <pageMargins left="0.23622047244094491" right="0.13" top="0.35433070866141736" bottom="0.35433070866141736" header="0.31496062992125984" footer="0.17"/>
  <pageSetup paperSize="5" orientation="landscape" r:id="rId1"/>
  <headerFooter>
    <oddFooter>&amp;CHalaman &amp;P</oddFooter>
  </headerFooter>
  <rowBreaks count="2" manualBreakCount="2">
    <brk id="37" max="16383" man="1"/>
    <brk id="7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C2A0D-02E2-4B54-A076-8DB65023DB37}">
  <dimension ref="A1:I107"/>
  <sheetViews>
    <sheetView tabSelected="1" view="pageBreakPreview" topLeftCell="A59" zoomScale="90" zoomScaleNormal="100" zoomScaleSheetLayoutView="90" workbookViewId="0">
      <selection activeCell="E81" sqref="E81"/>
    </sheetView>
  </sheetViews>
  <sheetFormatPr defaultRowHeight="14.5" x14ac:dyDescent="0.35"/>
  <cols>
    <col min="1" max="1" width="12.54296875" bestFit="1" customWidth="1"/>
    <col min="2" max="2" width="63.7265625" style="13" customWidth="1"/>
    <col min="3" max="3" width="13.81640625" style="14" bestFit="1" customWidth="1"/>
    <col min="4" max="4" width="13.81640625" customWidth="1"/>
    <col min="5" max="6" width="11.36328125" customWidth="1"/>
    <col min="7" max="7" width="13.81640625" customWidth="1"/>
    <col min="8" max="8" width="13.81640625" bestFit="1" customWidth="1"/>
  </cols>
  <sheetData>
    <row r="1" spans="1:9" s="1" customFormat="1" x14ac:dyDescent="0.35">
      <c r="A1" s="1" t="s">
        <v>0</v>
      </c>
      <c r="B1" s="2"/>
      <c r="C1" s="3"/>
    </row>
    <row r="2" spans="1:9" s="1" customFormat="1" x14ac:dyDescent="0.35">
      <c r="A2" s="1" t="s">
        <v>1</v>
      </c>
      <c r="B2" s="2"/>
      <c r="C2" s="3"/>
    </row>
    <row r="3" spans="1:9" s="1" customFormat="1" x14ac:dyDescent="0.35">
      <c r="A3" s="1" t="s">
        <v>2</v>
      </c>
      <c r="B3" s="2"/>
      <c r="C3" s="3"/>
    </row>
    <row r="4" spans="1:9" s="1" customFormat="1" x14ac:dyDescent="0.35">
      <c r="B4" s="2"/>
      <c r="C4" s="3"/>
    </row>
    <row r="5" spans="1:9" s="4" customFormat="1" x14ac:dyDescent="0.35">
      <c r="A5" s="18" t="s">
        <v>3</v>
      </c>
      <c r="B5" s="18" t="s">
        <v>4</v>
      </c>
      <c r="C5" s="19" t="s">
        <v>5</v>
      </c>
      <c r="D5" s="16" t="s">
        <v>6</v>
      </c>
      <c r="E5" s="20"/>
      <c r="F5" s="17"/>
      <c r="G5" s="15" t="s">
        <v>7</v>
      </c>
      <c r="H5" s="15" t="s">
        <v>8</v>
      </c>
      <c r="I5" s="15" t="s">
        <v>9</v>
      </c>
    </row>
    <row r="6" spans="1:9" s="4" customFormat="1" x14ac:dyDescent="0.35">
      <c r="A6" s="18"/>
      <c r="B6" s="18"/>
      <c r="C6" s="19"/>
      <c r="D6" s="5" t="s">
        <v>10</v>
      </c>
      <c r="E6" s="5" t="s">
        <v>11</v>
      </c>
      <c r="F6" s="5" t="s">
        <v>12</v>
      </c>
      <c r="G6" s="15"/>
      <c r="H6" s="15"/>
      <c r="I6" s="15"/>
    </row>
    <row r="7" spans="1:9" x14ac:dyDescent="0.35">
      <c r="A7" s="6" t="s">
        <v>13</v>
      </c>
      <c r="B7" s="7" t="s">
        <v>14</v>
      </c>
      <c r="C7" s="8">
        <v>446685000</v>
      </c>
      <c r="D7" s="8">
        <f>D8+D21</f>
        <v>0</v>
      </c>
      <c r="E7" s="8">
        <f>E8+E21</f>
        <v>0</v>
      </c>
      <c r="F7" s="8">
        <f>F8+F21</f>
        <v>0</v>
      </c>
      <c r="G7" s="8">
        <f>G8+G21</f>
        <v>0</v>
      </c>
      <c r="H7" s="8">
        <f>H8+H21</f>
        <v>446685000</v>
      </c>
      <c r="I7" s="9">
        <f>G7/C7</f>
        <v>0</v>
      </c>
    </row>
    <row r="8" spans="1:9" x14ac:dyDescent="0.35">
      <c r="A8" s="6" t="s">
        <v>15</v>
      </c>
      <c r="B8" s="7" t="s">
        <v>149</v>
      </c>
      <c r="C8" s="8">
        <v>213038000</v>
      </c>
      <c r="D8" s="8">
        <f>D9+D15</f>
        <v>0</v>
      </c>
      <c r="E8" s="8">
        <f>E9+E15</f>
        <v>0</v>
      </c>
      <c r="F8" s="8">
        <f>F9+F15</f>
        <v>0</v>
      </c>
      <c r="G8" s="8">
        <f>G9+G15</f>
        <v>0</v>
      </c>
      <c r="H8" s="8">
        <f>H9+H15</f>
        <v>213038000</v>
      </c>
      <c r="I8" s="9">
        <f t="shared" ref="I8:I71" si="0">G8/C8</f>
        <v>0</v>
      </c>
    </row>
    <row r="9" spans="1:9" x14ac:dyDescent="0.35">
      <c r="A9" s="6" t="s">
        <v>17</v>
      </c>
      <c r="B9" s="7" t="s">
        <v>18</v>
      </c>
      <c r="C9" s="8">
        <v>206980000</v>
      </c>
      <c r="D9" s="8">
        <f t="shared" ref="D9:H13" si="1">D10</f>
        <v>0</v>
      </c>
      <c r="E9" s="8">
        <f t="shared" si="1"/>
        <v>0</v>
      </c>
      <c r="F9" s="8">
        <f t="shared" si="1"/>
        <v>0</v>
      </c>
      <c r="G9" s="8">
        <f t="shared" si="1"/>
        <v>0</v>
      </c>
      <c r="H9" s="8">
        <f t="shared" si="1"/>
        <v>206980000</v>
      </c>
      <c r="I9" s="9">
        <f t="shared" si="0"/>
        <v>0</v>
      </c>
    </row>
    <row r="10" spans="1:9" x14ac:dyDescent="0.35">
      <c r="A10" s="6" t="s">
        <v>19</v>
      </c>
      <c r="B10" s="7" t="s">
        <v>20</v>
      </c>
      <c r="C10" s="8">
        <v>206980000</v>
      </c>
      <c r="D10" s="8">
        <f t="shared" si="1"/>
        <v>0</v>
      </c>
      <c r="E10" s="8">
        <f t="shared" si="1"/>
        <v>0</v>
      </c>
      <c r="F10" s="8">
        <f t="shared" si="1"/>
        <v>0</v>
      </c>
      <c r="G10" s="8">
        <f t="shared" si="1"/>
        <v>0</v>
      </c>
      <c r="H10" s="8">
        <f t="shared" si="1"/>
        <v>206980000</v>
      </c>
      <c r="I10" s="9">
        <f t="shared" si="0"/>
        <v>0</v>
      </c>
    </row>
    <row r="11" spans="1:9" x14ac:dyDescent="0.35">
      <c r="A11" s="6" t="s">
        <v>21</v>
      </c>
      <c r="B11" s="7" t="s">
        <v>22</v>
      </c>
      <c r="C11" s="8">
        <v>206980000</v>
      </c>
      <c r="D11" s="8">
        <f t="shared" si="1"/>
        <v>0</v>
      </c>
      <c r="E11" s="8">
        <f t="shared" si="1"/>
        <v>0</v>
      </c>
      <c r="F11" s="8">
        <f t="shared" si="1"/>
        <v>0</v>
      </c>
      <c r="G11" s="8">
        <f t="shared" si="1"/>
        <v>0</v>
      </c>
      <c r="H11" s="8">
        <f t="shared" si="1"/>
        <v>206980000</v>
      </c>
      <c r="I11" s="9">
        <f t="shared" si="0"/>
        <v>0</v>
      </c>
    </row>
    <row r="12" spans="1:9" x14ac:dyDescent="0.35">
      <c r="A12" s="6" t="s">
        <v>23</v>
      </c>
      <c r="B12" s="7" t="s">
        <v>22</v>
      </c>
      <c r="C12" s="8">
        <v>206980000</v>
      </c>
      <c r="D12" s="8">
        <f t="shared" si="1"/>
        <v>0</v>
      </c>
      <c r="E12" s="8">
        <f t="shared" si="1"/>
        <v>0</v>
      </c>
      <c r="F12" s="8">
        <f t="shared" si="1"/>
        <v>0</v>
      </c>
      <c r="G12" s="8">
        <f t="shared" si="1"/>
        <v>0</v>
      </c>
      <c r="H12" s="8">
        <f t="shared" si="1"/>
        <v>206980000</v>
      </c>
      <c r="I12" s="9">
        <f t="shared" si="0"/>
        <v>0</v>
      </c>
    </row>
    <row r="13" spans="1:9" x14ac:dyDescent="0.35">
      <c r="A13" s="6" t="s">
        <v>24</v>
      </c>
      <c r="B13" s="7" t="s">
        <v>25</v>
      </c>
      <c r="C13" s="8">
        <v>206980000</v>
      </c>
      <c r="D13" s="8">
        <f t="shared" si="1"/>
        <v>0</v>
      </c>
      <c r="E13" s="8">
        <f t="shared" si="1"/>
        <v>0</v>
      </c>
      <c r="F13" s="8">
        <f t="shared" si="1"/>
        <v>0</v>
      </c>
      <c r="G13" s="8">
        <f t="shared" si="1"/>
        <v>0</v>
      </c>
      <c r="H13" s="8">
        <f t="shared" si="1"/>
        <v>206980000</v>
      </c>
      <c r="I13" s="9">
        <f t="shared" si="0"/>
        <v>0</v>
      </c>
    </row>
    <row r="14" spans="1:9" x14ac:dyDescent="0.35">
      <c r="A14" s="6" t="s">
        <v>26</v>
      </c>
      <c r="B14" s="10" t="s">
        <v>150</v>
      </c>
      <c r="C14" s="8">
        <v>206980000</v>
      </c>
      <c r="D14" s="8">
        <v>0</v>
      </c>
      <c r="E14" s="8">
        <v>0</v>
      </c>
      <c r="F14" s="8">
        <v>0</v>
      </c>
      <c r="G14" s="8">
        <f>SUM(D14:F14)</f>
        <v>0</v>
      </c>
      <c r="H14" s="8">
        <f>C14-G14</f>
        <v>206980000</v>
      </c>
      <c r="I14" s="9">
        <f t="shared" si="0"/>
        <v>0</v>
      </c>
    </row>
    <row r="15" spans="1:9" x14ac:dyDescent="0.35">
      <c r="A15" s="6" t="s">
        <v>28</v>
      </c>
      <c r="B15" s="7" t="s">
        <v>29</v>
      </c>
      <c r="C15" s="8">
        <v>6058000</v>
      </c>
      <c r="D15" s="8">
        <f t="shared" ref="D15:H19" si="2">D16</f>
        <v>0</v>
      </c>
      <c r="E15" s="8">
        <f t="shared" si="2"/>
        <v>0</v>
      </c>
      <c r="F15" s="8">
        <f t="shared" si="2"/>
        <v>0</v>
      </c>
      <c r="G15" s="8">
        <f t="shared" si="2"/>
        <v>0</v>
      </c>
      <c r="H15" s="8">
        <f t="shared" si="2"/>
        <v>6058000</v>
      </c>
      <c r="I15" s="9">
        <f t="shared" si="0"/>
        <v>0</v>
      </c>
    </row>
    <row r="16" spans="1:9" x14ac:dyDescent="0.35">
      <c r="A16" s="6" t="s">
        <v>30</v>
      </c>
      <c r="B16" s="7" t="s">
        <v>31</v>
      </c>
      <c r="C16" s="8">
        <v>6058000</v>
      </c>
      <c r="D16" s="8">
        <f t="shared" si="2"/>
        <v>0</v>
      </c>
      <c r="E16" s="8">
        <f t="shared" si="2"/>
        <v>0</v>
      </c>
      <c r="F16" s="8">
        <f t="shared" si="2"/>
        <v>0</v>
      </c>
      <c r="G16" s="8">
        <f t="shared" si="2"/>
        <v>0</v>
      </c>
      <c r="H16" s="8">
        <f t="shared" si="2"/>
        <v>6058000</v>
      </c>
      <c r="I16" s="9">
        <f t="shared" si="0"/>
        <v>0</v>
      </c>
    </row>
    <row r="17" spans="1:9" x14ac:dyDescent="0.35">
      <c r="A17" s="6" t="s">
        <v>32</v>
      </c>
      <c r="B17" s="7" t="s">
        <v>33</v>
      </c>
      <c r="C17" s="8">
        <v>6058000</v>
      </c>
      <c r="D17" s="8">
        <f t="shared" si="2"/>
        <v>0</v>
      </c>
      <c r="E17" s="8">
        <f t="shared" si="2"/>
        <v>0</v>
      </c>
      <c r="F17" s="8">
        <f t="shared" si="2"/>
        <v>0</v>
      </c>
      <c r="G17" s="8">
        <f t="shared" si="2"/>
        <v>0</v>
      </c>
      <c r="H17" s="8">
        <f t="shared" si="2"/>
        <v>6058000</v>
      </c>
      <c r="I17" s="9">
        <f t="shared" si="0"/>
        <v>0</v>
      </c>
    </row>
    <row r="18" spans="1:9" x14ac:dyDescent="0.35">
      <c r="A18" s="6" t="s">
        <v>23</v>
      </c>
      <c r="B18" s="7" t="s">
        <v>33</v>
      </c>
      <c r="C18" s="8">
        <v>6058000</v>
      </c>
      <c r="D18" s="8">
        <f t="shared" si="2"/>
        <v>0</v>
      </c>
      <c r="E18" s="8">
        <f t="shared" si="2"/>
        <v>0</v>
      </c>
      <c r="F18" s="8">
        <f t="shared" si="2"/>
        <v>0</v>
      </c>
      <c r="G18" s="8">
        <f t="shared" si="2"/>
        <v>0</v>
      </c>
      <c r="H18" s="8">
        <f t="shared" si="2"/>
        <v>6058000</v>
      </c>
      <c r="I18" s="9">
        <f t="shared" si="0"/>
        <v>0</v>
      </c>
    </row>
    <row r="19" spans="1:9" x14ac:dyDescent="0.35">
      <c r="A19" s="6" t="s">
        <v>24</v>
      </c>
      <c r="B19" s="7" t="s">
        <v>25</v>
      </c>
      <c r="C19" s="8">
        <v>6058000</v>
      </c>
      <c r="D19" s="8">
        <f t="shared" si="2"/>
        <v>0</v>
      </c>
      <c r="E19" s="8">
        <f t="shared" si="2"/>
        <v>0</v>
      </c>
      <c r="F19" s="8">
        <f t="shared" si="2"/>
        <v>0</v>
      </c>
      <c r="G19" s="8">
        <f t="shared" si="2"/>
        <v>0</v>
      </c>
      <c r="H19" s="8">
        <f t="shared" si="2"/>
        <v>6058000</v>
      </c>
      <c r="I19" s="9">
        <f t="shared" si="0"/>
        <v>0</v>
      </c>
    </row>
    <row r="20" spans="1:9" x14ac:dyDescent="0.35">
      <c r="A20" s="6" t="s">
        <v>26</v>
      </c>
      <c r="B20" s="7" t="s">
        <v>34</v>
      </c>
      <c r="C20" s="8">
        <v>6058000</v>
      </c>
      <c r="D20" s="8">
        <v>0</v>
      </c>
      <c r="E20" s="8">
        <v>0</v>
      </c>
      <c r="F20" s="8">
        <v>0</v>
      </c>
      <c r="G20" s="8">
        <f>SUM(D20:F20)</f>
        <v>0</v>
      </c>
      <c r="H20" s="8">
        <f>C20-G20</f>
        <v>6058000</v>
      </c>
      <c r="I20" s="9">
        <f t="shared" si="0"/>
        <v>0</v>
      </c>
    </row>
    <row r="21" spans="1:9" x14ac:dyDescent="0.35">
      <c r="A21" s="6" t="s">
        <v>35</v>
      </c>
      <c r="B21" s="7" t="s">
        <v>36</v>
      </c>
      <c r="C21" s="8">
        <v>233647000</v>
      </c>
      <c r="D21" s="8">
        <f t="shared" ref="D21:H26" si="3">D22</f>
        <v>0</v>
      </c>
      <c r="E21" s="8">
        <f t="shared" si="3"/>
        <v>0</v>
      </c>
      <c r="F21" s="8">
        <f t="shared" si="3"/>
        <v>0</v>
      </c>
      <c r="G21" s="8">
        <f t="shared" si="3"/>
        <v>0</v>
      </c>
      <c r="H21" s="8">
        <f t="shared" si="3"/>
        <v>233647000</v>
      </c>
      <c r="I21" s="9">
        <f t="shared" si="0"/>
        <v>0</v>
      </c>
    </row>
    <row r="22" spans="1:9" x14ac:dyDescent="0.35">
      <c r="A22" s="6" t="s">
        <v>37</v>
      </c>
      <c r="B22" s="7" t="s">
        <v>18</v>
      </c>
      <c r="C22" s="8">
        <v>233647000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233647000</v>
      </c>
      <c r="I22" s="9">
        <f t="shared" si="0"/>
        <v>0</v>
      </c>
    </row>
    <row r="23" spans="1:9" x14ac:dyDescent="0.35">
      <c r="A23" s="6" t="s">
        <v>38</v>
      </c>
      <c r="B23" s="7" t="s">
        <v>39</v>
      </c>
      <c r="C23" s="8">
        <v>233647000</v>
      </c>
      <c r="D23" s="8">
        <f t="shared" si="3"/>
        <v>0</v>
      </c>
      <c r="E23" s="8">
        <f t="shared" si="3"/>
        <v>0</v>
      </c>
      <c r="F23" s="8">
        <f t="shared" si="3"/>
        <v>0</v>
      </c>
      <c r="G23" s="8">
        <f t="shared" si="3"/>
        <v>0</v>
      </c>
      <c r="H23" s="8">
        <f t="shared" si="3"/>
        <v>233647000</v>
      </c>
      <c r="I23" s="9">
        <f t="shared" si="0"/>
        <v>0</v>
      </c>
    </row>
    <row r="24" spans="1:9" x14ac:dyDescent="0.35">
      <c r="A24" s="6" t="s">
        <v>21</v>
      </c>
      <c r="B24" s="7" t="s">
        <v>40</v>
      </c>
      <c r="C24" s="8">
        <v>233647000</v>
      </c>
      <c r="D24" s="8">
        <f t="shared" si="3"/>
        <v>0</v>
      </c>
      <c r="E24" s="8">
        <f t="shared" si="3"/>
        <v>0</v>
      </c>
      <c r="F24" s="8">
        <f t="shared" si="3"/>
        <v>0</v>
      </c>
      <c r="G24" s="8">
        <f t="shared" si="3"/>
        <v>0</v>
      </c>
      <c r="H24" s="8">
        <f t="shared" si="3"/>
        <v>233647000</v>
      </c>
      <c r="I24" s="9">
        <f t="shared" si="0"/>
        <v>0</v>
      </c>
    </row>
    <row r="25" spans="1:9" x14ac:dyDescent="0.35">
      <c r="A25" s="6" t="s">
        <v>23</v>
      </c>
      <c r="B25" s="7" t="s">
        <v>40</v>
      </c>
      <c r="C25" s="8">
        <v>233647000</v>
      </c>
      <c r="D25" s="8">
        <f t="shared" si="3"/>
        <v>0</v>
      </c>
      <c r="E25" s="8">
        <f t="shared" si="3"/>
        <v>0</v>
      </c>
      <c r="F25" s="8">
        <f t="shared" si="3"/>
        <v>0</v>
      </c>
      <c r="G25" s="8">
        <f t="shared" si="3"/>
        <v>0</v>
      </c>
      <c r="H25" s="8">
        <f t="shared" si="3"/>
        <v>233647000</v>
      </c>
      <c r="I25" s="9">
        <f t="shared" si="0"/>
        <v>0</v>
      </c>
    </row>
    <row r="26" spans="1:9" x14ac:dyDescent="0.35">
      <c r="A26" s="6" t="s">
        <v>24</v>
      </c>
      <c r="B26" s="7" t="s">
        <v>25</v>
      </c>
      <c r="C26" s="8">
        <v>233647000</v>
      </c>
      <c r="D26" s="8">
        <f t="shared" si="3"/>
        <v>0</v>
      </c>
      <c r="E26" s="8">
        <f t="shared" si="3"/>
        <v>0</v>
      </c>
      <c r="F26" s="8">
        <f t="shared" si="3"/>
        <v>0</v>
      </c>
      <c r="G26" s="8">
        <f t="shared" si="3"/>
        <v>0</v>
      </c>
      <c r="H26" s="8">
        <f t="shared" si="3"/>
        <v>233647000</v>
      </c>
      <c r="I26" s="9">
        <f t="shared" si="0"/>
        <v>0</v>
      </c>
    </row>
    <row r="27" spans="1:9" x14ac:dyDescent="0.35">
      <c r="A27" s="6" t="s">
        <v>26</v>
      </c>
      <c r="B27" s="7" t="s">
        <v>41</v>
      </c>
      <c r="C27" s="8">
        <v>233647000</v>
      </c>
      <c r="D27" s="8">
        <v>0</v>
      </c>
      <c r="E27" s="8">
        <v>0</v>
      </c>
      <c r="F27" s="8">
        <v>0</v>
      </c>
      <c r="G27" s="8">
        <f>SUM(D27:F27)</f>
        <v>0</v>
      </c>
      <c r="H27" s="8">
        <f>C27-G27</f>
        <v>233647000</v>
      </c>
      <c r="I27" s="9">
        <f t="shared" si="0"/>
        <v>0</v>
      </c>
    </row>
    <row r="28" spans="1:9" x14ac:dyDescent="0.35">
      <c r="A28" s="6" t="s">
        <v>42</v>
      </c>
      <c r="B28" s="7" t="s">
        <v>43</v>
      </c>
      <c r="C28" s="8">
        <v>2352463000</v>
      </c>
      <c r="D28" s="8">
        <f>D29+D59+D93</f>
        <v>219391712</v>
      </c>
      <c r="E28" s="8">
        <f>E29+E59+E93</f>
        <v>0</v>
      </c>
      <c r="F28" s="8">
        <f>F29+F59+F93</f>
        <v>0</v>
      </c>
      <c r="G28" s="8">
        <f>G29+G59+G93</f>
        <v>219391712</v>
      </c>
      <c r="H28" s="8">
        <f>H29+H59+H93</f>
        <v>2133071288</v>
      </c>
      <c r="I28" s="9">
        <f t="shared" si="0"/>
        <v>9.3260430450978399E-2</v>
      </c>
    </row>
    <row r="29" spans="1:9" x14ac:dyDescent="0.35">
      <c r="A29" s="6" t="s">
        <v>44</v>
      </c>
      <c r="B29" s="7" t="s">
        <v>45</v>
      </c>
      <c r="C29" s="8">
        <v>1978461000</v>
      </c>
      <c r="D29" s="8">
        <f t="shared" ref="D29:H31" si="4">D30</f>
        <v>208640226</v>
      </c>
      <c r="E29" s="8">
        <f t="shared" si="4"/>
        <v>0</v>
      </c>
      <c r="F29" s="8">
        <f t="shared" si="4"/>
        <v>0</v>
      </c>
      <c r="G29" s="8">
        <f t="shared" si="4"/>
        <v>208640226</v>
      </c>
      <c r="H29" s="8">
        <f t="shared" si="4"/>
        <v>1769820774</v>
      </c>
      <c r="I29" s="9">
        <f t="shared" si="0"/>
        <v>0.10545581944754029</v>
      </c>
    </row>
    <row r="30" spans="1:9" x14ac:dyDescent="0.35">
      <c r="A30" s="6" t="s">
        <v>46</v>
      </c>
      <c r="B30" s="7" t="s">
        <v>47</v>
      </c>
      <c r="C30" s="8">
        <v>1978461000</v>
      </c>
      <c r="D30" s="8">
        <f t="shared" si="4"/>
        <v>208640226</v>
      </c>
      <c r="E30" s="8">
        <f t="shared" si="4"/>
        <v>0</v>
      </c>
      <c r="F30" s="8">
        <f t="shared" si="4"/>
        <v>0</v>
      </c>
      <c r="G30" s="8">
        <f t="shared" si="4"/>
        <v>208640226</v>
      </c>
      <c r="H30" s="8">
        <f t="shared" si="4"/>
        <v>1769820774</v>
      </c>
      <c r="I30" s="9">
        <f t="shared" si="0"/>
        <v>0.10545581944754029</v>
      </c>
    </row>
    <row r="31" spans="1:9" x14ac:dyDescent="0.35">
      <c r="A31" s="6" t="s">
        <v>48</v>
      </c>
      <c r="B31" s="7" t="s">
        <v>49</v>
      </c>
      <c r="C31" s="8">
        <v>1978461000</v>
      </c>
      <c r="D31" s="8">
        <f t="shared" si="4"/>
        <v>208640226</v>
      </c>
      <c r="E31" s="8">
        <f t="shared" si="4"/>
        <v>0</v>
      </c>
      <c r="F31" s="8">
        <f t="shared" si="4"/>
        <v>0</v>
      </c>
      <c r="G31" s="8">
        <f t="shared" si="4"/>
        <v>208640226</v>
      </c>
      <c r="H31" s="8">
        <f t="shared" si="4"/>
        <v>1769820774</v>
      </c>
      <c r="I31" s="9">
        <f t="shared" si="0"/>
        <v>0.10545581944754029</v>
      </c>
    </row>
    <row r="32" spans="1:9" x14ac:dyDescent="0.35">
      <c r="A32" s="6" t="s">
        <v>50</v>
      </c>
      <c r="B32" s="7" t="s">
        <v>51</v>
      </c>
      <c r="C32" s="8">
        <v>1978461000</v>
      </c>
      <c r="D32" s="8">
        <f>D33+D56</f>
        <v>208640226</v>
      </c>
      <c r="E32" s="8">
        <f>E33+E56</f>
        <v>0</v>
      </c>
      <c r="F32" s="8">
        <f>F33+F56</f>
        <v>0</v>
      </c>
      <c r="G32" s="8">
        <f>G33+G56</f>
        <v>208640226</v>
      </c>
      <c r="H32" s="8">
        <f>H33+H56</f>
        <v>1769820774</v>
      </c>
      <c r="I32" s="9">
        <f t="shared" si="0"/>
        <v>0.10545581944754029</v>
      </c>
    </row>
    <row r="33" spans="1:9" x14ac:dyDescent="0.35">
      <c r="A33" s="6" t="s">
        <v>23</v>
      </c>
      <c r="B33" s="7" t="s">
        <v>51</v>
      </c>
      <c r="C33" s="8">
        <v>1209966000</v>
      </c>
      <c r="D33" s="8">
        <f>D34+D36+D38+D40+D42+D44+D46+D48+D54+D50+D52</f>
        <v>90410226</v>
      </c>
      <c r="E33" s="8">
        <f>E34+E36+E38+E40+E42+E44+E46+E48+E54+E50+E52</f>
        <v>0</v>
      </c>
      <c r="F33" s="8">
        <f>F34+F36+F38+F40+F42+F44+F46+F48+F54+F50+F52</f>
        <v>0</v>
      </c>
      <c r="G33" s="8">
        <f>G34+G36+G38+G40+G42+G44+G46+G48+G54+G50+G52</f>
        <v>90410226</v>
      </c>
      <c r="H33" s="8">
        <f>H34+H36+H38+H40+H42+H44+H46+H48+H54+H50+H52</f>
        <v>1119555774</v>
      </c>
      <c r="I33" s="9">
        <f t="shared" si="0"/>
        <v>7.4721294647948786E-2</v>
      </c>
    </row>
    <row r="34" spans="1:9" x14ac:dyDescent="0.35">
      <c r="A34" s="6" t="s">
        <v>52</v>
      </c>
      <c r="B34" s="7" t="s">
        <v>53</v>
      </c>
      <c r="C34" s="8">
        <v>369921000</v>
      </c>
      <c r="D34" s="8">
        <f>D35</f>
        <v>69574000</v>
      </c>
      <c r="E34" s="8">
        <f>E35</f>
        <v>0</v>
      </c>
      <c r="F34" s="8">
        <f>F35</f>
        <v>0</v>
      </c>
      <c r="G34" s="8">
        <f>G35</f>
        <v>69574000</v>
      </c>
      <c r="H34" s="8">
        <f>H35</f>
        <v>300347000</v>
      </c>
      <c r="I34" s="9">
        <f t="shared" si="0"/>
        <v>0.18807799503137157</v>
      </c>
    </row>
    <row r="35" spans="1:9" x14ac:dyDescent="0.35">
      <c r="A35" s="6" t="s">
        <v>26</v>
      </c>
      <c r="B35" s="7" t="s">
        <v>54</v>
      </c>
      <c r="C35" s="8">
        <v>369921000</v>
      </c>
      <c r="D35" s="8">
        <f>2*34787000</f>
        <v>69574000</v>
      </c>
      <c r="E35" s="8">
        <v>0</v>
      </c>
      <c r="F35" s="8">
        <v>0</v>
      </c>
      <c r="G35" s="8">
        <f>SUM(D35:F35)</f>
        <v>69574000</v>
      </c>
      <c r="H35" s="8">
        <f>C35-G35</f>
        <v>300347000</v>
      </c>
      <c r="I35" s="9">
        <f t="shared" si="0"/>
        <v>0.18807799503137157</v>
      </c>
    </row>
    <row r="36" spans="1:9" x14ac:dyDescent="0.35">
      <c r="A36" s="6" t="s">
        <v>55</v>
      </c>
      <c r="B36" s="7" t="s">
        <v>56</v>
      </c>
      <c r="C36" s="8">
        <v>7000</v>
      </c>
      <c r="D36" s="8">
        <f>D37</f>
        <v>1032</v>
      </c>
      <c r="E36" s="8">
        <f>E37</f>
        <v>0</v>
      </c>
      <c r="F36" s="8">
        <f>F37</f>
        <v>0</v>
      </c>
      <c r="G36" s="8">
        <f>G37</f>
        <v>1032</v>
      </c>
      <c r="H36" s="8">
        <f>H37</f>
        <v>5968</v>
      </c>
      <c r="I36" s="9">
        <f t="shared" si="0"/>
        <v>0.14742857142857144</v>
      </c>
    </row>
    <row r="37" spans="1:9" x14ac:dyDescent="0.35">
      <c r="A37" s="6" t="s">
        <v>26</v>
      </c>
      <c r="B37" s="7" t="s">
        <v>57</v>
      </c>
      <c r="C37" s="8">
        <v>7000</v>
      </c>
      <c r="D37" s="8">
        <f>2*516</f>
        <v>1032</v>
      </c>
      <c r="E37" s="8">
        <v>0</v>
      </c>
      <c r="F37" s="8">
        <v>0</v>
      </c>
      <c r="G37" s="8">
        <f>SUM(D37:F37)</f>
        <v>1032</v>
      </c>
      <c r="H37" s="8">
        <f>C37-G37</f>
        <v>5968</v>
      </c>
      <c r="I37" s="9">
        <f t="shared" si="0"/>
        <v>0.14742857142857144</v>
      </c>
    </row>
    <row r="38" spans="1:9" x14ac:dyDescent="0.35">
      <c r="A38" s="6" t="s">
        <v>58</v>
      </c>
      <c r="B38" s="7" t="s">
        <v>59</v>
      </c>
      <c r="C38" s="8">
        <v>31920000</v>
      </c>
      <c r="D38" s="8">
        <f>D39</f>
        <v>6336020</v>
      </c>
      <c r="E38" s="8">
        <f>E39</f>
        <v>0</v>
      </c>
      <c r="F38" s="8">
        <f>F39</f>
        <v>0</v>
      </c>
      <c r="G38" s="8">
        <f>G39</f>
        <v>6336020</v>
      </c>
      <c r="H38" s="8">
        <f>H39</f>
        <v>25583980</v>
      </c>
      <c r="I38" s="9">
        <f t="shared" si="0"/>
        <v>0.19849686716791981</v>
      </c>
    </row>
    <row r="39" spans="1:9" x14ac:dyDescent="0.35">
      <c r="A39" s="6" t="s">
        <v>26</v>
      </c>
      <c r="B39" s="7" t="s">
        <v>60</v>
      </c>
      <c r="C39" s="8">
        <v>31920000</v>
      </c>
      <c r="D39" s="8">
        <f>2*3168010</f>
        <v>6336020</v>
      </c>
      <c r="E39" s="8">
        <v>0</v>
      </c>
      <c r="F39" s="8">
        <v>0</v>
      </c>
      <c r="G39" s="8">
        <f>SUM(D39:F39)</f>
        <v>6336020</v>
      </c>
      <c r="H39" s="8">
        <f>C39-G39</f>
        <v>25583980</v>
      </c>
      <c r="I39" s="9">
        <f t="shared" si="0"/>
        <v>0.19849686716791981</v>
      </c>
    </row>
    <row r="40" spans="1:9" x14ac:dyDescent="0.35">
      <c r="A40" s="6" t="s">
        <v>61</v>
      </c>
      <c r="B40" s="7" t="s">
        <v>62</v>
      </c>
      <c r="C40" s="8">
        <v>9802000</v>
      </c>
      <c r="D40" s="8">
        <f>D41</f>
        <v>1793944</v>
      </c>
      <c r="E40" s="8">
        <f>E41</f>
        <v>0</v>
      </c>
      <c r="F40" s="8">
        <f>F41</f>
        <v>0</v>
      </c>
      <c r="G40" s="8">
        <f>G41</f>
        <v>1793944</v>
      </c>
      <c r="H40" s="8">
        <f>H41</f>
        <v>8008056</v>
      </c>
      <c r="I40" s="9">
        <f t="shared" si="0"/>
        <v>0.18301815955927361</v>
      </c>
    </row>
    <row r="41" spans="1:9" x14ac:dyDescent="0.35">
      <c r="A41" s="6" t="s">
        <v>26</v>
      </c>
      <c r="B41" s="7" t="s">
        <v>63</v>
      </c>
      <c r="C41" s="8">
        <v>9802000</v>
      </c>
      <c r="D41" s="8">
        <f>2*896972</f>
        <v>1793944</v>
      </c>
      <c r="E41" s="8">
        <v>0</v>
      </c>
      <c r="F41" s="8">
        <v>0</v>
      </c>
      <c r="G41" s="8">
        <f>SUM(D41:F41)</f>
        <v>1793944</v>
      </c>
      <c r="H41" s="8">
        <f>C41-G41</f>
        <v>8008056</v>
      </c>
      <c r="I41" s="9">
        <f t="shared" si="0"/>
        <v>0.18301815955927361</v>
      </c>
    </row>
    <row r="42" spans="1:9" x14ac:dyDescent="0.35">
      <c r="A42" s="6" t="s">
        <v>64</v>
      </c>
      <c r="B42" s="7" t="s">
        <v>65</v>
      </c>
      <c r="C42" s="8">
        <v>41940000</v>
      </c>
      <c r="D42" s="8">
        <f>D43</f>
        <v>5760000</v>
      </c>
      <c r="E42" s="8">
        <f>E43</f>
        <v>0</v>
      </c>
      <c r="F42" s="8">
        <f>F43</f>
        <v>0</v>
      </c>
      <c r="G42" s="8">
        <f>G43</f>
        <v>5760000</v>
      </c>
      <c r="H42" s="8">
        <f>H43</f>
        <v>36180000</v>
      </c>
      <c r="I42" s="9">
        <f t="shared" si="0"/>
        <v>0.13733905579399142</v>
      </c>
    </row>
    <row r="43" spans="1:9" x14ac:dyDescent="0.35">
      <c r="A43" s="6" t="s">
        <v>26</v>
      </c>
      <c r="B43" s="7" t="s">
        <v>66</v>
      </c>
      <c r="C43" s="8">
        <v>41940000</v>
      </c>
      <c r="D43" s="8">
        <f>2*2880000</f>
        <v>5760000</v>
      </c>
      <c r="E43" s="8">
        <v>0</v>
      </c>
      <c r="F43" s="8">
        <v>0</v>
      </c>
      <c r="G43" s="8">
        <f>SUM(D43:F43)</f>
        <v>5760000</v>
      </c>
      <c r="H43" s="8">
        <f>C43-G43</f>
        <v>36180000</v>
      </c>
      <c r="I43" s="9">
        <f t="shared" si="0"/>
        <v>0.13733905579399142</v>
      </c>
    </row>
    <row r="44" spans="1:9" x14ac:dyDescent="0.35">
      <c r="A44" s="6" t="s">
        <v>67</v>
      </c>
      <c r="B44" s="7" t="s">
        <v>68</v>
      </c>
      <c r="C44" s="8">
        <v>1000</v>
      </c>
      <c r="D44" s="8">
        <f>D45</f>
        <v>0</v>
      </c>
      <c r="E44" s="8">
        <f>E45</f>
        <v>0</v>
      </c>
      <c r="F44" s="8">
        <f>F45</f>
        <v>0</v>
      </c>
      <c r="G44" s="8">
        <f>G45</f>
        <v>0</v>
      </c>
      <c r="H44" s="8">
        <f>H45</f>
        <v>1000</v>
      </c>
      <c r="I44" s="9">
        <f t="shared" si="0"/>
        <v>0</v>
      </c>
    </row>
    <row r="45" spans="1:9" x14ac:dyDescent="0.35">
      <c r="A45" s="6" t="s">
        <v>26</v>
      </c>
      <c r="B45" s="7" t="s">
        <v>69</v>
      </c>
      <c r="C45" s="8">
        <v>1000</v>
      </c>
      <c r="D45" s="8">
        <v>0</v>
      </c>
      <c r="E45" s="8">
        <v>0</v>
      </c>
      <c r="F45" s="8">
        <v>0</v>
      </c>
      <c r="G45" s="8">
        <f>SUM(D45:F45)</f>
        <v>0</v>
      </c>
      <c r="H45" s="8">
        <f>C45-G45</f>
        <v>1000</v>
      </c>
      <c r="I45" s="9">
        <f t="shared" si="0"/>
        <v>0</v>
      </c>
    </row>
    <row r="46" spans="1:9" x14ac:dyDescent="0.35">
      <c r="A46" s="6" t="s">
        <v>70</v>
      </c>
      <c r="B46" s="7" t="s">
        <v>71</v>
      </c>
      <c r="C46" s="8">
        <v>1051000</v>
      </c>
      <c r="D46" s="8">
        <f>D47</f>
        <v>90350</v>
      </c>
      <c r="E46" s="8">
        <f>E47</f>
        <v>0</v>
      </c>
      <c r="F46" s="8">
        <f>F47</f>
        <v>0</v>
      </c>
      <c r="G46" s="8">
        <f>G47</f>
        <v>90350</v>
      </c>
      <c r="H46" s="8">
        <f>H47</f>
        <v>960650</v>
      </c>
      <c r="I46" s="9">
        <f t="shared" si="0"/>
        <v>8.5965746907706947E-2</v>
      </c>
    </row>
    <row r="47" spans="1:9" x14ac:dyDescent="0.35">
      <c r="A47" s="6" t="s">
        <v>26</v>
      </c>
      <c r="B47" s="7" t="s">
        <v>72</v>
      </c>
      <c r="C47" s="8">
        <v>1051000</v>
      </c>
      <c r="D47" s="8">
        <f>2*45175</f>
        <v>90350</v>
      </c>
      <c r="E47" s="8">
        <v>0</v>
      </c>
      <c r="F47" s="8">
        <v>0</v>
      </c>
      <c r="G47" s="8">
        <f>SUM(D47:F47)</f>
        <v>90350</v>
      </c>
      <c r="H47" s="8">
        <f>C47-G47</f>
        <v>960650</v>
      </c>
      <c r="I47" s="9">
        <f t="shared" si="0"/>
        <v>8.5965746907706947E-2</v>
      </c>
    </row>
    <row r="48" spans="1:9" x14ac:dyDescent="0.35">
      <c r="A48" s="6" t="s">
        <v>73</v>
      </c>
      <c r="B48" s="7" t="s">
        <v>74</v>
      </c>
      <c r="C48" s="8">
        <v>26651000</v>
      </c>
      <c r="D48" s="8">
        <f>D49</f>
        <v>4634880</v>
      </c>
      <c r="E48" s="8">
        <f>E49</f>
        <v>0</v>
      </c>
      <c r="F48" s="8">
        <f>F49</f>
        <v>0</v>
      </c>
      <c r="G48" s="8">
        <f>G49</f>
        <v>4634880</v>
      </c>
      <c r="H48" s="8">
        <f>H49</f>
        <v>22016120</v>
      </c>
      <c r="I48" s="9">
        <f t="shared" si="0"/>
        <v>0.17391017222618288</v>
      </c>
    </row>
    <row r="49" spans="1:9" x14ac:dyDescent="0.35">
      <c r="A49" s="6" t="s">
        <v>26</v>
      </c>
      <c r="B49" s="7" t="s">
        <v>75</v>
      </c>
      <c r="C49" s="8">
        <v>26651000</v>
      </c>
      <c r="D49" s="8">
        <f>2*2317440</f>
        <v>4634880</v>
      </c>
      <c r="E49" s="8">
        <v>0</v>
      </c>
      <c r="F49" s="8">
        <v>0</v>
      </c>
      <c r="G49" s="8">
        <f>SUM(D49:F49)</f>
        <v>4634880</v>
      </c>
      <c r="H49" s="8">
        <f>C49-G49</f>
        <v>22016120</v>
      </c>
      <c r="I49" s="9">
        <f t="shared" si="0"/>
        <v>0.17391017222618288</v>
      </c>
    </row>
    <row r="50" spans="1:9" x14ac:dyDescent="0.35">
      <c r="A50" s="6" t="s">
        <v>76</v>
      </c>
      <c r="B50" s="7" t="s">
        <v>77</v>
      </c>
      <c r="C50" s="8">
        <v>118676000</v>
      </c>
      <c r="D50" s="8">
        <f>D51</f>
        <v>0</v>
      </c>
      <c r="E50" s="8">
        <f>E51</f>
        <v>0</v>
      </c>
      <c r="F50" s="8">
        <f>F51</f>
        <v>0</v>
      </c>
      <c r="G50" s="8">
        <f>G51</f>
        <v>0</v>
      </c>
      <c r="H50" s="8">
        <f>H51</f>
        <v>118676000</v>
      </c>
      <c r="I50" s="9">
        <f t="shared" si="0"/>
        <v>0</v>
      </c>
    </row>
    <row r="51" spans="1:9" x14ac:dyDescent="0.35">
      <c r="A51" s="6" t="s">
        <v>26</v>
      </c>
      <c r="B51" s="7" t="s">
        <v>78</v>
      </c>
      <c r="C51" s="8">
        <v>118676000</v>
      </c>
      <c r="D51" s="8">
        <v>0</v>
      </c>
      <c r="E51" s="8">
        <v>0</v>
      </c>
      <c r="F51" s="8">
        <v>0</v>
      </c>
      <c r="G51" s="8">
        <f>SUM(D51:F51)</f>
        <v>0</v>
      </c>
      <c r="H51" s="8">
        <f>C51-G51</f>
        <v>118676000</v>
      </c>
      <c r="I51" s="9">
        <f t="shared" si="0"/>
        <v>0</v>
      </c>
    </row>
    <row r="52" spans="1:9" x14ac:dyDescent="0.35">
      <c r="A52" s="6" t="s">
        <v>79</v>
      </c>
      <c r="B52" s="7" t="s">
        <v>80</v>
      </c>
      <c r="C52" s="8">
        <v>14005000</v>
      </c>
      <c r="D52" s="8">
        <f>D53</f>
        <v>2220000</v>
      </c>
      <c r="E52" s="8">
        <f>E53</f>
        <v>0</v>
      </c>
      <c r="F52" s="8">
        <f>F53</f>
        <v>0</v>
      </c>
      <c r="G52" s="8">
        <f>G53</f>
        <v>2220000</v>
      </c>
      <c r="H52" s="8">
        <f>H53</f>
        <v>11785000</v>
      </c>
      <c r="I52" s="9">
        <f t="shared" si="0"/>
        <v>0.15851481613709389</v>
      </c>
    </row>
    <row r="53" spans="1:9" x14ac:dyDescent="0.35">
      <c r="A53" s="6" t="s">
        <v>26</v>
      </c>
      <c r="B53" s="7" t="s">
        <v>81</v>
      </c>
      <c r="C53" s="8">
        <v>14005000</v>
      </c>
      <c r="D53" s="8">
        <f>2*1110000</f>
        <v>2220000</v>
      </c>
      <c r="E53" s="8">
        <v>0</v>
      </c>
      <c r="F53" s="8">
        <v>0</v>
      </c>
      <c r="G53" s="8">
        <f>SUM(D53:F53)</f>
        <v>2220000</v>
      </c>
      <c r="H53" s="8">
        <f>C53-G53</f>
        <v>11785000</v>
      </c>
      <c r="I53" s="9">
        <f t="shared" si="0"/>
        <v>0.15851481613709389</v>
      </c>
    </row>
    <row r="54" spans="1:9" x14ac:dyDescent="0.35">
      <c r="A54" s="6" t="s">
        <v>82</v>
      </c>
      <c r="B54" s="7" t="s">
        <v>83</v>
      </c>
      <c r="C54" s="8">
        <v>595992000</v>
      </c>
      <c r="D54" s="8">
        <f>D55</f>
        <v>0</v>
      </c>
      <c r="E54" s="8">
        <f>E55</f>
        <v>0</v>
      </c>
      <c r="F54" s="8">
        <f>F55</f>
        <v>0</v>
      </c>
      <c r="G54" s="8">
        <f>G55</f>
        <v>0</v>
      </c>
      <c r="H54" s="8">
        <f>H55</f>
        <v>595992000</v>
      </c>
      <c r="I54" s="9">
        <f t="shared" si="0"/>
        <v>0</v>
      </c>
    </row>
    <row r="55" spans="1:9" x14ac:dyDescent="0.35">
      <c r="A55" s="6" t="s">
        <v>26</v>
      </c>
      <c r="B55" s="7" t="s">
        <v>84</v>
      </c>
      <c r="C55" s="8">
        <v>595992000</v>
      </c>
      <c r="D55" s="8">
        <v>0</v>
      </c>
      <c r="E55" s="8">
        <v>0</v>
      </c>
      <c r="F55" s="8">
        <v>0</v>
      </c>
      <c r="G55" s="8">
        <f>SUM(D55:F55)</f>
        <v>0</v>
      </c>
      <c r="H55" s="8">
        <f>C55-G55</f>
        <v>595992000</v>
      </c>
      <c r="I55" s="9">
        <f t="shared" si="0"/>
        <v>0</v>
      </c>
    </row>
    <row r="56" spans="1:9" x14ac:dyDescent="0.35">
      <c r="A56" s="6" t="s">
        <v>85</v>
      </c>
      <c r="B56" s="7" t="s">
        <v>86</v>
      </c>
      <c r="C56" s="8">
        <v>768495000</v>
      </c>
      <c r="D56" s="8">
        <f t="shared" ref="D56:H57" si="5">D57</f>
        <v>118230000</v>
      </c>
      <c r="E56" s="8">
        <f t="shared" si="5"/>
        <v>0</v>
      </c>
      <c r="F56" s="8">
        <f t="shared" si="5"/>
        <v>0</v>
      </c>
      <c r="G56" s="8">
        <f t="shared" si="5"/>
        <v>118230000</v>
      </c>
      <c r="H56" s="8">
        <f t="shared" si="5"/>
        <v>650265000</v>
      </c>
      <c r="I56" s="9">
        <f t="shared" si="0"/>
        <v>0.15384615384615385</v>
      </c>
    </row>
    <row r="57" spans="1:9" x14ac:dyDescent="0.35">
      <c r="A57" s="6" t="s">
        <v>87</v>
      </c>
      <c r="B57" s="7" t="s">
        <v>88</v>
      </c>
      <c r="C57" s="8">
        <v>768495000</v>
      </c>
      <c r="D57" s="8">
        <f t="shared" si="5"/>
        <v>118230000</v>
      </c>
      <c r="E57" s="8">
        <f t="shared" si="5"/>
        <v>0</v>
      </c>
      <c r="F57" s="8">
        <f t="shared" si="5"/>
        <v>0</v>
      </c>
      <c r="G57" s="8">
        <f t="shared" si="5"/>
        <v>118230000</v>
      </c>
      <c r="H57" s="8">
        <f t="shared" si="5"/>
        <v>650265000</v>
      </c>
      <c r="I57" s="9">
        <f t="shared" si="0"/>
        <v>0.15384615384615385</v>
      </c>
    </row>
    <row r="58" spans="1:9" x14ac:dyDescent="0.35">
      <c r="A58" s="6" t="s">
        <v>26</v>
      </c>
      <c r="B58" s="7" t="s">
        <v>89</v>
      </c>
      <c r="C58" s="8">
        <v>768495000</v>
      </c>
      <c r="D58" s="8">
        <f>2*59115000</f>
        <v>118230000</v>
      </c>
      <c r="E58" s="8">
        <v>0</v>
      </c>
      <c r="F58" s="8">
        <v>0</v>
      </c>
      <c r="G58" s="8">
        <f>SUM(D58:F58)</f>
        <v>118230000</v>
      </c>
      <c r="H58" s="8">
        <f>C58-G58</f>
        <v>650265000</v>
      </c>
      <c r="I58" s="9">
        <f t="shared" si="0"/>
        <v>0.15384615384615385</v>
      </c>
    </row>
    <row r="59" spans="1:9" x14ac:dyDescent="0.35">
      <c r="A59" s="6" t="s">
        <v>90</v>
      </c>
      <c r="B59" s="7" t="s">
        <v>91</v>
      </c>
      <c r="C59" s="8">
        <v>366222000</v>
      </c>
      <c r="D59" s="8">
        <f>D60</f>
        <v>10751486</v>
      </c>
      <c r="E59" s="8">
        <f>E60</f>
        <v>0</v>
      </c>
      <c r="F59" s="8">
        <f>F60</f>
        <v>0</v>
      </c>
      <c r="G59" s="8">
        <f>G60</f>
        <v>10751486</v>
      </c>
      <c r="H59" s="8">
        <f>H60</f>
        <v>355470514</v>
      </c>
      <c r="I59" s="9">
        <f t="shared" si="0"/>
        <v>2.9357837595775239E-2</v>
      </c>
    </row>
    <row r="60" spans="1:9" x14ac:dyDescent="0.35">
      <c r="A60" s="6" t="s">
        <v>92</v>
      </c>
      <c r="B60" s="7" t="s">
        <v>47</v>
      </c>
      <c r="C60" s="8">
        <v>366222000</v>
      </c>
      <c r="D60" s="8">
        <f>D61+D66</f>
        <v>10751486</v>
      </c>
      <c r="E60" s="8">
        <f>E61+E66</f>
        <v>0</v>
      </c>
      <c r="F60" s="8">
        <f>F61+F66</f>
        <v>0</v>
      </c>
      <c r="G60" s="8">
        <f>G61+G66</f>
        <v>10751486</v>
      </c>
      <c r="H60" s="8">
        <f>H61+H66</f>
        <v>355470514</v>
      </c>
      <c r="I60" s="9">
        <f t="shared" si="0"/>
        <v>2.9357837595775239E-2</v>
      </c>
    </row>
    <row r="61" spans="1:9" x14ac:dyDescent="0.35">
      <c r="A61" s="6" t="s">
        <v>93</v>
      </c>
      <c r="B61" s="7" t="s">
        <v>94</v>
      </c>
      <c r="C61" s="8">
        <v>67808000</v>
      </c>
      <c r="D61" s="8">
        <f t="shared" ref="D61:H64" si="6">D62</f>
        <v>0</v>
      </c>
      <c r="E61" s="8">
        <f t="shared" si="6"/>
        <v>0</v>
      </c>
      <c r="F61" s="8">
        <f t="shared" si="6"/>
        <v>0</v>
      </c>
      <c r="G61" s="8">
        <f t="shared" si="6"/>
        <v>0</v>
      </c>
      <c r="H61" s="8">
        <f t="shared" si="6"/>
        <v>67808000</v>
      </c>
      <c r="I61" s="9">
        <f t="shared" si="0"/>
        <v>0</v>
      </c>
    </row>
    <row r="62" spans="1:9" x14ac:dyDescent="0.35">
      <c r="A62" s="6" t="s">
        <v>95</v>
      </c>
      <c r="B62" s="7" t="s">
        <v>94</v>
      </c>
      <c r="C62" s="8">
        <v>67808000</v>
      </c>
      <c r="D62" s="8">
        <f t="shared" si="6"/>
        <v>0</v>
      </c>
      <c r="E62" s="8">
        <f t="shared" si="6"/>
        <v>0</v>
      </c>
      <c r="F62" s="8">
        <f t="shared" si="6"/>
        <v>0</v>
      </c>
      <c r="G62" s="8">
        <f t="shared" si="6"/>
        <v>0</v>
      </c>
      <c r="H62" s="8">
        <f t="shared" si="6"/>
        <v>67808000</v>
      </c>
      <c r="I62" s="9">
        <f t="shared" si="0"/>
        <v>0</v>
      </c>
    </row>
    <row r="63" spans="1:9" x14ac:dyDescent="0.35">
      <c r="A63" s="6" t="s">
        <v>23</v>
      </c>
      <c r="B63" s="7" t="s">
        <v>96</v>
      </c>
      <c r="C63" s="8">
        <v>67808000</v>
      </c>
      <c r="D63" s="8">
        <f t="shared" si="6"/>
        <v>0</v>
      </c>
      <c r="E63" s="8">
        <f t="shared" si="6"/>
        <v>0</v>
      </c>
      <c r="F63" s="8">
        <f t="shared" si="6"/>
        <v>0</v>
      </c>
      <c r="G63" s="8">
        <f t="shared" si="6"/>
        <v>0</v>
      </c>
      <c r="H63" s="8">
        <f t="shared" si="6"/>
        <v>67808000</v>
      </c>
      <c r="I63" s="9">
        <f t="shared" si="0"/>
        <v>0</v>
      </c>
    </row>
    <row r="64" spans="1:9" x14ac:dyDescent="0.35">
      <c r="A64" s="6" t="s">
        <v>24</v>
      </c>
      <c r="B64" s="7" t="s">
        <v>25</v>
      </c>
      <c r="C64" s="8">
        <v>67808000</v>
      </c>
      <c r="D64" s="8">
        <f t="shared" si="6"/>
        <v>0</v>
      </c>
      <c r="E64" s="8">
        <f t="shared" si="6"/>
        <v>0</v>
      </c>
      <c r="F64" s="8">
        <f t="shared" si="6"/>
        <v>0</v>
      </c>
      <c r="G64" s="8">
        <f t="shared" si="6"/>
        <v>0</v>
      </c>
      <c r="H64" s="8">
        <f t="shared" si="6"/>
        <v>67808000</v>
      </c>
      <c r="I64" s="9">
        <f t="shared" si="0"/>
        <v>0</v>
      </c>
    </row>
    <row r="65" spans="1:9" x14ac:dyDescent="0.35">
      <c r="A65" s="6" t="s">
        <v>26</v>
      </c>
      <c r="B65" s="7" t="s">
        <v>97</v>
      </c>
      <c r="C65" s="8">
        <v>67808000</v>
      </c>
      <c r="D65" s="8">
        <v>0</v>
      </c>
      <c r="E65" s="8">
        <v>0</v>
      </c>
      <c r="F65" s="8">
        <v>0</v>
      </c>
      <c r="G65" s="8">
        <f>SUM(D65:F65)</f>
        <v>0</v>
      </c>
      <c r="H65" s="8">
        <f>C65-G65</f>
        <v>67808000</v>
      </c>
      <c r="I65" s="9">
        <f t="shared" si="0"/>
        <v>0</v>
      </c>
    </row>
    <row r="66" spans="1:9" x14ac:dyDescent="0.35">
      <c r="A66" s="6" t="s">
        <v>98</v>
      </c>
      <c r="B66" s="7" t="s">
        <v>49</v>
      </c>
      <c r="C66" s="8">
        <v>298414000</v>
      </c>
      <c r="D66" s="8">
        <f t="shared" ref="D66:H67" si="7">D67</f>
        <v>10751486</v>
      </c>
      <c r="E66" s="8">
        <f t="shared" si="7"/>
        <v>0</v>
      </c>
      <c r="F66" s="8">
        <f t="shared" si="7"/>
        <v>0</v>
      </c>
      <c r="G66" s="8">
        <f t="shared" si="7"/>
        <v>10751486</v>
      </c>
      <c r="H66" s="8">
        <f t="shared" si="7"/>
        <v>287662514</v>
      </c>
      <c r="I66" s="9">
        <f t="shared" si="0"/>
        <v>3.6028758704350329E-2</v>
      </c>
    </row>
    <row r="67" spans="1:9" x14ac:dyDescent="0.35">
      <c r="A67" s="6" t="s">
        <v>99</v>
      </c>
      <c r="B67" s="7" t="s">
        <v>100</v>
      </c>
      <c r="C67" s="8">
        <v>298414000</v>
      </c>
      <c r="D67" s="8">
        <f t="shared" si="7"/>
        <v>10751486</v>
      </c>
      <c r="E67" s="8">
        <f t="shared" si="7"/>
        <v>0</v>
      </c>
      <c r="F67" s="8">
        <f t="shared" si="7"/>
        <v>0</v>
      </c>
      <c r="G67" s="8">
        <f t="shared" si="7"/>
        <v>10751486</v>
      </c>
      <c r="H67" s="8">
        <f t="shared" si="7"/>
        <v>287662514</v>
      </c>
      <c r="I67" s="9">
        <f t="shared" si="0"/>
        <v>3.6028758704350329E-2</v>
      </c>
    </row>
    <row r="68" spans="1:9" x14ac:dyDescent="0.35">
      <c r="A68" s="6" t="s">
        <v>23</v>
      </c>
      <c r="B68" s="7" t="s">
        <v>49</v>
      </c>
      <c r="C68" s="8">
        <v>298414000</v>
      </c>
      <c r="D68" s="8">
        <f>D69+D71+D73+D75+D77+D91+D79+D81+D83+D85+D87+D89</f>
        <v>10751486</v>
      </c>
      <c r="E68" s="8">
        <f>E69+E71+E73+E75+E77+E91+E79+E81+E83+E85+E87+E89</f>
        <v>0</v>
      </c>
      <c r="F68" s="8">
        <f>F69+F71+F73+F75+F77+F91+F79+F81+F83+F85+F87+F89</f>
        <v>0</v>
      </c>
      <c r="G68" s="8">
        <f>G69+G71+G73+G75+G77+G91+G79+G81+G83+G85+G87+G89</f>
        <v>10751486</v>
      </c>
      <c r="H68" s="8">
        <f>H69+H71+H73+H75+H77+H91+H79+H81+H83+H85+H87+H89</f>
        <v>287662514</v>
      </c>
      <c r="I68" s="9">
        <f t="shared" si="0"/>
        <v>3.6028758704350329E-2</v>
      </c>
    </row>
    <row r="69" spans="1:9" x14ac:dyDescent="0.35">
      <c r="A69" s="6" t="s">
        <v>101</v>
      </c>
      <c r="B69" s="7" t="s">
        <v>102</v>
      </c>
      <c r="C69" s="8">
        <v>23659000</v>
      </c>
      <c r="D69" s="8">
        <f>D70</f>
        <v>65000</v>
      </c>
      <c r="E69" s="8">
        <f>E70</f>
        <v>0</v>
      </c>
      <c r="F69" s="8">
        <f>F70</f>
        <v>0</v>
      </c>
      <c r="G69" s="8">
        <f>G70</f>
        <v>65000</v>
      </c>
      <c r="H69" s="8">
        <f>H70</f>
        <v>23594000</v>
      </c>
      <c r="I69" s="9">
        <f t="shared" si="0"/>
        <v>2.7473688659706667E-3</v>
      </c>
    </row>
    <row r="70" spans="1:9" x14ac:dyDescent="0.35">
      <c r="A70" s="6" t="s">
        <v>26</v>
      </c>
      <c r="B70" s="10" t="s">
        <v>103</v>
      </c>
      <c r="C70" s="8">
        <v>23659000</v>
      </c>
      <c r="D70" s="8">
        <v>65000</v>
      </c>
      <c r="E70" s="8">
        <v>0</v>
      </c>
      <c r="F70" s="8">
        <v>0</v>
      </c>
      <c r="G70" s="8">
        <f>SUM(D70:F70)</f>
        <v>65000</v>
      </c>
      <c r="H70" s="8">
        <f>C70-G70</f>
        <v>23594000</v>
      </c>
      <c r="I70" s="9">
        <f t="shared" si="0"/>
        <v>2.7473688659706667E-3</v>
      </c>
    </row>
    <row r="71" spans="1:9" x14ac:dyDescent="0.35">
      <c r="A71" s="6" t="s">
        <v>104</v>
      </c>
      <c r="B71" s="7" t="s">
        <v>105</v>
      </c>
      <c r="C71" s="8">
        <v>600000</v>
      </c>
      <c r="D71" s="8">
        <f>D72</f>
        <v>0</v>
      </c>
      <c r="E71" s="8">
        <f>E72</f>
        <v>0</v>
      </c>
      <c r="F71" s="8">
        <f>F72</f>
        <v>0</v>
      </c>
      <c r="G71" s="8">
        <f>G72</f>
        <v>0</v>
      </c>
      <c r="H71" s="8">
        <f>H72</f>
        <v>600000</v>
      </c>
      <c r="I71" s="9">
        <f t="shared" si="0"/>
        <v>0</v>
      </c>
    </row>
    <row r="72" spans="1:9" x14ac:dyDescent="0.35">
      <c r="A72" s="6" t="s">
        <v>26</v>
      </c>
      <c r="B72" s="7" t="s">
        <v>106</v>
      </c>
      <c r="C72" s="8">
        <v>600000</v>
      </c>
      <c r="D72" s="8">
        <v>0</v>
      </c>
      <c r="E72" s="8">
        <v>0</v>
      </c>
      <c r="F72" s="8">
        <v>0</v>
      </c>
      <c r="G72" s="8">
        <f>SUM(D72:F72)</f>
        <v>0</v>
      </c>
      <c r="H72" s="8">
        <f>C72-G72</f>
        <v>600000</v>
      </c>
      <c r="I72" s="9">
        <f t="shared" ref="I72:I100" si="8">G72/C72</f>
        <v>0</v>
      </c>
    </row>
    <row r="73" spans="1:9" x14ac:dyDescent="0.35">
      <c r="A73" s="6" t="s">
        <v>107</v>
      </c>
      <c r="B73" s="7" t="s">
        <v>108</v>
      </c>
      <c r="C73" s="8">
        <v>95520000</v>
      </c>
      <c r="D73" s="8">
        <f>D74</f>
        <v>0</v>
      </c>
      <c r="E73" s="8">
        <f>E74</f>
        <v>0</v>
      </c>
      <c r="F73" s="8">
        <f>F74</f>
        <v>0</v>
      </c>
      <c r="G73" s="8">
        <f>G74</f>
        <v>0</v>
      </c>
      <c r="H73" s="8">
        <f>H74</f>
        <v>95520000</v>
      </c>
      <c r="I73" s="9">
        <f t="shared" si="8"/>
        <v>0</v>
      </c>
    </row>
    <row r="74" spans="1:9" x14ac:dyDescent="0.35">
      <c r="A74" s="6" t="s">
        <v>26</v>
      </c>
      <c r="B74" s="7" t="s">
        <v>109</v>
      </c>
      <c r="C74" s="8">
        <v>95520000</v>
      </c>
      <c r="D74" s="8">
        <v>0</v>
      </c>
      <c r="E74" s="8">
        <v>0</v>
      </c>
      <c r="F74" s="8">
        <v>0</v>
      </c>
      <c r="G74" s="8">
        <f>SUM(D74:F74)</f>
        <v>0</v>
      </c>
      <c r="H74" s="8">
        <f>C74-G74</f>
        <v>95520000</v>
      </c>
      <c r="I74" s="9">
        <f t="shared" si="8"/>
        <v>0</v>
      </c>
    </row>
    <row r="75" spans="1:9" x14ac:dyDescent="0.35">
      <c r="A75" s="6" t="s">
        <v>110</v>
      </c>
      <c r="B75" s="7" t="s">
        <v>111</v>
      </c>
      <c r="C75" s="8">
        <v>17575000</v>
      </c>
      <c r="D75" s="8">
        <f>D76</f>
        <v>0</v>
      </c>
      <c r="E75" s="8">
        <f>E76</f>
        <v>0</v>
      </c>
      <c r="F75" s="8">
        <f>F76</f>
        <v>0</v>
      </c>
      <c r="G75" s="8">
        <f>G76</f>
        <v>0</v>
      </c>
      <c r="H75" s="8">
        <f>H76</f>
        <v>17575000</v>
      </c>
      <c r="I75" s="9">
        <f t="shared" si="8"/>
        <v>0</v>
      </c>
    </row>
    <row r="76" spans="1:9" x14ac:dyDescent="0.35">
      <c r="A76" s="6" t="s">
        <v>26</v>
      </c>
      <c r="B76" s="7" t="s">
        <v>112</v>
      </c>
      <c r="C76" s="8">
        <v>17575000</v>
      </c>
      <c r="D76" s="8">
        <v>0</v>
      </c>
      <c r="E76" s="8">
        <v>0</v>
      </c>
      <c r="F76" s="8">
        <v>0</v>
      </c>
      <c r="G76" s="8">
        <f>SUM(D76:F76)</f>
        <v>0</v>
      </c>
      <c r="H76" s="8">
        <f>C76-G76</f>
        <v>17575000</v>
      </c>
      <c r="I76" s="9">
        <f t="shared" si="8"/>
        <v>0</v>
      </c>
    </row>
    <row r="77" spans="1:9" x14ac:dyDescent="0.35">
      <c r="A77" s="6" t="s">
        <v>113</v>
      </c>
      <c r="B77" s="7" t="s">
        <v>114</v>
      </c>
      <c r="C77" s="8">
        <v>10940000</v>
      </c>
      <c r="D77" s="8">
        <f>D78</f>
        <v>0</v>
      </c>
      <c r="E77" s="8">
        <f>E78</f>
        <v>0</v>
      </c>
      <c r="F77" s="8">
        <f>F78</f>
        <v>0</v>
      </c>
      <c r="G77" s="8">
        <f>G78</f>
        <v>0</v>
      </c>
      <c r="H77" s="8">
        <f>H78</f>
        <v>10940000</v>
      </c>
      <c r="I77" s="9">
        <f t="shared" si="8"/>
        <v>0</v>
      </c>
    </row>
    <row r="78" spans="1:9" x14ac:dyDescent="0.35">
      <c r="A78" s="6" t="s">
        <v>26</v>
      </c>
      <c r="B78" s="7" t="s">
        <v>115</v>
      </c>
      <c r="C78" s="8">
        <v>10940000</v>
      </c>
      <c r="D78" s="8">
        <v>0</v>
      </c>
      <c r="E78" s="8">
        <v>0</v>
      </c>
      <c r="F78" s="8">
        <v>0</v>
      </c>
      <c r="G78" s="8">
        <f>SUM(D78:F78)</f>
        <v>0</v>
      </c>
      <c r="H78" s="8">
        <f>C78-G78</f>
        <v>10940000</v>
      </c>
      <c r="I78" s="9">
        <f t="shared" si="8"/>
        <v>0</v>
      </c>
    </row>
    <row r="79" spans="1:9" x14ac:dyDescent="0.35">
      <c r="A79" s="6" t="s">
        <v>116</v>
      </c>
      <c r="B79" s="7" t="s">
        <v>117</v>
      </c>
      <c r="C79" s="8">
        <v>27310000</v>
      </c>
      <c r="D79" s="8">
        <f>D80</f>
        <v>2907786</v>
      </c>
      <c r="E79" s="8">
        <f>E80</f>
        <v>0</v>
      </c>
      <c r="F79" s="8">
        <f>F80</f>
        <v>0</v>
      </c>
      <c r="G79" s="8">
        <f>G80</f>
        <v>2907786</v>
      </c>
      <c r="H79" s="8">
        <f>H80</f>
        <v>24402214</v>
      </c>
      <c r="I79" s="9">
        <f t="shared" si="8"/>
        <v>0.10647330648114244</v>
      </c>
    </row>
    <row r="80" spans="1:9" x14ac:dyDescent="0.35">
      <c r="A80" s="6" t="s">
        <v>26</v>
      </c>
      <c r="B80" s="7" t="s">
        <v>118</v>
      </c>
      <c r="C80" s="8">
        <v>27310000</v>
      </c>
      <c r="D80" s="8">
        <v>2907786</v>
      </c>
      <c r="E80" s="8">
        <v>0</v>
      </c>
      <c r="F80" s="8">
        <v>0</v>
      </c>
      <c r="G80" s="8">
        <f>SUM(D80:F80)</f>
        <v>2907786</v>
      </c>
      <c r="H80" s="8">
        <f>C80-G80</f>
        <v>24402214</v>
      </c>
      <c r="I80" s="9">
        <f t="shared" si="8"/>
        <v>0.10647330648114244</v>
      </c>
    </row>
    <row r="81" spans="1:9" x14ac:dyDescent="0.35">
      <c r="A81" s="6" t="s">
        <v>119</v>
      </c>
      <c r="B81" s="7" t="s">
        <v>120</v>
      </c>
      <c r="C81" s="8">
        <v>4800000</v>
      </c>
      <c r="D81" s="8">
        <f>D82</f>
        <v>0</v>
      </c>
      <c r="E81" s="8">
        <f>E82</f>
        <v>0</v>
      </c>
      <c r="F81" s="8">
        <f>F82</f>
        <v>0</v>
      </c>
      <c r="G81" s="8">
        <f>G82</f>
        <v>0</v>
      </c>
      <c r="H81" s="8">
        <f>H82</f>
        <v>4800000</v>
      </c>
      <c r="I81" s="9">
        <f t="shared" si="8"/>
        <v>0</v>
      </c>
    </row>
    <row r="82" spans="1:9" x14ac:dyDescent="0.35">
      <c r="A82" s="6" t="s">
        <v>26</v>
      </c>
      <c r="B82" s="7" t="s">
        <v>121</v>
      </c>
      <c r="C82" s="8">
        <v>4800000</v>
      </c>
      <c r="D82" s="8">
        <v>0</v>
      </c>
      <c r="E82" s="8">
        <v>0</v>
      </c>
      <c r="F82" s="8">
        <v>0</v>
      </c>
      <c r="G82" s="8">
        <f>SUM(D82:F82)</f>
        <v>0</v>
      </c>
      <c r="H82" s="8">
        <f>C82-G82</f>
        <v>4800000</v>
      </c>
      <c r="I82" s="9">
        <f t="shared" si="8"/>
        <v>0</v>
      </c>
    </row>
    <row r="83" spans="1:9" x14ac:dyDescent="0.35">
      <c r="A83" s="6" t="s">
        <v>122</v>
      </c>
      <c r="B83" s="7" t="s">
        <v>123</v>
      </c>
      <c r="C83" s="8">
        <v>500000</v>
      </c>
      <c r="D83" s="8">
        <f>D84</f>
        <v>0</v>
      </c>
      <c r="E83" s="8">
        <f>E84</f>
        <v>0</v>
      </c>
      <c r="F83" s="8">
        <f>F84</f>
        <v>0</v>
      </c>
      <c r="G83" s="8">
        <f>G84</f>
        <v>0</v>
      </c>
      <c r="H83" s="8">
        <f>H84</f>
        <v>500000</v>
      </c>
      <c r="I83" s="9">
        <f t="shared" si="8"/>
        <v>0</v>
      </c>
    </row>
    <row r="84" spans="1:9" x14ac:dyDescent="0.35">
      <c r="A84" s="6" t="s">
        <v>26</v>
      </c>
      <c r="B84" s="7" t="s">
        <v>124</v>
      </c>
      <c r="C84" s="8">
        <v>500000</v>
      </c>
      <c r="D84" s="8">
        <v>0</v>
      </c>
      <c r="E84" s="8">
        <v>0</v>
      </c>
      <c r="F84" s="8">
        <v>0</v>
      </c>
      <c r="G84" s="8">
        <f>SUM(D84:F84)</f>
        <v>0</v>
      </c>
      <c r="H84" s="8">
        <f>C84-G84</f>
        <v>500000</v>
      </c>
      <c r="I84" s="9">
        <f t="shared" si="8"/>
        <v>0</v>
      </c>
    </row>
    <row r="85" spans="1:9" x14ac:dyDescent="0.35">
      <c r="A85" s="6" t="s">
        <v>125</v>
      </c>
      <c r="B85" s="7" t="s">
        <v>126</v>
      </c>
      <c r="C85" s="8">
        <v>30188000</v>
      </c>
      <c r="D85" s="8">
        <f>D86</f>
        <v>2400000</v>
      </c>
      <c r="E85" s="8">
        <f>E86</f>
        <v>0</v>
      </c>
      <c r="F85" s="8">
        <f>F86</f>
        <v>0</v>
      </c>
      <c r="G85" s="8">
        <f>G86</f>
        <v>2400000</v>
      </c>
      <c r="H85" s="8">
        <f>H86</f>
        <v>27788000</v>
      </c>
      <c r="I85" s="9">
        <f t="shared" si="8"/>
        <v>7.9501788790247774E-2</v>
      </c>
    </row>
    <row r="86" spans="1:9" x14ac:dyDescent="0.35">
      <c r="A86" s="6" t="s">
        <v>26</v>
      </c>
      <c r="B86" s="7" t="s">
        <v>127</v>
      </c>
      <c r="C86" s="8">
        <v>30188000</v>
      </c>
      <c r="D86" s="8">
        <v>2400000</v>
      </c>
      <c r="E86" s="8">
        <v>0</v>
      </c>
      <c r="F86" s="8">
        <v>0</v>
      </c>
      <c r="G86" s="8">
        <f>SUM(D86:F86)</f>
        <v>2400000</v>
      </c>
      <c r="H86" s="8">
        <f>C86-G86</f>
        <v>27788000</v>
      </c>
      <c r="I86" s="9">
        <f t="shared" si="8"/>
        <v>7.9501788790247774E-2</v>
      </c>
    </row>
    <row r="87" spans="1:9" x14ac:dyDescent="0.35">
      <c r="A87" s="6" t="s">
        <v>128</v>
      </c>
      <c r="B87" s="7" t="s">
        <v>129</v>
      </c>
      <c r="C87" s="8">
        <v>11417000</v>
      </c>
      <c r="D87" s="8">
        <f>D88</f>
        <v>0</v>
      </c>
      <c r="E87" s="8">
        <f>E88</f>
        <v>0</v>
      </c>
      <c r="F87" s="8">
        <f>F88</f>
        <v>0</v>
      </c>
      <c r="G87" s="8">
        <f>G88</f>
        <v>0</v>
      </c>
      <c r="H87" s="8">
        <f>H88</f>
        <v>11417000</v>
      </c>
      <c r="I87" s="9">
        <f t="shared" si="8"/>
        <v>0</v>
      </c>
    </row>
    <row r="88" spans="1:9" x14ac:dyDescent="0.35">
      <c r="A88" s="6" t="s">
        <v>26</v>
      </c>
      <c r="B88" s="7" t="s">
        <v>130</v>
      </c>
      <c r="C88" s="8">
        <v>11417000</v>
      </c>
      <c r="D88" s="8">
        <v>0</v>
      </c>
      <c r="E88" s="8">
        <v>0</v>
      </c>
      <c r="F88" s="8">
        <v>0</v>
      </c>
      <c r="G88" s="8">
        <f>SUM(D88:F88)</f>
        <v>0</v>
      </c>
      <c r="H88" s="8">
        <f>C88-G88</f>
        <v>11417000</v>
      </c>
      <c r="I88" s="9">
        <f t="shared" si="8"/>
        <v>0</v>
      </c>
    </row>
    <row r="89" spans="1:9" x14ac:dyDescent="0.35">
      <c r="A89" s="6" t="s">
        <v>131</v>
      </c>
      <c r="B89" s="7" t="s">
        <v>132</v>
      </c>
      <c r="C89" s="8">
        <v>73193000</v>
      </c>
      <c r="D89" s="8">
        <f>D90</f>
        <v>5378700</v>
      </c>
      <c r="E89" s="8">
        <f>E90</f>
        <v>0</v>
      </c>
      <c r="F89" s="8">
        <f>F90</f>
        <v>0</v>
      </c>
      <c r="G89" s="8">
        <f>G90</f>
        <v>5378700</v>
      </c>
      <c r="H89" s="8">
        <f>H90</f>
        <v>67814300</v>
      </c>
      <c r="I89" s="9">
        <f t="shared" si="8"/>
        <v>7.348653559766645E-2</v>
      </c>
    </row>
    <row r="90" spans="1:9" x14ac:dyDescent="0.35">
      <c r="A90" s="6" t="s">
        <v>26</v>
      </c>
      <c r="B90" s="7" t="s">
        <v>133</v>
      </c>
      <c r="C90" s="8">
        <v>73193000</v>
      </c>
      <c r="D90" s="8">
        <v>5378700</v>
      </c>
      <c r="E90" s="8">
        <v>0</v>
      </c>
      <c r="F90" s="8">
        <v>0</v>
      </c>
      <c r="G90" s="8">
        <f>SUM(D90:F90)</f>
        <v>5378700</v>
      </c>
      <c r="H90" s="8">
        <f>C90-G90</f>
        <v>67814300</v>
      </c>
      <c r="I90" s="9">
        <f t="shared" si="8"/>
        <v>7.348653559766645E-2</v>
      </c>
    </row>
    <row r="91" spans="1:9" x14ac:dyDescent="0.35">
      <c r="A91" s="6" t="s">
        <v>134</v>
      </c>
      <c r="B91" s="7" t="s">
        <v>135</v>
      </c>
      <c r="C91" s="8">
        <v>2712000</v>
      </c>
      <c r="D91" s="8">
        <f>D92</f>
        <v>0</v>
      </c>
      <c r="E91" s="8">
        <f>E92</f>
        <v>0</v>
      </c>
      <c r="F91" s="8">
        <f>F92</f>
        <v>0</v>
      </c>
      <c r="G91" s="8">
        <f>G92</f>
        <v>0</v>
      </c>
      <c r="H91" s="8">
        <f>H92</f>
        <v>2712000</v>
      </c>
      <c r="I91" s="9">
        <f t="shared" si="8"/>
        <v>0</v>
      </c>
    </row>
    <row r="92" spans="1:9" x14ac:dyDescent="0.35">
      <c r="A92" s="6" t="s">
        <v>26</v>
      </c>
      <c r="B92" s="7" t="s">
        <v>136</v>
      </c>
      <c r="C92" s="8">
        <v>2712000</v>
      </c>
      <c r="D92" s="8">
        <v>0</v>
      </c>
      <c r="E92" s="8">
        <v>0</v>
      </c>
      <c r="F92" s="8">
        <v>0</v>
      </c>
      <c r="G92" s="8">
        <f>SUM(D92:F92)</f>
        <v>0</v>
      </c>
      <c r="H92" s="8">
        <f>C92-G92</f>
        <v>2712000</v>
      </c>
      <c r="I92" s="9">
        <f t="shared" si="8"/>
        <v>0</v>
      </c>
    </row>
    <row r="93" spans="1:9" x14ac:dyDescent="0.35">
      <c r="A93" s="6" t="s">
        <v>137</v>
      </c>
      <c r="B93" s="7" t="s">
        <v>138</v>
      </c>
      <c r="C93" s="8">
        <v>7780000</v>
      </c>
      <c r="D93" s="8">
        <f t="shared" ref="D93:H98" si="9">D94</f>
        <v>0</v>
      </c>
      <c r="E93" s="8">
        <f t="shared" si="9"/>
        <v>0</v>
      </c>
      <c r="F93" s="8">
        <f t="shared" si="9"/>
        <v>0</v>
      </c>
      <c r="G93" s="8">
        <f t="shared" si="9"/>
        <v>0</v>
      </c>
      <c r="H93" s="8">
        <f t="shared" si="9"/>
        <v>7780000</v>
      </c>
      <c r="I93" s="9">
        <f t="shared" si="8"/>
        <v>0</v>
      </c>
    </row>
    <row r="94" spans="1:9" x14ac:dyDescent="0.35">
      <c r="A94" s="6" t="s">
        <v>139</v>
      </c>
      <c r="B94" s="7" t="s">
        <v>47</v>
      </c>
      <c r="C94" s="8">
        <v>7780000</v>
      </c>
      <c r="D94" s="8">
        <f t="shared" si="9"/>
        <v>0</v>
      </c>
      <c r="E94" s="8">
        <f t="shared" si="9"/>
        <v>0</v>
      </c>
      <c r="F94" s="8">
        <f t="shared" si="9"/>
        <v>0</v>
      </c>
      <c r="G94" s="8">
        <f t="shared" si="9"/>
        <v>0</v>
      </c>
      <c r="H94" s="8">
        <f t="shared" si="9"/>
        <v>7780000</v>
      </c>
      <c r="I94" s="9">
        <f t="shared" si="8"/>
        <v>0</v>
      </c>
    </row>
    <row r="95" spans="1:9" x14ac:dyDescent="0.35">
      <c r="A95" s="6" t="s">
        <v>140</v>
      </c>
      <c r="B95" s="7" t="s">
        <v>141</v>
      </c>
      <c r="C95" s="8">
        <v>7780000</v>
      </c>
      <c r="D95" s="8">
        <f t="shared" si="9"/>
        <v>0</v>
      </c>
      <c r="E95" s="8">
        <f t="shared" si="9"/>
        <v>0</v>
      </c>
      <c r="F95" s="8">
        <f t="shared" si="9"/>
        <v>0</v>
      </c>
      <c r="G95" s="8">
        <f t="shared" si="9"/>
        <v>0</v>
      </c>
      <c r="H95" s="8">
        <f t="shared" si="9"/>
        <v>7780000</v>
      </c>
      <c r="I95" s="9">
        <f t="shared" si="8"/>
        <v>0</v>
      </c>
    </row>
    <row r="96" spans="1:9" x14ac:dyDescent="0.35">
      <c r="A96" s="6" t="s">
        <v>142</v>
      </c>
      <c r="B96" s="7" t="s">
        <v>143</v>
      </c>
      <c r="C96" s="8">
        <v>7780000</v>
      </c>
      <c r="D96" s="8">
        <f t="shared" si="9"/>
        <v>0</v>
      </c>
      <c r="E96" s="8">
        <f t="shared" si="9"/>
        <v>0</v>
      </c>
      <c r="F96" s="8">
        <f t="shared" si="9"/>
        <v>0</v>
      </c>
      <c r="G96" s="8">
        <f t="shared" si="9"/>
        <v>0</v>
      </c>
      <c r="H96" s="8">
        <f t="shared" si="9"/>
        <v>7780000</v>
      </c>
      <c r="I96" s="9">
        <f t="shared" si="8"/>
        <v>0</v>
      </c>
    </row>
    <row r="97" spans="1:9" x14ac:dyDescent="0.35">
      <c r="A97" s="6" t="s">
        <v>23</v>
      </c>
      <c r="B97" s="7" t="s">
        <v>141</v>
      </c>
      <c r="C97" s="8">
        <v>7780000</v>
      </c>
      <c r="D97" s="8">
        <f t="shared" si="9"/>
        <v>0</v>
      </c>
      <c r="E97" s="8">
        <f t="shared" si="9"/>
        <v>0</v>
      </c>
      <c r="F97" s="8">
        <f t="shared" si="9"/>
        <v>0</v>
      </c>
      <c r="G97" s="8">
        <f t="shared" si="9"/>
        <v>0</v>
      </c>
      <c r="H97" s="8">
        <f t="shared" si="9"/>
        <v>7780000</v>
      </c>
      <c r="I97" s="9">
        <f t="shared" si="8"/>
        <v>0</v>
      </c>
    </row>
    <row r="98" spans="1:9" x14ac:dyDescent="0.35">
      <c r="A98" s="6" t="s">
        <v>24</v>
      </c>
      <c r="B98" s="7" t="s">
        <v>25</v>
      </c>
      <c r="C98" s="8">
        <v>7780000</v>
      </c>
      <c r="D98" s="8">
        <f t="shared" si="9"/>
        <v>0</v>
      </c>
      <c r="E98" s="8">
        <f t="shared" si="9"/>
        <v>0</v>
      </c>
      <c r="F98" s="8">
        <f t="shared" si="9"/>
        <v>0</v>
      </c>
      <c r="G98" s="8">
        <f t="shared" si="9"/>
        <v>0</v>
      </c>
      <c r="H98" s="8">
        <f t="shared" si="9"/>
        <v>7780000</v>
      </c>
      <c r="I98" s="9">
        <f t="shared" si="8"/>
        <v>0</v>
      </c>
    </row>
    <row r="99" spans="1:9" x14ac:dyDescent="0.35">
      <c r="A99" s="6" t="s">
        <v>26</v>
      </c>
      <c r="B99" s="7" t="s">
        <v>97</v>
      </c>
      <c r="C99" s="8">
        <v>7780000</v>
      </c>
      <c r="D99" s="8">
        <v>0</v>
      </c>
      <c r="E99" s="8">
        <v>0</v>
      </c>
      <c r="F99" s="8">
        <v>0</v>
      </c>
      <c r="G99" s="8">
        <f>SUM(D99:F99)</f>
        <v>0</v>
      </c>
      <c r="H99" s="8">
        <f>C99-G99</f>
        <v>7780000</v>
      </c>
      <c r="I99" s="9">
        <f t="shared" si="8"/>
        <v>0</v>
      </c>
    </row>
    <row r="100" spans="1:9" x14ac:dyDescent="0.35">
      <c r="A100" s="16" t="s">
        <v>144</v>
      </c>
      <c r="B100" s="17"/>
      <c r="C100" s="11">
        <v>2799148000</v>
      </c>
      <c r="D100" s="11">
        <f>D28+D7</f>
        <v>219391712</v>
      </c>
      <c r="E100" s="11">
        <f>E28+E7</f>
        <v>0</v>
      </c>
      <c r="F100" s="11">
        <f>F28+F7</f>
        <v>0</v>
      </c>
      <c r="G100" s="11">
        <f>G28+G7</f>
        <v>219391712</v>
      </c>
      <c r="H100" s="11">
        <f>H28+H7</f>
        <v>2579756288</v>
      </c>
      <c r="I100" s="12">
        <f t="shared" si="8"/>
        <v>7.8378032172646814E-2</v>
      </c>
    </row>
    <row r="103" spans="1:9" x14ac:dyDescent="0.35">
      <c r="B103" s="21" t="s">
        <v>145</v>
      </c>
      <c r="G103" s="4" t="s">
        <v>147</v>
      </c>
    </row>
    <row r="104" spans="1:9" x14ac:dyDescent="0.35">
      <c r="B104" s="21"/>
      <c r="G104" s="4"/>
    </row>
    <row r="105" spans="1:9" x14ac:dyDescent="0.35">
      <c r="B105" s="21"/>
      <c r="G105" s="4"/>
    </row>
    <row r="106" spans="1:9" x14ac:dyDescent="0.35">
      <c r="B106" s="21"/>
      <c r="G106" s="4"/>
    </row>
    <row r="107" spans="1:9" x14ac:dyDescent="0.35">
      <c r="B107" s="21" t="s">
        <v>146</v>
      </c>
      <c r="G107" s="4" t="s">
        <v>148</v>
      </c>
    </row>
  </sheetData>
  <mergeCells count="8">
    <mergeCell ref="I5:I6"/>
    <mergeCell ref="A100:B100"/>
    <mergeCell ref="A5:A6"/>
    <mergeCell ref="B5:B6"/>
    <mergeCell ref="C5:C6"/>
    <mergeCell ref="D5:F5"/>
    <mergeCell ref="G5:G6"/>
    <mergeCell ref="H5:H6"/>
  </mergeCells>
  <printOptions horizontalCentered="1"/>
  <pageMargins left="0.23622047244094491" right="0.13" top="0.35433070866141736" bottom="0.35433070866141736" header="0.31496062992125984" footer="0.17"/>
  <pageSetup paperSize="10000" scale="99" orientation="landscape" r:id="rId1"/>
  <headerFooter>
    <oddFooter>&amp;CHalaman &amp;P</oddFooter>
  </headerFooter>
  <rowBreaks count="2" manualBreakCount="2">
    <brk id="37" max="16383" man="1"/>
    <brk id="7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JANUARI</vt:lpstr>
      <vt:lpstr>rev1</vt:lpstr>
      <vt:lpstr>JANUARI!Print_Titles</vt:lpstr>
      <vt:lpstr>'rev1'!Print_Titles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 Sukabumi KPU</dc:creator>
  <cp:lastModifiedBy>Kota Sukabumi KPU</cp:lastModifiedBy>
  <cp:lastPrinted>2022-05-17T02:25:56Z</cp:lastPrinted>
  <dcterms:created xsi:type="dcterms:W3CDTF">2022-03-11T06:20:53Z</dcterms:created>
  <dcterms:modified xsi:type="dcterms:W3CDTF">2022-05-17T02:44:17Z</dcterms:modified>
</cp:coreProperties>
</file>