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ankaj g\Pankaj\krishna\classes files\4) Math for Data Science\Project File\"/>
    </mc:Choice>
  </mc:AlternateContent>
  <bookViews>
    <workbookView xWindow="0" yWindow="0" windowWidth="12420" windowHeight="6915"/>
  </bookViews>
  <sheets>
    <sheet name="1st Problem" sheetId="1" r:id="rId1"/>
    <sheet name="2nd Problem" sheetId="2" r:id="rId2"/>
    <sheet name="3rd Problem"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F34" i="1"/>
  <c r="C28" i="1"/>
  <c r="R23" i="3" l="1"/>
  <c r="O42" i="3" l="1"/>
  <c r="O40" i="3"/>
  <c r="P33" i="3"/>
  <c r="G30" i="3" l="1"/>
  <c r="F30" i="3"/>
  <c r="E30" i="3"/>
  <c r="G29" i="3"/>
  <c r="F29" i="3"/>
  <c r="E29" i="3"/>
  <c r="G28" i="3"/>
  <c r="F28" i="3"/>
  <c r="E28" i="3"/>
  <c r="H28" i="3" s="1"/>
  <c r="J25" i="3"/>
  <c r="I25" i="3"/>
  <c r="J24" i="3"/>
  <c r="I24" i="3"/>
  <c r="J23" i="3"/>
  <c r="I23" i="3"/>
  <c r="O39" i="3" l="1"/>
  <c r="H29" i="3"/>
  <c r="H30" i="3"/>
  <c r="P31" i="3" s="1"/>
  <c r="P32" i="3" l="1"/>
  <c r="M35" i="3" s="1"/>
  <c r="M25" i="3" s="1"/>
  <c r="M24" i="3" s="1"/>
  <c r="O24" i="3" s="1"/>
  <c r="P23" i="3" s="1"/>
  <c r="Q23" i="3" s="1"/>
  <c r="O41" i="3"/>
  <c r="M44" i="3"/>
  <c r="M23" i="3" s="1"/>
  <c r="O23" i="3" s="1"/>
</calcChain>
</file>

<file path=xl/sharedStrings.xml><?xml version="1.0" encoding="utf-8"?>
<sst xmlns="http://schemas.openxmlformats.org/spreadsheetml/2006/main" count="136" uniqueCount="89">
  <si>
    <t>1. The maximum weight that an elevator in an apartment complex can accommodate is 800kg.
The average adult weight be about 70 kgs with a variance of 200. What is the probability
that the lift safely reaches the ground when there are 10 adults in the lift?</t>
  </si>
  <si>
    <t>2. The life of a 60- watt light bulb in hours is known to be normally distributed with σ = 25 hours.
Create 5 different random samples of 100 bulbs each which has a mean life of x_bar ~
1000 hours and perform one-way ANOVA with state it.</t>
  </si>
  <si>
    <r>
      <rPr>
        <b/>
        <sz val="14"/>
        <color theme="1"/>
        <rFont val="Times New Roman"/>
        <family val="1"/>
      </rPr>
      <t>3. Fifteen trainees in a technical program are randomly assigned to three different types of
        instructional approaches, all of which are concerned with developing a specified level of skill
in computer-assisted design. The achievement test scores at the conclusion of the
   instructional unit are reported in Table along with the mean performance score associated
with each instructional approach. Use the analysis of variance procedure to test the null
   hypothesis that the three-sample means were obtained from the same population, using the
5 percent level of significance for the test</t>
    </r>
    <r>
      <rPr>
        <sz val="11"/>
        <color theme="1"/>
        <rFont val="Calibri"/>
        <family val="2"/>
        <scheme val="minor"/>
      </rPr>
      <t>.</t>
    </r>
  </si>
  <si>
    <t>Solution</t>
  </si>
  <si>
    <t>Instrumental Method</t>
  </si>
  <si>
    <t>Test Scores</t>
  </si>
  <si>
    <t>Total</t>
  </si>
  <si>
    <t>Mean Test Score</t>
  </si>
  <si>
    <t>A1</t>
  </si>
  <si>
    <t>A2</t>
  </si>
  <si>
    <t>A3</t>
  </si>
  <si>
    <t>Sample</t>
  </si>
  <si>
    <t>Mean</t>
  </si>
  <si>
    <t>Sum</t>
  </si>
  <si>
    <t>Sum of Square</t>
  </si>
  <si>
    <t>Population</t>
  </si>
  <si>
    <t>Source</t>
  </si>
  <si>
    <t>SS</t>
  </si>
  <si>
    <t>DF</t>
  </si>
  <si>
    <t>MS (Variance proxy from F-Test)</t>
  </si>
  <si>
    <t>Fstatistic</t>
  </si>
  <si>
    <t>P-value</t>
  </si>
  <si>
    <t>F-critical</t>
  </si>
  <si>
    <t>alpha</t>
  </si>
  <si>
    <t>Between</t>
  </si>
  <si>
    <t xml:space="preserve">Within </t>
  </si>
  <si>
    <t>SS Total</t>
  </si>
  <si>
    <t>Calculate SS - Sum of Squares</t>
  </si>
  <si>
    <t>=Total sum of squares - (Total sum squared/Total Population)</t>
  </si>
  <si>
    <t>Total Sum of Squares (population)</t>
  </si>
  <si>
    <t>Total Sum Squared</t>
  </si>
  <si>
    <t>Total Population</t>
  </si>
  <si>
    <t>SS Between</t>
  </si>
  <si>
    <t>= Sum of squared sums/sample size - (Total sum squared/Total Population)</t>
  </si>
  <si>
    <t>Sum of Squared Sums</t>
  </si>
  <si>
    <t>Sample Size</t>
  </si>
  <si>
    <t>Total sum squared</t>
  </si>
  <si>
    <t>Anova: Single Factor</t>
  </si>
  <si>
    <t>SUMMARY</t>
  </si>
  <si>
    <t>Groups</t>
  </si>
  <si>
    <t>Count</t>
  </si>
  <si>
    <t>Average</t>
  </si>
  <si>
    <t>Variance</t>
  </si>
  <si>
    <t>ANOVA</t>
  </si>
  <si>
    <t>Source of Variation</t>
  </si>
  <si>
    <t>df</t>
  </si>
  <si>
    <t>MS</t>
  </si>
  <si>
    <t>F</t>
  </si>
  <si>
    <t>F crit</t>
  </si>
  <si>
    <t>Between Groups</t>
  </si>
  <si>
    <t>Within Groups</t>
  </si>
  <si>
    <t>With the help of Anova:Single Factor</t>
  </si>
  <si>
    <t>P-Value &lt; Alpha</t>
  </si>
  <si>
    <t>F-statistic &gt; Critical Value</t>
  </si>
  <si>
    <t>Condition of Null Hypothesis</t>
  </si>
  <si>
    <t>If the Condition is True Reject the Null Hypothesis</t>
  </si>
  <si>
    <t>&amp; the Condition is false Accept the Null Hypothesis</t>
  </si>
  <si>
    <t xml:space="preserve">In our Problem the condition is false </t>
  </si>
  <si>
    <t xml:space="preserve"> As from the Anova Table we got the values and from that we found that the p-value is greater than the alpha and f-statistics is less than f-critical so we will accept the null hypothesis. So, Null Hypothesis is True</t>
  </si>
  <si>
    <t>Result</t>
  </si>
  <si>
    <t>=</t>
  </si>
  <si>
    <t>Sample 1</t>
  </si>
  <si>
    <t>Sample 2</t>
  </si>
  <si>
    <t>Sample 3</t>
  </si>
  <si>
    <t>Sample 4</t>
  </si>
  <si>
    <t>Sample 5</t>
  </si>
  <si>
    <r>
      <rPr>
        <b/>
        <sz val="12"/>
        <color theme="1"/>
        <rFont val="Times New Roman"/>
        <family val="1"/>
      </rPr>
      <t>Result: after applying Anova we got values and from that we found that P-value is greater than the  alpha and F-statistics is less than  F-critical so, we will accept the Null Hypothesis. So, Null Hypothesis is True</t>
    </r>
    <r>
      <rPr>
        <sz val="11"/>
        <color theme="1"/>
        <rFont val="Calibri"/>
        <family val="2"/>
        <scheme val="minor"/>
      </rPr>
      <t xml:space="preserve"> </t>
    </r>
  </si>
  <si>
    <t xml:space="preserve">Maximum weight the lift withstand </t>
  </si>
  <si>
    <t xml:space="preserve">Average weight of a person </t>
  </si>
  <si>
    <t xml:space="preserve">Total number of persons in lift </t>
  </si>
  <si>
    <t xml:space="preserve">Variance </t>
  </si>
  <si>
    <t>From given values, we will create a table</t>
  </si>
  <si>
    <t xml:space="preserve">So, to calculte the total mean for 10 adults, we will multiply average weight by 10 adults, </t>
  </si>
  <si>
    <t>70*10=</t>
  </si>
  <si>
    <t xml:space="preserve">Total mean for 10 adults is 700 </t>
  </si>
  <si>
    <t>Now, to calculate the variance for 10 adults, we will multiply given variance which is 200 by 10</t>
  </si>
  <si>
    <t>200*10=</t>
  </si>
  <si>
    <t>So, variance for 10 adults is 2000</t>
  </si>
  <si>
    <t>Now, to calculate the standard deviation we will take the squre root of value which we have calculated</t>
  </si>
  <si>
    <t>So, after calculation the calculated values are,</t>
  </si>
  <si>
    <t>Standard Deviation</t>
  </si>
  <si>
    <t>Variance for 10 adults</t>
  </si>
  <si>
    <t>Total mean for 10 adults</t>
  </si>
  <si>
    <t>So, now we will use z-score to calculte the given condition</t>
  </si>
  <si>
    <t>z-score=</t>
  </si>
  <si>
    <t>X-mu/std. devi</t>
  </si>
  <si>
    <t>Hence, from z-score table the probability is 0.98745</t>
  </si>
  <si>
    <t xml:space="preserve">Result: From the calculation, it's 98.75% possibility that the lift can resist the 800kg of weight to reach ground safely  </t>
  </si>
  <si>
    <t>So, the z-score for 800kg weight in lift is 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</si>
</sst>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Times New Roman"/>
      <family val="1"/>
    </font>
    <font>
      <b/>
      <sz val="14"/>
      <color theme="1"/>
      <name val="Times New Roman"/>
      <family val="1"/>
    </font>
    <font>
      <sz val="12"/>
      <color theme="1"/>
      <name val="Times New Roman"/>
      <family val="1"/>
    </font>
    <font>
      <b/>
      <sz val="12"/>
      <color theme="1"/>
      <name val="Times New Roman"/>
      <family val="1"/>
    </font>
    <font>
      <b/>
      <i/>
      <sz val="12"/>
      <color theme="1"/>
      <name val="Times New Roman"/>
      <family val="1"/>
    </font>
    <font>
      <b/>
      <sz val="12"/>
      <name val="Times New Roman"/>
      <family val="1"/>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46">
    <xf numFmtId="0" fontId="0" fillId="0" borderId="0" xfId="0"/>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2" borderId="5" xfId="0"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4" fillId="3" borderId="1" xfId="0" applyFont="1" applyFill="1" applyBorder="1" applyAlignment="1">
      <alignment horizontal="center"/>
    </xf>
    <xf numFmtId="0" fontId="4" fillId="3" borderId="1" xfId="0" applyFont="1" applyFill="1" applyBorder="1" applyAlignment="1">
      <alignment vertical="center"/>
    </xf>
    <xf numFmtId="0" fontId="0" fillId="3" borderId="1" xfId="0" applyFill="1" applyBorder="1"/>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2" xfId="0" applyBorder="1"/>
    <xf numFmtId="0" fontId="0" fillId="0" borderId="3" xfId="0" applyBorder="1"/>
    <xf numFmtId="0" fontId="0" fillId="0" borderId="4" xfId="0" applyBorder="1"/>
    <xf numFmtId="0" fontId="3" fillId="4" borderId="12" xfId="0" applyFont="1" applyFill="1" applyBorder="1" applyAlignment="1">
      <alignment horizontal="center" vertical="center"/>
    </xf>
    <xf numFmtId="0" fontId="4" fillId="3" borderId="12" xfId="0" applyFont="1" applyFill="1" applyBorder="1" applyAlignment="1">
      <alignment vertical="center"/>
    </xf>
    <xf numFmtId="0" fontId="4" fillId="3" borderId="13" xfId="0" quotePrefix="1" applyFont="1" applyFill="1" applyBorder="1"/>
    <xf numFmtId="0" fontId="4" fillId="3" borderId="13" xfId="0" applyFont="1" applyFill="1" applyBorder="1"/>
    <xf numFmtId="0" fontId="0" fillId="3" borderId="14" xfId="0" applyFill="1" applyBorder="1"/>
    <xf numFmtId="0" fontId="4" fillId="3" borderId="7" xfId="0" applyFont="1" applyFill="1" applyBorder="1"/>
    <xf numFmtId="0" fontId="4" fillId="3" borderId="8" xfId="0" applyFont="1" applyFill="1" applyBorder="1"/>
    <xf numFmtId="0" fontId="0" fillId="3" borderId="8" xfId="0" applyFill="1" applyBorder="1"/>
    <xf numFmtId="0" fontId="4" fillId="3" borderId="12" xfId="0" applyFont="1" applyFill="1" applyBorder="1"/>
    <xf numFmtId="0" fontId="4" fillId="3" borderId="14" xfId="0" applyFont="1" applyFill="1" applyBorder="1"/>
    <xf numFmtId="0" fontId="1"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xf>
    <xf numFmtId="0" fontId="2" fillId="3" borderId="12" xfId="0" applyFont="1" applyFill="1" applyBorder="1" applyAlignment="1">
      <alignment horizontal="center" vertical="center" wrapText="1"/>
    </xf>
    <xf numFmtId="0" fontId="0" fillId="0" borderId="0" xfId="0" applyAlignment="1"/>
    <xf numFmtId="0" fontId="0" fillId="4" borderId="0"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8" xfId="0" applyFill="1" applyBorder="1" applyAlignment="1"/>
    <xf numFmtId="0" fontId="0" fillId="4" borderId="9" xfId="0" applyFill="1" applyBorder="1"/>
    <xf numFmtId="0" fontId="0" fillId="0" borderId="1" xfId="0" applyBorder="1"/>
    <xf numFmtId="0" fontId="3" fillId="0" borderId="1" xfId="0" applyFont="1" applyBorder="1"/>
    <xf numFmtId="0" fontId="4" fillId="0" borderId="1" xfId="0" applyFont="1" applyBorder="1"/>
    <xf numFmtId="0" fontId="3" fillId="4" borderId="1" xfId="0" applyFont="1" applyFill="1" applyBorder="1"/>
    <xf numFmtId="0" fontId="3" fillId="0" borderId="0" xfId="0" applyFont="1" applyFill="1" applyBorder="1"/>
    <xf numFmtId="0" fontId="4" fillId="0" borderId="0" xfId="0" applyFont="1" applyFill="1" applyBorder="1"/>
    <xf numFmtId="0" fontId="0" fillId="4" borderId="1" xfId="0" applyFill="1" applyBorder="1"/>
    <xf numFmtId="0" fontId="4" fillId="3" borderId="1" xfId="0" applyFont="1" applyFill="1" applyBorder="1"/>
    <xf numFmtId="0" fontId="0" fillId="0" borderId="0" xfId="0" applyFill="1"/>
    <xf numFmtId="0" fontId="3" fillId="0" borderId="0" xfId="0" applyFont="1" applyFill="1" applyBorder="1" applyAlignment="1">
      <alignment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4" fillId="0" borderId="1" xfId="0" applyFont="1"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horizontal="center" vertical="center"/>
    </xf>
    <xf numFmtId="0" fontId="4" fillId="0" borderId="0" xfId="0" applyFont="1" applyBorder="1"/>
    <xf numFmtId="0" fontId="4" fillId="0" borderId="6" xfId="0" applyFont="1" applyBorder="1"/>
    <xf numFmtId="0" fontId="0" fillId="0" borderId="2" xfId="0" applyFill="1" applyBorder="1" applyAlignment="1">
      <alignment horizontal="center" vertical="center"/>
    </xf>
    <xf numFmtId="0" fontId="0" fillId="0" borderId="5" xfId="0" applyFill="1" applyBorder="1" applyAlignment="1">
      <alignment horizontal="center" vertical="center"/>
    </xf>
    <xf numFmtId="0" fontId="4" fillId="3" borderId="12" xfId="0" applyFont="1" applyFill="1" applyBorder="1" applyAlignment="1">
      <alignment horizontal="left"/>
    </xf>
    <xf numFmtId="0" fontId="4" fillId="3" borderId="13" xfId="0" applyFont="1" applyFill="1" applyBorder="1" applyAlignment="1">
      <alignment horizontal="left"/>
    </xf>
    <xf numFmtId="0" fontId="4" fillId="3" borderId="14" xfId="0" applyFont="1" applyFill="1" applyBorder="1" applyAlignment="1">
      <alignment horizontal="left"/>
    </xf>
    <xf numFmtId="0" fontId="6" fillId="3" borderId="1" xfId="0" applyFont="1" applyFill="1" applyBorder="1" applyAlignment="1">
      <alignment horizontal="center" vertical="center" wrapText="1"/>
    </xf>
    <xf numFmtId="0" fontId="4" fillId="3" borderId="10" xfId="0" applyFont="1" applyFill="1" applyBorder="1" applyAlignment="1">
      <alignment horizontal="center" vertical="center"/>
    </xf>
    <xf numFmtId="0" fontId="4" fillId="3" borderId="7"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8" xfId="0" applyFill="1" applyBorder="1" applyAlignment="1">
      <alignment horizontal="center" vertical="center" wrapText="1"/>
    </xf>
    <xf numFmtId="0" fontId="0" fillId="2" borderId="9" xfId="0" applyFill="1" applyBorder="1" applyAlignment="1">
      <alignment horizontal="center" vertical="center" wrapText="1"/>
    </xf>
    <xf numFmtId="0" fontId="4" fillId="3" borderId="1" xfId="0" applyFont="1" applyFill="1" applyBorder="1" applyAlignment="1">
      <alignment horizontal="right"/>
    </xf>
    <xf numFmtId="0" fontId="4" fillId="3" borderId="12" xfId="0" applyFont="1" applyFill="1" applyBorder="1" applyAlignment="1">
      <alignment horizontal="right"/>
    </xf>
    <xf numFmtId="0" fontId="4" fillId="3" borderId="13" xfId="0" applyFont="1" applyFill="1" applyBorder="1" applyAlignment="1">
      <alignment horizontal="right"/>
    </xf>
    <xf numFmtId="0" fontId="4" fillId="3" borderId="14" xfId="0" applyFont="1" applyFill="1" applyBorder="1" applyAlignment="1">
      <alignment horizontal="right"/>
    </xf>
    <xf numFmtId="0" fontId="2" fillId="2"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14"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0"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6" xfId="0" applyFont="1" applyFill="1" applyBorder="1" applyAlignment="1">
      <alignment horizontal="center" vertical="center"/>
    </xf>
    <xf numFmtId="0" fontId="2" fillId="3" borderId="12"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0"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2" fillId="3" borderId="1" xfId="0" applyFont="1" applyFill="1" applyBorder="1" applyAlignment="1">
      <alignment horizontal="center" vertic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2"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0" fillId="3" borderId="11" xfId="0" applyFill="1" applyBorder="1" applyAlignment="1">
      <alignment horizontal="center" vertical="center" wrapText="1"/>
    </xf>
    <xf numFmtId="0" fontId="0" fillId="4" borderId="15" xfId="0" applyFill="1" applyBorder="1" applyAlignment="1">
      <alignment horizontal="center" vertical="center"/>
    </xf>
    <xf numFmtId="0" fontId="3" fillId="3" borderId="1" xfId="0" applyFont="1" applyFill="1" applyBorder="1"/>
    <xf numFmtId="0" fontId="4" fillId="0" borderId="1" xfId="0" applyFont="1" applyFill="1" applyBorder="1"/>
    <xf numFmtId="0" fontId="3" fillId="0"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19051</xdr:colOff>
      <xdr:row>9</xdr:row>
      <xdr:rowOff>57149</xdr:rowOff>
    </xdr:from>
    <xdr:to>
      <xdr:col>22</xdr:col>
      <xdr:colOff>571501</xdr:colOff>
      <xdr:row>39</xdr:row>
      <xdr:rowOff>123824</xdr:rowOff>
    </xdr:to>
    <xdr:pic>
      <xdr:nvPicPr>
        <xdr:cNvPr id="2" name="Picture 1">
          <a:extLst>
            <a:ext uri="{FF2B5EF4-FFF2-40B4-BE49-F238E27FC236}">
              <a16:creationId xmlns:a16="http://schemas.microsoft.com/office/drawing/2014/main" id="{4861DCCD-10FA-4563-A470-EB031A1FF96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43851" y="1771649"/>
          <a:ext cx="6038850" cy="5991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390525</xdr:colOff>
      <xdr:row>10</xdr:row>
      <xdr:rowOff>19050</xdr:rowOff>
    </xdr:from>
    <xdr:to>
      <xdr:col>14</xdr:col>
      <xdr:colOff>857250</xdr:colOff>
      <xdr:row>17</xdr:row>
      <xdr:rowOff>161925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28925" y="1924050"/>
          <a:ext cx="7391400"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W49"/>
  <sheetViews>
    <sheetView showGridLines="0" tabSelected="1" workbookViewId="0">
      <selection activeCell="H42" sqref="H42"/>
    </sheetView>
  </sheetViews>
  <sheetFormatPr defaultRowHeight="15" x14ac:dyDescent="0.25"/>
  <sheetData>
    <row r="2" spans="1:23" ht="15" customHeight="1" x14ac:dyDescent="0.25">
      <c r="C2" s="79" t="s">
        <v>0</v>
      </c>
      <c r="D2" s="80"/>
      <c r="E2" s="80"/>
      <c r="F2" s="80"/>
      <c r="G2" s="80"/>
      <c r="H2" s="80"/>
      <c r="I2" s="80"/>
      <c r="J2" s="80"/>
      <c r="K2" s="80"/>
      <c r="L2" s="80"/>
      <c r="M2" s="80"/>
      <c r="N2" s="80"/>
      <c r="O2" s="80"/>
      <c r="P2" s="80"/>
      <c r="Q2" s="80"/>
      <c r="R2" s="80"/>
      <c r="S2" s="80"/>
      <c r="T2" s="80"/>
      <c r="U2" s="81"/>
    </row>
    <row r="3" spans="1:23" x14ac:dyDescent="0.25">
      <c r="C3" s="82"/>
      <c r="D3" s="83"/>
      <c r="E3" s="83"/>
      <c r="F3" s="83"/>
      <c r="G3" s="83"/>
      <c r="H3" s="83"/>
      <c r="I3" s="83"/>
      <c r="J3" s="83"/>
      <c r="K3" s="83"/>
      <c r="L3" s="83"/>
      <c r="M3" s="83"/>
      <c r="N3" s="83"/>
      <c r="O3" s="83"/>
      <c r="P3" s="83"/>
      <c r="Q3" s="83"/>
      <c r="R3" s="83"/>
      <c r="S3" s="83"/>
      <c r="T3" s="83"/>
      <c r="U3" s="84"/>
    </row>
    <row r="4" spans="1:23" x14ac:dyDescent="0.25">
      <c r="C4" s="82"/>
      <c r="D4" s="83"/>
      <c r="E4" s="83"/>
      <c r="F4" s="83"/>
      <c r="G4" s="83"/>
      <c r="H4" s="83"/>
      <c r="I4" s="83"/>
      <c r="J4" s="83"/>
      <c r="K4" s="83"/>
      <c r="L4" s="83"/>
      <c r="M4" s="83"/>
      <c r="N4" s="83"/>
      <c r="O4" s="83"/>
      <c r="P4" s="83"/>
      <c r="Q4" s="83"/>
      <c r="R4" s="83"/>
      <c r="S4" s="83"/>
      <c r="T4" s="83"/>
      <c r="U4" s="84"/>
    </row>
    <row r="5" spans="1:23" x14ac:dyDescent="0.25">
      <c r="C5" s="82"/>
      <c r="D5" s="83"/>
      <c r="E5" s="83"/>
      <c r="F5" s="83"/>
      <c r="G5" s="83"/>
      <c r="H5" s="83"/>
      <c r="I5" s="83"/>
      <c r="J5" s="83"/>
      <c r="K5" s="83"/>
      <c r="L5" s="83"/>
      <c r="M5" s="83"/>
      <c r="N5" s="83"/>
      <c r="O5" s="83"/>
      <c r="P5" s="83"/>
      <c r="Q5" s="83"/>
      <c r="R5" s="83"/>
      <c r="S5" s="83"/>
      <c r="T5" s="83"/>
      <c r="U5" s="84"/>
    </row>
    <row r="6" spans="1:23" x14ac:dyDescent="0.25">
      <c r="C6" s="82"/>
      <c r="D6" s="83"/>
      <c r="E6" s="83"/>
      <c r="F6" s="83"/>
      <c r="G6" s="83"/>
      <c r="H6" s="83"/>
      <c r="I6" s="83"/>
      <c r="J6" s="83"/>
      <c r="K6" s="83"/>
      <c r="L6" s="83"/>
      <c r="M6" s="83"/>
      <c r="N6" s="83"/>
      <c r="O6" s="83"/>
      <c r="P6" s="83"/>
      <c r="Q6" s="83"/>
      <c r="R6" s="83"/>
      <c r="S6" s="83"/>
      <c r="T6" s="83"/>
      <c r="U6" s="84"/>
    </row>
    <row r="7" spans="1:23" x14ac:dyDescent="0.25">
      <c r="C7" s="85"/>
      <c r="D7" s="86"/>
      <c r="E7" s="86"/>
      <c r="F7" s="86"/>
      <c r="G7" s="86"/>
      <c r="H7" s="86"/>
      <c r="I7" s="86"/>
      <c r="J7" s="86"/>
      <c r="K7" s="86"/>
      <c r="L7" s="86"/>
      <c r="M7" s="86"/>
      <c r="N7" s="86"/>
      <c r="O7" s="86"/>
      <c r="P7" s="86"/>
      <c r="Q7" s="86"/>
      <c r="R7" s="86"/>
      <c r="S7" s="86"/>
      <c r="T7" s="86"/>
      <c r="U7" s="87"/>
    </row>
    <row r="8" spans="1:23" x14ac:dyDescent="0.25">
      <c r="A8" s="77" t="s">
        <v>3</v>
      </c>
      <c r="C8" s="63"/>
      <c r="D8" s="63"/>
      <c r="E8" s="63"/>
      <c r="F8" s="63"/>
      <c r="G8" s="63"/>
      <c r="H8" s="63"/>
      <c r="I8" s="63"/>
      <c r="J8" s="63"/>
      <c r="K8" s="63"/>
      <c r="L8" s="63"/>
      <c r="M8" s="63"/>
      <c r="N8" s="63"/>
      <c r="O8" s="63"/>
      <c r="P8" s="63"/>
      <c r="Q8" s="63"/>
      <c r="R8" s="63"/>
      <c r="S8" s="63"/>
      <c r="T8" s="63"/>
      <c r="U8" s="63"/>
    </row>
    <row r="9" spans="1:23" x14ac:dyDescent="0.25">
      <c r="A9" s="78"/>
      <c r="B9" s="25"/>
      <c r="C9" s="66"/>
      <c r="D9" s="66"/>
      <c r="E9" s="66"/>
      <c r="F9" s="66"/>
      <c r="G9" s="66"/>
      <c r="H9" s="66"/>
      <c r="I9" s="66"/>
      <c r="J9" s="66"/>
      <c r="K9" s="66"/>
      <c r="L9" s="67"/>
      <c r="M9" s="63"/>
      <c r="N9" s="71"/>
      <c r="O9" s="66"/>
      <c r="P9" s="66"/>
      <c r="Q9" s="66"/>
      <c r="R9" s="66"/>
      <c r="S9" s="66"/>
      <c r="T9" s="66"/>
      <c r="U9" s="66"/>
      <c r="V9" s="26"/>
      <c r="W9" s="27"/>
    </row>
    <row r="10" spans="1:23" ht="15.75" x14ac:dyDescent="0.25">
      <c r="B10" s="1"/>
      <c r="C10" s="64"/>
      <c r="D10" s="64"/>
      <c r="E10" s="65" t="s">
        <v>71</v>
      </c>
      <c r="F10" s="64"/>
      <c r="G10" s="64"/>
      <c r="H10" s="63"/>
      <c r="I10" s="63"/>
      <c r="J10" s="63"/>
      <c r="K10" s="63"/>
      <c r="L10" s="68"/>
      <c r="M10" s="63"/>
      <c r="N10" s="72"/>
      <c r="O10" s="63"/>
      <c r="P10" s="63"/>
      <c r="Q10" s="63"/>
      <c r="R10" s="63"/>
      <c r="S10" s="63"/>
      <c r="T10" s="63"/>
      <c r="U10" s="63"/>
      <c r="V10" s="2"/>
      <c r="W10" s="3"/>
    </row>
    <row r="11" spans="1:23" x14ac:dyDescent="0.25">
      <c r="A11" s="61"/>
      <c r="B11" s="1"/>
      <c r="C11" s="2"/>
      <c r="D11" s="2"/>
      <c r="E11" s="2"/>
      <c r="F11" s="2"/>
      <c r="G11" s="2"/>
      <c r="H11" s="2"/>
      <c r="I11" s="2"/>
      <c r="J11" s="2"/>
      <c r="K11" s="2"/>
      <c r="L11" s="3"/>
      <c r="N11" s="1"/>
      <c r="O11" s="2"/>
      <c r="P11" s="2"/>
      <c r="Q11" s="2"/>
      <c r="R11" s="2"/>
      <c r="S11" s="2"/>
      <c r="T11" s="2"/>
      <c r="U11" s="2"/>
      <c r="V11" s="2"/>
      <c r="W11" s="3"/>
    </row>
    <row r="12" spans="1:23" ht="15.75" x14ac:dyDescent="0.25">
      <c r="A12" s="62"/>
      <c r="B12" s="1"/>
      <c r="C12" s="88" t="s">
        <v>67</v>
      </c>
      <c r="D12" s="88"/>
      <c r="E12" s="88"/>
      <c r="F12" s="88"/>
      <c r="G12" s="56">
        <v>800</v>
      </c>
      <c r="H12" s="2"/>
      <c r="I12" s="2"/>
      <c r="J12" s="2"/>
      <c r="K12" s="2"/>
      <c r="L12" s="3"/>
      <c r="N12" s="1"/>
      <c r="O12" s="2"/>
      <c r="P12" s="2"/>
      <c r="Q12" s="2"/>
      <c r="R12" s="2"/>
      <c r="S12" s="2"/>
      <c r="T12" s="2"/>
      <c r="U12" s="2"/>
      <c r="V12" s="2"/>
      <c r="W12" s="3"/>
    </row>
    <row r="13" spans="1:23" ht="15.75" x14ac:dyDescent="0.25">
      <c r="A13" s="62"/>
      <c r="B13" s="1"/>
      <c r="C13" s="89" t="s">
        <v>68</v>
      </c>
      <c r="D13" s="90"/>
      <c r="E13" s="90"/>
      <c r="F13" s="91"/>
      <c r="G13" s="56">
        <v>70</v>
      </c>
      <c r="H13" s="2"/>
      <c r="I13" s="2"/>
      <c r="J13" s="2"/>
      <c r="K13" s="2"/>
      <c r="L13" s="3"/>
      <c r="N13" s="1"/>
      <c r="O13" s="2"/>
      <c r="P13" s="2"/>
      <c r="Q13" s="2"/>
      <c r="R13" s="2"/>
      <c r="S13" s="2"/>
      <c r="T13" s="2"/>
      <c r="U13" s="2"/>
      <c r="V13" s="2"/>
      <c r="W13" s="3"/>
    </row>
    <row r="14" spans="1:23" ht="15.75" x14ac:dyDescent="0.25">
      <c r="A14" s="61"/>
      <c r="B14" s="1"/>
      <c r="C14" s="89" t="s">
        <v>69</v>
      </c>
      <c r="D14" s="90"/>
      <c r="E14" s="90"/>
      <c r="F14" s="91"/>
      <c r="G14" s="56">
        <v>10</v>
      </c>
      <c r="H14" s="2"/>
      <c r="I14" s="2"/>
      <c r="J14" s="2"/>
      <c r="K14" s="2"/>
      <c r="L14" s="3"/>
      <c r="N14" s="1"/>
      <c r="O14" s="2"/>
      <c r="P14" s="2"/>
      <c r="Q14" s="2"/>
      <c r="R14" s="2"/>
      <c r="S14" s="2"/>
      <c r="T14" s="2"/>
      <c r="U14" s="2"/>
      <c r="V14" s="2"/>
      <c r="W14" s="3"/>
    </row>
    <row r="15" spans="1:23" ht="15.75" x14ac:dyDescent="0.25">
      <c r="B15" s="1"/>
      <c r="C15" s="89" t="s">
        <v>70</v>
      </c>
      <c r="D15" s="90"/>
      <c r="E15" s="90"/>
      <c r="F15" s="91"/>
      <c r="G15" s="56">
        <v>200</v>
      </c>
      <c r="H15" s="2"/>
      <c r="I15" s="2"/>
      <c r="J15" s="2"/>
      <c r="K15" s="2"/>
      <c r="L15" s="3"/>
      <c r="N15" s="1"/>
      <c r="O15" s="2"/>
      <c r="P15" s="2"/>
      <c r="Q15" s="2"/>
      <c r="R15" s="2"/>
      <c r="S15" s="2"/>
      <c r="T15" s="2"/>
      <c r="U15" s="2"/>
      <c r="V15" s="2"/>
      <c r="W15" s="3"/>
    </row>
    <row r="16" spans="1:23" x14ac:dyDescent="0.25">
      <c r="B16" s="1"/>
      <c r="C16" s="2"/>
      <c r="D16" s="2"/>
      <c r="E16" s="2"/>
      <c r="F16" s="2"/>
      <c r="G16" s="2"/>
      <c r="H16" s="2"/>
      <c r="I16" s="2"/>
      <c r="J16" s="2"/>
      <c r="K16" s="2"/>
      <c r="L16" s="3"/>
      <c r="N16" s="1"/>
      <c r="O16" s="2"/>
      <c r="P16" s="2"/>
      <c r="Q16" s="2"/>
      <c r="R16" s="2"/>
      <c r="S16" s="2"/>
      <c r="T16" s="2"/>
      <c r="U16" s="2"/>
      <c r="V16" s="2"/>
      <c r="W16" s="3"/>
    </row>
    <row r="17" spans="2:23" ht="15.75" x14ac:dyDescent="0.25">
      <c r="B17" s="1"/>
      <c r="C17" s="58" t="s">
        <v>72</v>
      </c>
      <c r="D17" s="69"/>
      <c r="E17" s="69"/>
      <c r="F17" s="69"/>
      <c r="G17" s="69"/>
      <c r="H17" s="69"/>
      <c r="I17" s="69"/>
      <c r="J17" s="69"/>
      <c r="K17" s="69"/>
      <c r="L17" s="3"/>
      <c r="N17" s="1"/>
      <c r="O17" s="2"/>
      <c r="P17" s="2"/>
      <c r="Q17" s="2"/>
      <c r="R17" s="2"/>
      <c r="S17" s="2"/>
      <c r="T17" s="2"/>
      <c r="U17" s="2"/>
      <c r="V17" s="2"/>
      <c r="W17" s="3"/>
    </row>
    <row r="18" spans="2:23" x14ac:dyDescent="0.25">
      <c r="B18" s="1"/>
      <c r="C18" s="2"/>
      <c r="D18" s="2"/>
      <c r="E18" s="2"/>
      <c r="F18" s="2"/>
      <c r="G18" s="2"/>
      <c r="H18" s="2"/>
      <c r="I18" s="2"/>
      <c r="J18" s="2"/>
      <c r="K18" s="2"/>
      <c r="L18" s="3"/>
      <c r="N18" s="1"/>
      <c r="O18" s="2"/>
      <c r="P18" s="2"/>
      <c r="Q18" s="2"/>
      <c r="R18" s="2"/>
      <c r="S18" s="2"/>
      <c r="T18" s="2"/>
      <c r="U18" s="2"/>
      <c r="V18" s="2"/>
      <c r="W18" s="3"/>
    </row>
    <row r="19" spans="2:23" ht="15.75" x14ac:dyDescent="0.25">
      <c r="B19" s="1"/>
      <c r="C19" s="54" t="s">
        <v>73</v>
      </c>
      <c r="D19" s="54">
        <v>700</v>
      </c>
      <c r="E19" s="2"/>
      <c r="F19" s="2"/>
      <c r="G19" s="2"/>
      <c r="H19" s="2"/>
      <c r="I19" s="2"/>
      <c r="J19" s="2"/>
      <c r="K19" s="2"/>
      <c r="L19" s="3"/>
      <c r="N19" s="1"/>
      <c r="O19" s="2"/>
      <c r="P19" s="2"/>
      <c r="Q19" s="2"/>
      <c r="R19" s="2"/>
      <c r="S19" s="2"/>
      <c r="T19" s="2"/>
      <c r="U19" s="2"/>
      <c r="V19" s="2"/>
      <c r="W19" s="3"/>
    </row>
    <row r="20" spans="2:23" ht="15.75" x14ac:dyDescent="0.25">
      <c r="B20" s="1"/>
      <c r="C20" s="60" t="s">
        <v>74</v>
      </c>
      <c r="D20" s="60"/>
      <c r="E20" s="60"/>
      <c r="F20" s="20"/>
      <c r="G20" s="2"/>
      <c r="H20" s="2"/>
      <c r="I20" s="2"/>
      <c r="J20" s="2"/>
      <c r="K20" s="2"/>
      <c r="L20" s="3"/>
      <c r="N20" s="1"/>
      <c r="O20" s="2"/>
      <c r="P20" s="2"/>
      <c r="Q20" s="2"/>
      <c r="R20" s="2"/>
      <c r="S20" s="2"/>
      <c r="T20" s="2"/>
      <c r="U20" s="2"/>
      <c r="V20" s="2"/>
      <c r="W20" s="3"/>
    </row>
    <row r="21" spans="2:23" x14ac:dyDescent="0.25">
      <c r="B21" s="1"/>
      <c r="C21" s="2"/>
      <c r="D21" s="2"/>
      <c r="E21" s="2"/>
      <c r="F21" s="2"/>
      <c r="G21" s="2"/>
      <c r="H21" s="2"/>
      <c r="I21" s="2"/>
      <c r="J21" s="2"/>
      <c r="K21" s="2"/>
      <c r="L21" s="3"/>
      <c r="N21" s="1"/>
      <c r="O21" s="2"/>
      <c r="P21" s="2"/>
      <c r="Q21" s="2"/>
      <c r="R21" s="2"/>
      <c r="S21" s="2"/>
      <c r="T21" s="2"/>
      <c r="U21" s="2"/>
      <c r="V21" s="2"/>
      <c r="W21" s="3"/>
    </row>
    <row r="22" spans="2:23" ht="15.75" x14ac:dyDescent="0.25">
      <c r="B22" s="1"/>
      <c r="C22" s="69" t="s">
        <v>75</v>
      </c>
      <c r="D22" s="69"/>
      <c r="E22" s="69"/>
      <c r="F22" s="69"/>
      <c r="G22" s="69"/>
      <c r="H22" s="69"/>
      <c r="I22" s="69"/>
      <c r="J22" s="69"/>
      <c r="K22" s="69"/>
      <c r="L22" s="3"/>
      <c r="N22" s="1"/>
      <c r="O22" s="2"/>
      <c r="P22" s="2"/>
      <c r="Q22" s="2"/>
      <c r="R22" s="2"/>
      <c r="S22" s="2"/>
      <c r="T22" s="2"/>
      <c r="U22" s="2"/>
      <c r="V22" s="2"/>
      <c r="W22" s="3"/>
    </row>
    <row r="23" spans="2:23" ht="15.75" x14ac:dyDescent="0.25">
      <c r="B23" s="1"/>
      <c r="C23" s="69"/>
      <c r="D23" s="69"/>
      <c r="E23" s="69"/>
      <c r="F23" s="69"/>
      <c r="G23" s="69"/>
      <c r="H23" s="69"/>
      <c r="I23" s="69"/>
      <c r="J23" s="69"/>
      <c r="K23" s="69"/>
      <c r="L23" s="3"/>
      <c r="N23" s="1"/>
      <c r="O23" s="2"/>
      <c r="P23" s="2"/>
      <c r="Q23" s="2"/>
      <c r="R23" s="2"/>
      <c r="S23" s="2"/>
      <c r="T23" s="2"/>
      <c r="U23" s="2"/>
      <c r="V23" s="2"/>
      <c r="W23" s="3"/>
    </row>
    <row r="24" spans="2:23" ht="15.75" x14ac:dyDescent="0.25">
      <c r="B24" s="1"/>
      <c r="C24" s="54" t="s">
        <v>76</v>
      </c>
      <c r="D24" s="54">
        <v>2000</v>
      </c>
      <c r="E24" s="69"/>
      <c r="F24" s="69"/>
      <c r="G24" s="69"/>
      <c r="H24" s="69"/>
      <c r="I24" s="69"/>
      <c r="J24" s="69"/>
      <c r="K24" s="69"/>
      <c r="L24" s="3"/>
      <c r="N24" s="1"/>
      <c r="O24" s="2"/>
      <c r="P24" s="2"/>
      <c r="Q24" s="2"/>
      <c r="R24" s="2"/>
      <c r="S24" s="2"/>
      <c r="T24" s="2"/>
      <c r="U24" s="2"/>
      <c r="V24" s="2"/>
      <c r="W24" s="3"/>
    </row>
    <row r="25" spans="2:23" ht="15.75" x14ac:dyDescent="0.25">
      <c r="B25" s="1"/>
      <c r="C25" s="60" t="s">
        <v>77</v>
      </c>
      <c r="D25" s="60"/>
      <c r="E25" s="60"/>
      <c r="F25" s="60"/>
      <c r="G25" s="69"/>
      <c r="H25" s="69"/>
      <c r="I25" s="69"/>
      <c r="J25" s="69"/>
      <c r="K25" s="69"/>
      <c r="L25" s="3"/>
      <c r="N25" s="1"/>
      <c r="O25" s="2"/>
      <c r="P25" s="2"/>
      <c r="Q25" s="2"/>
      <c r="R25" s="2"/>
      <c r="S25" s="2"/>
      <c r="T25" s="2"/>
      <c r="U25" s="2"/>
      <c r="V25" s="2"/>
      <c r="W25" s="3"/>
    </row>
    <row r="26" spans="2:23" x14ac:dyDescent="0.25">
      <c r="B26" s="1"/>
      <c r="C26" s="2"/>
      <c r="D26" s="2"/>
      <c r="E26" s="2"/>
      <c r="F26" s="2"/>
      <c r="G26" s="2"/>
      <c r="H26" s="2"/>
      <c r="I26" s="2"/>
      <c r="J26" s="2"/>
      <c r="K26" s="2"/>
      <c r="L26" s="3"/>
      <c r="N26" s="1"/>
      <c r="O26" s="2"/>
      <c r="P26" s="2"/>
      <c r="Q26" s="2"/>
      <c r="R26" s="2"/>
      <c r="S26" s="2"/>
      <c r="T26" s="2"/>
      <c r="U26" s="2"/>
      <c r="V26" s="2"/>
      <c r="W26" s="3"/>
    </row>
    <row r="27" spans="2:23" ht="15.75" x14ac:dyDescent="0.25">
      <c r="B27" s="1"/>
      <c r="C27" s="69" t="s">
        <v>78</v>
      </c>
      <c r="D27" s="69"/>
      <c r="E27" s="69"/>
      <c r="F27" s="69"/>
      <c r="G27" s="69"/>
      <c r="H27" s="69"/>
      <c r="I27" s="69"/>
      <c r="J27" s="69"/>
      <c r="K27" s="69"/>
      <c r="L27" s="70"/>
      <c r="N27" s="1"/>
      <c r="O27" s="2"/>
      <c r="P27" s="2"/>
      <c r="Q27" s="2"/>
      <c r="R27" s="2"/>
      <c r="S27" s="2"/>
      <c r="T27" s="2"/>
      <c r="U27" s="2"/>
      <c r="V27" s="2"/>
      <c r="W27" s="3"/>
    </row>
    <row r="28" spans="2:23" ht="15.75" x14ac:dyDescent="0.25">
      <c r="B28" s="1"/>
      <c r="C28" s="143">
        <f>SQRT(D24)</f>
        <v>44.721359549995796</v>
      </c>
      <c r="D28" s="2"/>
      <c r="E28" s="2"/>
      <c r="F28" s="2"/>
      <c r="G28" s="2"/>
      <c r="H28" s="2"/>
      <c r="I28" s="2"/>
      <c r="J28" s="2"/>
      <c r="K28" s="2"/>
      <c r="L28" s="3"/>
      <c r="N28" s="1"/>
      <c r="O28" s="2"/>
      <c r="P28" s="2"/>
      <c r="Q28" s="2"/>
      <c r="R28" s="2"/>
      <c r="S28" s="2"/>
      <c r="T28" s="2"/>
      <c r="U28" s="2"/>
      <c r="V28" s="2"/>
      <c r="W28" s="3"/>
    </row>
    <row r="29" spans="2:23" x14ac:dyDescent="0.25">
      <c r="B29" s="1"/>
      <c r="C29" s="2"/>
      <c r="D29" s="2"/>
      <c r="E29" s="2"/>
      <c r="F29" s="2"/>
      <c r="G29" s="2"/>
      <c r="H29" s="2"/>
      <c r="I29" s="2"/>
      <c r="J29" s="2"/>
      <c r="K29" s="2"/>
      <c r="L29" s="3"/>
      <c r="N29" s="1"/>
      <c r="O29" s="2"/>
      <c r="P29" s="2"/>
      <c r="Q29" s="2"/>
      <c r="R29" s="2"/>
      <c r="S29" s="2"/>
      <c r="T29" s="2"/>
      <c r="U29" s="2"/>
      <c r="V29" s="2"/>
      <c r="W29" s="3"/>
    </row>
    <row r="30" spans="2:23" ht="15.75" x14ac:dyDescent="0.25">
      <c r="B30" s="1"/>
      <c r="C30" s="69" t="s">
        <v>79</v>
      </c>
      <c r="D30" s="69"/>
      <c r="E30" s="69"/>
      <c r="F30" s="69"/>
      <c r="G30" s="69"/>
      <c r="H30" s="2"/>
      <c r="I30" s="2"/>
      <c r="J30" s="2"/>
      <c r="K30" s="2"/>
      <c r="L30" s="3"/>
      <c r="N30" s="1"/>
      <c r="O30" s="2"/>
      <c r="P30" s="2"/>
      <c r="Q30" s="2"/>
      <c r="R30" s="2"/>
      <c r="S30" s="2"/>
      <c r="T30" s="2"/>
      <c r="U30" s="2"/>
      <c r="V30" s="2"/>
      <c r="W30" s="3"/>
    </row>
    <row r="31" spans="2:23" x14ac:dyDescent="0.25">
      <c r="B31" s="1"/>
      <c r="C31" s="2"/>
      <c r="D31" s="2"/>
      <c r="E31" s="2"/>
      <c r="F31" s="2"/>
      <c r="G31" s="2"/>
      <c r="H31" s="2"/>
      <c r="I31" s="2"/>
      <c r="J31" s="2"/>
      <c r="K31" s="2"/>
      <c r="L31" s="3"/>
      <c r="N31" s="1"/>
      <c r="O31" s="2"/>
      <c r="P31" s="2"/>
      <c r="Q31" s="2"/>
      <c r="R31" s="2"/>
      <c r="S31" s="2"/>
      <c r="T31" s="2"/>
      <c r="U31" s="2"/>
      <c r="V31" s="2"/>
      <c r="W31" s="3"/>
    </row>
    <row r="32" spans="2:23" ht="15.75" x14ac:dyDescent="0.25">
      <c r="B32" s="1"/>
      <c r="C32" s="60" t="s">
        <v>82</v>
      </c>
      <c r="D32" s="60"/>
      <c r="E32" s="60"/>
      <c r="F32" s="56">
        <v>700</v>
      </c>
      <c r="G32" s="2"/>
      <c r="H32" s="2"/>
      <c r="I32" s="2"/>
      <c r="J32" s="2"/>
      <c r="K32" s="2"/>
      <c r="L32" s="3"/>
      <c r="N32" s="1"/>
      <c r="O32" s="2"/>
      <c r="P32" s="2"/>
      <c r="Q32" s="2"/>
      <c r="R32" s="2"/>
      <c r="S32" s="2"/>
      <c r="T32" s="2"/>
      <c r="U32" s="2"/>
      <c r="V32" s="2"/>
      <c r="W32" s="3"/>
    </row>
    <row r="33" spans="2:23" ht="15.75" x14ac:dyDescent="0.25">
      <c r="B33" s="1"/>
      <c r="C33" s="60" t="s">
        <v>81</v>
      </c>
      <c r="D33" s="60"/>
      <c r="E33" s="60"/>
      <c r="F33" s="56">
        <v>2000</v>
      </c>
      <c r="G33" s="2"/>
      <c r="H33" s="2"/>
      <c r="I33" s="2"/>
      <c r="J33" s="2"/>
      <c r="K33" s="2"/>
      <c r="L33" s="3"/>
      <c r="N33" s="1"/>
      <c r="O33" s="2"/>
      <c r="P33" s="2"/>
      <c r="Q33" s="2"/>
      <c r="R33" s="2"/>
      <c r="S33" s="2"/>
      <c r="T33" s="2"/>
      <c r="U33" s="2"/>
      <c r="V33" s="2"/>
      <c r="W33" s="3"/>
    </row>
    <row r="34" spans="2:23" ht="15.75" x14ac:dyDescent="0.25">
      <c r="B34" s="1"/>
      <c r="C34" s="73" t="s">
        <v>80</v>
      </c>
      <c r="D34" s="74"/>
      <c r="E34" s="75"/>
      <c r="F34" s="56">
        <f>C28</f>
        <v>44.721359549995796</v>
      </c>
      <c r="G34" s="2"/>
      <c r="H34" s="2"/>
      <c r="I34" s="2"/>
      <c r="J34" s="2"/>
      <c r="K34" s="2"/>
      <c r="L34" s="3"/>
      <c r="N34" s="1"/>
      <c r="O34" s="2"/>
      <c r="P34" s="2"/>
      <c r="Q34" s="2"/>
      <c r="R34" s="2"/>
      <c r="S34" s="2"/>
      <c r="T34" s="2"/>
      <c r="U34" s="2"/>
      <c r="V34" s="2"/>
      <c r="W34" s="3"/>
    </row>
    <row r="35" spans="2:23" x14ac:dyDescent="0.25">
      <c r="B35" s="1"/>
      <c r="C35" s="2"/>
      <c r="D35" s="2"/>
      <c r="E35" s="2"/>
      <c r="F35" s="2"/>
      <c r="G35" s="2"/>
      <c r="H35" s="2"/>
      <c r="I35" s="2"/>
      <c r="J35" s="2"/>
      <c r="K35" s="2"/>
      <c r="L35" s="3"/>
      <c r="N35" s="1"/>
      <c r="O35" s="2"/>
      <c r="P35" s="2"/>
      <c r="Q35" s="2"/>
      <c r="R35" s="2"/>
      <c r="S35" s="2"/>
      <c r="T35" s="2"/>
      <c r="U35" s="2"/>
      <c r="V35" s="2"/>
      <c r="W35" s="3"/>
    </row>
    <row r="36" spans="2:23" ht="15.75" x14ac:dyDescent="0.25">
      <c r="B36" s="1"/>
      <c r="C36" s="69" t="s">
        <v>83</v>
      </c>
      <c r="D36" s="69"/>
      <c r="E36" s="69"/>
      <c r="F36" s="69"/>
      <c r="G36" s="69"/>
      <c r="H36" s="69"/>
      <c r="I36" s="2"/>
      <c r="J36" s="2"/>
      <c r="K36" s="2"/>
      <c r="L36" s="3"/>
      <c r="N36" s="1"/>
      <c r="O36" s="2"/>
      <c r="P36" s="2"/>
      <c r="Q36" s="2"/>
      <c r="R36" s="2"/>
      <c r="S36" s="2"/>
      <c r="T36" s="2"/>
      <c r="U36" s="2"/>
      <c r="V36" s="2"/>
      <c r="W36" s="3"/>
    </row>
    <row r="37" spans="2:23" ht="15.75" x14ac:dyDescent="0.25">
      <c r="B37" s="1"/>
      <c r="C37" s="69"/>
      <c r="D37" s="69"/>
      <c r="E37" s="69"/>
      <c r="F37" s="69"/>
      <c r="G37" s="69"/>
      <c r="H37" s="69"/>
      <c r="I37" s="2"/>
      <c r="J37" s="2"/>
      <c r="K37" s="2"/>
      <c r="L37" s="3"/>
      <c r="N37" s="1"/>
      <c r="O37" s="2"/>
      <c r="P37" s="2"/>
      <c r="Q37" s="2"/>
      <c r="R37" s="2"/>
      <c r="S37" s="2"/>
      <c r="T37" s="2"/>
      <c r="U37" s="2"/>
      <c r="V37" s="2"/>
      <c r="W37" s="3"/>
    </row>
    <row r="38" spans="2:23" ht="15.75" x14ac:dyDescent="0.25">
      <c r="B38" s="1"/>
      <c r="C38" s="55" t="s">
        <v>84</v>
      </c>
      <c r="D38" s="55" t="s">
        <v>85</v>
      </c>
      <c r="E38" s="55"/>
      <c r="F38" s="69"/>
      <c r="G38" s="69"/>
      <c r="H38" s="69"/>
      <c r="I38" s="2"/>
      <c r="J38" s="2"/>
      <c r="K38" s="2"/>
      <c r="L38" s="3"/>
      <c r="N38" s="1"/>
      <c r="O38" s="2"/>
      <c r="P38" s="2"/>
      <c r="Q38" s="2"/>
      <c r="R38" s="2"/>
      <c r="S38" s="2"/>
      <c r="T38" s="2"/>
      <c r="U38" s="2"/>
      <c r="V38" s="2"/>
      <c r="W38" s="3"/>
    </row>
    <row r="39" spans="2:23" ht="15.75" x14ac:dyDescent="0.25">
      <c r="B39" s="1"/>
      <c r="C39" s="144" t="s">
        <v>84</v>
      </c>
      <c r="D39" s="145">
        <f>(G12-F32)/F34</f>
        <v>2.2360679774997898</v>
      </c>
      <c r="E39" s="69"/>
      <c r="F39" s="69"/>
      <c r="G39" s="69"/>
      <c r="H39" s="69"/>
      <c r="I39" s="2"/>
      <c r="J39" s="2"/>
      <c r="K39" s="2"/>
      <c r="L39" s="3"/>
      <c r="N39" s="1"/>
      <c r="O39" s="2"/>
      <c r="P39" s="2"/>
      <c r="Q39" s="2"/>
      <c r="R39" s="2"/>
      <c r="S39" s="2"/>
      <c r="T39" s="2"/>
      <c r="U39" s="2"/>
      <c r="V39" s="2"/>
      <c r="W39" s="3"/>
    </row>
    <row r="40" spans="2:23" ht="15.75" x14ac:dyDescent="0.25">
      <c r="B40" s="1"/>
      <c r="C40" s="58"/>
      <c r="D40" s="57"/>
      <c r="E40" s="69"/>
      <c r="F40" s="69"/>
      <c r="G40" s="69"/>
      <c r="H40" s="69"/>
      <c r="I40" s="2"/>
      <c r="J40" s="2"/>
      <c r="K40" s="2"/>
      <c r="L40" s="3"/>
      <c r="N40" s="4"/>
      <c r="O40" s="5"/>
      <c r="P40" s="5"/>
      <c r="Q40" s="5"/>
      <c r="R40" s="5"/>
      <c r="S40" s="5"/>
      <c r="T40" s="5"/>
      <c r="U40" s="5"/>
      <c r="V40" s="5"/>
      <c r="W40" s="6"/>
    </row>
    <row r="41" spans="2:23" ht="15.75" x14ac:dyDescent="0.25">
      <c r="B41" s="1"/>
      <c r="C41" s="60" t="s">
        <v>84</v>
      </c>
      <c r="D41" s="59">
        <v>2.2400000000000002</v>
      </c>
      <c r="E41" s="2"/>
      <c r="F41" s="2"/>
      <c r="G41" s="2"/>
      <c r="H41" s="2"/>
      <c r="I41" s="2"/>
      <c r="J41" s="2"/>
      <c r="K41" s="2"/>
      <c r="L41" s="3"/>
    </row>
    <row r="42" spans="2:23" ht="15.75" x14ac:dyDescent="0.25">
      <c r="B42" s="1"/>
      <c r="C42" s="69"/>
      <c r="D42" s="2"/>
      <c r="E42" s="2"/>
      <c r="F42" s="2"/>
      <c r="G42" s="2"/>
      <c r="H42" s="2"/>
      <c r="I42" s="2"/>
      <c r="J42" s="2"/>
      <c r="K42" s="2"/>
      <c r="L42" s="3"/>
    </row>
    <row r="43" spans="2:23" ht="15.75" x14ac:dyDescent="0.25">
      <c r="B43" s="1"/>
      <c r="C43" s="55" t="s">
        <v>88</v>
      </c>
      <c r="D43" s="55"/>
      <c r="E43" s="55"/>
      <c r="F43" s="55"/>
      <c r="G43" s="55"/>
      <c r="H43" s="2"/>
      <c r="I43" s="2"/>
      <c r="J43" s="2"/>
      <c r="K43" s="2"/>
      <c r="L43" s="3"/>
    </row>
    <row r="44" spans="2:23" ht="15.75" x14ac:dyDescent="0.25">
      <c r="B44" s="1"/>
      <c r="C44" s="69"/>
      <c r="D44" s="69"/>
      <c r="E44" s="69"/>
      <c r="F44" s="69"/>
      <c r="G44" s="69"/>
      <c r="H44" s="2"/>
      <c r="I44" s="2"/>
      <c r="J44" s="2"/>
      <c r="K44" s="2"/>
      <c r="L44" s="3"/>
    </row>
    <row r="45" spans="2:23" ht="15.75" x14ac:dyDescent="0.25">
      <c r="B45" s="1"/>
      <c r="C45" s="55" t="s">
        <v>86</v>
      </c>
      <c r="D45" s="55"/>
      <c r="E45" s="55"/>
      <c r="F45" s="55"/>
      <c r="G45" s="55"/>
      <c r="H45" s="53"/>
      <c r="I45" s="2"/>
      <c r="J45" s="2"/>
      <c r="K45" s="2"/>
      <c r="L45" s="3"/>
    </row>
    <row r="46" spans="2:23" x14ac:dyDescent="0.25">
      <c r="B46" s="1"/>
      <c r="C46" s="2"/>
      <c r="D46" s="2"/>
      <c r="E46" s="2"/>
      <c r="F46" s="2"/>
      <c r="G46" s="2"/>
      <c r="H46" s="2"/>
      <c r="I46" s="2"/>
      <c r="J46" s="2"/>
      <c r="K46" s="2"/>
      <c r="L46" s="3"/>
    </row>
    <row r="47" spans="2:23" x14ac:dyDescent="0.25">
      <c r="B47" s="1"/>
      <c r="C47" s="76" t="s">
        <v>87</v>
      </c>
      <c r="D47" s="76"/>
      <c r="E47" s="76"/>
      <c r="F47" s="76"/>
      <c r="G47" s="76"/>
      <c r="H47" s="76"/>
      <c r="I47" s="76"/>
      <c r="J47" s="76"/>
      <c r="K47" s="76"/>
      <c r="L47" s="3"/>
    </row>
    <row r="48" spans="2:23" x14ac:dyDescent="0.25">
      <c r="B48" s="1"/>
      <c r="C48" s="76"/>
      <c r="D48" s="76"/>
      <c r="E48" s="76"/>
      <c r="F48" s="76"/>
      <c r="G48" s="76"/>
      <c r="H48" s="76"/>
      <c r="I48" s="76"/>
      <c r="J48" s="76"/>
      <c r="K48" s="76"/>
      <c r="L48" s="3"/>
    </row>
    <row r="49" spans="2:12" x14ac:dyDescent="0.25">
      <c r="B49" s="4"/>
      <c r="C49" s="5"/>
      <c r="D49" s="5"/>
      <c r="E49" s="5"/>
      <c r="F49" s="5"/>
      <c r="G49" s="5"/>
      <c r="H49" s="5"/>
      <c r="I49" s="5"/>
      <c r="J49" s="5"/>
      <c r="K49" s="5"/>
      <c r="L49" s="6"/>
    </row>
  </sheetData>
  <mergeCells count="8">
    <mergeCell ref="C34:E34"/>
    <mergeCell ref="C47:K48"/>
    <mergeCell ref="A8:A9"/>
    <mergeCell ref="C2:U7"/>
    <mergeCell ref="C12:F12"/>
    <mergeCell ref="C13:F13"/>
    <mergeCell ref="C14:F14"/>
    <mergeCell ref="C15:F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T112"/>
  <sheetViews>
    <sheetView showGridLines="0" topLeftCell="A8" workbookViewId="0">
      <selection activeCell="A10" sqref="A10:A11"/>
    </sheetView>
  </sheetViews>
  <sheetFormatPr defaultRowHeight="15" x14ac:dyDescent="0.25"/>
  <cols>
    <col min="3" max="4" width="9.5703125" customWidth="1"/>
    <col min="5" max="7" width="9.7109375" bestFit="1" customWidth="1"/>
    <col min="10" max="10" width="19.42578125" customWidth="1"/>
    <col min="11" max="11" width="11.42578125" customWidth="1"/>
    <col min="14" max="14" width="10.42578125" customWidth="1"/>
    <col min="15" max="15" width="9.5703125" customWidth="1"/>
  </cols>
  <sheetData>
    <row r="2" spans="1:20" x14ac:dyDescent="0.25">
      <c r="B2" s="92" t="s">
        <v>1</v>
      </c>
      <c r="C2" s="93"/>
      <c r="D2" s="93"/>
      <c r="E2" s="93"/>
      <c r="F2" s="93"/>
      <c r="G2" s="93"/>
      <c r="H2" s="93"/>
      <c r="I2" s="93"/>
      <c r="J2" s="93"/>
      <c r="K2" s="93"/>
      <c r="L2" s="93"/>
      <c r="M2" s="93"/>
      <c r="N2" s="93"/>
      <c r="O2" s="93"/>
      <c r="P2" s="93"/>
      <c r="Q2" s="93"/>
      <c r="R2" s="93"/>
      <c r="S2" s="93"/>
      <c r="T2" s="93"/>
    </row>
    <row r="3" spans="1:20" x14ac:dyDescent="0.25">
      <c r="B3" s="93"/>
      <c r="C3" s="93"/>
      <c r="D3" s="93"/>
      <c r="E3" s="93"/>
      <c r="F3" s="93"/>
      <c r="G3" s="93"/>
      <c r="H3" s="93"/>
      <c r="I3" s="93"/>
      <c r="J3" s="93"/>
      <c r="K3" s="93"/>
      <c r="L3" s="93"/>
      <c r="M3" s="93"/>
      <c r="N3" s="93"/>
      <c r="O3" s="93"/>
      <c r="P3" s="93"/>
      <c r="Q3" s="93"/>
      <c r="R3" s="93"/>
      <c r="S3" s="93"/>
      <c r="T3" s="93"/>
    </row>
    <row r="4" spans="1:20" x14ac:dyDescent="0.25">
      <c r="B4" s="93"/>
      <c r="C4" s="93"/>
      <c r="D4" s="93"/>
      <c r="E4" s="93"/>
      <c r="F4" s="93"/>
      <c r="G4" s="93"/>
      <c r="H4" s="93"/>
      <c r="I4" s="93"/>
      <c r="J4" s="93"/>
      <c r="K4" s="93"/>
      <c r="L4" s="93"/>
      <c r="M4" s="93"/>
      <c r="N4" s="93"/>
      <c r="O4" s="93"/>
      <c r="P4" s="93"/>
      <c r="Q4" s="93"/>
      <c r="R4" s="93"/>
      <c r="S4" s="93"/>
      <c r="T4" s="93"/>
    </row>
    <row r="5" spans="1:20" x14ac:dyDescent="0.25">
      <c r="B5" s="93"/>
      <c r="C5" s="93"/>
      <c r="D5" s="93"/>
      <c r="E5" s="93"/>
      <c r="F5" s="93"/>
      <c r="G5" s="93"/>
      <c r="H5" s="93"/>
      <c r="I5" s="93"/>
      <c r="J5" s="93"/>
      <c r="K5" s="93"/>
      <c r="L5" s="93"/>
      <c r="M5" s="93"/>
      <c r="N5" s="93"/>
      <c r="O5" s="93"/>
      <c r="P5" s="93"/>
      <c r="Q5" s="93"/>
      <c r="R5" s="93"/>
      <c r="S5" s="93"/>
      <c r="T5" s="93"/>
    </row>
    <row r="6" spans="1:20" x14ac:dyDescent="0.25">
      <c r="B6" s="93"/>
      <c r="C6" s="93"/>
      <c r="D6" s="93"/>
      <c r="E6" s="93"/>
      <c r="F6" s="93"/>
      <c r="G6" s="93"/>
      <c r="H6" s="93"/>
      <c r="I6" s="93"/>
      <c r="J6" s="93"/>
      <c r="K6" s="93"/>
      <c r="L6" s="93"/>
      <c r="M6" s="93"/>
      <c r="N6" s="93"/>
      <c r="O6" s="93"/>
      <c r="P6" s="93"/>
      <c r="Q6" s="93"/>
      <c r="R6" s="93"/>
      <c r="S6" s="93"/>
      <c r="T6" s="93"/>
    </row>
    <row r="7" spans="1:20" x14ac:dyDescent="0.25">
      <c r="B7" s="93"/>
      <c r="C7" s="93"/>
      <c r="D7" s="93"/>
      <c r="E7" s="93"/>
      <c r="F7" s="93"/>
      <c r="G7" s="93"/>
      <c r="H7" s="93"/>
      <c r="I7" s="93"/>
      <c r="J7" s="93"/>
      <c r="K7" s="93"/>
      <c r="L7" s="93"/>
      <c r="M7" s="93"/>
      <c r="N7" s="93"/>
      <c r="O7" s="93"/>
      <c r="P7" s="93"/>
      <c r="Q7" s="93"/>
      <c r="R7" s="93"/>
      <c r="S7" s="93"/>
      <c r="T7" s="93"/>
    </row>
    <row r="8" spans="1:20" x14ac:dyDescent="0.25">
      <c r="B8" s="93"/>
      <c r="C8" s="93"/>
      <c r="D8" s="93"/>
      <c r="E8" s="93"/>
      <c r="F8" s="93"/>
      <c r="G8" s="93"/>
      <c r="H8" s="93"/>
      <c r="I8" s="93"/>
      <c r="J8" s="93"/>
      <c r="K8" s="93"/>
      <c r="L8" s="93"/>
      <c r="M8" s="93"/>
      <c r="N8" s="93"/>
      <c r="O8" s="93"/>
      <c r="P8" s="93"/>
      <c r="Q8" s="93"/>
      <c r="R8" s="93"/>
      <c r="S8" s="93"/>
      <c r="T8" s="93"/>
    </row>
    <row r="10" spans="1:20" x14ac:dyDescent="0.25">
      <c r="A10" s="94" t="s">
        <v>3</v>
      </c>
    </row>
    <row r="11" spans="1:20" x14ac:dyDescent="0.25">
      <c r="A11" s="95"/>
    </row>
    <row r="12" spans="1:20" ht="15.75" x14ac:dyDescent="0.25">
      <c r="C12" s="21" t="s">
        <v>61</v>
      </c>
      <c r="D12" s="21" t="s">
        <v>62</v>
      </c>
      <c r="E12" s="21" t="s">
        <v>63</v>
      </c>
      <c r="F12" s="21" t="s">
        <v>64</v>
      </c>
      <c r="G12" s="21" t="s">
        <v>65</v>
      </c>
      <c r="J12" s="96" t="s">
        <v>37</v>
      </c>
      <c r="K12" s="96"/>
      <c r="L12" s="96"/>
      <c r="M12" s="96"/>
      <c r="N12" s="96"/>
      <c r="O12" s="96"/>
      <c r="P12" s="96"/>
    </row>
    <row r="13" spans="1:20" ht="15.75" x14ac:dyDescent="0.25">
      <c r="C13" s="15">
        <v>942.8605406137649</v>
      </c>
      <c r="D13" s="15">
        <v>955.36882124724798</v>
      </c>
      <c r="E13" s="15">
        <v>975.67311993407202</v>
      </c>
      <c r="F13" s="15">
        <v>1000.612999428995</v>
      </c>
      <c r="G13" s="15">
        <v>1016.6915583577065</v>
      </c>
      <c r="J13" s="1"/>
      <c r="K13" s="2"/>
      <c r="L13" s="2"/>
      <c r="M13" s="2"/>
      <c r="N13" s="2"/>
      <c r="O13" s="2"/>
      <c r="P13" s="3"/>
    </row>
    <row r="14" spans="1:20" ht="15.75" x14ac:dyDescent="0.25">
      <c r="C14" s="15">
        <v>989.92370819905773</v>
      </c>
      <c r="D14" s="15">
        <v>1017.158129139716</v>
      </c>
      <c r="E14" s="15">
        <v>959.3424035992939</v>
      </c>
      <c r="F14" s="15">
        <v>1013.7109168463212</v>
      </c>
      <c r="G14" s="15">
        <v>976.32198756036814</v>
      </c>
      <c r="J14" s="97" t="s">
        <v>38</v>
      </c>
      <c r="K14" s="98"/>
      <c r="L14" s="98"/>
      <c r="M14" s="98"/>
      <c r="N14" s="98"/>
      <c r="O14" s="98"/>
      <c r="P14" s="99"/>
    </row>
    <row r="15" spans="1:20" ht="15.75" x14ac:dyDescent="0.25">
      <c r="C15" s="15">
        <v>1015.1133576764551</v>
      </c>
      <c r="D15" s="15">
        <v>1060.2276486461051</v>
      </c>
      <c r="E15" s="15">
        <v>1006.1635887504963</v>
      </c>
      <c r="F15" s="15">
        <v>1000.2476667759765</v>
      </c>
      <c r="G15" s="15">
        <v>990.4915739534772</v>
      </c>
      <c r="J15" s="21" t="s">
        <v>39</v>
      </c>
      <c r="K15" s="21" t="s">
        <v>40</v>
      </c>
      <c r="L15" s="21" t="s">
        <v>13</v>
      </c>
      <c r="M15" s="21" t="s">
        <v>41</v>
      </c>
      <c r="N15" s="21" t="s">
        <v>42</v>
      </c>
      <c r="O15" s="2"/>
      <c r="P15" s="3"/>
    </row>
    <row r="16" spans="1:20" ht="15.75" x14ac:dyDescent="0.25">
      <c r="C16" s="15">
        <v>993.50660573327332</v>
      </c>
      <c r="D16" s="15">
        <v>969.99019913346274</v>
      </c>
      <c r="E16" s="15">
        <v>953.50776771374512</v>
      </c>
      <c r="F16" s="15">
        <v>1011.5804539291275</v>
      </c>
      <c r="G16" s="15">
        <v>982.31032805051655</v>
      </c>
      <c r="J16" s="21" t="s">
        <v>61</v>
      </c>
      <c r="K16" s="15">
        <v>100</v>
      </c>
      <c r="L16" s="15">
        <v>99733.747245045379</v>
      </c>
      <c r="M16" s="15">
        <v>997.33747245045379</v>
      </c>
      <c r="N16" s="15">
        <v>533.00951030788974</v>
      </c>
      <c r="O16" s="2"/>
      <c r="P16" s="3"/>
    </row>
    <row r="17" spans="3:16" ht="15.75" x14ac:dyDescent="0.25">
      <c r="C17" s="15">
        <v>998.58880528336158</v>
      </c>
      <c r="D17" s="15">
        <v>980.46831706233206</v>
      </c>
      <c r="E17" s="15">
        <v>998.90286517256754</v>
      </c>
      <c r="F17" s="15">
        <v>978.73129586878349</v>
      </c>
      <c r="G17" s="15">
        <v>971.60557541064918</v>
      </c>
      <c r="J17" s="21" t="s">
        <v>62</v>
      </c>
      <c r="K17" s="15">
        <v>100</v>
      </c>
      <c r="L17" s="15">
        <v>99808.54829573218</v>
      </c>
      <c r="M17" s="15">
        <v>998.0854829573218</v>
      </c>
      <c r="N17" s="15">
        <v>792.34577466420194</v>
      </c>
      <c r="O17" s="2"/>
      <c r="P17" s="3"/>
    </row>
    <row r="18" spans="3:16" ht="15.75" x14ac:dyDescent="0.25">
      <c r="C18" s="15">
        <v>1020.0840304387384</v>
      </c>
      <c r="D18" s="15">
        <v>1033.5096501657972</v>
      </c>
      <c r="E18" s="15">
        <v>990.24441876827041</v>
      </c>
      <c r="F18" s="15">
        <v>1020.4132390990708</v>
      </c>
      <c r="G18" s="15">
        <v>978.54121147611295</v>
      </c>
      <c r="J18" s="21" t="s">
        <v>63</v>
      </c>
      <c r="K18" s="15">
        <v>100</v>
      </c>
      <c r="L18" s="15">
        <v>99516.375709163185</v>
      </c>
      <c r="M18" s="15">
        <v>995.16375709163185</v>
      </c>
      <c r="N18" s="15">
        <v>465.82720649796028</v>
      </c>
      <c r="O18" s="2"/>
      <c r="P18" s="3"/>
    </row>
    <row r="19" spans="3:16" ht="15.75" x14ac:dyDescent="0.25">
      <c r="C19" s="15">
        <v>981.75820792312152</v>
      </c>
      <c r="D19" s="15">
        <v>1001.3939427390142</v>
      </c>
      <c r="E19" s="15">
        <v>1002.4989503799588</v>
      </c>
      <c r="F19" s="15">
        <v>960.20085291092983</v>
      </c>
      <c r="G19" s="15">
        <v>1007.8928223956609</v>
      </c>
      <c r="J19" s="21" t="s">
        <v>64</v>
      </c>
      <c r="K19" s="15">
        <v>100</v>
      </c>
      <c r="L19" s="15">
        <v>99476.711877832713</v>
      </c>
      <c r="M19" s="15">
        <v>994.76711877832713</v>
      </c>
      <c r="N19" s="15">
        <v>561.1920403137259</v>
      </c>
      <c r="O19" s="2"/>
      <c r="P19" s="3"/>
    </row>
    <row r="20" spans="3:16" ht="15.75" x14ac:dyDescent="0.25">
      <c r="C20" s="15">
        <v>1006.7429368755256</v>
      </c>
      <c r="D20" s="15">
        <v>1063.1507646176033</v>
      </c>
      <c r="E20" s="15">
        <v>972.62790429886081</v>
      </c>
      <c r="F20" s="15">
        <v>990.64766598166898</v>
      </c>
      <c r="G20" s="15">
        <v>1004.7142805215117</v>
      </c>
      <c r="J20" s="21" t="s">
        <v>65</v>
      </c>
      <c r="K20" s="15">
        <v>100</v>
      </c>
      <c r="L20" s="15">
        <v>99889.802921870796</v>
      </c>
      <c r="M20" s="15">
        <v>998.89802921870796</v>
      </c>
      <c r="N20" s="15">
        <v>528.45585459188567</v>
      </c>
      <c r="O20" s="2"/>
      <c r="P20" s="3"/>
    </row>
    <row r="21" spans="3:16" ht="15.75" x14ac:dyDescent="0.25">
      <c r="C21" s="15">
        <v>991.7283162176318</v>
      </c>
      <c r="D21" s="15">
        <v>1029.9352223009919</v>
      </c>
      <c r="E21" s="15">
        <v>988.38973169767996</v>
      </c>
      <c r="F21" s="15">
        <v>1001.9286972019472</v>
      </c>
      <c r="G21" s="15">
        <v>998.28796148904075</v>
      </c>
      <c r="J21" s="1"/>
      <c r="K21" s="2"/>
      <c r="L21" s="2"/>
      <c r="M21" s="2"/>
      <c r="N21" s="2"/>
      <c r="O21" s="2"/>
      <c r="P21" s="3"/>
    </row>
    <row r="22" spans="3:16" ht="15.75" x14ac:dyDescent="0.25">
      <c r="C22" s="15">
        <v>957.29353940987494</v>
      </c>
      <c r="D22" s="15">
        <v>987.8114067541901</v>
      </c>
      <c r="E22" s="15">
        <v>1002.3971153950697</v>
      </c>
      <c r="F22" s="15">
        <v>988.62142547295662</v>
      </c>
      <c r="G22" s="15">
        <v>993.61139657594322</v>
      </c>
      <c r="J22" s="1"/>
      <c r="K22" s="2"/>
      <c r="L22" s="2"/>
      <c r="M22" s="2"/>
      <c r="N22" s="2"/>
      <c r="O22" s="2"/>
      <c r="P22" s="3"/>
    </row>
    <row r="23" spans="3:16" ht="15.75" x14ac:dyDescent="0.25">
      <c r="C23" s="15">
        <v>1034.3060264640371</v>
      </c>
      <c r="D23" s="15">
        <v>1001.6602825780865</v>
      </c>
      <c r="E23" s="15">
        <v>1005.0241908411408</v>
      </c>
      <c r="F23" s="15">
        <v>975.4634245618945</v>
      </c>
      <c r="G23" s="15">
        <v>997.87556248520559</v>
      </c>
      <c r="J23" s="97" t="s">
        <v>43</v>
      </c>
      <c r="K23" s="98"/>
      <c r="L23" s="98"/>
      <c r="M23" s="98"/>
      <c r="N23" s="98"/>
      <c r="O23" s="98"/>
      <c r="P23" s="99"/>
    </row>
    <row r="24" spans="3:16" ht="15.75" x14ac:dyDescent="0.25">
      <c r="C24" s="15">
        <v>958.44075328932377</v>
      </c>
      <c r="D24" s="15">
        <v>991.94818656178541</v>
      </c>
      <c r="E24" s="15">
        <v>958.57717749458971</v>
      </c>
      <c r="F24" s="15">
        <v>1046.6768597107148</v>
      </c>
      <c r="G24" s="15">
        <v>976.34591863970854</v>
      </c>
      <c r="J24" s="21" t="s">
        <v>44</v>
      </c>
      <c r="K24" s="21" t="s">
        <v>17</v>
      </c>
      <c r="L24" s="21" t="s">
        <v>45</v>
      </c>
      <c r="M24" s="21" t="s">
        <v>46</v>
      </c>
      <c r="N24" s="21" t="s">
        <v>47</v>
      </c>
      <c r="O24" s="21" t="s">
        <v>21</v>
      </c>
      <c r="P24" s="21" t="s">
        <v>48</v>
      </c>
    </row>
    <row r="25" spans="3:16" ht="15.75" x14ac:dyDescent="0.25">
      <c r="C25" s="15">
        <v>1018.5501676241984</v>
      </c>
      <c r="D25" s="15">
        <v>1003.3327580695186</v>
      </c>
      <c r="E25" s="15">
        <v>991.1992176748754</v>
      </c>
      <c r="F25" s="15">
        <v>986.24906538680079</v>
      </c>
      <c r="G25" s="15">
        <v>997.68931502330815</v>
      </c>
      <c r="J25" s="21" t="s">
        <v>49</v>
      </c>
      <c r="K25" s="15">
        <v>1314.0279845799669</v>
      </c>
      <c r="L25" s="15">
        <v>4</v>
      </c>
      <c r="M25" s="15">
        <v>328.50699614499172</v>
      </c>
      <c r="N25" s="15">
        <v>0.57016025257613701</v>
      </c>
      <c r="O25" s="15">
        <v>0.68441387159864053</v>
      </c>
      <c r="P25" s="15">
        <v>2.3899478444582041</v>
      </c>
    </row>
    <row r="26" spans="3:16" ht="15.75" x14ac:dyDescent="0.25">
      <c r="C26" s="15">
        <v>999.11528902885038</v>
      </c>
      <c r="D26" s="15">
        <v>961.27712620364036</v>
      </c>
      <c r="E26" s="15">
        <v>971.77985733287642</v>
      </c>
      <c r="F26" s="15">
        <v>1028.9668378172792</v>
      </c>
      <c r="G26" s="15">
        <v>984.96917896773084</v>
      </c>
      <c r="J26" s="21" t="s">
        <v>50</v>
      </c>
      <c r="K26" s="15">
        <v>285202.20825119066</v>
      </c>
      <c r="L26" s="15">
        <v>495</v>
      </c>
      <c r="M26" s="15">
        <v>576.16607727513269</v>
      </c>
      <c r="N26" s="15"/>
      <c r="O26" s="15"/>
      <c r="P26" s="15"/>
    </row>
    <row r="27" spans="3:16" ht="15.75" x14ac:dyDescent="0.25">
      <c r="C27" s="15">
        <v>975.90845168815576</v>
      </c>
      <c r="D27" s="15">
        <v>1015.035368505778</v>
      </c>
      <c r="E27" s="15">
        <v>989.95897954046086</v>
      </c>
      <c r="F27" s="15">
        <v>963.22026163397823</v>
      </c>
      <c r="G27" s="15">
        <v>984.64946315834823</v>
      </c>
      <c r="J27" s="21"/>
      <c r="K27" s="15"/>
      <c r="L27" s="15"/>
      <c r="M27" s="15"/>
      <c r="N27" s="15"/>
      <c r="O27" s="15"/>
      <c r="P27" s="15"/>
    </row>
    <row r="28" spans="3:16" ht="15.75" x14ac:dyDescent="0.25">
      <c r="C28" s="15">
        <v>1011.678480404953</v>
      </c>
      <c r="D28" s="15">
        <v>999.72746422827186</v>
      </c>
      <c r="E28" s="15">
        <v>979.42353502367041</v>
      </c>
      <c r="F28" s="15">
        <v>980.34087411724613</v>
      </c>
      <c r="G28" s="15">
        <v>995.81035581286415</v>
      </c>
      <c r="J28" s="21" t="s">
        <v>6</v>
      </c>
      <c r="K28" s="15">
        <v>286516.23623577063</v>
      </c>
      <c r="L28" s="15">
        <v>499</v>
      </c>
      <c r="M28" s="15"/>
      <c r="N28" s="15"/>
      <c r="O28" s="15"/>
      <c r="P28" s="15"/>
    </row>
    <row r="29" spans="3:16" ht="15.75" x14ac:dyDescent="0.25">
      <c r="C29" s="15">
        <v>1001.876912847365</v>
      </c>
      <c r="D29" s="15">
        <v>1088.0681909620762</v>
      </c>
      <c r="E29" s="15">
        <v>1020.2163619178464</v>
      </c>
      <c r="F29" s="15">
        <v>1029.7170572594041</v>
      </c>
      <c r="G29" s="15">
        <v>1000.9248992682842</v>
      </c>
      <c r="J29" s="4"/>
      <c r="K29" s="5"/>
      <c r="L29" s="5"/>
      <c r="M29" s="5"/>
      <c r="N29" s="5"/>
      <c r="O29" s="5"/>
      <c r="P29" s="6"/>
    </row>
    <row r="30" spans="3:16" ht="15.75" x14ac:dyDescent="0.25">
      <c r="C30" s="15">
        <v>999.19185711405589</v>
      </c>
      <c r="D30" s="15">
        <v>1012.0358834010403</v>
      </c>
      <c r="E30" s="15">
        <v>965.90361206472153</v>
      </c>
      <c r="F30" s="15">
        <v>992.34401570902264</v>
      </c>
      <c r="G30" s="15">
        <v>961.23904111300362</v>
      </c>
    </row>
    <row r="31" spans="3:16" ht="15.75" x14ac:dyDescent="0.25">
      <c r="C31" s="15">
        <v>1011.1584199657955</v>
      </c>
      <c r="D31" s="15">
        <v>991.18293203537178</v>
      </c>
      <c r="E31" s="15">
        <v>1017.1532974491129</v>
      </c>
      <c r="F31" s="15">
        <v>1005.4425299822469</v>
      </c>
      <c r="G31" s="15">
        <v>993.49080326283001</v>
      </c>
    </row>
    <row r="32" spans="3:16" ht="15.75" x14ac:dyDescent="0.25">
      <c r="C32" s="15">
        <v>1003.0897808755981</v>
      </c>
      <c r="D32" s="15">
        <v>987.17419202876044</v>
      </c>
      <c r="E32" s="15">
        <v>941.32303982041776</v>
      </c>
      <c r="F32" s="15">
        <v>1011.7019567369425</v>
      </c>
      <c r="G32" s="15">
        <v>1014.2971146033233</v>
      </c>
    </row>
    <row r="33" spans="3:15" ht="15.75" x14ac:dyDescent="0.25">
      <c r="C33" s="15">
        <v>1015.6541659634968</v>
      </c>
      <c r="D33" s="15">
        <v>1055.8848114451393</v>
      </c>
      <c r="E33" s="15">
        <v>1016.5555888997915</v>
      </c>
      <c r="F33" s="15">
        <v>967.98857182511711</v>
      </c>
      <c r="G33" s="15">
        <v>967.54064568449394</v>
      </c>
      <c r="L33" s="117" t="s">
        <v>54</v>
      </c>
      <c r="M33" s="118"/>
      <c r="N33" s="119"/>
    </row>
    <row r="34" spans="3:15" ht="15.75" x14ac:dyDescent="0.25">
      <c r="C34" s="15">
        <v>1004.8194692681136</v>
      </c>
      <c r="D34" s="15">
        <v>985.77715132341837</v>
      </c>
      <c r="E34" s="15">
        <v>1003.3115270525741</v>
      </c>
      <c r="F34" s="15">
        <v>1004.7688217819086</v>
      </c>
      <c r="G34" s="15">
        <v>1000.6282903086685</v>
      </c>
      <c r="L34" s="120" t="s">
        <v>52</v>
      </c>
      <c r="M34" s="121"/>
      <c r="N34" s="122"/>
    </row>
    <row r="35" spans="3:15" ht="15.75" x14ac:dyDescent="0.25">
      <c r="C35" s="15">
        <v>1016.4984612638364</v>
      </c>
      <c r="D35" s="15">
        <v>985.34784140247211</v>
      </c>
      <c r="E35" s="15">
        <v>993.31456024265208</v>
      </c>
      <c r="F35" s="15">
        <v>966.99079929385334</v>
      </c>
      <c r="G35" s="15">
        <v>1018.9046431842144</v>
      </c>
      <c r="L35" s="78" t="s">
        <v>53</v>
      </c>
      <c r="M35" s="103"/>
      <c r="N35" s="104"/>
    </row>
    <row r="36" spans="3:15" ht="15.75" x14ac:dyDescent="0.25">
      <c r="C36" s="15">
        <v>973.91495298870723</v>
      </c>
      <c r="D36" s="15">
        <v>943.99831848568283</v>
      </c>
      <c r="E36" s="15">
        <v>983.12395632638072</v>
      </c>
      <c r="F36" s="15">
        <v>979.51994146205834</v>
      </c>
      <c r="G36" s="15">
        <v>990.95871316967532</v>
      </c>
    </row>
    <row r="37" spans="3:15" ht="15.75" x14ac:dyDescent="0.25">
      <c r="C37" s="15">
        <v>983.51103158711339</v>
      </c>
      <c r="D37" s="15">
        <v>1016.7393920946779</v>
      </c>
      <c r="E37" s="15">
        <v>999.84794385454734</v>
      </c>
      <c r="F37" s="15">
        <v>1015.7193653649301</v>
      </c>
      <c r="G37" s="15">
        <v>1002.5796964564506</v>
      </c>
      <c r="K37" s="100" t="s">
        <v>55</v>
      </c>
      <c r="L37" s="101"/>
      <c r="M37" s="101"/>
      <c r="N37" s="101"/>
      <c r="O37" s="102"/>
    </row>
    <row r="38" spans="3:15" ht="15.75" x14ac:dyDescent="0.25">
      <c r="C38" s="15">
        <v>973.499313909997</v>
      </c>
      <c r="D38" s="15">
        <v>955.62984622665681</v>
      </c>
      <c r="E38" s="15">
        <v>996.54178850505559</v>
      </c>
      <c r="F38" s="15">
        <v>1027.7088929578895</v>
      </c>
      <c r="G38" s="15">
        <v>997.78151504870038</v>
      </c>
      <c r="K38" s="78" t="s">
        <v>56</v>
      </c>
      <c r="L38" s="103"/>
      <c r="M38" s="103"/>
      <c r="N38" s="103"/>
      <c r="O38" s="104"/>
    </row>
    <row r="39" spans="3:15" ht="15.75" x14ac:dyDescent="0.25">
      <c r="C39" s="15">
        <v>980.49941041244892</v>
      </c>
      <c r="D39" s="15">
        <v>994.30650632348261</v>
      </c>
      <c r="E39" s="15">
        <v>1012.227360457473</v>
      </c>
      <c r="F39" s="15">
        <v>975.74974486269639</v>
      </c>
      <c r="G39" s="15">
        <v>1011.1901101718104</v>
      </c>
    </row>
    <row r="40" spans="3:15" ht="15.75" x14ac:dyDescent="0.25">
      <c r="C40" s="15">
        <v>978.69281287421472</v>
      </c>
      <c r="D40" s="15">
        <v>992.29990521598666</v>
      </c>
      <c r="E40" s="15">
        <v>993.92309746326646</v>
      </c>
      <c r="F40" s="15">
        <v>1006.9752843501192</v>
      </c>
      <c r="G40" s="15">
        <v>1010.9391180558305</v>
      </c>
      <c r="K40" s="105" t="s">
        <v>57</v>
      </c>
      <c r="L40" s="106"/>
      <c r="M40" s="106"/>
      <c r="N40" s="106"/>
      <c r="O40" s="107"/>
    </row>
    <row r="41" spans="3:15" ht="15.75" x14ac:dyDescent="0.25">
      <c r="C41" s="15">
        <v>993.88174387604522</v>
      </c>
      <c r="D41" s="15">
        <v>972.55116568339872</v>
      </c>
      <c r="E41" s="15">
        <v>1007.4797981142183</v>
      </c>
      <c r="F41" s="15">
        <v>976.76451357619953</v>
      </c>
      <c r="G41" s="15">
        <v>1027.3546447715489</v>
      </c>
    </row>
    <row r="42" spans="3:15" ht="15.75" customHeight="1" x14ac:dyDescent="0.25">
      <c r="C42" s="15">
        <v>967.4113269065856</v>
      </c>
      <c r="D42" s="15">
        <v>1028.1623329101421</v>
      </c>
      <c r="E42" s="15">
        <v>1004.3973500396532</v>
      </c>
      <c r="F42" s="15">
        <v>1005.3094595386938</v>
      </c>
      <c r="G42" s="15">
        <v>975.9843944957538</v>
      </c>
      <c r="K42" s="108" t="s">
        <v>66</v>
      </c>
      <c r="L42" s="109"/>
      <c r="M42" s="109"/>
      <c r="N42" s="109"/>
      <c r="O42" s="110"/>
    </row>
    <row r="43" spans="3:15" ht="15.75" customHeight="1" x14ac:dyDescent="0.25">
      <c r="C43" s="15">
        <v>971.769000239874</v>
      </c>
      <c r="D43" s="15">
        <v>1022.7972236643836</v>
      </c>
      <c r="E43" s="15">
        <v>992.93518726517505</v>
      </c>
      <c r="F43" s="15">
        <v>978.30803977194591</v>
      </c>
      <c r="G43" s="15">
        <v>997.09899611843866</v>
      </c>
      <c r="K43" s="111"/>
      <c r="L43" s="112"/>
      <c r="M43" s="112"/>
      <c r="N43" s="112"/>
      <c r="O43" s="113"/>
    </row>
    <row r="44" spans="3:15" ht="15.75" x14ac:dyDescent="0.25">
      <c r="C44" s="15">
        <v>1000.8866152256815</v>
      </c>
      <c r="D44" s="15">
        <v>1014.1689042720827</v>
      </c>
      <c r="E44" s="15">
        <v>1015.6541659634968</v>
      </c>
      <c r="F44" s="15">
        <v>946.4416760019958</v>
      </c>
      <c r="G44" s="15">
        <v>954.22149368096143</v>
      </c>
      <c r="K44" s="111"/>
      <c r="L44" s="112"/>
      <c r="M44" s="112"/>
      <c r="N44" s="112"/>
      <c r="O44" s="113"/>
    </row>
    <row r="45" spans="3:15" ht="15.75" x14ac:dyDescent="0.25">
      <c r="C45" s="15">
        <v>981.927487624489</v>
      </c>
      <c r="D45" s="15">
        <v>1025.4635779128876</v>
      </c>
      <c r="E45" s="15">
        <v>1038.9336491934955</v>
      </c>
      <c r="F45" s="15">
        <v>1010.3007096186047</v>
      </c>
      <c r="G45" s="15">
        <v>1008.8272429366043</v>
      </c>
      <c r="K45" s="111"/>
      <c r="L45" s="112"/>
      <c r="M45" s="112"/>
      <c r="N45" s="112"/>
      <c r="O45" s="113"/>
    </row>
    <row r="46" spans="3:15" ht="15.75" x14ac:dyDescent="0.25">
      <c r="C46" s="15">
        <v>990.71940237627132</v>
      </c>
      <c r="D46" s="15">
        <v>1003.9144936181401</v>
      </c>
      <c r="E46" s="15">
        <v>995.15523541049333</v>
      </c>
      <c r="F46" s="15">
        <v>980.72161133677582</v>
      </c>
      <c r="G46" s="15">
        <v>1013.9650353503384</v>
      </c>
      <c r="K46" s="111"/>
      <c r="L46" s="112"/>
      <c r="M46" s="112"/>
      <c r="N46" s="112"/>
      <c r="O46" s="113"/>
    </row>
    <row r="47" spans="3:15" ht="15.75" x14ac:dyDescent="0.25">
      <c r="C47" s="15">
        <v>948.54010765266139</v>
      </c>
      <c r="D47" s="15">
        <v>1042.4536210630322</v>
      </c>
      <c r="E47" s="15">
        <v>996.90251684114628</v>
      </c>
      <c r="F47" s="15">
        <v>1034.7528157362831</v>
      </c>
      <c r="G47" s="15">
        <v>1005.0359005854261</v>
      </c>
      <c r="K47" s="114"/>
      <c r="L47" s="115"/>
      <c r="M47" s="115"/>
      <c r="N47" s="115"/>
      <c r="O47" s="116"/>
    </row>
    <row r="48" spans="3:15" ht="15.75" x14ac:dyDescent="0.25">
      <c r="C48" s="15">
        <v>972.28758275014115</v>
      </c>
      <c r="D48" s="15">
        <v>975.26140305126319</v>
      </c>
      <c r="E48" s="15">
        <v>1005.0983715027542</v>
      </c>
      <c r="F48" s="15">
        <v>1006.8163501509844</v>
      </c>
      <c r="G48" s="15">
        <v>1021.0062012229173</v>
      </c>
    </row>
    <row r="49" spans="3:7" ht="15.75" x14ac:dyDescent="0.25">
      <c r="C49" s="15">
        <v>1001.3517933439289</v>
      </c>
      <c r="D49" s="15">
        <v>1007.379867383861</v>
      </c>
      <c r="E49" s="15">
        <v>1005.3153144108364</v>
      </c>
      <c r="F49" s="15">
        <v>988.77606799396744</v>
      </c>
      <c r="G49" s="15">
        <v>997.03351249991101</v>
      </c>
    </row>
    <row r="50" spans="3:7" ht="15.75" x14ac:dyDescent="0.25">
      <c r="C50" s="15">
        <v>1008.3080351487297</v>
      </c>
      <c r="D50" s="15">
        <v>965.1008693035692</v>
      </c>
      <c r="E50" s="15">
        <v>988.8648289925186</v>
      </c>
      <c r="F50" s="15">
        <v>1008.7336786691594</v>
      </c>
      <c r="G50" s="15">
        <v>1001.1258691756666</v>
      </c>
    </row>
    <row r="51" spans="3:7" ht="15.75" x14ac:dyDescent="0.25">
      <c r="C51" s="15">
        <v>967.17281192104565</v>
      </c>
      <c r="D51" s="15">
        <v>985.13158061541617</v>
      </c>
      <c r="E51" s="15">
        <v>1019.0244975328824</v>
      </c>
      <c r="F51" s="15">
        <v>987.14145021949662</v>
      </c>
      <c r="G51" s="15">
        <v>1009.3625942554354</v>
      </c>
    </row>
    <row r="52" spans="3:7" ht="15.75" x14ac:dyDescent="0.25">
      <c r="C52" s="15">
        <v>988.42804416199215</v>
      </c>
      <c r="D52" s="15">
        <v>984.55700733757112</v>
      </c>
      <c r="E52" s="15">
        <v>1017.3620264831698</v>
      </c>
      <c r="F52" s="15">
        <v>961.16252987121698</v>
      </c>
      <c r="G52" s="15">
        <v>966.6865733161103</v>
      </c>
    </row>
    <row r="53" spans="3:7" ht="15.75" x14ac:dyDescent="0.25">
      <c r="C53" s="15">
        <v>1037.4063802155433</v>
      </c>
      <c r="D53" s="15">
        <v>1022.3629967877059</v>
      </c>
      <c r="E53" s="15">
        <v>1022.916310626897</v>
      </c>
      <c r="F53" s="15">
        <v>1016.3371396411094</v>
      </c>
      <c r="G53" s="15">
        <v>1047.3376076115528</v>
      </c>
    </row>
    <row r="54" spans="3:7" ht="15.75" x14ac:dyDescent="0.25">
      <c r="C54" s="15">
        <v>990.05632389525999</v>
      </c>
      <c r="D54" s="15">
        <v>994.35163999805809</v>
      </c>
      <c r="E54" s="15">
        <v>962.27415977045894</v>
      </c>
      <c r="F54" s="15">
        <v>1020.6920844902925</v>
      </c>
      <c r="G54" s="15">
        <v>985.12242882497958</v>
      </c>
    </row>
    <row r="55" spans="3:7" ht="15.75" x14ac:dyDescent="0.25">
      <c r="C55" s="15">
        <v>959.17642081622034</v>
      </c>
      <c r="D55" s="15">
        <v>1031.5608303935733</v>
      </c>
      <c r="E55" s="15">
        <v>1031.8213437822124</v>
      </c>
      <c r="F55" s="15">
        <v>1007.7984054769331</v>
      </c>
      <c r="G55" s="15">
        <v>1015.4777239913528</v>
      </c>
    </row>
    <row r="56" spans="3:7" ht="15.75" x14ac:dyDescent="0.25">
      <c r="C56" s="15">
        <v>1009.4775600700814</v>
      </c>
      <c r="D56" s="15">
        <v>993.61733671321417</v>
      </c>
      <c r="E56" s="15">
        <v>997.07395659243048</v>
      </c>
      <c r="F56" s="15">
        <v>996.96609620514209</v>
      </c>
      <c r="G56" s="15">
        <v>980.0346017764241</v>
      </c>
    </row>
    <row r="57" spans="3:7" ht="15.75" x14ac:dyDescent="0.25">
      <c r="C57" s="15">
        <v>996.91985408389883</v>
      </c>
      <c r="D57" s="15">
        <v>987.87814092793269</v>
      </c>
      <c r="E57" s="15">
        <v>962.66376456333091</v>
      </c>
      <c r="F57" s="15">
        <v>956.18247794482158</v>
      </c>
      <c r="G57" s="15">
        <v>972.90137798700016</v>
      </c>
    </row>
    <row r="58" spans="3:7" ht="15.75" x14ac:dyDescent="0.25">
      <c r="C58" s="15">
        <v>973.51272895684815</v>
      </c>
      <c r="D58" s="15">
        <v>1010.5970627828356</v>
      </c>
      <c r="E58" s="15">
        <v>1010.1468344837485</v>
      </c>
      <c r="F58" s="15">
        <v>957.0613908872474</v>
      </c>
      <c r="G58" s="15">
        <v>981.27560729699326</v>
      </c>
    </row>
    <row r="59" spans="3:7" ht="15.75" x14ac:dyDescent="0.25">
      <c r="C59" s="15">
        <v>1025.2397285294137</v>
      </c>
      <c r="D59" s="15">
        <v>994.98948000109522</v>
      </c>
      <c r="E59" s="15">
        <v>969.22542777610943</v>
      </c>
      <c r="F59" s="15">
        <v>977.40206936214236</v>
      </c>
      <c r="G59" s="15">
        <v>1025.7707029049925</v>
      </c>
    </row>
    <row r="60" spans="3:7" ht="15.75" x14ac:dyDescent="0.25">
      <c r="C60" s="15">
        <v>1018.6106774435757</v>
      </c>
      <c r="D60" s="15">
        <v>1073.0469764675945</v>
      </c>
      <c r="E60" s="15">
        <v>1004.1431178487983</v>
      </c>
      <c r="F60" s="15">
        <v>1035.1029711964657</v>
      </c>
      <c r="G60" s="15">
        <v>1020.3679064725293</v>
      </c>
    </row>
    <row r="61" spans="3:7" ht="15.75" x14ac:dyDescent="0.25">
      <c r="C61" s="15">
        <v>1003.5200002912461</v>
      </c>
      <c r="D61" s="15">
        <v>962.43468558532186</v>
      </c>
      <c r="E61" s="15">
        <v>1020.7217567549378</v>
      </c>
      <c r="F61" s="15">
        <v>988.71680872980505</v>
      </c>
      <c r="G61" s="15">
        <v>1004.3779095904029</v>
      </c>
    </row>
    <row r="62" spans="3:7" ht="15.75" x14ac:dyDescent="0.25">
      <c r="C62" s="15">
        <v>1028.5517103293387</v>
      </c>
      <c r="D62" s="15">
        <v>1018.1172481461545</v>
      </c>
      <c r="E62" s="15">
        <v>997.11246800870867</v>
      </c>
      <c r="F62" s="15">
        <v>997.60481728117156</v>
      </c>
      <c r="G62" s="15">
        <v>979.97929312987253</v>
      </c>
    </row>
    <row r="63" spans="3:7" ht="15.75" x14ac:dyDescent="0.25">
      <c r="C63" s="15">
        <v>975.91146438935539</v>
      </c>
      <c r="D63" s="15">
        <v>1006.889820269862</v>
      </c>
      <c r="E63" s="15">
        <v>965.33244939200813</v>
      </c>
      <c r="F63" s="15">
        <v>1006.1419029862009</v>
      </c>
      <c r="G63" s="15">
        <v>1017.7216179508832</v>
      </c>
    </row>
    <row r="64" spans="3:7" ht="15.75" x14ac:dyDescent="0.25">
      <c r="C64" s="15">
        <v>967.76591615343932</v>
      </c>
      <c r="D64" s="15">
        <v>983.2486423656519</v>
      </c>
      <c r="E64" s="15">
        <v>1024.1037128034804</v>
      </c>
      <c r="F64" s="15">
        <v>1026.4939785665774</v>
      </c>
      <c r="G64" s="15">
        <v>989.38830003680778</v>
      </c>
    </row>
    <row r="65" spans="3:7" ht="15.75" x14ac:dyDescent="0.25">
      <c r="C65" s="15">
        <v>979.57610275989282</v>
      </c>
      <c r="D65" s="15">
        <v>985.50424606946763</v>
      </c>
      <c r="E65" s="15">
        <v>1007.6940693816141</v>
      </c>
      <c r="F65" s="15">
        <v>1002.2664892185276</v>
      </c>
      <c r="G65" s="15">
        <v>1007.9049016221688</v>
      </c>
    </row>
    <row r="66" spans="3:7" ht="15.75" x14ac:dyDescent="0.25">
      <c r="C66" s="15">
        <v>996.52055748811108</v>
      </c>
      <c r="D66" s="15">
        <v>998.32246544428926</v>
      </c>
      <c r="E66" s="15">
        <v>977.61705117227393</v>
      </c>
      <c r="F66" s="15">
        <v>990.26709929239587</v>
      </c>
      <c r="G66" s="15">
        <v>992.49018856062321</v>
      </c>
    </row>
    <row r="67" spans="3:7" ht="15.75" x14ac:dyDescent="0.25">
      <c r="C67" s="15">
        <v>1040.7728748541558</v>
      </c>
      <c r="D67" s="15">
        <v>956.45532635535346</v>
      </c>
      <c r="E67" s="15">
        <v>1000.6627374204982</v>
      </c>
      <c r="F67" s="15">
        <v>1062.6077962806448</v>
      </c>
      <c r="G67" s="15">
        <v>1046.7096015199786</v>
      </c>
    </row>
    <row r="68" spans="3:7" ht="15.75" x14ac:dyDescent="0.25">
      <c r="C68" s="15">
        <v>1043.4231424151221</v>
      </c>
      <c r="D68" s="15">
        <v>976.21392822111375</v>
      </c>
      <c r="E68" s="15">
        <v>1013.8824134410243</v>
      </c>
      <c r="F68" s="15">
        <v>1033.3506022798247</v>
      </c>
      <c r="G68" s="15">
        <v>988.59595962130697</v>
      </c>
    </row>
    <row r="69" spans="3:7" ht="15.75" x14ac:dyDescent="0.25">
      <c r="C69" s="15">
        <v>974.65818069031229</v>
      </c>
      <c r="D69" s="15">
        <v>1006.9852319484198</v>
      </c>
      <c r="E69" s="15">
        <v>991.25412841749494</v>
      </c>
      <c r="F69" s="15">
        <v>991.35775397007819</v>
      </c>
      <c r="G69" s="15">
        <v>982.20454244801658</v>
      </c>
    </row>
    <row r="70" spans="3:7" ht="15.75" x14ac:dyDescent="0.25">
      <c r="C70" s="15">
        <v>999.90342303135549</v>
      </c>
      <c r="D70" s="15">
        <v>953.19149093120359</v>
      </c>
      <c r="E70" s="15">
        <v>972.12438529459178</v>
      </c>
      <c r="F70" s="15">
        <v>988.55565763733466</v>
      </c>
      <c r="G70" s="15">
        <v>1055.1640368939843</v>
      </c>
    </row>
    <row r="71" spans="3:7" ht="15.75" x14ac:dyDescent="0.25">
      <c r="C71" s="15">
        <v>1007.0787393724459</v>
      </c>
      <c r="D71" s="15">
        <v>995.60850483248942</v>
      </c>
      <c r="E71" s="15">
        <v>1019.9154897018161</v>
      </c>
      <c r="F71" s="15">
        <v>966.28258713826654</v>
      </c>
      <c r="G71" s="15">
        <v>971.99938661651686</v>
      </c>
    </row>
    <row r="72" spans="3:7" ht="15.75" x14ac:dyDescent="0.25">
      <c r="C72" s="15">
        <v>998.08278516866267</v>
      </c>
      <c r="D72" s="15">
        <v>1008.4840792169416</v>
      </c>
      <c r="E72" s="15">
        <v>992.54620774991054</v>
      </c>
      <c r="F72" s="15">
        <v>1005.9253295603412</v>
      </c>
      <c r="G72" s="15">
        <v>1002.2088784135121</v>
      </c>
    </row>
    <row r="73" spans="3:7" ht="15.75" x14ac:dyDescent="0.25">
      <c r="C73" s="15">
        <v>1007.5498292062548</v>
      </c>
      <c r="D73" s="15">
        <v>983.37528950287378</v>
      </c>
      <c r="E73" s="15">
        <v>991.63534880608495</v>
      </c>
      <c r="F73" s="15">
        <v>996.47806703251263</v>
      </c>
      <c r="G73" s="15">
        <v>942.38078215857968</v>
      </c>
    </row>
    <row r="74" spans="3:7" ht="15.75" x14ac:dyDescent="0.25">
      <c r="C74" s="15">
        <v>983.56804553623078</v>
      </c>
      <c r="D74" s="15">
        <v>981.27054823271465</v>
      </c>
      <c r="E74" s="15">
        <v>963.63283116806997</v>
      </c>
      <c r="F74" s="15">
        <v>970.53345168751548</v>
      </c>
      <c r="G74" s="15">
        <v>972.16707470215624</v>
      </c>
    </row>
    <row r="75" spans="3:7" ht="15.75" x14ac:dyDescent="0.25">
      <c r="C75" s="15">
        <v>994.75119238923071</v>
      </c>
      <c r="D75" s="15">
        <v>1016.2850710694329</v>
      </c>
      <c r="E75" s="15">
        <v>985.1338543521706</v>
      </c>
      <c r="F75" s="15">
        <v>1000.6455138645833</v>
      </c>
      <c r="G75" s="15">
        <v>1013.3809123781248</v>
      </c>
    </row>
    <row r="76" spans="3:7" ht="15.75" x14ac:dyDescent="0.25">
      <c r="C76" s="15">
        <v>1015.710043044237</v>
      </c>
      <c r="D76" s="15">
        <v>993.99400962829532</v>
      </c>
      <c r="E76" s="15">
        <v>1021.5446220863669</v>
      </c>
      <c r="F76" s="15">
        <v>1018.0675669980701</v>
      </c>
      <c r="G76" s="15">
        <v>1015.1225663103105</v>
      </c>
    </row>
    <row r="77" spans="3:7" ht="15.75" x14ac:dyDescent="0.25">
      <c r="C77" s="15">
        <v>1025.5956251749012</v>
      </c>
      <c r="D77" s="15">
        <v>992.47819459924358</v>
      </c>
      <c r="E77" s="15">
        <v>1026.5174548985669</v>
      </c>
      <c r="F77" s="15">
        <v>995.09867620872683</v>
      </c>
      <c r="G77" s="15">
        <v>1005.7700617617229</v>
      </c>
    </row>
    <row r="78" spans="3:7" ht="15.75" x14ac:dyDescent="0.25">
      <c r="C78" s="15">
        <v>998.52366272534709</v>
      </c>
      <c r="D78" s="15">
        <v>973.64312775971484</v>
      </c>
      <c r="E78" s="15">
        <v>974.96320247591939</v>
      </c>
      <c r="F78" s="15">
        <v>1004.5528167902376</v>
      </c>
      <c r="G78" s="15">
        <v>1038.2844973501051</v>
      </c>
    </row>
    <row r="79" spans="3:7" ht="15.75" x14ac:dyDescent="0.25">
      <c r="C79" s="15">
        <v>1009.0188336798747</v>
      </c>
      <c r="D79" s="15">
        <v>1019.18328962347</v>
      </c>
      <c r="E79" s="15">
        <v>977.75375959463418</v>
      </c>
      <c r="F79" s="15">
        <v>986.49752797064139</v>
      </c>
      <c r="G79" s="15">
        <v>965.64974935608916</v>
      </c>
    </row>
    <row r="80" spans="3:7" ht="15.75" x14ac:dyDescent="0.25">
      <c r="C80" s="15">
        <v>1002.5893314159475</v>
      </c>
      <c r="D80" s="15">
        <v>1012.2705046123883</v>
      </c>
      <c r="E80" s="15">
        <v>979.42080653956509</v>
      </c>
      <c r="F80" s="15">
        <v>1017.5303398464166</v>
      </c>
      <c r="G80" s="15">
        <v>990.50390897537</v>
      </c>
    </row>
    <row r="81" spans="3:7" ht="15.75" x14ac:dyDescent="0.25">
      <c r="C81" s="15">
        <v>1007.2261627792614</v>
      </c>
      <c r="D81" s="15">
        <v>1020.536276679195</v>
      </c>
      <c r="E81" s="15">
        <v>1004.7863295549178</v>
      </c>
      <c r="F81" s="15">
        <v>968.00590906786965</v>
      </c>
      <c r="G81" s="15">
        <v>1032.2165760735516</v>
      </c>
    </row>
    <row r="82" spans="3:7" ht="15.75" x14ac:dyDescent="0.25">
      <c r="C82" s="15">
        <v>1036.9385588783189</v>
      </c>
      <c r="D82" s="15">
        <v>992.73393314069835</v>
      </c>
      <c r="E82" s="15">
        <v>992.35802761177183</v>
      </c>
      <c r="F82" s="15">
        <v>1026.1180730376509</v>
      </c>
      <c r="G82" s="15">
        <v>1044.3517365056323</v>
      </c>
    </row>
    <row r="83" spans="3:7" ht="15.75" x14ac:dyDescent="0.25">
      <c r="C83" s="15">
        <v>1029.7985707220505</v>
      </c>
      <c r="D83" s="15">
        <v>992.08907297543192</v>
      </c>
      <c r="E83" s="15">
        <v>1005.9843614508281</v>
      </c>
      <c r="F83" s="15">
        <v>1041.3025418311008</v>
      </c>
      <c r="G83" s="15">
        <v>956.79991116048768</v>
      </c>
    </row>
    <row r="84" spans="3:7" ht="15.75" x14ac:dyDescent="0.25">
      <c r="C84" s="15">
        <v>978.83548985555535</v>
      </c>
      <c r="D84" s="15">
        <v>979.70661524959723</v>
      </c>
      <c r="E84" s="15">
        <v>1036.334085962153</v>
      </c>
      <c r="F84" s="15">
        <v>997.89093863000744</v>
      </c>
      <c r="G84" s="15">
        <v>996.64794358977815</v>
      </c>
    </row>
    <row r="85" spans="3:7" ht="15.75" x14ac:dyDescent="0.25">
      <c r="C85" s="15">
        <v>975.1739210296364</v>
      </c>
      <c r="D85" s="15">
        <v>979.2809717291675</v>
      </c>
      <c r="E85" s="15">
        <v>1004.856474333792</v>
      </c>
      <c r="F85" s="15">
        <v>985.35011513922655</v>
      </c>
      <c r="G85" s="15">
        <v>980.04244616822689</v>
      </c>
    </row>
    <row r="86" spans="3:7" ht="15.75" x14ac:dyDescent="0.25">
      <c r="C86" s="15">
        <v>985.29784761558403</v>
      </c>
      <c r="D86" s="15">
        <v>953.21354617772158</v>
      </c>
      <c r="E86" s="15">
        <v>1019.14736458275</v>
      </c>
      <c r="F86" s="15">
        <v>997.27990029896318</v>
      </c>
      <c r="G86" s="15">
        <v>990.56763044791296</v>
      </c>
    </row>
    <row r="87" spans="3:7" ht="15.75" x14ac:dyDescent="0.25">
      <c r="C87" s="15">
        <v>985.70064008163172</v>
      </c>
      <c r="D87" s="15">
        <v>1030.183457511157</v>
      </c>
      <c r="E87" s="15">
        <v>1008.5469196164922</v>
      </c>
      <c r="F87" s="15">
        <v>937.07933754194528</v>
      </c>
      <c r="G87" s="15">
        <v>1013.3787239064986</v>
      </c>
    </row>
    <row r="88" spans="3:7" ht="15.75" x14ac:dyDescent="0.25">
      <c r="C88" s="15">
        <v>1012.71251903745</v>
      </c>
      <c r="D88" s="15">
        <v>992.99092223736807</v>
      </c>
      <c r="E88" s="15">
        <v>957.30172486219089</v>
      </c>
      <c r="F88" s="15">
        <v>972.63489603938069</v>
      </c>
      <c r="G88" s="15">
        <v>991.42875140023534</v>
      </c>
    </row>
    <row r="89" spans="3:7" ht="15.75" x14ac:dyDescent="0.25">
      <c r="C89" s="15">
        <v>1008.2211784047104</v>
      </c>
      <c r="D89" s="15">
        <v>962.62283730175113</v>
      </c>
      <c r="E89" s="15">
        <v>989.40921841494855</v>
      </c>
      <c r="F89" s="15">
        <v>998.5313365868933</v>
      </c>
      <c r="G89" s="15">
        <v>1007.6459514275484</v>
      </c>
    </row>
    <row r="90" spans="3:7" ht="15.75" x14ac:dyDescent="0.25">
      <c r="C90" s="15">
        <v>1019.4203266801196</v>
      </c>
      <c r="D90" s="15">
        <v>974.76345470204251</v>
      </c>
      <c r="E90" s="15">
        <v>959.45677255804185</v>
      </c>
      <c r="F90" s="15">
        <v>940.98743627546355</v>
      </c>
      <c r="G90" s="15">
        <v>1004.9832351578516</v>
      </c>
    </row>
    <row r="91" spans="3:7" ht="15.75" x14ac:dyDescent="0.25">
      <c r="C91" s="15">
        <v>1036.2026639777469</v>
      </c>
      <c r="D91" s="15">
        <v>965.66452864499297</v>
      </c>
      <c r="E91" s="15">
        <v>993.43538092944073</v>
      </c>
      <c r="F91" s="15">
        <v>995.87626575703325</v>
      </c>
      <c r="G91" s="15">
        <v>1031.4043973048683</v>
      </c>
    </row>
    <row r="92" spans="3:7" ht="15.75" x14ac:dyDescent="0.25">
      <c r="C92" s="15">
        <v>1021.5973727790697</v>
      </c>
      <c r="D92" s="15">
        <v>1008.6970999291225</v>
      </c>
      <c r="E92" s="15">
        <v>1008.4334601524461</v>
      </c>
      <c r="F92" s="15">
        <v>976.42061089209164</v>
      </c>
      <c r="G92" s="15">
        <v>1000.4025935140817</v>
      </c>
    </row>
    <row r="93" spans="3:7" ht="15.75" x14ac:dyDescent="0.25">
      <c r="C93" s="15">
        <v>1000.6665743512713</v>
      </c>
      <c r="D93" s="15">
        <v>991.37398276616295</v>
      </c>
      <c r="E93" s="15">
        <v>959.78805600316264</v>
      </c>
      <c r="F93" s="15">
        <v>976.35194404210779</v>
      </c>
      <c r="G93" s="15">
        <v>1038.9593424188206</v>
      </c>
    </row>
    <row r="94" spans="3:7" ht="15.75" x14ac:dyDescent="0.25">
      <c r="C94" s="15">
        <v>1015.6821045038669</v>
      </c>
      <c r="D94" s="15">
        <v>973.99390849750489</v>
      </c>
      <c r="E94" s="15">
        <v>1015.1892152189248</v>
      </c>
      <c r="F94" s="15">
        <v>992.42817239064607</v>
      </c>
      <c r="G94" s="15">
        <v>977.25780076507363</v>
      </c>
    </row>
    <row r="95" spans="3:7" ht="15.75" x14ac:dyDescent="0.25">
      <c r="C95" s="15">
        <v>980.37992554600351</v>
      </c>
      <c r="D95" s="15">
        <v>975.72831489378586</v>
      </c>
      <c r="E95" s="15">
        <v>1004.2323335947003</v>
      </c>
      <c r="F95" s="15">
        <v>1029.1472019853245</v>
      </c>
      <c r="G95" s="15">
        <v>968.58292661272571</v>
      </c>
    </row>
    <row r="96" spans="3:7" ht="15.75" x14ac:dyDescent="0.25">
      <c r="C96" s="15">
        <v>989.31289724168892</v>
      </c>
      <c r="D96" s="15">
        <v>983.83296428983158</v>
      </c>
      <c r="E96" s="15">
        <v>970.37195953453192</v>
      </c>
      <c r="F96" s="15">
        <v>1014.2430849336961</v>
      </c>
      <c r="G96" s="15">
        <v>1011.924328191526</v>
      </c>
    </row>
    <row r="97" spans="3:7" ht="15.75" x14ac:dyDescent="0.25">
      <c r="C97" s="15">
        <v>973.52949776541209</v>
      </c>
      <c r="D97" s="15">
        <v>981.35143641775358</v>
      </c>
      <c r="E97" s="15">
        <v>993.00086983566871</v>
      </c>
      <c r="F97" s="15">
        <v>1015.2651864482323</v>
      </c>
      <c r="G97" s="15">
        <v>1003.8351402054104</v>
      </c>
    </row>
    <row r="98" spans="3:7" ht="15.75" x14ac:dyDescent="0.25">
      <c r="C98" s="15">
        <v>955.67600308277179</v>
      </c>
      <c r="D98" s="15">
        <v>1007.7000947840133</v>
      </c>
      <c r="E98" s="15">
        <v>1002.2703261493007</v>
      </c>
      <c r="F98" s="15">
        <v>977.08658838746487</v>
      </c>
      <c r="G98" s="15">
        <v>996.24225210936856</v>
      </c>
    </row>
    <row r="99" spans="3:7" ht="15.75" x14ac:dyDescent="0.25">
      <c r="C99" s="15">
        <v>1000.5307470019034</v>
      </c>
      <c r="D99" s="15">
        <v>1053.7688720214646</v>
      </c>
      <c r="E99" s="15">
        <v>988.71680872980505</v>
      </c>
      <c r="F99" s="15">
        <v>961.93025708635105</v>
      </c>
      <c r="G99" s="15">
        <v>1026.075156256411</v>
      </c>
    </row>
    <row r="100" spans="3:7" ht="15.75" x14ac:dyDescent="0.25">
      <c r="C100" s="15">
        <v>969.58933934365632</v>
      </c>
      <c r="D100" s="15">
        <v>964.16988778946688</v>
      </c>
      <c r="E100" s="15">
        <v>1006.5962808548647</v>
      </c>
      <c r="F100" s="15">
        <v>986.33128939218295</v>
      </c>
      <c r="G100" s="15">
        <v>987.70579168194672</v>
      </c>
    </row>
    <row r="101" spans="3:7" ht="15.75" x14ac:dyDescent="0.25">
      <c r="C101" s="15">
        <v>1020.7406287699996</v>
      </c>
      <c r="D101" s="15">
        <v>1023.8342181546614</v>
      </c>
      <c r="E101" s="15">
        <v>994.58685806530411</v>
      </c>
      <c r="F101" s="15">
        <v>1010.2424451142724</v>
      </c>
      <c r="G101" s="15">
        <v>985.3955046091869</v>
      </c>
    </row>
    <row r="102" spans="3:7" ht="15.75" x14ac:dyDescent="0.25">
      <c r="C102" s="15">
        <v>1021.6251123674738</v>
      </c>
      <c r="D102" s="15">
        <v>979.12686922063585</v>
      </c>
      <c r="E102" s="15">
        <v>975.21769046215923</v>
      </c>
      <c r="F102" s="15">
        <v>971.52889363860595</v>
      </c>
      <c r="G102" s="15">
        <v>991.12591808625439</v>
      </c>
    </row>
    <row r="103" spans="3:7" ht="15.75" x14ac:dyDescent="0.25">
      <c r="C103" s="15">
        <v>1018.274249669048</v>
      </c>
      <c r="D103" s="15">
        <v>978.67359979863977</v>
      </c>
      <c r="E103" s="15">
        <v>1003.0435387543548</v>
      </c>
      <c r="F103" s="15">
        <v>988.65112615931139</v>
      </c>
      <c r="G103" s="15">
        <v>1017.0880127825512</v>
      </c>
    </row>
    <row r="104" spans="3:7" ht="15.75" x14ac:dyDescent="0.25">
      <c r="C104" s="15">
        <v>1039.4433072870015</v>
      </c>
      <c r="D104" s="15">
        <v>980.3330865688622</v>
      </c>
      <c r="E104" s="15">
        <v>1005.0007713525702</v>
      </c>
      <c r="F104" s="15">
        <v>987.55663455085596</v>
      </c>
      <c r="G104" s="15">
        <v>959.19097273144871</v>
      </c>
    </row>
    <row r="105" spans="3:7" ht="15.75" x14ac:dyDescent="0.25">
      <c r="C105" s="15">
        <v>990.13701312833291</v>
      </c>
      <c r="D105" s="15">
        <v>996.43557657691417</v>
      </c>
      <c r="E105" s="15">
        <v>962.38727817399194</v>
      </c>
      <c r="F105" s="15">
        <v>992.09109091680148</v>
      </c>
      <c r="G105" s="15">
        <v>1010.2778017208038</v>
      </c>
    </row>
    <row r="106" spans="3:7" ht="15.75" x14ac:dyDescent="0.25">
      <c r="C106" s="15">
        <v>995.48802520621393</v>
      </c>
      <c r="D106" s="15">
        <v>1058.4391273150686</v>
      </c>
      <c r="E106" s="15">
        <v>945.51353665883653</v>
      </c>
      <c r="F106" s="15">
        <v>991.28459649000433</v>
      </c>
      <c r="G106" s="15">
        <v>1031.1118810714106</v>
      </c>
    </row>
    <row r="107" spans="3:7" ht="15.75" x14ac:dyDescent="0.25">
      <c r="C107" s="15">
        <v>1002.7970656901743</v>
      </c>
      <c r="D107" s="15">
        <v>997.4818365444662</v>
      </c>
      <c r="E107" s="15">
        <v>1024.7385969487368</v>
      </c>
      <c r="F107" s="15">
        <v>1008.3970235209563</v>
      </c>
      <c r="G107" s="15">
        <v>959.43539943255018</v>
      </c>
    </row>
    <row r="108" spans="3:7" ht="15.75" x14ac:dyDescent="0.25">
      <c r="C108" s="15">
        <v>971.92406908652629</v>
      </c>
      <c r="D108" s="15">
        <v>975.09860349964583</v>
      </c>
      <c r="E108" s="15">
        <v>1035.2885081156273</v>
      </c>
      <c r="F108" s="15">
        <v>1011.1668612134963</v>
      </c>
      <c r="G108" s="15">
        <v>963.62737419985933</v>
      </c>
    </row>
    <row r="109" spans="3:7" ht="15.75" x14ac:dyDescent="0.25">
      <c r="C109" s="15">
        <v>971.02565885143122</v>
      </c>
      <c r="D109" s="15">
        <v>962.762558425311</v>
      </c>
      <c r="E109" s="15">
        <v>1030.9096321871039</v>
      </c>
      <c r="F109" s="15">
        <v>968.66279161622515</v>
      </c>
      <c r="G109" s="15">
        <v>1037.678091757698</v>
      </c>
    </row>
    <row r="110" spans="3:7" ht="15.75" x14ac:dyDescent="0.25">
      <c r="C110" s="15">
        <v>1050.306880439166</v>
      </c>
      <c r="D110" s="15">
        <v>1039.3968093703734</v>
      </c>
      <c r="E110" s="15">
        <v>978.42763832522905</v>
      </c>
      <c r="F110" s="15">
        <v>979.29444361943752</v>
      </c>
      <c r="G110" s="15">
        <v>1019.2063680515275</v>
      </c>
    </row>
    <row r="111" spans="3:7" ht="15.75" x14ac:dyDescent="0.25">
      <c r="C111" s="15">
        <v>958.32604327006266</v>
      </c>
      <c r="D111" s="15">
        <v>989.69303760532057</v>
      </c>
      <c r="E111" s="15">
        <v>995.02458081224177</v>
      </c>
      <c r="F111" s="15">
        <v>955.62063759280136</v>
      </c>
      <c r="G111" s="15">
        <v>1032.8997771248396</v>
      </c>
    </row>
    <row r="112" spans="3:7" ht="15.75" x14ac:dyDescent="0.25">
      <c r="C112" s="15">
        <v>1017.0059593074257</v>
      </c>
      <c r="D112" s="15">
        <v>1003.1283207135857</v>
      </c>
      <c r="E112" s="15">
        <v>1005.9115450312675</v>
      </c>
      <c r="F112" s="15">
        <v>987.96840827708365</v>
      </c>
      <c r="G112" s="15">
        <v>1006.0355205278029</v>
      </c>
    </row>
  </sheetData>
  <mergeCells count="12">
    <mergeCell ref="K37:O37"/>
    <mergeCell ref="K38:O38"/>
    <mergeCell ref="K40:O40"/>
    <mergeCell ref="K42:O47"/>
    <mergeCell ref="L33:N33"/>
    <mergeCell ref="L34:N34"/>
    <mergeCell ref="L35:N35"/>
    <mergeCell ref="B2:T8"/>
    <mergeCell ref="A10:A11"/>
    <mergeCell ref="J12:P12"/>
    <mergeCell ref="J14:P14"/>
    <mergeCell ref="J23:P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2:T67"/>
  <sheetViews>
    <sheetView showGridLines="0" topLeftCell="A7" zoomScale="90" zoomScaleNormal="90" workbookViewId="0">
      <selection activeCell="A20" sqref="A20:A21"/>
    </sheetView>
  </sheetViews>
  <sheetFormatPr defaultRowHeight="15" x14ac:dyDescent="0.25"/>
  <cols>
    <col min="1" max="1" width="10.5703125" customWidth="1"/>
    <col min="2" max="2" width="23.5703125" customWidth="1"/>
    <col min="3" max="3" width="10.7109375" customWidth="1"/>
    <col min="4" max="4" width="15.28515625" customWidth="1"/>
    <col min="6" max="6" width="10.140625" customWidth="1"/>
    <col min="8" max="8" width="11" customWidth="1"/>
    <col min="11" max="11" width="11.140625" customWidth="1"/>
    <col min="12" max="12" width="14.42578125" customWidth="1"/>
    <col min="13" max="13" width="11.42578125" customWidth="1"/>
    <col min="15" max="15" width="15.42578125" customWidth="1"/>
  </cols>
  <sheetData>
    <row r="2" spans="2:20" x14ac:dyDescent="0.25">
      <c r="B2" s="126" t="s">
        <v>2</v>
      </c>
      <c r="C2" s="127"/>
      <c r="D2" s="127"/>
      <c r="E2" s="127"/>
      <c r="F2" s="127"/>
      <c r="G2" s="127"/>
      <c r="H2" s="127"/>
      <c r="I2" s="127"/>
      <c r="J2" s="127"/>
      <c r="K2" s="127"/>
      <c r="L2" s="127"/>
      <c r="M2" s="127"/>
      <c r="N2" s="127"/>
      <c r="O2" s="127"/>
      <c r="P2" s="127"/>
      <c r="Q2" s="127"/>
      <c r="R2" s="127"/>
      <c r="S2" s="127"/>
      <c r="T2" s="128"/>
    </row>
    <row r="3" spans="2:20" x14ac:dyDescent="0.25">
      <c r="B3" s="129"/>
      <c r="C3" s="130"/>
      <c r="D3" s="130"/>
      <c r="E3" s="130"/>
      <c r="F3" s="130"/>
      <c r="G3" s="130"/>
      <c r="H3" s="130"/>
      <c r="I3" s="130"/>
      <c r="J3" s="130"/>
      <c r="K3" s="130"/>
      <c r="L3" s="130"/>
      <c r="M3" s="130"/>
      <c r="N3" s="130"/>
      <c r="O3" s="130"/>
      <c r="P3" s="130"/>
      <c r="Q3" s="130"/>
      <c r="R3" s="130"/>
      <c r="S3" s="130"/>
      <c r="T3" s="131"/>
    </row>
    <row r="4" spans="2:20" x14ac:dyDescent="0.25">
      <c r="B4" s="129"/>
      <c r="C4" s="130"/>
      <c r="D4" s="130"/>
      <c r="E4" s="130"/>
      <c r="F4" s="130"/>
      <c r="G4" s="130"/>
      <c r="H4" s="130"/>
      <c r="I4" s="130"/>
      <c r="J4" s="130"/>
      <c r="K4" s="130"/>
      <c r="L4" s="130"/>
      <c r="M4" s="130"/>
      <c r="N4" s="130"/>
      <c r="O4" s="130"/>
      <c r="P4" s="130"/>
      <c r="Q4" s="130"/>
      <c r="R4" s="130"/>
      <c r="S4" s="130"/>
      <c r="T4" s="131"/>
    </row>
    <row r="5" spans="2:20" x14ac:dyDescent="0.25">
      <c r="B5" s="129"/>
      <c r="C5" s="130"/>
      <c r="D5" s="130"/>
      <c r="E5" s="130"/>
      <c r="F5" s="130"/>
      <c r="G5" s="130"/>
      <c r="H5" s="130"/>
      <c r="I5" s="130"/>
      <c r="J5" s="130"/>
      <c r="K5" s="130"/>
      <c r="L5" s="130"/>
      <c r="M5" s="130"/>
      <c r="N5" s="130"/>
      <c r="O5" s="130"/>
      <c r="P5" s="130"/>
      <c r="Q5" s="130"/>
      <c r="R5" s="130"/>
      <c r="S5" s="130"/>
      <c r="T5" s="131"/>
    </row>
    <row r="6" spans="2:20" x14ac:dyDescent="0.25">
      <c r="B6" s="129"/>
      <c r="C6" s="130"/>
      <c r="D6" s="130"/>
      <c r="E6" s="130"/>
      <c r="F6" s="130"/>
      <c r="G6" s="130"/>
      <c r="H6" s="130"/>
      <c r="I6" s="130"/>
      <c r="J6" s="130"/>
      <c r="K6" s="130"/>
      <c r="L6" s="130"/>
      <c r="M6" s="130"/>
      <c r="N6" s="130"/>
      <c r="O6" s="130"/>
      <c r="P6" s="130"/>
      <c r="Q6" s="130"/>
      <c r="R6" s="130"/>
      <c r="S6" s="130"/>
      <c r="T6" s="131"/>
    </row>
    <row r="7" spans="2:20" x14ac:dyDescent="0.25">
      <c r="B7" s="129"/>
      <c r="C7" s="130"/>
      <c r="D7" s="130"/>
      <c r="E7" s="130"/>
      <c r="F7" s="130"/>
      <c r="G7" s="130"/>
      <c r="H7" s="130"/>
      <c r="I7" s="130"/>
      <c r="J7" s="130"/>
      <c r="K7" s="130"/>
      <c r="L7" s="130"/>
      <c r="M7" s="130"/>
      <c r="N7" s="130"/>
      <c r="O7" s="130"/>
      <c r="P7" s="130"/>
      <c r="Q7" s="130"/>
      <c r="R7" s="130"/>
      <c r="S7" s="130"/>
      <c r="T7" s="131"/>
    </row>
    <row r="8" spans="2:20" x14ac:dyDescent="0.25">
      <c r="B8" s="129"/>
      <c r="C8" s="130"/>
      <c r="D8" s="130"/>
      <c r="E8" s="130"/>
      <c r="F8" s="130"/>
      <c r="G8" s="130"/>
      <c r="H8" s="130"/>
      <c r="I8" s="130"/>
      <c r="J8" s="130"/>
      <c r="K8" s="130"/>
      <c r="L8" s="130"/>
      <c r="M8" s="130"/>
      <c r="N8" s="130"/>
      <c r="O8" s="130"/>
      <c r="P8" s="130"/>
      <c r="Q8" s="130"/>
      <c r="R8" s="130"/>
      <c r="S8" s="130"/>
      <c r="T8" s="131"/>
    </row>
    <row r="9" spans="2:20" x14ac:dyDescent="0.25">
      <c r="B9" s="129"/>
      <c r="C9" s="130"/>
      <c r="D9" s="130"/>
      <c r="E9" s="130"/>
      <c r="F9" s="130"/>
      <c r="G9" s="130"/>
      <c r="H9" s="130"/>
      <c r="I9" s="130"/>
      <c r="J9" s="130"/>
      <c r="K9" s="130"/>
      <c r="L9" s="130"/>
      <c r="M9" s="130"/>
      <c r="N9" s="130"/>
      <c r="O9" s="130"/>
      <c r="P9" s="130"/>
      <c r="Q9" s="130"/>
      <c r="R9" s="130"/>
      <c r="S9" s="130"/>
      <c r="T9" s="131"/>
    </row>
    <row r="10" spans="2:20" x14ac:dyDescent="0.25">
      <c r="B10" s="132"/>
      <c r="C10" s="133"/>
      <c r="D10" s="133"/>
      <c r="E10" s="133"/>
      <c r="F10" s="133"/>
      <c r="G10" s="133"/>
      <c r="H10" s="133"/>
      <c r="I10" s="133"/>
      <c r="J10" s="133"/>
      <c r="K10" s="133"/>
      <c r="L10" s="133"/>
      <c r="M10" s="133"/>
      <c r="N10" s="133"/>
      <c r="O10" s="133"/>
      <c r="P10" s="133"/>
      <c r="Q10" s="133"/>
      <c r="R10" s="133"/>
      <c r="S10" s="133"/>
      <c r="T10" s="134"/>
    </row>
    <row r="11" spans="2:20" x14ac:dyDescent="0.25">
      <c r="B11" s="7"/>
      <c r="C11" s="8"/>
      <c r="D11" s="8"/>
      <c r="E11" s="8"/>
      <c r="F11" s="8"/>
      <c r="G11" s="8"/>
      <c r="H11" s="8"/>
      <c r="I11" s="8"/>
      <c r="J11" s="8"/>
      <c r="K11" s="8"/>
      <c r="L11" s="8"/>
      <c r="M11" s="8"/>
      <c r="N11" s="8"/>
      <c r="O11" s="8"/>
      <c r="P11" s="8"/>
      <c r="Q11" s="8"/>
      <c r="R11" s="8"/>
      <c r="S11" s="8"/>
      <c r="T11" s="9"/>
    </row>
    <row r="12" spans="2:20" x14ac:dyDescent="0.25">
      <c r="B12" s="7"/>
      <c r="C12" s="8"/>
      <c r="D12" s="8"/>
      <c r="E12" s="8"/>
      <c r="F12" s="8"/>
      <c r="G12" s="8"/>
      <c r="H12" s="8"/>
      <c r="I12" s="8"/>
      <c r="J12" s="8"/>
      <c r="K12" s="8"/>
      <c r="L12" s="8"/>
      <c r="M12" s="8"/>
      <c r="N12" s="8"/>
      <c r="O12" s="8"/>
      <c r="P12" s="8"/>
      <c r="Q12" s="8"/>
      <c r="R12" s="8"/>
      <c r="S12" s="8"/>
      <c r="T12" s="9"/>
    </row>
    <row r="13" spans="2:20" x14ac:dyDescent="0.25">
      <c r="B13" s="7"/>
      <c r="C13" s="8"/>
      <c r="D13" s="8"/>
      <c r="E13" s="8"/>
      <c r="F13" s="8"/>
      <c r="G13" s="8"/>
      <c r="H13" s="8"/>
      <c r="I13" s="8"/>
      <c r="J13" s="8"/>
      <c r="K13" s="8"/>
      <c r="L13" s="8"/>
      <c r="M13" s="8"/>
      <c r="N13" s="8"/>
      <c r="O13" s="8"/>
      <c r="P13" s="8"/>
      <c r="Q13" s="8"/>
      <c r="R13" s="8"/>
      <c r="S13" s="8"/>
      <c r="T13" s="9"/>
    </row>
    <row r="14" spans="2:20" x14ac:dyDescent="0.25">
      <c r="B14" s="7"/>
      <c r="C14" s="8"/>
      <c r="D14" s="8"/>
      <c r="E14" s="8"/>
      <c r="F14" s="8"/>
      <c r="G14" s="8"/>
      <c r="H14" s="8"/>
      <c r="I14" s="8"/>
      <c r="J14" s="8"/>
      <c r="K14" s="8"/>
      <c r="L14" s="8"/>
      <c r="M14" s="8"/>
      <c r="N14" s="8"/>
      <c r="O14" s="8"/>
      <c r="P14" s="8"/>
      <c r="Q14" s="8"/>
      <c r="R14" s="8"/>
      <c r="S14" s="8"/>
      <c r="T14" s="9"/>
    </row>
    <row r="15" spans="2:20" x14ac:dyDescent="0.25">
      <c r="B15" s="7"/>
      <c r="C15" s="8"/>
      <c r="D15" s="8"/>
      <c r="E15" s="8"/>
      <c r="F15" s="8"/>
      <c r="G15" s="8"/>
      <c r="H15" s="8"/>
      <c r="I15" s="8"/>
      <c r="J15" s="8"/>
      <c r="K15" s="8"/>
      <c r="L15" s="8"/>
      <c r="M15" s="8"/>
      <c r="N15" s="8"/>
      <c r="O15" s="8"/>
      <c r="P15" s="8"/>
      <c r="Q15" s="8"/>
      <c r="R15" s="8"/>
      <c r="S15" s="8"/>
      <c r="T15" s="9"/>
    </row>
    <row r="16" spans="2:20" x14ac:dyDescent="0.25">
      <c r="B16" s="7"/>
      <c r="C16" s="8"/>
      <c r="D16" s="8"/>
      <c r="E16" s="8"/>
      <c r="F16" s="8"/>
      <c r="G16" s="8"/>
      <c r="H16" s="8"/>
      <c r="I16" s="8"/>
      <c r="J16" s="8"/>
      <c r="K16" s="8"/>
      <c r="L16" s="8"/>
      <c r="M16" s="8"/>
      <c r="N16" s="8"/>
      <c r="O16" s="8"/>
      <c r="P16" s="8"/>
      <c r="Q16" s="8"/>
      <c r="R16" s="8"/>
      <c r="S16" s="8"/>
      <c r="T16" s="9"/>
    </row>
    <row r="17" spans="1:20" x14ac:dyDescent="0.25">
      <c r="B17" s="7"/>
      <c r="C17" s="8"/>
      <c r="D17" s="8"/>
      <c r="E17" s="8"/>
      <c r="F17" s="8"/>
      <c r="G17" s="8"/>
      <c r="H17" s="8"/>
      <c r="I17" s="8"/>
      <c r="J17" s="8"/>
      <c r="K17" s="8"/>
      <c r="L17" s="8"/>
      <c r="M17" s="8"/>
      <c r="N17" s="8"/>
      <c r="O17" s="8"/>
      <c r="P17" s="8"/>
      <c r="Q17" s="8"/>
      <c r="R17" s="8"/>
      <c r="S17" s="8"/>
      <c r="T17" s="9"/>
    </row>
    <row r="18" spans="1:20" x14ac:dyDescent="0.25">
      <c r="B18" s="10"/>
      <c r="C18" s="11"/>
      <c r="D18" s="11"/>
      <c r="E18" s="11"/>
      <c r="F18" s="11"/>
      <c r="G18" s="11"/>
      <c r="H18" s="11"/>
      <c r="I18" s="11"/>
      <c r="J18" s="11"/>
      <c r="K18" s="11"/>
      <c r="L18" s="11"/>
      <c r="M18" s="11"/>
      <c r="N18" s="11"/>
      <c r="O18" s="11"/>
      <c r="P18" s="11"/>
      <c r="Q18" s="11"/>
      <c r="R18" s="11"/>
      <c r="S18" s="11"/>
      <c r="T18" s="12"/>
    </row>
    <row r="20" spans="1:20" x14ac:dyDescent="0.25">
      <c r="A20" s="94" t="s">
        <v>3</v>
      </c>
      <c r="K20" s="25"/>
      <c r="L20" s="26"/>
      <c r="M20" s="26"/>
      <c r="N20" s="26"/>
      <c r="O20" s="26"/>
      <c r="P20" s="26"/>
      <c r="Q20" s="26"/>
      <c r="R20" s="26"/>
      <c r="S20" s="26"/>
      <c r="T20" s="27"/>
    </row>
    <row r="21" spans="1:20" x14ac:dyDescent="0.25">
      <c r="A21" s="95"/>
      <c r="K21" s="1"/>
      <c r="L21" s="2"/>
      <c r="M21" s="2"/>
      <c r="N21" s="2"/>
      <c r="O21" s="2"/>
      <c r="P21" s="2"/>
      <c r="Q21" s="2"/>
      <c r="R21" s="2"/>
      <c r="S21" s="2"/>
      <c r="T21" s="3"/>
    </row>
    <row r="22" spans="1:20" ht="51.75" customHeight="1" x14ac:dyDescent="0.25">
      <c r="C22" s="13" t="s">
        <v>4</v>
      </c>
      <c r="D22" s="135" t="s">
        <v>5</v>
      </c>
      <c r="E22" s="135"/>
      <c r="F22" s="135"/>
      <c r="G22" s="135"/>
      <c r="H22" s="135"/>
      <c r="I22" s="14" t="s">
        <v>6</v>
      </c>
      <c r="J22" s="41" t="s">
        <v>7</v>
      </c>
      <c r="K22" s="1"/>
      <c r="L22" s="21" t="s">
        <v>16</v>
      </c>
      <c r="M22" s="21" t="s">
        <v>17</v>
      </c>
      <c r="N22" s="21" t="s">
        <v>18</v>
      </c>
      <c r="O22" s="23" t="s">
        <v>19</v>
      </c>
      <c r="P22" s="21" t="s">
        <v>20</v>
      </c>
      <c r="Q22" s="21" t="s">
        <v>21</v>
      </c>
      <c r="R22" s="21" t="s">
        <v>22</v>
      </c>
      <c r="S22" s="21" t="s">
        <v>23</v>
      </c>
      <c r="T22" s="3"/>
    </row>
    <row r="23" spans="1:20" ht="15.75" x14ac:dyDescent="0.25">
      <c r="C23" s="21" t="s">
        <v>8</v>
      </c>
      <c r="D23" s="15">
        <v>86</v>
      </c>
      <c r="E23" s="15">
        <v>79</v>
      </c>
      <c r="F23" s="15">
        <v>81</v>
      </c>
      <c r="G23" s="15">
        <v>70</v>
      </c>
      <c r="H23" s="15">
        <v>84</v>
      </c>
      <c r="I23" s="15">
        <f>SUM(D23:H23)</f>
        <v>400</v>
      </c>
      <c r="J23" s="28">
        <f>AVERAGE(D23:H23)</f>
        <v>80</v>
      </c>
      <c r="K23" s="1"/>
      <c r="L23" s="18" t="s">
        <v>24</v>
      </c>
      <c r="M23" s="24">
        <f>M44</f>
        <v>250</v>
      </c>
      <c r="N23" s="24">
        <v>2</v>
      </c>
      <c r="O23" s="24">
        <f>M23/N23</f>
        <v>125</v>
      </c>
      <c r="P23" s="24">
        <f>O23/O24</f>
        <v>3.3482142857142856</v>
      </c>
      <c r="Q23" s="24">
        <f>_xlfn.F.DIST.RT(P23,N23,N24)</f>
        <v>6.9909395726712301E-2</v>
      </c>
      <c r="R23" s="24">
        <f>_xlfn.F.INV.RT(S23,N23,N24)</f>
        <v>3.8852938346523942</v>
      </c>
      <c r="S23" s="24">
        <v>0.05</v>
      </c>
      <c r="T23" s="3"/>
    </row>
    <row r="24" spans="1:20" ht="15.75" x14ac:dyDescent="0.25">
      <c r="C24" s="21" t="s">
        <v>9</v>
      </c>
      <c r="D24" s="15">
        <v>90</v>
      </c>
      <c r="E24" s="15">
        <v>76</v>
      </c>
      <c r="F24" s="15">
        <v>88</v>
      </c>
      <c r="G24" s="15">
        <v>82</v>
      </c>
      <c r="H24" s="15">
        <v>89</v>
      </c>
      <c r="I24" s="15">
        <f t="shared" ref="I24:I25" si="0">SUM(D24:H24)</f>
        <v>425</v>
      </c>
      <c r="J24" s="28">
        <f t="shared" ref="J24:J25" si="1">AVERAGE(D24:H24)</f>
        <v>85</v>
      </c>
      <c r="K24" s="1"/>
      <c r="L24" s="18" t="s">
        <v>25</v>
      </c>
      <c r="M24" s="24">
        <f>M25-M23</f>
        <v>448</v>
      </c>
      <c r="N24" s="24">
        <v>12</v>
      </c>
      <c r="O24" s="24">
        <f>M24/N24</f>
        <v>37.333333333333336</v>
      </c>
      <c r="P24" s="24"/>
      <c r="Q24" s="24"/>
      <c r="R24" s="24"/>
      <c r="S24" s="24"/>
      <c r="T24" s="3"/>
    </row>
    <row r="25" spans="1:20" ht="15.75" x14ac:dyDescent="0.25">
      <c r="C25" s="21" t="s">
        <v>10</v>
      </c>
      <c r="D25" s="15">
        <v>82</v>
      </c>
      <c r="E25" s="15">
        <v>68</v>
      </c>
      <c r="F25" s="15">
        <v>73</v>
      </c>
      <c r="G25" s="15">
        <v>71</v>
      </c>
      <c r="H25" s="15">
        <v>81</v>
      </c>
      <c r="I25" s="15">
        <f t="shared" si="0"/>
        <v>375</v>
      </c>
      <c r="J25" s="28">
        <f t="shared" si="1"/>
        <v>75</v>
      </c>
      <c r="K25" s="1"/>
      <c r="L25" s="18" t="s">
        <v>6</v>
      </c>
      <c r="M25" s="24">
        <f>M35</f>
        <v>698</v>
      </c>
      <c r="N25" s="24">
        <v>14</v>
      </c>
      <c r="O25" s="24"/>
      <c r="P25" s="24"/>
      <c r="Q25" s="24"/>
      <c r="R25" s="24"/>
      <c r="S25" s="24"/>
      <c r="T25" s="3"/>
    </row>
    <row r="26" spans="1:20" x14ac:dyDescent="0.25">
      <c r="K26" s="1"/>
      <c r="L26" s="2"/>
      <c r="M26" s="2"/>
      <c r="N26" s="2"/>
      <c r="O26" s="2"/>
      <c r="P26" s="2"/>
      <c r="Q26" s="2"/>
      <c r="R26" s="2"/>
      <c r="S26" s="2"/>
      <c r="T26" s="3"/>
    </row>
    <row r="27" spans="1:20" ht="18.75" x14ac:dyDescent="0.3">
      <c r="B27" s="16"/>
      <c r="D27" s="20"/>
      <c r="E27" s="18" t="s">
        <v>8</v>
      </c>
      <c r="F27" s="18" t="s">
        <v>9</v>
      </c>
      <c r="G27" s="18" t="s">
        <v>10</v>
      </c>
      <c r="H27" s="19" t="s">
        <v>15</v>
      </c>
      <c r="K27" s="123" t="s">
        <v>27</v>
      </c>
      <c r="L27" s="124"/>
      <c r="M27" s="124"/>
      <c r="N27" s="124"/>
      <c r="O27" s="124"/>
      <c r="P27" s="124"/>
      <c r="Q27" s="124"/>
      <c r="R27" s="124"/>
      <c r="S27" s="124"/>
      <c r="T27" s="125"/>
    </row>
    <row r="28" spans="1:20" ht="15" customHeight="1" x14ac:dyDescent="0.25">
      <c r="C28" s="17"/>
      <c r="D28" s="21" t="s">
        <v>12</v>
      </c>
      <c r="E28" s="15">
        <f>AVERAGE(D23:H23)</f>
        <v>80</v>
      </c>
      <c r="F28" s="15">
        <f>AVERAGE(D24:H24)</f>
        <v>85</v>
      </c>
      <c r="G28" s="15">
        <f>AVERAGE(D25:H25)</f>
        <v>75</v>
      </c>
      <c r="H28" s="22">
        <f>AVERAGE(E28:G28)</f>
        <v>80</v>
      </c>
      <c r="K28" s="1"/>
      <c r="L28" s="2"/>
      <c r="M28" s="2"/>
      <c r="N28" s="2"/>
      <c r="O28" s="2"/>
      <c r="P28" s="2"/>
      <c r="Q28" s="2"/>
      <c r="R28" s="2"/>
      <c r="S28" s="2"/>
      <c r="T28" s="3"/>
    </row>
    <row r="29" spans="1:20" ht="15" customHeight="1" x14ac:dyDescent="0.25">
      <c r="C29" s="17"/>
      <c r="D29" s="21" t="s">
        <v>13</v>
      </c>
      <c r="E29" s="15">
        <f>SUM(D23:H23)</f>
        <v>400</v>
      </c>
      <c r="F29" s="15">
        <f>SUM(D24:H24)</f>
        <v>425</v>
      </c>
      <c r="G29" s="15">
        <f>SUM(D25:H25)</f>
        <v>375</v>
      </c>
      <c r="H29" s="22">
        <f>SUM(E29:G29)</f>
        <v>1200</v>
      </c>
      <c r="K29" s="29" t="s">
        <v>26</v>
      </c>
      <c r="L29" s="30" t="s">
        <v>28</v>
      </c>
      <c r="M29" s="31"/>
      <c r="N29" s="31"/>
      <c r="O29" s="31"/>
      <c r="P29" s="31"/>
      <c r="Q29" s="32"/>
      <c r="R29" s="2"/>
      <c r="S29" s="2"/>
      <c r="T29" s="3"/>
    </row>
    <row r="30" spans="1:20" ht="15" customHeight="1" x14ac:dyDescent="0.25">
      <c r="C30" s="17"/>
      <c r="D30" s="21" t="s">
        <v>14</v>
      </c>
      <c r="E30" s="22">
        <f>SUMPRODUCT(D23:H23,D23:H23)</f>
        <v>32154</v>
      </c>
      <c r="F30" s="22">
        <f>SUMPRODUCT(D24:H24,D24:H24)</f>
        <v>36265</v>
      </c>
      <c r="G30" s="22">
        <f>SUMPRODUCT(D25:H25,D25:H25)</f>
        <v>28279</v>
      </c>
      <c r="H30" s="22">
        <f>SUM(E30:G30)</f>
        <v>96698</v>
      </c>
      <c r="K30" s="1"/>
      <c r="L30" s="2"/>
      <c r="M30" s="2"/>
      <c r="N30" s="2"/>
      <c r="O30" s="2"/>
      <c r="P30" s="2"/>
      <c r="Q30" s="2"/>
      <c r="R30" s="2"/>
      <c r="S30" s="2"/>
      <c r="T30" s="3"/>
    </row>
    <row r="31" spans="1:20" ht="15.75" x14ac:dyDescent="0.25">
      <c r="E31" s="136" t="s">
        <v>11</v>
      </c>
      <c r="F31" s="137"/>
      <c r="G31" s="138"/>
      <c r="K31" s="1"/>
      <c r="L31" s="36" t="s">
        <v>29</v>
      </c>
      <c r="M31" s="31"/>
      <c r="N31" s="31"/>
      <c r="O31" s="32"/>
      <c r="P31" s="15">
        <f>H30</f>
        <v>96698</v>
      </c>
      <c r="Q31" s="2"/>
      <c r="R31" s="2"/>
      <c r="S31" s="2"/>
      <c r="T31" s="3"/>
    </row>
    <row r="32" spans="1:20" ht="15.75" x14ac:dyDescent="0.25">
      <c r="K32" s="1"/>
      <c r="L32" s="36" t="s">
        <v>30</v>
      </c>
      <c r="M32" s="31"/>
      <c r="N32" s="31"/>
      <c r="O32" s="32"/>
      <c r="P32" s="15">
        <f>H29^2</f>
        <v>1440000</v>
      </c>
      <c r="Q32" s="2"/>
      <c r="R32" s="2"/>
      <c r="S32" s="2"/>
      <c r="T32" s="3"/>
    </row>
    <row r="33" spans="2:20" ht="15.75" x14ac:dyDescent="0.25">
      <c r="K33" s="1"/>
      <c r="L33" s="33" t="s">
        <v>31</v>
      </c>
      <c r="M33" s="34"/>
      <c r="N33" s="34"/>
      <c r="O33" s="35"/>
      <c r="P33" s="15">
        <f>COUNT(D23:H25)</f>
        <v>15</v>
      </c>
      <c r="Q33" s="2"/>
      <c r="R33" s="2"/>
      <c r="S33" s="2"/>
      <c r="T33" s="3"/>
    </row>
    <row r="34" spans="2:20" ht="15.75" x14ac:dyDescent="0.25">
      <c r="B34" s="97" t="s">
        <v>51</v>
      </c>
      <c r="C34" s="98"/>
      <c r="D34" s="98"/>
      <c r="E34" s="98"/>
      <c r="F34" s="98"/>
      <c r="G34" s="98"/>
      <c r="H34" s="98"/>
      <c r="I34" s="99"/>
      <c r="K34" s="1"/>
      <c r="L34" s="2"/>
      <c r="M34" s="2"/>
      <c r="N34" s="2"/>
      <c r="O34" s="2"/>
      <c r="P34" s="2"/>
      <c r="Q34" s="2"/>
      <c r="R34" s="2"/>
      <c r="S34" s="2"/>
      <c r="T34" s="3"/>
    </row>
    <row r="35" spans="2:20" ht="15.75" x14ac:dyDescent="0.25">
      <c r="B35" s="97" t="s">
        <v>37</v>
      </c>
      <c r="C35" s="98"/>
      <c r="D35" s="98"/>
      <c r="E35" s="98"/>
      <c r="F35" s="98"/>
      <c r="G35" s="98"/>
      <c r="H35" s="98"/>
      <c r="I35" s="99"/>
      <c r="K35" s="1"/>
      <c r="L35" s="19" t="s">
        <v>26</v>
      </c>
      <c r="M35" s="15">
        <f>P31-(P32/P33)</f>
        <v>698</v>
      </c>
      <c r="N35" s="2"/>
      <c r="O35" s="2"/>
      <c r="P35" s="2"/>
      <c r="Q35" s="2"/>
      <c r="R35" s="2"/>
      <c r="S35" s="2"/>
      <c r="T35" s="3"/>
    </row>
    <row r="36" spans="2:20" x14ac:dyDescent="0.25">
      <c r="B36" s="1"/>
      <c r="C36" s="2"/>
      <c r="D36" s="2"/>
      <c r="E36" s="2"/>
      <c r="F36" s="2"/>
      <c r="G36" s="2"/>
      <c r="H36" s="2"/>
      <c r="I36" s="3"/>
      <c r="K36" s="1"/>
      <c r="L36" s="2"/>
      <c r="M36" s="2"/>
      <c r="N36" s="2"/>
      <c r="O36" s="2"/>
      <c r="P36" s="2"/>
      <c r="Q36" s="2"/>
      <c r="R36" s="2"/>
      <c r="S36" s="2"/>
      <c r="T36" s="3"/>
    </row>
    <row r="37" spans="2:20" ht="15.75" x14ac:dyDescent="0.25">
      <c r="B37" s="97" t="s">
        <v>38</v>
      </c>
      <c r="C37" s="98"/>
      <c r="D37" s="98"/>
      <c r="E37" s="98"/>
      <c r="F37" s="99"/>
      <c r="G37" s="2"/>
      <c r="H37" s="2"/>
      <c r="I37" s="3"/>
      <c r="K37" s="36" t="s">
        <v>32</v>
      </c>
      <c r="L37" s="30" t="s">
        <v>33</v>
      </c>
      <c r="M37" s="31"/>
      <c r="N37" s="31"/>
      <c r="O37" s="31"/>
      <c r="P37" s="31"/>
      <c r="Q37" s="37"/>
      <c r="R37" s="32"/>
      <c r="S37" s="2"/>
      <c r="T37" s="3"/>
    </row>
    <row r="38" spans="2:20" ht="15.75" x14ac:dyDescent="0.25">
      <c r="B38" s="39" t="s">
        <v>39</v>
      </c>
      <c r="C38" s="39" t="s">
        <v>40</v>
      </c>
      <c r="D38" s="39" t="s">
        <v>13</v>
      </c>
      <c r="E38" s="39" t="s">
        <v>41</v>
      </c>
      <c r="F38" s="39" t="s">
        <v>42</v>
      </c>
      <c r="G38" s="2"/>
      <c r="H38" s="2"/>
      <c r="I38" s="3"/>
      <c r="K38" s="1"/>
      <c r="L38" s="2"/>
      <c r="M38" s="2"/>
      <c r="N38" s="2"/>
      <c r="O38" s="2"/>
      <c r="P38" s="2"/>
      <c r="Q38" s="2"/>
      <c r="R38" s="2"/>
      <c r="S38" s="2"/>
      <c r="T38" s="3"/>
    </row>
    <row r="39" spans="2:20" ht="15.75" x14ac:dyDescent="0.25">
      <c r="B39" s="22" t="s">
        <v>8</v>
      </c>
      <c r="C39" s="15">
        <v>5</v>
      </c>
      <c r="D39" s="15">
        <v>400</v>
      </c>
      <c r="E39" s="15">
        <v>80</v>
      </c>
      <c r="F39" s="15">
        <v>38.5</v>
      </c>
      <c r="G39" s="2"/>
      <c r="H39" s="2"/>
      <c r="I39" s="3"/>
      <c r="K39" s="1"/>
      <c r="L39" s="36" t="s">
        <v>34</v>
      </c>
      <c r="M39" s="31"/>
      <c r="N39" s="32"/>
      <c r="O39" s="15">
        <f>E29^2+F29^2+G29^2</f>
        <v>481250</v>
      </c>
      <c r="P39" s="2"/>
      <c r="Q39" s="2"/>
      <c r="R39" s="2"/>
      <c r="S39" s="2"/>
      <c r="T39" s="3"/>
    </row>
    <row r="40" spans="2:20" ht="15.75" x14ac:dyDescent="0.25">
      <c r="B40" s="22" t="s">
        <v>9</v>
      </c>
      <c r="C40" s="15">
        <v>5</v>
      </c>
      <c r="D40" s="15">
        <v>425</v>
      </c>
      <c r="E40" s="15">
        <v>85</v>
      </c>
      <c r="F40" s="15">
        <v>35</v>
      </c>
      <c r="G40" s="2"/>
      <c r="H40" s="2"/>
      <c r="I40" s="3"/>
      <c r="K40" s="1"/>
      <c r="L40" s="36" t="s">
        <v>35</v>
      </c>
      <c r="M40" s="31"/>
      <c r="N40" s="32"/>
      <c r="O40" s="15">
        <f>COUNT(D23:H23)</f>
        <v>5</v>
      </c>
      <c r="P40" s="2"/>
      <c r="Q40" s="2"/>
      <c r="R40" s="2"/>
      <c r="S40" s="2"/>
      <c r="T40" s="3"/>
    </row>
    <row r="41" spans="2:20" ht="15.75" x14ac:dyDescent="0.25">
      <c r="B41" s="22" t="s">
        <v>10</v>
      </c>
      <c r="C41" s="15">
        <v>5</v>
      </c>
      <c r="D41" s="15">
        <v>375</v>
      </c>
      <c r="E41" s="15">
        <v>75</v>
      </c>
      <c r="F41" s="15">
        <v>38.5</v>
      </c>
      <c r="G41" s="2"/>
      <c r="H41" s="2"/>
      <c r="I41" s="3"/>
      <c r="K41" s="1"/>
      <c r="L41" s="36" t="s">
        <v>36</v>
      </c>
      <c r="M41" s="31"/>
      <c r="N41" s="32"/>
      <c r="O41" s="15">
        <f>H29^2</f>
        <v>1440000</v>
      </c>
      <c r="P41" s="2"/>
      <c r="Q41" s="2"/>
      <c r="R41" s="2"/>
      <c r="S41" s="2"/>
      <c r="T41" s="3"/>
    </row>
    <row r="42" spans="2:20" ht="15.75" x14ac:dyDescent="0.25">
      <c r="B42" s="1"/>
      <c r="C42" s="2"/>
      <c r="D42" s="2"/>
      <c r="E42" s="2"/>
      <c r="F42" s="2"/>
      <c r="G42" s="2"/>
      <c r="H42" s="2"/>
      <c r="I42" s="3"/>
      <c r="K42" s="1"/>
      <c r="L42" s="36" t="s">
        <v>31</v>
      </c>
      <c r="M42" s="31"/>
      <c r="N42" s="32"/>
      <c r="O42" s="15">
        <f>COUNT(D23:H25)</f>
        <v>15</v>
      </c>
      <c r="P42" s="2"/>
      <c r="Q42" s="2"/>
      <c r="R42" s="2"/>
      <c r="S42" s="2"/>
      <c r="T42" s="3"/>
    </row>
    <row r="43" spans="2:20" x14ac:dyDescent="0.25">
      <c r="B43" s="1"/>
      <c r="C43" s="2"/>
      <c r="D43" s="2"/>
      <c r="E43" s="2"/>
      <c r="F43" s="2"/>
      <c r="G43" s="2"/>
      <c r="H43" s="2"/>
      <c r="I43" s="3"/>
      <c r="K43" s="1"/>
      <c r="L43" s="2"/>
      <c r="M43" s="2"/>
      <c r="N43" s="2"/>
      <c r="O43" s="2"/>
      <c r="P43" s="2"/>
      <c r="Q43" s="2"/>
      <c r="R43" s="2"/>
      <c r="S43" s="2"/>
      <c r="T43" s="3"/>
    </row>
    <row r="44" spans="2:20" ht="15.75" x14ac:dyDescent="0.25">
      <c r="B44" s="97" t="s">
        <v>43</v>
      </c>
      <c r="C44" s="98"/>
      <c r="D44" s="98"/>
      <c r="E44" s="98"/>
      <c r="F44" s="98"/>
      <c r="G44" s="98"/>
      <c r="H44" s="99"/>
      <c r="I44" s="3"/>
      <c r="K44" s="1"/>
      <c r="L44" s="21" t="s">
        <v>32</v>
      </c>
      <c r="M44" s="38">
        <f>O39/O40-(O41/O42)</f>
        <v>250</v>
      </c>
      <c r="N44" s="2"/>
      <c r="O44" s="2"/>
      <c r="P44" s="2"/>
      <c r="Q44" s="2"/>
      <c r="R44" s="2"/>
      <c r="S44" s="2"/>
      <c r="T44" s="3"/>
    </row>
    <row r="45" spans="2:20" ht="15.75" x14ac:dyDescent="0.25">
      <c r="B45" s="39" t="s">
        <v>44</v>
      </c>
      <c r="C45" s="40" t="s">
        <v>17</v>
      </c>
      <c r="D45" s="40" t="s">
        <v>45</v>
      </c>
      <c r="E45" s="40" t="s">
        <v>46</v>
      </c>
      <c r="F45" s="40" t="s">
        <v>47</v>
      </c>
      <c r="G45" s="40" t="s">
        <v>21</v>
      </c>
      <c r="H45" s="40" t="s">
        <v>48</v>
      </c>
      <c r="I45" s="3"/>
      <c r="K45" s="4"/>
      <c r="L45" s="5"/>
      <c r="M45" s="5"/>
      <c r="N45" s="5"/>
      <c r="O45" s="5"/>
      <c r="P45" s="5"/>
      <c r="Q45" s="5"/>
      <c r="R45" s="5"/>
      <c r="S45" s="5"/>
      <c r="T45" s="6"/>
    </row>
    <row r="46" spans="2:20" ht="15.75" x14ac:dyDescent="0.25">
      <c r="B46" s="21" t="s">
        <v>49</v>
      </c>
      <c r="C46" s="15">
        <v>250</v>
      </c>
      <c r="D46" s="15">
        <v>2</v>
      </c>
      <c r="E46" s="15">
        <v>125</v>
      </c>
      <c r="F46" s="15">
        <v>3.3482142857142856</v>
      </c>
      <c r="G46" s="15">
        <v>6.9909395726712301E-2</v>
      </c>
      <c r="H46" s="15">
        <v>3.8852938346523942</v>
      </c>
      <c r="I46" s="3"/>
    </row>
    <row r="47" spans="2:20" ht="15.75" x14ac:dyDescent="0.25">
      <c r="B47" s="21" t="s">
        <v>50</v>
      </c>
      <c r="C47" s="15">
        <v>448</v>
      </c>
      <c r="D47" s="15">
        <v>12</v>
      </c>
      <c r="E47" s="15">
        <v>37.333333333333336</v>
      </c>
      <c r="F47" s="15"/>
      <c r="G47" s="15"/>
      <c r="H47" s="15"/>
      <c r="I47" s="3"/>
    </row>
    <row r="48" spans="2:20" ht="15.75" x14ac:dyDescent="0.25">
      <c r="B48" s="21"/>
      <c r="C48" s="15"/>
      <c r="D48" s="15"/>
      <c r="E48" s="15"/>
      <c r="F48" s="15"/>
      <c r="G48" s="15"/>
      <c r="H48" s="15"/>
      <c r="I48" s="3"/>
    </row>
    <row r="49" spans="2:14" ht="15.75" x14ac:dyDescent="0.25">
      <c r="B49" s="21" t="s">
        <v>6</v>
      </c>
      <c r="C49" s="15">
        <v>698</v>
      </c>
      <c r="D49" s="15">
        <v>14</v>
      </c>
      <c r="E49" s="15"/>
      <c r="F49" s="15"/>
      <c r="G49" s="15"/>
      <c r="H49" s="15"/>
      <c r="I49" s="3"/>
    </row>
    <row r="50" spans="2:14" x14ac:dyDescent="0.25">
      <c r="B50" s="4"/>
      <c r="C50" s="5"/>
      <c r="D50" s="5"/>
      <c r="E50" s="5"/>
      <c r="F50" s="5"/>
      <c r="G50" s="5"/>
      <c r="H50" s="5"/>
      <c r="I50" s="6"/>
    </row>
    <row r="52" spans="2:14" x14ac:dyDescent="0.25">
      <c r="E52" s="44"/>
      <c r="F52" s="45"/>
      <c r="G52" s="45"/>
      <c r="H52" s="45"/>
      <c r="I52" s="45"/>
      <c r="J52" s="45"/>
      <c r="K52" s="45"/>
      <c r="L52" s="45"/>
      <c r="M52" s="45"/>
      <c r="N52" s="46"/>
    </row>
    <row r="53" spans="2:14" ht="15.75" x14ac:dyDescent="0.25">
      <c r="E53" s="47"/>
      <c r="F53" s="43"/>
      <c r="G53" s="43"/>
      <c r="H53" s="43"/>
      <c r="I53" s="117" t="s">
        <v>54</v>
      </c>
      <c r="J53" s="118"/>
      <c r="K53" s="119"/>
      <c r="L53" s="43"/>
      <c r="M53" s="43"/>
      <c r="N53" s="48"/>
    </row>
    <row r="54" spans="2:14" ht="15.75" x14ac:dyDescent="0.25">
      <c r="E54" s="47"/>
      <c r="F54" s="43"/>
      <c r="G54" s="43"/>
      <c r="H54" s="43"/>
      <c r="I54" s="120" t="s">
        <v>52</v>
      </c>
      <c r="J54" s="121"/>
      <c r="K54" s="122"/>
      <c r="L54" s="43"/>
      <c r="M54" s="43"/>
      <c r="N54" s="48"/>
    </row>
    <row r="55" spans="2:14" ht="15.75" x14ac:dyDescent="0.25">
      <c r="E55" s="47"/>
      <c r="F55" s="43"/>
      <c r="G55" s="43"/>
      <c r="H55" s="43"/>
      <c r="I55" s="78" t="s">
        <v>53</v>
      </c>
      <c r="J55" s="103"/>
      <c r="K55" s="104"/>
      <c r="L55" s="43"/>
      <c r="M55" s="43"/>
      <c r="N55" s="48"/>
    </row>
    <row r="56" spans="2:14" x14ac:dyDescent="0.25">
      <c r="E56" s="47"/>
      <c r="F56" s="43"/>
      <c r="G56" s="43"/>
      <c r="H56" s="43"/>
      <c r="I56" s="43"/>
      <c r="J56" s="43"/>
      <c r="K56" s="43"/>
      <c r="L56" s="43"/>
      <c r="M56" s="43"/>
      <c r="N56" s="48"/>
    </row>
    <row r="57" spans="2:14" ht="15.75" x14ac:dyDescent="0.25">
      <c r="E57" s="47"/>
      <c r="F57" s="43"/>
      <c r="G57" s="43"/>
      <c r="H57" s="100" t="s">
        <v>55</v>
      </c>
      <c r="I57" s="101"/>
      <c r="J57" s="101"/>
      <c r="K57" s="101"/>
      <c r="L57" s="102"/>
      <c r="M57" s="43"/>
      <c r="N57" s="48"/>
    </row>
    <row r="58" spans="2:14" ht="15.75" x14ac:dyDescent="0.25">
      <c r="E58" s="47"/>
      <c r="F58" s="43"/>
      <c r="G58" s="43"/>
      <c r="H58" s="78" t="s">
        <v>56</v>
      </c>
      <c r="I58" s="103"/>
      <c r="J58" s="103"/>
      <c r="K58" s="103"/>
      <c r="L58" s="104"/>
      <c r="M58" s="43"/>
      <c r="N58" s="48"/>
    </row>
    <row r="59" spans="2:14" x14ac:dyDescent="0.25">
      <c r="E59" s="47"/>
      <c r="F59" s="43"/>
      <c r="G59" s="43"/>
      <c r="H59" s="43"/>
      <c r="I59" s="43"/>
      <c r="J59" s="43"/>
      <c r="K59" s="43"/>
      <c r="L59" s="43"/>
      <c r="M59" s="43"/>
      <c r="N59" s="48"/>
    </row>
    <row r="60" spans="2:14" ht="15.75" x14ac:dyDescent="0.25">
      <c r="E60" s="47"/>
      <c r="F60" s="43"/>
      <c r="G60" s="43"/>
      <c r="H60" s="105" t="s">
        <v>57</v>
      </c>
      <c r="I60" s="106"/>
      <c r="J60" s="106"/>
      <c r="K60" s="106"/>
      <c r="L60" s="107"/>
      <c r="M60" s="43"/>
      <c r="N60" s="48"/>
    </row>
    <row r="61" spans="2:14" x14ac:dyDescent="0.25">
      <c r="E61" s="47"/>
      <c r="F61" s="43"/>
      <c r="G61" s="43"/>
      <c r="H61" s="43"/>
      <c r="I61" s="43"/>
      <c r="J61" s="43"/>
      <c r="K61" s="43"/>
      <c r="L61" s="43"/>
      <c r="M61" s="43"/>
      <c r="N61" s="48"/>
    </row>
    <row r="62" spans="2:14" x14ac:dyDescent="0.25">
      <c r="E62" s="47"/>
      <c r="F62" s="43"/>
      <c r="G62" s="139" t="s">
        <v>58</v>
      </c>
      <c r="H62" s="109"/>
      <c r="I62" s="109"/>
      <c r="J62" s="109"/>
      <c r="K62" s="109"/>
      <c r="L62" s="109"/>
      <c r="M62" s="110"/>
      <c r="N62" s="48"/>
    </row>
    <row r="63" spans="2:14" x14ac:dyDescent="0.25">
      <c r="E63" s="140" t="s">
        <v>59</v>
      </c>
      <c r="F63" s="142" t="s">
        <v>60</v>
      </c>
      <c r="G63" s="111"/>
      <c r="H63" s="112"/>
      <c r="I63" s="112"/>
      <c r="J63" s="112"/>
      <c r="K63" s="112"/>
      <c r="L63" s="112"/>
      <c r="M63" s="113"/>
      <c r="N63" s="48"/>
    </row>
    <row r="64" spans="2:14" x14ac:dyDescent="0.25">
      <c r="E64" s="141"/>
      <c r="F64" s="142"/>
      <c r="G64" s="111"/>
      <c r="H64" s="112"/>
      <c r="I64" s="112"/>
      <c r="J64" s="112"/>
      <c r="K64" s="112"/>
      <c r="L64" s="112"/>
      <c r="M64" s="113"/>
      <c r="N64" s="48"/>
    </row>
    <row r="65" spans="5:14" x14ac:dyDescent="0.25">
      <c r="E65" s="47"/>
      <c r="F65" s="43"/>
      <c r="G65" s="114"/>
      <c r="H65" s="115"/>
      <c r="I65" s="115"/>
      <c r="J65" s="115"/>
      <c r="K65" s="115"/>
      <c r="L65" s="115"/>
      <c r="M65" s="116"/>
      <c r="N65" s="48"/>
    </row>
    <row r="66" spans="5:14" x14ac:dyDescent="0.25">
      <c r="E66" s="49"/>
      <c r="F66" s="50"/>
      <c r="G66" s="51"/>
      <c r="H66" s="51"/>
      <c r="I66" s="51"/>
      <c r="J66" s="51"/>
      <c r="K66" s="51"/>
      <c r="L66" s="51"/>
      <c r="M66" s="51"/>
      <c r="N66" s="52"/>
    </row>
    <row r="67" spans="5:14" x14ac:dyDescent="0.25">
      <c r="G67" s="42"/>
      <c r="H67" s="42"/>
      <c r="I67" s="42"/>
      <c r="J67" s="42"/>
      <c r="K67" s="42"/>
      <c r="L67" s="42"/>
      <c r="M67" s="42"/>
    </row>
  </sheetData>
  <mergeCells count="18">
    <mergeCell ref="H58:L58"/>
    <mergeCell ref="H60:L60"/>
    <mergeCell ref="G62:M65"/>
    <mergeCell ref="E63:E64"/>
    <mergeCell ref="F63:F64"/>
    <mergeCell ref="I54:K54"/>
    <mergeCell ref="I55:K55"/>
    <mergeCell ref="H57:L57"/>
    <mergeCell ref="E31:G31"/>
    <mergeCell ref="B34:I34"/>
    <mergeCell ref="B35:I35"/>
    <mergeCell ref="B37:F37"/>
    <mergeCell ref="B44:H44"/>
    <mergeCell ref="K27:T27"/>
    <mergeCell ref="B2:T10"/>
    <mergeCell ref="A20:A21"/>
    <mergeCell ref="D22:H22"/>
    <mergeCell ref="I53:K5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1st Problem</vt:lpstr>
      <vt:lpstr>2nd Problem</vt:lpstr>
      <vt:lpstr>3rd Problem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DW-1217</dc:creator>
  <cp:lastModifiedBy>DW-1217</cp:lastModifiedBy>
  <dcterms:created xsi:type="dcterms:W3CDTF">2021-11-02T05:35:48Z</dcterms:created>
  <dcterms:modified xsi:type="dcterms:W3CDTF">2021-11-08T06:06:48Z</dcterms:modified>
</cp:coreProperties>
</file>