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kajojha/Documents/GitHub/dean2175/"/>
    </mc:Choice>
  </mc:AlternateContent>
  <xr:revisionPtr revIDLastSave="0" documentId="13_ncr:1_{D3177C68-E0C1-9249-8EBA-E82322D54140}" xr6:coauthVersionLast="47" xr6:coauthVersionMax="47" xr10:uidLastSave="{00000000-0000-0000-0000-000000000000}"/>
  <bookViews>
    <workbookView xWindow="0" yWindow="500" windowWidth="28800" windowHeight="15860" xr2:uid="{D7DB2011-2176-475E-BA71-713F016EB447}"/>
  </bookViews>
  <sheets>
    <sheet name="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T6" i="1"/>
  <c r="P964" i="1"/>
  <c r="P6" i="1"/>
  <c r="O6" i="1"/>
  <c r="N6" i="1"/>
  <c r="C16" i="1"/>
  <c r="C15" i="1"/>
  <c r="I8" i="1"/>
  <c r="H6" i="1"/>
  <c r="J6" i="1" s="1"/>
  <c r="F6" i="1"/>
  <c r="L6" i="1"/>
  <c r="G6" i="1"/>
  <c r="I6" i="1"/>
  <c r="C12" i="1"/>
  <c r="C21" i="1"/>
  <c r="C19" i="1"/>
  <c r="C18" i="1"/>
  <c r="R6" i="1" l="1"/>
  <c r="F27" i="1"/>
  <c r="I27" i="1" s="1"/>
  <c r="M6" i="1"/>
  <c r="F13" i="1"/>
  <c r="I13" i="1" s="1"/>
  <c r="F80" i="1"/>
  <c r="I80" i="1" s="1"/>
  <c r="F81" i="1"/>
  <c r="I81" i="1" s="1"/>
  <c r="F33" i="1"/>
  <c r="I33" i="1" s="1"/>
  <c r="F94" i="1"/>
  <c r="I94" i="1" s="1"/>
  <c r="F34" i="1"/>
  <c r="I34" i="1" s="1"/>
  <c r="F96" i="1"/>
  <c r="I96" i="1" s="1"/>
  <c r="F56" i="1"/>
  <c r="I56" i="1" s="1"/>
  <c r="F97" i="1"/>
  <c r="I97" i="1" s="1"/>
  <c r="F60" i="1"/>
  <c r="I60" i="1" s="1"/>
  <c r="F82" i="1"/>
  <c r="I82" i="1" s="1"/>
  <c r="F61" i="1"/>
  <c r="I61" i="1" s="1"/>
  <c r="F62" i="1"/>
  <c r="I62" i="1" s="1"/>
  <c r="F98" i="1"/>
  <c r="I98" i="1" s="1"/>
  <c r="F29" i="1"/>
  <c r="I29" i="1" s="1"/>
  <c r="F78" i="1"/>
  <c r="I78" i="1" s="1"/>
  <c r="F42" i="1"/>
  <c r="I42" i="1" s="1"/>
  <c r="F68" i="1"/>
  <c r="I68" i="1" s="1"/>
  <c r="F86" i="1"/>
  <c r="I86" i="1" s="1"/>
  <c r="F102" i="1"/>
  <c r="I102" i="1" s="1"/>
  <c r="F44" i="1"/>
  <c r="I44" i="1" s="1"/>
  <c r="F72" i="1"/>
  <c r="I72" i="1" s="1"/>
  <c r="F104" i="1"/>
  <c r="I104" i="1" s="1"/>
  <c r="F88" i="1"/>
  <c r="I88" i="1" s="1"/>
  <c r="F46" i="1"/>
  <c r="I46" i="1" s="1"/>
  <c r="F73" i="1"/>
  <c r="I73" i="1" s="1"/>
  <c r="F89" i="1"/>
  <c r="I89" i="1" s="1"/>
  <c r="F105" i="1"/>
  <c r="I105" i="1" s="1"/>
  <c r="F48" i="1"/>
  <c r="I48" i="1" s="1"/>
  <c r="F74" i="1"/>
  <c r="I74" i="1" s="1"/>
  <c r="F90" i="1"/>
  <c r="I90" i="1" s="1"/>
  <c r="F35" i="1"/>
  <c r="I35" i="1" s="1"/>
  <c r="F51" i="1"/>
  <c r="I51" i="1" s="1"/>
  <c r="F64" i="1"/>
  <c r="I64" i="1" s="1"/>
  <c r="F75" i="1"/>
  <c r="I75" i="1" s="1"/>
  <c r="F83" i="1"/>
  <c r="I83" i="1" s="1"/>
  <c r="F91" i="1"/>
  <c r="I91" i="1" s="1"/>
  <c r="F99" i="1"/>
  <c r="I99" i="1" s="1"/>
  <c r="F22" i="1"/>
  <c r="I22" i="1" s="1"/>
  <c r="F37" i="1"/>
  <c r="I37" i="1" s="1"/>
  <c r="F52" i="1"/>
  <c r="I52" i="1" s="1"/>
  <c r="F65" i="1"/>
  <c r="I65" i="1" s="1"/>
  <c r="F76" i="1"/>
  <c r="I76" i="1" s="1"/>
  <c r="F84" i="1"/>
  <c r="I84" i="1" s="1"/>
  <c r="F92" i="1"/>
  <c r="I92" i="1" s="1"/>
  <c r="F100" i="1"/>
  <c r="I100" i="1" s="1"/>
  <c r="F28" i="1"/>
  <c r="I28" i="1" s="1"/>
  <c r="F38" i="1"/>
  <c r="I38" i="1" s="1"/>
  <c r="F53" i="1"/>
  <c r="I53" i="1" s="1"/>
  <c r="F67" i="1"/>
  <c r="I67" i="1" s="1"/>
  <c r="F77" i="1"/>
  <c r="I77" i="1" s="1"/>
  <c r="F85" i="1"/>
  <c r="I85" i="1" s="1"/>
  <c r="F93" i="1"/>
  <c r="I93" i="1" s="1"/>
  <c r="F101" i="1"/>
  <c r="I101" i="1" s="1"/>
  <c r="F30" i="1"/>
  <c r="I30" i="1" s="1"/>
  <c r="F43" i="1"/>
  <c r="I43" i="1" s="1"/>
  <c r="F57" i="1"/>
  <c r="I57" i="1" s="1"/>
  <c r="F71" i="1"/>
  <c r="I71" i="1" s="1"/>
  <c r="F79" i="1"/>
  <c r="I79" i="1" s="1"/>
  <c r="F87" i="1"/>
  <c r="I87" i="1" s="1"/>
  <c r="F95" i="1"/>
  <c r="I95" i="1" s="1"/>
  <c r="F103" i="1"/>
  <c r="I103" i="1" s="1"/>
  <c r="F36" i="1"/>
  <c r="I36" i="1" s="1"/>
  <c r="F45" i="1"/>
  <c r="I45" i="1" s="1"/>
  <c r="F54" i="1"/>
  <c r="I54" i="1" s="1"/>
  <c r="F63" i="1"/>
  <c r="I63" i="1" s="1"/>
  <c r="F66" i="1"/>
  <c r="I66" i="1" s="1"/>
  <c r="F40" i="1"/>
  <c r="I40" i="1" s="1"/>
  <c r="F49" i="1"/>
  <c r="I49" i="1" s="1"/>
  <c r="F58" i="1"/>
  <c r="I58" i="1" s="1"/>
  <c r="F69" i="1"/>
  <c r="I69" i="1" s="1"/>
  <c r="F32" i="1"/>
  <c r="I32" i="1" s="1"/>
  <c r="F41" i="1"/>
  <c r="I41" i="1" s="1"/>
  <c r="F50" i="1"/>
  <c r="I50" i="1" s="1"/>
  <c r="F59" i="1"/>
  <c r="I59" i="1" s="1"/>
  <c r="F70" i="1"/>
  <c r="I70" i="1" s="1"/>
  <c r="F21" i="1"/>
  <c r="I21" i="1" s="1"/>
  <c r="F31" i="1"/>
  <c r="I31" i="1" s="1"/>
  <c r="F39" i="1"/>
  <c r="I39" i="1" s="1"/>
  <c r="F47" i="1"/>
  <c r="I47" i="1" s="1"/>
  <c r="F55" i="1"/>
  <c r="I55" i="1" s="1"/>
  <c r="F19" i="1"/>
  <c r="I19" i="1" s="1"/>
  <c r="F20" i="1"/>
  <c r="I20" i="1" s="1"/>
  <c r="F18" i="1"/>
  <c r="I18" i="1" s="1"/>
  <c r="F26" i="1"/>
  <c r="I26" i="1" s="1"/>
  <c r="F23" i="1"/>
  <c r="I23" i="1" s="1"/>
  <c r="F7" i="1"/>
  <c r="I7" i="1" s="1"/>
  <c r="F16" i="1"/>
  <c r="I16" i="1" s="1"/>
  <c r="F24" i="1"/>
  <c r="I24" i="1" s="1"/>
  <c r="F17" i="1"/>
  <c r="I17" i="1" s="1"/>
  <c r="F25" i="1"/>
  <c r="I25" i="1" s="1"/>
  <c r="F8" i="1"/>
  <c r="F9" i="1"/>
  <c r="I9" i="1" s="1"/>
  <c r="F10" i="1"/>
  <c r="I10" i="1" s="1"/>
  <c r="F11" i="1"/>
  <c r="I11" i="1" s="1"/>
  <c r="F12" i="1"/>
  <c r="I12" i="1" s="1"/>
  <c r="F14" i="1"/>
  <c r="I14" i="1" s="1"/>
  <c r="F15" i="1"/>
  <c r="I15" i="1" s="1"/>
  <c r="L7" i="1" l="1"/>
  <c r="R7" i="1"/>
  <c r="S6" i="1"/>
  <c r="J95" i="1"/>
  <c r="J91" i="1"/>
  <c r="J87" i="1"/>
  <c r="J84" i="1"/>
  <c r="J83" i="1"/>
  <c r="J102" i="1"/>
  <c r="J94" i="1"/>
  <c r="J77" i="1"/>
  <c r="J75" i="1"/>
  <c r="J86" i="1"/>
  <c r="J82" i="1"/>
  <c r="J88" i="1"/>
  <c r="J78" i="1"/>
  <c r="J97" i="1"/>
  <c r="J93" i="1"/>
  <c r="J85" i="1"/>
  <c r="J79" i="1"/>
  <c r="J76" i="1"/>
  <c r="J89" i="1"/>
  <c r="J71" i="1"/>
  <c r="J81" i="1"/>
  <c r="J90" i="1"/>
  <c r="J104" i="1"/>
  <c r="J92" i="1"/>
  <c r="J105" i="1"/>
  <c r="J73" i="1"/>
  <c r="J80" i="1"/>
  <c r="J103" i="1"/>
  <c r="J101" i="1"/>
  <c r="J100" i="1"/>
  <c r="J99" i="1"/>
  <c r="J74" i="1"/>
  <c r="J72" i="1"/>
  <c r="J98" i="1"/>
  <c r="J96" i="1"/>
  <c r="G80" i="1"/>
  <c r="H80" i="1" s="1"/>
  <c r="G97" i="1"/>
  <c r="H97" i="1" s="1"/>
  <c r="G81" i="1"/>
  <c r="H81" i="1" s="1"/>
  <c r="G7" i="1"/>
  <c r="H7" i="1" s="1"/>
  <c r="G78" i="1"/>
  <c r="H78" i="1" s="1"/>
  <c r="G94" i="1"/>
  <c r="H94" i="1" s="1"/>
  <c r="G96" i="1"/>
  <c r="H96" i="1" s="1"/>
  <c r="G82" i="1"/>
  <c r="H82" i="1" s="1"/>
  <c r="G98" i="1"/>
  <c r="H98" i="1" s="1"/>
  <c r="G85" i="1"/>
  <c r="H85" i="1" s="1"/>
  <c r="G105" i="1"/>
  <c r="H105" i="1" s="1"/>
  <c r="G79" i="1"/>
  <c r="H79" i="1" s="1"/>
  <c r="G75" i="1"/>
  <c r="H75" i="1" s="1"/>
  <c r="G86" i="1"/>
  <c r="H86" i="1" s="1"/>
  <c r="G71" i="1"/>
  <c r="H71" i="1" s="1"/>
  <c r="G73" i="1"/>
  <c r="H73" i="1" s="1"/>
  <c r="G88" i="1"/>
  <c r="H88" i="1" s="1"/>
  <c r="G90" i="1"/>
  <c r="H90" i="1" s="1"/>
  <c r="G104" i="1"/>
  <c r="H104" i="1" s="1"/>
  <c r="G95" i="1"/>
  <c r="H95" i="1" s="1"/>
  <c r="G93" i="1"/>
  <c r="H93" i="1" s="1"/>
  <c r="G92" i="1"/>
  <c r="H92" i="1" s="1"/>
  <c r="G91" i="1"/>
  <c r="H91" i="1" s="1"/>
  <c r="G87" i="1"/>
  <c r="H87" i="1" s="1"/>
  <c r="G84" i="1"/>
  <c r="H84" i="1" s="1"/>
  <c r="G83" i="1"/>
  <c r="H83" i="1" s="1"/>
  <c r="G102" i="1"/>
  <c r="H102" i="1" s="1"/>
  <c r="G77" i="1"/>
  <c r="H77" i="1" s="1"/>
  <c r="G76" i="1"/>
  <c r="H76" i="1" s="1"/>
  <c r="G89" i="1"/>
  <c r="H89" i="1" s="1"/>
  <c r="G103" i="1"/>
  <c r="H103" i="1" s="1"/>
  <c r="G101" i="1"/>
  <c r="H101" i="1" s="1"/>
  <c r="G100" i="1"/>
  <c r="H100" i="1" s="1"/>
  <c r="G99" i="1"/>
  <c r="H99" i="1" s="1"/>
  <c r="G74" i="1"/>
  <c r="H74" i="1" s="1"/>
  <c r="G72" i="1"/>
  <c r="H72" i="1" s="1"/>
  <c r="N7" i="1" l="1"/>
  <c r="M7" i="1"/>
  <c r="L8" i="1"/>
  <c r="N8" i="1" s="1"/>
  <c r="R8" i="1"/>
  <c r="S7" i="1"/>
  <c r="T7" i="1" s="1"/>
  <c r="U7" i="1" s="1"/>
  <c r="J7" i="1"/>
  <c r="G8" i="1" s="1"/>
  <c r="H8" i="1" s="1"/>
  <c r="O7" i="1" l="1"/>
  <c r="P7" i="1" s="1"/>
  <c r="L9" i="1"/>
  <c r="N9" i="1" s="1"/>
  <c r="R9" i="1"/>
  <c r="S8" i="1"/>
  <c r="T8" i="1" s="1"/>
  <c r="U8" i="1" s="1"/>
  <c r="J8" i="1"/>
  <c r="L10" i="1" l="1"/>
  <c r="N10" i="1" s="1"/>
  <c r="R10" i="1"/>
  <c r="S9" i="1"/>
  <c r="T9" i="1" s="1"/>
  <c r="U9" i="1" s="1"/>
  <c r="G9" i="1"/>
  <c r="H9" i="1" s="1"/>
  <c r="L11" i="1" l="1"/>
  <c r="N11" i="1" s="1"/>
  <c r="M8" i="1"/>
  <c r="R11" i="1"/>
  <c r="S10" i="1"/>
  <c r="T10" i="1" s="1"/>
  <c r="U10" i="1" s="1"/>
  <c r="J9" i="1"/>
  <c r="G10" i="1" s="1"/>
  <c r="H10" i="1" s="1"/>
  <c r="L12" i="1" l="1"/>
  <c r="N12" i="1" s="1"/>
  <c r="O8" i="1"/>
  <c r="P8" i="1" s="1"/>
  <c r="M9" i="1" s="1"/>
  <c r="L13" i="1"/>
  <c r="N13" i="1" s="1"/>
  <c r="R12" i="1"/>
  <c r="S11" i="1"/>
  <c r="T11" i="1" s="1"/>
  <c r="U11" i="1" s="1"/>
  <c r="J10" i="1"/>
  <c r="O9" i="1" l="1"/>
  <c r="P9" i="1" s="1"/>
  <c r="M10" i="1" s="1"/>
  <c r="L14" i="1"/>
  <c r="N14" i="1" s="1"/>
  <c r="R13" i="1"/>
  <c r="S12" i="1"/>
  <c r="T12" i="1" s="1"/>
  <c r="U12" i="1" s="1"/>
  <c r="G11" i="1"/>
  <c r="H11" i="1" s="1"/>
  <c r="O10" i="1" l="1"/>
  <c r="P10" i="1" s="1"/>
  <c r="L15" i="1"/>
  <c r="N15" i="1" s="1"/>
  <c r="R14" i="1"/>
  <c r="S13" i="1"/>
  <c r="T13" i="1" s="1"/>
  <c r="U13" i="1" s="1"/>
  <c r="J11" i="1"/>
  <c r="G12" i="1" s="1"/>
  <c r="H12" i="1" s="1"/>
  <c r="M11" i="1" l="1"/>
  <c r="L16" i="1"/>
  <c r="N16" i="1" s="1"/>
  <c r="R15" i="1"/>
  <c r="S14" i="1"/>
  <c r="T14" i="1" s="1"/>
  <c r="U14" i="1" s="1"/>
  <c r="J12" i="1"/>
  <c r="G13" i="1" s="1"/>
  <c r="H13" i="1" s="1"/>
  <c r="O11" i="1" l="1"/>
  <c r="P11" i="1" s="1"/>
  <c r="L17" i="1"/>
  <c r="N17" i="1" s="1"/>
  <c r="R16" i="1"/>
  <c r="S15" i="1"/>
  <c r="T15" i="1" s="1"/>
  <c r="U15" i="1" s="1"/>
  <c r="J13" i="1"/>
  <c r="G14" i="1" s="1"/>
  <c r="H14" i="1" s="1"/>
  <c r="M12" i="1" l="1"/>
  <c r="L18" i="1"/>
  <c r="N18" i="1" s="1"/>
  <c r="R17" i="1"/>
  <c r="S16" i="1"/>
  <c r="T16" i="1" s="1"/>
  <c r="U16" i="1" s="1"/>
  <c r="J14" i="1"/>
  <c r="G15" i="1" s="1"/>
  <c r="H15" i="1" s="1"/>
  <c r="O12" i="1" l="1"/>
  <c r="P12" i="1" s="1"/>
  <c r="L19" i="1"/>
  <c r="N19" i="1" s="1"/>
  <c r="R18" i="1"/>
  <c r="S17" i="1"/>
  <c r="T17" i="1" s="1"/>
  <c r="U17" i="1" s="1"/>
  <c r="J15" i="1"/>
  <c r="G16" i="1" s="1"/>
  <c r="H16" i="1" s="1"/>
  <c r="M13" i="1" l="1"/>
  <c r="L20" i="1"/>
  <c r="N20" i="1" s="1"/>
  <c r="R19" i="1"/>
  <c r="S18" i="1"/>
  <c r="T18" i="1" s="1"/>
  <c r="U18" i="1" s="1"/>
  <c r="J16" i="1"/>
  <c r="O13" i="1" l="1"/>
  <c r="P13" i="1" s="1"/>
  <c r="L21" i="1"/>
  <c r="N21" i="1" s="1"/>
  <c r="R20" i="1"/>
  <c r="S19" i="1"/>
  <c r="T19" i="1" s="1"/>
  <c r="U19" i="1" s="1"/>
  <c r="G17" i="1"/>
  <c r="H17" i="1" s="1"/>
  <c r="M14" i="1" l="1"/>
  <c r="O14" i="1" s="1"/>
  <c r="L22" i="1"/>
  <c r="N22" i="1" s="1"/>
  <c r="R21" i="1"/>
  <c r="S20" i="1"/>
  <c r="T20" i="1" s="1"/>
  <c r="U20" i="1" s="1"/>
  <c r="J17" i="1"/>
  <c r="P14" i="1" l="1"/>
  <c r="M15" i="1" s="1"/>
  <c r="L23" i="1"/>
  <c r="N23" i="1" s="1"/>
  <c r="R22" i="1"/>
  <c r="S21" i="1"/>
  <c r="T21" i="1" s="1"/>
  <c r="U21" i="1" s="1"/>
  <c r="G18" i="1"/>
  <c r="H18" i="1" s="1"/>
  <c r="O15" i="1" l="1"/>
  <c r="P15" i="1" s="1"/>
  <c r="M16" i="1" s="1"/>
  <c r="L24" i="1"/>
  <c r="N24" i="1" s="1"/>
  <c r="R23" i="1"/>
  <c r="S22" i="1"/>
  <c r="T22" i="1" s="1"/>
  <c r="U22" i="1" s="1"/>
  <c r="J18" i="1"/>
  <c r="O16" i="1" l="1"/>
  <c r="P16" i="1" s="1"/>
  <c r="M17" i="1" s="1"/>
  <c r="L25" i="1"/>
  <c r="N25" i="1" s="1"/>
  <c r="R24" i="1"/>
  <c r="S23" i="1"/>
  <c r="T23" i="1" s="1"/>
  <c r="U23" i="1" s="1"/>
  <c r="G19" i="1"/>
  <c r="H19" i="1" s="1"/>
  <c r="O17" i="1" l="1"/>
  <c r="L26" i="1"/>
  <c r="N26" i="1" s="1"/>
  <c r="R25" i="1"/>
  <c r="S24" i="1"/>
  <c r="T24" i="1" s="1"/>
  <c r="U24" i="1" s="1"/>
  <c r="J19" i="1"/>
  <c r="P17" i="1" l="1"/>
  <c r="M18" i="1" s="1"/>
  <c r="L27" i="1"/>
  <c r="N27" i="1" s="1"/>
  <c r="R26" i="1"/>
  <c r="S25" i="1"/>
  <c r="T25" i="1" s="1"/>
  <c r="U25" i="1" s="1"/>
  <c r="G20" i="1"/>
  <c r="H20" i="1" s="1"/>
  <c r="O18" i="1" l="1"/>
  <c r="P18" i="1" s="1"/>
  <c r="M19" i="1" s="1"/>
  <c r="L28" i="1"/>
  <c r="N28" i="1" s="1"/>
  <c r="R27" i="1"/>
  <c r="S26" i="1"/>
  <c r="T26" i="1" s="1"/>
  <c r="U26" i="1" s="1"/>
  <c r="J20" i="1"/>
  <c r="O19" i="1" l="1"/>
  <c r="P19" i="1" s="1"/>
  <c r="M20" i="1" s="1"/>
  <c r="L29" i="1"/>
  <c r="N29" i="1" s="1"/>
  <c r="R28" i="1"/>
  <c r="S27" i="1"/>
  <c r="T27" i="1" s="1"/>
  <c r="U27" i="1" s="1"/>
  <c r="G21" i="1"/>
  <c r="H21" i="1" s="1"/>
  <c r="O20" i="1" l="1"/>
  <c r="L30" i="1"/>
  <c r="N30" i="1" s="1"/>
  <c r="R29" i="1"/>
  <c r="S28" i="1"/>
  <c r="T28" i="1" s="1"/>
  <c r="U28" i="1" s="1"/>
  <c r="J21" i="1"/>
  <c r="G22" i="1" s="1"/>
  <c r="H22" i="1" s="1"/>
  <c r="P20" i="1" l="1"/>
  <c r="M21" i="1" s="1"/>
  <c r="L31" i="1"/>
  <c r="N31" i="1" s="1"/>
  <c r="R30" i="1"/>
  <c r="S29" i="1"/>
  <c r="T29" i="1" s="1"/>
  <c r="U29" i="1" s="1"/>
  <c r="J22" i="1"/>
  <c r="G23" i="1" s="1"/>
  <c r="H23" i="1" s="1"/>
  <c r="O21" i="1" l="1"/>
  <c r="P21" i="1" s="1"/>
  <c r="M22" i="1" s="1"/>
  <c r="L32" i="1"/>
  <c r="N32" i="1" s="1"/>
  <c r="R31" i="1"/>
  <c r="S30" i="1"/>
  <c r="T30" i="1" s="1"/>
  <c r="U30" i="1" s="1"/>
  <c r="J23" i="1"/>
  <c r="O22" i="1" l="1"/>
  <c r="L33" i="1"/>
  <c r="N33" i="1" s="1"/>
  <c r="R32" i="1"/>
  <c r="S31" i="1"/>
  <c r="T31" i="1" s="1"/>
  <c r="U31" i="1" s="1"/>
  <c r="G24" i="1"/>
  <c r="H24" i="1" s="1"/>
  <c r="P22" i="1" l="1"/>
  <c r="M23" i="1" s="1"/>
  <c r="L34" i="1"/>
  <c r="N34" i="1" s="1"/>
  <c r="R33" i="1"/>
  <c r="S32" i="1"/>
  <c r="T32" i="1" s="1"/>
  <c r="U32" i="1" s="1"/>
  <c r="J24" i="1"/>
  <c r="G25" i="1" s="1"/>
  <c r="H25" i="1" s="1"/>
  <c r="O23" i="1" l="1"/>
  <c r="L35" i="1"/>
  <c r="N35" i="1" s="1"/>
  <c r="R34" i="1"/>
  <c r="S33" i="1"/>
  <c r="T33" i="1" s="1"/>
  <c r="U33" i="1" s="1"/>
  <c r="J25" i="1"/>
  <c r="G26" i="1" s="1"/>
  <c r="H26" i="1" s="1"/>
  <c r="P23" i="1" l="1"/>
  <c r="M24" i="1" s="1"/>
  <c r="L36" i="1"/>
  <c r="N36" i="1" s="1"/>
  <c r="R35" i="1"/>
  <c r="S34" i="1"/>
  <c r="T34" i="1" s="1"/>
  <c r="U34" i="1" s="1"/>
  <c r="J26" i="1"/>
  <c r="O24" i="1" l="1"/>
  <c r="L37" i="1"/>
  <c r="N37" i="1" s="1"/>
  <c r="R36" i="1"/>
  <c r="S35" i="1"/>
  <c r="T35" i="1" s="1"/>
  <c r="U35" i="1" s="1"/>
  <c r="G27" i="1"/>
  <c r="P24" i="1" l="1"/>
  <c r="M25" i="1" s="1"/>
  <c r="L38" i="1"/>
  <c r="N38" i="1" s="1"/>
  <c r="R37" i="1"/>
  <c r="S36" i="1"/>
  <c r="T36" i="1" s="1"/>
  <c r="U36" i="1" s="1"/>
  <c r="H27" i="1"/>
  <c r="J27" i="1" s="1"/>
  <c r="G28" i="1" s="1"/>
  <c r="H28" i="1" s="1"/>
  <c r="O25" i="1" l="1"/>
  <c r="P25" i="1" s="1"/>
  <c r="M26" i="1" s="1"/>
  <c r="L39" i="1"/>
  <c r="N39" i="1" s="1"/>
  <c r="R38" i="1"/>
  <c r="S37" i="1"/>
  <c r="T37" i="1" s="1"/>
  <c r="U37" i="1" s="1"/>
  <c r="J28" i="1"/>
  <c r="G29" i="1" s="1"/>
  <c r="H29" i="1" s="1"/>
  <c r="O26" i="1" l="1"/>
  <c r="L40" i="1"/>
  <c r="N40" i="1" s="1"/>
  <c r="R39" i="1"/>
  <c r="S38" i="1"/>
  <c r="T38" i="1" s="1"/>
  <c r="U38" i="1" s="1"/>
  <c r="J29" i="1"/>
  <c r="G30" i="1" s="1"/>
  <c r="H30" i="1" s="1"/>
  <c r="P26" i="1" l="1"/>
  <c r="M27" i="1" s="1"/>
  <c r="L41" i="1"/>
  <c r="N41" i="1" s="1"/>
  <c r="R40" i="1"/>
  <c r="S39" i="1"/>
  <c r="T39" i="1" s="1"/>
  <c r="U39" i="1" s="1"/>
  <c r="J30" i="1"/>
  <c r="G31" i="1" s="1"/>
  <c r="H31" i="1" l="1"/>
  <c r="J31" i="1"/>
  <c r="G32" i="1" s="1"/>
  <c r="O27" i="1"/>
  <c r="L42" i="1"/>
  <c r="N42" i="1" s="1"/>
  <c r="R41" i="1"/>
  <c r="S40" i="1"/>
  <c r="T40" i="1" s="1"/>
  <c r="U40" i="1" s="1"/>
  <c r="H32" i="1" l="1"/>
  <c r="J32" i="1"/>
  <c r="G33" i="1" s="1"/>
  <c r="P27" i="1"/>
  <c r="M28" i="1" s="1"/>
  <c r="L43" i="1"/>
  <c r="N43" i="1" s="1"/>
  <c r="R42" i="1"/>
  <c r="S41" i="1"/>
  <c r="T41" i="1" s="1"/>
  <c r="U41" i="1" s="1"/>
  <c r="H33" i="1" l="1"/>
  <c r="J33" i="1"/>
  <c r="G34" i="1" s="1"/>
  <c r="O28" i="1"/>
  <c r="L44" i="1"/>
  <c r="N44" i="1" s="1"/>
  <c r="R43" i="1"/>
  <c r="S42" i="1"/>
  <c r="T42" i="1" s="1"/>
  <c r="U42" i="1" s="1"/>
  <c r="H34" i="1" l="1"/>
  <c r="J34" i="1"/>
  <c r="G35" i="1" s="1"/>
  <c r="P28" i="1"/>
  <c r="M29" i="1" s="1"/>
  <c r="L45" i="1"/>
  <c r="N45" i="1" s="1"/>
  <c r="R44" i="1"/>
  <c r="S43" i="1"/>
  <c r="T43" i="1" s="1"/>
  <c r="U43" i="1" s="1"/>
  <c r="H35" i="1" l="1"/>
  <c r="J35" i="1"/>
  <c r="G36" i="1" s="1"/>
  <c r="O29" i="1"/>
  <c r="P29" i="1" s="1"/>
  <c r="M30" i="1" s="1"/>
  <c r="L46" i="1"/>
  <c r="N46" i="1" s="1"/>
  <c r="R45" i="1"/>
  <c r="S44" i="1"/>
  <c r="T44" i="1" s="1"/>
  <c r="U44" i="1" s="1"/>
  <c r="H36" i="1" l="1"/>
  <c r="J36" i="1" s="1"/>
  <c r="G37" i="1" s="1"/>
  <c r="O30" i="1"/>
  <c r="L47" i="1"/>
  <c r="N47" i="1" s="1"/>
  <c r="R46" i="1"/>
  <c r="S45" i="1"/>
  <c r="T45" i="1" s="1"/>
  <c r="U45" i="1" s="1"/>
  <c r="H37" i="1" l="1"/>
  <c r="J37" i="1"/>
  <c r="G38" i="1" s="1"/>
  <c r="P30" i="1"/>
  <c r="M31" i="1" s="1"/>
  <c r="L48" i="1"/>
  <c r="N48" i="1" s="1"/>
  <c r="R47" i="1"/>
  <c r="S46" i="1"/>
  <c r="T46" i="1" s="1"/>
  <c r="U46" i="1" s="1"/>
  <c r="H38" i="1" l="1"/>
  <c r="J38" i="1"/>
  <c r="G39" i="1" s="1"/>
  <c r="O31" i="1"/>
  <c r="P31" i="1" s="1"/>
  <c r="L49" i="1"/>
  <c r="N49" i="1" s="1"/>
  <c r="R48" i="1"/>
  <c r="S47" i="1"/>
  <c r="T47" i="1" s="1"/>
  <c r="U47" i="1" s="1"/>
  <c r="H39" i="1" l="1"/>
  <c r="J39" i="1"/>
  <c r="G40" i="1" s="1"/>
  <c r="M32" i="1"/>
  <c r="L50" i="1"/>
  <c r="N50" i="1" s="1"/>
  <c r="R49" i="1"/>
  <c r="S48" i="1"/>
  <c r="T48" i="1" s="1"/>
  <c r="U48" i="1" s="1"/>
  <c r="H40" i="1" l="1"/>
  <c r="J40" i="1"/>
  <c r="G41" i="1" s="1"/>
  <c r="O32" i="1"/>
  <c r="L51" i="1"/>
  <c r="N51" i="1" s="1"/>
  <c r="R50" i="1"/>
  <c r="S49" i="1"/>
  <c r="T49" i="1" s="1"/>
  <c r="U49" i="1" s="1"/>
  <c r="H41" i="1" l="1"/>
  <c r="J41" i="1"/>
  <c r="G42" i="1" s="1"/>
  <c r="P32" i="1"/>
  <c r="M33" i="1" s="1"/>
  <c r="L52" i="1"/>
  <c r="N52" i="1" s="1"/>
  <c r="R51" i="1"/>
  <c r="S50" i="1"/>
  <c r="T50" i="1" s="1"/>
  <c r="U50" i="1" s="1"/>
  <c r="H42" i="1" l="1"/>
  <c r="J42" i="1"/>
  <c r="G43" i="1" s="1"/>
  <c r="O33" i="1"/>
  <c r="L53" i="1"/>
  <c r="N53" i="1" s="1"/>
  <c r="R52" i="1"/>
  <c r="S51" i="1"/>
  <c r="T51" i="1" s="1"/>
  <c r="U51" i="1" s="1"/>
  <c r="H43" i="1" l="1"/>
  <c r="J43" i="1" s="1"/>
  <c r="G44" i="1" s="1"/>
  <c r="P33" i="1"/>
  <c r="M34" i="1" s="1"/>
  <c r="L54" i="1"/>
  <c r="N54" i="1" s="1"/>
  <c r="R53" i="1"/>
  <c r="S52" i="1"/>
  <c r="T52" i="1" s="1"/>
  <c r="U52" i="1" s="1"/>
  <c r="H44" i="1" l="1"/>
  <c r="J44" i="1"/>
  <c r="G45" i="1" s="1"/>
  <c r="O34" i="1"/>
  <c r="L55" i="1"/>
  <c r="N55" i="1" s="1"/>
  <c r="R54" i="1"/>
  <c r="S53" i="1"/>
  <c r="T53" i="1" s="1"/>
  <c r="U53" i="1" s="1"/>
  <c r="H45" i="1" l="1"/>
  <c r="J45" i="1"/>
  <c r="G46" i="1" s="1"/>
  <c r="P34" i="1"/>
  <c r="M35" i="1" s="1"/>
  <c r="L56" i="1"/>
  <c r="N56" i="1" s="1"/>
  <c r="R55" i="1"/>
  <c r="S54" i="1"/>
  <c r="T54" i="1" s="1"/>
  <c r="U54" i="1" s="1"/>
  <c r="H46" i="1" l="1"/>
  <c r="J46" i="1" s="1"/>
  <c r="G47" i="1" s="1"/>
  <c r="O35" i="1"/>
  <c r="P35" i="1" s="1"/>
  <c r="M36" i="1" s="1"/>
  <c r="L57" i="1"/>
  <c r="N57" i="1" s="1"/>
  <c r="R56" i="1"/>
  <c r="S55" i="1"/>
  <c r="T55" i="1" s="1"/>
  <c r="U55" i="1" s="1"/>
  <c r="H47" i="1" l="1"/>
  <c r="J47" i="1"/>
  <c r="G48" i="1" s="1"/>
  <c r="O36" i="1"/>
  <c r="P36" i="1" s="1"/>
  <c r="M37" i="1" s="1"/>
  <c r="L58" i="1"/>
  <c r="N58" i="1" s="1"/>
  <c r="R57" i="1"/>
  <c r="S56" i="1"/>
  <c r="T56" i="1" s="1"/>
  <c r="U56" i="1" s="1"/>
  <c r="H48" i="1" l="1"/>
  <c r="J48" i="1"/>
  <c r="G49" i="1" s="1"/>
  <c r="O37" i="1"/>
  <c r="P37" i="1" s="1"/>
  <c r="M38" i="1" s="1"/>
  <c r="L59" i="1"/>
  <c r="N59" i="1" s="1"/>
  <c r="R58" i="1"/>
  <c r="S57" i="1"/>
  <c r="T57" i="1" s="1"/>
  <c r="U57" i="1" s="1"/>
  <c r="H49" i="1" l="1"/>
  <c r="J49" i="1"/>
  <c r="G50" i="1" s="1"/>
  <c r="O38" i="1"/>
  <c r="P38" i="1" s="1"/>
  <c r="M39" i="1" s="1"/>
  <c r="L60" i="1"/>
  <c r="N60" i="1" s="1"/>
  <c r="R59" i="1"/>
  <c r="S58" i="1"/>
  <c r="T58" i="1" s="1"/>
  <c r="U58" i="1" s="1"/>
  <c r="H50" i="1" l="1"/>
  <c r="J50" i="1"/>
  <c r="G51" i="1" s="1"/>
  <c r="O39" i="1"/>
  <c r="P39" i="1" s="1"/>
  <c r="M40" i="1" s="1"/>
  <c r="L61" i="1"/>
  <c r="N61" i="1" s="1"/>
  <c r="R60" i="1"/>
  <c r="S59" i="1"/>
  <c r="T59" i="1" s="1"/>
  <c r="U59" i="1" s="1"/>
  <c r="H51" i="1" l="1"/>
  <c r="J51" i="1"/>
  <c r="G52" i="1" s="1"/>
  <c r="O40" i="1"/>
  <c r="P40" i="1" s="1"/>
  <c r="M41" i="1" s="1"/>
  <c r="L62" i="1"/>
  <c r="N62" i="1" s="1"/>
  <c r="R61" i="1"/>
  <c r="S60" i="1"/>
  <c r="T60" i="1" s="1"/>
  <c r="U60" i="1" s="1"/>
  <c r="H52" i="1" l="1"/>
  <c r="J52" i="1"/>
  <c r="G53" i="1" s="1"/>
  <c r="O41" i="1"/>
  <c r="P41" i="1" s="1"/>
  <c r="M42" i="1" s="1"/>
  <c r="L63" i="1"/>
  <c r="N63" i="1" s="1"/>
  <c r="R62" i="1"/>
  <c r="S61" i="1"/>
  <c r="T61" i="1" s="1"/>
  <c r="U61" i="1" s="1"/>
  <c r="H53" i="1" l="1"/>
  <c r="J53" i="1"/>
  <c r="G54" i="1" s="1"/>
  <c r="O42" i="1"/>
  <c r="P42" i="1" s="1"/>
  <c r="M43" i="1" s="1"/>
  <c r="L64" i="1"/>
  <c r="N64" i="1" s="1"/>
  <c r="R63" i="1"/>
  <c r="S62" i="1"/>
  <c r="T62" i="1" s="1"/>
  <c r="U62" i="1" s="1"/>
  <c r="H54" i="1" l="1"/>
  <c r="J54" i="1"/>
  <c r="G55" i="1" s="1"/>
  <c r="O43" i="1"/>
  <c r="P43" i="1" s="1"/>
  <c r="M44" i="1" s="1"/>
  <c r="L65" i="1"/>
  <c r="N65" i="1" s="1"/>
  <c r="R64" i="1"/>
  <c r="S63" i="1"/>
  <c r="T63" i="1" s="1"/>
  <c r="U63" i="1" s="1"/>
  <c r="H55" i="1" l="1"/>
  <c r="J55" i="1"/>
  <c r="G56" i="1" s="1"/>
  <c r="O44" i="1"/>
  <c r="P44" i="1" s="1"/>
  <c r="M45" i="1" s="1"/>
  <c r="L66" i="1"/>
  <c r="R65" i="1"/>
  <c r="S64" i="1"/>
  <c r="T64" i="1" s="1"/>
  <c r="U64" i="1" s="1"/>
  <c r="H56" i="1" l="1"/>
  <c r="J56" i="1"/>
  <c r="G57" i="1" s="1"/>
  <c r="O45" i="1"/>
  <c r="P45" i="1" s="1"/>
  <c r="M46" i="1" s="1"/>
  <c r="N66" i="1"/>
  <c r="L67" i="1"/>
  <c r="R66" i="1"/>
  <c r="S65" i="1"/>
  <c r="T65" i="1" s="1"/>
  <c r="U65" i="1" s="1"/>
  <c r="H57" i="1" l="1"/>
  <c r="J57" i="1"/>
  <c r="G58" i="1" s="1"/>
  <c r="O46" i="1"/>
  <c r="P46" i="1" s="1"/>
  <c r="N67" i="1"/>
  <c r="L68" i="1"/>
  <c r="R67" i="1"/>
  <c r="S66" i="1"/>
  <c r="T66" i="1" s="1"/>
  <c r="U66" i="1" s="1"/>
  <c r="H58" i="1" l="1"/>
  <c r="J58" i="1"/>
  <c r="G59" i="1" s="1"/>
  <c r="M47" i="1"/>
  <c r="N68" i="1"/>
  <c r="L69" i="1"/>
  <c r="R68" i="1"/>
  <c r="S67" i="1"/>
  <c r="T67" i="1" s="1"/>
  <c r="U67" i="1" s="1"/>
  <c r="H59" i="1" l="1"/>
  <c r="J59" i="1"/>
  <c r="G60" i="1" s="1"/>
  <c r="O47" i="1"/>
  <c r="P47" i="1" s="1"/>
  <c r="M48" i="1" s="1"/>
  <c r="N69" i="1"/>
  <c r="L70" i="1"/>
  <c r="R69" i="1"/>
  <c r="S68" i="1"/>
  <c r="T68" i="1" s="1"/>
  <c r="U68" i="1" s="1"/>
  <c r="H60" i="1" l="1"/>
  <c r="J60" i="1" s="1"/>
  <c r="G61" i="1" s="1"/>
  <c r="O48" i="1"/>
  <c r="P48" i="1" s="1"/>
  <c r="M49" i="1" s="1"/>
  <c r="N70" i="1"/>
  <c r="L71" i="1"/>
  <c r="R70" i="1"/>
  <c r="S69" i="1"/>
  <c r="T69" i="1" s="1"/>
  <c r="U69" i="1" s="1"/>
  <c r="H61" i="1" l="1"/>
  <c r="J61" i="1"/>
  <c r="G62" i="1" s="1"/>
  <c r="O49" i="1"/>
  <c r="P49" i="1" s="1"/>
  <c r="N71" i="1"/>
  <c r="L72" i="1"/>
  <c r="R71" i="1"/>
  <c r="S70" i="1"/>
  <c r="T70" i="1" s="1"/>
  <c r="U70" i="1" s="1"/>
  <c r="H62" i="1" l="1"/>
  <c r="J62" i="1"/>
  <c r="G63" i="1" s="1"/>
  <c r="M50" i="1"/>
  <c r="N72" i="1"/>
  <c r="L73" i="1"/>
  <c r="R72" i="1"/>
  <c r="S71" i="1"/>
  <c r="T71" i="1" s="1"/>
  <c r="U71" i="1" s="1"/>
  <c r="H63" i="1" l="1"/>
  <c r="J63" i="1"/>
  <c r="G64" i="1" s="1"/>
  <c r="O50" i="1"/>
  <c r="P50" i="1" s="1"/>
  <c r="M51" i="1" s="1"/>
  <c r="N73" i="1"/>
  <c r="L74" i="1"/>
  <c r="R73" i="1"/>
  <c r="S72" i="1"/>
  <c r="T72" i="1" s="1"/>
  <c r="U72" i="1" s="1"/>
  <c r="H64" i="1" l="1"/>
  <c r="J64" i="1"/>
  <c r="G65" i="1" s="1"/>
  <c r="O51" i="1"/>
  <c r="P51" i="1" s="1"/>
  <c r="M52" i="1" s="1"/>
  <c r="N74" i="1"/>
  <c r="L75" i="1"/>
  <c r="R74" i="1"/>
  <c r="S73" i="1"/>
  <c r="T73" i="1" s="1"/>
  <c r="U73" i="1" s="1"/>
  <c r="H65" i="1" l="1"/>
  <c r="J65" i="1"/>
  <c r="G66" i="1" s="1"/>
  <c r="O52" i="1"/>
  <c r="P52" i="1" s="1"/>
  <c r="M53" i="1" s="1"/>
  <c r="N75" i="1"/>
  <c r="L76" i="1"/>
  <c r="R75" i="1"/>
  <c r="S74" i="1"/>
  <c r="T74" i="1" s="1"/>
  <c r="U74" i="1" s="1"/>
  <c r="H66" i="1" l="1"/>
  <c r="J66" i="1"/>
  <c r="G67" i="1" s="1"/>
  <c r="O53" i="1"/>
  <c r="P53" i="1" s="1"/>
  <c r="M54" i="1" s="1"/>
  <c r="N76" i="1"/>
  <c r="L77" i="1"/>
  <c r="R76" i="1"/>
  <c r="S75" i="1"/>
  <c r="T75" i="1" s="1"/>
  <c r="U75" i="1" s="1"/>
  <c r="H67" i="1" l="1"/>
  <c r="J67" i="1"/>
  <c r="G68" i="1" s="1"/>
  <c r="O54" i="1"/>
  <c r="P54" i="1" s="1"/>
  <c r="M55" i="1" s="1"/>
  <c r="N77" i="1"/>
  <c r="L78" i="1"/>
  <c r="R77" i="1"/>
  <c r="S76" i="1"/>
  <c r="T76" i="1" s="1"/>
  <c r="U76" i="1" s="1"/>
  <c r="H68" i="1" l="1"/>
  <c r="J68" i="1"/>
  <c r="G69" i="1" s="1"/>
  <c r="O55" i="1"/>
  <c r="P55" i="1" s="1"/>
  <c r="M56" i="1" s="1"/>
  <c r="N78" i="1"/>
  <c r="L79" i="1"/>
  <c r="R78" i="1"/>
  <c r="S77" i="1"/>
  <c r="T77" i="1" s="1"/>
  <c r="U77" i="1" s="1"/>
  <c r="H69" i="1" l="1"/>
  <c r="J69" i="1"/>
  <c r="G70" i="1" s="1"/>
  <c r="O56" i="1"/>
  <c r="P56" i="1" s="1"/>
  <c r="M57" i="1" s="1"/>
  <c r="N79" i="1"/>
  <c r="L80" i="1"/>
  <c r="R79" i="1"/>
  <c r="S78" i="1"/>
  <c r="T78" i="1" s="1"/>
  <c r="U78" i="1" s="1"/>
  <c r="H70" i="1" l="1"/>
  <c r="J70" i="1" s="1"/>
  <c r="O57" i="1"/>
  <c r="P57" i="1" s="1"/>
  <c r="M58" i="1" s="1"/>
  <c r="N80" i="1"/>
  <c r="L81" i="1"/>
  <c r="R80" i="1"/>
  <c r="S79" i="1"/>
  <c r="T79" i="1" s="1"/>
  <c r="U79" i="1" s="1"/>
  <c r="O58" i="1" l="1"/>
  <c r="P58" i="1" s="1"/>
  <c r="M59" i="1" s="1"/>
  <c r="N81" i="1"/>
  <c r="L82" i="1"/>
  <c r="R81" i="1"/>
  <c r="S80" i="1"/>
  <c r="T80" i="1" s="1"/>
  <c r="U80" i="1" s="1"/>
  <c r="O59" i="1" l="1"/>
  <c r="P59" i="1" s="1"/>
  <c r="M60" i="1" s="1"/>
  <c r="N82" i="1"/>
  <c r="L83" i="1"/>
  <c r="R82" i="1"/>
  <c r="S81" i="1"/>
  <c r="T81" i="1" s="1"/>
  <c r="U81" i="1" s="1"/>
  <c r="O60" i="1" l="1"/>
  <c r="P60" i="1" s="1"/>
  <c r="M61" i="1" s="1"/>
  <c r="N83" i="1"/>
  <c r="L84" i="1"/>
  <c r="R83" i="1"/>
  <c r="S82" i="1"/>
  <c r="T82" i="1" s="1"/>
  <c r="U82" i="1" s="1"/>
  <c r="O61" i="1" l="1"/>
  <c r="P61" i="1" s="1"/>
  <c r="M62" i="1" s="1"/>
  <c r="N84" i="1"/>
  <c r="L85" i="1"/>
  <c r="R84" i="1"/>
  <c r="S83" i="1"/>
  <c r="T83" i="1" s="1"/>
  <c r="U83" i="1" s="1"/>
  <c r="O62" i="1" l="1"/>
  <c r="P62" i="1" s="1"/>
  <c r="M63" i="1" s="1"/>
  <c r="N85" i="1"/>
  <c r="L86" i="1"/>
  <c r="R85" i="1"/>
  <c r="S84" i="1"/>
  <c r="T84" i="1" s="1"/>
  <c r="U84" i="1" s="1"/>
  <c r="O63" i="1" l="1"/>
  <c r="P63" i="1" s="1"/>
  <c r="M64" i="1" s="1"/>
  <c r="N86" i="1"/>
  <c r="L87" i="1"/>
  <c r="R86" i="1"/>
  <c r="S85" i="1"/>
  <c r="T85" i="1" s="1"/>
  <c r="U85" i="1" s="1"/>
  <c r="O64" i="1" l="1"/>
  <c r="P64" i="1" s="1"/>
  <c r="M65" i="1" s="1"/>
  <c r="N87" i="1"/>
  <c r="L88" i="1"/>
  <c r="R87" i="1"/>
  <c r="S86" i="1"/>
  <c r="T86" i="1" s="1"/>
  <c r="U86" i="1" s="1"/>
  <c r="O65" i="1" l="1"/>
  <c r="P65" i="1" s="1"/>
  <c r="M66" i="1" s="1"/>
  <c r="O66" i="1" s="1"/>
  <c r="P66" i="1" s="1"/>
  <c r="M67" i="1" s="1"/>
  <c r="O67" i="1" s="1"/>
  <c r="P67" i="1" s="1"/>
  <c r="M68" i="1" s="1"/>
  <c r="O68" i="1" s="1"/>
  <c r="P68" i="1" s="1"/>
  <c r="M69" i="1" s="1"/>
  <c r="O69" i="1" s="1"/>
  <c r="P69" i="1" s="1"/>
  <c r="M70" i="1" s="1"/>
  <c r="N88" i="1"/>
  <c r="L89" i="1"/>
  <c r="R88" i="1"/>
  <c r="S87" i="1"/>
  <c r="T87" i="1" s="1"/>
  <c r="U87" i="1" s="1"/>
  <c r="O70" i="1" l="1"/>
  <c r="P70" i="1" s="1"/>
  <c r="M71" i="1" s="1"/>
  <c r="O71" i="1" s="1"/>
  <c r="P71" i="1" s="1"/>
  <c r="M72" i="1" s="1"/>
  <c r="O72" i="1" s="1"/>
  <c r="P72" i="1" s="1"/>
  <c r="M73" i="1" s="1"/>
  <c r="N89" i="1"/>
  <c r="L90" i="1"/>
  <c r="R89" i="1"/>
  <c r="S88" i="1"/>
  <c r="T88" i="1" s="1"/>
  <c r="U88" i="1" s="1"/>
  <c r="O73" i="1" l="1"/>
  <c r="P73" i="1" s="1"/>
  <c r="M74" i="1" s="1"/>
  <c r="N90" i="1"/>
  <c r="L91" i="1"/>
  <c r="R90" i="1"/>
  <c r="S89" i="1"/>
  <c r="T89" i="1" s="1"/>
  <c r="U89" i="1" s="1"/>
  <c r="O74" i="1" l="1"/>
  <c r="P74" i="1" s="1"/>
  <c r="M75" i="1" s="1"/>
  <c r="N91" i="1"/>
  <c r="L92" i="1"/>
  <c r="R91" i="1"/>
  <c r="S90" i="1"/>
  <c r="T90" i="1" s="1"/>
  <c r="U90" i="1" s="1"/>
  <c r="O75" i="1" l="1"/>
  <c r="P75" i="1" s="1"/>
  <c r="M76" i="1" s="1"/>
  <c r="N92" i="1"/>
  <c r="L93" i="1"/>
  <c r="R92" i="1"/>
  <c r="S91" i="1"/>
  <c r="T91" i="1" s="1"/>
  <c r="U91" i="1" s="1"/>
  <c r="O76" i="1" l="1"/>
  <c r="P76" i="1" s="1"/>
  <c r="M77" i="1" s="1"/>
  <c r="N93" i="1"/>
  <c r="L94" i="1"/>
  <c r="R93" i="1"/>
  <c r="S92" i="1"/>
  <c r="T92" i="1" s="1"/>
  <c r="U92" i="1" s="1"/>
  <c r="O77" i="1" l="1"/>
  <c r="P77" i="1" s="1"/>
  <c r="M78" i="1" s="1"/>
  <c r="O78" i="1" s="1"/>
  <c r="P78" i="1" s="1"/>
  <c r="M79" i="1" s="1"/>
  <c r="N94" i="1"/>
  <c r="L95" i="1"/>
  <c r="R94" i="1"/>
  <c r="S93" i="1"/>
  <c r="T93" i="1" s="1"/>
  <c r="U93" i="1" s="1"/>
  <c r="O79" i="1" l="1"/>
  <c r="P79" i="1" s="1"/>
  <c r="M80" i="1" s="1"/>
  <c r="N95" i="1"/>
  <c r="L96" i="1"/>
  <c r="R95" i="1"/>
  <c r="S94" i="1"/>
  <c r="T94" i="1" s="1"/>
  <c r="U94" i="1" s="1"/>
  <c r="O80" i="1" l="1"/>
  <c r="P80" i="1" s="1"/>
  <c r="M81" i="1" s="1"/>
  <c r="N96" i="1"/>
  <c r="L97" i="1"/>
  <c r="R96" i="1"/>
  <c r="S95" i="1"/>
  <c r="T95" i="1" s="1"/>
  <c r="U95" i="1" s="1"/>
  <c r="O81" i="1" l="1"/>
  <c r="P81" i="1" s="1"/>
  <c r="M82" i="1" s="1"/>
  <c r="N97" i="1"/>
  <c r="L98" i="1"/>
  <c r="R97" i="1"/>
  <c r="S96" i="1"/>
  <c r="T96" i="1" s="1"/>
  <c r="U96" i="1" s="1"/>
  <c r="O82" i="1" l="1"/>
  <c r="P82" i="1" s="1"/>
  <c r="M83" i="1" s="1"/>
  <c r="N98" i="1"/>
  <c r="L99" i="1"/>
  <c r="R98" i="1"/>
  <c r="S97" i="1"/>
  <c r="T97" i="1" s="1"/>
  <c r="U97" i="1" s="1"/>
  <c r="O83" i="1" l="1"/>
  <c r="P83" i="1" s="1"/>
  <c r="M84" i="1" s="1"/>
  <c r="N99" i="1"/>
  <c r="L100" i="1"/>
  <c r="R99" i="1"/>
  <c r="S98" i="1"/>
  <c r="T98" i="1" s="1"/>
  <c r="U98" i="1" s="1"/>
  <c r="O84" i="1" l="1"/>
  <c r="P84" i="1" s="1"/>
  <c r="M85" i="1" s="1"/>
  <c r="N100" i="1"/>
  <c r="L101" i="1"/>
  <c r="R100" i="1"/>
  <c r="S99" i="1"/>
  <c r="T99" i="1" s="1"/>
  <c r="U99" i="1" s="1"/>
  <c r="O85" i="1" l="1"/>
  <c r="P85" i="1" s="1"/>
  <c r="M86" i="1" s="1"/>
  <c r="O86" i="1" s="1"/>
  <c r="P86" i="1" s="1"/>
  <c r="M87" i="1" s="1"/>
  <c r="N101" i="1"/>
  <c r="L102" i="1"/>
  <c r="R101" i="1"/>
  <c r="S100" i="1"/>
  <c r="T100" i="1" s="1"/>
  <c r="U100" i="1" s="1"/>
  <c r="O87" i="1" l="1"/>
  <c r="P87" i="1" s="1"/>
  <c r="M88" i="1" s="1"/>
  <c r="O88" i="1" s="1"/>
  <c r="P88" i="1" s="1"/>
  <c r="M89" i="1" s="1"/>
  <c r="O89" i="1" s="1"/>
  <c r="P89" i="1" s="1"/>
  <c r="M90" i="1" s="1"/>
  <c r="N102" i="1"/>
  <c r="L103" i="1"/>
  <c r="R102" i="1"/>
  <c r="S101" i="1"/>
  <c r="T101" i="1" s="1"/>
  <c r="U101" i="1" s="1"/>
  <c r="O90" i="1" l="1"/>
  <c r="P90" i="1" s="1"/>
  <c r="M91" i="1" s="1"/>
  <c r="N103" i="1"/>
  <c r="L104" i="1"/>
  <c r="R103" i="1"/>
  <c r="S102" i="1"/>
  <c r="T102" i="1" s="1"/>
  <c r="U102" i="1" s="1"/>
  <c r="O91" i="1" l="1"/>
  <c r="P91" i="1" s="1"/>
  <c r="M92" i="1" s="1"/>
  <c r="N104" i="1"/>
  <c r="L105" i="1"/>
  <c r="L106" i="1" s="1"/>
  <c r="R104" i="1"/>
  <c r="S103" i="1"/>
  <c r="T103" i="1" s="1"/>
  <c r="U103" i="1" s="1"/>
  <c r="N106" i="1" l="1"/>
  <c r="L107" i="1"/>
  <c r="O92" i="1"/>
  <c r="P92" i="1" s="1"/>
  <c r="M93" i="1" s="1"/>
  <c r="N105" i="1"/>
  <c r="R105" i="1"/>
  <c r="S105" i="1" s="1"/>
  <c r="T105" i="1" s="1"/>
  <c r="U105" i="1" s="1"/>
  <c r="S104" i="1"/>
  <c r="T104" i="1" s="1"/>
  <c r="U104" i="1" s="1"/>
  <c r="L108" i="1" l="1"/>
  <c r="N107" i="1"/>
  <c r="O93" i="1"/>
  <c r="P93" i="1" s="1"/>
  <c r="M94" i="1" s="1"/>
  <c r="L109" i="1" l="1"/>
  <c r="N108" i="1"/>
  <c r="O94" i="1"/>
  <c r="P94" i="1" s="1"/>
  <c r="M95" i="1" s="1"/>
  <c r="L110" i="1" l="1"/>
  <c r="N109" i="1"/>
  <c r="O95" i="1"/>
  <c r="P95" i="1" s="1"/>
  <c r="M96" i="1" s="1"/>
  <c r="N110" i="1" l="1"/>
  <c r="L111" i="1"/>
  <c r="O96" i="1"/>
  <c r="P96" i="1" s="1"/>
  <c r="M97" i="1" s="1"/>
  <c r="L112" i="1" l="1"/>
  <c r="N111" i="1"/>
  <c r="O97" i="1"/>
  <c r="P97" i="1" s="1"/>
  <c r="M98" i="1" s="1"/>
  <c r="L113" i="1" l="1"/>
  <c r="N112" i="1"/>
  <c r="O98" i="1"/>
  <c r="P98" i="1" s="1"/>
  <c r="M99" i="1" s="1"/>
  <c r="L114" i="1" l="1"/>
  <c r="N113" i="1"/>
  <c r="O99" i="1"/>
  <c r="P99" i="1" s="1"/>
  <c r="M100" i="1" s="1"/>
  <c r="N114" i="1" l="1"/>
  <c r="L115" i="1"/>
  <c r="O100" i="1"/>
  <c r="P100" i="1" s="1"/>
  <c r="M101" i="1" s="1"/>
  <c r="L116" i="1" l="1"/>
  <c r="N115" i="1"/>
  <c r="O101" i="1"/>
  <c r="P101" i="1" s="1"/>
  <c r="M102" i="1" s="1"/>
  <c r="O102" i="1" s="1"/>
  <c r="P102" i="1" s="1"/>
  <c r="M103" i="1" s="1"/>
  <c r="O103" i="1" s="1"/>
  <c r="P103" i="1" s="1"/>
  <c r="M104" i="1" s="1"/>
  <c r="L117" i="1" l="1"/>
  <c r="N116" i="1"/>
  <c r="O104" i="1"/>
  <c r="P104" i="1" s="1"/>
  <c r="M105" i="1" s="1"/>
  <c r="N117" i="1" l="1"/>
  <c r="L118" i="1"/>
  <c r="O105" i="1"/>
  <c r="P105" i="1" s="1"/>
  <c r="M106" i="1" s="1"/>
  <c r="N118" i="1" l="1"/>
  <c r="L119" i="1"/>
  <c r="O106" i="1"/>
  <c r="P106" i="1" s="1"/>
  <c r="M107" i="1" s="1"/>
  <c r="O107" i="1" l="1"/>
  <c r="P107" i="1" s="1"/>
  <c r="M108" i="1" s="1"/>
  <c r="L120" i="1"/>
  <c r="N119" i="1"/>
  <c r="O108" i="1" l="1"/>
  <c r="P108" i="1" s="1"/>
  <c r="M109" i="1" s="1"/>
  <c r="N120" i="1"/>
  <c r="L121" i="1"/>
  <c r="O109" i="1" l="1"/>
  <c r="P109" i="1" s="1"/>
  <c r="M110" i="1" s="1"/>
  <c r="L122" i="1"/>
  <c r="N121" i="1"/>
  <c r="O110" i="1" l="1"/>
  <c r="P110" i="1" s="1"/>
  <c r="M111" i="1" s="1"/>
  <c r="N122" i="1"/>
  <c r="L123" i="1"/>
  <c r="O111" i="1" l="1"/>
  <c r="P111" i="1" s="1"/>
  <c r="M112" i="1" s="1"/>
  <c r="N123" i="1"/>
  <c r="L124" i="1"/>
  <c r="O112" i="1" l="1"/>
  <c r="P112" i="1" s="1"/>
  <c r="M113" i="1" s="1"/>
  <c r="O113" i="1" s="1"/>
  <c r="P113" i="1" s="1"/>
  <c r="M114" i="1" s="1"/>
  <c r="O114" i="1" s="1"/>
  <c r="P114" i="1" s="1"/>
  <c r="M115" i="1" s="1"/>
  <c r="O115" i="1" s="1"/>
  <c r="P115" i="1" s="1"/>
  <c r="M116" i="1" s="1"/>
  <c r="L125" i="1"/>
  <c r="N124" i="1"/>
  <c r="L126" i="1" l="1"/>
  <c r="N125" i="1"/>
  <c r="O116" i="1"/>
  <c r="P116" i="1" s="1"/>
  <c r="M117" i="1" s="1"/>
  <c r="O117" i="1" l="1"/>
  <c r="P117" i="1" s="1"/>
  <c r="M118" i="1" s="1"/>
  <c r="O118" i="1" s="1"/>
  <c r="P118" i="1" s="1"/>
  <c r="M119" i="1" s="1"/>
  <c r="O119" i="1" s="1"/>
  <c r="P119" i="1" s="1"/>
  <c r="M120" i="1" s="1"/>
  <c r="O120" i="1" s="1"/>
  <c r="P120" i="1" s="1"/>
  <c r="M121" i="1" s="1"/>
  <c r="N126" i="1"/>
  <c r="L127" i="1"/>
  <c r="L128" i="1" l="1"/>
  <c r="N127" i="1"/>
  <c r="O121" i="1"/>
  <c r="P121" i="1" s="1"/>
  <c r="M122" i="1" s="1"/>
  <c r="O122" i="1" s="1"/>
  <c r="P122" i="1" s="1"/>
  <c r="M123" i="1" s="1"/>
  <c r="O123" i="1" l="1"/>
  <c r="P123" i="1" s="1"/>
  <c r="M124" i="1" s="1"/>
  <c r="O124" i="1" s="1"/>
  <c r="P124" i="1" s="1"/>
  <c r="M125" i="1" s="1"/>
  <c r="O125" i="1" s="1"/>
  <c r="P125" i="1" s="1"/>
  <c r="M126" i="1" s="1"/>
  <c r="O126" i="1" s="1"/>
  <c r="P126" i="1" s="1"/>
  <c r="M127" i="1" s="1"/>
  <c r="O127" i="1" s="1"/>
  <c r="P127" i="1" s="1"/>
  <c r="M128" i="1" s="1"/>
  <c r="O128" i="1" s="1"/>
  <c r="L129" i="1"/>
  <c r="N128" i="1"/>
  <c r="L130" i="1" l="1"/>
  <c r="N129" i="1"/>
  <c r="P128" i="1"/>
  <c r="M129" i="1" s="1"/>
  <c r="L131" i="1" l="1"/>
  <c r="N130" i="1"/>
  <c r="O129" i="1"/>
  <c r="P129" i="1" s="1"/>
  <c r="M130" i="1" s="1"/>
  <c r="O130" i="1" s="1"/>
  <c r="N131" i="1" l="1"/>
  <c r="L132" i="1"/>
  <c r="P130" i="1"/>
  <c r="M131" i="1" s="1"/>
  <c r="O131" i="1" s="1"/>
  <c r="P131" i="1" l="1"/>
  <c r="M132" i="1" s="1"/>
  <c r="N132" i="1"/>
  <c r="L133" i="1"/>
  <c r="N133" i="1" l="1"/>
  <c r="L134" i="1"/>
  <c r="O132" i="1"/>
  <c r="P132" i="1" s="1"/>
  <c r="M133" i="1" s="1"/>
  <c r="O133" i="1" s="1"/>
  <c r="P133" i="1" l="1"/>
  <c r="M134" i="1" s="1"/>
  <c r="O134" i="1" s="1"/>
  <c r="L135" i="1"/>
  <c r="N134" i="1"/>
  <c r="P134" i="1" l="1"/>
  <c r="M135" i="1" s="1"/>
  <c r="O135" i="1" s="1"/>
  <c r="N135" i="1"/>
  <c r="L136" i="1"/>
  <c r="P135" i="1" l="1"/>
  <c r="M136" i="1" s="1"/>
  <c r="O136" i="1" s="1"/>
  <c r="N136" i="1"/>
  <c r="L137" i="1"/>
  <c r="P136" i="1" l="1"/>
  <c r="M137" i="1" s="1"/>
  <c r="O137" i="1" s="1"/>
  <c r="L138" i="1"/>
  <c r="N137" i="1"/>
  <c r="P137" i="1" l="1"/>
  <c r="M138" i="1" s="1"/>
  <c r="O138" i="1" s="1"/>
  <c r="L139" i="1"/>
  <c r="N138" i="1"/>
  <c r="P138" i="1" l="1"/>
  <c r="M139" i="1" s="1"/>
  <c r="N139" i="1"/>
  <c r="L140" i="1"/>
  <c r="N140" i="1" l="1"/>
  <c r="L141" i="1"/>
  <c r="O139" i="1"/>
  <c r="P139" i="1" s="1"/>
  <c r="M140" i="1" s="1"/>
  <c r="O140" i="1" s="1"/>
  <c r="N141" i="1" l="1"/>
  <c r="L142" i="1"/>
  <c r="P140" i="1"/>
  <c r="M141" i="1" s="1"/>
  <c r="N142" i="1" l="1"/>
  <c r="L143" i="1"/>
  <c r="O141" i="1"/>
  <c r="P141" i="1" s="1"/>
  <c r="M142" i="1" s="1"/>
  <c r="O142" i="1" s="1"/>
  <c r="L144" i="1" l="1"/>
  <c r="N143" i="1"/>
  <c r="P142" i="1"/>
  <c r="M143" i="1" s="1"/>
  <c r="O143" i="1" s="1"/>
  <c r="L145" i="1" l="1"/>
  <c r="N144" i="1"/>
  <c r="P143" i="1"/>
  <c r="M144" i="1" s="1"/>
  <c r="L146" i="1" l="1"/>
  <c r="N145" i="1"/>
  <c r="O144" i="1"/>
  <c r="P144" i="1" s="1"/>
  <c r="M145" i="1" s="1"/>
  <c r="N146" i="1" l="1"/>
  <c r="L147" i="1"/>
  <c r="O145" i="1"/>
  <c r="P145" i="1" s="1"/>
  <c r="M146" i="1" s="1"/>
  <c r="O146" i="1" l="1"/>
  <c r="P146" i="1" s="1"/>
  <c r="M147" i="1" s="1"/>
  <c r="N147" i="1"/>
  <c r="L148" i="1"/>
  <c r="N148" i="1" l="1"/>
  <c r="L149" i="1"/>
  <c r="O147" i="1"/>
  <c r="P147" i="1" s="1"/>
  <c r="M148" i="1" s="1"/>
  <c r="O148" i="1" s="1"/>
  <c r="P148" i="1" l="1"/>
  <c r="M149" i="1" s="1"/>
  <c r="O149" i="1" s="1"/>
  <c r="L150" i="1"/>
  <c r="N149" i="1"/>
  <c r="P149" i="1" l="1"/>
  <c r="M150" i="1" s="1"/>
  <c r="N150" i="1"/>
  <c r="L151" i="1"/>
  <c r="L152" i="1" l="1"/>
  <c r="N151" i="1"/>
  <c r="O150" i="1"/>
  <c r="P150" i="1" s="1"/>
  <c r="M151" i="1" s="1"/>
  <c r="O151" i="1" l="1"/>
  <c r="P151" i="1" s="1"/>
  <c r="M152" i="1" s="1"/>
  <c r="O152" i="1" s="1"/>
  <c r="N152" i="1"/>
  <c r="L153" i="1"/>
  <c r="P152" i="1" l="1"/>
  <c r="M153" i="1" s="1"/>
  <c r="O153" i="1" s="1"/>
  <c r="L154" i="1"/>
  <c r="N153" i="1"/>
  <c r="P153" i="1" l="1"/>
  <c r="M154" i="1" s="1"/>
  <c r="O154" i="1" s="1"/>
  <c r="N154" i="1"/>
  <c r="L155" i="1"/>
  <c r="P154" i="1" l="1"/>
  <c r="M155" i="1" s="1"/>
  <c r="O155" i="1" s="1"/>
  <c r="N155" i="1"/>
  <c r="L156" i="1"/>
  <c r="P155" i="1" l="1"/>
  <c r="M156" i="1" s="1"/>
  <c r="O156" i="1" s="1"/>
  <c r="L157" i="1"/>
  <c r="N156" i="1"/>
  <c r="P156" i="1" l="1"/>
  <c r="M157" i="1" s="1"/>
  <c r="O157" i="1" s="1"/>
  <c r="N157" i="1"/>
  <c r="L158" i="1"/>
  <c r="P157" i="1" l="1"/>
  <c r="M158" i="1" s="1"/>
  <c r="O158" i="1" s="1"/>
  <c r="N158" i="1"/>
  <c r="L159" i="1"/>
  <c r="P158" i="1" l="1"/>
  <c r="M159" i="1" s="1"/>
  <c r="O159" i="1" s="1"/>
  <c r="L160" i="1"/>
  <c r="N159" i="1"/>
  <c r="P159" i="1" l="1"/>
  <c r="M160" i="1" s="1"/>
  <c r="O160" i="1" s="1"/>
  <c r="N160" i="1"/>
  <c r="L161" i="1"/>
  <c r="P160" i="1" l="1"/>
  <c r="M161" i="1" s="1"/>
  <c r="O161" i="1" s="1"/>
  <c r="L162" i="1"/>
  <c r="N161" i="1"/>
  <c r="P161" i="1" l="1"/>
  <c r="M162" i="1" s="1"/>
  <c r="O162" i="1" s="1"/>
  <c r="L163" i="1"/>
  <c r="N162" i="1"/>
  <c r="P162" i="1" l="1"/>
  <c r="M163" i="1" s="1"/>
  <c r="O163" i="1" s="1"/>
  <c r="N163" i="1"/>
  <c r="L164" i="1"/>
  <c r="P163" i="1" l="1"/>
  <c r="M164" i="1" s="1"/>
  <c r="O164" i="1" s="1"/>
  <c r="L165" i="1"/>
  <c r="N164" i="1"/>
  <c r="P164" i="1" l="1"/>
  <c r="M165" i="1" s="1"/>
  <c r="O165" i="1" s="1"/>
  <c r="L166" i="1"/>
  <c r="N165" i="1"/>
  <c r="P165" i="1" l="1"/>
  <c r="M166" i="1" s="1"/>
  <c r="O166" i="1" s="1"/>
  <c r="N166" i="1"/>
  <c r="L167" i="1"/>
  <c r="P166" i="1" l="1"/>
  <c r="M167" i="1" s="1"/>
  <c r="O167" i="1" s="1"/>
  <c r="L168" i="1"/>
  <c r="N167" i="1"/>
  <c r="P167" i="1" l="1"/>
  <c r="M168" i="1" s="1"/>
  <c r="O168" i="1" s="1"/>
  <c r="N168" i="1"/>
  <c r="L169" i="1"/>
  <c r="P168" i="1" l="1"/>
  <c r="M169" i="1" s="1"/>
  <c r="O169" i="1" s="1"/>
  <c r="L170" i="1"/>
  <c r="N169" i="1"/>
  <c r="P169" i="1" l="1"/>
  <c r="M170" i="1" s="1"/>
  <c r="O170" i="1" s="1"/>
  <c r="N170" i="1"/>
  <c r="L171" i="1"/>
  <c r="P170" i="1" l="1"/>
  <c r="M171" i="1" s="1"/>
  <c r="O171" i="1" s="1"/>
  <c r="N171" i="1"/>
  <c r="L172" i="1"/>
  <c r="P171" i="1" l="1"/>
  <c r="M172" i="1" s="1"/>
  <c r="O172" i="1" s="1"/>
  <c r="L173" i="1"/>
  <c r="N172" i="1"/>
  <c r="P172" i="1" l="1"/>
  <c r="M173" i="1" s="1"/>
  <c r="O173" i="1" s="1"/>
  <c r="N173" i="1"/>
  <c r="L174" i="1"/>
  <c r="P173" i="1" l="1"/>
  <c r="M174" i="1" s="1"/>
  <c r="O174" i="1" s="1"/>
  <c r="N174" i="1"/>
  <c r="L175" i="1"/>
  <c r="P174" i="1" l="1"/>
  <c r="M175" i="1" s="1"/>
  <c r="O175" i="1" s="1"/>
  <c r="L176" i="1"/>
  <c r="N175" i="1"/>
  <c r="P175" i="1" l="1"/>
  <c r="M176" i="1" s="1"/>
  <c r="O176" i="1" s="1"/>
  <c r="N176" i="1"/>
  <c r="L177" i="1"/>
  <c r="P176" i="1" l="1"/>
  <c r="M177" i="1" s="1"/>
  <c r="O177" i="1" s="1"/>
  <c r="L178" i="1"/>
  <c r="N177" i="1"/>
  <c r="P177" i="1" l="1"/>
  <c r="M178" i="1" s="1"/>
  <c r="O178" i="1" s="1"/>
  <c r="L179" i="1"/>
  <c r="N178" i="1"/>
  <c r="P178" i="1" l="1"/>
  <c r="M179" i="1" s="1"/>
  <c r="O179" i="1" s="1"/>
  <c r="N179" i="1"/>
  <c r="L180" i="1"/>
  <c r="P179" i="1" l="1"/>
  <c r="M180" i="1" s="1"/>
  <c r="O180" i="1" s="1"/>
  <c r="L181" i="1"/>
  <c r="N180" i="1"/>
  <c r="P180" i="1" l="1"/>
  <c r="M181" i="1" s="1"/>
  <c r="O181" i="1" s="1"/>
  <c r="N181" i="1"/>
  <c r="L182" i="1"/>
  <c r="P181" i="1" l="1"/>
  <c r="M182" i="1" s="1"/>
  <c r="O182" i="1" s="1"/>
  <c r="N182" i="1"/>
  <c r="L183" i="1"/>
  <c r="P182" i="1" l="1"/>
  <c r="M183" i="1" s="1"/>
  <c r="O183" i="1" s="1"/>
  <c r="L184" i="1"/>
  <c r="N183" i="1"/>
  <c r="P183" i="1" l="1"/>
  <c r="M184" i="1" s="1"/>
  <c r="O184" i="1" s="1"/>
  <c r="N184" i="1"/>
  <c r="L185" i="1"/>
  <c r="P184" i="1" l="1"/>
  <c r="M185" i="1" s="1"/>
  <c r="O185" i="1" s="1"/>
  <c r="L186" i="1"/>
  <c r="N185" i="1"/>
  <c r="P185" i="1" l="1"/>
  <c r="M186" i="1" s="1"/>
  <c r="O186" i="1" s="1"/>
  <c r="N186" i="1"/>
  <c r="L187" i="1"/>
  <c r="P186" i="1" l="1"/>
  <c r="M187" i="1" s="1"/>
  <c r="O187" i="1" s="1"/>
  <c r="L188" i="1"/>
  <c r="N187" i="1"/>
  <c r="P187" i="1" l="1"/>
  <c r="M188" i="1" s="1"/>
  <c r="O188" i="1" s="1"/>
  <c r="N188" i="1"/>
  <c r="L189" i="1"/>
  <c r="P188" i="1" l="1"/>
  <c r="M189" i="1" s="1"/>
  <c r="O189" i="1" s="1"/>
  <c r="L190" i="1"/>
  <c r="N189" i="1"/>
  <c r="P189" i="1" l="1"/>
  <c r="M190" i="1" s="1"/>
  <c r="O190" i="1" s="1"/>
  <c r="N190" i="1"/>
  <c r="L191" i="1"/>
  <c r="P190" i="1" l="1"/>
  <c r="M191" i="1" s="1"/>
  <c r="O191" i="1" s="1"/>
  <c r="N191" i="1"/>
  <c r="L192" i="1"/>
  <c r="P191" i="1" l="1"/>
  <c r="M192" i="1" s="1"/>
  <c r="O192" i="1" s="1"/>
  <c r="N192" i="1"/>
  <c r="L193" i="1"/>
  <c r="P192" i="1" l="1"/>
  <c r="M193" i="1" s="1"/>
  <c r="O193" i="1" s="1"/>
  <c r="L194" i="1"/>
  <c r="N193" i="1"/>
  <c r="P193" i="1" l="1"/>
  <c r="M194" i="1" s="1"/>
  <c r="O194" i="1" s="1"/>
  <c r="L195" i="1"/>
  <c r="N194" i="1"/>
  <c r="P194" i="1" l="1"/>
  <c r="M195" i="1" s="1"/>
  <c r="O195" i="1" s="1"/>
  <c r="N195" i="1"/>
  <c r="L196" i="1"/>
  <c r="P195" i="1" l="1"/>
  <c r="M196" i="1" s="1"/>
  <c r="O196" i="1" s="1"/>
  <c r="L197" i="1"/>
  <c r="N196" i="1"/>
  <c r="P196" i="1" l="1"/>
  <c r="M197" i="1" s="1"/>
  <c r="O197" i="1" s="1"/>
  <c r="N197" i="1"/>
  <c r="L198" i="1"/>
  <c r="P197" i="1" l="1"/>
  <c r="M198" i="1" s="1"/>
  <c r="O198" i="1" s="1"/>
  <c r="N198" i="1"/>
  <c r="L199" i="1"/>
  <c r="P198" i="1" l="1"/>
  <c r="M199" i="1" s="1"/>
  <c r="O199" i="1" s="1"/>
  <c r="L200" i="1"/>
  <c r="N199" i="1"/>
  <c r="P199" i="1" l="1"/>
  <c r="M200" i="1" s="1"/>
  <c r="O200" i="1" s="1"/>
  <c r="N200" i="1"/>
  <c r="L201" i="1"/>
  <c r="P200" i="1" l="1"/>
  <c r="M201" i="1" s="1"/>
  <c r="O201" i="1" s="1"/>
  <c r="L202" i="1"/>
  <c r="N201" i="1"/>
  <c r="P201" i="1" l="1"/>
  <c r="M202" i="1" s="1"/>
  <c r="O202" i="1" s="1"/>
  <c r="N202" i="1"/>
  <c r="L203" i="1"/>
  <c r="P202" i="1" l="1"/>
  <c r="M203" i="1" s="1"/>
  <c r="O203" i="1" s="1"/>
  <c r="N203" i="1"/>
  <c r="L204" i="1"/>
  <c r="P203" i="1" l="1"/>
  <c r="M204" i="1" s="1"/>
  <c r="O204" i="1" s="1"/>
  <c r="N204" i="1"/>
  <c r="L205" i="1"/>
  <c r="P204" i="1" l="1"/>
  <c r="M205" i="1" s="1"/>
  <c r="O205" i="1" s="1"/>
  <c r="N205" i="1"/>
  <c r="L206" i="1"/>
  <c r="P205" i="1" l="1"/>
  <c r="M206" i="1" s="1"/>
  <c r="O206" i="1" s="1"/>
  <c r="N206" i="1"/>
  <c r="L207" i="1"/>
  <c r="P206" i="1" l="1"/>
  <c r="M207" i="1" s="1"/>
  <c r="O207" i="1" s="1"/>
  <c r="N207" i="1"/>
  <c r="L208" i="1"/>
  <c r="P207" i="1" l="1"/>
  <c r="M208" i="1" s="1"/>
  <c r="O208" i="1" s="1"/>
  <c r="N208" i="1"/>
  <c r="L209" i="1"/>
  <c r="P208" i="1" l="1"/>
  <c r="M209" i="1" s="1"/>
  <c r="O209" i="1" s="1"/>
  <c r="L210" i="1"/>
  <c r="N209" i="1"/>
  <c r="P209" i="1" l="1"/>
  <c r="M210" i="1" s="1"/>
  <c r="O210" i="1" s="1"/>
  <c r="L211" i="1"/>
  <c r="N210" i="1"/>
  <c r="P210" i="1" l="1"/>
  <c r="M211" i="1" s="1"/>
  <c r="O211" i="1" s="1"/>
  <c r="L212" i="1"/>
  <c r="N211" i="1"/>
  <c r="P211" i="1" l="1"/>
  <c r="M212" i="1" s="1"/>
  <c r="O212" i="1" s="1"/>
  <c r="L213" i="1"/>
  <c r="N212" i="1"/>
  <c r="P212" i="1" l="1"/>
  <c r="M213" i="1" s="1"/>
  <c r="O213" i="1" s="1"/>
  <c r="N213" i="1"/>
  <c r="L214" i="1"/>
  <c r="P213" i="1" l="1"/>
  <c r="M214" i="1" s="1"/>
  <c r="O214" i="1" s="1"/>
  <c r="L215" i="1"/>
  <c r="N214" i="1"/>
  <c r="P214" i="1" l="1"/>
  <c r="M215" i="1" s="1"/>
  <c r="O215" i="1" s="1"/>
  <c r="L216" i="1"/>
  <c r="N215" i="1"/>
  <c r="P215" i="1" l="1"/>
  <c r="M216" i="1" s="1"/>
  <c r="O216" i="1" s="1"/>
  <c r="N216" i="1"/>
  <c r="L217" i="1"/>
  <c r="P216" i="1" l="1"/>
  <c r="M217" i="1" s="1"/>
  <c r="O217" i="1" s="1"/>
  <c r="N217" i="1"/>
  <c r="L218" i="1"/>
  <c r="P217" i="1" l="1"/>
  <c r="M218" i="1" s="1"/>
  <c r="O218" i="1" s="1"/>
  <c r="N218" i="1"/>
  <c r="L219" i="1"/>
  <c r="P218" i="1" l="1"/>
  <c r="M219" i="1" s="1"/>
  <c r="O219" i="1" s="1"/>
  <c r="N219" i="1"/>
  <c r="L220" i="1"/>
  <c r="P219" i="1" l="1"/>
  <c r="M220" i="1" s="1"/>
  <c r="O220" i="1" s="1"/>
  <c r="N220" i="1"/>
  <c r="L221" i="1"/>
  <c r="P220" i="1" l="1"/>
  <c r="M221" i="1" s="1"/>
  <c r="O221" i="1" s="1"/>
  <c r="N221" i="1"/>
  <c r="L222" i="1"/>
  <c r="P221" i="1" l="1"/>
  <c r="M222" i="1" s="1"/>
  <c r="O222" i="1" s="1"/>
  <c r="N222" i="1"/>
  <c r="L223" i="1"/>
  <c r="P222" i="1" l="1"/>
  <c r="M223" i="1" s="1"/>
  <c r="O223" i="1" s="1"/>
  <c r="L224" i="1"/>
  <c r="N223" i="1"/>
  <c r="P223" i="1" l="1"/>
  <c r="M224" i="1" s="1"/>
  <c r="O224" i="1" s="1"/>
  <c r="N224" i="1"/>
  <c r="L225" i="1"/>
  <c r="P224" i="1" l="1"/>
  <c r="M225" i="1" s="1"/>
  <c r="O225" i="1" s="1"/>
  <c r="N225" i="1"/>
  <c r="L226" i="1"/>
  <c r="P225" i="1" l="1"/>
  <c r="M226" i="1" s="1"/>
  <c r="O226" i="1" s="1"/>
  <c r="L227" i="1"/>
  <c r="N226" i="1"/>
  <c r="P226" i="1" l="1"/>
  <c r="M227" i="1" s="1"/>
  <c r="O227" i="1" s="1"/>
  <c r="L228" i="1"/>
  <c r="N227" i="1"/>
  <c r="P227" i="1" l="1"/>
  <c r="M228" i="1" s="1"/>
  <c r="O228" i="1" s="1"/>
  <c r="L229" i="1"/>
  <c r="N228" i="1"/>
  <c r="P228" i="1" l="1"/>
  <c r="M229" i="1" s="1"/>
  <c r="O229" i="1" s="1"/>
  <c r="N229" i="1"/>
  <c r="L230" i="1"/>
  <c r="P229" i="1" l="1"/>
  <c r="M230" i="1" s="1"/>
  <c r="O230" i="1" s="1"/>
  <c r="L231" i="1"/>
  <c r="N230" i="1"/>
  <c r="P230" i="1" l="1"/>
  <c r="M231" i="1" s="1"/>
  <c r="O231" i="1" s="1"/>
  <c r="N231" i="1"/>
  <c r="L232" i="1"/>
  <c r="P231" i="1" l="1"/>
  <c r="M232" i="1" s="1"/>
  <c r="O232" i="1" s="1"/>
  <c r="N232" i="1"/>
  <c r="L233" i="1"/>
  <c r="P232" i="1" l="1"/>
  <c r="M233" i="1" s="1"/>
  <c r="O233" i="1" s="1"/>
  <c r="L234" i="1"/>
  <c r="N233" i="1"/>
  <c r="P233" i="1" l="1"/>
  <c r="M234" i="1" s="1"/>
  <c r="O234" i="1" s="1"/>
  <c r="N234" i="1"/>
  <c r="L235" i="1"/>
  <c r="P234" i="1" l="1"/>
  <c r="M235" i="1" s="1"/>
  <c r="O235" i="1" s="1"/>
  <c r="N235" i="1"/>
  <c r="L236" i="1"/>
  <c r="P235" i="1" l="1"/>
  <c r="M236" i="1" s="1"/>
  <c r="O236" i="1" s="1"/>
  <c r="L237" i="1"/>
  <c r="N236" i="1"/>
  <c r="P236" i="1" l="1"/>
  <c r="M237" i="1" s="1"/>
  <c r="O237" i="1" s="1"/>
  <c r="L238" i="1"/>
  <c r="N237" i="1"/>
  <c r="P237" i="1" l="1"/>
  <c r="M238" i="1" s="1"/>
  <c r="O238" i="1" s="1"/>
  <c r="N238" i="1"/>
  <c r="L239" i="1"/>
  <c r="P238" i="1" l="1"/>
  <c r="M239" i="1" s="1"/>
  <c r="O239" i="1" s="1"/>
  <c r="L240" i="1"/>
  <c r="N239" i="1"/>
  <c r="P239" i="1" l="1"/>
  <c r="M240" i="1" s="1"/>
  <c r="O240" i="1" s="1"/>
  <c r="L241" i="1"/>
  <c r="N240" i="1"/>
  <c r="P240" i="1" l="1"/>
  <c r="M241" i="1" s="1"/>
  <c r="O241" i="1" s="1"/>
  <c r="L242" i="1"/>
  <c r="N241" i="1"/>
  <c r="P241" i="1" l="1"/>
  <c r="M242" i="1" s="1"/>
  <c r="O242" i="1" s="1"/>
  <c r="L243" i="1"/>
  <c r="N242" i="1"/>
  <c r="P242" i="1" l="1"/>
  <c r="M243" i="1" s="1"/>
  <c r="O243" i="1" s="1"/>
  <c r="N243" i="1"/>
  <c r="L244" i="1"/>
  <c r="P243" i="1" l="1"/>
  <c r="M244" i="1" s="1"/>
  <c r="O244" i="1" s="1"/>
  <c r="L245" i="1"/>
  <c r="N244" i="1"/>
  <c r="P244" i="1" l="1"/>
  <c r="M245" i="1" s="1"/>
  <c r="O245" i="1" s="1"/>
  <c r="N245" i="1"/>
  <c r="L246" i="1"/>
  <c r="P245" i="1" l="1"/>
  <c r="M246" i="1" s="1"/>
  <c r="O246" i="1" s="1"/>
  <c r="N246" i="1"/>
  <c r="L247" i="1"/>
  <c r="P246" i="1" l="1"/>
  <c r="M247" i="1" s="1"/>
  <c r="O247" i="1" s="1"/>
  <c r="L248" i="1"/>
  <c r="N247" i="1"/>
  <c r="P247" i="1" l="1"/>
  <c r="M248" i="1" s="1"/>
  <c r="O248" i="1" s="1"/>
  <c r="N248" i="1"/>
  <c r="L249" i="1"/>
  <c r="P248" i="1" l="1"/>
  <c r="M249" i="1" s="1"/>
  <c r="O249" i="1" s="1"/>
  <c r="L250" i="1"/>
  <c r="N249" i="1"/>
  <c r="P249" i="1" l="1"/>
  <c r="M250" i="1" s="1"/>
  <c r="O250" i="1" s="1"/>
  <c r="L251" i="1"/>
  <c r="N250" i="1"/>
  <c r="P250" i="1" l="1"/>
  <c r="M251" i="1" s="1"/>
  <c r="O251" i="1" s="1"/>
  <c r="L252" i="1"/>
  <c r="N251" i="1"/>
  <c r="P251" i="1" l="1"/>
  <c r="M252" i="1" s="1"/>
  <c r="O252" i="1" s="1"/>
  <c r="L253" i="1"/>
  <c r="N252" i="1"/>
  <c r="P252" i="1" l="1"/>
  <c r="M253" i="1" s="1"/>
  <c r="O253" i="1" s="1"/>
  <c r="N253" i="1"/>
  <c r="L254" i="1"/>
  <c r="P253" i="1" l="1"/>
  <c r="M254" i="1" s="1"/>
  <c r="O254" i="1" s="1"/>
  <c r="L255" i="1"/>
  <c r="N254" i="1"/>
  <c r="P254" i="1" l="1"/>
  <c r="M255" i="1" s="1"/>
  <c r="O255" i="1" s="1"/>
  <c r="L256" i="1"/>
  <c r="N255" i="1"/>
  <c r="P255" i="1" l="1"/>
  <c r="M256" i="1" s="1"/>
  <c r="O256" i="1" s="1"/>
  <c r="L257" i="1"/>
  <c r="N256" i="1"/>
  <c r="P256" i="1" l="1"/>
  <c r="M257" i="1" s="1"/>
  <c r="O257" i="1" s="1"/>
  <c r="N257" i="1"/>
  <c r="L258" i="1"/>
  <c r="P257" i="1" l="1"/>
  <c r="M258" i="1" s="1"/>
  <c r="O258" i="1" s="1"/>
  <c r="L259" i="1"/>
  <c r="N258" i="1"/>
  <c r="P258" i="1" l="1"/>
  <c r="M259" i="1" s="1"/>
  <c r="O259" i="1" s="1"/>
  <c r="L260" i="1"/>
  <c r="N259" i="1"/>
  <c r="P259" i="1" l="1"/>
  <c r="M260" i="1" s="1"/>
  <c r="O260" i="1" s="1"/>
  <c r="L261" i="1"/>
  <c r="N260" i="1"/>
  <c r="P260" i="1" l="1"/>
  <c r="M261" i="1" s="1"/>
  <c r="O261" i="1" s="1"/>
  <c r="L262" i="1"/>
  <c r="N261" i="1"/>
  <c r="P261" i="1" l="1"/>
  <c r="M262" i="1" s="1"/>
  <c r="O262" i="1" s="1"/>
  <c r="L263" i="1"/>
  <c r="N262" i="1"/>
  <c r="P262" i="1" l="1"/>
  <c r="M263" i="1" s="1"/>
  <c r="O263" i="1" s="1"/>
  <c r="L264" i="1"/>
  <c r="N263" i="1"/>
  <c r="P263" i="1" l="1"/>
  <c r="M264" i="1" s="1"/>
  <c r="O264" i="1" s="1"/>
  <c r="L265" i="1"/>
  <c r="N264" i="1"/>
  <c r="P264" i="1" l="1"/>
  <c r="M265" i="1" s="1"/>
  <c r="O265" i="1" s="1"/>
  <c r="L266" i="1"/>
  <c r="N265" i="1"/>
  <c r="P265" i="1" l="1"/>
  <c r="M266" i="1" s="1"/>
  <c r="O266" i="1" s="1"/>
  <c r="N266" i="1"/>
  <c r="L267" i="1"/>
  <c r="P266" i="1" l="1"/>
  <c r="M267" i="1" s="1"/>
  <c r="O267" i="1" s="1"/>
  <c r="L268" i="1"/>
  <c r="N267" i="1"/>
  <c r="P267" i="1" l="1"/>
  <c r="M268" i="1" s="1"/>
  <c r="O268" i="1" s="1"/>
  <c r="N268" i="1"/>
  <c r="L269" i="1"/>
  <c r="P268" i="1" l="1"/>
  <c r="M269" i="1" s="1"/>
  <c r="O269" i="1" s="1"/>
  <c r="L270" i="1"/>
  <c r="N269" i="1"/>
  <c r="P269" i="1" l="1"/>
  <c r="M270" i="1" s="1"/>
  <c r="O270" i="1" s="1"/>
  <c r="L271" i="1"/>
  <c r="N270" i="1"/>
  <c r="P270" i="1" l="1"/>
  <c r="M271" i="1" s="1"/>
  <c r="O271" i="1" s="1"/>
  <c r="N271" i="1"/>
  <c r="L272" i="1"/>
  <c r="P271" i="1" l="1"/>
  <c r="M272" i="1" s="1"/>
  <c r="O272" i="1" s="1"/>
  <c r="L273" i="1"/>
  <c r="N272" i="1"/>
  <c r="P272" i="1" l="1"/>
  <c r="M273" i="1" s="1"/>
  <c r="O273" i="1" s="1"/>
  <c r="N273" i="1"/>
  <c r="L274" i="1"/>
  <c r="P273" i="1" l="1"/>
  <c r="M274" i="1" s="1"/>
  <c r="O274" i="1" s="1"/>
  <c r="N274" i="1"/>
  <c r="L275" i="1"/>
  <c r="P274" i="1" l="1"/>
  <c r="M275" i="1" s="1"/>
  <c r="O275" i="1" s="1"/>
  <c r="L276" i="1"/>
  <c r="N275" i="1"/>
  <c r="P275" i="1" l="1"/>
  <c r="M276" i="1" s="1"/>
  <c r="O276" i="1" s="1"/>
  <c r="L277" i="1"/>
  <c r="N276" i="1"/>
  <c r="P276" i="1" l="1"/>
  <c r="M277" i="1" s="1"/>
  <c r="O277" i="1" s="1"/>
  <c r="N277" i="1"/>
  <c r="L278" i="1"/>
  <c r="P277" i="1" l="1"/>
  <c r="M278" i="1" s="1"/>
  <c r="O278" i="1" s="1"/>
  <c r="L279" i="1"/>
  <c r="N278" i="1"/>
  <c r="P278" i="1" l="1"/>
  <c r="M279" i="1" s="1"/>
  <c r="O279" i="1" s="1"/>
  <c r="N279" i="1"/>
  <c r="L280" i="1"/>
  <c r="P279" i="1" l="1"/>
  <c r="M280" i="1" s="1"/>
  <c r="O280" i="1" s="1"/>
  <c r="L281" i="1"/>
  <c r="N280" i="1"/>
  <c r="P280" i="1" l="1"/>
  <c r="M281" i="1" s="1"/>
  <c r="O281" i="1" s="1"/>
  <c r="N281" i="1"/>
  <c r="L282" i="1"/>
  <c r="P281" i="1" l="1"/>
  <c r="M282" i="1" s="1"/>
  <c r="O282" i="1" s="1"/>
  <c r="N282" i="1"/>
  <c r="L283" i="1"/>
  <c r="P282" i="1" l="1"/>
  <c r="M283" i="1" s="1"/>
  <c r="O283" i="1" s="1"/>
  <c r="L284" i="1"/>
  <c r="N283" i="1"/>
  <c r="P283" i="1" l="1"/>
  <c r="M284" i="1" s="1"/>
  <c r="O284" i="1" s="1"/>
  <c r="N284" i="1"/>
  <c r="L285" i="1"/>
  <c r="P284" i="1" l="1"/>
  <c r="M285" i="1" s="1"/>
  <c r="O285" i="1" s="1"/>
  <c r="N285" i="1"/>
  <c r="L286" i="1"/>
  <c r="P285" i="1" l="1"/>
  <c r="M286" i="1" s="1"/>
  <c r="O286" i="1" s="1"/>
  <c r="N286" i="1"/>
  <c r="L287" i="1"/>
  <c r="P286" i="1" l="1"/>
  <c r="M287" i="1" s="1"/>
  <c r="O287" i="1" s="1"/>
  <c r="N287" i="1"/>
  <c r="L288" i="1"/>
  <c r="P287" i="1" l="1"/>
  <c r="M288" i="1" s="1"/>
  <c r="O288" i="1" s="1"/>
  <c r="L289" i="1"/>
  <c r="N288" i="1"/>
  <c r="P288" i="1" l="1"/>
  <c r="M289" i="1" s="1"/>
  <c r="O289" i="1" s="1"/>
  <c r="L290" i="1"/>
  <c r="N289" i="1"/>
  <c r="P289" i="1" l="1"/>
  <c r="M290" i="1" s="1"/>
  <c r="O290" i="1" s="1"/>
  <c r="N290" i="1"/>
  <c r="L291" i="1"/>
  <c r="P290" i="1" l="1"/>
  <c r="M291" i="1" s="1"/>
  <c r="O291" i="1" s="1"/>
  <c r="L292" i="1"/>
  <c r="N291" i="1"/>
  <c r="P291" i="1" l="1"/>
  <c r="M292" i="1" s="1"/>
  <c r="O292" i="1" s="1"/>
  <c r="N292" i="1"/>
  <c r="L293" i="1"/>
  <c r="P292" i="1" l="1"/>
  <c r="M293" i="1" s="1"/>
  <c r="O293" i="1" s="1"/>
  <c r="N293" i="1"/>
  <c r="L294" i="1"/>
  <c r="P293" i="1" l="1"/>
  <c r="M294" i="1" s="1"/>
  <c r="O294" i="1" s="1"/>
  <c r="L295" i="1"/>
  <c r="N294" i="1"/>
  <c r="P294" i="1" l="1"/>
  <c r="M295" i="1" s="1"/>
  <c r="O295" i="1" s="1"/>
  <c r="N295" i="1"/>
  <c r="L296" i="1"/>
  <c r="P295" i="1" l="1"/>
  <c r="M296" i="1" s="1"/>
  <c r="O296" i="1" s="1"/>
  <c r="L297" i="1"/>
  <c r="N296" i="1"/>
  <c r="P296" i="1" l="1"/>
  <c r="M297" i="1" s="1"/>
  <c r="O297" i="1" s="1"/>
  <c r="N297" i="1"/>
  <c r="L298" i="1"/>
  <c r="P297" i="1" l="1"/>
  <c r="M298" i="1" s="1"/>
  <c r="O298" i="1" s="1"/>
  <c r="N298" i="1"/>
  <c r="L299" i="1"/>
  <c r="P298" i="1" l="1"/>
  <c r="M299" i="1" s="1"/>
  <c r="O299" i="1" s="1"/>
  <c r="L300" i="1"/>
  <c r="N299" i="1"/>
  <c r="P299" i="1" l="1"/>
  <c r="M300" i="1" s="1"/>
  <c r="O300" i="1" s="1"/>
  <c r="L301" i="1"/>
  <c r="N300" i="1"/>
  <c r="P300" i="1" l="1"/>
  <c r="M301" i="1" s="1"/>
  <c r="O301" i="1" s="1"/>
  <c r="N301" i="1"/>
  <c r="L302" i="1"/>
  <c r="P301" i="1" l="1"/>
  <c r="M302" i="1" s="1"/>
  <c r="O302" i="1" s="1"/>
  <c r="N302" i="1"/>
  <c r="L303" i="1"/>
  <c r="P302" i="1" l="1"/>
  <c r="M303" i="1" s="1"/>
  <c r="O303" i="1" s="1"/>
  <c r="N303" i="1"/>
  <c r="L304" i="1"/>
  <c r="P303" i="1" l="1"/>
  <c r="M304" i="1" s="1"/>
  <c r="O304" i="1" s="1"/>
  <c r="L305" i="1"/>
  <c r="N304" i="1"/>
  <c r="P304" i="1" l="1"/>
  <c r="M305" i="1" s="1"/>
  <c r="O305" i="1" s="1"/>
  <c r="N305" i="1"/>
  <c r="L306" i="1"/>
  <c r="P305" i="1" l="1"/>
  <c r="M306" i="1" s="1"/>
  <c r="O306" i="1" s="1"/>
  <c r="N306" i="1"/>
  <c r="L307" i="1"/>
  <c r="P306" i="1" l="1"/>
  <c r="M307" i="1" s="1"/>
  <c r="O307" i="1" s="1"/>
  <c r="L308" i="1"/>
  <c r="N307" i="1"/>
  <c r="P307" i="1" l="1"/>
  <c r="M308" i="1" s="1"/>
  <c r="O308" i="1" s="1"/>
  <c r="N308" i="1"/>
  <c r="L309" i="1"/>
  <c r="P308" i="1" l="1"/>
  <c r="M309" i="1" s="1"/>
  <c r="O309" i="1" s="1"/>
  <c r="L310" i="1"/>
  <c r="N309" i="1"/>
  <c r="P309" i="1" l="1"/>
  <c r="M310" i="1" s="1"/>
  <c r="O310" i="1" s="1"/>
  <c r="L311" i="1"/>
  <c r="N310" i="1"/>
  <c r="P310" i="1" l="1"/>
  <c r="M311" i="1" s="1"/>
  <c r="O311" i="1" s="1"/>
  <c r="N311" i="1"/>
  <c r="L312" i="1"/>
  <c r="P311" i="1" l="1"/>
  <c r="M312" i="1" s="1"/>
  <c r="O312" i="1" s="1"/>
  <c r="L313" i="1"/>
  <c r="N312" i="1"/>
  <c r="P312" i="1" l="1"/>
  <c r="M313" i="1" s="1"/>
  <c r="O313" i="1" s="1"/>
  <c r="L314" i="1"/>
  <c r="N313" i="1"/>
  <c r="P313" i="1" l="1"/>
  <c r="M314" i="1" s="1"/>
  <c r="O314" i="1" s="1"/>
  <c r="N314" i="1"/>
  <c r="L315" i="1"/>
  <c r="P314" i="1" l="1"/>
  <c r="M315" i="1" s="1"/>
  <c r="O315" i="1" s="1"/>
  <c r="N315" i="1"/>
  <c r="L316" i="1"/>
  <c r="P315" i="1" l="1"/>
  <c r="M316" i="1" s="1"/>
  <c r="O316" i="1" s="1"/>
  <c r="L317" i="1"/>
  <c r="N316" i="1"/>
  <c r="P316" i="1" l="1"/>
  <c r="M317" i="1" s="1"/>
  <c r="O317" i="1" s="1"/>
  <c r="L318" i="1"/>
  <c r="N317" i="1"/>
  <c r="P317" i="1" l="1"/>
  <c r="M318" i="1" s="1"/>
  <c r="O318" i="1" s="1"/>
  <c r="L319" i="1"/>
  <c r="N318" i="1"/>
  <c r="P318" i="1" l="1"/>
  <c r="M319" i="1" s="1"/>
  <c r="O319" i="1" s="1"/>
  <c r="L320" i="1"/>
  <c r="N319" i="1"/>
  <c r="N320" i="1" l="1"/>
  <c r="L321" i="1"/>
  <c r="P319" i="1"/>
  <c r="M320" i="1" s="1"/>
  <c r="O320" i="1" s="1"/>
  <c r="P320" i="1" l="1"/>
  <c r="M321" i="1" s="1"/>
  <c r="O321" i="1" s="1"/>
  <c r="N321" i="1"/>
  <c r="L322" i="1"/>
  <c r="P321" i="1" l="1"/>
  <c r="M322" i="1" s="1"/>
  <c r="O322" i="1" s="1"/>
  <c r="L323" i="1"/>
  <c r="N322" i="1"/>
  <c r="P322" i="1" l="1"/>
  <c r="M323" i="1" s="1"/>
  <c r="O323" i="1" s="1"/>
  <c r="L324" i="1"/>
  <c r="N323" i="1"/>
  <c r="P323" i="1" l="1"/>
  <c r="M324" i="1" s="1"/>
  <c r="O324" i="1" s="1"/>
  <c r="N324" i="1"/>
  <c r="L325" i="1"/>
  <c r="P324" i="1" l="1"/>
  <c r="M325" i="1" s="1"/>
  <c r="O325" i="1" s="1"/>
  <c r="L326" i="1"/>
  <c r="N325" i="1"/>
  <c r="P325" i="1" l="1"/>
  <c r="M326" i="1" s="1"/>
  <c r="O326" i="1" s="1"/>
  <c r="L327" i="1"/>
  <c r="N326" i="1"/>
  <c r="P326" i="1" l="1"/>
  <c r="M327" i="1" s="1"/>
  <c r="L328" i="1"/>
  <c r="N327" i="1"/>
  <c r="O327" i="1" l="1"/>
  <c r="P327" i="1" s="1"/>
  <c r="M328" i="1" s="1"/>
  <c r="O328" i="1" s="1"/>
  <c r="L329" i="1"/>
  <c r="N328" i="1"/>
  <c r="P328" i="1" l="1"/>
  <c r="M329" i="1" s="1"/>
  <c r="L330" i="1"/>
  <c r="N329" i="1"/>
  <c r="L331" i="1" l="1"/>
  <c r="N330" i="1"/>
  <c r="O329" i="1"/>
  <c r="P329" i="1" s="1"/>
  <c r="M330" i="1" s="1"/>
  <c r="O330" i="1" s="1"/>
  <c r="P330" i="1" l="1"/>
  <c r="M331" i="1" s="1"/>
  <c r="O331" i="1" s="1"/>
  <c r="N331" i="1"/>
  <c r="L332" i="1"/>
  <c r="P331" i="1" l="1"/>
  <c r="M332" i="1" s="1"/>
  <c r="O332" i="1" s="1"/>
  <c r="L333" i="1"/>
  <c r="N332" i="1"/>
  <c r="P332" i="1" l="1"/>
  <c r="M333" i="1"/>
  <c r="O333" i="1" s="1"/>
  <c r="L334" i="1"/>
  <c r="N333" i="1"/>
  <c r="P333" i="1" l="1"/>
  <c r="M334" i="1" s="1"/>
  <c r="O334" i="1" s="1"/>
  <c r="N334" i="1"/>
  <c r="L335" i="1"/>
  <c r="P334" i="1" l="1"/>
  <c r="M335" i="1" s="1"/>
  <c r="O335" i="1" s="1"/>
  <c r="L336" i="1"/>
  <c r="N335" i="1"/>
  <c r="P335" i="1" l="1"/>
  <c r="M336" i="1" s="1"/>
  <c r="O336" i="1" s="1"/>
  <c r="L337" i="1"/>
  <c r="N336" i="1"/>
  <c r="P336" i="1" l="1"/>
  <c r="M337" i="1" s="1"/>
  <c r="N337" i="1"/>
  <c r="L338" i="1"/>
  <c r="N338" i="1" l="1"/>
  <c r="L339" i="1"/>
  <c r="O337" i="1"/>
  <c r="P337" i="1" s="1"/>
  <c r="M338" i="1" s="1"/>
  <c r="O338" i="1" s="1"/>
  <c r="P338" i="1" l="1"/>
  <c r="M339" i="1" s="1"/>
  <c r="O339" i="1" s="1"/>
  <c r="N339" i="1"/>
  <c r="L340" i="1"/>
  <c r="P339" i="1" l="1"/>
  <c r="M340" i="1" s="1"/>
  <c r="O340" i="1" s="1"/>
  <c r="L341" i="1"/>
  <c r="N340" i="1"/>
  <c r="P340" i="1" l="1"/>
  <c r="M341" i="1" s="1"/>
  <c r="L342" i="1"/>
  <c r="N341" i="1"/>
  <c r="O341" i="1" l="1"/>
  <c r="P341" i="1" s="1"/>
  <c r="M342" i="1" s="1"/>
  <c r="L343" i="1"/>
  <c r="N342" i="1"/>
  <c r="O342" i="1" l="1"/>
  <c r="P342" i="1" s="1"/>
  <c r="M343" i="1" s="1"/>
  <c r="L344" i="1"/>
  <c r="N343" i="1"/>
  <c r="O343" i="1" l="1"/>
  <c r="P343" i="1" s="1"/>
  <c r="M344" i="1" s="1"/>
  <c r="N344" i="1"/>
  <c r="L345" i="1"/>
  <c r="L346" i="1" l="1"/>
  <c r="N345" i="1"/>
  <c r="O344" i="1"/>
  <c r="P344" i="1" s="1"/>
  <c r="M345" i="1" s="1"/>
  <c r="O345" i="1" l="1"/>
  <c r="P345" i="1" s="1"/>
  <c r="M346" i="1" s="1"/>
  <c r="O346" i="1" s="1"/>
  <c r="L347" i="1"/>
  <c r="N346" i="1"/>
  <c r="N347" i="1" l="1"/>
  <c r="L348" i="1"/>
  <c r="P346" i="1"/>
  <c r="M347" i="1" s="1"/>
  <c r="O347" i="1" s="1"/>
  <c r="P347" i="1" l="1"/>
  <c r="M348" i="1" s="1"/>
  <c r="O348" i="1" s="1"/>
  <c r="N348" i="1"/>
  <c r="L349" i="1"/>
  <c r="P348" i="1" l="1"/>
  <c r="M349" i="1" s="1"/>
  <c r="L350" i="1"/>
  <c r="N349" i="1"/>
  <c r="L351" i="1" l="1"/>
  <c r="N350" i="1"/>
  <c r="O349" i="1"/>
  <c r="P349" i="1" s="1"/>
  <c r="M350" i="1" s="1"/>
  <c r="O350" i="1" l="1"/>
  <c r="P350" i="1" s="1"/>
  <c r="M351" i="1" s="1"/>
  <c r="N351" i="1"/>
  <c r="L352" i="1"/>
  <c r="N352" i="1" l="1"/>
  <c r="L353" i="1"/>
  <c r="O351" i="1"/>
  <c r="P351" i="1" s="1"/>
  <c r="M352" i="1" s="1"/>
  <c r="O352" i="1" l="1"/>
  <c r="P352" i="1" s="1"/>
  <c r="M353" i="1" s="1"/>
  <c r="N353" i="1"/>
  <c r="L354" i="1"/>
  <c r="L355" i="1" l="1"/>
  <c r="N354" i="1"/>
  <c r="O353" i="1"/>
  <c r="P353" i="1" s="1"/>
  <c r="M354" i="1" s="1"/>
  <c r="O354" i="1" s="1"/>
  <c r="P354" i="1" l="1"/>
  <c r="M355" i="1" s="1"/>
  <c r="O355" i="1" s="1"/>
  <c r="N355" i="1"/>
  <c r="L356" i="1"/>
  <c r="P355" i="1" l="1"/>
  <c r="M356" i="1" s="1"/>
  <c r="O356" i="1" s="1"/>
  <c r="L357" i="1"/>
  <c r="N356" i="1"/>
  <c r="P356" i="1" l="1"/>
  <c r="M357" i="1" s="1"/>
  <c r="L358" i="1"/>
  <c r="N357" i="1"/>
  <c r="O357" i="1" l="1"/>
  <c r="P357" i="1" s="1"/>
  <c r="M358" i="1" s="1"/>
  <c r="N358" i="1"/>
  <c r="L359" i="1"/>
  <c r="L360" i="1" l="1"/>
  <c r="N359" i="1"/>
  <c r="O358" i="1"/>
  <c r="P358" i="1" s="1"/>
  <c r="M359" i="1" s="1"/>
  <c r="O359" i="1" l="1"/>
  <c r="P359" i="1" s="1"/>
  <c r="M360" i="1" s="1"/>
  <c r="N360" i="1"/>
  <c r="L361" i="1"/>
  <c r="L362" i="1" l="1"/>
  <c r="N361" i="1"/>
  <c r="O360" i="1"/>
  <c r="P360" i="1" s="1"/>
  <c r="M361" i="1" s="1"/>
  <c r="O361" i="1" l="1"/>
  <c r="P361" i="1" s="1"/>
  <c r="M362" i="1" s="1"/>
  <c r="O362" i="1" s="1"/>
  <c r="N362" i="1"/>
  <c r="L363" i="1"/>
  <c r="P362" i="1" l="1"/>
  <c r="M363" i="1" s="1"/>
  <c r="O363" i="1" s="1"/>
  <c r="N363" i="1"/>
  <c r="L364" i="1"/>
  <c r="P363" i="1" l="1"/>
  <c r="M364" i="1" s="1"/>
  <c r="O364" i="1" s="1"/>
  <c r="N364" i="1"/>
  <c r="L365" i="1"/>
  <c r="P364" i="1" l="1"/>
  <c r="M365" i="1" s="1"/>
  <c r="L366" i="1"/>
  <c r="N365" i="1"/>
  <c r="O365" i="1" l="1"/>
  <c r="P365" i="1" s="1"/>
  <c r="M366" i="1" s="1"/>
  <c r="L367" i="1"/>
  <c r="N366" i="1"/>
  <c r="O366" i="1" l="1"/>
  <c r="P366" i="1" s="1"/>
  <c r="M367" i="1" s="1"/>
  <c r="L368" i="1"/>
  <c r="N367" i="1"/>
  <c r="O367" i="1" l="1"/>
  <c r="P367" i="1" s="1"/>
  <c r="M368" i="1" s="1"/>
  <c r="N368" i="1"/>
  <c r="L369" i="1"/>
  <c r="N369" i="1" l="1"/>
  <c r="L370" i="1"/>
  <c r="O368" i="1"/>
  <c r="P368" i="1" s="1"/>
  <c r="M369" i="1" s="1"/>
  <c r="O369" i="1" l="1"/>
  <c r="P369" i="1" s="1"/>
  <c r="M370" i="1" s="1"/>
  <c r="O370" i="1" s="1"/>
  <c r="L371" i="1"/>
  <c r="N370" i="1"/>
  <c r="N371" i="1" l="1"/>
  <c r="L372" i="1"/>
  <c r="P370" i="1"/>
  <c r="M371" i="1" s="1"/>
  <c r="O371" i="1" s="1"/>
  <c r="P371" i="1" l="1"/>
  <c r="M372" i="1" s="1"/>
  <c r="L373" i="1"/>
  <c r="N372" i="1"/>
  <c r="O372" i="1" l="1"/>
  <c r="P372" i="1" s="1"/>
  <c r="M373" i="1" s="1"/>
  <c r="O373" i="1" s="1"/>
  <c r="L374" i="1"/>
  <c r="N373" i="1"/>
  <c r="P373" i="1" l="1"/>
  <c r="M374" i="1" s="1"/>
  <c r="O374" i="1" s="1"/>
  <c r="N374" i="1"/>
  <c r="L375" i="1"/>
  <c r="P374" i="1" l="1"/>
  <c r="M375" i="1" s="1"/>
  <c r="L376" i="1"/>
  <c r="N375" i="1"/>
  <c r="O375" i="1" l="1"/>
  <c r="P375" i="1" s="1"/>
  <c r="M376" i="1" s="1"/>
  <c r="L377" i="1"/>
  <c r="N376" i="1"/>
  <c r="O376" i="1" l="1"/>
  <c r="P376" i="1" s="1"/>
  <c r="M377" i="1" s="1"/>
  <c r="N377" i="1"/>
  <c r="L378" i="1"/>
  <c r="N378" i="1" l="1"/>
  <c r="L379" i="1"/>
  <c r="O377" i="1"/>
  <c r="P377" i="1" s="1"/>
  <c r="M378" i="1" s="1"/>
  <c r="O378" i="1" s="1"/>
  <c r="P378" i="1" l="1"/>
  <c r="M379" i="1" s="1"/>
  <c r="O379" i="1" s="1"/>
  <c r="N379" i="1"/>
  <c r="L380" i="1"/>
  <c r="P379" i="1" l="1"/>
  <c r="M380" i="1" s="1"/>
  <c r="L381" i="1"/>
  <c r="N380" i="1"/>
  <c r="O380" i="1" l="1"/>
  <c r="P380" i="1" s="1"/>
  <c r="M381" i="1" s="1"/>
  <c r="O381" i="1" s="1"/>
  <c r="L382" i="1"/>
  <c r="N381" i="1"/>
  <c r="P381" i="1" l="1"/>
  <c r="M382" i="1" s="1"/>
  <c r="N382" i="1"/>
  <c r="L383" i="1"/>
  <c r="L384" i="1" l="1"/>
  <c r="N383" i="1"/>
  <c r="O382" i="1"/>
  <c r="P382" i="1" s="1"/>
  <c r="M383" i="1" s="1"/>
  <c r="O383" i="1" l="1"/>
  <c r="P383" i="1" s="1"/>
  <c r="M384" i="1" s="1"/>
  <c r="N384" i="1"/>
  <c r="L385" i="1"/>
  <c r="N385" i="1" l="1"/>
  <c r="L386" i="1"/>
  <c r="O384" i="1"/>
  <c r="P384" i="1" s="1"/>
  <c r="M385" i="1" s="1"/>
  <c r="O385" i="1" l="1"/>
  <c r="P385" i="1" s="1"/>
  <c r="M386" i="1" s="1"/>
  <c r="O386" i="1" s="1"/>
  <c r="L387" i="1"/>
  <c r="N386" i="1"/>
  <c r="P386" i="1" l="1"/>
  <c r="M387" i="1" s="1"/>
  <c r="O387" i="1" s="1"/>
  <c r="L388" i="1"/>
  <c r="N387" i="1"/>
  <c r="P387" i="1" l="1"/>
  <c r="M388" i="1" s="1"/>
  <c r="O388" i="1" s="1"/>
  <c r="N388" i="1"/>
  <c r="L389" i="1"/>
  <c r="P388" i="1" l="1"/>
  <c r="M389" i="1" s="1"/>
  <c r="L390" i="1"/>
  <c r="N389" i="1"/>
  <c r="O389" i="1" l="1"/>
  <c r="P389" i="1" s="1"/>
  <c r="M390" i="1" s="1"/>
  <c r="O390" i="1" s="1"/>
  <c r="N390" i="1"/>
  <c r="L391" i="1"/>
  <c r="L392" i="1" l="1"/>
  <c r="N391" i="1"/>
  <c r="P390" i="1"/>
  <c r="M391" i="1" s="1"/>
  <c r="O391" i="1" l="1"/>
  <c r="P391" i="1" s="1"/>
  <c r="M392" i="1" s="1"/>
  <c r="L393" i="1"/>
  <c r="N392" i="1"/>
  <c r="N393" i="1" l="1"/>
  <c r="L394" i="1"/>
  <c r="O392" i="1"/>
  <c r="P392" i="1" s="1"/>
  <c r="M393" i="1" s="1"/>
  <c r="O393" i="1" l="1"/>
  <c r="P393" i="1" s="1"/>
  <c r="M394" i="1" s="1"/>
  <c r="O394" i="1" s="1"/>
  <c r="L395" i="1"/>
  <c r="N394" i="1"/>
  <c r="P394" i="1" l="1"/>
  <c r="M395" i="1" s="1"/>
  <c r="O395" i="1" s="1"/>
  <c r="N395" i="1"/>
  <c r="L396" i="1"/>
  <c r="P395" i="1" l="1"/>
  <c r="M396" i="1" s="1"/>
  <c r="O396" i="1" s="1"/>
  <c r="N396" i="1"/>
  <c r="L397" i="1"/>
  <c r="P396" i="1" l="1"/>
  <c r="M397" i="1" s="1"/>
  <c r="L398" i="1"/>
  <c r="N397" i="1"/>
  <c r="L399" i="1" l="1"/>
  <c r="N398" i="1"/>
  <c r="O397" i="1"/>
  <c r="P397" i="1" s="1"/>
  <c r="M398" i="1" s="1"/>
  <c r="O398" i="1" l="1"/>
  <c r="P398" i="1" s="1"/>
  <c r="M399" i="1" s="1"/>
  <c r="N399" i="1"/>
  <c r="L400" i="1"/>
  <c r="O399" i="1" l="1"/>
  <c r="P399" i="1" s="1"/>
  <c r="M400" i="1" s="1"/>
  <c r="N400" i="1"/>
  <c r="L401" i="1"/>
  <c r="L402" i="1" l="1"/>
  <c r="N401" i="1"/>
  <c r="O400" i="1"/>
  <c r="P400" i="1" s="1"/>
  <c r="M401" i="1" s="1"/>
  <c r="O401" i="1" l="1"/>
  <c r="P401" i="1" s="1"/>
  <c r="M402" i="1" s="1"/>
  <c r="O402" i="1" s="1"/>
  <c r="L403" i="1"/>
  <c r="N402" i="1"/>
  <c r="L404" i="1" l="1"/>
  <c r="N403" i="1"/>
  <c r="P402" i="1"/>
  <c r="M403" i="1" s="1"/>
  <c r="O403" i="1" s="1"/>
  <c r="P403" i="1" l="1"/>
  <c r="M404" i="1" s="1"/>
  <c r="L405" i="1"/>
  <c r="N404" i="1"/>
  <c r="L406" i="1" l="1"/>
  <c r="N405" i="1"/>
  <c r="O404" i="1"/>
  <c r="P404" i="1" s="1"/>
  <c r="M405" i="1" s="1"/>
  <c r="O405" i="1" l="1"/>
  <c r="P405" i="1" s="1"/>
  <c r="M406" i="1" s="1"/>
  <c r="O406" i="1" s="1"/>
  <c r="N406" i="1"/>
  <c r="L407" i="1"/>
  <c r="P406" i="1" l="1"/>
  <c r="M407" i="1" s="1"/>
  <c r="O407" i="1" s="1"/>
  <c r="L408" i="1"/>
  <c r="N407" i="1"/>
  <c r="P407" i="1" l="1"/>
  <c r="M408" i="1" s="1"/>
  <c r="N408" i="1"/>
  <c r="L409" i="1"/>
  <c r="O408" i="1" l="1"/>
  <c r="P408" i="1" s="1"/>
  <c r="M409" i="1" s="1"/>
  <c r="N409" i="1"/>
  <c r="L410" i="1"/>
  <c r="O409" i="1" l="1"/>
  <c r="P409" i="1" s="1"/>
  <c r="M410" i="1" s="1"/>
  <c r="O410" i="1" s="1"/>
  <c r="L411" i="1"/>
  <c r="N410" i="1"/>
  <c r="P410" i="1" l="1"/>
  <c r="M411" i="1" s="1"/>
  <c r="O411" i="1" s="1"/>
  <c r="L412" i="1"/>
  <c r="N411" i="1"/>
  <c r="P411" i="1" l="1"/>
  <c r="M412" i="1" s="1"/>
  <c r="O412" i="1" s="1"/>
  <c r="N412" i="1"/>
  <c r="L413" i="1"/>
  <c r="P412" i="1" l="1"/>
  <c r="M413" i="1" s="1"/>
  <c r="O413" i="1" s="1"/>
  <c r="L414" i="1"/>
  <c r="N413" i="1"/>
  <c r="P413" i="1" l="1"/>
  <c r="M414" i="1" s="1"/>
  <c r="O414" i="1" s="1"/>
  <c r="N414" i="1"/>
  <c r="L415" i="1"/>
  <c r="P414" i="1" l="1"/>
  <c r="M415" i="1" s="1"/>
  <c r="L416" i="1"/>
  <c r="N415" i="1"/>
  <c r="N416" i="1" l="1"/>
  <c r="L417" i="1"/>
  <c r="O415" i="1"/>
  <c r="P415" i="1" s="1"/>
  <c r="M416" i="1" s="1"/>
  <c r="O416" i="1" s="1"/>
  <c r="P416" i="1" l="1"/>
  <c r="M417" i="1" s="1"/>
  <c r="O417" i="1" s="1"/>
  <c r="N417" i="1"/>
  <c r="L418" i="1"/>
  <c r="P417" i="1" l="1"/>
  <c r="M418" i="1" s="1"/>
  <c r="O418" i="1" s="1"/>
  <c r="L419" i="1"/>
  <c r="N418" i="1"/>
  <c r="P418" i="1" l="1"/>
  <c r="M419" i="1" s="1"/>
  <c r="N419" i="1"/>
  <c r="L420" i="1"/>
  <c r="N420" i="1" l="1"/>
  <c r="L421" i="1"/>
  <c r="O419" i="1"/>
  <c r="P419" i="1" s="1"/>
  <c r="M420" i="1" s="1"/>
  <c r="O420" i="1" s="1"/>
  <c r="P420" i="1" l="1"/>
  <c r="M421" i="1" s="1"/>
  <c r="O421" i="1" s="1"/>
  <c r="N421" i="1"/>
  <c r="L422" i="1"/>
  <c r="P421" i="1" l="1"/>
  <c r="M422" i="1" s="1"/>
  <c r="O422" i="1" s="1"/>
  <c r="N422" i="1"/>
  <c r="L423" i="1"/>
  <c r="P422" i="1" l="1"/>
  <c r="M423" i="1" s="1"/>
  <c r="N423" i="1"/>
  <c r="L424" i="1"/>
  <c r="N424" i="1" l="1"/>
  <c r="L425" i="1"/>
  <c r="O423" i="1"/>
  <c r="P423" i="1" s="1"/>
  <c r="M424" i="1" s="1"/>
  <c r="O424" i="1" s="1"/>
  <c r="P424" i="1" l="1"/>
  <c r="M425" i="1" s="1"/>
  <c r="O425" i="1" s="1"/>
  <c r="N425" i="1"/>
  <c r="L426" i="1"/>
  <c r="P425" i="1" l="1"/>
  <c r="M426" i="1" s="1"/>
  <c r="O426" i="1" s="1"/>
  <c r="N426" i="1"/>
  <c r="L427" i="1"/>
  <c r="P426" i="1" l="1"/>
  <c r="M427" i="1" s="1"/>
  <c r="O427" i="1" s="1"/>
  <c r="N427" i="1"/>
  <c r="L428" i="1"/>
  <c r="P427" i="1" l="1"/>
  <c r="M428" i="1"/>
  <c r="O428" i="1" s="1"/>
  <c r="N428" i="1"/>
  <c r="L429" i="1"/>
  <c r="P428" i="1" l="1"/>
  <c r="M429" i="1" s="1"/>
  <c r="L430" i="1"/>
  <c r="N429" i="1"/>
  <c r="O429" i="1" l="1"/>
  <c r="P429" i="1" s="1"/>
  <c r="M430" i="1" s="1"/>
  <c r="N430" i="1"/>
  <c r="L431" i="1"/>
  <c r="L432" i="1" l="1"/>
  <c r="N431" i="1"/>
  <c r="O430" i="1"/>
  <c r="P430" i="1" s="1"/>
  <c r="M431" i="1" s="1"/>
  <c r="O431" i="1" s="1"/>
  <c r="P431" i="1" l="1"/>
  <c r="M432" i="1" s="1"/>
  <c r="O432" i="1" s="1"/>
  <c r="N432" i="1"/>
  <c r="L433" i="1"/>
  <c r="P432" i="1" l="1"/>
  <c r="M433" i="1" s="1"/>
  <c r="O433" i="1" s="1"/>
  <c r="N433" i="1"/>
  <c r="L434" i="1"/>
  <c r="P433" i="1" l="1"/>
  <c r="M434" i="1"/>
  <c r="O434" i="1" s="1"/>
  <c r="L435" i="1"/>
  <c r="N434" i="1"/>
  <c r="P434" i="1" l="1"/>
  <c r="M435" i="1" s="1"/>
  <c r="O435" i="1" s="1"/>
  <c r="L436" i="1"/>
  <c r="N435" i="1"/>
  <c r="P435" i="1" l="1"/>
  <c r="M436" i="1" s="1"/>
  <c r="O436" i="1" s="1"/>
  <c r="N436" i="1"/>
  <c r="L437" i="1"/>
  <c r="P436" i="1" l="1"/>
  <c r="M437" i="1" s="1"/>
  <c r="O437" i="1" s="1"/>
  <c r="L438" i="1"/>
  <c r="N437" i="1"/>
  <c r="N438" i="1" l="1"/>
  <c r="L439" i="1"/>
  <c r="P437" i="1"/>
  <c r="M438" i="1" s="1"/>
  <c r="O438" i="1" l="1"/>
  <c r="P438" i="1" s="1"/>
  <c r="M439" i="1" s="1"/>
  <c r="O439" i="1" s="1"/>
  <c r="N439" i="1"/>
  <c r="L440" i="1"/>
  <c r="L441" i="1" l="1"/>
  <c r="N440" i="1"/>
  <c r="P439" i="1"/>
  <c r="M440" i="1" s="1"/>
  <c r="O440" i="1" l="1"/>
  <c r="P440" i="1" s="1"/>
  <c r="M441" i="1" s="1"/>
  <c r="O441" i="1" s="1"/>
  <c r="N441" i="1"/>
  <c r="L442" i="1"/>
  <c r="L443" i="1" l="1"/>
  <c r="N442" i="1"/>
  <c r="P441" i="1"/>
  <c r="M442" i="1" s="1"/>
  <c r="O442" i="1" s="1"/>
  <c r="P442" i="1" l="1"/>
  <c r="M443" i="1" s="1"/>
  <c r="O443" i="1" s="1"/>
  <c r="N443" i="1"/>
  <c r="L444" i="1"/>
  <c r="P443" i="1" l="1"/>
  <c r="M444" i="1" s="1"/>
  <c r="O444" i="1" s="1"/>
  <c r="N444" i="1"/>
  <c r="L445" i="1"/>
  <c r="P444" i="1" l="1"/>
  <c r="M445" i="1" s="1"/>
  <c r="O445" i="1" s="1"/>
  <c r="N445" i="1"/>
  <c r="L446" i="1"/>
  <c r="P445" i="1" l="1"/>
  <c r="M446" i="1" s="1"/>
  <c r="O446" i="1" s="1"/>
  <c r="N446" i="1"/>
  <c r="L447" i="1"/>
  <c r="P446" i="1" l="1"/>
  <c r="M447" i="1" s="1"/>
  <c r="O447" i="1" s="1"/>
  <c r="N447" i="1"/>
  <c r="L448" i="1"/>
  <c r="P447" i="1" l="1"/>
  <c r="M448" i="1" s="1"/>
  <c r="O448" i="1" s="1"/>
  <c r="L449" i="1"/>
  <c r="N448" i="1"/>
  <c r="P448" i="1" l="1"/>
  <c r="M449" i="1" s="1"/>
  <c r="N449" i="1"/>
  <c r="L450" i="1"/>
  <c r="N450" i="1" l="1"/>
  <c r="L451" i="1"/>
  <c r="O449" i="1"/>
  <c r="P449" i="1" s="1"/>
  <c r="M450" i="1" s="1"/>
  <c r="O450" i="1" s="1"/>
  <c r="P450" i="1" l="1"/>
  <c r="M451" i="1" s="1"/>
  <c r="O451" i="1" s="1"/>
  <c r="N451" i="1"/>
  <c r="L452" i="1"/>
  <c r="P451" i="1" l="1"/>
  <c r="M452" i="1" s="1"/>
  <c r="O452" i="1" s="1"/>
  <c r="N452" i="1"/>
  <c r="L453" i="1"/>
  <c r="P452" i="1" l="1"/>
  <c r="M453" i="1" s="1"/>
  <c r="O453" i="1" s="1"/>
  <c r="L454" i="1"/>
  <c r="N453" i="1"/>
  <c r="P453" i="1" l="1"/>
  <c r="M454" i="1" s="1"/>
  <c r="O454" i="1" s="1"/>
  <c r="N454" i="1"/>
  <c r="L455" i="1"/>
  <c r="P454" i="1" l="1"/>
  <c r="M455" i="1" s="1"/>
  <c r="N455" i="1"/>
  <c r="L456" i="1"/>
  <c r="N456" i="1" l="1"/>
  <c r="L457" i="1"/>
  <c r="O455" i="1"/>
  <c r="P455" i="1" s="1"/>
  <c r="M456" i="1" s="1"/>
  <c r="O456" i="1" s="1"/>
  <c r="P456" i="1" l="1"/>
  <c r="M457" i="1" s="1"/>
  <c r="O457" i="1" s="1"/>
  <c r="N457" i="1"/>
  <c r="L458" i="1"/>
  <c r="P457" i="1" l="1"/>
  <c r="M458" i="1" s="1"/>
  <c r="L459" i="1"/>
  <c r="N458" i="1"/>
  <c r="O458" i="1" l="1"/>
  <c r="P458" i="1" s="1"/>
  <c r="M459" i="1" s="1"/>
  <c r="O459" i="1" s="1"/>
  <c r="N459" i="1"/>
  <c r="L460" i="1"/>
  <c r="P459" i="1" l="1"/>
  <c r="M460" i="1" s="1"/>
  <c r="O460" i="1" s="1"/>
  <c r="N460" i="1"/>
  <c r="L461" i="1"/>
  <c r="P460" i="1" l="1"/>
  <c r="M461" i="1" s="1"/>
  <c r="O461" i="1" s="1"/>
  <c r="N461" i="1"/>
  <c r="L462" i="1"/>
  <c r="P461" i="1" l="1"/>
  <c r="M462" i="1" s="1"/>
  <c r="O462" i="1" s="1"/>
  <c r="N462" i="1"/>
  <c r="L463" i="1"/>
  <c r="P462" i="1" l="1"/>
  <c r="M463" i="1" s="1"/>
  <c r="N463" i="1"/>
  <c r="L464" i="1"/>
  <c r="L465" i="1" l="1"/>
  <c r="N464" i="1"/>
  <c r="O463" i="1"/>
  <c r="P463" i="1" s="1"/>
  <c r="M464" i="1" s="1"/>
  <c r="O464" i="1" l="1"/>
  <c r="P464" i="1" s="1"/>
  <c r="M465" i="1" s="1"/>
  <c r="O465" i="1" s="1"/>
  <c r="N465" i="1"/>
  <c r="L466" i="1"/>
  <c r="P465" i="1" l="1"/>
  <c r="M466" i="1" s="1"/>
  <c r="O466" i="1" s="1"/>
  <c r="N466" i="1"/>
  <c r="L467" i="1"/>
  <c r="P466" i="1" l="1"/>
  <c r="M467" i="1" s="1"/>
  <c r="L468" i="1"/>
  <c r="N467" i="1"/>
  <c r="O467" i="1" l="1"/>
  <c r="P467" i="1" s="1"/>
  <c r="M468" i="1" s="1"/>
  <c r="O468" i="1" s="1"/>
  <c r="L469" i="1"/>
  <c r="N468" i="1"/>
  <c r="L470" i="1" l="1"/>
  <c r="N469" i="1"/>
  <c r="P468" i="1"/>
  <c r="M469" i="1" s="1"/>
  <c r="O469" i="1" s="1"/>
  <c r="P469" i="1" l="1"/>
  <c r="M470" i="1" s="1"/>
  <c r="O470" i="1" s="1"/>
  <c r="L471" i="1"/>
  <c r="N470" i="1"/>
  <c r="P470" i="1" l="1"/>
  <c r="M471" i="1" s="1"/>
  <c r="N471" i="1"/>
  <c r="L472" i="1"/>
  <c r="L473" i="1" l="1"/>
  <c r="N472" i="1"/>
  <c r="O471" i="1"/>
  <c r="P471" i="1" s="1"/>
  <c r="M472" i="1" s="1"/>
  <c r="O472" i="1" l="1"/>
  <c r="P472" i="1" s="1"/>
  <c r="M473" i="1" s="1"/>
  <c r="N473" i="1"/>
  <c r="L474" i="1"/>
  <c r="O473" i="1" l="1"/>
  <c r="P473" i="1" s="1"/>
  <c r="M474" i="1" s="1"/>
  <c r="O474" i="1" s="1"/>
  <c r="L475" i="1"/>
  <c r="N474" i="1"/>
  <c r="P474" i="1" l="1"/>
  <c r="M475" i="1" s="1"/>
  <c r="O475" i="1" s="1"/>
  <c r="L476" i="1"/>
  <c r="N475" i="1"/>
  <c r="P475" i="1" l="1"/>
  <c r="M476" i="1" s="1"/>
  <c r="O476" i="1" s="1"/>
  <c r="N476" i="1"/>
  <c r="P476" i="1" s="1"/>
  <c r="L477" i="1"/>
  <c r="M477" i="1" l="1"/>
  <c r="O477" i="1" s="1"/>
  <c r="N477" i="1"/>
  <c r="L478" i="1"/>
  <c r="P477" i="1" l="1"/>
  <c r="M478" i="1" s="1"/>
  <c r="O478" i="1" s="1"/>
  <c r="N478" i="1"/>
  <c r="L479" i="1"/>
  <c r="P478" i="1" l="1"/>
  <c r="M479" i="1" s="1"/>
  <c r="O479" i="1" s="1"/>
  <c r="N479" i="1"/>
  <c r="L480" i="1"/>
  <c r="P479" i="1" l="1"/>
  <c r="M480" i="1" s="1"/>
  <c r="O480" i="1" s="1"/>
  <c r="L481" i="1"/>
  <c r="N480" i="1"/>
  <c r="P480" i="1" l="1"/>
  <c r="M481" i="1" s="1"/>
  <c r="O481" i="1" s="1"/>
  <c r="N481" i="1"/>
  <c r="L482" i="1"/>
  <c r="P481" i="1" l="1"/>
  <c r="M482" i="1" s="1"/>
  <c r="O482" i="1" s="1"/>
  <c r="N482" i="1"/>
  <c r="L483" i="1"/>
  <c r="P482" i="1" l="1"/>
  <c r="M483" i="1" s="1"/>
  <c r="O483" i="1" s="1"/>
  <c r="L484" i="1"/>
  <c r="N483" i="1"/>
  <c r="P483" i="1" l="1"/>
  <c r="M484" i="1" s="1"/>
  <c r="O484" i="1" s="1"/>
  <c r="N484" i="1"/>
  <c r="L485" i="1"/>
  <c r="P484" i="1" l="1"/>
  <c r="M485" i="1" s="1"/>
  <c r="O485" i="1" s="1"/>
  <c r="N485" i="1"/>
  <c r="L486" i="1"/>
  <c r="P485" i="1" l="1"/>
  <c r="M486" i="1" s="1"/>
  <c r="O486" i="1" s="1"/>
  <c r="L487" i="1"/>
  <c r="N486" i="1"/>
  <c r="P486" i="1" l="1"/>
  <c r="M487" i="1" s="1"/>
  <c r="O487" i="1" s="1"/>
  <c r="L488" i="1"/>
  <c r="N487" i="1"/>
  <c r="P487" i="1" l="1"/>
  <c r="M488" i="1" s="1"/>
  <c r="O488" i="1" s="1"/>
  <c r="L489" i="1"/>
  <c r="N488" i="1"/>
  <c r="P488" i="1" l="1"/>
  <c r="M489" i="1" s="1"/>
  <c r="O489" i="1" s="1"/>
  <c r="L490" i="1"/>
  <c r="N489" i="1"/>
  <c r="P489" i="1" l="1"/>
  <c r="M490" i="1" s="1"/>
  <c r="O490" i="1" s="1"/>
  <c r="N490" i="1"/>
  <c r="L491" i="1"/>
  <c r="P490" i="1" l="1"/>
  <c r="M491" i="1" s="1"/>
  <c r="O491" i="1" s="1"/>
  <c r="N491" i="1"/>
  <c r="L492" i="1"/>
  <c r="P491" i="1" l="1"/>
  <c r="M492" i="1" s="1"/>
  <c r="O492" i="1" s="1"/>
  <c r="N492" i="1"/>
  <c r="L493" i="1"/>
  <c r="P492" i="1" l="1"/>
  <c r="M493" i="1" s="1"/>
  <c r="O493" i="1" s="1"/>
  <c r="N493" i="1"/>
  <c r="L494" i="1"/>
  <c r="P493" i="1" l="1"/>
  <c r="M494" i="1" s="1"/>
  <c r="O494" i="1" s="1"/>
  <c r="L495" i="1"/>
  <c r="N494" i="1"/>
  <c r="P494" i="1" l="1"/>
  <c r="M495" i="1" s="1"/>
  <c r="O495" i="1" s="1"/>
  <c r="L496" i="1"/>
  <c r="N495" i="1"/>
  <c r="P495" i="1" l="1"/>
  <c r="M496" i="1" s="1"/>
  <c r="O496" i="1" s="1"/>
  <c r="L497" i="1"/>
  <c r="N496" i="1"/>
  <c r="P496" i="1" l="1"/>
  <c r="M497" i="1" s="1"/>
  <c r="O497" i="1" s="1"/>
  <c r="N497" i="1"/>
  <c r="L498" i="1"/>
  <c r="P497" i="1" l="1"/>
  <c r="M498" i="1" s="1"/>
  <c r="O498" i="1" s="1"/>
  <c r="N498" i="1"/>
  <c r="L499" i="1"/>
  <c r="P498" i="1" l="1"/>
  <c r="M499" i="1" s="1"/>
  <c r="O499" i="1" s="1"/>
  <c r="N499" i="1"/>
  <c r="L500" i="1"/>
  <c r="P499" i="1" l="1"/>
  <c r="M500" i="1" s="1"/>
  <c r="O500" i="1" s="1"/>
  <c r="N500" i="1"/>
  <c r="L501" i="1"/>
  <c r="P500" i="1" l="1"/>
  <c r="M501" i="1" s="1"/>
  <c r="O501" i="1" s="1"/>
  <c r="N501" i="1"/>
  <c r="L502" i="1"/>
  <c r="P501" i="1" l="1"/>
  <c r="M502" i="1" s="1"/>
  <c r="O502" i="1" s="1"/>
  <c r="L503" i="1"/>
  <c r="N502" i="1"/>
  <c r="P502" i="1" l="1"/>
  <c r="M503" i="1" s="1"/>
  <c r="O503" i="1" s="1"/>
  <c r="L504" i="1"/>
  <c r="N503" i="1"/>
  <c r="P503" i="1" l="1"/>
  <c r="M504" i="1" s="1"/>
  <c r="O504" i="1" s="1"/>
  <c r="N504" i="1"/>
  <c r="L505" i="1"/>
  <c r="P504" i="1" l="1"/>
  <c r="M505" i="1" s="1"/>
  <c r="O505" i="1" s="1"/>
  <c r="L506" i="1"/>
  <c r="N505" i="1"/>
  <c r="P505" i="1" l="1"/>
  <c r="M506" i="1" s="1"/>
  <c r="O506" i="1" s="1"/>
  <c r="N506" i="1"/>
  <c r="L507" i="1"/>
  <c r="P506" i="1" l="1"/>
  <c r="M507" i="1" s="1"/>
  <c r="O507" i="1" s="1"/>
  <c r="L508" i="1"/>
  <c r="N507" i="1"/>
  <c r="P507" i="1" l="1"/>
  <c r="M508" i="1" s="1"/>
  <c r="O508" i="1" s="1"/>
  <c r="N508" i="1"/>
  <c r="L509" i="1"/>
  <c r="P508" i="1" l="1"/>
  <c r="M509" i="1" s="1"/>
  <c r="O509" i="1" s="1"/>
  <c r="L510" i="1"/>
  <c r="N509" i="1"/>
  <c r="P509" i="1" l="1"/>
  <c r="M510" i="1" s="1"/>
  <c r="O510" i="1" s="1"/>
  <c r="L511" i="1"/>
  <c r="N510" i="1"/>
  <c r="P510" i="1" l="1"/>
  <c r="M511" i="1" s="1"/>
  <c r="O511" i="1" s="1"/>
  <c r="N511" i="1"/>
  <c r="L512" i="1"/>
  <c r="P511" i="1" l="1"/>
  <c r="M512" i="1" s="1"/>
  <c r="O512" i="1" s="1"/>
  <c r="N512" i="1"/>
  <c r="L513" i="1"/>
  <c r="P512" i="1" l="1"/>
  <c r="M513" i="1" s="1"/>
  <c r="O513" i="1" s="1"/>
  <c r="L514" i="1"/>
  <c r="N513" i="1"/>
  <c r="P513" i="1" l="1"/>
  <c r="M514" i="1" s="1"/>
  <c r="O514" i="1" s="1"/>
  <c r="N514" i="1"/>
  <c r="L515" i="1"/>
  <c r="P514" i="1" l="1"/>
  <c r="M515" i="1" s="1"/>
  <c r="O515" i="1" s="1"/>
  <c r="L516" i="1"/>
  <c r="N515" i="1"/>
  <c r="P515" i="1" l="1"/>
  <c r="M516" i="1" s="1"/>
  <c r="O516" i="1" s="1"/>
  <c r="N516" i="1"/>
  <c r="L517" i="1"/>
  <c r="P516" i="1" l="1"/>
  <c r="M517" i="1" s="1"/>
  <c r="O517" i="1" s="1"/>
  <c r="L518" i="1"/>
  <c r="N517" i="1"/>
  <c r="P517" i="1" l="1"/>
  <c r="M518" i="1" s="1"/>
  <c r="O518" i="1" s="1"/>
  <c r="L519" i="1"/>
  <c r="N518" i="1"/>
  <c r="P518" i="1" l="1"/>
  <c r="M519" i="1" s="1"/>
  <c r="O519" i="1" s="1"/>
  <c r="L520" i="1"/>
  <c r="N519" i="1"/>
  <c r="P519" i="1" l="1"/>
  <c r="M520" i="1" s="1"/>
  <c r="O520" i="1" s="1"/>
  <c r="L521" i="1"/>
  <c r="N520" i="1"/>
  <c r="P520" i="1" l="1"/>
  <c r="M521" i="1" s="1"/>
  <c r="O521" i="1" s="1"/>
  <c r="L522" i="1"/>
  <c r="N521" i="1"/>
  <c r="P521" i="1" l="1"/>
  <c r="M522" i="1" s="1"/>
  <c r="O522" i="1" s="1"/>
  <c r="N522" i="1"/>
  <c r="L523" i="1"/>
  <c r="P522" i="1" l="1"/>
  <c r="M523" i="1" s="1"/>
  <c r="O523" i="1" s="1"/>
  <c r="L524" i="1"/>
  <c r="N523" i="1"/>
  <c r="P523" i="1" l="1"/>
  <c r="M524" i="1" s="1"/>
  <c r="O524" i="1" s="1"/>
  <c r="N524" i="1"/>
  <c r="L525" i="1"/>
  <c r="P524" i="1" l="1"/>
  <c r="M525" i="1" s="1"/>
  <c r="O525" i="1" s="1"/>
  <c r="N525" i="1"/>
  <c r="L526" i="1"/>
  <c r="P525" i="1" l="1"/>
  <c r="M526" i="1" s="1"/>
  <c r="O526" i="1" s="1"/>
  <c r="L527" i="1"/>
  <c r="N526" i="1"/>
  <c r="P526" i="1" l="1"/>
  <c r="M527" i="1" s="1"/>
  <c r="O527" i="1" s="1"/>
  <c r="N527" i="1"/>
  <c r="L528" i="1"/>
  <c r="P527" i="1" l="1"/>
  <c r="M528" i="1" s="1"/>
  <c r="O528" i="1" s="1"/>
  <c r="L529" i="1"/>
  <c r="N528" i="1"/>
  <c r="P528" i="1" l="1"/>
  <c r="M529" i="1" s="1"/>
  <c r="O529" i="1" s="1"/>
  <c r="N529" i="1"/>
  <c r="L530" i="1"/>
  <c r="P529" i="1" l="1"/>
  <c r="M530" i="1" s="1"/>
  <c r="O530" i="1" s="1"/>
  <c r="L531" i="1"/>
  <c r="N530" i="1"/>
  <c r="P530" i="1" l="1"/>
  <c r="M531" i="1" s="1"/>
  <c r="O531" i="1" s="1"/>
  <c r="L532" i="1"/>
  <c r="N531" i="1"/>
  <c r="P531" i="1" l="1"/>
  <c r="M532" i="1" s="1"/>
  <c r="O532" i="1" s="1"/>
  <c r="N532" i="1"/>
  <c r="L533" i="1"/>
  <c r="P532" i="1" l="1"/>
  <c r="M533" i="1" s="1"/>
  <c r="O533" i="1" s="1"/>
  <c r="N533" i="1"/>
  <c r="L534" i="1"/>
  <c r="P533" i="1" l="1"/>
  <c r="M534" i="1" s="1"/>
  <c r="O534" i="1" s="1"/>
  <c r="N534" i="1"/>
  <c r="L535" i="1"/>
  <c r="P534" i="1" l="1"/>
  <c r="M535" i="1" s="1"/>
  <c r="O535" i="1" s="1"/>
  <c r="L536" i="1"/>
  <c r="N535" i="1"/>
  <c r="P535" i="1" l="1"/>
  <c r="M536" i="1" s="1"/>
  <c r="O536" i="1" s="1"/>
  <c r="L537" i="1"/>
  <c r="N536" i="1"/>
  <c r="P536" i="1" l="1"/>
  <c r="M537" i="1" s="1"/>
  <c r="L538" i="1"/>
  <c r="N537" i="1"/>
  <c r="O537" i="1" l="1"/>
  <c r="P537" i="1" s="1"/>
  <c r="M538" i="1" s="1"/>
  <c r="L539" i="1"/>
  <c r="N538" i="1"/>
  <c r="O538" i="1" l="1"/>
  <c r="P538" i="1" s="1"/>
  <c r="M539" i="1" s="1"/>
  <c r="N539" i="1"/>
  <c r="L540" i="1"/>
  <c r="O539" i="1" l="1"/>
  <c r="P539" i="1" s="1"/>
  <c r="M540" i="1" s="1"/>
  <c r="L541" i="1"/>
  <c r="N540" i="1"/>
  <c r="O540" i="1" l="1"/>
  <c r="P540" i="1" s="1"/>
  <c r="M541" i="1" s="1"/>
  <c r="O541" i="1" s="1"/>
  <c r="N541" i="1"/>
  <c r="L542" i="1"/>
  <c r="P541" i="1" l="1"/>
  <c r="M542" i="1" s="1"/>
  <c r="O542" i="1" s="1"/>
  <c r="N542" i="1"/>
  <c r="L543" i="1"/>
  <c r="P542" i="1" l="1"/>
  <c r="M543" i="1" s="1"/>
  <c r="O543" i="1" s="1"/>
  <c r="L544" i="1"/>
  <c r="N543" i="1"/>
  <c r="P543" i="1" l="1"/>
  <c r="M544" i="1" s="1"/>
  <c r="O544" i="1" s="1"/>
  <c r="L545" i="1"/>
  <c r="N544" i="1"/>
  <c r="P544" i="1" l="1"/>
  <c r="M545" i="1" s="1"/>
  <c r="N545" i="1"/>
  <c r="L546" i="1"/>
  <c r="L547" i="1" l="1"/>
  <c r="N546" i="1"/>
  <c r="O545" i="1"/>
  <c r="P545" i="1" s="1"/>
  <c r="M546" i="1" s="1"/>
  <c r="O546" i="1" l="1"/>
  <c r="P546" i="1" s="1"/>
  <c r="M547" i="1" s="1"/>
  <c r="N547" i="1"/>
  <c r="L548" i="1"/>
  <c r="O547" i="1" l="1"/>
  <c r="P547" i="1" s="1"/>
  <c r="M548" i="1" s="1"/>
  <c r="O548" i="1" s="1"/>
  <c r="N548" i="1"/>
  <c r="L549" i="1"/>
  <c r="N549" i="1" l="1"/>
  <c r="L550" i="1"/>
  <c r="P548" i="1"/>
  <c r="M549" i="1" s="1"/>
  <c r="O549" i="1" l="1"/>
  <c r="P549" i="1" s="1"/>
  <c r="M550" i="1" s="1"/>
  <c r="O550" i="1" s="1"/>
  <c r="L551" i="1"/>
  <c r="N550" i="1"/>
  <c r="N551" i="1" l="1"/>
  <c r="L552" i="1"/>
  <c r="P550" i="1"/>
  <c r="M551" i="1" s="1"/>
  <c r="O551" i="1" s="1"/>
  <c r="P551" i="1" l="1"/>
  <c r="M552" i="1" s="1"/>
  <c r="O552" i="1" s="1"/>
  <c r="N552" i="1"/>
  <c r="L553" i="1"/>
  <c r="P552" i="1" l="1"/>
  <c r="M553" i="1" s="1"/>
  <c r="N553" i="1"/>
  <c r="L554" i="1"/>
  <c r="N554" i="1" l="1"/>
  <c r="L555" i="1"/>
  <c r="O553" i="1"/>
  <c r="P553" i="1" s="1"/>
  <c r="M554" i="1" s="1"/>
  <c r="O554" i="1" l="1"/>
  <c r="P554" i="1" s="1"/>
  <c r="M555" i="1" s="1"/>
  <c r="N555" i="1"/>
  <c r="L556" i="1"/>
  <c r="O555" i="1" l="1"/>
  <c r="P555" i="1" s="1"/>
  <c r="M556" i="1" s="1"/>
  <c r="O556" i="1" s="1"/>
  <c r="N556" i="1"/>
  <c r="L557" i="1"/>
  <c r="P556" i="1" l="1"/>
  <c r="M557" i="1" s="1"/>
  <c r="O557" i="1" s="1"/>
  <c r="L558" i="1"/>
  <c r="N557" i="1"/>
  <c r="P557" i="1" l="1"/>
  <c r="M558" i="1" s="1"/>
  <c r="O558" i="1" s="1"/>
  <c r="L559" i="1"/>
  <c r="N558" i="1"/>
  <c r="P558" i="1" l="1"/>
  <c r="M559" i="1" s="1"/>
  <c r="L560" i="1"/>
  <c r="N559" i="1"/>
  <c r="O559" i="1" l="1"/>
  <c r="P559" i="1" s="1"/>
  <c r="M560" i="1" s="1"/>
  <c r="L561" i="1"/>
  <c r="N560" i="1"/>
  <c r="O560" i="1" l="1"/>
  <c r="P560" i="1" s="1"/>
  <c r="M561" i="1" s="1"/>
  <c r="O561" i="1" s="1"/>
  <c r="L562" i="1"/>
  <c r="N561" i="1"/>
  <c r="P561" i="1" l="1"/>
  <c r="M562" i="1" s="1"/>
  <c r="O562" i="1" s="1"/>
  <c r="L563" i="1"/>
  <c r="N562" i="1"/>
  <c r="L564" i="1" l="1"/>
  <c r="N563" i="1"/>
  <c r="P562" i="1"/>
  <c r="M563" i="1" s="1"/>
  <c r="O563" i="1" s="1"/>
  <c r="P563" i="1" l="1"/>
  <c r="M564" i="1" s="1"/>
  <c r="O564" i="1" s="1"/>
  <c r="N564" i="1"/>
  <c r="L565" i="1"/>
  <c r="P564" i="1" l="1"/>
  <c r="M565" i="1" s="1"/>
  <c r="O565" i="1" s="1"/>
  <c r="N565" i="1"/>
  <c r="L566" i="1"/>
  <c r="P565" i="1" l="1"/>
  <c r="M566" i="1" s="1"/>
  <c r="O566" i="1" s="1"/>
  <c r="N566" i="1"/>
  <c r="L567" i="1"/>
  <c r="P566" i="1" l="1"/>
  <c r="M567" i="1" s="1"/>
  <c r="O567" i="1" s="1"/>
  <c r="L568" i="1"/>
  <c r="N567" i="1"/>
  <c r="P567" i="1" l="1"/>
  <c r="M568" i="1" s="1"/>
  <c r="L569" i="1"/>
  <c r="N568" i="1"/>
  <c r="O568" i="1" l="1"/>
  <c r="P568" i="1" s="1"/>
  <c r="M569" i="1" s="1"/>
  <c r="N569" i="1"/>
  <c r="L570" i="1"/>
  <c r="L571" i="1" l="1"/>
  <c r="N570" i="1"/>
  <c r="O569" i="1"/>
  <c r="P569" i="1" s="1"/>
  <c r="M570" i="1" s="1"/>
  <c r="O570" i="1" s="1"/>
  <c r="P570" i="1" l="1"/>
  <c r="M571" i="1" s="1"/>
  <c r="O571" i="1" s="1"/>
  <c r="L572" i="1"/>
  <c r="N571" i="1"/>
  <c r="P571" i="1" l="1"/>
  <c r="M572" i="1" s="1"/>
  <c r="O572" i="1" s="1"/>
  <c r="N572" i="1"/>
  <c r="L573" i="1"/>
  <c r="P572" i="1" l="1"/>
  <c r="M573" i="1" s="1"/>
  <c r="O573" i="1" s="1"/>
  <c r="L574" i="1"/>
  <c r="N573" i="1"/>
  <c r="P573" i="1" l="1"/>
  <c r="M574" i="1" s="1"/>
  <c r="O574" i="1" s="1"/>
  <c r="N574" i="1"/>
  <c r="L575" i="1"/>
  <c r="N575" i="1" l="1"/>
  <c r="L576" i="1"/>
  <c r="P574" i="1"/>
  <c r="M575" i="1" s="1"/>
  <c r="O575" i="1" s="1"/>
  <c r="P575" i="1" l="1"/>
  <c r="M576" i="1" s="1"/>
  <c r="O576" i="1" s="1"/>
  <c r="L577" i="1"/>
  <c r="N576" i="1"/>
  <c r="P576" i="1" l="1"/>
  <c r="M577" i="1" s="1"/>
  <c r="O577" i="1" s="1"/>
  <c r="N577" i="1"/>
  <c r="L578" i="1"/>
  <c r="P577" i="1" l="1"/>
  <c r="M578" i="1" s="1"/>
  <c r="O578" i="1" s="1"/>
  <c r="L579" i="1"/>
  <c r="N578" i="1"/>
  <c r="P578" i="1" l="1"/>
  <c r="M579" i="1" s="1"/>
  <c r="O579" i="1" s="1"/>
  <c r="N579" i="1"/>
  <c r="L580" i="1"/>
  <c r="P579" i="1" l="1"/>
  <c r="M580" i="1" s="1"/>
  <c r="O580" i="1" s="1"/>
  <c r="N580" i="1"/>
  <c r="L581" i="1"/>
  <c r="P580" i="1" l="1"/>
  <c r="M581" i="1" s="1"/>
  <c r="O581" i="1" s="1"/>
  <c r="L582" i="1"/>
  <c r="N581" i="1"/>
  <c r="P581" i="1" l="1"/>
  <c r="M582" i="1" s="1"/>
  <c r="L583" i="1"/>
  <c r="N582" i="1"/>
  <c r="N583" i="1" l="1"/>
  <c r="L584" i="1"/>
  <c r="O582" i="1"/>
  <c r="P582" i="1" s="1"/>
  <c r="M583" i="1" s="1"/>
  <c r="O583" i="1" l="1"/>
  <c r="P583" i="1" s="1"/>
  <c r="M584" i="1" s="1"/>
  <c r="L585" i="1"/>
  <c r="N584" i="1"/>
  <c r="L586" i="1" l="1"/>
  <c r="N585" i="1"/>
  <c r="O584" i="1"/>
  <c r="P584" i="1" s="1"/>
  <c r="M585" i="1" s="1"/>
  <c r="O585" i="1" s="1"/>
  <c r="P585" i="1" l="1"/>
  <c r="M586" i="1" s="1"/>
  <c r="O586" i="1" s="1"/>
  <c r="L587" i="1"/>
  <c r="N586" i="1"/>
  <c r="P586" i="1" l="1"/>
  <c r="M587" i="1" s="1"/>
  <c r="O587" i="1" s="1"/>
  <c r="L588" i="1"/>
  <c r="N587" i="1"/>
  <c r="P587" i="1" l="1"/>
  <c r="M588" i="1" s="1"/>
  <c r="O588" i="1" s="1"/>
  <c r="N588" i="1"/>
  <c r="L589" i="1"/>
  <c r="P588" i="1" l="1"/>
  <c r="M589" i="1" s="1"/>
  <c r="O589" i="1" s="1"/>
  <c r="L590" i="1"/>
  <c r="N589" i="1"/>
  <c r="P589" i="1" l="1"/>
  <c r="M590" i="1" s="1"/>
  <c r="O590" i="1" s="1"/>
  <c r="L591" i="1"/>
  <c r="N590" i="1"/>
  <c r="P590" i="1" l="1"/>
  <c r="M591" i="1" s="1"/>
  <c r="O591" i="1" s="1"/>
  <c r="L592" i="1"/>
  <c r="N591" i="1"/>
  <c r="P591" i="1" l="1"/>
  <c r="M592" i="1" s="1"/>
  <c r="O592" i="1" s="1"/>
  <c r="L593" i="1"/>
  <c r="N592" i="1"/>
  <c r="P592" i="1" l="1"/>
  <c r="M593" i="1" s="1"/>
  <c r="O593" i="1" s="1"/>
  <c r="N593" i="1"/>
  <c r="L594" i="1"/>
  <c r="P593" i="1" l="1"/>
  <c r="M594" i="1" s="1"/>
  <c r="O594" i="1" s="1"/>
  <c r="L595" i="1"/>
  <c r="N594" i="1"/>
  <c r="P594" i="1" l="1"/>
  <c r="M595" i="1" s="1"/>
  <c r="O595" i="1" s="1"/>
  <c r="L596" i="1"/>
  <c r="N595" i="1"/>
  <c r="P595" i="1" l="1"/>
  <c r="M596" i="1" s="1"/>
  <c r="O596" i="1" s="1"/>
  <c r="N596" i="1"/>
  <c r="L597" i="1"/>
  <c r="P596" i="1" l="1"/>
  <c r="M597" i="1" s="1"/>
  <c r="O597" i="1" s="1"/>
  <c r="N597" i="1"/>
  <c r="L598" i="1"/>
  <c r="P597" i="1" l="1"/>
  <c r="M598" i="1" s="1"/>
  <c r="O598" i="1" s="1"/>
  <c r="L599" i="1"/>
  <c r="N598" i="1"/>
  <c r="P598" i="1" l="1"/>
  <c r="M599" i="1" s="1"/>
  <c r="O599" i="1" s="1"/>
  <c r="N599" i="1"/>
  <c r="L600" i="1"/>
  <c r="P599" i="1" l="1"/>
  <c r="M600" i="1" s="1"/>
  <c r="O600" i="1" s="1"/>
  <c r="L601" i="1"/>
  <c r="N600" i="1"/>
  <c r="P600" i="1" l="1"/>
  <c r="M601" i="1" s="1"/>
  <c r="O601" i="1" s="1"/>
  <c r="L602" i="1"/>
  <c r="N601" i="1"/>
  <c r="P601" i="1" l="1"/>
  <c r="M602" i="1" s="1"/>
  <c r="O602" i="1" s="1"/>
  <c r="L603" i="1"/>
  <c r="N602" i="1"/>
  <c r="P602" i="1" l="1"/>
  <c r="M603" i="1" s="1"/>
  <c r="O603" i="1" s="1"/>
  <c r="N603" i="1"/>
  <c r="L604" i="1"/>
  <c r="P603" i="1" l="1"/>
  <c r="M604" i="1" s="1"/>
  <c r="O604" i="1" s="1"/>
  <c r="N604" i="1"/>
  <c r="L605" i="1"/>
  <c r="P604" i="1" l="1"/>
  <c r="M605" i="1" s="1"/>
  <c r="O605" i="1" s="1"/>
  <c r="L606" i="1"/>
  <c r="N605" i="1"/>
  <c r="P605" i="1" l="1"/>
  <c r="M606" i="1" s="1"/>
  <c r="N606" i="1"/>
  <c r="L607" i="1"/>
  <c r="N607" i="1" l="1"/>
  <c r="L608" i="1"/>
  <c r="O606" i="1"/>
  <c r="P606" i="1" s="1"/>
  <c r="M607" i="1" s="1"/>
  <c r="O607" i="1" s="1"/>
  <c r="P607" i="1" l="1"/>
  <c r="M608" i="1" s="1"/>
  <c r="O608" i="1" s="1"/>
  <c r="N608" i="1"/>
  <c r="L609" i="1"/>
  <c r="P608" i="1" l="1"/>
  <c r="M609" i="1" s="1"/>
  <c r="O609" i="1" s="1"/>
  <c r="N609" i="1"/>
  <c r="L610" i="1"/>
  <c r="L611" i="1" l="1"/>
  <c r="N610" i="1"/>
  <c r="P609" i="1"/>
  <c r="M610" i="1" s="1"/>
  <c r="O610" i="1" s="1"/>
  <c r="P610" i="1" l="1"/>
  <c r="M611" i="1" s="1"/>
  <c r="O611" i="1" s="1"/>
  <c r="N611" i="1"/>
  <c r="L612" i="1"/>
  <c r="P611" i="1" l="1"/>
  <c r="M612" i="1" s="1"/>
  <c r="O612" i="1" s="1"/>
  <c r="L613" i="1"/>
  <c r="N612" i="1"/>
  <c r="L614" i="1" l="1"/>
  <c r="N613" i="1"/>
  <c r="P612" i="1"/>
  <c r="M613" i="1" s="1"/>
  <c r="O613" i="1" s="1"/>
  <c r="P613" i="1" l="1"/>
  <c r="M614" i="1" s="1"/>
  <c r="O614" i="1" s="1"/>
  <c r="N614" i="1"/>
  <c r="L615" i="1"/>
  <c r="P614" i="1" l="1"/>
  <c r="M615" i="1" s="1"/>
  <c r="O615" i="1" s="1"/>
  <c r="N615" i="1"/>
  <c r="L616" i="1"/>
  <c r="P615" i="1" l="1"/>
  <c r="M616" i="1" s="1"/>
  <c r="L617" i="1"/>
  <c r="N616" i="1"/>
  <c r="O616" i="1" l="1"/>
  <c r="P616" i="1" s="1"/>
  <c r="M617" i="1" s="1"/>
  <c r="L618" i="1"/>
  <c r="N617" i="1"/>
  <c r="N618" i="1" l="1"/>
  <c r="L619" i="1"/>
  <c r="L620" i="1" s="1"/>
  <c r="O617" i="1"/>
  <c r="P617" i="1" s="1"/>
  <c r="M618" i="1" s="1"/>
  <c r="O618" i="1" s="1"/>
  <c r="P618" i="1" l="1"/>
  <c r="M619" i="1" s="1"/>
  <c r="O619" i="1" s="1"/>
  <c r="L621" i="1"/>
  <c r="N620" i="1"/>
  <c r="N619" i="1"/>
  <c r="P619" i="1" l="1"/>
  <c r="M620" i="1" s="1"/>
  <c r="O620" i="1" s="1"/>
  <c r="P620" i="1" s="1"/>
  <c r="M621" i="1" s="1"/>
  <c r="L622" i="1"/>
  <c r="N621" i="1"/>
  <c r="L623" i="1" l="1"/>
  <c r="N622" i="1"/>
  <c r="O621" i="1"/>
  <c r="P621" i="1" s="1"/>
  <c r="M622" i="1" s="1"/>
  <c r="N623" i="1" l="1"/>
  <c r="L624" i="1"/>
  <c r="O622" i="1"/>
  <c r="P622" i="1" s="1"/>
  <c r="M623" i="1" s="1"/>
  <c r="L625" i="1" l="1"/>
  <c r="N624" i="1"/>
  <c r="O623" i="1"/>
  <c r="P623" i="1" s="1"/>
  <c r="M624" i="1" s="1"/>
  <c r="O624" i="1" s="1"/>
  <c r="P624" i="1" l="1"/>
  <c r="M625" i="1" s="1"/>
  <c r="O625" i="1" s="1"/>
  <c r="N625" i="1"/>
  <c r="L626" i="1"/>
  <c r="P625" i="1" l="1"/>
  <c r="M626" i="1" s="1"/>
  <c r="O626" i="1" s="1"/>
  <c r="N626" i="1"/>
  <c r="L627" i="1"/>
  <c r="P626" i="1" l="1"/>
  <c r="M627" i="1" s="1"/>
  <c r="O627" i="1" s="1"/>
  <c r="L628" i="1"/>
  <c r="N627" i="1"/>
  <c r="P627" i="1" l="1"/>
  <c r="M628" i="1" s="1"/>
  <c r="O628" i="1" s="1"/>
  <c r="N628" i="1"/>
  <c r="L629" i="1"/>
  <c r="P628" i="1" l="1"/>
  <c r="M629" i="1" s="1"/>
  <c r="O629" i="1" s="1"/>
  <c r="L630" i="1"/>
  <c r="N629" i="1"/>
  <c r="P629" i="1" l="1"/>
  <c r="M630" i="1" s="1"/>
  <c r="O630" i="1" s="1"/>
  <c r="N630" i="1"/>
  <c r="L631" i="1"/>
  <c r="P630" i="1" l="1"/>
  <c r="M631" i="1" s="1"/>
  <c r="O631" i="1" s="1"/>
  <c r="N631" i="1"/>
  <c r="L632" i="1"/>
  <c r="P631" i="1" l="1"/>
  <c r="M632" i="1" s="1"/>
  <c r="O632" i="1" s="1"/>
  <c r="L633" i="1"/>
  <c r="N632" i="1"/>
  <c r="P632" i="1" l="1"/>
  <c r="M633" i="1" s="1"/>
  <c r="O633" i="1" s="1"/>
  <c r="N633" i="1"/>
  <c r="L634" i="1"/>
  <c r="P633" i="1" l="1"/>
  <c r="M634" i="1" s="1"/>
  <c r="O634" i="1" s="1"/>
  <c r="N634" i="1"/>
  <c r="L635" i="1"/>
  <c r="P634" i="1" l="1"/>
  <c r="M635" i="1" s="1"/>
  <c r="O635" i="1" s="1"/>
  <c r="L636" i="1"/>
  <c r="N635" i="1"/>
  <c r="P635" i="1" l="1"/>
  <c r="M636" i="1" s="1"/>
  <c r="O636" i="1" s="1"/>
  <c r="N636" i="1"/>
  <c r="L637" i="1"/>
  <c r="P636" i="1" l="1"/>
  <c r="M637" i="1" s="1"/>
  <c r="O637" i="1" s="1"/>
  <c r="L638" i="1"/>
  <c r="N637" i="1"/>
  <c r="P637" i="1" l="1"/>
  <c r="M638" i="1" s="1"/>
  <c r="O638" i="1" s="1"/>
  <c r="N638" i="1"/>
  <c r="L639" i="1"/>
  <c r="P638" i="1" l="1"/>
  <c r="M639" i="1" s="1"/>
  <c r="O639" i="1" s="1"/>
  <c r="N639" i="1"/>
  <c r="L640" i="1"/>
  <c r="P639" i="1" l="1"/>
  <c r="M640" i="1" s="1"/>
  <c r="O640" i="1" s="1"/>
  <c r="L641" i="1"/>
  <c r="N640" i="1"/>
  <c r="P640" i="1" l="1"/>
  <c r="M641" i="1" s="1"/>
  <c r="O641" i="1" s="1"/>
  <c r="N641" i="1"/>
  <c r="L642" i="1"/>
  <c r="P641" i="1" l="1"/>
  <c r="M642" i="1" s="1"/>
  <c r="O642" i="1" s="1"/>
  <c r="L643" i="1"/>
  <c r="N642" i="1"/>
  <c r="P642" i="1" l="1"/>
  <c r="M643" i="1" s="1"/>
  <c r="O643" i="1" s="1"/>
  <c r="L644" i="1"/>
  <c r="N643" i="1"/>
  <c r="P643" i="1" l="1"/>
  <c r="M644" i="1" s="1"/>
  <c r="O644" i="1" s="1"/>
  <c r="N644" i="1"/>
  <c r="L645" i="1"/>
  <c r="P644" i="1" l="1"/>
  <c r="M645" i="1" s="1"/>
  <c r="O645" i="1" s="1"/>
  <c r="L646" i="1"/>
  <c r="N645" i="1"/>
  <c r="P645" i="1" l="1"/>
  <c r="M646" i="1" s="1"/>
  <c r="O646" i="1" s="1"/>
  <c r="N646" i="1"/>
  <c r="L647" i="1"/>
  <c r="P646" i="1" l="1"/>
  <c r="M647" i="1" s="1"/>
  <c r="O647" i="1" s="1"/>
  <c r="L648" i="1"/>
  <c r="N647" i="1"/>
  <c r="P647" i="1" l="1"/>
  <c r="M648" i="1" s="1"/>
  <c r="O648" i="1" s="1"/>
  <c r="L649" i="1"/>
  <c r="N648" i="1"/>
  <c r="P648" i="1" l="1"/>
  <c r="M649" i="1" s="1"/>
  <c r="O649" i="1" s="1"/>
  <c r="N649" i="1"/>
  <c r="L650" i="1"/>
  <c r="P649" i="1" l="1"/>
  <c r="M650" i="1" s="1"/>
  <c r="O650" i="1" s="1"/>
  <c r="N650" i="1"/>
  <c r="L651" i="1"/>
  <c r="P650" i="1" l="1"/>
  <c r="M651" i="1" s="1"/>
  <c r="O651" i="1" s="1"/>
  <c r="L652" i="1"/>
  <c r="N651" i="1"/>
  <c r="P651" i="1" l="1"/>
  <c r="M652" i="1" s="1"/>
  <c r="O652" i="1" s="1"/>
  <c r="N652" i="1"/>
  <c r="L653" i="1"/>
  <c r="P652" i="1" l="1"/>
  <c r="M653" i="1" s="1"/>
  <c r="O653" i="1" s="1"/>
  <c r="L654" i="1"/>
  <c r="N653" i="1"/>
  <c r="P653" i="1" l="1"/>
  <c r="M654" i="1" s="1"/>
  <c r="O654" i="1" s="1"/>
  <c r="N654" i="1"/>
  <c r="L655" i="1"/>
  <c r="P654" i="1" l="1"/>
  <c r="M655" i="1" s="1"/>
  <c r="O655" i="1" s="1"/>
  <c r="N655" i="1"/>
  <c r="L656" i="1"/>
  <c r="P655" i="1" l="1"/>
  <c r="M656" i="1" s="1"/>
  <c r="O656" i="1" s="1"/>
  <c r="N656" i="1"/>
  <c r="L657" i="1"/>
  <c r="P656" i="1" l="1"/>
  <c r="M657" i="1" s="1"/>
  <c r="O657" i="1" s="1"/>
  <c r="L658" i="1"/>
  <c r="N657" i="1"/>
  <c r="P657" i="1" l="1"/>
  <c r="M658" i="1" s="1"/>
  <c r="O658" i="1" s="1"/>
  <c r="N658" i="1"/>
  <c r="L659" i="1"/>
  <c r="P658" i="1" l="1"/>
  <c r="M659" i="1" s="1"/>
  <c r="O659" i="1" s="1"/>
  <c r="L660" i="1"/>
  <c r="N659" i="1"/>
  <c r="P659" i="1" l="1"/>
  <c r="M660" i="1" s="1"/>
  <c r="O660" i="1" s="1"/>
  <c r="N660" i="1"/>
  <c r="L661" i="1"/>
  <c r="P660" i="1" l="1"/>
  <c r="M661" i="1" s="1"/>
  <c r="O661" i="1" s="1"/>
  <c r="L662" i="1"/>
  <c r="N661" i="1"/>
  <c r="P661" i="1" l="1"/>
  <c r="M662" i="1" s="1"/>
  <c r="O662" i="1" s="1"/>
  <c r="N662" i="1"/>
  <c r="L663" i="1"/>
  <c r="P662" i="1" l="1"/>
  <c r="M663" i="1" s="1"/>
  <c r="O663" i="1" s="1"/>
  <c r="N663" i="1"/>
  <c r="L664" i="1"/>
  <c r="P663" i="1" l="1"/>
  <c r="M664" i="1" s="1"/>
  <c r="O664" i="1" s="1"/>
  <c r="L665" i="1"/>
  <c r="N664" i="1"/>
  <c r="P664" i="1" l="1"/>
  <c r="M665" i="1" s="1"/>
  <c r="O665" i="1" s="1"/>
  <c r="N665" i="1"/>
  <c r="L666" i="1"/>
  <c r="P665" i="1" l="1"/>
  <c r="M666" i="1" s="1"/>
  <c r="O666" i="1" s="1"/>
  <c r="N666" i="1"/>
  <c r="L667" i="1"/>
  <c r="P666" i="1" l="1"/>
  <c r="M667" i="1" s="1"/>
  <c r="O667" i="1" s="1"/>
  <c r="L668" i="1"/>
  <c r="N667" i="1"/>
  <c r="P667" i="1" l="1"/>
  <c r="M668" i="1" s="1"/>
  <c r="O668" i="1" s="1"/>
  <c r="N668" i="1"/>
  <c r="L669" i="1"/>
  <c r="P668" i="1" l="1"/>
  <c r="M669" i="1" s="1"/>
  <c r="O669" i="1" s="1"/>
  <c r="L670" i="1"/>
  <c r="N669" i="1"/>
  <c r="P669" i="1" l="1"/>
  <c r="M670" i="1" s="1"/>
  <c r="O670" i="1" s="1"/>
  <c r="L671" i="1"/>
  <c r="N670" i="1"/>
  <c r="P670" i="1" l="1"/>
  <c r="M671" i="1" s="1"/>
  <c r="O671" i="1" s="1"/>
  <c r="N671" i="1"/>
  <c r="L672" i="1"/>
  <c r="P671" i="1" l="1"/>
  <c r="M672" i="1" s="1"/>
  <c r="O672" i="1" s="1"/>
  <c r="L673" i="1"/>
  <c r="N672" i="1"/>
  <c r="P672" i="1" l="1"/>
  <c r="M673" i="1" s="1"/>
  <c r="O673" i="1" s="1"/>
  <c r="N673" i="1"/>
  <c r="L674" i="1"/>
  <c r="P673" i="1" l="1"/>
  <c r="M674" i="1" s="1"/>
  <c r="O674" i="1" s="1"/>
  <c r="N674" i="1"/>
  <c r="L675" i="1"/>
  <c r="P674" i="1" l="1"/>
  <c r="M675" i="1" s="1"/>
  <c r="O675" i="1" s="1"/>
  <c r="L676" i="1"/>
  <c r="N675" i="1"/>
  <c r="P675" i="1" l="1"/>
  <c r="M676" i="1" s="1"/>
  <c r="O676" i="1" s="1"/>
  <c r="L677" i="1"/>
  <c r="N676" i="1"/>
  <c r="P676" i="1" l="1"/>
  <c r="M677" i="1" s="1"/>
  <c r="O677" i="1" s="1"/>
  <c r="L678" i="1"/>
  <c r="N677" i="1"/>
  <c r="P677" i="1" l="1"/>
  <c r="M678" i="1" s="1"/>
  <c r="O678" i="1" s="1"/>
  <c r="L679" i="1"/>
  <c r="N678" i="1"/>
  <c r="P678" i="1" l="1"/>
  <c r="M679" i="1" s="1"/>
  <c r="O679" i="1" s="1"/>
  <c r="N679" i="1"/>
  <c r="L680" i="1"/>
  <c r="P679" i="1" l="1"/>
  <c r="M680" i="1" s="1"/>
  <c r="O680" i="1" s="1"/>
  <c r="L681" i="1"/>
  <c r="N680" i="1"/>
  <c r="P680" i="1" l="1"/>
  <c r="M681" i="1" s="1"/>
  <c r="O681" i="1" s="1"/>
  <c r="N681" i="1"/>
  <c r="L682" i="1"/>
  <c r="P681" i="1" l="1"/>
  <c r="M682" i="1" s="1"/>
  <c r="O682" i="1" s="1"/>
  <c r="N682" i="1"/>
  <c r="L683" i="1"/>
  <c r="P682" i="1" l="1"/>
  <c r="M683" i="1" s="1"/>
  <c r="O683" i="1" s="1"/>
  <c r="L684" i="1"/>
  <c r="N683" i="1"/>
  <c r="P683" i="1" l="1"/>
  <c r="M684" i="1" s="1"/>
  <c r="O684" i="1" s="1"/>
  <c r="N684" i="1"/>
  <c r="L685" i="1"/>
  <c r="P684" i="1" l="1"/>
  <c r="M685" i="1" s="1"/>
  <c r="O685" i="1" s="1"/>
  <c r="L686" i="1"/>
  <c r="N685" i="1"/>
  <c r="P685" i="1" l="1"/>
  <c r="M686" i="1" s="1"/>
  <c r="O686" i="1" s="1"/>
  <c r="N686" i="1"/>
  <c r="L687" i="1"/>
  <c r="P686" i="1" l="1"/>
  <c r="M687" i="1"/>
  <c r="O687" i="1" s="1"/>
  <c r="N687" i="1"/>
  <c r="L688" i="1"/>
  <c r="P687" i="1" l="1"/>
  <c r="M688" i="1" s="1"/>
  <c r="O688" i="1" s="1"/>
  <c r="L689" i="1"/>
  <c r="N688" i="1"/>
  <c r="P688" i="1" l="1"/>
  <c r="M689" i="1" s="1"/>
  <c r="O689" i="1" s="1"/>
  <c r="N689" i="1"/>
  <c r="L690" i="1"/>
  <c r="P689" i="1" l="1"/>
  <c r="M690" i="1" s="1"/>
  <c r="O690" i="1" s="1"/>
  <c r="N690" i="1"/>
  <c r="L691" i="1"/>
  <c r="P690" i="1" l="1"/>
  <c r="M691" i="1" s="1"/>
  <c r="O691" i="1" s="1"/>
  <c r="L692" i="1"/>
  <c r="N691" i="1"/>
  <c r="P691" i="1" l="1"/>
  <c r="M692" i="1" s="1"/>
  <c r="O692" i="1" s="1"/>
  <c r="N692" i="1"/>
  <c r="L693" i="1"/>
  <c r="P692" i="1" l="1"/>
  <c r="M693" i="1" s="1"/>
  <c r="O693" i="1" s="1"/>
  <c r="L694" i="1"/>
  <c r="N693" i="1"/>
  <c r="P693" i="1" l="1"/>
  <c r="M694" i="1" s="1"/>
  <c r="O694" i="1" s="1"/>
  <c r="N694" i="1"/>
  <c r="L695" i="1"/>
  <c r="P694" i="1" l="1"/>
  <c r="M695" i="1" s="1"/>
  <c r="O695" i="1" s="1"/>
  <c r="N695" i="1"/>
  <c r="L696" i="1"/>
  <c r="P695" i="1" l="1"/>
  <c r="M696" i="1" s="1"/>
  <c r="O696" i="1" s="1"/>
  <c r="L697" i="1"/>
  <c r="N696" i="1"/>
  <c r="P696" i="1" l="1"/>
  <c r="M697" i="1" s="1"/>
  <c r="O697" i="1" s="1"/>
  <c r="N697" i="1"/>
  <c r="L698" i="1"/>
  <c r="P697" i="1" l="1"/>
  <c r="M698" i="1" s="1"/>
  <c r="O698" i="1" s="1"/>
  <c r="N698" i="1"/>
  <c r="L699" i="1"/>
  <c r="P698" i="1" l="1"/>
  <c r="M699" i="1" s="1"/>
  <c r="O699" i="1" s="1"/>
  <c r="L700" i="1"/>
  <c r="N699" i="1"/>
  <c r="P699" i="1" l="1"/>
  <c r="M700" i="1" s="1"/>
  <c r="O700" i="1" s="1"/>
  <c r="N700" i="1"/>
  <c r="L701" i="1"/>
  <c r="P700" i="1" l="1"/>
  <c r="M701" i="1" s="1"/>
  <c r="O701" i="1" s="1"/>
  <c r="N701" i="1"/>
  <c r="L702" i="1"/>
  <c r="P701" i="1" l="1"/>
  <c r="M702" i="1" s="1"/>
  <c r="O702" i="1" s="1"/>
  <c r="N702" i="1"/>
  <c r="L703" i="1"/>
  <c r="P702" i="1" l="1"/>
  <c r="M703" i="1" s="1"/>
  <c r="O703" i="1" s="1"/>
  <c r="N703" i="1"/>
  <c r="L704" i="1"/>
  <c r="P703" i="1" l="1"/>
  <c r="M704" i="1" s="1"/>
  <c r="O704" i="1" s="1"/>
  <c r="L705" i="1"/>
  <c r="N704" i="1"/>
  <c r="P704" i="1" l="1"/>
  <c r="M705" i="1" s="1"/>
  <c r="O705" i="1" s="1"/>
  <c r="N705" i="1"/>
  <c r="L706" i="1"/>
  <c r="P705" i="1" l="1"/>
  <c r="M706" i="1" s="1"/>
  <c r="O706" i="1" s="1"/>
  <c r="N706" i="1"/>
  <c r="L707" i="1"/>
  <c r="P706" i="1" l="1"/>
  <c r="M707" i="1" s="1"/>
  <c r="O707" i="1" s="1"/>
  <c r="L708" i="1"/>
  <c r="N707" i="1"/>
  <c r="P707" i="1" l="1"/>
  <c r="M708" i="1" s="1"/>
  <c r="O708" i="1"/>
  <c r="N708" i="1"/>
  <c r="L709" i="1"/>
  <c r="P708" i="1" l="1"/>
  <c r="M709" i="1" s="1"/>
  <c r="O709" i="1" s="1"/>
  <c r="L710" i="1"/>
  <c r="N709" i="1"/>
  <c r="P709" i="1" l="1"/>
  <c r="M710" i="1" s="1"/>
  <c r="O710" i="1" s="1"/>
  <c r="N710" i="1"/>
  <c r="L711" i="1"/>
  <c r="P710" i="1" l="1"/>
  <c r="M711" i="1" s="1"/>
  <c r="O711" i="1" s="1"/>
  <c r="N711" i="1"/>
  <c r="L712" i="1"/>
  <c r="P711" i="1" l="1"/>
  <c r="M712" i="1" s="1"/>
  <c r="O712" i="1" s="1"/>
  <c r="L713" i="1"/>
  <c r="N712" i="1"/>
  <c r="P712" i="1" l="1"/>
  <c r="M713" i="1" s="1"/>
  <c r="O713" i="1" s="1"/>
  <c r="N713" i="1"/>
  <c r="L714" i="1"/>
  <c r="P713" i="1" l="1"/>
  <c r="M714" i="1" s="1"/>
  <c r="O714" i="1" s="1"/>
  <c r="N714" i="1"/>
  <c r="L715" i="1"/>
  <c r="P714" i="1" l="1"/>
  <c r="M715" i="1" s="1"/>
  <c r="O715" i="1" s="1"/>
  <c r="L716" i="1"/>
  <c r="N715" i="1"/>
  <c r="P715" i="1" l="1"/>
  <c r="M716" i="1" s="1"/>
  <c r="O716" i="1" s="1"/>
  <c r="N716" i="1"/>
  <c r="P716" i="1" s="1"/>
  <c r="L717" i="1"/>
  <c r="M717" i="1" l="1"/>
  <c r="O717" i="1" s="1"/>
  <c r="L718" i="1"/>
  <c r="N717" i="1"/>
  <c r="P717" i="1" l="1"/>
  <c r="M718" i="1" s="1"/>
  <c r="O718" i="1" s="1"/>
  <c r="N718" i="1"/>
  <c r="L719" i="1"/>
  <c r="P718" i="1" l="1"/>
  <c r="M719" i="1" s="1"/>
  <c r="O719" i="1" s="1"/>
  <c r="N719" i="1"/>
  <c r="L720" i="1"/>
  <c r="P719" i="1" l="1"/>
  <c r="M720" i="1" s="1"/>
  <c r="O720" i="1" s="1"/>
  <c r="L721" i="1"/>
  <c r="N720" i="1"/>
  <c r="P720" i="1" l="1"/>
  <c r="M721" i="1" s="1"/>
  <c r="O721" i="1" s="1"/>
  <c r="N721" i="1"/>
  <c r="L722" i="1"/>
  <c r="P721" i="1" l="1"/>
  <c r="M722" i="1" s="1"/>
  <c r="O722" i="1" s="1"/>
  <c r="N722" i="1"/>
  <c r="L723" i="1"/>
  <c r="P722" i="1" l="1"/>
  <c r="M723" i="1" s="1"/>
  <c r="O723" i="1" s="1"/>
  <c r="L724" i="1"/>
  <c r="N723" i="1"/>
  <c r="P723" i="1" l="1"/>
  <c r="M724" i="1" s="1"/>
  <c r="O724" i="1" s="1"/>
  <c r="N724" i="1"/>
  <c r="L725" i="1"/>
  <c r="P724" i="1" l="1"/>
  <c r="M725" i="1" s="1"/>
  <c r="O725" i="1" s="1"/>
  <c r="L726" i="1"/>
  <c r="N725" i="1"/>
  <c r="P725" i="1" l="1"/>
  <c r="M726" i="1" s="1"/>
  <c r="O726" i="1" s="1"/>
  <c r="N726" i="1"/>
  <c r="L727" i="1"/>
  <c r="P726" i="1" l="1"/>
  <c r="M727" i="1" s="1"/>
  <c r="O727" i="1" s="1"/>
  <c r="L728" i="1"/>
  <c r="N727" i="1"/>
  <c r="P727" i="1" l="1"/>
  <c r="M728" i="1" s="1"/>
  <c r="O728" i="1" s="1"/>
  <c r="L729" i="1"/>
  <c r="N728" i="1"/>
  <c r="P728" i="1" l="1"/>
  <c r="M729" i="1" s="1"/>
  <c r="O729" i="1" s="1"/>
  <c r="N729" i="1"/>
  <c r="L730" i="1"/>
  <c r="P729" i="1" l="1"/>
  <c r="M730" i="1" s="1"/>
  <c r="O730" i="1" s="1"/>
  <c r="N730" i="1"/>
  <c r="L731" i="1"/>
  <c r="P730" i="1" l="1"/>
  <c r="M731" i="1" s="1"/>
  <c r="O731" i="1" s="1"/>
  <c r="L732" i="1"/>
  <c r="N731" i="1"/>
  <c r="P731" i="1" l="1"/>
  <c r="M732" i="1" s="1"/>
  <c r="O732" i="1" s="1"/>
  <c r="N732" i="1"/>
  <c r="L733" i="1"/>
  <c r="P732" i="1" l="1"/>
  <c r="M733" i="1" s="1"/>
  <c r="O733" i="1" s="1"/>
  <c r="L734" i="1"/>
  <c r="N733" i="1"/>
  <c r="P733" i="1" l="1"/>
  <c r="M734" i="1" s="1"/>
  <c r="O734" i="1" s="1"/>
  <c r="L735" i="1"/>
  <c r="N734" i="1"/>
  <c r="P734" i="1" l="1"/>
  <c r="M735" i="1" s="1"/>
  <c r="O735" i="1" s="1"/>
  <c r="N735" i="1"/>
  <c r="L736" i="1"/>
  <c r="P735" i="1" l="1"/>
  <c r="M736" i="1" s="1"/>
  <c r="O736" i="1" s="1"/>
  <c r="L737" i="1"/>
  <c r="N736" i="1"/>
  <c r="P736" i="1" l="1"/>
  <c r="M737" i="1" s="1"/>
  <c r="O737" i="1" s="1"/>
  <c r="N737" i="1"/>
  <c r="L738" i="1"/>
  <c r="P737" i="1" l="1"/>
  <c r="M738" i="1" s="1"/>
  <c r="O738" i="1" s="1"/>
  <c r="N738" i="1"/>
  <c r="L739" i="1"/>
  <c r="P738" i="1" l="1"/>
  <c r="M739" i="1" s="1"/>
  <c r="O739" i="1" s="1"/>
  <c r="L740" i="1"/>
  <c r="N739" i="1"/>
  <c r="P739" i="1" l="1"/>
  <c r="M740" i="1" s="1"/>
  <c r="O740" i="1" s="1"/>
  <c r="L741" i="1"/>
  <c r="N740" i="1"/>
  <c r="P740" i="1" l="1"/>
  <c r="M741" i="1" s="1"/>
  <c r="O741" i="1" s="1"/>
  <c r="L742" i="1"/>
  <c r="N741" i="1"/>
  <c r="P741" i="1" l="1"/>
  <c r="M742" i="1" s="1"/>
  <c r="O742" i="1" s="1"/>
  <c r="N742" i="1"/>
  <c r="L743" i="1"/>
  <c r="N743" i="1" l="1"/>
  <c r="L744" i="1"/>
  <c r="P742" i="1"/>
  <c r="M743" i="1" s="1"/>
  <c r="O743" i="1" s="1"/>
  <c r="P743" i="1" l="1"/>
  <c r="M744" i="1" s="1"/>
  <c r="O744" i="1" s="1"/>
  <c r="L745" i="1"/>
  <c r="N744" i="1"/>
  <c r="P744" i="1" l="1"/>
  <c r="M745" i="1" s="1"/>
  <c r="O745" i="1" s="1"/>
  <c r="N745" i="1"/>
  <c r="L746" i="1"/>
  <c r="P745" i="1" l="1"/>
  <c r="M746" i="1" s="1"/>
  <c r="O746" i="1" s="1"/>
  <c r="N746" i="1"/>
  <c r="L747" i="1"/>
  <c r="P746" i="1" l="1"/>
  <c r="M747" i="1" s="1"/>
  <c r="O747" i="1" s="1"/>
  <c r="L748" i="1"/>
  <c r="N747" i="1"/>
  <c r="P747" i="1" l="1"/>
  <c r="M748" i="1" s="1"/>
  <c r="O748" i="1" s="1"/>
  <c r="N748" i="1"/>
  <c r="L749" i="1"/>
  <c r="P748" i="1" l="1"/>
  <c r="M749" i="1" s="1"/>
  <c r="O749" i="1" s="1"/>
  <c r="L750" i="1"/>
  <c r="N749" i="1"/>
  <c r="P749" i="1" l="1"/>
  <c r="M750" i="1" s="1"/>
  <c r="O750" i="1" s="1"/>
  <c r="L751" i="1"/>
  <c r="N750" i="1"/>
  <c r="P750" i="1" l="1"/>
  <c r="M751" i="1" s="1"/>
  <c r="O751" i="1" s="1"/>
  <c r="L752" i="1"/>
  <c r="N751" i="1"/>
  <c r="P751" i="1" l="1"/>
  <c r="M752" i="1" s="1"/>
  <c r="O752" i="1" s="1"/>
  <c r="L753" i="1"/>
  <c r="N752" i="1"/>
  <c r="P752" i="1" l="1"/>
  <c r="M753" i="1" s="1"/>
  <c r="O753" i="1" s="1"/>
  <c r="N753" i="1"/>
  <c r="L754" i="1"/>
  <c r="P753" i="1" l="1"/>
  <c r="M754" i="1" s="1"/>
  <c r="O754" i="1" s="1"/>
  <c r="N754" i="1"/>
  <c r="L755" i="1"/>
  <c r="P754" i="1" l="1"/>
  <c r="M755" i="1" s="1"/>
  <c r="O755" i="1" s="1"/>
  <c r="N755" i="1"/>
  <c r="L756" i="1"/>
  <c r="P755" i="1" l="1"/>
  <c r="M756" i="1" s="1"/>
  <c r="O756" i="1" s="1"/>
  <c r="L757" i="1"/>
  <c r="N756" i="1"/>
  <c r="P756" i="1" l="1"/>
  <c r="M757" i="1" s="1"/>
  <c r="O757" i="1" s="1"/>
  <c r="N757" i="1"/>
  <c r="L758" i="1"/>
  <c r="P757" i="1" l="1"/>
  <c r="M758" i="1"/>
  <c r="O758" i="1" s="1"/>
  <c r="N758" i="1"/>
  <c r="L759" i="1"/>
  <c r="P758" i="1" l="1"/>
  <c r="M759" i="1" s="1"/>
  <c r="O759" i="1" s="1"/>
  <c r="N759" i="1"/>
  <c r="L760" i="1"/>
  <c r="P759" i="1" l="1"/>
  <c r="M760" i="1" s="1"/>
  <c r="O760" i="1" s="1"/>
  <c r="N760" i="1"/>
  <c r="L761" i="1"/>
  <c r="P760" i="1" l="1"/>
  <c r="M761" i="1" s="1"/>
  <c r="O761" i="1" s="1"/>
  <c r="L762" i="1"/>
  <c r="N761" i="1"/>
  <c r="P761" i="1" l="1"/>
  <c r="M762" i="1" s="1"/>
  <c r="O762" i="1" s="1"/>
  <c r="L763" i="1"/>
  <c r="N762" i="1"/>
  <c r="P762" i="1" l="1"/>
  <c r="M763" i="1" s="1"/>
  <c r="O763" i="1" s="1"/>
  <c r="N763" i="1"/>
  <c r="L764" i="1"/>
  <c r="P763" i="1" l="1"/>
  <c r="M764" i="1" s="1"/>
  <c r="O764" i="1" s="1"/>
  <c r="L765" i="1"/>
  <c r="N764" i="1"/>
  <c r="P764" i="1" l="1"/>
  <c r="M765" i="1" s="1"/>
  <c r="O765" i="1" s="1"/>
  <c r="N765" i="1"/>
  <c r="L766" i="1"/>
  <c r="P765" i="1" l="1"/>
  <c r="M766" i="1" s="1"/>
  <c r="O766" i="1" s="1"/>
  <c r="L767" i="1"/>
  <c r="N766" i="1"/>
  <c r="P766" i="1" l="1"/>
  <c r="M767" i="1" s="1"/>
  <c r="O767" i="1" s="1"/>
  <c r="L768" i="1"/>
  <c r="N767" i="1"/>
  <c r="P767" i="1" l="1"/>
  <c r="M768" i="1" s="1"/>
  <c r="O768" i="1" s="1"/>
  <c r="N768" i="1"/>
  <c r="L769" i="1"/>
  <c r="P768" i="1" l="1"/>
  <c r="M769" i="1" s="1"/>
  <c r="O769" i="1" s="1"/>
  <c r="L770" i="1"/>
  <c r="N769" i="1"/>
  <c r="P769" i="1" l="1"/>
  <c r="M770" i="1" s="1"/>
  <c r="O770" i="1" s="1"/>
  <c r="N770" i="1"/>
  <c r="L771" i="1"/>
  <c r="P770" i="1" l="1"/>
  <c r="M771" i="1" s="1"/>
  <c r="O771" i="1" s="1"/>
  <c r="N771" i="1"/>
  <c r="L772" i="1"/>
  <c r="P771" i="1" l="1"/>
  <c r="M772" i="1" s="1"/>
  <c r="O772" i="1" s="1"/>
  <c r="L773" i="1"/>
  <c r="N772" i="1"/>
  <c r="P772" i="1" l="1"/>
  <c r="M773" i="1" s="1"/>
  <c r="O773" i="1" s="1"/>
  <c r="N773" i="1"/>
  <c r="L774" i="1"/>
  <c r="P773" i="1" l="1"/>
  <c r="M774" i="1" s="1"/>
  <c r="O774" i="1" s="1"/>
  <c r="N774" i="1"/>
  <c r="L775" i="1"/>
  <c r="P774" i="1" l="1"/>
  <c r="M775" i="1" s="1"/>
  <c r="O775" i="1" s="1"/>
  <c r="L776" i="1"/>
  <c r="N775" i="1"/>
  <c r="P775" i="1" l="1"/>
  <c r="M776" i="1" s="1"/>
  <c r="O776" i="1" s="1"/>
  <c r="L777" i="1"/>
  <c r="N776" i="1"/>
  <c r="P776" i="1" l="1"/>
  <c r="M777" i="1" s="1"/>
  <c r="O777" i="1" s="1"/>
  <c r="N777" i="1"/>
  <c r="L778" i="1"/>
  <c r="P777" i="1" l="1"/>
  <c r="M778" i="1" s="1"/>
  <c r="O778" i="1" s="1"/>
  <c r="N778" i="1"/>
  <c r="L779" i="1"/>
  <c r="P778" i="1" l="1"/>
  <c r="M779" i="1" s="1"/>
  <c r="O779" i="1" s="1"/>
  <c r="N779" i="1"/>
  <c r="L780" i="1"/>
  <c r="P779" i="1" l="1"/>
  <c r="M780" i="1" s="1"/>
  <c r="O780" i="1" s="1"/>
  <c r="L781" i="1"/>
  <c r="N780" i="1"/>
  <c r="P780" i="1" l="1"/>
  <c r="M781" i="1" s="1"/>
  <c r="O781" i="1" s="1"/>
  <c r="N781" i="1"/>
  <c r="L782" i="1"/>
  <c r="P781" i="1" l="1"/>
  <c r="M782" i="1" s="1"/>
  <c r="O782" i="1" s="1"/>
  <c r="L783" i="1"/>
  <c r="N782" i="1"/>
  <c r="P782" i="1" l="1"/>
  <c r="M783" i="1" s="1"/>
  <c r="O783" i="1" s="1"/>
  <c r="L784" i="1"/>
  <c r="N783" i="1"/>
  <c r="P783" i="1" l="1"/>
  <c r="M784" i="1" s="1"/>
  <c r="O784" i="1" s="1"/>
  <c r="L785" i="1"/>
  <c r="N784" i="1"/>
  <c r="P784" i="1" l="1"/>
  <c r="M785" i="1" s="1"/>
  <c r="L786" i="1"/>
  <c r="N785" i="1"/>
  <c r="N786" i="1" l="1"/>
  <c r="L787" i="1"/>
  <c r="O785" i="1"/>
  <c r="P785" i="1" s="1"/>
  <c r="M786" i="1" s="1"/>
  <c r="O786" i="1" s="1"/>
  <c r="P786" i="1" l="1"/>
  <c r="M787" i="1" s="1"/>
  <c r="O787" i="1" s="1"/>
  <c r="N787" i="1"/>
  <c r="L788" i="1"/>
  <c r="P787" i="1" l="1"/>
  <c r="M788" i="1" s="1"/>
  <c r="O788" i="1" s="1"/>
  <c r="L789" i="1"/>
  <c r="N788" i="1"/>
  <c r="P788" i="1" l="1"/>
  <c r="M789" i="1" s="1"/>
  <c r="O789" i="1" s="1"/>
  <c r="N789" i="1"/>
  <c r="L790" i="1"/>
  <c r="P789" i="1" l="1"/>
  <c r="M790" i="1" s="1"/>
  <c r="O790" i="1" s="1"/>
  <c r="N790" i="1"/>
  <c r="L791" i="1"/>
  <c r="P790" i="1" l="1"/>
  <c r="M791" i="1" s="1"/>
  <c r="O791" i="1" s="1"/>
  <c r="N791" i="1"/>
  <c r="L792" i="1"/>
  <c r="P791" i="1" l="1"/>
  <c r="M792" i="1" s="1"/>
  <c r="O792" i="1" s="1"/>
  <c r="N792" i="1"/>
  <c r="L793" i="1"/>
  <c r="P792" i="1" l="1"/>
  <c r="M793" i="1" s="1"/>
  <c r="O793" i="1" s="1"/>
  <c r="N793" i="1"/>
  <c r="L794" i="1"/>
  <c r="P793" i="1" l="1"/>
  <c r="M794" i="1" s="1"/>
  <c r="O794" i="1" s="1"/>
  <c r="N794" i="1"/>
  <c r="L795" i="1"/>
  <c r="P794" i="1" l="1"/>
  <c r="M795" i="1" s="1"/>
  <c r="O795" i="1" s="1"/>
  <c r="N795" i="1"/>
  <c r="L796" i="1"/>
  <c r="P795" i="1" l="1"/>
  <c r="M796" i="1" s="1"/>
  <c r="O796" i="1" s="1"/>
  <c r="L797" i="1"/>
  <c r="N796" i="1"/>
  <c r="P796" i="1" l="1"/>
  <c r="M797" i="1" s="1"/>
  <c r="O797" i="1" s="1"/>
  <c r="N797" i="1"/>
  <c r="L798" i="1"/>
  <c r="N798" i="1" l="1"/>
  <c r="L799" i="1"/>
  <c r="P797" i="1"/>
  <c r="M798" i="1" s="1"/>
  <c r="O798" i="1" l="1"/>
  <c r="P798" i="1" s="1"/>
  <c r="M799" i="1" s="1"/>
  <c r="L800" i="1"/>
  <c r="N799" i="1"/>
  <c r="O799" i="1" l="1"/>
  <c r="P799" i="1" s="1"/>
  <c r="M800" i="1" s="1"/>
  <c r="N800" i="1"/>
  <c r="L801" i="1"/>
  <c r="O800" i="1" l="1"/>
  <c r="P800" i="1" s="1"/>
  <c r="M801" i="1" s="1"/>
  <c r="O801" i="1" s="1"/>
  <c r="L802" i="1"/>
  <c r="N801" i="1"/>
  <c r="P801" i="1" l="1"/>
  <c r="M802" i="1" s="1"/>
  <c r="L803" i="1"/>
  <c r="N802" i="1"/>
  <c r="L804" i="1" l="1"/>
  <c r="N803" i="1"/>
  <c r="O802" i="1"/>
  <c r="P802" i="1" s="1"/>
  <c r="M803" i="1" s="1"/>
  <c r="O803" i="1" s="1"/>
  <c r="P803" i="1" l="1"/>
  <c r="M804" i="1" s="1"/>
  <c r="O804" i="1" s="1"/>
  <c r="L805" i="1"/>
  <c r="N804" i="1"/>
  <c r="P804" i="1" l="1"/>
  <c r="M805" i="1" s="1"/>
  <c r="O805" i="1" s="1"/>
  <c r="N805" i="1"/>
  <c r="L806" i="1"/>
  <c r="P805" i="1" l="1"/>
  <c r="M806" i="1" s="1"/>
  <c r="O806" i="1" s="1"/>
  <c r="N806" i="1"/>
  <c r="L807" i="1"/>
  <c r="P806" i="1" l="1"/>
  <c r="M807" i="1" s="1"/>
  <c r="O807" i="1" s="1"/>
  <c r="L808" i="1"/>
  <c r="N807" i="1"/>
  <c r="P807" i="1" l="1"/>
  <c r="M808" i="1" s="1"/>
  <c r="O808" i="1" s="1"/>
  <c r="N808" i="1"/>
  <c r="L809" i="1"/>
  <c r="P808" i="1" l="1"/>
  <c r="M809" i="1"/>
  <c r="O809" i="1" s="1"/>
  <c r="L810" i="1"/>
  <c r="N809" i="1"/>
  <c r="P809" i="1" l="1"/>
  <c r="M810" i="1" s="1"/>
  <c r="O810" i="1" s="1"/>
  <c r="L811" i="1"/>
  <c r="N810" i="1"/>
  <c r="P810" i="1" s="1"/>
  <c r="M811" i="1" s="1"/>
  <c r="O811" i="1" s="1"/>
  <c r="N811" i="1" l="1"/>
  <c r="P811" i="1" s="1"/>
  <c r="L812" i="1"/>
  <c r="M812" i="1" l="1"/>
  <c r="O812" i="1" s="1"/>
  <c r="L813" i="1"/>
  <c r="N812" i="1"/>
  <c r="P812" i="1" l="1"/>
  <c r="M813" i="1" s="1"/>
  <c r="O813" i="1" s="1"/>
  <c r="N813" i="1"/>
  <c r="L814" i="1"/>
  <c r="P813" i="1" l="1"/>
  <c r="M814" i="1" s="1"/>
  <c r="O814" i="1" s="1"/>
  <c r="N814" i="1"/>
  <c r="L815" i="1"/>
  <c r="P814" i="1" l="1"/>
  <c r="M815" i="1" s="1"/>
  <c r="O815" i="1" s="1"/>
  <c r="L816" i="1"/>
  <c r="N815" i="1"/>
  <c r="P815" i="1" l="1"/>
  <c r="M816" i="1" s="1"/>
  <c r="O816" i="1" s="1"/>
  <c r="N816" i="1"/>
  <c r="L817" i="1"/>
  <c r="P816" i="1" l="1"/>
  <c r="M817" i="1" s="1"/>
  <c r="O817" i="1" s="1"/>
  <c r="L818" i="1"/>
  <c r="N817" i="1"/>
  <c r="P817" i="1" l="1"/>
  <c r="M818" i="1" s="1"/>
  <c r="O818" i="1" s="1"/>
  <c r="L819" i="1"/>
  <c r="N818" i="1"/>
  <c r="P818" i="1" l="1"/>
  <c r="M819" i="1" s="1"/>
  <c r="O819" i="1" s="1"/>
  <c r="N819" i="1"/>
  <c r="L820" i="1"/>
  <c r="P819" i="1" l="1"/>
  <c r="M820" i="1" s="1"/>
  <c r="O820" i="1" s="1"/>
  <c r="N820" i="1"/>
  <c r="L821" i="1"/>
  <c r="P820" i="1" l="1"/>
  <c r="M821" i="1" s="1"/>
  <c r="O821" i="1" s="1"/>
  <c r="N821" i="1"/>
  <c r="L822" i="1"/>
  <c r="P821" i="1" l="1"/>
  <c r="M822" i="1" s="1"/>
  <c r="O822" i="1" s="1"/>
  <c r="N822" i="1"/>
  <c r="L823" i="1"/>
  <c r="P822" i="1" l="1"/>
  <c r="M823" i="1" s="1"/>
  <c r="O823" i="1" s="1"/>
  <c r="N823" i="1"/>
  <c r="L824" i="1"/>
  <c r="P823" i="1" l="1"/>
  <c r="M824" i="1" s="1"/>
  <c r="O824" i="1" s="1"/>
  <c r="N824" i="1"/>
  <c r="L825" i="1"/>
  <c r="P824" i="1" l="1"/>
  <c r="M825" i="1" s="1"/>
  <c r="O825" i="1" s="1"/>
  <c r="L826" i="1"/>
  <c r="N825" i="1"/>
  <c r="P825" i="1" l="1"/>
  <c r="M826" i="1" s="1"/>
  <c r="O826" i="1" s="1"/>
  <c r="L827" i="1"/>
  <c r="N826" i="1"/>
  <c r="P826" i="1" l="1"/>
  <c r="M827" i="1" s="1"/>
  <c r="O827" i="1" s="1"/>
  <c r="N827" i="1"/>
  <c r="L828" i="1"/>
  <c r="P827" i="1" l="1"/>
  <c r="M828" i="1" s="1"/>
  <c r="O828" i="1" s="1"/>
  <c r="L829" i="1"/>
  <c r="N828" i="1"/>
  <c r="P828" i="1" l="1"/>
  <c r="M829" i="1" s="1"/>
  <c r="O829" i="1" s="1"/>
  <c r="N829" i="1"/>
  <c r="P829" i="1" s="1"/>
  <c r="L830" i="1"/>
  <c r="M830" i="1" l="1"/>
  <c r="O830" i="1" s="1"/>
  <c r="L831" i="1"/>
  <c r="N830" i="1"/>
  <c r="P830" i="1" l="1"/>
  <c r="M831" i="1" s="1"/>
  <c r="O831" i="1" s="1"/>
  <c r="L832" i="1"/>
  <c r="N831" i="1"/>
  <c r="P831" i="1" l="1"/>
  <c r="M832" i="1" s="1"/>
  <c r="O832" i="1" s="1"/>
  <c r="N832" i="1"/>
  <c r="L833" i="1"/>
  <c r="P832" i="1" l="1"/>
  <c r="M833" i="1" s="1"/>
  <c r="O833" i="1" s="1"/>
  <c r="L834" i="1"/>
  <c r="N833" i="1"/>
  <c r="P833" i="1" l="1"/>
  <c r="M834" i="1" s="1"/>
  <c r="O834" i="1" s="1"/>
  <c r="L835" i="1"/>
  <c r="N834" i="1"/>
  <c r="P834" i="1" l="1"/>
  <c r="M835" i="1" s="1"/>
  <c r="O835" i="1" s="1"/>
  <c r="N835" i="1"/>
  <c r="L836" i="1"/>
  <c r="P835" i="1" l="1"/>
  <c r="M836" i="1" s="1"/>
  <c r="O836" i="1" s="1"/>
  <c r="L837" i="1"/>
  <c r="N836" i="1"/>
  <c r="P836" i="1" l="1"/>
  <c r="M837" i="1" s="1"/>
  <c r="O837" i="1" s="1"/>
  <c r="N837" i="1"/>
  <c r="L838" i="1"/>
  <c r="P837" i="1" l="1"/>
  <c r="M838" i="1" s="1"/>
  <c r="O838" i="1" s="1"/>
  <c r="L839" i="1"/>
  <c r="N838" i="1"/>
  <c r="P838" i="1" l="1"/>
  <c r="M839" i="1" s="1"/>
  <c r="O839" i="1" s="1"/>
  <c r="L840" i="1"/>
  <c r="N839" i="1"/>
  <c r="P839" i="1" l="1"/>
  <c r="M840" i="1" s="1"/>
  <c r="O840" i="1" s="1"/>
  <c r="N840" i="1"/>
  <c r="L841" i="1"/>
  <c r="P840" i="1" l="1"/>
  <c r="M841" i="1" s="1"/>
  <c r="O841" i="1" s="1"/>
  <c r="L842" i="1"/>
  <c r="N841" i="1"/>
  <c r="P841" i="1" l="1"/>
  <c r="M842" i="1" s="1"/>
  <c r="O842" i="1" s="1"/>
  <c r="L843" i="1"/>
  <c r="N842" i="1"/>
  <c r="P842" i="1" l="1"/>
  <c r="M843" i="1" s="1"/>
  <c r="O843" i="1" s="1"/>
  <c r="N843" i="1"/>
  <c r="L844" i="1"/>
  <c r="P843" i="1" l="1"/>
  <c r="M844" i="1" s="1"/>
  <c r="O844" i="1" s="1"/>
  <c r="L845" i="1"/>
  <c r="N844" i="1"/>
  <c r="P844" i="1" l="1"/>
  <c r="M845" i="1" s="1"/>
  <c r="O845" i="1" s="1"/>
  <c r="N845" i="1"/>
  <c r="L846" i="1"/>
  <c r="P845" i="1" l="1"/>
  <c r="M846" i="1" s="1"/>
  <c r="O846" i="1" s="1"/>
  <c r="N846" i="1"/>
  <c r="L847" i="1"/>
  <c r="P846" i="1" l="1"/>
  <c r="M847" i="1" s="1"/>
  <c r="O847" i="1" s="1"/>
  <c r="L848" i="1"/>
  <c r="N847" i="1"/>
  <c r="P847" i="1" l="1"/>
  <c r="M848" i="1" s="1"/>
  <c r="O848" i="1" s="1"/>
  <c r="N848" i="1"/>
  <c r="L849" i="1"/>
  <c r="P848" i="1" l="1"/>
  <c r="M849" i="1" s="1"/>
  <c r="O849" i="1" s="1"/>
  <c r="L850" i="1"/>
  <c r="N849" i="1"/>
  <c r="P849" i="1" l="1"/>
  <c r="M850" i="1" s="1"/>
  <c r="O850" i="1" s="1"/>
  <c r="N850" i="1"/>
  <c r="L851" i="1"/>
  <c r="P850" i="1" l="1"/>
  <c r="M851" i="1" s="1"/>
  <c r="O851" i="1" s="1"/>
  <c r="N851" i="1"/>
  <c r="L852" i="1"/>
  <c r="P851" i="1" l="1"/>
  <c r="M852" i="1" s="1"/>
  <c r="O852" i="1" s="1"/>
  <c r="N852" i="1"/>
  <c r="L853" i="1"/>
  <c r="P852" i="1" l="1"/>
  <c r="M853" i="1" s="1"/>
  <c r="O853" i="1" s="1"/>
  <c r="N853" i="1"/>
  <c r="L854" i="1"/>
  <c r="P853" i="1" l="1"/>
  <c r="M854" i="1" s="1"/>
  <c r="O854" i="1" s="1"/>
  <c r="N854" i="1"/>
  <c r="L855" i="1"/>
  <c r="P854" i="1" l="1"/>
  <c r="M855" i="1" s="1"/>
  <c r="O855" i="1" s="1"/>
  <c r="L856" i="1"/>
  <c r="N855" i="1"/>
  <c r="P855" i="1" l="1"/>
  <c r="M856" i="1" s="1"/>
  <c r="O856" i="1" s="1"/>
  <c r="N856" i="1"/>
  <c r="L857" i="1"/>
  <c r="P856" i="1" l="1"/>
  <c r="M857" i="1" s="1"/>
  <c r="O857" i="1" s="1"/>
  <c r="L858" i="1"/>
  <c r="N857" i="1"/>
  <c r="P857" i="1" l="1"/>
  <c r="M858" i="1" s="1"/>
  <c r="O858" i="1" s="1"/>
  <c r="L859" i="1"/>
  <c r="N858" i="1"/>
  <c r="P858" i="1" l="1"/>
  <c r="M859" i="1" s="1"/>
  <c r="O859" i="1" s="1"/>
  <c r="N859" i="1"/>
  <c r="L860" i="1"/>
  <c r="P859" i="1" l="1"/>
  <c r="M860" i="1" s="1"/>
  <c r="O860" i="1" s="1"/>
  <c r="L861" i="1"/>
  <c r="N860" i="1"/>
  <c r="P860" i="1" l="1"/>
  <c r="M861" i="1" s="1"/>
  <c r="O861" i="1" s="1"/>
  <c r="L862" i="1"/>
  <c r="N861" i="1"/>
  <c r="P861" i="1" l="1"/>
  <c r="M862" i="1" s="1"/>
  <c r="O862" i="1" s="1"/>
  <c r="N862" i="1"/>
  <c r="L863" i="1"/>
  <c r="P862" i="1" l="1"/>
  <c r="M863" i="1" s="1"/>
  <c r="O863" i="1" s="1"/>
  <c r="L864" i="1"/>
  <c r="N863" i="1"/>
  <c r="P863" i="1" l="1"/>
  <c r="M864" i="1" s="1"/>
  <c r="O864" i="1" s="1"/>
  <c r="N864" i="1"/>
  <c r="L865" i="1"/>
  <c r="P864" i="1" l="1"/>
  <c r="M865" i="1" s="1"/>
  <c r="O865" i="1" s="1"/>
  <c r="L866" i="1"/>
  <c r="N865" i="1"/>
  <c r="P865" i="1" l="1"/>
  <c r="M866" i="1" s="1"/>
  <c r="O866" i="1" s="1"/>
  <c r="N866" i="1"/>
  <c r="L867" i="1"/>
  <c r="P866" i="1" l="1"/>
  <c r="M867" i="1"/>
  <c r="O867" i="1" s="1"/>
  <c r="L868" i="1"/>
  <c r="N867" i="1"/>
  <c r="P867" i="1" l="1"/>
  <c r="M868" i="1" s="1"/>
  <c r="O868" i="1" s="1"/>
  <c r="L869" i="1"/>
  <c r="N868" i="1"/>
  <c r="P868" i="1" l="1"/>
  <c r="M869" i="1" s="1"/>
  <c r="O869" i="1"/>
  <c r="N869" i="1"/>
  <c r="L870" i="1"/>
  <c r="P869" i="1" l="1"/>
  <c r="M870" i="1" s="1"/>
  <c r="O870" i="1" s="1"/>
  <c r="N870" i="1"/>
  <c r="L871" i="1"/>
  <c r="P870" i="1" l="1"/>
  <c r="M871" i="1" s="1"/>
  <c r="O871" i="1" s="1"/>
  <c r="N871" i="1"/>
  <c r="L872" i="1"/>
  <c r="P871" i="1" l="1"/>
  <c r="M872" i="1"/>
  <c r="O872" i="1" s="1"/>
  <c r="N872" i="1"/>
  <c r="L873" i="1"/>
  <c r="P872" i="1" l="1"/>
  <c r="M873" i="1" s="1"/>
  <c r="O873" i="1" s="1"/>
  <c r="L874" i="1"/>
  <c r="N873" i="1"/>
  <c r="P873" i="1" l="1"/>
  <c r="M874" i="1" s="1"/>
  <c r="O874" i="1" s="1"/>
  <c r="L875" i="1"/>
  <c r="N874" i="1"/>
  <c r="N875" i="1" l="1"/>
  <c r="L876" i="1"/>
  <c r="P874" i="1"/>
  <c r="M875" i="1" s="1"/>
  <c r="O875" i="1" s="1"/>
  <c r="P875" i="1" l="1"/>
  <c r="M876" i="1" s="1"/>
  <c r="O876" i="1" s="1"/>
  <c r="L877" i="1"/>
  <c r="N876" i="1"/>
  <c r="P876" i="1" l="1"/>
  <c r="M877" i="1" s="1"/>
  <c r="O877" i="1" s="1"/>
  <c r="N877" i="1"/>
  <c r="P877" i="1" s="1"/>
  <c r="L878" i="1"/>
  <c r="M878" i="1" l="1"/>
  <c r="O878" i="1" s="1"/>
  <c r="L879" i="1"/>
  <c r="N878" i="1"/>
  <c r="P878" i="1" l="1"/>
  <c r="M879" i="1" s="1"/>
  <c r="O879" i="1" s="1"/>
  <c r="N879" i="1"/>
  <c r="L880" i="1"/>
  <c r="P879" i="1" l="1"/>
  <c r="M880" i="1" s="1"/>
  <c r="O880" i="1" s="1"/>
  <c r="N880" i="1"/>
  <c r="L881" i="1"/>
  <c r="P880" i="1" l="1"/>
  <c r="M881" i="1" s="1"/>
  <c r="O881" i="1" s="1"/>
  <c r="N881" i="1"/>
  <c r="L882" i="1"/>
  <c r="L883" i="1" l="1"/>
  <c r="N882" i="1"/>
  <c r="P881" i="1"/>
  <c r="M882" i="1" s="1"/>
  <c r="O882" i="1" s="1"/>
  <c r="L884" i="1" l="1"/>
  <c r="N883" i="1"/>
  <c r="P882" i="1"/>
  <c r="M883" i="1" s="1"/>
  <c r="O883" i="1" l="1"/>
  <c r="P883" i="1" s="1"/>
  <c r="M884" i="1" s="1"/>
  <c r="O884" i="1" s="1"/>
  <c r="L885" i="1"/>
  <c r="N884" i="1"/>
  <c r="N885" i="1" l="1"/>
  <c r="L886" i="1"/>
  <c r="P884" i="1"/>
  <c r="M885" i="1" s="1"/>
  <c r="O885" i="1" s="1"/>
  <c r="P885" i="1" l="1"/>
  <c r="M886" i="1" s="1"/>
  <c r="O886" i="1" s="1"/>
  <c r="L887" i="1"/>
  <c r="N886" i="1"/>
  <c r="P886" i="1" l="1"/>
  <c r="M887" i="1" s="1"/>
  <c r="O887" i="1" s="1"/>
  <c r="L888" i="1"/>
  <c r="N887" i="1"/>
  <c r="P887" i="1" l="1"/>
  <c r="M888" i="1" s="1"/>
  <c r="N888" i="1"/>
  <c r="L889" i="1"/>
  <c r="O888" i="1" l="1"/>
  <c r="P888" i="1" s="1"/>
  <c r="M889" i="1" s="1"/>
  <c r="O889" i="1" s="1"/>
  <c r="L890" i="1"/>
  <c r="N889" i="1"/>
  <c r="P889" i="1" l="1"/>
  <c r="M890" i="1" s="1"/>
  <c r="O890" i="1" s="1"/>
  <c r="N890" i="1"/>
  <c r="L891" i="1"/>
  <c r="P890" i="1" l="1"/>
  <c r="M891" i="1" s="1"/>
  <c r="O891" i="1" s="1"/>
  <c r="N891" i="1"/>
  <c r="L892" i="1"/>
  <c r="P891" i="1" l="1"/>
  <c r="M892" i="1" s="1"/>
  <c r="O892" i="1" s="1"/>
  <c r="L893" i="1"/>
  <c r="N892" i="1"/>
  <c r="P892" i="1" l="1"/>
  <c r="M893" i="1" s="1"/>
  <c r="O893" i="1" s="1"/>
  <c r="L894" i="1"/>
  <c r="N893" i="1"/>
  <c r="P893" i="1" l="1"/>
  <c r="M894" i="1" s="1"/>
  <c r="O894" i="1" s="1"/>
  <c r="L895" i="1"/>
  <c r="N894" i="1"/>
  <c r="P894" i="1" l="1"/>
  <c r="M895" i="1" s="1"/>
  <c r="O895" i="1" s="1"/>
  <c r="L896" i="1"/>
  <c r="N895" i="1"/>
  <c r="P895" i="1" l="1"/>
  <c r="M896" i="1" s="1"/>
  <c r="O896" i="1" s="1"/>
  <c r="L897" i="1"/>
  <c r="N896" i="1"/>
  <c r="P896" i="1" l="1"/>
  <c r="M897" i="1" s="1"/>
  <c r="O897" i="1" s="1"/>
  <c r="L898" i="1"/>
  <c r="N897" i="1"/>
  <c r="P897" i="1" l="1"/>
  <c r="M898" i="1" s="1"/>
  <c r="O898" i="1" s="1"/>
  <c r="N898" i="1"/>
  <c r="L899" i="1"/>
  <c r="P898" i="1" l="1"/>
  <c r="M899" i="1"/>
  <c r="O899" i="1" s="1"/>
  <c r="N899" i="1"/>
  <c r="L900" i="1"/>
  <c r="P899" i="1" l="1"/>
  <c r="M900" i="1" s="1"/>
  <c r="O900" i="1" s="1"/>
  <c r="L901" i="1"/>
  <c r="N900" i="1"/>
  <c r="P900" i="1" l="1"/>
  <c r="M901" i="1" s="1"/>
  <c r="O901" i="1" s="1"/>
  <c r="N901" i="1"/>
  <c r="L902" i="1"/>
  <c r="P901" i="1" l="1"/>
  <c r="M902" i="1" s="1"/>
  <c r="O902" i="1" s="1"/>
  <c r="L903" i="1"/>
  <c r="N902" i="1"/>
  <c r="P902" i="1" l="1"/>
  <c r="M903" i="1" s="1"/>
  <c r="O903" i="1" s="1"/>
  <c r="L904" i="1"/>
  <c r="N903" i="1"/>
  <c r="P903" i="1" l="1"/>
  <c r="M904" i="1" s="1"/>
  <c r="O904" i="1" s="1"/>
  <c r="N904" i="1"/>
  <c r="L905" i="1"/>
  <c r="P904" i="1" l="1"/>
  <c r="M905" i="1" s="1"/>
  <c r="O905" i="1" s="1"/>
  <c r="L906" i="1"/>
  <c r="N905" i="1"/>
  <c r="P905" i="1" l="1"/>
  <c r="M906" i="1" s="1"/>
  <c r="O906" i="1" s="1"/>
  <c r="L907" i="1"/>
  <c r="N906" i="1"/>
  <c r="P906" i="1" l="1"/>
  <c r="M907" i="1" s="1"/>
  <c r="O907" i="1" s="1"/>
  <c r="N907" i="1"/>
  <c r="L908" i="1"/>
  <c r="P907" i="1" l="1"/>
  <c r="M908" i="1" s="1"/>
  <c r="O908" i="1" s="1"/>
  <c r="L909" i="1"/>
  <c r="N908" i="1"/>
  <c r="P908" i="1" l="1"/>
  <c r="M909" i="1" s="1"/>
  <c r="O909" i="1" s="1"/>
  <c r="N909" i="1"/>
  <c r="L910" i="1"/>
  <c r="P909" i="1" l="1"/>
  <c r="M910" i="1" s="1"/>
  <c r="O910" i="1" s="1"/>
  <c r="N910" i="1"/>
  <c r="L911" i="1"/>
  <c r="P910" i="1" l="1"/>
  <c r="M911" i="1" s="1"/>
  <c r="O911" i="1" s="1"/>
  <c r="L912" i="1"/>
  <c r="N911" i="1"/>
  <c r="P911" i="1" l="1"/>
  <c r="M912" i="1" s="1"/>
  <c r="O912" i="1" s="1"/>
  <c r="L913" i="1"/>
  <c r="N912" i="1"/>
  <c r="P912" i="1" l="1"/>
  <c r="M913" i="1" s="1"/>
  <c r="O913" i="1" s="1"/>
  <c r="N913" i="1"/>
  <c r="L914" i="1"/>
  <c r="P913" i="1" l="1"/>
  <c r="M914" i="1" s="1"/>
  <c r="O914" i="1" s="1"/>
  <c r="L915" i="1"/>
  <c r="N914" i="1"/>
  <c r="P914" i="1" l="1"/>
  <c r="M915" i="1" s="1"/>
  <c r="O915" i="1" s="1"/>
  <c r="L916" i="1"/>
  <c r="N915" i="1"/>
  <c r="L917" i="1" l="1"/>
  <c r="N916" i="1"/>
  <c r="P915" i="1"/>
  <c r="M916" i="1" s="1"/>
  <c r="O916" i="1" s="1"/>
  <c r="P916" i="1" l="1"/>
  <c r="M917" i="1" s="1"/>
  <c r="O917" i="1" s="1"/>
  <c r="N917" i="1"/>
  <c r="L918" i="1"/>
  <c r="P917" i="1" l="1"/>
  <c r="M918" i="1" s="1"/>
  <c r="O918" i="1" s="1"/>
  <c r="N918" i="1"/>
  <c r="L919" i="1"/>
  <c r="P918" i="1" l="1"/>
  <c r="M919" i="1" s="1"/>
  <c r="O919" i="1" s="1"/>
  <c r="N919" i="1"/>
  <c r="L920" i="1"/>
  <c r="P919" i="1" l="1"/>
  <c r="M920" i="1" s="1"/>
  <c r="O920" i="1" s="1"/>
  <c r="L921" i="1"/>
  <c r="N920" i="1"/>
  <c r="P920" i="1" l="1"/>
  <c r="M921" i="1" s="1"/>
  <c r="O921" i="1" s="1"/>
  <c r="N921" i="1"/>
  <c r="L922" i="1"/>
  <c r="P921" i="1" l="1"/>
  <c r="M922" i="1" s="1"/>
  <c r="O922" i="1" s="1"/>
  <c r="L923" i="1"/>
  <c r="N922" i="1"/>
  <c r="P922" i="1" l="1"/>
  <c r="M923" i="1" s="1"/>
  <c r="O923" i="1" s="1"/>
  <c r="N923" i="1"/>
  <c r="L924" i="1"/>
  <c r="P923" i="1" l="1"/>
  <c r="M924" i="1" s="1"/>
  <c r="O924" i="1" s="1"/>
  <c r="L925" i="1"/>
  <c r="N924" i="1"/>
  <c r="P924" i="1" l="1"/>
  <c r="M925" i="1" s="1"/>
  <c r="O925" i="1" s="1"/>
  <c r="N925" i="1"/>
  <c r="L926" i="1"/>
  <c r="P925" i="1" l="1"/>
  <c r="M926" i="1" s="1"/>
  <c r="O926" i="1" s="1"/>
  <c r="L927" i="1"/>
  <c r="N926" i="1"/>
  <c r="P926" i="1" l="1"/>
  <c r="M927" i="1" s="1"/>
  <c r="O927" i="1" s="1"/>
  <c r="N927" i="1"/>
  <c r="L928" i="1"/>
  <c r="P927" i="1" l="1"/>
  <c r="M928" i="1" s="1"/>
  <c r="O928" i="1" s="1"/>
  <c r="N928" i="1"/>
  <c r="L929" i="1"/>
  <c r="P928" i="1" l="1"/>
  <c r="M929" i="1" s="1"/>
  <c r="O929" i="1" s="1"/>
  <c r="N929" i="1"/>
  <c r="L930" i="1"/>
  <c r="P929" i="1" l="1"/>
  <c r="M930" i="1" s="1"/>
  <c r="O930" i="1" s="1"/>
  <c r="L931" i="1"/>
  <c r="N930" i="1"/>
  <c r="P930" i="1" l="1"/>
  <c r="M931" i="1" s="1"/>
  <c r="O931" i="1" s="1"/>
  <c r="L932" i="1"/>
  <c r="N931" i="1"/>
  <c r="P931" i="1" l="1"/>
  <c r="M932" i="1" s="1"/>
  <c r="O932" i="1" s="1"/>
  <c r="L933" i="1"/>
  <c r="N932" i="1"/>
  <c r="P932" i="1" l="1"/>
  <c r="M933" i="1" s="1"/>
  <c r="O933" i="1" s="1"/>
  <c r="N933" i="1"/>
  <c r="L934" i="1"/>
  <c r="P933" i="1" l="1"/>
  <c r="M934" i="1" s="1"/>
  <c r="O934" i="1" s="1"/>
  <c r="L935" i="1"/>
  <c r="N934" i="1"/>
  <c r="P934" i="1" l="1"/>
  <c r="M935" i="1" s="1"/>
  <c r="O935" i="1" s="1"/>
  <c r="N935" i="1"/>
  <c r="L936" i="1"/>
  <c r="P935" i="1" l="1"/>
  <c r="M936" i="1" s="1"/>
  <c r="O936" i="1" s="1"/>
  <c r="L937" i="1"/>
  <c r="N936" i="1"/>
  <c r="P936" i="1" l="1"/>
  <c r="M937" i="1" s="1"/>
  <c r="O937" i="1" s="1"/>
  <c r="N937" i="1"/>
  <c r="L938" i="1"/>
  <c r="P937" i="1" l="1"/>
  <c r="M938" i="1" s="1"/>
  <c r="O938" i="1" s="1"/>
  <c r="N938" i="1"/>
  <c r="L939" i="1"/>
  <c r="P938" i="1" l="1"/>
  <c r="M939" i="1" s="1"/>
  <c r="O939" i="1" s="1"/>
  <c r="L940" i="1"/>
  <c r="N939" i="1"/>
  <c r="P939" i="1" l="1"/>
  <c r="M940" i="1" s="1"/>
  <c r="O940" i="1" s="1"/>
  <c r="L941" i="1"/>
  <c r="N940" i="1"/>
  <c r="P940" i="1" l="1"/>
  <c r="M941" i="1" s="1"/>
  <c r="O941" i="1" s="1"/>
  <c r="N941" i="1"/>
  <c r="L942" i="1"/>
  <c r="P941" i="1" l="1"/>
  <c r="M942" i="1" s="1"/>
  <c r="O942" i="1" s="1"/>
  <c r="L943" i="1"/>
  <c r="N942" i="1"/>
  <c r="P942" i="1" l="1"/>
  <c r="M943" i="1" s="1"/>
  <c r="O943" i="1" s="1"/>
  <c r="L944" i="1"/>
  <c r="N943" i="1"/>
  <c r="P943" i="1" l="1"/>
  <c r="M944" i="1" s="1"/>
  <c r="O944" i="1" s="1"/>
  <c r="L945" i="1"/>
  <c r="N944" i="1"/>
  <c r="P944" i="1" l="1"/>
  <c r="M945" i="1" s="1"/>
  <c r="O945" i="1" s="1"/>
  <c r="N945" i="1"/>
  <c r="L946" i="1"/>
  <c r="P945" i="1" l="1"/>
  <c r="M946" i="1" s="1"/>
  <c r="O946" i="1" s="1"/>
  <c r="L947" i="1"/>
  <c r="N946" i="1"/>
  <c r="P946" i="1" l="1"/>
  <c r="M947" i="1" s="1"/>
  <c r="O947" i="1" s="1"/>
  <c r="L948" i="1"/>
  <c r="N947" i="1"/>
  <c r="P947" i="1" l="1"/>
  <c r="M948" i="1" s="1"/>
  <c r="O948" i="1" s="1"/>
  <c r="L949" i="1"/>
  <c r="N948" i="1"/>
  <c r="P948" i="1" l="1"/>
  <c r="M949" i="1" s="1"/>
  <c r="O949" i="1" s="1"/>
  <c r="N949" i="1"/>
  <c r="L950" i="1"/>
  <c r="P949" i="1" l="1"/>
  <c r="M950" i="1" s="1"/>
  <c r="O950" i="1" s="1"/>
  <c r="L951" i="1"/>
  <c r="N950" i="1"/>
  <c r="P950" i="1" l="1"/>
  <c r="M951" i="1" s="1"/>
  <c r="O951" i="1" s="1"/>
  <c r="N951" i="1"/>
  <c r="L952" i="1"/>
  <c r="P951" i="1" l="1"/>
  <c r="M952" i="1" s="1"/>
  <c r="O952" i="1" s="1"/>
  <c r="L953" i="1"/>
  <c r="N952" i="1"/>
  <c r="P952" i="1" l="1"/>
  <c r="M953" i="1" s="1"/>
  <c r="O953" i="1" s="1"/>
  <c r="N953" i="1"/>
  <c r="L954" i="1"/>
  <c r="P953" i="1" l="1"/>
  <c r="M954" i="1" s="1"/>
  <c r="O954" i="1" s="1"/>
  <c r="N954" i="1"/>
  <c r="L955" i="1"/>
  <c r="P954" i="1" l="1"/>
  <c r="M955" i="1" s="1"/>
  <c r="O955" i="1" s="1"/>
  <c r="L956" i="1"/>
  <c r="N955" i="1"/>
  <c r="P955" i="1" l="1"/>
  <c r="M956" i="1" s="1"/>
  <c r="O956" i="1" s="1"/>
  <c r="L957" i="1"/>
  <c r="N956" i="1"/>
  <c r="P956" i="1" l="1"/>
  <c r="M957" i="1" s="1"/>
  <c r="O957" i="1" s="1"/>
  <c r="N957" i="1"/>
  <c r="L958" i="1"/>
  <c r="P957" i="1" l="1"/>
  <c r="M958" i="1" s="1"/>
  <c r="O958" i="1" s="1"/>
  <c r="L959" i="1"/>
  <c r="N958" i="1"/>
  <c r="P958" i="1" l="1"/>
  <c r="M959" i="1" s="1"/>
  <c r="O959" i="1" s="1"/>
  <c r="N959" i="1"/>
  <c r="L960" i="1"/>
  <c r="P959" i="1" l="1"/>
  <c r="M960" i="1" s="1"/>
  <c r="O960" i="1" s="1"/>
  <c r="L961" i="1"/>
  <c r="N960" i="1"/>
  <c r="P960" i="1" l="1"/>
  <c r="M961" i="1" s="1"/>
  <c r="O961" i="1" s="1"/>
  <c r="N961" i="1"/>
  <c r="L962" i="1"/>
  <c r="P961" i="1" l="1"/>
  <c r="M962" i="1" s="1"/>
  <c r="O962" i="1" s="1"/>
  <c r="L963" i="1"/>
  <c r="N962" i="1"/>
  <c r="P962" i="1" l="1"/>
  <c r="M963" i="1" s="1"/>
  <c r="O963" i="1" s="1"/>
  <c r="L964" i="1"/>
  <c r="N963" i="1"/>
  <c r="P963" i="1" l="1"/>
  <c r="M964" i="1" s="1"/>
  <c r="O964" i="1" s="1"/>
  <c r="L965" i="1"/>
  <c r="N964" i="1"/>
  <c r="M965" i="1" l="1"/>
  <c r="O965" i="1" s="1"/>
  <c r="N965" i="1"/>
  <c r="L966" i="1"/>
  <c r="P965" i="1" l="1"/>
  <c r="L967" i="1"/>
  <c r="M966" i="1"/>
  <c r="O966" i="1" s="1"/>
  <c r="N966" i="1"/>
  <c r="P966" i="1" l="1"/>
  <c r="M967" i="1"/>
  <c r="O967" i="1" s="1"/>
  <c r="N967" i="1"/>
  <c r="P967" i="1" l="1"/>
</calcChain>
</file>

<file path=xl/sharedStrings.xml><?xml version="1.0" encoding="utf-8"?>
<sst xmlns="http://schemas.openxmlformats.org/spreadsheetml/2006/main" count="65" uniqueCount="56">
  <si>
    <t>Dein Alter</t>
  </si>
  <si>
    <t>Rentenende</t>
  </si>
  <si>
    <t>Anfangsbestand</t>
  </si>
  <si>
    <t>Zinssatz</t>
  </si>
  <si>
    <t>Endbestand</t>
  </si>
  <si>
    <t>Jahr</t>
  </si>
  <si>
    <t>Zinsen</t>
  </si>
  <si>
    <t>Eingaben</t>
  </si>
  <si>
    <t>Anfangskapital</t>
  </si>
  <si>
    <t>Sparrate pro Monat</t>
  </si>
  <si>
    <t>Entnahmestart mit xxx</t>
  </si>
  <si>
    <t>Ansparzeit</t>
  </si>
  <si>
    <t>Endkapital</t>
  </si>
  <si>
    <t>Einzahlung</t>
  </si>
  <si>
    <t>Ansparphase</t>
  </si>
  <si>
    <t>Entnahmezeitraum</t>
  </si>
  <si>
    <t>Restwert</t>
  </si>
  <si>
    <t xml:space="preserve">r </t>
  </si>
  <si>
    <t>Zahlart</t>
  </si>
  <si>
    <t>ZZR</t>
  </si>
  <si>
    <t>RMZ</t>
  </si>
  <si>
    <t>F</t>
  </si>
  <si>
    <t>Monatl. Auszahlung</t>
  </si>
  <si>
    <r>
      <t xml:space="preserve">Entnahmeplan </t>
    </r>
    <r>
      <rPr>
        <b/>
        <u/>
        <sz val="16"/>
        <color rgb="FFFF0000"/>
        <rFont val="Calibri"/>
        <family val="2"/>
      </rPr>
      <t>ohne</t>
    </r>
    <r>
      <rPr>
        <b/>
        <sz val="16"/>
        <color theme="1"/>
        <rFont val="Calibri"/>
        <family val="2"/>
        <scheme val="minor"/>
      </rPr>
      <t xml:space="preserve"> Kapitalverbrauch</t>
    </r>
  </si>
  <si>
    <r>
      <t xml:space="preserve">Entnahmeplan </t>
    </r>
    <r>
      <rPr>
        <b/>
        <u/>
        <sz val="16"/>
        <color rgb="FFFF0000"/>
        <rFont val="Calibri"/>
        <family val="2"/>
      </rPr>
      <t>mit</t>
    </r>
    <r>
      <rPr>
        <b/>
        <sz val="16"/>
        <color theme="1"/>
        <rFont val="Calibri"/>
        <family val="2"/>
        <scheme val="minor"/>
      </rPr>
      <t xml:space="preserve"> Kapitalverbrauch</t>
    </r>
  </si>
  <si>
    <t>Monatl. Entnahme</t>
  </si>
  <si>
    <t>Zinsgutschriften</t>
  </si>
  <si>
    <t>Monat</t>
  </si>
  <si>
    <t>initial capital</t>
  </si>
  <si>
    <t>savings rate per month</t>
  </si>
  <si>
    <t>interest rate</t>
  </si>
  <si>
    <t>payment method</t>
  </si>
  <si>
    <t>Your age</t>
  </si>
  <si>
    <t>Picking start with xxx</t>
  </si>
  <si>
    <t>retirement</t>
  </si>
  <si>
    <t>final capital</t>
  </si>
  <si>
    <t>accumulation time</t>
  </si>
  <si>
    <t>withdrawal period</t>
  </si>
  <si>
    <t>residual value</t>
  </si>
  <si>
    <t>right</t>
  </si>
  <si>
    <t>inputs</t>
  </si>
  <si>
    <t>accumulation phase</t>
  </si>
  <si>
    <t>Year</t>
  </si>
  <si>
    <t>Openigng Inventory</t>
  </si>
  <si>
    <t>Interest Charges</t>
  </si>
  <si>
    <t>Deposits</t>
  </si>
  <si>
    <t>Ending Stock</t>
  </si>
  <si>
    <t>Withdrawal plan with capital consumption</t>
  </si>
  <si>
    <t>Withdrawal plan without capital consumption</t>
  </si>
  <si>
    <t>Month</t>
  </si>
  <si>
    <t>Monthly Removal</t>
  </si>
  <si>
    <t>interest credits</t>
  </si>
  <si>
    <t>Endingstock</t>
  </si>
  <si>
    <t>Opening Inventory</t>
  </si>
  <si>
    <t>Interest charges</t>
  </si>
  <si>
    <t>Monthly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</si>
</sst>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\ &quot;€&quot;;[Red]\-#,##0.00\ &quot;€&quot;"/>
    <numFmt numFmtId="165" formatCode="_-* #,##0.00\ &quot;€&quot;_-;\-* #,##0.00\ &quot;€&quot;_-;_-* &quot;-&quot;??\ &quot;€&quot;_-;_-@_-"/>
    <numFmt numFmtId="170" formatCode="#,##0.00000000000_);[Red]\(#,##0.00000000000\)"/>
    <numFmt numFmtId="171" formatCode="#,##0.0000000000000_);[Red]\(#,##0.00000000000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2" borderId="2" xfId="1" applyFont="1" applyFill="1" applyBorder="1"/>
    <xf numFmtId="0" fontId="0" fillId="2" borderId="3" xfId="0" applyFill="1" applyBorder="1"/>
    <xf numFmtId="165" fontId="0" fillId="2" borderId="1" xfId="1" applyFont="1" applyFill="1" applyBorder="1"/>
    <xf numFmtId="9" fontId="0" fillId="2" borderId="1" xfId="2" applyFont="1" applyFill="1" applyBorder="1"/>
    <xf numFmtId="0" fontId="0" fillId="2" borderId="1" xfId="0" applyFill="1" applyBorder="1"/>
    <xf numFmtId="0" fontId="3" fillId="0" borderId="0" xfId="0" applyFont="1"/>
    <xf numFmtId="0" fontId="3" fillId="0" borderId="0" xfId="0" applyFont="1" applyAlignment="1">
      <alignment horizontal="left"/>
    </xf>
    <xf numFmtId="165" fontId="2" fillId="0" borderId="0" xfId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3" fontId="0" fillId="0" borderId="0" xfId="0" applyNumberFormat="1"/>
    <xf numFmtId="165" fontId="2" fillId="0" borderId="0" xfId="1" applyNumberFormat="1" applyFont="1"/>
    <xf numFmtId="170" fontId="2" fillId="0" borderId="0" xfId="0" applyNumberFormat="1" applyFont="1"/>
    <xf numFmtId="171" fontId="0" fillId="0" borderId="0" xfId="0" applyNumberForma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67FE-20D7-490D-84B7-3BE9B5E479B6}">
  <dimension ref="A1:V970"/>
  <sheetViews>
    <sheetView tabSelected="1" topLeftCell="K1" zoomScale="175" zoomScaleNormal="100" workbookViewId="0">
      <selection activeCell="N6" sqref="N6"/>
    </sheetView>
  </sheetViews>
  <sheetFormatPr baseColWidth="10" defaultRowHeight="15" x14ac:dyDescent="0.2"/>
  <cols>
    <col min="1" max="1" width="18.33203125" bestFit="1" customWidth="1"/>
    <col min="2" max="2" width="21" bestFit="1" customWidth="1"/>
    <col min="3" max="3" width="14.5" bestFit="1" customWidth="1"/>
    <col min="6" max="6" width="11.5" style="3"/>
    <col min="7" max="7" width="16.5" bestFit="1" customWidth="1"/>
    <col min="8" max="8" width="16.5" customWidth="1"/>
    <col min="9" max="9" width="12" bestFit="1" customWidth="1"/>
    <col min="10" max="10" width="15.33203125" style="4" bestFit="1" customWidth="1"/>
    <col min="11" max="11" width="13" style="4" customWidth="1"/>
    <col min="12" max="12" width="13" style="15" customWidth="1"/>
    <col min="13" max="13" width="15.33203125" style="4" bestFit="1" customWidth="1"/>
    <col min="14" max="14" width="17.83203125" style="4" bestFit="1" customWidth="1"/>
    <col min="15" max="15" width="18.5" style="4" customWidth="1"/>
    <col min="16" max="16" width="13.83203125" style="4" bestFit="1" customWidth="1"/>
    <col min="19" max="19" width="19.33203125" bestFit="1" customWidth="1"/>
    <col min="20" max="20" width="20.83203125" customWidth="1"/>
    <col min="21" max="21" width="18.5" style="4" bestFit="1" customWidth="1"/>
    <col min="25" max="25" width="14.6640625" customWidth="1"/>
    <col min="26" max="26" width="18.5" bestFit="1" customWidth="1"/>
    <col min="27" max="27" width="13" bestFit="1" customWidth="1"/>
  </cols>
  <sheetData>
    <row r="1" spans="1:22" ht="21" x14ac:dyDescent="0.25">
      <c r="F1" s="12" t="s">
        <v>41</v>
      </c>
      <c r="L1" s="17">
        <v>4</v>
      </c>
      <c r="M1" s="4" t="s">
        <v>47</v>
      </c>
      <c r="R1" s="16">
        <v>5</v>
      </c>
    </row>
    <row r="2" spans="1:22" s="11" customFormat="1" ht="21" x14ac:dyDescent="0.25">
      <c r="A2" s="11" t="s">
        <v>40</v>
      </c>
      <c r="B2" s="11" t="s">
        <v>7</v>
      </c>
      <c r="F2" s="12" t="s">
        <v>14</v>
      </c>
      <c r="L2" s="12" t="s">
        <v>24</v>
      </c>
      <c r="R2" s="11" t="s">
        <v>23</v>
      </c>
    </row>
    <row r="3" spans="1:22" x14ac:dyDescent="0.2">
      <c r="F3" s="3" t="s">
        <v>42</v>
      </c>
      <c r="G3" t="s">
        <v>43</v>
      </c>
      <c r="H3" t="s">
        <v>44</v>
      </c>
      <c r="I3" t="s">
        <v>45</v>
      </c>
      <c r="J3" s="4" t="s">
        <v>46</v>
      </c>
      <c r="L3" s="3"/>
      <c r="M3"/>
      <c r="N3" s="16">
        <v>10</v>
      </c>
      <c r="O3" s="21"/>
      <c r="P3"/>
      <c r="R3" t="s">
        <v>48</v>
      </c>
    </row>
    <row r="4" spans="1:22" ht="16" thickBot="1" x14ac:dyDescent="0.25">
      <c r="L4" s="3" t="s">
        <v>49</v>
      </c>
      <c r="M4" t="s">
        <v>43</v>
      </c>
      <c r="N4" t="s">
        <v>50</v>
      </c>
      <c r="O4" t="s">
        <v>51</v>
      </c>
      <c r="P4" t="s">
        <v>52</v>
      </c>
      <c r="R4" t="s">
        <v>42</v>
      </c>
      <c r="S4" t="s">
        <v>53</v>
      </c>
      <c r="T4" t="s">
        <v>54</v>
      </c>
      <c r="U4" s="4" t="s">
        <v>55</v>
      </c>
    </row>
    <row r="5" spans="1:22" ht="16" thickBot="1" x14ac:dyDescent="0.25">
      <c r="A5" t="s">
        <v>28</v>
      </c>
      <c r="B5" t="s">
        <v>8</v>
      </c>
      <c r="C5" s="8">
        <v>100000</v>
      </c>
      <c r="D5" s="17">
        <v>3</v>
      </c>
      <c r="F5" s="3" t="s">
        <v>5</v>
      </c>
      <c r="G5" t="s">
        <v>2</v>
      </c>
      <c r="H5" t="s">
        <v>6</v>
      </c>
      <c r="I5" t="s">
        <v>13</v>
      </c>
      <c r="J5" s="4" t="s">
        <v>4</v>
      </c>
      <c r="L5" s="3" t="s">
        <v>27</v>
      </c>
      <c r="M5" t="s">
        <v>2</v>
      </c>
      <c r="N5" s="4" t="s">
        <v>25</v>
      </c>
      <c r="O5" t="s">
        <v>26</v>
      </c>
      <c r="P5" t="s">
        <v>4</v>
      </c>
      <c r="R5" t="s">
        <v>5</v>
      </c>
      <c r="S5" t="s">
        <v>2</v>
      </c>
      <c r="T5" t="s">
        <v>6</v>
      </c>
      <c r="U5" s="4" t="s">
        <v>22</v>
      </c>
    </row>
    <row r="6" spans="1:22" ht="16" thickBot="1" x14ac:dyDescent="0.25">
      <c r="A6" t="s">
        <v>29</v>
      </c>
      <c r="B6" t="s">
        <v>9</v>
      </c>
      <c r="C6" s="6">
        <v>1000</v>
      </c>
      <c r="D6" s="17">
        <v>1</v>
      </c>
      <c r="F6" s="3">
        <f>IF(C$15&gt;0,1,0)</f>
        <v>1</v>
      </c>
      <c r="G6" s="2">
        <f>C5</f>
        <v>100000</v>
      </c>
      <c r="H6" s="2">
        <f>IF(C$8=0,G6*C$7,(G6+I6)*C$7)</f>
        <v>5000</v>
      </c>
      <c r="I6" s="2">
        <f>IF(F6&gt;0,C$19,0)</f>
        <v>12000</v>
      </c>
      <c r="J6" s="13">
        <f>G6+H6+I6</f>
        <v>117000</v>
      </c>
      <c r="K6" s="13"/>
      <c r="L6" s="3">
        <f>C16*12</f>
        <v>960</v>
      </c>
      <c r="M6" s="5">
        <f>C12</f>
        <v>662121.21974910307</v>
      </c>
      <c r="N6" s="14">
        <f>IF(L6&gt;0,PMT(C$7/12,C$16*12,C$12)*-1,0)</f>
        <v>2810.7486734123722</v>
      </c>
      <c r="O6" s="5">
        <f>M6*C$7*30/360</f>
        <v>2758.8384156212628</v>
      </c>
      <c r="P6" s="5">
        <f>M6-N6+O6</f>
        <v>662069.30949131201</v>
      </c>
      <c r="R6">
        <f>IF(C$16&gt;0,C$16,0)</f>
        <v>80</v>
      </c>
      <c r="S6" s="5">
        <f t="shared" ref="S6:S37" si="0">IF(R6&gt;0,C$12,0)</f>
        <v>662121.21974910307</v>
      </c>
      <c r="T6" s="5">
        <f>S6*C$7</f>
        <v>33106.060987455152</v>
      </c>
      <c r="U6" s="14">
        <f>T6/12</f>
        <v>2758.8384156212628</v>
      </c>
      <c r="V6" s="5"/>
    </row>
    <row r="7" spans="1:22" ht="16" thickBot="1" x14ac:dyDescent="0.25">
      <c r="A7" t="s">
        <v>30</v>
      </c>
      <c r="B7" t="s">
        <v>3</v>
      </c>
      <c r="C7" s="9">
        <v>0.05</v>
      </c>
      <c r="D7" s="17">
        <v>2</v>
      </c>
      <c r="F7" s="3">
        <f>IF(C$15&gt;1,2,0)</f>
        <v>2</v>
      </c>
      <c r="G7" s="2">
        <f>J6</f>
        <v>117000</v>
      </c>
      <c r="H7" s="2">
        <f t="shared" ref="H7:H70" si="1">IF(C$8=0,G7*C$7,(G7+I7)*C$7)</f>
        <v>5850</v>
      </c>
      <c r="I7" s="2">
        <f t="shared" ref="I7:I37" si="2">IF(F7&gt;0,C$19,0)</f>
        <v>12000</v>
      </c>
      <c r="J7" s="13">
        <f>IF(F7&gt;0,G7+I7+H7,0)</f>
        <v>134850</v>
      </c>
      <c r="K7" s="13"/>
      <c r="L7" s="3">
        <f>IF(L6&gt;0,L6-1,0)</f>
        <v>959</v>
      </c>
      <c r="M7" s="5">
        <f t="shared" ref="M7:M38" si="3">IF(L7&gt;0,P6,0)</f>
        <v>662069.30949131201</v>
      </c>
      <c r="N7" s="14">
        <f t="shared" ref="N7:N70" si="4">IF(L7&gt;0,PMT(C$7/12,C$16*12,C$12)*-1,0)</f>
        <v>2810.7486734123722</v>
      </c>
      <c r="O7" s="5">
        <f t="shared" ref="O7:O70" si="5">M7*C$7*30/360</f>
        <v>2758.6221228804666</v>
      </c>
      <c r="P7" s="5">
        <f t="shared" ref="P7:P70" si="6">M7-N7+O7</f>
        <v>662017.18294078007</v>
      </c>
      <c r="R7">
        <f>IF(R6&gt;0,R6-1,0)</f>
        <v>79</v>
      </c>
      <c r="S7" s="5">
        <f t="shared" si="0"/>
        <v>662121.21974910307</v>
      </c>
      <c r="T7" s="5">
        <f t="shared" ref="T6:T37" si="7">S7*C$7</f>
        <v>33106.060987455152</v>
      </c>
      <c r="U7" s="14">
        <f t="shared" ref="U7:U70" si="8">T7/12</f>
        <v>2758.8384156212628</v>
      </c>
    </row>
    <row r="8" spans="1:22" ht="16" thickBot="1" x14ac:dyDescent="0.25">
      <c r="A8" t="s">
        <v>31</v>
      </c>
      <c r="B8" t="s">
        <v>18</v>
      </c>
      <c r="C8" s="10">
        <v>0</v>
      </c>
      <c r="D8" t="s">
        <v>21</v>
      </c>
      <c r="F8" s="3">
        <f>IF(C$15&gt;2,3,0)</f>
        <v>3</v>
      </c>
      <c r="G8" s="2">
        <f t="shared" ref="G8:G39" si="9">IF(F8&gt;0,J7,0)</f>
        <v>134850</v>
      </c>
      <c r="H8" s="2">
        <f t="shared" si="1"/>
        <v>6742.5</v>
      </c>
      <c r="I8" s="2">
        <f>IF(F8&gt;0,C$19,0)</f>
        <v>12000</v>
      </c>
      <c r="J8" s="13">
        <f t="shared" ref="J8:J71" si="10">IF(F8&gt;0,G8+I8+H8,0)</f>
        <v>153592.5</v>
      </c>
      <c r="K8" s="13"/>
      <c r="L8" s="3">
        <f t="shared" ref="L8:L71" si="11">IF(L7&gt;0,L7-1,0)</f>
        <v>958</v>
      </c>
      <c r="M8" s="5">
        <f t="shared" si="3"/>
        <v>662017.18294078007</v>
      </c>
      <c r="N8" s="14">
        <f t="shared" si="4"/>
        <v>2810.7486734123722</v>
      </c>
      <c r="O8" s="5">
        <f t="shared" si="5"/>
        <v>2758.404928919917</v>
      </c>
      <c r="P8" s="5">
        <f t="shared" si="6"/>
        <v>661964.83919628756</v>
      </c>
      <c r="R8">
        <f t="shared" ref="R8:R71" si="12">IF(R7&gt;0,R7-1,0)</f>
        <v>78</v>
      </c>
      <c r="S8" s="5">
        <f t="shared" si="0"/>
        <v>662121.21974910307</v>
      </c>
      <c r="T8" s="5">
        <f t="shared" si="7"/>
        <v>33106.060987455152</v>
      </c>
      <c r="U8" s="14">
        <f t="shared" si="8"/>
        <v>2758.8384156212628</v>
      </c>
    </row>
    <row r="9" spans="1:22" ht="16" thickBot="1" x14ac:dyDescent="0.25">
      <c r="A9" t="s">
        <v>32</v>
      </c>
      <c r="B9" t="s">
        <v>0</v>
      </c>
      <c r="C9" s="10">
        <v>0</v>
      </c>
      <c r="D9" s="17">
        <v>6</v>
      </c>
      <c r="F9" s="3">
        <f>IF(C$15&gt;3,4,0)</f>
        <v>4</v>
      </c>
      <c r="G9" s="2">
        <f t="shared" si="9"/>
        <v>153592.5</v>
      </c>
      <c r="H9" s="2">
        <f t="shared" si="1"/>
        <v>7679.625</v>
      </c>
      <c r="I9" s="2">
        <f t="shared" si="2"/>
        <v>12000</v>
      </c>
      <c r="J9" s="13">
        <f t="shared" si="10"/>
        <v>173272.125</v>
      </c>
      <c r="K9" s="13"/>
      <c r="L9" s="3">
        <f t="shared" si="11"/>
        <v>957</v>
      </c>
      <c r="M9" s="5">
        <f t="shared" si="3"/>
        <v>661964.83919628756</v>
      </c>
      <c r="N9" s="14">
        <f t="shared" si="4"/>
        <v>2810.7486734123722</v>
      </c>
      <c r="O9" s="5">
        <f t="shared" si="5"/>
        <v>2758.1868299845319</v>
      </c>
      <c r="P9" s="5">
        <f t="shared" si="6"/>
        <v>661912.27735285973</v>
      </c>
      <c r="R9">
        <f t="shared" si="12"/>
        <v>77</v>
      </c>
      <c r="S9" s="5">
        <f t="shared" si="0"/>
        <v>662121.21974910307</v>
      </c>
      <c r="T9" s="5">
        <f t="shared" si="7"/>
        <v>33106.060987455152</v>
      </c>
      <c r="U9" s="14">
        <f t="shared" si="8"/>
        <v>2758.8384156212628</v>
      </c>
    </row>
    <row r="10" spans="1:22" ht="16" thickBot="1" x14ac:dyDescent="0.25">
      <c r="A10" t="s">
        <v>33</v>
      </c>
      <c r="B10" t="s">
        <v>10</v>
      </c>
      <c r="C10" s="7">
        <v>20</v>
      </c>
      <c r="D10" s="17">
        <v>7</v>
      </c>
      <c r="F10" s="3">
        <f>IF(C$15&gt;4,5,0)</f>
        <v>5</v>
      </c>
      <c r="G10" s="2">
        <f t="shared" si="9"/>
        <v>173272.125</v>
      </c>
      <c r="H10" s="2">
        <f t="shared" si="1"/>
        <v>8663.6062500000007</v>
      </c>
      <c r="I10" s="2">
        <f t="shared" si="2"/>
        <v>12000</v>
      </c>
      <c r="J10" s="13">
        <f t="shared" si="10"/>
        <v>193935.73125000001</v>
      </c>
      <c r="K10" s="13"/>
      <c r="L10" s="3">
        <f t="shared" si="11"/>
        <v>956</v>
      </c>
      <c r="M10" s="5">
        <f t="shared" si="3"/>
        <v>661912.27735285973</v>
      </c>
      <c r="N10" s="14">
        <f t="shared" si="4"/>
        <v>2810.7486734123722</v>
      </c>
      <c r="O10" s="5">
        <f t="shared" si="5"/>
        <v>2757.9678223035826</v>
      </c>
      <c r="P10" s="5">
        <f t="shared" si="6"/>
        <v>661859.49650175089</v>
      </c>
      <c r="R10">
        <f t="shared" si="12"/>
        <v>76</v>
      </c>
      <c r="S10" s="5">
        <f t="shared" si="0"/>
        <v>662121.21974910307</v>
      </c>
      <c r="T10" s="5">
        <f t="shared" si="7"/>
        <v>33106.060987455152</v>
      </c>
      <c r="U10" s="14">
        <f t="shared" si="8"/>
        <v>2758.8384156212628</v>
      </c>
    </row>
    <row r="11" spans="1:22" ht="16" thickBot="1" x14ac:dyDescent="0.25">
      <c r="A11" t="s">
        <v>34</v>
      </c>
      <c r="B11" t="s">
        <v>1</v>
      </c>
      <c r="C11" s="10">
        <v>100</v>
      </c>
      <c r="D11" s="17">
        <v>8</v>
      </c>
      <c r="F11" s="3">
        <f>IF(C$15&gt;5,6,0)</f>
        <v>6</v>
      </c>
      <c r="G11" s="2">
        <f t="shared" si="9"/>
        <v>193935.73125000001</v>
      </c>
      <c r="H11" s="2">
        <f t="shared" si="1"/>
        <v>9696.7865625000013</v>
      </c>
      <c r="I11" s="2">
        <f t="shared" si="2"/>
        <v>12000</v>
      </c>
      <c r="J11" s="13">
        <f t="shared" si="10"/>
        <v>215632.51781250001</v>
      </c>
      <c r="K11" s="13"/>
      <c r="L11" s="3">
        <f t="shared" si="11"/>
        <v>955</v>
      </c>
      <c r="M11" s="5">
        <f t="shared" si="3"/>
        <v>661859.49650175089</v>
      </c>
      <c r="N11" s="14">
        <f t="shared" si="4"/>
        <v>2810.7486734123722</v>
      </c>
      <c r="O11" s="5">
        <f t="shared" si="5"/>
        <v>2757.7479020906294</v>
      </c>
      <c r="P11" s="5">
        <f t="shared" si="6"/>
        <v>661806.49573042919</v>
      </c>
      <c r="R11">
        <f t="shared" si="12"/>
        <v>75</v>
      </c>
      <c r="S11" s="5">
        <f t="shared" si="0"/>
        <v>662121.21974910307</v>
      </c>
      <c r="T11" s="5">
        <f t="shared" si="7"/>
        <v>33106.060987455152</v>
      </c>
      <c r="U11" s="14">
        <f t="shared" si="8"/>
        <v>2758.8384156212628</v>
      </c>
    </row>
    <row r="12" spans="1:22" x14ac:dyDescent="0.2">
      <c r="A12" t="s">
        <v>35</v>
      </c>
      <c r="B12" t="s">
        <v>12</v>
      </c>
      <c r="C12" s="5">
        <f>FV(C7,C15,C19,C5,C8)*-1</f>
        <v>662121.21974910307</v>
      </c>
      <c r="D12" s="17">
        <v>9</v>
      </c>
      <c r="F12" s="3">
        <f>IF(C$15&gt;6,7,0)</f>
        <v>7</v>
      </c>
      <c r="G12" s="2">
        <f t="shared" si="9"/>
        <v>215632.51781250001</v>
      </c>
      <c r="H12" s="2">
        <f t="shared" si="1"/>
        <v>10781.625890625</v>
      </c>
      <c r="I12" s="2">
        <f t="shared" si="2"/>
        <v>12000</v>
      </c>
      <c r="J12" s="13">
        <f t="shared" si="10"/>
        <v>238414.14370312501</v>
      </c>
      <c r="K12" s="13"/>
      <c r="L12" s="3">
        <f t="shared" si="11"/>
        <v>954</v>
      </c>
      <c r="M12" s="5">
        <f t="shared" si="3"/>
        <v>661806.49573042919</v>
      </c>
      <c r="N12" s="14">
        <f t="shared" si="4"/>
        <v>2810.7486734123722</v>
      </c>
      <c r="O12" s="5">
        <f t="shared" si="5"/>
        <v>2757.5270655434551</v>
      </c>
      <c r="P12" s="5">
        <f t="shared" si="6"/>
        <v>661753.27412256028</v>
      </c>
      <c r="R12">
        <f t="shared" si="12"/>
        <v>74</v>
      </c>
      <c r="S12" s="5">
        <f t="shared" si="0"/>
        <v>662121.21974910307</v>
      </c>
      <c r="T12" s="5">
        <f t="shared" si="7"/>
        <v>33106.060987455152</v>
      </c>
      <c r="U12" s="14">
        <f t="shared" si="8"/>
        <v>2758.8384156212628</v>
      </c>
    </row>
    <row r="13" spans="1:22" x14ac:dyDescent="0.2">
      <c r="F13" s="3">
        <f>IF(C$15&gt;7,8,0)</f>
        <v>8</v>
      </c>
      <c r="G13" s="2">
        <f t="shared" si="9"/>
        <v>238414.14370312501</v>
      </c>
      <c r="H13" s="2">
        <f t="shared" si="1"/>
        <v>11920.70718515625</v>
      </c>
      <c r="I13" s="2">
        <f t="shared" si="2"/>
        <v>12000</v>
      </c>
      <c r="J13" s="13">
        <f t="shared" si="10"/>
        <v>262334.85088828125</v>
      </c>
      <c r="K13" s="13"/>
      <c r="L13" s="3">
        <f t="shared" si="11"/>
        <v>953</v>
      </c>
      <c r="M13" s="5">
        <f t="shared" si="3"/>
        <v>661753.27412256028</v>
      </c>
      <c r="N13" s="14">
        <f t="shared" si="4"/>
        <v>2810.7486734123722</v>
      </c>
      <c r="O13" s="5">
        <f t="shared" si="5"/>
        <v>2757.305308844001</v>
      </c>
      <c r="P13" s="5">
        <f t="shared" si="6"/>
        <v>661699.83075799188</v>
      </c>
      <c r="R13">
        <f t="shared" si="12"/>
        <v>73</v>
      </c>
      <c r="S13" s="5">
        <f t="shared" si="0"/>
        <v>662121.21974910307</v>
      </c>
      <c r="T13" s="5">
        <f t="shared" si="7"/>
        <v>33106.060987455152</v>
      </c>
      <c r="U13" s="14">
        <f t="shared" si="8"/>
        <v>2758.8384156212628</v>
      </c>
    </row>
    <row r="14" spans="1:22" x14ac:dyDescent="0.2">
      <c r="F14" s="3">
        <f>IF(C$15&gt;8,9,0)</f>
        <v>9</v>
      </c>
      <c r="G14" s="2">
        <f t="shared" si="9"/>
        <v>262334.85088828125</v>
      </c>
      <c r="H14" s="2">
        <f t="shared" si="1"/>
        <v>13116.742544414063</v>
      </c>
      <c r="I14" s="2">
        <f t="shared" si="2"/>
        <v>12000</v>
      </c>
      <c r="J14" s="13">
        <f t="shared" si="10"/>
        <v>287451.59343269531</v>
      </c>
      <c r="K14" s="13"/>
      <c r="L14" s="3">
        <f t="shared" si="11"/>
        <v>952</v>
      </c>
      <c r="M14" s="5">
        <f t="shared" si="3"/>
        <v>661699.83075799188</v>
      </c>
      <c r="N14" s="14">
        <f t="shared" si="4"/>
        <v>2810.7486734123722</v>
      </c>
      <c r="O14" s="5">
        <f t="shared" si="5"/>
        <v>2757.0826281582995</v>
      </c>
      <c r="P14" s="5">
        <f t="shared" si="6"/>
        <v>661646.16471273778</v>
      </c>
      <c r="R14">
        <f t="shared" si="12"/>
        <v>72</v>
      </c>
      <c r="S14" s="5">
        <f t="shared" si="0"/>
        <v>662121.21974910307</v>
      </c>
      <c r="T14" s="5">
        <f t="shared" si="7"/>
        <v>33106.060987455152</v>
      </c>
      <c r="U14" s="14">
        <f t="shared" si="8"/>
        <v>2758.8384156212628</v>
      </c>
    </row>
    <row r="15" spans="1:22" x14ac:dyDescent="0.2">
      <c r="A15" t="s">
        <v>36</v>
      </c>
      <c r="B15" t="s">
        <v>11</v>
      </c>
      <c r="C15">
        <f>C10-C9</f>
        <v>20</v>
      </c>
      <c r="D15" t="s">
        <v>19</v>
      </c>
      <c r="F15" s="3">
        <f>IF(C$15&gt;9,10,0)</f>
        <v>10</v>
      </c>
      <c r="G15" s="2">
        <f t="shared" si="9"/>
        <v>287451.59343269531</v>
      </c>
      <c r="H15" s="2">
        <f t="shared" si="1"/>
        <v>14372.579671634767</v>
      </c>
      <c r="I15" s="2">
        <f t="shared" si="2"/>
        <v>12000</v>
      </c>
      <c r="J15" s="13">
        <f t="shared" si="10"/>
        <v>313824.17310433008</v>
      </c>
      <c r="K15" s="13"/>
      <c r="L15" s="3">
        <f t="shared" si="11"/>
        <v>951</v>
      </c>
      <c r="M15" s="5">
        <f t="shared" si="3"/>
        <v>661646.16471273778</v>
      </c>
      <c r="N15" s="14">
        <f t="shared" si="4"/>
        <v>2810.7486734123722</v>
      </c>
      <c r="O15" s="5">
        <f t="shared" si="5"/>
        <v>2756.8590196364075</v>
      </c>
      <c r="P15" s="5">
        <f t="shared" si="6"/>
        <v>661592.27505896182</v>
      </c>
      <c r="Q15" s="5"/>
      <c r="R15">
        <f t="shared" si="12"/>
        <v>71</v>
      </c>
      <c r="S15" s="5">
        <f t="shared" si="0"/>
        <v>662121.21974910307</v>
      </c>
      <c r="T15" s="5">
        <f t="shared" si="7"/>
        <v>33106.060987455152</v>
      </c>
      <c r="U15" s="14">
        <f t="shared" si="8"/>
        <v>2758.8384156212628</v>
      </c>
    </row>
    <row r="16" spans="1:22" x14ac:dyDescent="0.2">
      <c r="A16" t="s">
        <v>37</v>
      </c>
      <c r="B16" t="s">
        <v>15</v>
      </c>
      <c r="C16">
        <f>C11-C10</f>
        <v>80</v>
      </c>
      <c r="F16" s="3">
        <f>IF(C$15&gt;10,11,0)</f>
        <v>11</v>
      </c>
      <c r="G16" s="2">
        <f t="shared" si="9"/>
        <v>313824.17310433008</v>
      </c>
      <c r="H16" s="2">
        <f t="shared" si="1"/>
        <v>15691.208655216506</v>
      </c>
      <c r="I16" s="2">
        <f t="shared" si="2"/>
        <v>12000</v>
      </c>
      <c r="J16" s="13">
        <f t="shared" si="10"/>
        <v>341515.38175954658</v>
      </c>
      <c r="K16" s="13"/>
      <c r="L16" s="3">
        <f t="shared" si="11"/>
        <v>950</v>
      </c>
      <c r="M16" s="5">
        <f t="shared" si="3"/>
        <v>661592.27505896182</v>
      </c>
      <c r="N16" s="14">
        <f t="shared" si="4"/>
        <v>2810.7486734123722</v>
      </c>
      <c r="O16" s="5">
        <f t="shared" si="5"/>
        <v>2756.6344794123406</v>
      </c>
      <c r="P16" s="5">
        <f t="shared" si="6"/>
        <v>661538.1608649618</v>
      </c>
      <c r="R16">
        <f t="shared" si="12"/>
        <v>70</v>
      </c>
      <c r="S16" s="5">
        <f t="shared" si="0"/>
        <v>662121.21974910307</v>
      </c>
      <c r="T16" s="5">
        <f t="shared" si="7"/>
        <v>33106.060987455152</v>
      </c>
      <c r="U16" s="14">
        <f t="shared" si="8"/>
        <v>2758.8384156212628</v>
      </c>
    </row>
    <row r="17" spans="1:21" x14ac:dyDescent="0.2">
      <c r="A17" t="s">
        <v>38</v>
      </c>
      <c r="B17" t="s">
        <v>16</v>
      </c>
      <c r="C17" s="1">
        <v>50000</v>
      </c>
      <c r="F17" s="3">
        <f>IF(C$15&gt;11,12,0)</f>
        <v>12</v>
      </c>
      <c r="G17" s="2">
        <f t="shared" si="9"/>
        <v>341515.38175954658</v>
      </c>
      <c r="H17" s="2">
        <f t="shared" si="1"/>
        <v>17075.769087977329</v>
      </c>
      <c r="I17" s="2">
        <f t="shared" si="2"/>
        <v>12000</v>
      </c>
      <c r="J17" s="13">
        <f t="shared" si="10"/>
        <v>370591.15084752394</v>
      </c>
      <c r="K17" s="13"/>
      <c r="L17" s="3">
        <f t="shared" si="11"/>
        <v>949</v>
      </c>
      <c r="M17" s="5">
        <f t="shared" si="3"/>
        <v>661538.1608649618</v>
      </c>
      <c r="N17" s="14">
        <f t="shared" si="4"/>
        <v>2810.7486734123722</v>
      </c>
      <c r="O17" s="5">
        <f t="shared" si="5"/>
        <v>2756.4090036040075</v>
      </c>
      <c r="P17" s="5">
        <f t="shared" si="6"/>
        <v>661483.8211951534</v>
      </c>
      <c r="Q17" s="5"/>
      <c r="R17">
        <f t="shared" si="12"/>
        <v>69</v>
      </c>
      <c r="S17" s="5">
        <f t="shared" si="0"/>
        <v>662121.21974910307</v>
      </c>
      <c r="T17" s="5">
        <f t="shared" si="7"/>
        <v>33106.060987455152</v>
      </c>
      <c r="U17" s="14">
        <f t="shared" si="8"/>
        <v>2758.8384156212628</v>
      </c>
    </row>
    <row r="18" spans="1:21" x14ac:dyDescent="0.2">
      <c r="A18" t="s">
        <v>39</v>
      </c>
      <c r="B18" t="s">
        <v>17</v>
      </c>
      <c r="C18">
        <f>C7/1</f>
        <v>0.05</v>
      </c>
      <c r="F18" s="3">
        <f>IF(C$15&gt;12,13,0)</f>
        <v>13</v>
      </c>
      <c r="G18" s="2">
        <f t="shared" si="9"/>
        <v>370591.15084752394</v>
      </c>
      <c r="H18" s="2">
        <f t="shared" si="1"/>
        <v>18529.557542376198</v>
      </c>
      <c r="I18" s="2">
        <f t="shared" si="2"/>
        <v>12000</v>
      </c>
      <c r="J18" s="13">
        <f t="shared" si="10"/>
        <v>401120.70838990016</v>
      </c>
      <c r="K18" s="13"/>
      <c r="L18" s="3">
        <f t="shared" si="11"/>
        <v>948</v>
      </c>
      <c r="M18" s="5">
        <f t="shared" si="3"/>
        <v>661483.8211951534</v>
      </c>
      <c r="N18" s="14">
        <f t="shared" si="4"/>
        <v>2810.7486734123722</v>
      </c>
      <c r="O18" s="5">
        <f t="shared" si="5"/>
        <v>2756.1825883131391</v>
      </c>
      <c r="P18" s="5">
        <f t="shared" si="6"/>
        <v>661429.25511005416</v>
      </c>
      <c r="R18">
        <f t="shared" si="12"/>
        <v>68</v>
      </c>
      <c r="S18" s="5">
        <f t="shared" si="0"/>
        <v>662121.21974910307</v>
      </c>
      <c r="T18" s="5">
        <f t="shared" si="7"/>
        <v>33106.060987455152</v>
      </c>
      <c r="U18" s="14">
        <f t="shared" si="8"/>
        <v>2758.8384156212628</v>
      </c>
    </row>
    <row r="19" spans="1:21" x14ac:dyDescent="0.2">
      <c r="A19" t="s">
        <v>20</v>
      </c>
      <c r="B19" t="s">
        <v>20</v>
      </c>
      <c r="C19" s="2">
        <f>C6*12</f>
        <v>12000</v>
      </c>
      <c r="D19" t="s">
        <v>20</v>
      </c>
      <c r="F19" s="3">
        <f>IF(C$15&gt;13,14,0)</f>
        <v>14</v>
      </c>
      <c r="G19" s="2">
        <f t="shared" si="9"/>
        <v>401120.70838990016</v>
      </c>
      <c r="H19" s="2">
        <f t="shared" si="1"/>
        <v>20056.035419495009</v>
      </c>
      <c r="I19" s="2">
        <f t="shared" si="2"/>
        <v>12000</v>
      </c>
      <c r="J19" s="13">
        <f t="shared" si="10"/>
        <v>433176.74380939518</v>
      </c>
      <c r="K19" s="13"/>
      <c r="L19" s="3">
        <f t="shared" si="11"/>
        <v>947</v>
      </c>
      <c r="M19" s="5">
        <f t="shared" si="3"/>
        <v>661429.25511005416</v>
      </c>
      <c r="N19" s="14">
        <f t="shared" si="4"/>
        <v>2810.7486734123722</v>
      </c>
      <c r="O19" s="5">
        <f t="shared" si="5"/>
        <v>2755.9552296252259</v>
      </c>
      <c r="P19" s="5">
        <f t="shared" si="6"/>
        <v>661374.46166626702</v>
      </c>
      <c r="R19">
        <f t="shared" si="12"/>
        <v>67</v>
      </c>
      <c r="S19" s="5">
        <f t="shared" si="0"/>
        <v>662121.21974910307</v>
      </c>
      <c r="T19" s="5">
        <f t="shared" si="7"/>
        <v>33106.060987455152</v>
      </c>
      <c r="U19" s="14">
        <f t="shared" si="8"/>
        <v>2758.8384156212628</v>
      </c>
    </row>
    <row r="20" spans="1:21" x14ac:dyDescent="0.2">
      <c r="F20" s="3">
        <f>IF(C$15&gt;14,15,0)</f>
        <v>15</v>
      </c>
      <c r="G20" s="2">
        <f t="shared" si="9"/>
        <v>433176.74380939518</v>
      </c>
      <c r="H20" s="2">
        <f t="shared" si="1"/>
        <v>21658.83719046976</v>
      </c>
      <c r="I20" s="2">
        <f t="shared" si="2"/>
        <v>12000</v>
      </c>
      <c r="J20" s="13">
        <f t="shared" si="10"/>
        <v>466835.58099986496</v>
      </c>
      <c r="K20" s="13"/>
      <c r="L20" s="3">
        <f t="shared" si="11"/>
        <v>946</v>
      </c>
      <c r="M20" s="5">
        <f t="shared" si="3"/>
        <v>661374.46166626702</v>
      </c>
      <c r="N20" s="14">
        <f t="shared" si="4"/>
        <v>2810.7486734123722</v>
      </c>
      <c r="O20" s="5">
        <f t="shared" si="5"/>
        <v>2755.7269236094462</v>
      </c>
      <c r="P20" s="5">
        <f t="shared" si="6"/>
        <v>661319.43991646415</v>
      </c>
      <c r="R20">
        <f t="shared" si="12"/>
        <v>66</v>
      </c>
      <c r="S20" s="5">
        <f t="shared" si="0"/>
        <v>662121.21974910307</v>
      </c>
      <c r="T20" s="5">
        <f t="shared" si="7"/>
        <v>33106.060987455152</v>
      </c>
      <c r="U20" s="14">
        <f t="shared" si="8"/>
        <v>2758.8384156212628</v>
      </c>
    </row>
    <row r="21" spans="1:21" x14ac:dyDescent="0.2">
      <c r="C21" s="18">
        <f>C5*(1+5/100)^C15</f>
        <v>265329.77051444206</v>
      </c>
      <c r="F21" s="3">
        <f>IF(C$15&gt;15,16,0)</f>
        <v>16</v>
      </c>
      <c r="G21" s="2">
        <f t="shared" si="9"/>
        <v>466835.58099986496</v>
      </c>
      <c r="H21" s="2">
        <f t="shared" si="1"/>
        <v>23341.779049993249</v>
      </c>
      <c r="I21" s="2">
        <f t="shared" si="2"/>
        <v>12000</v>
      </c>
      <c r="J21" s="13">
        <f t="shared" si="10"/>
        <v>502177.36004985822</v>
      </c>
      <c r="K21" s="13"/>
      <c r="L21" s="3">
        <f t="shared" si="11"/>
        <v>945</v>
      </c>
      <c r="M21" s="5">
        <f t="shared" si="3"/>
        <v>661319.43991646415</v>
      </c>
      <c r="N21" s="14">
        <f t="shared" si="4"/>
        <v>2810.7486734123722</v>
      </c>
      <c r="O21" s="5">
        <f t="shared" si="5"/>
        <v>2755.4976663186007</v>
      </c>
      <c r="P21" s="5">
        <f t="shared" si="6"/>
        <v>661264.18890937034</v>
      </c>
      <c r="R21">
        <f t="shared" si="12"/>
        <v>65</v>
      </c>
      <c r="S21" s="5">
        <f t="shared" si="0"/>
        <v>662121.21974910307</v>
      </c>
      <c r="T21" s="5">
        <f t="shared" si="7"/>
        <v>33106.060987455152</v>
      </c>
      <c r="U21" s="14">
        <f t="shared" si="8"/>
        <v>2758.8384156212628</v>
      </c>
    </row>
    <row r="22" spans="1:21" x14ac:dyDescent="0.2">
      <c r="F22" s="3">
        <f>IF(C$15&gt;16,17,0)</f>
        <v>17</v>
      </c>
      <c r="G22" s="2">
        <f t="shared" si="9"/>
        <v>502177.36004985822</v>
      </c>
      <c r="H22" s="2">
        <f t="shared" si="1"/>
        <v>25108.868002492913</v>
      </c>
      <c r="I22" s="2">
        <f t="shared" si="2"/>
        <v>12000</v>
      </c>
      <c r="J22" s="13">
        <f t="shared" si="10"/>
        <v>539286.22805235116</v>
      </c>
      <c r="K22" s="13"/>
      <c r="L22" s="3">
        <f t="shared" si="11"/>
        <v>944</v>
      </c>
      <c r="M22" s="5">
        <f t="shared" si="3"/>
        <v>661264.18890937034</v>
      </c>
      <c r="N22" s="14">
        <f t="shared" si="4"/>
        <v>2810.7486734123722</v>
      </c>
      <c r="O22" s="5">
        <f t="shared" si="5"/>
        <v>2755.2674537890434</v>
      </c>
      <c r="P22" s="5">
        <f t="shared" si="6"/>
        <v>661208.70768974698</v>
      </c>
      <c r="R22">
        <f t="shared" si="12"/>
        <v>64</v>
      </c>
      <c r="S22" s="5">
        <f t="shared" si="0"/>
        <v>662121.21974910307</v>
      </c>
      <c r="T22" s="5">
        <f t="shared" si="7"/>
        <v>33106.060987455152</v>
      </c>
      <c r="U22" s="14">
        <f t="shared" si="8"/>
        <v>2758.8384156212628</v>
      </c>
    </row>
    <row r="23" spans="1:21" x14ac:dyDescent="0.2">
      <c r="F23" s="3">
        <f>IF(C$15&gt;17,18,0)</f>
        <v>18</v>
      </c>
      <c r="G23" s="2">
        <f t="shared" si="9"/>
        <v>539286.22805235116</v>
      </c>
      <c r="H23" s="2">
        <f t="shared" si="1"/>
        <v>26964.311402617561</v>
      </c>
      <c r="I23" s="2">
        <f t="shared" si="2"/>
        <v>12000</v>
      </c>
      <c r="J23" s="13">
        <f t="shared" si="10"/>
        <v>578250.53945496876</v>
      </c>
      <c r="K23" s="13"/>
      <c r="L23" s="3">
        <f t="shared" si="11"/>
        <v>943</v>
      </c>
      <c r="M23" s="5">
        <f t="shared" si="3"/>
        <v>661208.70768974698</v>
      </c>
      <c r="N23" s="14">
        <f t="shared" si="4"/>
        <v>2810.7486734123722</v>
      </c>
      <c r="O23" s="5">
        <f t="shared" si="5"/>
        <v>2755.0362820406126</v>
      </c>
      <c r="P23" s="5">
        <f t="shared" si="6"/>
        <v>661152.99529837526</v>
      </c>
      <c r="R23">
        <f t="shared" si="12"/>
        <v>63</v>
      </c>
      <c r="S23" s="5">
        <f t="shared" si="0"/>
        <v>662121.21974910307</v>
      </c>
      <c r="T23" s="5">
        <f t="shared" si="7"/>
        <v>33106.060987455152</v>
      </c>
      <c r="U23" s="14">
        <f t="shared" si="8"/>
        <v>2758.8384156212628</v>
      </c>
    </row>
    <row r="24" spans="1:21" x14ac:dyDescent="0.2">
      <c r="F24" s="3">
        <f>IF(C$15&gt;18,19,0)</f>
        <v>19</v>
      </c>
      <c r="G24" s="2">
        <f t="shared" si="9"/>
        <v>578250.53945496876</v>
      </c>
      <c r="H24" s="2">
        <f t="shared" si="1"/>
        <v>28912.526972748441</v>
      </c>
      <c r="I24" s="2">
        <f t="shared" si="2"/>
        <v>12000</v>
      </c>
      <c r="J24" s="13">
        <f t="shared" si="10"/>
        <v>619163.06642771722</v>
      </c>
      <c r="K24" s="13"/>
      <c r="L24" s="3">
        <f t="shared" si="11"/>
        <v>942</v>
      </c>
      <c r="M24" s="5">
        <f t="shared" si="3"/>
        <v>661152.99529837526</v>
      </c>
      <c r="N24" s="14">
        <f t="shared" si="4"/>
        <v>2810.7486734123722</v>
      </c>
      <c r="O24" s="5">
        <f t="shared" si="5"/>
        <v>2754.8041470765638</v>
      </c>
      <c r="P24" s="5">
        <f t="shared" si="6"/>
        <v>661097.05077203945</v>
      </c>
      <c r="R24">
        <f t="shared" si="12"/>
        <v>62</v>
      </c>
      <c r="S24" s="5">
        <f t="shared" si="0"/>
        <v>662121.21974910307</v>
      </c>
      <c r="T24" s="5">
        <f t="shared" si="7"/>
        <v>33106.060987455152</v>
      </c>
      <c r="U24" s="14">
        <f t="shared" si="8"/>
        <v>2758.8384156212628</v>
      </c>
    </row>
    <row r="25" spans="1:21" x14ac:dyDescent="0.2">
      <c r="F25" s="3">
        <f>IF(C$15&gt;19,20,0)</f>
        <v>20</v>
      </c>
      <c r="G25" s="2">
        <f t="shared" si="9"/>
        <v>619163.06642771722</v>
      </c>
      <c r="H25" s="2">
        <f t="shared" si="1"/>
        <v>30958.153321385864</v>
      </c>
      <c r="I25" s="2">
        <f t="shared" si="2"/>
        <v>12000</v>
      </c>
      <c r="J25" s="19">
        <f t="shared" si="10"/>
        <v>662121.21974910307</v>
      </c>
      <c r="K25" s="13"/>
      <c r="L25" s="3">
        <f t="shared" si="11"/>
        <v>941</v>
      </c>
      <c r="M25" s="5">
        <f t="shared" si="3"/>
        <v>661097.05077203945</v>
      </c>
      <c r="N25" s="14">
        <f t="shared" si="4"/>
        <v>2810.7486734123722</v>
      </c>
      <c r="O25" s="5">
        <f t="shared" si="5"/>
        <v>2754.571044883498</v>
      </c>
      <c r="P25" s="5">
        <f t="shared" si="6"/>
        <v>661040.87314351054</v>
      </c>
      <c r="R25">
        <f t="shared" si="12"/>
        <v>61</v>
      </c>
      <c r="S25" s="5">
        <f t="shared" si="0"/>
        <v>662121.21974910307</v>
      </c>
      <c r="T25" s="5">
        <f t="shared" si="7"/>
        <v>33106.060987455152</v>
      </c>
      <c r="U25" s="14">
        <f t="shared" si="8"/>
        <v>2758.8384156212628</v>
      </c>
    </row>
    <row r="26" spans="1:21" x14ac:dyDescent="0.2">
      <c r="F26" s="3">
        <f>IF(C$15&gt;20,21,0)</f>
        <v>0</v>
      </c>
      <c r="G26" s="2">
        <f t="shared" si="9"/>
        <v>0</v>
      </c>
      <c r="H26" s="2">
        <f t="shared" si="1"/>
        <v>0</v>
      </c>
      <c r="I26" s="2">
        <f t="shared" si="2"/>
        <v>0</v>
      </c>
      <c r="J26" s="13">
        <f t="shared" si="10"/>
        <v>0</v>
      </c>
      <c r="K26" s="13"/>
      <c r="L26" s="3">
        <f t="shared" si="11"/>
        <v>940</v>
      </c>
      <c r="M26" s="5">
        <f t="shared" si="3"/>
        <v>661040.87314351054</v>
      </c>
      <c r="N26" s="14">
        <f t="shared" si="4"/>
        <v>2810.7486734123722</v>
      </c>
      <c r="O26" s="5">
        <f t="shared" si="5"/>
        <v>2754.3369714312939</v>
      </c>
      <c r="P26" s="5">
        <f t="shared" si="6"/>
        <v>660984.46144152945</v>
      </c>
      <c r="R26">
        <f t="shared" si="12"/>
        <v>60</v>
      </c>
      <c r="S26" s="5">
        <f t="shared" si="0"/>
        <v>662121.21974910307</v>
      </c>
      <c r="T26" s="5">
        <f t="shared" si="7"/>
        <v>33106.060987455152</v>
      </c>
      <c r="U26" s="14">
        <f t="shared" si="8"/>
        <v>2758.8384156212628</v>
      </c>
    </row>
    <row r="27" spans="1:21" x14ac:dyDescent="0.2">
      <c r="F27" s="3">
        <f>IF(C$15&gt;21,22,0)</f>
        <v>0</v>
      </c>
      <c r="G27" s="2">
        <f t="shared" si="9"/>
        <v>0</v>
      </c>
      <c r="H27" s="2">
        <f t="shared" si="1"/>
        <v>0</v>
      </c>
      <c r="I27" s="2">
        <f t="shared" si="2"/>
        <v>0</v>
      </c>
      <c r="J27" s="13">
        <f t="shared" si="10"/>
        <v>0</v>
      </c>
      <c r="K27" s="13"/>
      <c r="L27" s="3">
        <f t="shared" si="11"/>
        <v>939</v>
      </c>
      <c r="M27" s="5">
        <f t="shared" si="3"/>
        <v>660984.46144152945</v>
      </c>
      <c r="N27" s="14">
        <f t="shared" si="4"/>
        <v>2810.7486734123722</v>
      </c>
      <c r="O27" s="5">
        <f t="shared" si="5"/>
        <v>2754.1019226730396</v>
      </c>
      <c r="P27" s="5">
        <f t="shared" si="6"/>
        <v>660927.81469079014</v>
      </c>
      <c r="R27">
        <f t="shared" si="12"/>
        <v>59</v>
      </c>
      <c r="S27" s="5">
        <f t="shared" si="0"/>
        <v>662121.21974910307</v>
      </c>
      <c r="T27" s="5">
        <f t="shared" si="7"/>
        <v>33106.060987455152</v>
      </c>
      <c r="U27" s="14">
        <f t="shared" si="8"/>
        <v>2758.8384156212628</v>
      </c>
    </row>
    <row r="28" spans="1:21" x14ac:dyDescent="0.2">
      <c r="F28" s="3">
        <f>IF(C$15&gt;22,23,0)</f>
        <v>0</v>
      </c>
      <c r="G28" s="2">
        <f t="shared" si="9"/>
        <v>0</v>
      </c>
      <c r="H28" s="2">
        <f t="shared" si="1"/>
        <v>0</v>
      </c>
      <c r="I28" s="2">
        <f t="shared" si="2"/>
        <v>0</v>
      </c>
      <c r="J28" s="13">
        <f t="shared" si="10"/>
        <v>0</v>
      </c>
      <c r="K28" s="13"/>
      <c r="L28" s="3">
        <f t="shared" si="11"/>
        <v>938</v>
      </c>
      <c r="M28" s="5">
        <f t="shared" si="3"/>
        <v>660927.81469079014</v>
      </c>
      <c r="N28" s="14">
        <f t="shared" si="4"/>
        <v>2810.7486734123722</v>
      </c>
      <c r="O28" s="5">
        <f t="shared" si="5"/>
        <v>2753.8658945449588</v>
      </c>
      <c r="P28" s="5">
        <f t="shared" si="6"/>
        <v>660870.93191192276</v>
      </c>
      <c r="R28">
        <f t="shared" si="12"/>
        <v>58</v>
      </c>
      <c r="S28" s="5">
        <f t="shared" si="0"/>
        <v>662121.21974910307</v>
      </c>
      <c r="T28" s="5">
        <f t="shared" si="7"/>
        <v>33106.060987455152</v>
      </c>
      <c r="U28" s="14">
        <f t="shared" si="8"/>
        <v>2758.8384156212628</v>
      </c>
    </row>
    <row r="29" spans="1:21" x14ac:dyDescent="0.2">
      <c r="F29" s="3">
        <f>IF(C$15&gt;23,24,0)</f>
        <v>0</v>
      </c>
      <c r="G29" s="2">
        <f t="shared" si="9"/>
        <v>0</v>
      </c>
      <c r="H29" s="2">
        <f t="shared" si="1"/>
        <v>0</v>
      </c>
      <c r="I29" s="2">
        <f t="shared" si="2"/>
        <v>0</v>
      </c>
      <c r="J29" s="13">
        <f t="shared" si="10"/>
        <v>0</v>
      </c>
      <c r="K29" s="13"/>
      <c r="L29" s="3">
        <f t="shared" si="11"/>
        <v>937</v>
      </c>
      <c r="M29" s="5">
        <f t="shared" si="3"/>
        <v>660870.93191192276</v>
      </c>
      <c r="N29" s="14">
        <f t="shared" si="4"/>
        <v>2810.7486734123722</v>
      </c>
      <c r="O29" s="5">
        <f t="shared" si="5"/>
        <v>2753.6288829663454</v>
      </c>
      <c r="P29" s="5">
        <f t="shared" si="6"/>
        <v>660813.81212147675</v>
      </c>
      <c r="R29">
        <f t="shared" si="12"/>
        <v>57</v>
      </c>
      <c r="S29" s="5">
        <f t="shared" si="0"/>
        <v>662121.21974910307</v>
      </c>
      <c r="T29" s="5">
        <f t="shared" si="7"/>
        <v>33106.060987455152</v>
      </c>
      <c r="U29" s="14">
        <f t="shared" si="8"/>
        <v>2758.8384156212628</v>
      </c>
    </row>
    <row r="30" spans="1:21" x14ac:dyDescent="0.2">
      <c r="F30" s="3">
        <f>IF(C$15&gt;24,25,0)</f>
        <v>0</v>
      </c>
      <c r="G30" s="2">
        <f t="shared" si="9"/>
        <v>0</v>
      </c>
      <c r="H30" s="2">
        <f t="shared" si="1"/>
        <v>0</v>
      </c>
      <c r="I30" s="2">
        <f t="shared" si="2"/>
        <v>0</v>
      </c>
      <c r="J30" s="13">
        <f t="shared" si="10"/>
        <v>0</v>
      </c>
      <c r="K30" s="13"/>
      <c r="L30" s="3">
        <f t="shared" si="11"/>
        <v>936</v>
      </c>
      <c r="M30" s="5">
        <f t="shared" si="3"/>
        <v>660813.81212147675</v>
      </c>
      <c r="N30" s="14">
        <f t="shared" si="4"/>
        <v>2810.7486734123722</v>
      </c>
      <c r="O30" s="5">
        <f t="shared" si="5"/>
        <v>2753.3908838394868</v>
      </c>
      <c r="P30" s="5">
        <f t="shared" si="6"/>
        <v>660756.45433190383</v>
      </c>
      <c r="R30">
        <f t="shared" si="12"/>
        <v>56</v>
      </c>
      <c r="S30" s="5">
        <f t="shared" si="0"/>
        <v>662121.21974910307</v>
      </c>
      <c r="T30" s="5">
        <f t="shared" si="7"/>
        <v>33106.060987455152</v>
      </c>
      <c r="U30" s="14">
        <f t="shared" si="8"/>
        <v>2758.8384156212628</v>
      </c>
    </row>
    <row r="31" spans="1:21" x14ac:dyDescent="0.2">
      <c r="F31" s="3">
        <f>IF(C$15&gt;25,26,0)</f>
        <v>0</v>
      </c>
      <c r="G31" s="2">
        <f t="shared" si="9"/>
        <v>0</v>
      </c>
      <c r="H31" s="2">
        <f t="shared" si="1"/>
        <v>0</v>
      </c>
      <c r="I31" s="2">
        <f t="shared" si="2"/>
        <v>0</v>
      </c>
      <c r="J31" s="13">
        <f t="shared" si="10"/>
        <v>0</v>
      </c>
      <c r="K31" s="13"/>
      <c r="L31" s="3">
        <f t="shared" si="11"/>
        <v>935</v>
      </c>
      <c r="M31" s="5">
        <f t="shared" si="3"/>
        <v>660756.45433190383</v>
      </c>
      <c r="N31" s="14">
        <f t="shared" si="4"/>
        <v>2810.7486734123722</v>
      </c>
      <c r="O31" s="5">
        <f t="shared" si="5"/>
        <v>2753.151893049599</v>
      </c>
      <c r="P31" s="5">
        <f t="shared" si="6"/>
        <v>660698.85755154106</v>
      </c>
      <c r="R31">
        <f t="shared" si="12"/>
        <v>55</v>
      </c>
      <c r="S31" s="5">
        <f t="shared" si="0"/>
        <v>662121.21974910307</v>
      </c>
      <c r="T31" s="5">
        <f t="shared" si="7"/>
        <v>33106.060987455152</v>
      </c>
      <c r="U31" s="14">
        <f t="shared" si="8"/>
        <v>2758.8384156212628</v>
      </c>
    </row>
    <row r="32" spans="1:21" x14ac:dyDescent="0.2">
      <c r="F32" s="3">
        <f>IF(C$15&gt;26,27,0)</f>
        <v>0</v>
      </c>
      <c r="G32" s="2">
        <f t="shared" si="9"/>
        <v>0</v>
      </c>
      <c r="H32" s="2">
        <f t="shared" si="1"/>
        <v>0</v>
      </c>
      <c r="I32" s="2">
        <f t="shared" si="2"/>
        <v>0</v>
      </c>
      <c r="J32" s="13">
        <f t="shared" si="10"/>
        <v>0</v>
      </c>
      <c r="K32" s="13"/>
      <c r="L32" s="3">
        <f t="shared" si="11"/>
        <v>934</v>
      </c>
      <c r="M32" s="5">
        <f t="shared" si="3"/>
        <v>660698.85755154106</v>
      </c>
      <c r="N32" s="14">
        <f t="shared" si="4"/>
        <v>2810.7486734123722</v>
      </c>
      <c r="O32" s="5">
        <f t="shared" si="5"/>
        <v>2752.9119064647548</v>
      </c>
      <c r="P32" s="5">
        <f t="shared" si="6"/>
        <v>660641.02078459342</v>
      </c>
      <c r="R32">
        <f t="shared" si="12"/>
        <v>54</v>
      </c>
      <c r="S32" s="5">
        <f t="shared" si="0"/>
        <v>662121.21974910307</v>
      </c>
      <c r="T32" s="5">
        <f t="shared" si="7"/>
        <v>33106.060987455152</v>
      </c>
      <c r="U32" s="14">
        <f t="shared" si="8"/>
        <v>2758.8384156212628</v>
      </c>
    </row>
    <row r="33" spans="6:21" x14ac:dyDescent="0.2">
      <c r="F33" s="3">
        <f>IF(C$15&gt;27,28,0)</f>
        <v>0</v>
      </c>
      <c r="G33" s="2">
        <f t="shared" si="9"/>
        <v>0</v>
      </c>
      <c r="H33" s="2">
        <f t="shared" si="1"/>
        <v>0</v>
      </c>
      <c r="I33" s="2">
        <f t="shared" si="2"/>
        <v>0</v>
      </c>
      <c r="J33" s="13">
        <f t="shared" si="10"/>
        <v>0</v>
      </c>
      <c r="K33" s="13"/>
      <c r="L33" s="3">
        <f t="shared" si="11"/>
        <v>933</v>
      </c>
      <c r="M33" s="5">
        <f t="shared" si="3"/>
        <v>660641.02078459342</v>
      </c>
      <c r="N33" s="14">
        <f t="shared" si="4"/>
        <v>2810.7486734123722</v>
      </c>
      <c r="O33" s="5">
        <f t="shared" si="5"/>
        <v>2752.6709199358061</v>
      </c>
      <c r="P33" s="5">
        <f t="shared" si="6"/>
        <v>660582.94303111685</v>
      </c>
      <c r="R33">
        <f t="shared" si="12"/>
        <v>53</v>
      </c>
      <c r="S33" s="5">
        <f t="shared" si="0"/>
        <v>662121.21974910307</v>
      </c>
      <c r="T33" s="5">
        <f t="shared" si="7"/>
        <v>33106.060987455152</v>
      </c>
      <c r="U33" s="14">
        <f t="shared" si="8"/>
        <v>2758.8384156212628</v>
      </c>
    </row>
    <row r="34" spans="6:21" x14ac:dyDescent="0.2">
      <c r="F34" s="3">
        <f>IF(C$15&gt;28,29,0)</f>
        <v>0</v>
      </c>
      <c r="G34" s="2">
        <f t="shared" si="9"/>
        <v>0</v>
      </c>
      <c r="H34" s="2">
        <f t="shared" si="1"/>
        <v>0</v>
      </c>
      <c r="I34" s="2">
        <f t="shared" si="2"/>
        <v>0</v>
      </c>
      <c r="J34" s="13">
        <f t="shared" si="10"/>
        <v>0</v>
      </c>
      <c r="K34" s="13"/>
      <c r="L34" s="3">
        <f t="shared" si="11"/>
        <v>932</v>
      </c>
      <c r="M34" s="5">
        <f t="shared" si="3"/>
        <v>660582.94303111685</v>
      </c>
      <c r="N34" s="14">
        <f t="shared" si="4"/>
        <v>2810.7486734123722</v>
      </c>
      <c r="O34" s="5">
        <f t="shared" si="5"/>
        <v>2752.4289292963203</v>
      </c>
      <c r="P34" s="5">
        <f t="shared" si="6"/>
        <v>660524.62328700081</v>
      </c>
      <c r="R34">
        <f t="shared" si="12"/>
        <v>52</v>
      </c>
      <c r="S34" s="5">
        <f t="shared" si="0"/>
        <v>662121.21974910307</v>
      </c>
      <c r="T34" s="5">
        <f t="shared" si="7"/>
        <v>33106.060987455152</v>
      </c>
      <c r="U34" s="14">
        <f t="shared" si="8"/>
        <v>2758.8384156212628</v>
      </c>
    </row>
    <row r="35" spans="6:21" x14ac:dyDescent="0.2">
      <c r="F35" s="3">
        <f>IF(C$15&gt;29,30,0)</f>
        <v>0</v>
      </c>
      <c r="G35" s="2">
        <f t="shared" si="9"/>
        <v>0</v>
      </c>
      <c r="H35" s="2">
        <f t="shared" si="1"/>
        <v>0</v>
      </c>
      <c r="I35" s="2">
        <f t="shared" si="2"/>
        <v>0</v>
      </c>
      <c r="J35" s="13">
        <f t="shared" si="10"/>
        <v>0</v>
      </c>
      <c r="K35" s="13"/>
      <c r="L35" s="3">
        <f t="shared" si="11"/>
        <v>931</v>
      </c>
      <c r="M35" s="5">
        <f t="shared" si="3"/>
        <v>660524.62328700081</v>
      </c>
      <c r="N35" s="14">
        <f t="shared" si="4"/>
        <v>2810.7486734123722</v>
      </c>
      <c r="O35" s="5">
        <f t="shared" si="5"/>
        <v>2752.1859303625033</v>
      </c>
      <c r="P35" s="5">
        <f t="shared" si="6"/>
        <v>660466.060543951</v>
      </c>
      <c r="R35">
        <f t="shared" si="12"/>
        <v>51</v>
      </c>
      <c r="S35" s="5">
        <f t="shared" si="0"/>
        <v>662121.21974910307</v>
      </c>
      <c r="T35" s="5">
        <f t="shared" si="7"/>
        <v>33106.060987455152</v>
      </c>
      <c r="U35" s="14">
        <f t="shared" si="8"/>
        <v>2758.8384156212628</v>
      </c>
    </row>
    <row r="36" spans="6:21" x14ac:dyDescent="0.2">
      <c r="F36" s="3">
        <f>IF(C$15&gt;30,31,0)</f>
        <v>0</v>
      </c>
      <c r="G36" s="2">
        <f t="shared" si="9"/>
        <v>0</v>
      </c>
      <c r="H36" s="2">
        <f t="shared" si="1"/>
        <v>0</v>
      </c>
      <c r="I36" s="2">
        <f t="shared" si="2"/>
        <v>0</v>
      </c>
      <c r="J36" s="13">
        <f t="shared" si="10"/>
        <v>0</v>
      </c>
      <c r="K36" s="13"/>
      <c r="L36" s="3">
        <f t="shared" si="11"/>
        <v>930</v>
      </c>
      <c r="M36" s="5">
        <f t="shared" si="3"/>
        <v>660466.060543951</v>
      </c>
      <c r="N36" s="14">
        <f t="shared" si="4"/>
        <v>2810.7486734123722</v>
      </c>
      <c r="O36" s="5">
        <f t="shared" si="5"/>
        <v>2751.9419189331293</v>
      </c>
      <c r="P36" s="5">
        <f t="shared" si="6"/>
        <v>660407.25378947181</v>
      </c>
      <c r="R36">
        <f t="shared" si="12"/>
        <v>50</v>
      </c>
      <c r="S36" s="5">
        <f t="shared" si="0"/>
        <v>662121.21974910307</v>
      </c>
      <c r="T36" s="5">
        <f t="shared" si="7"/>
        <v>33106.060987455152</v>
      </c>
      <c r="U36" s="14">
        <f t="shared" si="8"/>
        <v>2758.8384156212628</v>
      </c>
    </row>
    <row r="37" spans="6:21" x14ac:dyDescent="0.2">
      <c r="F37" s="3">
        <f>IF(C$15&gt;31,32,0)</f>
        <v>0</v>
      </c>
      <c r="G37" s="2">
        <f t="shared" si="9"/>
        <v>0</v>
      </c>
      <c r="H37" s="2">
        <f t="shared" si="1"/>
        <v>0</v>
      </c>
      <c r="I37" s="2">
        <f t="shared" si="2"/>
        <v>0</v>
      </c>
      <c r="J37" s="13">
        <f t="shared" si="10"/>
        <v>0</v>
      </c>
      <c r="K37" s="13"/>
      <c r="L37" s="3">
        <f t="shared" si="11"/>
        <v>929</v>
      </c>
      <c r="M37" s="5">
        <f t="shared" si="3"/>
        <v>660407.25378947181</v>
      </c>
      <c r="N37" s="14">
        <f t="shared" si="4"/>
        <v>2810.7486734123722</v>
      </c>
      <c r="O37" s="5">
        <f t="shared" si="5"/>
        <v>2751.6968907894661</v>
      </c>
      <c r="P37" s="5">
        <f t="shared" si="6"/>
        <v>660348.20200684888</v>
      </c>
      <c r="R37">
        <f t="shared" si="12"/>
        <v>49</v>
      </c>
      <c r="S37" s="5">
        <f t="shared" si="0"/>
        <v>662121.21974910307</v>
      </c>
      <c r="T37" s="5">
        <f t="shared" si="7"/>
        <v>33106.060987455152</v>
      </c>
      <c r="U37" s="14">
        <f t="shared" si="8"/>
        <v>2758.8384156212628</v>
      </c>
    </row>
    <row r="38" spans="6:21" x14ac:dyDescent="0.2">
      <c r="F38" s="3">
        <f>IF(C$15&gt;32,33,0)</f>
        <v>0</v>
      </c>
      <c r="G38" s="2">
        <f t="shared" si="9"/>
        <v>0</v>
      </c>
      <c r="H38" s="2">
        <f t="shared" si="1"/>
        <v>0</v>
      </c>
      <c r="I38" s="2">
        <f t="shared" ref="I38:I69" si="13">IF(F38&gt;0,C$19,0)</f>
        <v>0</v>
      </c>
      <c r="J38" s="13">
        <f t="shared" si="10"/>
        <v>0</v>
      </c>
      <c r="K38" s="13"/>
      <c r="L38" s="3">
        <f t="shared" si="11"/>
        <v>928</v>
      </c>
      <c r="M38" s="5">
        <f t="shared" si="3"/>
        <v>660348.20200684888</v>
      </c>
      <c r="N38" s="14">
        <f t="shared" si="4"/>
        <v>2810.7486734123722</v>
      </c>
      <c r="O38" s="5">
        <f t="shared" si="5"/>
        <v>2751.4508416952035</v>
      </c>
      <c r="P38" s="5">
        <f t="shared" si="6"/>
        <v>660288.9041751317</v>
      </c>
      <c r="R38">
        <f t="shared" si="12"/>
        <v>48</v>
      </c>
      <c r="S38" s="5">
        <f t="shared" ref="S38:S69" si="14">IF(R38&gt;0,C$12,0)</f>
        <v>662121.21974910307</v>
      </c>
      <c r="T38" s="5">
        <f t="shared" ref="T38:T69" si="15">S38*C$7</f>
        <v>33106.060987455152</v>
      </c>
      <c r="U38" s="14">
        <f t="shared" si="8"/>
        <v>2758.8384156212628</v>
      </c>
    </row>
    <row r="39" spans="6:21" x14ac:dyDescent="0.2">
      <c r="F39" s="3">
        <f>IF(C$15&gt;33,34,0)</f>
        <v>0</v>
      </c>
      <c r="G39" s="2">
        <f t="shared" si="9"/>
        <v>0</v>
      </c>
      <c r="H39" s="2">
        <f t="shared" si="1"/>
        <v>0</v>
      </c>
      <c r="I39" s="2">
        <f t="shared" si="13"/>
        <v>0</v>
      </c>
      <c r="J39" s="13">
        <f t="shared" si="10"/>
        <v>0</v>
      </c>
      <c r="K39" s="13"/>
      <c r="L39" s="3">
        <f t="shared" si="11"/>
        <v>927</v>
      </c>
      <c r="M39" s="5">
        <f t="shared" ref="M39:M70" si="16">IF(L39&gt;0,P38,0)</f>
        <v>660288.9041751317</v>
      </c>
      <c r="N39" s="14">
        <f t="shared" si="4"/>
        <v>2810.7486734123722</v>
      </c>
      <c r="O39" s="5">
        <f t="shared" si="5"/>
        <v>2751.2037673963823</v>
      </c>
      <c r="P39" s="5">
        <f t="shared" si="6"/>
        <v>660229.35926911572</v>
      </c>
      <c r="R39">
        <f t="shared" si="12"/>
        <v>47</v>
      </c>
      <c r="S39" s="5">
        <f t="shared" si="14"/>
        <v>662121.21974910307</v>
      </c>
      <c r="T39" s="5">
        <f t="shared" si="15"/>
        <v>33106.060987455152</v>
      </c>
      <c r="U39" s="14">
        <f t="shared" si="8"/>
        <v>2758.8384156212628</v>
      </c>
    </row>
    <row r="40" spans="6:21" x14ac:dyDescent="0.2">
      <c r="F40" s="3">
        <f>IF(C$15&gt;34,35,0)</f>
        <v>0</v>
      </c>
      <c r="G40" s="2">
        <f t="shared" ref="G40:G71" si="17">IF(F40&gt;0,J39,0)</f>
        <v>0</v>
      </c>
      <c r="H40" s="2">
        <f t="shared" si="1"/>
        <v>0</v>
      </c>
      <c r="I40" s="2">
        <f t="shared" si="13"/>
        <v>0</v>
      </c>
      <c r="J40" s="13">
        <f t="shared" si="10"/>
        <v>0</v>
      </c>
      <c r="K40" s="13"/>
      <c r="L40" s="3">
        <f t="shared" si="11"/>
        <v>926</v>
      </c>
      <c r="M40" s="5">
        <f t="shared" si="16"/>
        <v>660229.35926911572</v>
      </c>
      <c r="N40" s="14">
        <f t="shared" si="4"/>
        <v>2810.7486734123722</v>
      </c>
      <c r="O40" s="5">
        <f t="shared" si="5"/>
        <v>2750.955663621316</v>
      </c>
      <c r="P40" s="5">
        <f t="shared" si="6"/>
        <v>660169.56625932467</v>
      </c>
      <c r="R40">
        <f t="shared" si="12"/>
        <v>46</v>
      </c>
      <c r="S40" s="5">
        <f t="shared" si="14"/>
        <v>662121.21974910307</v>
      </c>
      <c r="T40" s="5">
        <f t="shared" si="15"/>
        <v>33106.060987455152</v>
      </c>
      <c r="U40" s="14">
        <f t="shared" si="8"/>
        <v>2758.8384156212628</v>
      </c>
    </row>
    <row r="41" spans="6:21" x14ac:dyDescent="0.2">
      <c r="F41" s="3">
        <f>IF(C$15&gt;35,36,0)</f>
        <v>0</v>
      </c>
      <c r="G41" s="2">
        <f t="shared" si="17"/>
        <v>0</v>
      </c>
      <c r="H41" s="2">
        <f t="shared" si="1"/>
        <v>0</v>
      </c>
      <c r="I41" s="2">
        <f t="shared" si="13"/>
        <v>0</v>
      </c>
      <c r="J41" s="13">
        <f t="shared" si="10"/>
        <v>0</v>
      </c>
      <c r="K41" s="13"/>
      <c r="L41" s="3">
        <f t="shared" si="11"/>
        <v>925</v>
      </c>
      <c r="M41" s="5">
        <f t="shared" si="16"/>
        <v>660169.56625932467</v>
      </c>
      <c r="N41" s="14">
        <f t="shared" si="4"/>
        <v>2810.7486734123722</v>
      </c>
      <c r="O41" s="5">
        <f t="shared" si="5"/>
        <v>2750.7065260805193</v>
      </c>
      <c r="P41" s="5">
        <f t="shared" si="6"/>
        <v>660109.5241119928</v>
      </c>
      <c r="R41">
        <f t="shared" si="12"/>
        <v>45</v>
      </c>
      <c r="S41" s="5">
        <f t="shared" si="14"/>
        <v>662121.21974910307</v>
      </c>
      <c r="T41" s="5">
        <f t="shared" si="15"/>
        <v>33106.060987455152</v>
      </c>
      <c r="U41" s="14">
        <f t="shared" si="8"/>
        <v>2758.8384156212628</v>
      </c>
    </row>
    <row r="42" spans="6:21" x14ac:dyDescent="0.2">
      <c r="F42" s="3">
        <f>IF(C$15&gt;36,37,0)</f>
        <v>0</v>
      </c>
      <c r="G42" s="2">
        <f t="shared" si="17"/>
        <v>0</v>
      </c>
      <c r="H42" s="2">
        <f t="shared" si="1"/>
        <v>0</v>
      </c>
      <c r="I42" s="2">
        <f t="shared" si="13"/>
        <v>0</v>
      </c>
      <c r="J42" s="13">
        <f t="shared" si="10"/>
        <v>0</v>
      </c>
      <c r="K42" s="13"/>
      <c r="L42" s="3">
        <f t="shared" si="11"/>
        <v>924</v>
      </c>
      <c r="M42" s="5">
        <f t="shared" si="16"/>
        <v>660109.5241119928</v>
      </c>
      <c r="N42" s="14">
        <f t="shared" si="4"/>
        <v>2810.7486734123722</v>
      </c>
      <c r="O42" s="5">
        <f t="shared" si="5"/>
        <v>2750.4563504666366</v>
      </c>
      <c r="P42" s="5">
        <f t="shared" si="6"/>
        <v>660049.23178904701</v>
      </c>
      <c r="R42">
        <f t="shared" si="12"/>
        <v>44</v>
      </c>
      <c r="S42" s="5">
        <f t="shared" si="14"/>
        <v>662121.21974910307</v>
      </c>
      <c r="T42" s="5">
        <f t="shared" si="15"/>
        <v>33106.060987455152</v>
      </c>
      <c r="U42" s="14">
        <f t="shared" si="8"/>
        <v>2758.8384156212628</v>
      </c>
    </row>
    <row r="43" spans="6:21" x14ac:dyDescent="0.2">
      <c r="F43" s="3">
        <f>IF(C$15&gt;37,38,0)</f>
        <v>0</v>
      </c>
      <c r="G43" s="2">
        <f t="shared" si="17"/>
        <v>0</v>
      </c>
      <c r="H43" s="2">
        <f t="shared" si="1"/>
        <v>0</v>
      </c>
      <c r="I43" s="2">
        <f t="shared" si="13"/>
        <v>0</v>
      </c>
      <c r="J43" s="13">
        <f t="shared" si="10"/>
        <v>0</v>
      </c>
      <c r="K43" s="13"/>
      <c r="L43" s="3">
        <f t="shared" si="11"/>
        <v>923</v>
      </c>
      <c r="M43" s="5">
        <f t="shared" si="16"/>
        <v>660049.23178904701</v>
      </c>
      <c r="N43" s="14">
        <f t="shared" si="4"/>
        <v>2810.7486734123722</v>
      </c>
      <c r="O43" s="5">
        <f t="shared" si="5"/>
        <v>2750.2051324543627</v>
      </c>
      <c r="P43" s="5">
        <f t="shared" si="6"/>
        <v>659988.68824808905</v>
      </c>
      <c r="R43">
        <f t="shared" si="12"/>
        <v>43</v>
      </c>
      <c r="S43" s="5">
        <f t="shared" si="14"/>
        <v>662121.21974910307</v>
      </c>
      <c r="T43" s="5">
        <f t="shared" si="15"/>
        <v>33106.060987455152</v>
      </c>
      <c r="U43" s="14">
        <f t="shared" si="8"/>
        <v>2758.8384156212628</v>
      </c>
    </row>
    <row r="44" spans="6:21" x14ac:dyDescent="0.2">
      <c r="F44" s="3">
        <f>IF(C$15&gt;38,39,0)</f>
        <v>0</v>
      </c>
      <c r="G44" s="2">
        <f t="shared" si="17"/>
        <v>0</v>
      </c>
      <c r="H44" s="2">
        <f t="shared" si="1"/>
        <v>0</v>
      </c>
      <c r="I44" s="2">
        <f t="shared" si="13"/>
        <v>0</v>
      </c>
      <c r="J44" s="13">
        <f t="shared" si="10"/>
        <v>0</v>
      </c>
      <c r="K44" s="13"/>
      <c r="L44" s="3">
        <f t="shared" si="11"/>
        <v>922</v>
      </c>
      <c r="M44" s="5">
        <f t="shared" si="16"/>
        <v>659988.68824808905</v>
      </c>
      <c r="N44" s="14">
        <f t="shared" si="4"/>
        <v>2810.7486734123722</v>
      </c>
      <c r="O44" s="5">
        <f t="shared" si="5"/>
        <v>2749.9528677003709</v>
      </c>
      <c r="P44" s="5">
        <f t="shared" si="6"/>
        <v>659927.89244237705</v>
      </c>
      <c r="R44">
        <f t="shared" si="12"/>
        <v>42</v>
      </c>
      <c r="S44" s="5">
        <f t="shared" si="14"/>
        <v>662121.21974910307</v>
      </c>
      <c r="T44" s="5">
        <f t="shared" si="15"/>
        <v>33106.060987455152</v>
      </c>
      <c r="U44" s="14">
        <f t="shared" si="8"/>
        <v>2758.8384156212628</v>
      </c>
    </row>
    <row r="45" spans="6:21" x14ac:dyDescent="0.2">
      <c r="F45" s="3">
        <f>IF(C$15&gt;39,40,0)</f>
        <v>0</v>
      </c>
      <c r="G45" s="2">
        <f t="shared" si="17"/>
        <v>0</v>
      </c>
      <c r="H45" s="2">
        <f t="shared" si="1"/>
        <v>0</v>
      </c>
      <c r="I45" s="2">
        <f t="shared" si="13"/>
        <v>0</v>
      </c>
      <c r="J45" s="13">
        <f t="shared" si="10"/>
        <v>0</v>
      </c>
      <c r="K45" s="13"/>
      <c r="L45" s="3">
        <f t="shared" si="11"/>
        <v>921</v>
      </c>
      <c r="M45" s="5">
        <f t="shared" si="16"/>
        <v>659927.89244237705</v>
      </c>
      <c r="N45" s="14">
        <f t="shared" si="4"/>
        <v>2810.7486734123722</v>
      </c>
      <c r="O45" s="5">
        <f t="shared" si="5"/>
        <v>2749.6995518432377</v>
      </c>
      <c r="P45" s="5">
        <f t="shared" si="6"/>
        <v>659866.84332080791</v>
      </c>
      <c r="R45">
        <f t="shared" si="12"/>
        <v>41</v>
      </c>
      <c r="S45" s="5">
        <f t="shared" si="14"/>
        <v>662121.21974910307</v>
      </c>
      <c r="T45" s="5">
        <f t="shared" si="15"/>
        <v>33106.060987455152</v>
      </c>
      <c r="U45" s="14">
        <f t="shared" si="8"/>
        <v>2758.8384156212628</v>
      </c>
    </row>
    <row r="46" spans="6:21" x14ac:dyDescent="0.2">
      <c r="F46" s="3">
        <f>IF(C$15&gt;40,41,0)</f>
        <v>0</v>
      </c>
      <c r="G46" s="2">
        <f t="shared" si="17"/>
        <v>0</v>
      </c>
      <c r="H46" s="2">
        <f t="shared" si="1"/>
        <v>0</v>
      </c>
      <c r="I46" s="2">
        <f t="shared" si="13"/>
        <v>0</v>
      </c>
      <c r="J46" s="13">
        <f t="shared" si="10"/>
        <v>0</v>
      </c>
      <c r="K46" s="13"/>
      <c r="L46" s="3">
        <f t="shared" si="11"/>
        <v>920</v>
      </c>
      <c r="M46" s="5">
        <f t="shared" si="16"/>
        <v>659866.84332080791</v>
      </c>
      <c r="N46" s="14">
        <f t="shared" si="4"/>
        <v>2810.7486734123722</v>
      </c>
      <c r="O46" s="5">
        <f t="shared" si="5"/>
        <v>2749.4451805033668</v>
      </c>
      <c r="P46" s="5">
        <f t="shared" si="6"/>
        <v>659805.53982789896</v>
      </c>
      <c r="R46">
        <f t="shared" si="12"/>
        <v>40</v>
      </c>
      <c r="S46" s="5">
        <f t="shared" si="14"/>
        <v>662121.21974910307</v>
      </c>
      <c r="T46" s="5">
        <f t="shared" si="15"/>
        <v>33106.060987455152</v>
      </c>
      <c r="U46" s="14">
        <f t="shared" si="8"/>
        <v>2758.8384156212628</v>
      </c>
    </row>
    <row r="47" spans="6:21" x14ac:dyDescent="0.2">
      <c r="F47" s="3">
        <f>IF(C$15&gt;41,42,0)</f>
        <v>0</v>
      </c>
      <c r="G47" s="2">
        <f t="shared" si="17"/>
        <v>0</v>
      </c>
      <c r="H47" s="2">
        <f t="shared" si="1"/>
        <v>0</v>
      </c>
      <c r="I47" s="2">
        <f t="shared" si="13"/>
        <v>0</v>
      </c>
      <c r="J47" s="13">
        <f t="shared" si="10"/>
        <v>0</v>
      </c>
      <c r="K47" s="13"/>
      <c r="L47" s="3">
        <f t="shared" si="11"/>
        <v>919</v>
      </c>
      <c r="M47" s="5">
        <f t="shared" si="16"/>
        <v>659805.53982789896</v>
      </c>
      <c r="N47" s="14">
        <f t="shared" si="4"/>
        <v>2810.7486734123722</v>
      </c>
      <c r="O47" s="5">
        <f t="shared" si="5"/>
        <v>2749.189749282913</v>
      </c>
      <c r="P47" s="5">
        <f t="shared" si="6"/>
        <v>659743.98090376949</v>
      </c>
      <c r="R47">
        <f t="shared" si="12"/>
        <v>39</v>
      </c>
      <c r="S47" s="5">
        <f t="shared" si="14"/>
        <v>662121.21974910307</v>
      </c>
      <c r="T47" s="5">
        <f t="shared" si="15"/>
        <v>33106.060987455152</v>
      </c>
      <c r="U47" s="14">
        <f t="shared" si="8"/>
        <v>2758.8384156212628</v>
      </c>
    </row>
    <row r="48" spans="6:21" x14ac:dyDescent="0.2">
      <c r="F48" s="3">
        <f>IF(C$15&gt;42,43,0)</f>
        <v>0</v>
      </c>
      <c r="G48" s="2">
        <f t="shared" si="17"/>
        <v>0</v>
      </c>
      <c r="H48" s="2">
        <f t="shared" si="1"/>
        <v>0</v>
      </c>
      <c r="I48" s="2">
        <f t="shared" si="13"/>
        <v>0</v>
      </c>
      <c r="J48" s="13">
        <f t="shared" si="10"/>
        <v>0</v>
      </c>
      <c r="K48" s="13"/>
      <c r="L48" s="3">
        <f t="shared" si="11"/>
        <v>918</v>
      </c>
      <c r="M48" s="5">
        <f t="shared" si="16"/>
        <v>659743.98090376949</v>
      </c>
      <c r="N48" s="14">
        <f t="shared" si="4"/>
        <v>2810.7486734123722</v>
      </c>
      <c r="O48" s="5">
        <f t="shared" si="5"/>
        <v>2748.9332537657065</v>
      </c>
      <c r="P48" s="5">
        <f t="shared" si="6"/>
        <v>659682.16548412282</v>
      </c>
      <c r="R48">
        <f t="shared" si="12"/>
        <v>38</v>
      </c>
      <c r="S48" s="5">
        <f t="shared" si="14"/>
        <v>662121.21974910307</v>
      </c>
      <c r="T48" s="5">
        <f t="shared" si="15"/>
        <v>33106.060987455152</v>
      </c>
      <c r="U48" s="14">
        <f t="shared" si="8"/>
        <v>2758.8384156212628</v>
      </c>
    </row>
    <row r="49" spans="6:21" x14ac:dyDescent="0.2">
      <c r="F49" s="3">
        <f>IF(C$15&gt;43,44,0)</f>
        <v>0</v>
      </c>
      <c r="G49" s="2">
        <f t="shared" si="17"/>
        <v>0</v>
      </c>
      <c r="H49" s="2">
        <f t="shared" si="1"/>
        <v>0</v>
      </c>
      <c r="I49" s="2">
        <f t="shared" si="13"/>
        <v>0</v>
      </c>
      <c r="J49" s="13">
        <f t="shared" si="10"/>
        <v>0</v>
      </c>
      <c r="K49" s="13"/>
      <c r="L49" s="3">
        <f t="shared" si="11"/>
        <v>917</v>
      </c>
      <c r="M49" s="5">
        <f t="shared" si="16"/>
        <v>659682.16548412282</v>
      </c>
      <c r="N49" s="14">
        <f t="shared" si="4"/>
        <v>2810.7486734123722</v>
      </c>
      <c r="O49" s="5">
        <f t="shared" si="5"/>
        <v>2748.6756895171784</v>
      </c>
      <c r="P49" s="5">
        <f t="shared" si="6"/>
        <v>659620.09250022762</v>
      </c>
      <c r="R49">
        <f t="shared" si="12"/>
        <v>37</v>
      </c>
      <c r="S49" s="5">
        <f t="shared" si="14"/>
        <v>662121.21974910307</v>
      </c>
      <c r="T49" s="5">
        <f t="shared" si="15"/>
        <v>33106.060987455152</v>
      </c>
      <c r="U49" s="14">
        <f t="shared" si="8"/>
        <v>2758.8384156212628</v>
      </c>
    </row>
    <row r="50" spans="6:21" x14ac:dyDescent="0.2">
      <c r="F50" s="3">
        <f>IF(C$15&gt;44,45,0)</f>
        <v>0</v>
      </c>
      <c r="G50" s="2">
        <f t="shared" si="17"/>
        <v>0</v>
      </c>
      <c r="H50" s="2">
        <f t="shared" si="1"/>
        <v>0</v>
      </c>
      <c r="I50" s="2">
        <f t="shared" si="13"/>
        <v>0</v>
      </c>
      <c r="J50" s="13">
        <f t="shared" si="10"/>
        <v>0</v>
      </c>
      <c r="K50" s="13"/>
      <c r="L50" s="3">
        <f t="shared" si="11"/>
        <v>916</v>
      </c>
      <c r="M50" s="5">
        <f t="shared" si="16"/>
        <v>659620.09250022762</v>
      </c>
      <c r="N50" s="14">
        <f t="shared" si="4"/>
        <v>2810.7486734123722</v>
      </c>
      <c r="O50" s="5">
        <f t="shared" si="5"/>
        <v>2748.4170520842817</v>
      </c>
      <c r="P50" s="5">
        <f t="shared" si="6"/>
        <v>659557.76087889948</v>
      </c>
      <c r="R50">
        <f t="shared" si="12"/>
        <v>36</v>
      </c>
      <c r="S50" s="5">
        <f t="shared" si="14"/>
        <v>662121.21974910307</v>
      </c>
      <c r="T50" s="5">
        <f t="shared" si="15"/>
        <v>33106.060987455152</v>
      </c>
      <c r="U50" s="14">
        <f t="shared" si="8"/>
        <v>2758.8384156212628</v>
      </c>
    </row>
    <row r="51" spans="6:21" x14ac:dyDescent="0.2">
      <c r="F51" s="3">
        <f>IF(C$15&gt;45,46,0)</f>
        <v>0</v>
      </c>
      <c r="G51" s="2">
        <f t="shared" si="17"/>
        <v>0</v>
      </c>
      <c r="H51" s="2">
        <f t="shared" si="1"/>
        <v>0</v>
      </c>
      <c r="I51" s="2">
        <f t="shared" si="13"/>
        <v>0</v>
      </c>
      <c r="J51" s="13">
        <f t="shared" si="10"/>
        <v>0</v>
      </c>
      <c r="K51" s="13"/>
      <c r="L51" s="3">
        <f t="shared" si="11"/>
        <v>915</v>
      </c>
      <c r="M51" s="5">
        <f t="shared" si="16"/>
        <v>659557.76087889948</v>
      </c>
      <c r="N51" s="14">
        <f t="shared" si="4"/>
        <v>2810.7486734123722</v>
      </c>
      <c r="O51" s="5">
        <f t="shared" si="5"/>
        <v>2748.1573369954149</v>
      </c>
      <c r="P51" s="5">
        <f t="shared" si="6"/>
        <v>659495.16954248259</v>
      </c>
      <c r="R51">
        <f t="shared" si="12"/>
        <v>35</v>
      </c>
      <c r="S51" s="5">
        <f t="shared" si="14"/>
        <v>662121.21974910307</v>
      </c>
      <c r="T51" s="5">
        <f t="shared" si="15"/>
        <v>33106.060987455152</v>
      </c>
      <c r="U51" s="14">
        <f t="shared" si="8"/>
        <v>2758.8384156212628</v>
      </c>
    </row>
    <row r="52" spans="6:21" x14ac:dyDescent="0.2">
      <c r="F52" s="3">
        <f>IF(C$15&gt;46,47,0)</f>
        <v>0</v>
      </c>
      <c r="G52" s="2">
        <f t="shared" si="17"/>
        <v>0</v>
      </c>
      <c r="H52" s="2">
        <f t="shared" si="1"/>
        <v>0</v>
      </c>
      <c r="I52" s="2">
        <f t="shared" si="13"/>
        <v>0</v>
      </c>
      <c r="J52" s="13">
        <f t="shared" si="10"/>
        <v>0</v>
      </c>
      <c r="K52" s="13"/>
      <c r="L52" s="3">
        <f t="shared" si="11"/>
        <v>914</v>
      </c>
      <c r="M52" s="5">
        <f t="shared" si="16"/>
        <v>659495.16954248259</v>
      </c>
      <c r="N52" s="14">
        <f t="shared" si="4"/>
        <v>2810.7486734123722</v>
      </c>
      <c r="O52" s="5">
        <f t="shared" si="5"/>
        <v>2747.8965397603442</v>
      </c>
      <c r="P52" s="5">
        <f t="shared" si="6"/>
        <v>659432.31740883051</v>
      </c>
      <c r="R52">
        <f t="shared" si="12"/>
        <v>34</v>
      </c>
      <c r="S52" s="5">
        <f t="shared" si="14"/>
        <v>662121.21974910307</v>
      </c>
      <c r="T52" s="5">
        <f t="shared" si="15"/>
        <v>33106.060987455152</v>
      </c>
      <c r="U52" s="14">
        <f t="shared" si="8"/>
        <v>2758.8384156212628</v>
      </c>
    </row>
    <row r="53" spans="6:21" x14ac:dyDescent="0.2">
      <c r="F53" s="3">
        <f>IF(C$15&gt;47,48,0)</f>
        <v>0</v>
      </c>
      <c r="G53" s="2">
        <f t="shared" si="17"/>
        <v>0</v>
      </c>
      <c r="H53" s="2">
        <f t="shared" si="1"/>
        <v>0</v>
      </c>
      <c r="I53" s="2">
        <f t="shared" si="13"/>
        <v>0</v>
      </c>
      <c r="J53" s="13">
        <f t="shared" si="10"/>
        <v>0</v>
      </c>
      <c r="K53" s="13"/>
      <c r="L53" s="3">
        <f t="shared" si="11"/>
        <v>913</v>
      </c>
      <c r="M53" s="5">
        <f t="shared" si="16"/>
        <v>659432.31740883051</v>
      </c>
      <c r="N53" s="14">
        <f t="shared" si="4"/>
        <v>2810.7486734123722</v>
      </c>
      <c r="O53" s="5">
        <f t="shared" si="5"/>
        <v>2747.6346558701271</v>
      </c>
      <c r="P53" s="5">
        <f t="shared" si="6"/>
        <v>659369.20339128829</v>
      </c>
      <c r="R53">
        <f t="shared" si="12"/>
        <v>33</v>
      </c>
      <c r="S53" s="5">
        <f t="shared" si="14"/>
        <v>662121.21974910307</v>
      </c>
      <c r="T53" s="5">
        <f t="shared" si="15"/>
        <v>33106.060987455152</v>
      </c>
      <c r="U53" s="14">
        <f t="shared" si="8"/>
        <v>2758.8384156212628</v>
      </c>
    </row>
    <row r="54" spans="6:21" x14ac:dyDescent="0.2">
      <c r="F54" s="3">
        <f>IF(C$15&gt;48,49,0)</f>
        <v>0</v>
      </c>
      <c r="G54" s="2">
        <f t="shared" si="17"/>
        <v>0</v>
      </c>
      <c r="H54" s="2">
        <f t="shared" si="1"/>
        <v>0</v>
      </c>
      <c r="I54" s="2">
        <f t="shared" si="13"/>
        <v>0</v>
      </c>
      <c r="J54" s="13">
        <f t="shared" si="10"/>
        <v>0</v>
      </c>
      <c r="K54" s="13"/>
      <c r="L54" s="3">
        <f t="shared" si="11"/>
        <v>912</v>
      </c>
      <c r="M54" s="5">
        <f t="shared" si="16"/>
        <v>659369.20339128829</v>
      </c>
      <c r="N54" s="14">
        <f t="shared" si="4"/>
        <v>2810.7486734123722</v>
      </c>
      <c r="O54" s="5">
        <f t="shared" si="5"/>
        <v>2747.3716807970345</v>
      </c>
      <c r="P54" s="5">
        <f t="shared" si="6"/>
        <v>659305.826398673</v>
      </c>
      <c r="R54">
        <f t="shared" si="12"/>
        <v>32</v>
      </c>
      <c r="S54" s="5">
        <f t="shared" si="14"/>
        <v>662121.21974910307</v>
      </c>
      <c r="T54" s="5">
        <f t="shared" si="15"/>
        <v>33106.060987455152</v>
      </c>
      <c r="U54" s="14">
        <f t="shared" si="8"/>
        <v>2758.8384156212628</v>
      </c>
    </row>
    <row r="55" spans="6:21" x14ac:dyDescent="0.2">
      <c r="F55" s="3">
        <f>IF(C$15&gt;49,50,0)</f>
        <v>0</v>
      </c>
      <c r="G55" s="2">
        <f t="shared" si="17"/>
        <v>0</v>
      </c>
      <c r="H55" s="2">
        <f t="shared" si="1"/>
        <v>0</v>
      </c>
      <c r="I55" s="2">
        <f t="shared" si="13"/>
        <v>0</v>
      </c>
      <c r="J55" s="13">
        <f t="shared" si="10"/>
        <v>0</v>
      </c>
      <c r="K55" s="13"/>
      <c r="L55" s="3">
        <f t="shared" si="11"/>
        <v>911</v>
      </c>
      <c r="M55" s="5">
        <f t="shared" si="16"/>
        <v>659305.826398673</v>
      </c>
      <c r="N55" s="14">
        <f t="shared" si="4"/>
        <v>2810.7486734123722</v>
      </c>
      <c r="O55" s="5">
        <f t="shared" si="5"/>
        <v>2747.1076099944712</v>
      </c>
      <c r="P55" s="5">
        <f t="shared" si="6"/>
        <v>659242.18533525511</v>
      </c>
      <c r="R55">
        <f t="shared" si="12"/>
        <v>31</v>
      </c>
      <c r="S55" s="5">
        <f t="shared" si="14"/>
        <v>662121.21974910307</v>
      </c>
      <c r="T55" s="5">
        <f t="shared" si="15"/>
        <v>33106.060987455152</v>
      </c>
      <c r="U55" s="14">
        <f t="shared" si="8"/>
        <v>2758.8384156212628</v>
      </c>
    </row>
    <row r="56" spans="6:21" x14ac:dyDescent="0.2">
      <c r="F56" s="3">
        <f>IF(C$15&gt;50,51,0)</f>
        <v>0</v>
      </c>
      <c r="G56" s="2">
        <f t="shared" si="17"/>
        <v>0</v>
      </c>
      <c r="H56" s="2">
        <f t="shared" si="1"/>
        <v>0</v>
      </c>
      <c r="I56" s="2">
        <f t="shared" si="13"/>
        <v>0</v>
      </c>
      <c r="J56" s="13">
        <f t="shared" si="10"/>
        <v>0</v>
      </c>
      <c r="K56" s="13"/>
      <c r="L56" s="3">
        <f t="shared" si="11"/>
        <v>910</v>
      </c>
      <c r="M56" s="5">
        <f t="shared" si="16"/>
        <v>659242.18533525511</v>
      </c>
      <c r="N56" s="14">
        <f t="shared" si="4"/>
        <v>2810.7486734123722</v>
      </c>
      <c r="O56" s="5">
        <f t="shared" si="5"/>
        <v>2746.842438896897</v>
      </c>
      <c r="P56" s="5">
        <f t="shared" si="6"/>
        <v>659178.27910073963</v>
      </c>
      <c r="R56">
        <f t="shared" si="12"/>
        <v>30</v>
      </c>
      <c r="S56" s="5">
        <f t="shared" si="14"/>
        <v>662121.21974910307</v>
      </c>
      <c r="T56" s="5">
        <f t="shared" si="15"/>
        <v>33106.060987455152</v>
      </c>
      <c r="U56" s="14">
        <f t="shared" si="8"/>
        <v>2758.8384156212628</v>
      </c>
    </row>
    <row r="57" spans="6:21" x14ac:dyDescent="0.2">
      <c r="F57" s="3">
        <f>IF(C$15&gt;51,52,0)</f>
        <v>0</v>
      </c>
      <c r="G57" s="2">
        <f t="shared" si="17"/>
        <v>0</v>
      </c>
      <c r="H57" s="2">
        <f t="shared" si="1"/>
        <v>0</v>
      </c>
      <c r="I57" s="2">
        <f t="shared" si="13"/>
        <v>0</v>
      </c>
      <c r="J57" s="13">
        <f t="shared" si="10"/>
        <v>0</v>
      </c>
      <c r="K57" s="13"/>
      <c r="L57" s="3">
        <f t="shared" si="11"/>
        <v>909</v>
      </c>
      <c r="M57" s="5">
        <f t="shared" si="16"/>
        <v>659178.27910073963</v>
      </c>
      <c r="N57" s="14">
        <f t="shared" si="4"/>
        <v>2810.7486734123722</v>
      </c>
      <c r="O57" s="5">
        <f t="shared" si="5"/>
        <v>2746.5761629197486</v>
      </c>
      <c r="P57" s="5">
        <f t="shared" si="6"/>
        <v>659114.10659024701</v>
      </c>
      <c r="R57">
        <f t="shared" si="12"/>
        <v>29</v>
      </c>
      <c r="S57" s="5">
        <f t="shared" si="14"/>
        <v>662121.21974910307</v>
      </c>
      <c r="T57" s="5">
        <f t="shared" si="15"/>
        <v>33106.060987455152</v>
      </c>
      <c r="U57" s="14">
        <f t="shared" si="8"/>
        <v>2758.8384156212628</v>
      </c>
    </row>
    <row r="58" spans="6:21" x14ac:dyDescent="0.2">
      <c r="F58" s="3">
        <f>IF(C$15&gt;52,53,0)</f>
        <v>0</v>
      </c>
      <c r="G58" s="2">
        <f t="shared" si="17"/>
        <v>0</v>
      </c>
      <c r="H58" s="2">
        <f t="shared" si="1"/>
        <v>0</v>
      </c>
      <c r="I58" s="2">
        <f t="shared" si="13"/>
        <v>0</v>
      </c>
      <c r="J58" s="13">
        <f t="shared" si="10"/>
        <v>0</v>
      </c>
      <c r="K58" s="13"/>
      <c r="L58" s="3">
        <f t="shared" si="11"/>
        <v>908</v>
      </c>
      <c r="M58" s="5">
        <f t="shared" si="16"/>
        <v>659114.10659024701</v>
      </c>
      <c r="N58" s="14">
        <f t="shared" si="4"/>
        <v>2810.7486734123722</v>
      </c>
      <c r="O58" s="5">
        <f t="shared" si="5"/>
        <v>2746.3087774593628</v>
      </c>
      <c r="P58" s="5">
        <f t="shared" si="6"/>
        <v>659049.66669429396</v>
      </c>
      <c r="R58">
        <f t="shared" si="12"/>
        <v>28</v>
      </c>
      <c r="S58" s="5">
        <f t="shared" si="14"/>
        <v>662121.21974910307</v>
      </c>
      <c r="T58" s="5">
        <f t="shared" si="15"/>
        <v>33106.060987455152</v>
      </c>
      <c r="U58" s="14">
        <f t="shared" si="8"/>
        <v>2758.8384156212628</v>
      </c>
    </row>
    <row r="59" spans="6:21" x14ac:dyDescent="0.2">
      <c r="F59" s="3">
        <f>IF(C$15&gt;53,54,0)</f>
        <v>0</v>
      </c>
      <c r="G59" s="2">
        <f t="shared" si="17"/>
        <v>0</v>
      </c>
      <c r="H59" s="2">
        <f t="shared" si="1"/>
        <v>0</v>
      </c>
      <c r="I59" s="2">
        <f t="shared" si="13"/>
        <v>0</v>
      </c>
      <c r="J59" s="13">
        <f t="shared" si="10"/>
        <v>0</v>
      </c>
      <c r="K59" s="13"/>
      <c r="L59" s="3">
        <f t="shared" si="11"/>
        <v>907</v>
      </c>
      <c r="M59" s="5">
        <f t="shared" si="16"/>
        <v>659049.66669429396</v>
      </c>
      <c r="N59" s="14">
        <f t="shared" si="4"/>
        <v>2810.7486734123722</v>
      </c>
      <c r="O59" s="5">
        <f t="shared" si="5"/>
        <v>2746.0402778928915</v>
      </c>
      <c r="P59" s="5">
        <f t="shared" si="6"/>
        <v>658984.95829877444</v>
      </c>
      <c r="R59">
        <f t="shared" si="12"/>
        <v>27</v>
      </c>
      <c r="S59" s="5">
        <f t="shared" si="14"/>
        <v>662121.21974910307</v>
      </c>
      <c r="T59" s="5">
        <f t="shared" si="15"/>
        <v>33106.060987455152</v>
      </c>
      <c r="U59" s="14">
        <f t="shared" si="8"/>
        <v>2758.8384156212628</v>
      </c>
    </row>
    <row r="60" spans="6:21" x14ac:dyDescent="0.2">
      <c r="F60" s="3">
        <f>IF(C$15&gt;54,55,0)</f>
        <v>0</v>
      </c>
      <c r="G60" s="2">
        <f t="shared" si="17"/>
        <v>0</v>
      </c>
      <c r="H60" s="2">
        <f t="shared" si="1"/>
        <v>0</v>
      </c>
      <c r="I60" s="2">
        <f t="shared" si="13"/>
        <v>0</v>
      </c>
      <c r="J60" s="13">
        <f t="shared" si="10"/>
        <v>0</v>
      </c>
      <c r="K60" s="13"/>
      <c r="L60" s="3">
        <f t="shared" si="11"/>
        <v>906</v>
      </c>
      <c r="M60" s="5">
        <f t="shared" si="16"/>
        <v>658984.95829877444</v>
      </c>
      <c r="N60" s="14">
        <f t="shared" si="4"/>
        <v>2810.7486734123722</v>
      </c>
      <c r="O60" s="5">
        <f t="shared" si="5"/>
        <v>2745.770659578227</v>
      </c>
      <c r="P60" s="5">
        <f t="shared" si="6"/>
        <v>658919.98028494033</v>
      </c>
      <c r="R60">
        <f t="shared" si="12"/>
        <v>26</v>
      </c>
      <c r="S60" s="5">
        <f t="shared" si="14"/>
        <v>662121.21974910307</v>
      </c>
      <c r="T60" s="5">
        <f t="shared" si="15"/>
        <v>33106.060987455152</v>
      </c>
      <c r="U60" s="14">
        <f t="shared" si="8"/>
        <v>2758.8384156212628</v>
      </c>
    </row>
    <row r="61" spans="6:21" x14ac:dyDescent="0.2">
      <c r="F61" s="3">
        <f>IF(C$15&gt;55,56,0)</f>
        <v>0</v>
      </c>
      <c r="G61" s="2">
        <f t="shared" si="17"/>
        <v>0</v>
      </c>
      <c r="H61" s="2">
        <f t="shared" si="1"/>
        <v>0</v>
      </c>
      <c r="I61" s="2">
        <f t="shared" si="13"/>
        <v>0</v>
      </c>
      <c r="J61" s="13">
        <f t="shared" si="10"/>
        <v>0</v>
      </c>
      <c r="K61" s="13"/>
      <c r="L61" s="3">
        <f t="shared" si="11"/>
        <v>905</v>
      </c>
      <c r="M61" s="5">
        <f t="shared" si="16"/>
        <v>658919.98028494033</v>
      </c>
      <c r="N61" s="14">
        <f t="shared" si="4"/>
        <v>2810.7486734123722</v>
      </c>
      <c r="O61" s="5">
        <f t="shared" si="5"/>
        <v>2745.4999178539183</v>
      </c>
      <c r="P61" s="5">
        <f t="shared" si="6"/>
        <v>658854.73152938194</v>
      </c>
      <c r="R61">
        <f t="shared" si="12"/>
        <v>25</v>
      </c>
      <c r="S61" s="5">
        <f t="shared" si="14"/>
        <v>662121.21974910307</v>
      </c>
      <c r="T61" s="5">
        <f t="shared" si="15"/>
        <v>33106.060987455152</v>
      </c>
      <c r="U61" s="14">
        <f t="shared" si="8"/>
        <v>2758.8384156212628</v>
      </c>
    </row>
    <row r="62" spans="6:21" x14ac:dyDescent="0.2">
      <c r="F62" s="3">
        <f>IF(C$15&gt;56,57,0)</f>
        <v>0</v>
      </c>
      <c r="G62" s="2">
        <f t="shared" si="17"/>
        <v>0</v>
      </c>
      <c r="H62" s="2">
        <f t="shared" si="1"/>
        <v>0</v>
      </c>
      <c r="I62" s="2">
        <f t="shared" si="13"/>
        <v>0</v>
      </c>
      <c r="J62" s="13">
        <f t="shared" si="10"/>
        <v>0</v>
      </c>
      <c r="K62" s="13"/>
      <c r="L62" s="3">
        <f t="shared" si="11"/>
        <v>904</v>
      </c>
      <c r="M62" s="5">
        <f t="shared" si="16"/>
        <v>658854.73152938194</v>
      </c>
      <c r="N62" s="14">
        <f t="shared" si="4"/>
        <v>2810.7486734123722</v>
      </c>
      <c r="O62" s="5">
        <f t="shared" si="5"/>
        <v>2745.2280480390914</v>
      </c>
      <c r="P62" s="5">
        <f t="shared" si="6"/>
        <v>658789.21090400871</v>
      </c>
      <c r="R62">
        <f t="shared" si="12"/>
        <v>24</v>
      </c>
      <c r="S62" s="5">
        <f t="shared" si="14"/>
        <v>662121.21974910307</v>
      </c>
      <c r="T62" s="5">
        <f t="shared" si="15"/>
        <v>33106.060987455152</v>
      </c>
      <c r="U62" s="14">
        <f t="shared" si="8"/>
        <v>2758.8384156212628</v>
      </c>
    </row>
    <row r="63" spans="6:21" x14ac:dyDescent="0.2">
      <c r="F63" s="3">
        <f>IF(C$15&gt;57,58,0)</f>
        <v>0</v>
      </c>
      <c r="G63" s="2">
        <f t="shared" si="17"/>
        <v>0</v>
      </c>
      <c r="H63" s="2">
        <f t="shared" si="1"/>
        <v>0</v>
      </c>
      <c r="I63" s="2">
        <f t="shared" si="13"/>
        <v>0</v>
      </c>
      <c r="J63" s="13">
        <f t="shared" si="10"/>
        <v>0</v>
      </c>
      <c r="K63" s="13"/>
      <c r="L63" s="3">
        <f t="shared" si="11"/>
        <v>903</v>
      </c>
      <c r="M63" s="5">
        <f t="shared" si="16"/>
        <v>658789.21090400871</v>
      </c>
      <c r="N63" s="14">
        <f t="shared" si="4"/>
        <v>2810.7486734123722</v>
      </c>
      <c r="O63" s="5">
        <f t="shared" si="5"/>
        <v>2744.9550454333698</v>
      </c>
      <c r="P63" s="5">
        <f t="shared" si="6"/>
        <v>658723.41727602971</v>
      </c>
      <c r="R63">
        <f t="shared" si="12"/>
        <v>23</v>
      </c>
      <c r="S63" s="5">
        <f t="shared" si="14"/>
        <v>662121.21974910307</v>
      </c>
      <c r="T63" s="5">
        <f t="shared" si="15"/>
        <v>33106.060987455152</v>
      </c>
      <c r="U63" s="14">
        <f t="shared" si="8"/>
        <v>2758.8384156212628</v>
      </c>
    </row>
    <row r="64" spans="6:21" x14ac:dyDescent="0.2">
      <c r="F64" s="3">
        <f>IF(C$15&gt;58,59,0)</f>
        <v>0</v>
      </c>
      <c r="G64" s="2">
        <f t="shared" si="17"/>
        <v>0</v>
      </c>
      <c r="H64" s="2">
        <f t="shared" si="1"/>
        <v>0</v>
      </c>
      <c r="I64" s="2">
        <f t="shared" si="13"/>
        <v>0</v>
      </c>
      <c r="J64" s="13">
        <f t="shared" si="10"/>
        <v>0</v>
      </c>
      <c r="K64" s="13"/>
      <c r="L64" s="3">
        <f t="shared" si="11"/>
        <v>902</v>
      </c>
      <c r="M64" s="5">
        <f t="shared" si="16"/>
        <v>658723.41727602971</v>
      </c>
      <c r="N64" s="14">
        <f t="shared" si="4"/>
        <v>2810.7486734123722</v>
      </c>
      <c r="O64" s="5">
        <f t="shared" si="5"/>
        <v>2744.6809053167908</v>
      </c>
      <c r="P64" s="5">
        <f t="shared" si="6"/>
        <v>658657.34950793418</v>
      </c>
      <c r="R64">
        <f t="shared" si="12"/>
        <v>22</v>
      </c>
      <c r="S64" s="5">
        <f t="shared" si="14"/>
        <v>662121.21974910307</v>
      </c>
      <c r="T64" s="5">
        <f t="shared" si="15"/>
        <v>33106.060987455152</v>
      </c>
      <c r="U64" s="14">
        <f t="shared" si="8"/>
        <v>2758.8384156212628</v>
      </c>
    </row>
    <row r="65" spans="6:21" x14ac:dyDescent="0.2">
      <c r="F65" s="3">
        <f>IF(C$15&gt;59,60,0)</f>
        <v>0</v>
      </c>
      <c r="G65" s="2">
        <f t="shared" si="17"/>
        <v>0</v>
      </c>
      <c r="H65" s="2">
        <f t="shared" si="1"/>
        <v>0</v>
      </c>
      <c r="I65" s="2">
        <f t="shared" si="13"/>
        <v>0</v>
      </c>
      <c r="J65" s="13">
        <f t="shared" si="10"/>
        <v>0</v>
      </c>
      <c r="K65" s="13"/>
      <c r="L65" s="3">
        <f t="shared" si="11"/>
        <v>901</v>
      </c>
      <c r="M65" s="5">
        <f t="shared" si="16"/>
        <v>658657.34950793418</v>
      </c>
      <c r="N65" s="14">
        <f t="shared" si="4"/>
        <v>2810.7486734123722</v>
      </c>
      <c r="O65" s="5">
        <f t="shared" si="5"/>
        <v>2744.405622949726</v>
      </c>
      <c r="P65" s="5">
        <f t="shared" si="6"/>
        <v>658591.00645747152</v>
      </c>
      <c r="R65">
        <f t="shared" si="12"/>
        <v>21</v>
      </c>
      <c r="S65" s="5">
        <f t="shared" si="14"/>
        <v>662121.21974910307</v>
      </c>
      <c r="T65" s="5">
        <f t="shared" si="15"/>
        <v>33106.060987455152</v>
      </c>
      <c r="U65" s="14">
        <f t="shared" si="8"/>
        <v>2758.8384156212628</v>
      </c>
    </row>
    <row r="66" spans="6:21" x14ac:dyDescent="0.2">
      <c r="F66" s="3">
        <f>IF(C$15&gt;60,61,0)</f>
        <v>0</v>
      </c>
      <c r="G66" s="2">
        <f t="shared" si="17"/>
        <v>0</v>
      </c>
      <c r="H66" s="2">
        <f t="shared" si="1"/>
        <v>0</v>
      </c>
      <c r="I66" s="2">
        <f t="shared" si="13"/>
        <v>0</v>
      </c>
      <c r="J66" s="13">
        <f t="shared" si="10"/>
        <v>0</v>
      </c>
      <c r="K66" s="13"/>
      <c r="L66" s="3">
        <f t="shared" si="11"/>
        <v>900</v>
      </c>
      <c r="M66" s="5">
        <f t="shared" si="16"/>
        <v>658591.00645747152</v>
      </c>
      <c r="N66" s="14">
        <f t="shared" si="4"/>
        <v>2810.7486734123722</v>
      </c>
      <c r="O66" s="5">
        <f t="shared" si="5"/>
        <v>2744.1291935727982</v>
      </c>
      <c r="P66" s="5">
        <f t="shared" si="6"/>
        <v>658524.38697763195</v>
      </c>
      <c r="R66">
        <f t="shared" si="12"/>
        <v>20</v>
      </c>
      <c r="S66" s="5">
        <f t="shared" si="14"/>
        <v>662121.21974910307</v>
      </c>
      <c r="T66" s="5">
        <f t="shared" si="15"/>
        <v>33106.060987455152</v>
      </c>
      <c r="U66" s="14">
        <f t="shared" si="8"/>
        <v>2758.8384156212628</v>
      </c>
    </row>
    <row r="67" spans="6:21" x14ac:dyDescent="0.2">
      <c r="F67" s="3">
        <f>IF(C$15&gt;61,62,0)</f>
        <v>0</v>
      </c>
      <c r="G67" s="2">
        <f t="shared" si="17"/>
        <v>0</v>
      </c>
      <c r="H67" s="2">
        <f t="shared" si="1"/>
        <v>0</v>
      </c>
      <c r="I67" s="2">
        <f t="shared" si="13"/>
        <v>0</v>
      </c>
      <c r="J67" s="13">
        <f t="shared" si="10"/>
        <v>0</v>
      </c>
      <c r="K67" s="13"/>
      <c r="L67" s="3">
        <f t="shared" si="11"/>
        <v>899</v>
      </c>
      <c r="M67" s="5">
        <f t="shared" si="16"/>
        <v>658524.38697763195</v>
      </c>
      <c r="N67" s="14">
        <f t="shared" si="4"/>
        <v>2810.7486734123722</v>
      </c>
      <c r="O67" s="5">
        <f t="shared" si="5"/>
        <v>2743.8516124067996</v>
      </c>
      <c r="P67" s="5">
        <f t="shared" si="6"/>
        <v>658457.48991662636</v>
      </c>
      <c r="R67">
        <f t="shared" si="12"/>
        <v>19</v>
      </c>
      <c r="S67" s="5">
        <f t="shared" si="14"/>
        <v>662121.21974910307</v>
      </c>
      <c r="T67" s="5">
        <f t="shared" si="15"/>
        <v>33106.060987455152</v>
      </c>
      <c r="U67" s="14">
        <f t="shared" si="8"/>
        <v>2758.8384156212628</v>
      </c>
    </row>
    <row r="68" spans="6:21" x14ac:dyDescent="0.2">
      <c r="F68" s="3">
        <f>IF(C$15&gt;62,63,0)</f>
        <v>0</v>
      </c>
      <c r="G68" s="2">
        <f t="shared" si="17"/>
        <v>0</v>
      </c>
      <c r="H68" s="2">
        <f t="shared" si="1"/>
        <v>0</v>
      </c>
      <c r="I68" s="2">
        <f t="shared" si="13"/>
        <v>0</v>
      </c>
      <c r="J68" s="13">
        <f t="shared" si="10"/>
        <v>0</v>
      </c>
      <c r="K68" s="13"/>
      <c r="L68" s="3">
        <f t="shared" si="11"/>
        <v>898</v>
      </c>
      <c r="M68" s="5">
        <f t="shared" si="16"/>
        <v>658457.48991662636</v>
      </c>
      <c r="N68" s="14">
        <f t="shared" si="4"/>
        <v>2810.7486734123722</v>
      </c>
      <c r="O68" s="5">
        <f t="shared" si="5"/>
        <v>2743.5728746526097</v>
      </c>
      <c r="P68" s="5">
        <f t="shared" si="6"/>
        <v>658390.31411786657</v>
      </c>
      <c r="R68">
        <f t="shared" si="12"/>
        <v>18</v>
      </c>
      <c r="S68" s="5">
        <f t="shared" si="14"/>
        <v>662121.21974910307</v>
      </c>
      <c r="T68" s="5">
        <f t="shared" si="15"/>
        <v>33106.060987455152</v>
      </c>
      <c r="U68" s="14">
        <f t="shared" si="8"/>
        <v>2758.8384156212628</v>
      </c>
    </row>
    <row r="69" spans="6:21" x14ac:dyDescent="0.2">
      <c r="F69" s="3">
        <f>IF(C$15&gt;63,64,0)</f>
        <v>0</v>
      </c>
      <c r="G69" s="2">
        <f t="shared" si="17"/>
        <v>0</v>
      </c>
      <c r="H69" s="2">
        <f t="shared" si="1"/>
        <v>0</v>
      </c>
      <c r="I69" s="2">
        <f t="shared" si="13"/>
        <v>0</v>
      </c>
      <c r="J69" s="13">
        <f t="shared" si="10"/>
        <v>0</v>
      </c>
      <c r="K69" s="13"/>
      <c r="L69" s="3">
        <f t="shared" si="11"/>
        <v>897</v>
      </c>
      <c r="M69" s="5">
        <f t="shared" si="16"/>
        <v>658390.31411786657</v>
      </c>
      <c r="N69" s="14">
        <f t="shared" si="4"/>
        <v>2810.7486734123722</v>
      </c>
      <c r="O69" s="5">
        <f t="shared" si="5"/>
        <v>2743.2929754911111</v>
      </c>
      <c r="P69" s="5">
        <f t="shared" si="6"/>
        <v>658322.85841994535</v>
      </c>
      <c r="R69">
        <f t="shared" si="12"/>
        <v>17</v>
      </c>
      <c r="S69" s="5">
        <f t="shared" si="14"/>
        <v>662121.21974910307</v>
      </c>
      <c r="T69" s="5">
        <f t="shared" si="15"/>
        <v>33106.060987455152</v>
      </c>
      <c r="U69" s="14">
        <f t="shared" si="8"/>
        <v>2758.8384156212628</v>
      </c>
    </row>
    <row r="70" spans="6:21" x14ac:dyDescent="0.2">
      <c r="F70" s="3">
        <f>IF(C$15&gt;64,65,0)</f>
        <v>0</v>
      </c>
      <c r="G70" s="2">
        <f t="shared" si="17"/>
        <v>0</v>
      </c>
      <c r="H70" s="2">
        <f t="shared" si="1"/>
        <v>0</v>
      </c>
      <c r="I70" s="2">
        <f t="shared" ref="I70:I105" si="18">IF(F70&gt;0,C$19,0)</f>
        <v>0</v>
      </c>
      <c r="J70" s="13">
        <f t="shared" si="10"/>
        <v>0</v>
      </c>
      <c r="K70" s="13"/>
      <c r="L70" s="3">
        <f t="shared" si="11"/>
        <v>896</v>
      </c>
      <c r="M70" s="5">
        <f t="shared" si="16"/>
        <v>658322.85841994535</v>
      </c>
      <c r="N70" s="14">
        <f t="shared" si="4"/>
        <v>2810.7486734123722</v>
      </c>
      <c r="O70" s="5">
        <f t="shared" si="5"/>
        <v>2743.0119100831057</v>
      </c>
      <c r="P70" s="5">
        <f t="shared" si="6"/>
        <v>658255.1216566161</v>
      </c>
      <c r="R70">
        <f t="shared" si="12"/>
        <v>16</v>
      </c>
      <c r="S70" s="5">
        <f t="shared" ref="S70:S101" si="19">IF(R70&gt;0,C$12,0)</f>
        <v>662121.21974910307</v>
      </c>
      <c r="T70" s="5">
        <f t="shared" ref="T70:T101" si="20">S70*C$7</f>
        <v>33106.060987455152</v>
      </c>
      <c r="U70" s="14">
        <f t="shared" si="8"/>
        <v>2758.8384156212628</v>
      </c>
    </row>
    <row r="71" spans="6:21" x14ac:dyDescent="0.2">
      <c r="F71" s="3">
        <f>IF(C$15&gt;65,66,0)</f>
        <v>0</v>
      </c>
      <c r="G71" s="2">
        <f t="shared" si="17"/>
        <v>0</v>
      </c>
      <c r="H71" s="2">
        <f t="shared" ref="H71:H105" si="21">IF(C$8=0,G71*C$7,(G71+I71)*C$7)</f>
        <v>0</v>
      </c>
      <c r="I71" s="2">
        <f t="shared" si="18"/>
        <v>0</v>
      </c>
      <c r="J71" s="13">
        <f t="shared" si="10"/>
        <v>0</v>
      </c>
      <c r="K71" s="13"/>
      <c r="L71" s="3">
        <f t="shared" si="11"/>
        <v>895</v>
      </c>
      <c r="M71" s="5">
        <f t="shared" ref="M71:M102" si="22">IF(L71&gt;0,P70,0)</f>
        <v>658255.1216566161</v>
      </c>
      <c r="N71" s="14">
        <f t="shared" ref="N71:N105" si="23">IF(L71&gt;0,PMT(C$7/12,C$16*12,C$12)*-1,0)</f>
        <v>2810.7486734123722</v>
      </c>
      <c r="O71" s="5">
        <f t="shared" ref="O71:O105" si="24">M71*C$7*30/360</f>
        <v>2742.7296735692335</v>
      </c>
      <c r="P71" s="5">
        <f t="shared" ref="P71:P105" si="25">M71-N71+O71</f>
        <v>658187.10265677294</v>
      </c>
      <c r="R71">
        <f t="shared" si="12"/>
        <v>15</v>
      </c>
      <c r="S71" s="5">
        <f t="shared" si="19"/>
        <v>662121.21974910307</v>
      </c>
      <c r="T71" s="5">
        <f t="shared" si="20"/>
        <v>33106.060987455152</v>
      </c>
      <c r="U71" s="14">
        <f t="shared" ref="U71:U105" si="26">T71/12</f>
        <v>2758.8384156212628</v>
      </c>
    </row>
    <row r="72" spans="6:21" x14ac:dyDescent="0.2">
      <c r="F72" s="3">
        <f>IF(C$15&gt;66,67,0)</f>
        <v>0</v>
      </c>
      <c r="G72" s="2">
        <f t="shared" ref="G72:G103" si="27">IF(F72&gt;0,J71,0)</f>
        <v>0</v>
      </c>
      <c r="H72" s="2">
        <f t="shared" si="21"/>
        <v>0</v>
      </c>
      <c r="I72" s="2">
        <f t="shared" si="18"/>
        <v>0</v>
      </c>
      <c r="J72" s="13">
        <f t="shared" ref="J72:J105" si="28">IF(F72&gt;0,G72+I72+H72,0)</f>
        <v>0</v>
      </c>
      <c r="K72" s="13"/>
      <c r="L72" s="3">
        <f t="shared" ref="L72:L105" si="29">IF(L71&gt;0,L71-1,0)</f>
        <v>894</v>
      </c>
      <c r="M72" s="5">
        <f t="shared" si="22"/>
        <v>658187.10265677294</v>
      </c>
      <c r="N72" s="14">
        <f t="shared" si="23"/>
        <v>2810.7486734123722</v>
      </c>
      <c r="O72" s="5">
        <f t="shared" si="24"/>
        <v>2742.446261069887</v>
      </c>
      <c r="P72" s="5">
        <f t="shared" si="25"/>
        <v>658118.80024443043</v>
      </c>
      <c r="R72">
        <f t="shared" ref="R72:R105" si="30">IF(R71&gt;0,R71-1,0)</f>
        <v>14</v>
      </c>
      <c r="S72" s="5">
        <f t="shared" si="19"/>
        <v>662121.21974910307</v>
      </c>
      <c r="T72" s="5">
        <f t="shared" si="20"/>
        <v>33106.060987455152</v>
      </c>
      <c r="U72" s="14">
        <f t="shared" si="26"/>
        <v>2758.8384156212628</v>
      </c>
    </row>
    <row r="73" spans="6:21" x14ac:dyDescent="0.2">
      <c r="F73" s="3">
        <f>IF(C$15&gt;67,68,0)</f>
        <v>0</v>
      </c>
      <c r="G73" s="2">
        <f t="shared" si="27"/>
        <v>0</v>
      </c>
      <c r="H73" s="2">
        <f t="shared" si="21"/>
        <v>0</v>
      </c>
      <c r="I73" s="2">
        <f t="shared" si="18"/>
        <v>0</v>
      </c>
      <c r="J73" s="13">
        <f t="shared" si="28"/>
        <v>0</v>
      </c>
      <c r="K73" s="13"/>
      <c r="L73" s="3">
        <f t="shared" si="29"/>
        <v>893</v>
      </c>
      <c r="M73" s="5">
        <f t="shared" si="22"/>
        <v>658118.80024443043</v>
      </c>
      <c r="N73" s="14">
        <f t="shared" si="23"/>
        <v>2810.7486734123722</v>
      </c>
      <c r="O73" s="5">
        <f t="shared" si="24"/>
        <v>2742.1616676851268</v>
      </c>
      <c r="P73" s="5">
        <f t="shared" si="25"/>
        <v>658050.2132387032</v>
      </c>
      <c r="R73">
        <f t="shared" si="30"/>
        <v>13</v>
      </c>
      <c r="S73" s="5">
        <f t="shared" si="19"/>
        <v>662121.21974910307</v>
      </c>
      <c r="T73" s="5">
        <f t="shared" si="20"/>
        <v>33106.060987455152</v>
      </c>
      <c r="U73" s="14">
        <f t="shared" si="26"/>
        <v>2758.8384156212628</v>
      </c>
    </row>
    <row r="74" spans="6:21" x14ac:dyDescent="0.2">
      <c r="F74" s="3">
        <f>IF(C$15&gt;68,69,0)</f>
        <v>0</v>
      </c>
      <c r="G74" s="2">
        <f t="shared" si="27"/>
        <v>0</v>
      </c>
      <c r="H74" s="2">
        <f t="shared" si="21"/>
        <v>0</v>
      </c>
      <c r="I74" s="2">
        <f t="shared" si="18"/>
        <v>0</v>
      </c>
      <c r="J74" s="13">
        <f t="shared" si="28"/>
        <v>0</v>
      </c>
      <c r="K74" s="13"/>
      <c r="L74" s="3">
        <f t="shared" si="29"/>
        <v>892</v>
      </c>
      <c r="M74" s="5">
        <f t="shared" si="22"/>
        <v>658050.2132387032</v>
      </c>
      <c r="N74" s="14">
        <f t="shared" si="23"/>
        <v>2810.7486734123722</v>
      </c>
      <c r="O74" s="5">
        <f t="shared" si="24"/>
        <v>2741.8758884945973</v>
      </c>
      <c r="P74" s="5">
        <f t="shared" si="25"/>
        <v>657981.34045378538</v>
      </c>
      <c r="R74">
        <f t="shared" si="30"/>
        <v>12</v>
      </c>
      <c r="S74" s="5">
        <f t="shared" si="19"/>
        <v>662121.21974910307</v>
      </c>
      <c r="T74" s="5">
        <f t="shared" si="20"/>
        <v>33106.060987455152</v>
      </c>
      <c r="U74" s="14">
        <f t="shared" si="26"/>
        <v>2758.8384156212628</v>
      </c>
    </row>
    <row r="75" spans="6:21" x14ac:dyDescent="0.2">
      <c r="F75" s="3">
        <f>IF(C$15&gt;69,70,0)</f>
        <v>0</v>
      </c>
      <c r="G75" s="2">
        <f t="shared" si="27"/>
        <v>0</v>
      </c>
      <c r="H75" s="2">
        <f t="shared" si="21"/>
        <v>0</v>
      </c>
      <c r="I75" s="2">
        <f t="shared" si="18"/>
        <v>0</v>
      </c>
      <c r="J75" s="13">
        <f t="shared" si="28"/>
        <v>0</v>
      </c>
      <c r="K75" s="13"/>
      <c r="L75" s="3">
        <f t="shared" si="29"/>
        <v>891</v>
      </c>
      <c r="M75" s="5">
        <f t="shared" si="22"/>
        <v>657981.34045378538</v>
      </c>
      <c r="N75" s="14">
        <f t="shared" si="23"/>
        <v>2810.7486734123722</v>
      </c>
      <c r="O75" s="5">
        <f t="shared" si="24"/>
        <v>2741.5889185574392</v>
      </c>
      <c r="P75" s="5">
        <f t="shared" si="25"/>
        <v>657912.1806989304</v>
      </c>
      <c r="R75">
        <f t="shared" si="30"/>
        <v>11</v>
      </c>
      <c r="S75" s="5">
        <f t="shared" si="19"/>
        <v>662121.21974910307</v>
      </c>
      <c r="T75" s="5">
        <f t="shared" si="20"/>
        <v>33106.060987455152</v>
      </c>
      <c r="U75" s="14">
        <f t="shared" si="26"/>
        <v>2758.8384156212628</v>
      </c>
    </row>
    <row r="76" spans="6:21" x14ac:dyDescent="0.2">
      <c r="F76" s="3">
        <f>IF(C$15&gt;70,71,0)</f>
        <v>0</v>
      </c>
      <c r="G76" s="2">
        <f t="shared" si="27"/>
        <v>0</v>
      </c>
      <c r="H76" s="2">
        <f t="shared" si="21"/>
        <v>0</v>
      </c>
      <c r="I76" s="2">
        <f t="shared" si="18"/>
        <v>0</v>
      </c>
      <c r="J76" s="13">
        <f t="shared" si="28"/>
        <v>0</v>
      </c>
      <c r="K76" s="13"/>
      <c r="L76" s="3">
        <f t="shared" si="29"/>
        <v>890</v>
      </c>
      <c r="M76" s="5">
        <f t="shared" si="22"/>
        <v>657912.1806989304</v>
      </c>
      <c r="N76" s="14">
        <f t="shared" si="23"/>
        <v>2810.7486734123722</v>
      </c>
      <c r="O76" s="5">
        <f t="shared" si="24"/>
        <v>2741.3007529122101</v>
      </c>
      <c r="P76" s="5">
        <f t="shared" si="25"/>
        <v>657842.73277843022</v>
      </c>
      <c r="R76">
        <f t="shared" si="30"/>
        <v>10</v>
      </c>
      <c r="S76" s="5">
        <f t="shared" si="19"/>
        <v>662121.21974910307</v>
      </c>
      <c r="T76" s="5">
        <f t="shared" si="20"/>
        <v>33106.060987455152</v>
      </c>
      <c r="U76" s="14">
        <f t="shared" si="26"/>
        <v>2758.8384156212628</v>
      </c>
    </row>
    <row r="77" spans="6:21" x14ac:dyDescent="0.2">
      <c r="F77" s="3">
        <f>IF(C$15&gt;71,72,0)</f>
        <v>0</v>
      </c>
      <c r="G77" s="2">
        <f t="shared" si="27"/>
        <v>0</v>
      </c>
      <c r="H77" s="2">
        <f t="shared" si="21"/>
        <v>0</v>
      </c>
      <c r="I77" s="2">
        <f t="shared" si="18"/>
        <v>0</v>
      </c>
      <c r="J77" s="13">
        <f t="shared" si="28"/>
        <v>0</v>
      </c>
      <c r="K77" s="13"/>
      <c r="L77" s="3">
        <f t="shared" si="29"/>
        <v>889</v>
      </c>
      <c r="M77" s="5">
        <f t="shared" si="22"/>
        <v>657842.73277843022</v>
      </c>
      <c r="N77" s="14">
        <f t="shared" si="23"/>
        <v>2810.7486734123722</v>
      </c>
      <c r="O77" s="5">
        <f t="shared" si="24"/>
        <v>2741.0113865767926</v>
      </c>
      <c r="P77" s="5">
        <f t="shared" si="25"/>
        <v>657772.99549159466</v>
      </c>
      <c r="R77">
        <f t="shared" si="30"/>
        <v>9</v>
      </c>
      <c r="S77" s="5">
        <f t="shared" si="19"/>
        <v>662121.21974910307</v>
      </c>
      <c r="T77" s="5">
        <f t="shared" si="20"/>
        <v>33106.060987455152</v>
      </c>
      <c r="U77" s="14">
        <f t="shared" si="26"/>
        <v>2758.8384156212628</v>
      </c>
    </row>
    <row r="78" spans="6:21" x14ac:dyDescent="0.2">
      <c r="F78" s="3">
        <f>IF(C$15&gt;72,73,0)</f>
        <v>0</v>
      </c>
      <c r="G78" s="2">
        <f t="shared" si="27"/>
        <v>0</v>
      </c>
      <c r="H78" s="2">
        <f t="shared" si="21"/>
        <v>0</v>
      </c>
      <c r="I78" s="2">
        <f t="shared" si="18"/>
        <v>0</v>
      </c>
      <c r="J78" s="13">
        <f t="shared" si="28"/>
        <v>0</v>
      </c>
      <c r="K78" s="13"/>
      <c r="L78" s="3">
        <f t="shared" si="29"/>
        <v>888</v>
      </c>
      <c r="M78" s="5">
        <f t="shared" si="22"/>
        <v>657772.99549159466</v>
      </c>
      <c r="N78" s="14">
        <f t="shared" si="23"/>
        <v>2810.7486734123722</v>
      </c>
      <c r="O78" s="5">
        <f t="shared" si="24"/>
        <v>2740.720814548311</v>
      </c>
      <c r="P78" s="5">
        <f t="shared" si="25"/>
        <v>657702.96763273061</v>
      </c>
      <c r="R78">
        <f t="shared" si="30"/>
        <v>8</v>
      </c>
      <c r="S78" s="5">
        <f t="shared" si="19"/>
        <v>662121.21974910307</v>
      </c>
      <c r="T78" s="5">
        <f t="shared" si="20"/>
        <v>33106.060987455152</v>
      </c>
      <c r="U78" s="14">
        <f t="shared" si="26"/>
        <v>2758.8384156212628</v>
      </c>
    </row>
    <row r="79" spans="6:21" x14ac:dyDescent="0.2">
      <c r="F79" s="3">
        <f>IF(C$15&gt;73,74,0)</f>
        <v>0</v>
      </c>
      <c r="G79" s="2">
        <f t="shared" si="27"/>
        <v>0</v>
      </c>
      <c r="H79" s="2">
        <f t="shared" si="21"/>
        <v>0</v>
      </c>
      <c r="I79" s="2">
        <f t="shared" si="18"/>
        <v>0</v>
      </c>
      <c r="J79" s="13">
        <f t="shared" si="28"/>
        <v>0</v>
      </c>
      <c r="K79" s="13"/>
      <c r="L79" s="3">
        <f t="shared" si="29"/>
        <v>887</v>
      </c>
      <c r="M79" s="5">
        <f t="shared" si="22"/>
        <v>657702.96763273061</v>
      </c>
      <c r="N79" s="14">
        <f t="shared" si="23"/>
        <v>2810.7486734123722</v>
      </c>
      <c r="O79" s="5">
        <f t="shared" si="24"/>
        <v>2740.4290318030439</v>
      </c>
      <c r="P79" s="5">
        <f t="shared" si="25"/>
        <v>657632.64799112128</v>
      </c>
      <c r="R79">
        <f t="shared" si="30"/>
        <v>7</v>
      </c>
      <c r="S79" s="5">
        <f t="shared" si="19"/>
        <v>662121.21974910307</v>
      </c>
      <c r="T79" s="5">
        <f t="shared" si="20"/>
        <v>33106.060987455152</v>
      </c>
      <c r="U79" s="14">
        <f t="shared" si="26"/>
        <v>2758.8384156212628</v>
      </c>
    </row>
    <row r="80" spans="6:21" x14ac:dyDescent="0.2">
      <c r="F80" s="3">
        <f>IF(C$15&gt;74,75,0)</f>
        <v>0</v>
      </c>
      <c r="G80" s="2">
        <f t="shared" si="27"/>
        <v>0</v>
      </c>
      <c r="H80" s="2">
        <f t="shared" si="21"/>
        <v>0</v>
      </c>
      <c r="I80" s="2">
        <f t="shared" si="18"/>
        <v>0</v>
      </c>
      <c r="J80" s="13">
        <f t="shared" si="28"/>
        <v>0</v>
      </c>
      <c r="K80" s="13"/>
      <c r="L80" s="3">
        <f t="shared" si="29"/>
        <v>886</v>
      </c>
      <c r="M80" s="5">
        <f t="shared" si="22"/>
        <v>657632.64799112128</v>
      </c>
      <c r="N80" s="14">
        <f t="shared" si="23"/>
        <v>2810.7486734123722</v>
      </c>
      <c r="O80" s="5">
        <f t="shared" si="24"/>
        <v>2740.1360332963391</v>
      </c>
      <c r="P80" s="5">
        <f t="shared" si="25"/>
        <v>657562.03535100527</v>
      </c>
      <c r="R80">
        <f t="shared" si="30"/>
        <v>6</v>
      </c>
      <c r="S80" s="5">
        <f t="shared" si="19"/>
        <v>662121.21974910307</v>
      </c>
      <c r="T80" s="5">
        <f t="shared" si="20"/>
        <v>33106.060987455152</v>
      </c>
      <c r="U80" s="14">
        <f t="shared" si="26"/>
        <v>2758.8384156212628</v>
      </c>
    </row>
    <row r="81" spans="6:21" x14ac:dyDescent="0.2">
      <c r="F81" s="3">
        <f>IF(C$15&gt;75,76,0)</f>
        <v>0</v>
      </c>
      <c r="G81" s="2">
        <f t="shared" si="27"/>
        <v>0</v>
      </c>
      <c r="H81" s="2">
        <f t="shared" si="21"/>
        <v>0</v>
      </c>
      <c r="I81" s="2">
        <f t="shared" si="18"/>
        <v>0</v>
      </c>
      <c r="J81" s="13">
        <f t="shared" si="28"/>
        <v>0</v>
      </c>
      <c r="K81" s="13"/>
      <c r="L81" s="3">
        <f t="shared" si="29"/>
        <v>885</v>
      </c>
      <c r="M81" s="5">
        <f t="shared" si="22"/>
        <v>657562.03535100527</v>
      </c>
      <c r="N81" s="14">
        <f t="shared" si="23"/>
        <v>2810.7486734123722</v>
      </c>
      <c r="O81" s="5">
        <f t="shared" si="24"/>
        <v>2739.8418139625219</v>
      </c>
      <c r="P81" s="5">
        <f t="shared" si="25"/>
        <v>657491.12849155546</v>
      </c>
      <c r="R81">
        <f t="shared" si="30"/>
        <v>5</v>
      </c>
      <c r="S81" s="5">
        <f t="shared" si="19"/>
        <v>662121.21974910307</v>
      </c>
      <c r="T81" s="5">
        <f t="shared" si="20"/>
        <v>33106.060987455152</v>
      </c>
      <c r="U81" s="14">
        <f t="shared" si="26"/>
        <v>2758.8384156212628</v>
      </c>
    </row>
    <row r="82" spans="6:21" x14ac:dyDescent="0.2">
      <c r="F82" s="3">
        <f>IF(C$15&gt;76,77,0)</f>
        <v>0</v>
      </c>
      <c r="G82" s="2">
        <f t="shared" si="27"/>
        <v>0</v>
      </c>
      <c r="H82" s="2">
        <f t="shared" si="21"/>
        <v>0</v>
      </c>
      <c r="I82" s="2">
        <f t="shared" si="18"/>
        <v>0</v>
      </c>
      <c r="J82" s="13">
        <f t="shared" si="28"/>
        <v>0</v>
      </c>
      <c r="K82" s="13"/>
      <c r="L82" s="3">
        <f t="shared" si="29"/>
        <v>884</v>
      </c>
      <c r="M82" s="5">
        <f t="shared" si="22"/>
        <v>657491.12849155546</v>
      </c>
      <c r="N82" s="14">
        <f t="shared" si="23"/>
        <v>2810.7486734123722</v>
      </c>
      <c r="O82" s="5">
        <f t="shared" si="24"/>
        <v>2739.5463687148144</v>
      </c>
      <c r="P82" s="5">
        <f t="shared" si="25"/>
        <v>657419.92618685786</v>
      </c>
      <c r="R82">
        <f t="shared" si="30"/>
        <v>4</v>
      </c>
      <c r="S82" s="5">
        <f t="shared" si="19"/>
        <v>662121.21974910307</v>
      </c>
      <c r="T82" s="5">
        <f t="shared" si="20"/>
        <v>33106.060987455152</v>
      </c>
      <c r="U82" s="14">
        <f t="shared" si="26"/>
        <v>2758.8384156212628</v>
      </c>
    </row>
    <row r="83" spans="6:21" x14ac:dyDescent="0.2">
      <c r="F83" s="3">
        <f>IF(C$15&gt;77,78,0)</f>
        <v>0</v>
      </c>
      <c r="G83" s="2">
        <f t="shared" si="27"/>
        <v>0</v>
      </c>
      <c r="H83" s="2">
        <f t="shared" si="21"/>
        <v>0</v>
      </c>
      <c r="I83" s="2">
        <f t="shared" si="18"/>
        <v>0</v>
      </c>
      <c r="J83" s="13">
        <f t="shared" si="28"/>
        <v>0</v>
      </c>
      <c r="K83" s="13"/>
      <c r="L83" s="3">
        <f t="shared" si="29"/>
        <v>883</v>
      </c>
      <c r="M83" s="5">
        <f t="shared" si="22"/>
        <v>657419.92618685786</v>
      </c>
      <c r="N83" s="14">
        <f t="shared" si="23"/>
        <v>2810.7486734123722</v>
      </c>
      <c r="O83" s="5">
        <f t="shared" si="24"/>
        <v>2739.2496924452412</v>
      </c>
      <c r="P83" s="5">
        <f t="shared" si="25"/>
        <v>657348.42720589077</v>
      </c>
      <c r="R83">
        <f t="shared" si="30"/>
        <v>3</v>
      </c>
      <c r="S83" s="5">
        <f t="shared" si="19"/>
        <v>662121.21974910307</v>
      </c>
      <c r="T83" s="5">
        <f t="shared" si="20"/>
        <v>33106.060987455152</v>
      </c>
      <c r="U83" s="14">
        <f t="shared" si="26"/>
        <v>2758.8384156212628</v>
      </c>
    </row>
    <row r="84" spans="6:21" x14ac:dyDescent="0.2">
      <c r="F84" s="3">
        <f>IF(C$15&gt;78,79,0)</f>
        <v>0</v>
      </c>
      <c r="G84" s="2">
        <f t="shared" si="27"/>
        <v>0</v>
      </c>
      <c r="H84" s="2">
        <f t="shared" si="21"/>
        <v>0</v>
      </c>
      <c r="I84" s="2">
        <f t="shared" si="18"/>
        <v>0</v>
      </c>
      <c r="J84" s="13">
        <f t="shared" si="28"/>
        <v>0</v>
      </c>
      <c r="K84" s="13"/>
      <c r="L84" s="3">
        <f t="shared" si="29"/>
        <v>882</v>
      </c>
      <c r="M84" s="5">
        <f t="shared" si="22"/>
        <v>657348.42720589077</v>
      </c>
      <c r="N84" s="14">
        <f t="shared" si="23"/>
        <v>2810.7486734123722</v>
      </c>
      <c r="O84" s="5">
        <f t="shared" si="24"/>
        <v>2738.9517800245449</v>
      </c>
      <c r="P84" s="5">
        <f t="shared" si="25"/>
        <v>657276.63031250297</v>
      </c>
      <c r="R84">
        <f t="shared" si="30"/>
        <v>2</v>
      </c>
      <c r="S84" s="5">
        <f t="shared" si="19"/>
        <v>662121.21974910307</v>
      </c>
      <c r="T84" s="5">
        <f t="shared" si="20"/>
        <v>33106.060987455152</v>
      </c>
      <c r="U84" s="14">
        <f t="shared" si="26"/>
        <v>2758.8384156212628</v>
      </c>
    </row>
    <row r="85" spans="6:21" x14ac:dyDescent="0.2">
      <c r="F85" s="3">
        <f>IF(C$15&gt;79,80,0)</f>
        <v>0</v>
      </c>
      <c r="G85" s="2">
        <f t="shared" si="27"/>
        <v>0</v>
      </c>
      <c r="H85" s="2">
        <f t="shared" si="21"/>
        <v>0</v>
      </c>
      <c r="I85" s="2">
        <f t="shared" si="18"/>
        <v>0</v>
      </c>
      <c r="J85" s="13">
        <f t="shared" si="28"/>
        <v>0</v>
      </c>
      <c r="K85" s="13"/>
      <c r="L85" s="3">
        <f t="shared" si="29"/>
        <v>881</v>
      </c>
      <c r="M85" s="5">
        <f t="shared" si="22"/>
        <v>657276.63031250297</v>
      </c>
      <c r="N85" s="14">
        <f t="shared" si="23"/>
        <v>2810.7486734123722</v>
      </c>
      <c r="O85" s="5">
        <f t="shared" si="24"/>
        <v>2738.652626302096</v>
      </c>
      <c r="P85" s="5">
        <f t="shared" si="25"/>
        <v>657204.53426539269</v>
      </c>
      <c r="R85">
        <f t="shared" si="30"/>
        <v>1</v>
      </c>
      <c r="S85" s="5">
        <f t="shared" si="19"/>
        <v>662121.21974910307</v>
      </c>
      <c r="T85" s="5">
        <f t="shared" si="20"/>
        <v>33106.060987455152</v>
      </c>
      <c r="U85" s="14">
        <f t="shared" si="26"/>
        <v>2758.8384156212628</v>
      </c>
    </row>
    <row r="86" spans="6:21" x14ac:dyDescent="0.2">
      <c r="F86" s="3">
        <f>IF(C$15&gt;80,81,0)</f>
        <v>0</v>
      </c>
      <c r="G86" s="2">
        <f t="shared" si="27"/>
        <v>0</v>
      </c>
      <c r="H86" s="2">
        <f t="shared" si="21"/>
        <v>0</v>
      </c>
      <c r="I86" s="2">
        <f t="shared" si="18"/>
        <v>0</v>
      </c>
      <c r="J86" s="13">
        <f t="shared" si="28"/>
        <v>0</v>
      </c>
      <c r="K86" s="13"/>
      <c r="L86" s="3">
        <f t="shared" si="29"/>
        <v>880</v>
      </c>
      <c r="M86" s="5">
        <f t="shared" si="22"/>
        <v>657204.53426539269</v>
      </c>
      <c r="N86" s="14">
        <f t="shared" si="23"/>
        <v>2810.7486734123722</v>
      </c>
      <c r="O86" s="5">
        <f t="shared" si="24"/>
        <v>2738.3522261058029</v>
      </c>
      <c r="P86" s="5">
        <f t="shared" si="25"/>
        <v>657132.13781808608</v>
      </c>
      <c r="R86">
        <f t="shared" si="30"/>
        <v>0</v>
      </c>
      <c r="S86" s="5">
        <f t="shared" si="19"/>
        <v>0</v>
      </c>
      <c r="T86" s="5">
        <f t="shared" si="20"/>
        <v>0</v>
      </c>
      <c r="U86" s="14">
        <f t="shared" si="26"/>
        <v>0</v>
      </c>
    </row>
    <row r="87" spans="6:21" x14ac:dyDescent="0.2">
      <c r="F87" s="3">
        <f>IF(C$15&gt;81,82,0)</f>
        <v>0</v>
      </c>
      <c r="G87" s="2">
        <f t="shared" si="27"/>
        <v>0</v>
      </c>
      <c r="H87" s="2">
        <f t="shared" si="21"/>
        <v>0</v>
      </c>
      <c r="I87" s="2">
        <f t="shared" si="18"/>
        <v>0</v>
      </c>
      <c r="J87" s="13">
        <f t="shared" si="28"/>
        <v>0</v>
      </c>
      <c r="K87" s="13"/>
      <c r="L87" s="3">
        <f t="shared" si="29"/>
        <v>879</v>
      </c>
      <c r="M87" s="5">
        <f t="shared" si="22"/>
        <v>657132.13781808608</v>
      </c>
      <c r="N87" s="14">
        <f t="shared" si="23"/>
        <v>2810.7486734123722</v>
      </c>
      <c r="O87" s="5">
        <f t="shared" si="24"/>
        <v>2738.050574242025</v>
      </c>
      <c r="P87" s="5">
        <f t="shared" si="25"/>
        <v>657059.43971891573</v>
      </c>
      <c r="R87">
        <f t="shared" si="30"/>
        <v>0</v>
      </c>
      <c r="S87" s="5">
        <f t="shared" si="19"/>
        <v>0</v>
      </c>
      <c r="T87" s="5">
        <f t="shared" si="20"/>
        <v>0</v>
      </c>
      <c r="U87" s="14">
        <f t="shared" si="26"/>
        <v>0</v>
      </c>
    </row>
    <row r="88" spans="6:21" x14ac:dyDescent="0.2">
      <c r="F88" s="3">
        <f>IF(C$15&gt;82,83,0)</f>
        <v>0</v>
      </c>
      <c r="G88" s="2">
        <f t="shared" si="27"/>
        <v>0</v>
      </c>
      <c r="H88" s="2">
        <f t="shared" si="21"/>
        <v>0</v>
      </c>
      <c r="I88" s="2">
        <f t="shared" si="18"/>
        <v>0</v>
      </c>
      <c r="J88" s="13">
        <f t="shared" si="28"/>
        <v>0</v>
      </c>
      <c r="K88" s="13"/>
      <c r="L88" s="3">
        <f t="shared" si="29"/>
        <v>878</v>
      </c>
      <c r="M88" s="5">
        <f t="shared" si="22"/>
        <v>657059.43971891573</v>
      </c>
      <c r="N88" s="14">
        <f t="shared" si="23"/>
        <v>2810.7486734123722</v>
      </c>
      <c r="O88" s="5">
        <f t="shared" si="24"/>
        <v>2737.7476654954826</v>
      </c>
      <c r="P88" s="5">
        <f t="shared" si="25"/>
        <v>656986.43871099886</v>
      </c>
      <c r="R88">
        <f t="shared" si="30"/>
        <v>0</v>
      </c>
      <c r="S88" s="5">
        <f t="shared" si="19"/>
        <v>0</v>
      </c>
      <c r="T88" s="5">
        <f t="shared" si="20"/>
        <v>0</v>
      </c>
      <c r="U88" s="14">
        <f t="shared" si="26"/>
        <v>0</v>
      </c>
    </row>
    <row r="89" spans="6:21" x14ac:dyDescent="0.2">
      <c r="F89" s="3">
        <f>IF(C$15&gt;83,84,0)</f>
        <v>0</v>
      </c>
      <c r="G89" s="2">
        <f t="shared" si="27"/>
        <v>0</v>
      </c>
      <c r="H89" s="2">
        <f t="shared" si="21"/>
        <v>0</v>
      </c>
      <c r="I89" s="2">
        <f t="shared" si="18"/>
        <v>0</v>
      </c>
      <c r="J89" s="13">
        <f t="shared" si="28"/>
        <v>0</v>
      </c>
      <c r="K89" s="13"/>
      <c r="L89" s="3">
        <f t="shared" si="29"/>
        <v>877</v>
      </c>
      <c r="M89" s="5">
        <f t="shared" si="22"/>
        <v>656986.43871099886</v>
      </c>
      <c r="N89" s="14">
        <f t="shared" si="23"/>
        <v>2810.7486734123722</v>
      </c>
      <c r="O89" s="5">
        <f t="shared" si="24"/>
        <v>2737.4434946291622</v>
      </c>
      <c r="P89" s="5">
        <f t="shared" si="25"/>
        <v>656913.13353221561</v>
      </c>
      <c r="R89">
        <f t="shared" si="30"/>
        <v>0</v>
      </c>
      <c r="S89" s="5">
        <f t="shared" si="19"/>
        <v>0</v>
      </c>
      <c r="T89" s="5">
        <f t="shared" si="20"/>
        <v>0</v>
      </c>
      <c r="U89" s="14">
        <f t="shared" si="26"/>
        <v>0</v>
      </c>
    </row>
    <row r="90" spans="6:21" x14ac:dyDescent="0.2">
      <c r="F90" s="3">
        <f>IF(C$15&gt;84,85,0)</f>
        <v>0</v>
      </c>
      <c r="G90" s="2">
        <f t="shared" si="27"/>
        <v>0</v>
      </c>
      <c r="H90" s="2">
        <f t="shared" si="21"/>
        <v>0</v>
      </c>
      <c r="I90" s="2">
        <f t="shared" si="18"/>
        <v>0</v>
      </c>
      <c r="J90" s="13">
        <f t="shared" si="28"/>
        <v>0</v>
      </c>
      <c r="K90" s="13"/>
      <c r="L90" s="3">
        <f t="shared" si="29"/>
        <v>876</v>
      </c>
      <c r="M90" s="5">
        <f t="shared" si="22"/>
        <v>656913.13353221561</v>
      </c>
      <c r="N90" s="14">
        <f t="shared" si="23"/>
        <v>2810.7486734123722</v>
      </c>
      <c r="O90" s="5">
        <f t="shared" si="24"/>
        <v>2737.1380563842317</v>
      </c>
      <c r="P90" s="5">
        <f t="shared" si="25"/>
        <v>656839.52291518752</v>
      </c>
      <c r="R90">
        <f t="shared" si="30"/>
        <v>0</v>
      </c>
      <c r="S90" s="5">
        <f t="shared" si="19"/>
        <v>0</v>
      </c>
      <c r="T90" s="5">
        <f t="shared" si="20"/>
        <v>0</v>
      </c>
      <c r="U90" s="14">
        <f t="shared" si="26"/>
        <v>0</v>
      </c>
    </row>
    <row r="91" spans="6:21" x14ac:dyDescent="0.2">
      <c r="F91" s="3">
        <f>IF(C$15&gt;85,86,0)</f>
        <v>0</v>
      </c>
      <c r="G91" s="2">
        <f t="shared" si="27"/>
        <v>0</v>
      </c>
      <c r="H91" s="2">
        <f t="shared" si="21"/>
        <v>0</v>
      </c>
      <c r="I91" s="2">
        <f t="shared" si="18"/>
        <v>0</v>
      </c>
      <c r="J91" s="13">
        <f t="shared" si="28"/>
        <v>0</v>
      </c>
      <c r="K91" s="13"/>
      <c r="L91" s="3">
        <f t="shared" si="29"/>
        <v>875</v>
      </c>
      <c r="M91" s="5">
        <f t="shared" si="22"/>
        <v>656839.52291518752</v>
      </c>
      <c r="N91" s="14">
        <f t="shared" si="23"/>
        <v>2810.7486734123722</v>
      </c>
      <c r="O91" s="5">
        <f t="shared" si="24"/>
        <v>2736.8313454799481</v>
      </c>
      <c r="P91" s="5">
        <f t="shared" si="25"/>
        <v>656765.60558725509</v>
      </c>
      <c r="R91">
        <f t="shared" si="30"/>
        <v>0</v>
      </c>
      <c r="S91" s="5">
        <f t="shared" si="19"/>
        <v>0</v>
      </c>
      <c r="T91" s="5">
        <f t="shared" si="20"/>
        <v>0</v>
      </c>
      <c r="U91" s="14">
        <f t="shared" si="26"/>
        <v>0</v>
      </c>
    </row>
    <row r="92" spans="6:21" x14ac:dyDescent="0.2">
      <c r="F92" s="3">
        <f>IF(C$15&gt;86,87,0)</f>
        <v>0</v>
      </c>
      <c r="G92" s="2">
        <f t="shared" si="27"/>
        <v>0</v>
      </c>
      <c r="H92" s="2">
        <f t="shared" si="21"/>
        <v>0</v>
      </c>
      <c r="I92" s="2">
        <f t="shared" si="18"/>
        <v>0</v>
      </c>
      <c r="J92" s="13">
        <f t="shared" si="28"/>
        <v>0</v>
      </c>
      <c r="K92" s="13"/>
      <c r="L92" s="3">
        <f t="shared" si="29"/>
        <v>874</v>
      </c>
      <c r="M92" s="5">
        <f t="shared" si="22"/>
        <v>656765.60558725509</v>
      </c>
      <c r="N92" s="14">
        <f t="shared" si="23"/>
        <v>2810.7486734123722</v>
      </c>
      <c r="O92" s="5">
        <f t="shared" si="24"/>
        <v>2736.523356613563</v>
      </c>
      <c r="P92" s="5">
        <f t="shared" si="25"/>
        <v>656691.38027045631</v>
      </c>
      <c r="R92">
        <f t="shared" si="30"/>
        <v>0</v>
      </c>
      <c r="S92" s="5">
        <f t="shared" si="19"/>
        <v>0</v>
      </c>
      <c r="T92" s="5">
        <f t="shared" si="20"/>
        <v>0</v>
      </c>
      <c r="U92" s="14">
        <f t="shared" si="26"/>
        <v>0</v>
      </c>
    </row>
    <row r="93" spans="6:21" x14ac:dyDescent="0.2">
      <c r="F93" s="3">
        <f>IF(C$15&gt;87,88,0)</f>
        <v>0</v>
      </c>
      <c r="G93" s="2">
        <f t="shared" si="27"/>
        <v>0</v>
      </c>
      <c r="H93" s="2">
        <f t="shared" si="21"/>
        <v>0</v>
      </c>
      <c r="I93" s="2">
        <f t="shared" si="18"/>
        <v>0</v>
      </c>
      <c r="J93" s="13">
        <f t="shared" si="28"/>
        <v>0</v>
      </c>
      <c r="K93" s="13"/>
      <c r="L93" s="3">
        <f t="shared" si="29"/>
        <v>873</v>
      </c>
      <c r="M93" s="5">
        <f t="shared" si="22"/>
        <v>656691.38027045631</v>
      </c>
      <c r="N93" s="14">
        <f t="shared" si="23"/>
        <v>2810.7486734123722</v>
      </c>
      <c r="O93" s="5">
        <f t="shared" si="24"/>
        <v>2736.2140844602345</v>
      </c>
      <c r="P93" s="5">
        <f t="shared" si="25"/>
        <v>656616.84568150423</v>
      </c>
      <c r="R93">
        <f t="shared" si="30"/>
        <v>0</v>
      </c>
      <c r="S93" s="5">
        <f t="shared" si="19"/>
        <v>0</v>
      </c>
      <c r="T93" s="5">
        <f t="shared" si="20"/>
        <v>0</v>
      </c>
      <c r="U93" s="14">
        <f t="shared" si="26"/>
        <v>0</v>
      </c>
    </row>
    <row r="94" spans="6:21" x14ac:dyDescent="0.2">
      <c r="F94" s="3">
        <f>IF(C$15&gt;88,89,0)</f>
        <v>0</v>
      </c>
      <c r="G94" s="2">
        <f t="shared" si="27"/>
        <v>0</v>
      </c>
      <c r="H94" s="2">
        <f t="shared" si="21"/>
        <v>0</v>
      </c>
      <c r="I94" s="2">
        <f t="shared" si="18"/>
        <v>0</v>
      </c>
      <c r="J94" s="13">
        <f t="shared" si="28"/>
        <v>0</v>
      </c>
      <c r="K94" s="13"/>
      <c r="L94" s="3">
        <f t="shared" si="29"/>
        <v>872</v>
      </c>
      <c r="M94" s="5">
        <f t="shared" si="22"/>
        <v>656616.84568150423</v>
      </c>
      <c r="N94" s="14">
        <f t="shared" si="23"/>
        <v>2810.7486734123722</v>
      </c>
      <c r="O94" s="5">
        <f t="shared" si="24"/>
        <v>2735.9035236729342</v>
      </c>
      <c r="P94" s="5">
        <f t="shared" si="25"/>
        <v>656542.00053176482</v>
      </c>
      <c r="R94">
        <f t="shared" si="30"/>
        <v>0</v>
      </c>
      <c r="S94" s="5">
        <f t="shared" si="19"/>
        <v>0</v>
      </c>
      <c r="T94" s="5">
        <f t="shared" si="20"/>
        <v>0</v>
      </c>
      <c r="U94" s="14">
        <f t="shared" si="26"/>
        <v>0</v>
      </c>
    </row>
    <row r="95" spans="6:21" x14ac:dyDescent="0.2">
      <c r="F95" s="3">
        <f>IF(C$15&gt;89,90,0)</f>
        <v>0</v>
      </c>
      <c r="G95" s="2">
        <f t="shared" si="27"/>
        <v>0</v>
      </c>
      <c r="H95" s="2">
        <f t="shared" si="21"/>
        <v>0</v>
      </c>
      <c r="I95" s="2">
        <f t="shared" si="18"/>
        <v>0</v>
      </c>
      <c r="J95" s="13">
        <f t="shared" si="28"/>
        <v>0</v>
      </c>
      <c r="K95" s="13"/>
      <c r="L95" s="3">
        <f t="shared" si="29"/>
        <v>871</v>
      </c>
      <c r="M95" s="5">
        <f t="shared" si="22"/>
        <v>656542.00053176482</v>
      </c>
      <c r="N95" s="14">
        <f t="shared" si="23"/>
        <v>2810.7486734123722</v>
      </c>
      <c r="O95" s="5">
        <f t="shared" si="24"/>
        <v>2735.5916688823531</v>
      </c>
      <c r="P95" s="5">
        <f t="shared" si="25"/>
        <v>656466.84352723486</v>
      </c>
      <c r="R95">
        <f t="shared" si="30"/>
        <v>0</v>
      </c>
      <c r="S95" s="5">
        <f t="shared" si="19"/>
        <v>0</v>
      </c>
      <c r="T95" s="5">
        <f t="shared" si="20"/>
        <v>0</v>
      </c>
      <c r="U95" s="14">
        <f t="shared" si="26"/>
        <v>0</v>
      </c>
    </row>
    <row r="96" spans="6:21" x14ac:dyDescent="0.2">
      <c r="F96" s="3">
        <f>IF(C$15&gt;90,91,0)</f>
        <v>0</v>
      </c>
      <c r="G96" s="2">
        <f t="shared" si="27"/>
        <v>0</v>
      </c>
      <c r="H96" s="2">
        <f t="shared" si="21"/>
        <v>0</v>
      </c>
      <c r="I96" s="2">
        <f t="shared" si="18"/>
        <v>0</v>
      </c>
      <c r="J96" s="13">
        <f t="shared" si="28"/>
        <v>0</v>
      </c>
      <c r="K96" s="13"/>
      <c r="L96" s="3">
        <f t="shared" si="29"/>
        <v>870</v>
      </c>
      <c r="M96" s="5">
        <f t="shared" si="22"/>
        <v>656466.84352723486</v>
      </c>
      <c r="N96" s="14">
        <f t="shared" si="23"/>
        <v>2810.7486734123722</v>
      </c>
      <c r="O96" s="5">
        <f t="shared" si="24"/>
        <v>2735.2785146968117</v>
      </c>
      <c r="P96" s="5">
        <f t="shared" si="25"/>
        <v>656391.37336851936</v>
      </c>
      <c r="R96">
        <f t="shared" si="30"/>
        <v>0</v>
      </c>
      <c r="S96" s="5">
        <f t="shared" si="19"/>
        <v>0</v>
      </c>
      <c r="T96" s="5">
        <f t="shared" si="20"/>
        <v>0</v>
      </c>
      <c r="U96" s="14">
        <f t="shared" si="26"/>
        <v>0</v>
      </c>
    </row>
    <row r="97" spans="6:21" x14ac:dyDescent="0.2">
      <c r="F97" s="3">
        <f>IF(C$15&gt;91,92,0)</f>
        <v>0</v>
      </c>
      <c r="G97" s="2">
        <f t="shared" si="27"/>
        <v>0</v>
      </c>
      <c r="H97" s="2">
        <f t="shared" si="21"/>
        <v>0</v>
      </c>
      <c r="I97" s="2">
        <f t="shared" si="18"/>
        <v>0</v>
      </c>
      <c r="J97" s="13">
        <f t="shared" si="28"/>
        <v>0</v>
      </c>
      <c r="K97" s="13"/>
      <c r="L97" s="3">
        <f t="shared" si="29"/>
        <v>869</v>
      </c>
      <c r="M97" s="5">
        <f t="shared" si="22"/>
        <v>656391.37336851936</v>
      </c>
      <c r="N97" s="14">
        <f t="shared" si="23"/>
        <v>2810.7486734123722</v>
      </c>
      <c r="O97" s="5">
        <f t="shared" si="24"/>
        <v>2734.9640557021644</v>
      </c>
      <c r="P97" s="5">
        <f t="shared" si="25"/>
        <v>656315.5887508092</v>
      </c>
      <c r="R97">
        <f t="shared" si="30"/>
        <v>0</v>
      </c>
      <c r="S97" s="5">
        <f t="shared" si="19"/>
        <v>0</v>
      </c>
      <c r="T97" s="5">
        <f t="shared" si="20"/>
        <v>0</v>
      </c>
      <c r="U97" s="14">
        <f t="shared" si="26"/>
        <v>0</v>
      </c>
    </row>
    <row r="98" spans="6:21" x14ac:dyDescent="0.2">
      <c r="F98" s="3">
        <f>IF(C$15&gt;92,93,0)</f>
        <v>0</v>
      </c>
      <c r="G98" s="2">
        <f t="shared" si="27"/>
        <v>0</v>
      </c>
      <c r="H98" s="2">
        <f t="shared" si="21"/>
        <v>0</v>
      </c>
      <c r="I98" s="2">
        <f t="shared" si="18"/>
        <v>0</v>
      </c>
      <c r="J98" s="13">
        <f t="shared" si="28"/>
        <v>0</v>
      </c>
      <c r="K98" s="13"/>
      <c r="L98" s="3">
        <f t="shared" si="29"/>
        <v>868</v>
      </c>
      <c r="M98" s="5">
        <f t="shared" si="22"/>
        <v>656315.5887508092</v>
      </c>
      <c r="N98" s="14">
        <f t="shared" si="23"/>
        <v>2810.7486734123722</v>
      </c>
      <c r="O98" s="5">
        <f t="shared" si="24"/>
        <v>2734.6482864617055</v>
      </c>
      <c r="P98" s="5">
        <f t="shared" si="25"/>
        <v>656239.48836385855</v>
      </c>
      <c r="R98">
        <f t="shared" si="30"/>
        <v>0</v>
      </c>
      <c r="S98" s="5">
        <f t="shared" si="19"/>
        <v>0</v>
      </c>
      <c r="T98" s="5">
        <f t="shared" si="20"/>
        <v>0</v>
      </c>
      <c r="U98" s="14">
        <f t="shared" si="26"/>
        <v>0</v>
      </c>
    </row>
    <row r="99" spans="6:21" x14ac:dyDescent="0.2">
      <c r="F99" s="3">
        <f>IF(C$15&gt;93,94,0)</f>
        <v>0</v>
      </c>
      <c r="G99" s="2">
        <f t="shared" si="27"/>
        <v>0</v>
      </c>
      <c r="H99" s="2">
        <f t="shared" si="21"/>
        <v>0</v>
      </c>
      <c r="I99" s="2">
        <f t="shared" si="18"/>
        <v>0</v>
      </c>
      <c r="J99" s="13">
        <f t="shared" si="28"/>
        <v>0</v>
      </c>
      <c r="K99" s="13"/>
      <c r="L99" s="3">
        <f t="shared" si="29"/>
        <v>867</v>
      </c>
      <c r="M99" s="5">
        <f t="shared" si="22"/>
        <v>656239.48836385855</v>
      </c>
      <c r="N99" s="14">
        <f t="shared" si="23"/>
        <v>2810.7486734123722</v>
      </c>
      <c r="O99" s="5">
        <f t="shared" si="24"/>
        <v>2734.3312015160773</v>
      </c>
      <c r="P99" s="5">
        <f t="shared" si="25"/>
        <v>656163.07089196227</v>
      </c>
      <c r="R99">
        <f t="shared" si="30"/>
        <v>0</v>
      </c>
      <c r="S99" s="5">
        <f t="shared" si="19"/>
        <v>0</v>
      </c>
      <c r="T99" s="5">
        <f t="shared" si="20"/>
        <v>0</v>
      </c>
      <c r="U99" s="14">
        <f t="shared" si="26"/>
        <v>0</v>
      </c>
    </row>
    <row r="100" spans="6:21" x14ac:dyDescent="0.2">
      <c r="F100" s="3">
        <f>IF(C$15&gt;94,95,0)</f>
        <v>0</v>
      </c>
      <c r="G100" s="2">
        <f t="shared" si="27"/>
        <v>0</v>
      </c>
      <c r="H100" s="2">
        <f t="shared" si="21"/>
        <v>0</v>
      </c>
      <c r="I100" s="2">
        <f t="shared" si="18"/>
        <v>0</v>
      </c>
      <c r="J100" s="13">
        <f t="shared" si="28"/>
        <v>0</v>
      </c>
      <c r="K100" s="13"/>
      <c r="L100" s="3">
        <f t="shared" si="29"/>
        <v>866</v>
      </c>
      <c r="M100" s="5">
        <f t="shared" si="22"/>
        <v>656163.07089196227</v>
      </c>
      <c r="N100" s="14">
        <f t="shared" si="23"/>
        <v>2810.7486734123722</v>
      </c>
      <c r="O100" s="5">
        <f t="shared" si="24"/>
        <v>2734.0127953831761</v>
      </c>
      <c r="P100" s="5">
        <f t="shared" si="25"/>
        <v>656086.33501393313</v>
      </c>
      <c r="R100">
        <f t="shared" si="30"/>
        <v>0</v>
      </c>
      <c r="S100" s="5">
        <f t="shared" si="19"/>
        <v>0</v>
      </c>
      <c r="T100" s="5">
        <f t="shared" si="20"/>
        <v>0</v>
      </c>
      <c r="U100" s="14">
        <f t="shared" si="26"/>
        <v>0</v>
      </c>
    </row>
    <row r="101" spans="6:21" x14ac:dyDescent="0.2">
      <c r="F101" s="3">
        <f>IF(C$15&gt;95,96,0)</f>
        <v>0</v>
      </c>
      <c r="G101" s="2">
        <f t="shared" si="27"/>
        <v>0</v>
      </c>
      <c r="H101" s="2">
        <f t="shared" si="21"/>
        <v>0</v>
      </c>
      <c r="I101" s="2">
        <f t="shared" si="18"/>
        <v>0</v>
      </c>
      <c r="J101" s="13">
        <f t="shared" si="28"/>
        <v>0</v>
      </c>
      <c r="K101" s="13"/>
      <c r="L101" s="3">
        <f t="shared" si="29"/>
        <v>865</v>
      </c>
      <c r="M101" s="5">
        <f t="shared" si="22"/>
        <v>656086.33501393313</v>
      </c>
      <c r="N101" s="14">
        <f t="shared" si="23"/>
        <v>2810.7486734123722</v>
      </c>
      <c r="O101" s="5">
        <f t="shared" si="24"/>
        <v>2733.6930625580549</v>
      </c>
      <c r="P101" s="5">
        <f t="shared" si="25"/>
        <v>656009.27940307884</v>
      </c>
      <c r="R101">
        <f t="shared" si="30"/>
        <v>0</v>
      </c>
      <c r="S101" s="5">
        <f t="shared" si="19"/>
        <v>0</v>
      </c>
      <c r="T101" s="5">
        <f t="shared" si="20"/>
        <v>0</v>
      </c>
      <c r="U101" s="14">
        <f t="shared" si="26"/>
        <v>0</v>
      </c>
    </row>
    <row r="102" spans="6:21" x14ac:dyDescent="0.2">
      <c r="F102" s="3">
        <f>IF(C$15&gt;96,97,0)</f>
        <v>0</v>
      </c>
      <c r="G102" s="2">
        <f t="shared" si="27"/>
        <v>0</v>
      </c>
      <c r="H102" s="2">
        <f t="shared" si="21"/>
        <v>0</v>
      </c>
      <c r="I102" s="2">
        <f t="shared" si="18"/>
        <v>0</v>
      </c>
      <c r="J102" s="13">
        <f t="shared" si="28"/>
        <v>0</v>
      </c>
      <c r="K102" s="13"/>
      <c r="L102" s="3">
        <f t="shared" si="29"/>
        <v>864</v>
      </c>
      <c r="M102" s="5">
        <f t="shared" si="22"/>
        <v>656009.27940307884</v>
      </c>
      <c r="N102" s="14">
        <f t="shared" si="23"/>
        <v>2810.7486734123722</v>
      </c>
      <c r="O102" s="5">
        <f t="shared" si="24"/>
        <v>2733.3719975128283</v>
      </c>
      <c r="P102" s="5">
        <f t="shared" si="25"/>
        <v>655931.90272717935</v>
      </c>
      <c r="R102">
        <f t="shared" si="30"/>
        <v>0</v>
      </c>
      <c r="S102" s="5">
        <f t="shared" ref="S102:S105" si="31">IF(R102&gt;0,C$12,0)</f>
        <v>0</v>
      </c>
      <c r="T102" s="5">
        <f t="shared" ref="T102:T105" si="32">S102*C$7</f>
        <v>0</v>
      </c>
      <c r="U102" s="14">
        <f t="shared" si="26"/>
        <v>0</v>
      </c>
    </row>
    <row r="103" spans="6:21" x14ac:dyDescent="0.2">
      <c r="F103" s="3">
        <f>IF(C$15&gt;97,98,0)</f>
        <v>0</v>
      </c>
      <c r="G103" s="2">
        <f t="shared" si="27"/>
        <v>0</v>
      </c>
      <c r="H103" s="2">
        <f t="shared" si="21"/>
        <v>0</v>
      </c>
      <c r="I103" s="2">
        <f t="shared" si="18"/>
        <v>0</v>
      </c>
      <c r="J103" s="13">
        <f t="shared" si="28"/>
        <v>0</v>
      </c>
      <c r="K103" s="13"/>
      <c r="L103" s="3">
        <f t="shared" si="29"/>
        <v>863</v>
      </c>
      <c r="M103" s="5">
        <f t="shared" ref="M103:M105" si="33">IF(L103&gt;0,P102,0)</f>
        <v>655931.90272717935</v>
      </c>
      <c r="N103" s="14">
        <f t="shared" si="23"/>
        <v>2810.7486734123722</v>
      </c>
      <c r="O103" s="5">
        <f t="shared" si="24"/>
        <v>2733.0495946965807</v>
      </c>
      <c r="P103" s="5">
        <f t="shared" si="25"/>
        <v>655854.20364846359</v>
      </c>
      <c r="R103">
        <f t="shared" si="30"/>
        <v>0</v>
      </c>
      <c r="S103" s="5">
        <f t="shared" si="31"/>
        <v>0</v>
      </c>
      <c r="T103" s="5">
        <f t="shared" si="32"/>
        <v>0</v>
      </c>
      <c r="U103" s="14">
        <f t="shared" si="26"/>
        <v>0</v>
      </c>
    </row>
    <row r="104" spans="6:21" x14ac:dyDescent="0.2">
      <c r="F104" s="3">
        <f>IF(C$15&gt;98,99,0)</f>
        <v>0</v>
      </c>
      <c r="G104" s="2">
        <f t="shared" ref="G104:G105" si="34">IF(F104&gt;0,J103,0)</f>
        <v>0</v>
      </c>
      <c r="H104" s="2">
        <f t="shared" si="21"/>
        <v>0</v>
      </c>
      <c r="I104" s="2">
        <f t="shared" si="18"/>
        <v>0</v>
      </c>
      <c r="J104" s="13">
        <f t="shared" si="28"/>
        <v>0</v>
      </c>
      <c r="K104" s="13"/>
      <c r="L104" s="3">
        <f t="shared" si="29"/>
        <v>862</v>
      </c>
      <c r="M104" s="5">
        <f t="shared" si="33"/>
        <v>655854.20364846359</v>
      </c>
      <c r="N104" s="14">
        <f t="shared" si="23"/>
        <v>2810.7486734123722</v>
      </c>
      <c r="O104" s="5">
        <f t="shared" si="24"/>
        <v>2732.725848535265</v>
      </c>
      <c r="P104" s="5">
        <f t="shared" si="25"/>
        <v>655776.18082358653</v>
      </c>
      <c r="R104">
        <f t="shared" si="30"/>
        <v>0</v>
      </c>
      <c r="S104" s="5">
        <f t="shared" si="31"/>
        <v>0</v>
      </c>
      <c r="T104" s="5">
        <f t="shared" si="32"/>
        <v>0</v>
      </c>
      <c r="U104" s="14">
        <f t="shared" si="26"/>
        <v>0</v>
      </c>
    </row>
    <row r="105" spans="6:21" x14ac:dyDescent="0.2">
      <c r="F105" s="3">
        <f>IF(C$15&gt;99,100,0)</f>
        <v>0</v>
      </c>
      <c r="G105" s="2">
        <f t="shared" si="34"/>
        <v>0</v>
      </c>
      <c r="H105" s="2">
        <f t="shared" si="21"/>
        <v>0</v>
      </c>
      <c r="I105" s="2">
        <f t="shared" si="18"/>
        <v>0</v>
      </c>
      <c r="J105" s="13">
        <f t="shared" si="28"/>
        <v>0</v>
      </c>
      <c r="K105" s="13"/>
      <c r="L105" s="3">
        <f t="shared" si="29"/>
        <v>861</v>
      </c>
      <c r="M105" s="5">
        <f t="shared" si="33"/>
        <v>655776.18082358653</v>
      </c>
      <c r="N105" s="14">
        <f t="shared" si="23"/>
        <v>2810.7486734123722</v>
      </c>
      <c r="O105" s="5">
        <f t="shared" si="24"/>
        <v>2732.4007534316111</v>
      </c>
      <c r="P105" s="5">
        <f t="shared" si="25"/>
        <v>655697.83290360577</v>
      </c>
      <c r="R105">
        <f t="shared" si="30"/>
        <v>0</v>
      </c>
      <c r="S105" s="5">
        <f t="shared" si="31"/>
        <v>0</v>
      </c>
      <c r="T105" s="5">
        <f t="shared" si="32"/>
        <v>0</v>
      </c>
      <c r="U105" s="14">
        <f t="shared" si="26"/>
        <v>0</v>
      </c>
    </row>
    <row r="106" spans="6:21" x14ac:dyDescent="0.2">
      <c r="L106" s="3">
        <f t="shared" ref="L106:L112" si="35">IF(L105&gt;0,L105-1,0)</f>
        <v>860</v>
      </c>
      <c r="M106" s="5">
        <f t="shared" ref="M106:M112" si="36">IF(L106&gt;0,P105,0)</f>
        <v>655697.83290360577</v>
      </c>
      <c r="N106" s="14">
        <f t="shared" ref="N106:N112" si="37">IF(L106&gt;0,PMT(C$7/12,C$16*12,C$12)*-1,0)</f>
        <v>2810.7486734123722</v>
      </c>
      <c r="O106" s="5">
        <f t="shared" ref="O106:O112" si="38">M106*C$7*30/360</f>
        <v>2732.0743037650241</v>
      </c>
      <c r="P106" s="5">
        <f t="shared" ref="P106:P112" si="39">M106-N106+O106</f>
        <v>655619.15853395837</v>
      </c>
    </row>
    <row r="107" spans="6:21" x14ac:dyDescent="0.2">
      <c r="L107" s="3">
        <f t="shared" si="35"/>
        <v>859</v>
      </c>
      <c r="M107" s="5">
        <f t="shared" si="36"/>
        <v>655619.15853395837</v>
      </c>
      <c r="N107" s="14">
        <f t="shared" si="37"/>
        <v>2810.7486734123722</v>
      </c>
      <c r="O107" s="5">
        <f t="shared" si="38"/>
        <v>2731.7464938914932</v>
      </c>
      <c r="P107" s="5">
        <f t="shared" si="39"/>
        <v>655540.15635443747</v>
      </c>
    </row>
    <row r="108" spans="6:21" x14ac:dyDescent="0.2">
      <c r="L108" s="3">
        <f t="shared" si="35"/>
        <v>858</v>
      </c>
      <c r="M108" s="5">
        <f t="shared" si="36"/>
        <v>655540.15635443747</v>
      </c>
      <c r="N108" s="14">
        <f t="shared" si="37"/>
        <v>2810.7486734123722</v>
      </c>
      <c r="O108" s="5">
        <f t="shared" si="38"/>
        <v>2731.4173181434894</v>
      </c>
      <c r="P108" s="5">
        <f t="shared" si="39"/>
        <v>655460.82499916863</v>
      </c>
    </row>
    <row r="109" spans="6:21" x14ac:dyDescent="0.2">
      <c r="L109" s="3">
        <f t="shared" si="35"/>
        <v>857</v>
      </c>
      <c r="M109" s="5">
        <f t="shared" si="36"/>
        <v>655460.82499916863</v>
      </c>
      <c r="N109" s="14">
        <f t="shared" si="37"/>
        <v>2810.7486734123722</v>
      </c>
      <c r="O109" s="5">
        <f t="shared" si="38"/>
        <v>2731.0867708298692</v>
      </c>
      <c r="P109" s="5">
        <f t="shared" si="39"/>
        <v>655381.16309658613</v>
      </c>
    </row>
    <row r="110" spans="6:21" x14ac:dyDescent="0.2">
      <c r="L110" s="3">
        <f t="shared" si="35"/>
        <v>856</v>
      </c>
      <c r="M110" s="5">
        <f t="shared" si="36"/>
        <v>655381.16309658613</v>
      </c>
      <c r="N110" s="14">
        <f t="shared" si="37"/>
        <v>2810.7486734123722</v>
      </c>
      <c r="O110" s="5">
        <f t="shared" si="38"/>
        <v>2730.7548462357754</v>
      </c>
      <c r="P110" s="5">
        <f t="shared" si="39"/>
        <v>655301.1692694095</v>
      </c>
    </row>
    <row r="111" spans="6:21" x14ac:dyDescent="0.2">
      <c r="L111" s="3">
        <f t="shared" si="35"/>
        <v>855</v>
      </c>
      <c r="M111" s="5">
        <f t="shared" si="36"/>
        <v>655301.1692694095</v>
      </c>
      <c r="N111" s="14">
        <f t="shared" si="37"/>
        <v>2810.7486734123722</v>
      </c>
      <c r="O111" s="5">
        <f t="shared" si="38"/>
        <v>2730.4215386225396</v>
      </c>
      <c r="P111" s="5">
        <f t="shared" si="39"/>
        <v>655220.84213461971</v>
      </c>
    </row>
    <row r="112" spans="6:21" x14ac:dyDescent="0.2">
      <c r="L112" s="3">
        <f t="shared" si="35"/>
        <v>854</v>
      </c>
      <c r="M112" s="5">
        <f t="shared" si="36"/>
        <v>655220.84213461971</v>
      </c>
      <c r="N112" s="14">
        <f t="shared" si="37"/>
        <v>2810.7486734123722</v>
      </c>
      <c r="O112" s="5">
        <f t="shared" si="38"/>
        <v>2730.0868422275821</v>
      </c>
      <c r="P112" s="5">
        <f t="shared" si="39"/>
        <v>655140.18030343496</v>
      </c>
    </row>
    <row r="113" spans="12:16" x14ac:dyDescent="0.2">
      <c r="L113" s="3">
        <f t="shared" ref="L113:L176" si="40">IF(L112&gt;0,L112-1,0)</f>
        <v>853</v>
      </c>
      <c r="M113" s="5">
        <f t="shared" ref="M113:M176" si="41">IF(L113&gt;0,P112,0)</f>
        <v>655140.18030343496</v>
      </c>
      <c r="N113" s="14">
        <f t="shared" ref="N113:N176" si="42">IF(L113&gt;0,PMT(C$7/12,C$16*12,C$12)*-1,0)</f>
        <v>2810.7486734123722</v>
      </c>
      <c r="O113" s="5">
        <f t="shared" ref="O113:O176" si="43">M113*C$7*30/360</f>
        <v>2729.7507512643124</v>
      </c>
      <c r="P113" s="5">
        <f t="shared" ref="P113:P176" si="44">M113-N113+O113</f>
        <v>655059.18238128687</v>
      </c>
    </row>
    <row r="114" spans="12:16" x14ac:dyDescent="0.2">
      <c r="L114" s="3">
        <f t="shared" si="40"/>
        <v>852</v>
      </c>
      <c r="M114" s="5">
        <f t="shared" si="41"/>
        <v>655059.18238128687</v>
      </c>
      <c r="N114" s="14">
        <f t="shared" si="42"/>
        <v>2810.7486734123722</v>
      </c>
      <c r="O114" s="5">
        <f t="shared" si="43"/>
        <v>2729.4132599220288</v>
      </c>
      <c r="P114" s="5">
        <f t="shared" si="44"/>
        <v>654977.84696779656</v>
      </c>
    </row>
    <row r="115" spans="12:16" x14ac:dyDescent="0.2">
      <c r="L115" s="3">
        <f t="shared" si="40"/>
        <v>851</v>
      </c>
      <c r="M115" s="5">
        <f t="shared" si="41"/>
        <v>654977.84696779656</v>
      </c>
      <c r="N115" s="14">
        <f t="shared" si="42"/>
        <v>2810.7486734123722</v>
      </c>
      <c r="O115" s="5">
        <f t="shared" si="43"/>
        <v>2729.0743623658191</v>
      </c>
      <c r="P115" s="5">
        <f t="shared" si="44"/>
        <v>654896.17265674996</v>
      </c>
    </row>
    <row r="116" spans="12:16" x14ac:dyDescent="0.2">
      <c r="L116" s="3">
        <f t="shared" si="40"/>
        <v>850</v>
      </c>
      <c r="M116" s="5">
        <f t="shared" si="41"/>
        <v>654896.17265674996</v>
      </c>
      <c r="N116" s="14">
        <f t="shared" si="42"/>
        <v>2810.7486734123722</v>
      </c>
      <c r="O116" s="5">
        <f t="shared" si="43"/>
        <v>2728.7340527364581</v>
      </c>
      <c r="P116" s="5">
        <f t="shared" si="44"/>
        <v>654814.15803607402</v>
      </c>
    </row>
    <row r="117" spans="12:16" x14ac:dyDescent="0.2">
      <c r="L117" s="3">
        <f t="shared" si="40"/>
        <v>849</v>
      </c>
      <c r="M117" s="5">
        <f t="shared" si="41"/>
        <v>654814.15803607402</v>
      </c>
      <c r="N117" s="14">
        <f t="shared" si="42"/>
        <v>2810.7486734123722</v>
      </c>
      <c r="O117" s="5">
        <f t="shared" si="43"/>
        <v>2728.3923251503084</v>
      </c>
      <c r="P117" s="5">
        <f t="shared" si="44"/>
        <v>654731.80168781197</v>
      </c>
    </row>
    <row r="118" spans="12:16" x14ac:dyDescent="0.2">
      <c r="L118" s="3">
        <f t="shared" si="40"/>
        <v>848</v>
      </c>
      <c r="M118" s="5">
        <f t="shared" si="41"/>
        <v>654731.80168781197</v>
      </c>
      <c r="N118" s="14">
        <f t="shared" si="42"/>
        <v>2810.7486734123722</v>
      </c>
      <c r="O118" s="5">
        <f t="shared" si="43"/>
        <v>2728.0491736992167</v>
      </c>
      <c r="P118" s="5">
        <f t="shared" si="44"/>
        <v>654649.10218809883</v>
      </c>
    </row>
    <row r="119" spans="12:16" x14ac:dyDescent="0.2">
      <c r="L119" s="3">
        <f t="shared" si="40"/>
        <v>847</v>
      </c>
      <c r="M119" s="5">
        <f t="shared" si="41"/>
        <v>654649.10218809883</v>
      </c>
      <c r="N119" s="14">
        <f t="shared" si="42"/>
        <v>2810.7486734123722</v>
      </c>
      <c r="O119" s="5">
        <f t="shared" si="43"/>
        <v>2727.7045924504118</v>
      </c>
      <c r="P119" s="5">
        <f t="shared" si="44"/>
        <v>654566.05810713687</v>
      </c>
    </row>
    <row r="120" spans="12:16" x14ac:dyDescent="0.2">
      <c r="L120" s="3">
        <f t="shared" si="40"/>
        <v>846</v>
      </c>
      <c r="M120" s="5">
        <f t="shared" si="41"/>
        <v>654566.05810713687</v>
      </c>
      <c r="N120" s="14">
        <f t="shared" si="42"/>
        <v>2810.7486734123722</v>
      </c>
      <c r="O120" s="5">
        <f t="shared" si="43"/>
        <v>2727.3585754464038</v>
      </c>
      <c r="P120" s="5">
        <f t="shared" si="44"/>
        <v>654482.66800917091</v>
      </c>
    </row>
    <row r="121" spans="12:16" x14ac:dyDescent="0.2">
      <c r="L121" s="3">
        <f t="shared" si="40"/>
        <v>845</v>
      </c>
      <c r="M121" s="5">
        <f t="shared" si="41"/>
        <v>654482.66800917091</v>
      </c>
      <c r="N121" s="14">
        <f t="shared" si="42"/>
        <v>2810.7486734123722</v>
      </c>
      <c r="O121" s="5">
        <f t="shared" si="43"/>
        <v>2727.011116704879</v>
      </c>
      <c r="P121" s="5">
        <f t="shared" si="44"/>
        <v>654398.93045246345</v>
      </c>
    </row>
    <row r="122" spans="12:16" x14ac:dyDescent="0.2">
      <c r="L122" s="3">
        <f t="shared" si="40"/>
        <v>844</v>
      </c>
      <c r="M122" s="5">
        <f t="shared" si="41"/>
        <v>654398.93045246345</v>
      </c>
      <c r="N122" s="14">
        <f t="shared" si="42"/>
        <v>2810.7486734123722</v>
      </c>
      <c r="O122" s="5">
        <f t="shared" si="43"/>
        <v>2726.6622102185979</v>
      </c>
      <c r="P122" s="5">
        <f t="shared" si="44"/>
        <v>654314.84398926969</v>
      </c>
    </row>
    <row r="123" spans="12:16" x14ac:dyDescent="0.2">
      <c r="L123" s="3">
        <f t="shared" si="40"/>
        <v>843</v>
      </c>
      <c r="M123" s="5">
        <f t="shared" si="41"/>
        <v>654314.84398926969</v>
      </c>
      <c r="N123" s="14">
        <f t="shared" si="42"/>
        <v>2810.7486734123722</v>
      </c>
      <c r="O123" s="5">
        <f t="shared" si="43"/>
        <v>2726.3118499552907</v>
      </c>
      <c r="P123" s="5">
        <f t="shared" si="44"/>
        <v>654230.40716581256</v>
      </c>
    </row>
    <row r="124" spans="12:16" x14ac:dyDescent="0.2">
      <c r="L124" s="3">
        <f t="shared" si="40"/>
        <v>842</v>
      </c>
      <c r="M124" s="5">
        <f t="shared" si="41"/>
        <v>654230.40716581256</v>
      </c>
      <c r="N124" s="14">
        <f t="shared" si="42"/>
        <v>2810.7486734123722</v>
      </c>
      <c r="O124" s="5">
        <f t="shared" si="43"/>
        <v>2725.9600298575524</v>
      </c>
      <c r="P124" s="5">
        <f t="shared" si="44"/>
        <v>654145.61852225778</v>
      </c>
    </row>
    <row r="125" spans="12:16" x14ac:dyDescent="0.2">
      <c r="L125" s="3">
        <f t="shared" si="40"/>
        <v>841</v>
      </c>
      <c r="M125" s="5">
        <f t="shared" si="41"/>
        <v>654145.61852225778</v>
      </c>
      <c r="N125" s="14">
        <f t="shared" si="42"/>
        <v>2810.7486734123722</v>
      </c>
      <c r="O125" s="5">
        <f t="shared" si="43"/>
        <v>2725.6067438427408</v>
      </c>
      <c r="P125" s="5">
        <f t="shared" si="44"/>
        <v>654060.47659268812</v>
      </c>
    </row>
    <row r="126" spans="12:16" x14ac:dyDescent="0.2">
      <c r="L126" s="3">
        <f t="shared" si="40"/>
        <v>840</v>
      </c>
      <c r="M126" s="5">
        <f t="shared" si="41"/>
        <v>654060.47659268812</v>
      </c>
      <c r="N126" s="14">
        <f t="shared" si="42"/>
        <v>2810.7486734123722</v>
      </c>
      <c r="O126" s="5">
        <f t="shared" si="43"/>
        <v>2725.2519858028672</v>
      </c>
      <c r="P126" s="5">
        <f t="shared" si="44"/>
        <v>653974.97990507865</v>
      </c>
    </row>
    <row r="127" spans="12:16" x14ac:dyDescent="0.2">
      <c r="L127" s="3">
        <f t="shared" si="40"/>
        <v>839</v>
      </c>
      <c r="M127" s="5">
        <f t="shared" si="41"/>
        <v>653974.97990507865</v>
      </c>
      <c r="N127" s="14">
        <f t="shared" si="42"/>
        <v>2810.7486734123722</v>
      </c>
      <c r="O127" s="5">
        <f t="shared" si="43"/>
        <v>2724.8957496044945</v>
      </c>
      <c r="P127" s="5">
        <f t="shared" si="44"/>
        <v>653889.12698127073</v>
      </c>
    </row>
    <row r="128" spans="12:16" x14ac:dyDescent="0.2">
      <c r="L128" s="3">
        <f t="shared" si="40"/>
        <v>838</v>
      </c>
      <c r="M128" s="5">
        <f t="shared" si="41"/>
        <v>653889.12698127073</v>
      </c>
      <c r="N128" s="14">
        <f t="shared" si="42"/>
        <v>2810.7486734123722</v>
      </c>
      <c r="O128" s="5">
        <f t="shared" si="43"/>
        <v>2724.5380290886283</v>
      </c>
      <c r="P128" s="5">
        <f t="shared" si="44"/>
        <v>653802.916336947</v>
      </c>
    </row>
    <row r="129" spans="12:16" x14ac:dyDescent="0.2">
      <c r="L129" s="3">
        <f t="shared" si="40"/>
        <v>837</v>
      </c>
      <c r="M129" s="5">
        <f t="shared" si="41"/>
        <v>653802.916336947</v>
      </c>
      <c r="N129" s="14">
        <f t="shared" si="42"/>
        <v>2810.7486734123722</v>
      </c>
      <c r="O129" s="5">
        <f t="shared" si="43"/>
        <v>2724.1788180706126</v>
      </c>
      <c r="P129" s="5">
        <f t="shared" si="44"/>
        <v>653716.3464816052</v>
      </c>
    </row>
    <row r="130" spans="12:16" x14ac:dyDescent="0.2">
      <c r="L130" s="3">
        <f t="shared" si="40"/>
        <v>836</v>
      </c>
      <c r="M130" s="5">
        <f t="shared" si="41"/>
        <v>653716.3464816052</v>
      </c>
      <c r="N130" s="14">
        <f t="shared" si="42"/>
        <v>2810.7486734123722</v>
      </c>
      <c r="O130" s="5">
        <f t="shared" si="43"/>
        <v>2723.8181103400216</v>
      </c>
      <c r="P130" s="5">
        <f t="shared" si="44"/>
        <v>653629.41591853288</v>
      </c>
    </row>
    <row r="131" spans="12:16" x14ac:dyDescent="0.2">
      <c r="L131" s="3">
        <f t="shared" si="40"/>
        <v>835</v>
      </c>
      <c r="M131" s="5">
        <f t="shared" si="41"/>
        <v>653629.41591853288</v>
      </c>
      <c r="N131" s="14">
        <f t="shared" si="42"/>
        <v>2810.7486734123722</v>
      </c>
      <c r="O131" s="5">
        <f t="shared" si="43"/>
        <v>2723.4558996605538</v>
      </c>
      <c r="P131" s="5">
        <f t="shared" si="44"/>
        <v>653542.1231447811</v>
      </c>
    </row>
    <row r="132" spans="12:16" x14ac:dyDescent="0.2">
      <c r="L132" s="3">
        <f t="shared" si="40"/>
        <v>834</v>
      </c>
      <c r="M132" s="5">
        <f t="shared" si="41"/>
        <v>653542.1231447811</v>
      </c>
      <c r="N132" s="14">
        <f t="shared" si="42"/>
        <v>2810.7486734123722</v>
      </c>
      <c r="O132" s="5">
        <f t="shared" si="43"/>
        <v>2723.0921797699216</v>
      </c>
      <c r="P132" s="5">
        <f t="shared" si="44"/>
        <v>653454.46665113862</v>
      </c>
    </row>
    <row r="133" spans="12:16" x14ac:dyDescent="0.2">
      <c r="L133" s="3">
        <f t="shared" si="40"/>
        <v>833</v>
      </c>
      <c r="M133" s="5">
        <f t="shared" si="41"/>
        <v>653454.46665113862</v>
      </c>
      <c r="N133" s="14">
        <f t="shared" si="42"/>
        <v>2810.7486734123722</v>
      </c>
      <c r="O133" s="5">
        <f t="shared" si="43"/>
        <v>2722.7269443797441</v>
      </c>
      <c r="P133" s="5">
        <f t="shared" si="44"/>
        <v>653366.44492210599</v>
      </c>
    </row>
    <row r="134" spans="12:16" x14ac:dyDescent="0.2">
      <c r="L134" s="3">
        <f t="shared" si="40"/>
        <v>832</v>
      </c>
      <c r="M134" s="5">
        <f t="shared" si="41"/>
        <v>653366.44492210599</v>
      </c>
      <c r="N134" s="14">
        <f t="shared" si="42"/>
        <v>2810.7486734123722</v>
      </c>
      <c r="O134" s="5">
        <f t="shared" si="43"/>
        <v>2722.3601871754418</v>
      </c>
      <c r="P134" s="5">
        <f t="shared" si="44"/>
        <v>653278.05643586908</v>
      </c>
    </row>
    <row r="135" spans="12:16" x14ac:dyDescent="0.2">
      <c r="L135" s="3">
        <f t="shared" si="40"/>
        <v>831</v>
      </c>
      <c r="M135" s="5">
        <f t="shared" si="41"/>
        <v>653278.05643586908</v>
      </c>
      <c r="N135" s="14">
        <f t="shared" si="42"/>
        <v>2810.7486734123722</v>
      </c>
      <c r="O135" s="5">
        <f t="shared" si="43"/>
        <v>2721.9919018161213</v>
      </c>
      <c r="P135" s="5">
        <f t="shared" si="44"/>
        <v>653189.29966427281</v>
      </c>
    </row>
    <row r="136" spans="12:16" x14ac:dyDescent="0.2">
      <c r="L136" s="3">
        <f t="shared" si="40"/>
        <v>830</v>
      </c>
      <c r="M136" s="5">
        <f t="shared" si="41"/>
        <v>653189.29966427281</v>
      </c>
      <c r="N136" s="14">
        <f t="shared" si="42"/>
        <v>2810.7486734123722</v>
      </c>
      <c r="O136" s="5">
        <f t="shared" si="43"/>
        <v>2721.6220819344703</v>
      </c>
      <c r="P136" s="5">
        <f t="shared" si="44"/>
        <v>653100.17307279492</v>
      </c>
    </row>
    <row r="137" spans="12:16" x14ac:dyDescent="0.2">
      <c r="L137" s="3">
        <f t="shared" si="40"/>
        <v>829</v>
      </c>
      <c r="M137" s="5">
        <f t="shared" si="41"/>
        <v>653100.17307279492</v>
      </c>
      <c r="N137" s="14">
        <f t="shared" si="42"/>
        <v>2810.7486734123722</v>
      </c>
      <c r="O137" s="5">
        <f t="shared" si="43"/>
        <v>2721.2507211366456</v>
      </c>
      <c r="P137" s="5">
        <f t="shared" si="44"/>
        <v>653010.67512051924</v>
      </c>
    </row>
    <row r="138" spans="12:16" x14ac:dyDescent="0.2">
      <c r="L138" s="3">
        <f t="shared" si="40"/>
        <v>828</v>
      </c>
      <c r="M138" s="5">
        <f t="shared" si="41"/>
        <v>653010.67512051924</v>
      </c>
      <c r="N138" s="14">
        <f t="shared" si="42"/>
        <v>2810.7486734123722</v>
      </c>
      <c r="O138" s="5">
        <f t="shared" si="43"/>
        <v>2720.8778130021637</v>
      </c>
      <c r="P138" s="5">
        <f t="shared" si="44"/>
        <v>652920.80426010909</v>
      </c>
    </row>
    <row r="139" spans="12:16" x14ac:dyDescent="0.2">
      <c r="L139" s="3">
        <f t="shared" si="40"/>
        <v>827</v>
      </c>
      <c r="M139" s="5">
        <f t="shared" si="41"/>
        <v>652920.80426010909</v>
      </c>
      <c r="N139" s="14">
        <f t="shared" si="42"/>
        <v>2810.7486734123722</v>
      </c>
      <c r="O139" s="5">
        <f t="shared" si="43"/>
        <v>2720.5033510837884</v>
      </c>
      <c r="P139" s="5">
        <f t="shared" si="44"/>
        <v>652830.55893778056</v>
      </c>
    </row>
    <row r="140" spans="12:16" x14ac:dyDescent="0.2">
      <c r="L140" s="3">
        <f t="shared" si="40"/>
        <v>826</v>
      </c>
      <c r="M140" s="5">
        <f t="shared" si="41"/>
        <v>652830.55893778056</v>
      </c>
      <c r="N140" s="14">
        <f t="shared" si="42"/>
        <v>2810.7486734123722</v>
      </c>
      <c r="O140" s="5">
        <f t="shared" si="43"/>
        <v>2720.1273289074188</v>
      </c>
      <c r="P140" s="5">
        <f t="shared" si="44"/>
        <v>652739.93759327556</v>
      </c>
    </row>
    <row r="141" spans="12:16" x14ac:dyDescent="0.2">
      <c r="L141" s="3">
        <f t="shared" si="40"/>
        <v>825</v>
      </c>
      <c r="M141" s="5">
        <f t="shared" si="41"/>
        <v>652739.93759327556</v>
      </c>
      <c r="N141" s="14">
        <f t="shared" si="42"/>
        <v>2810.7486734123722</v>
      </c>
      <c r="O141" s="5">
        <f t="shared" si="43"/>
        <v>2719.7497399719819</v>
      </c>
      <c r="P141" s="5">
        <f t="shared" si="44"/>
        <v>652648.93865983514</v>
      </c>
    </row>
    <row r="142" spans="12:16" x14ac:dyDescent="0.2">
      <c r="L142" s="3">
        <f t="shared" si="40"/>
        <v>824</v>
      </c>
      <c r="M142" s="5">
        <f t="shared" si="41"/>
        <v>652648.93865983514</v>
      </c>
      <c r="N142" s="14">
        <f t="shared" si="42"/>
        <v>2810.7486734123722</v>
      </c>
      <c r="O142" s="5">
        <f t="shared" si="43"/>
        <v>2719.3705777493133</v>
      </c>
      <c r="P142" s="5">
        <f t="shared" si="44"/>
        <v>652557.5605641721</v>
      </c>
    </row>
    <row r="143" spans="12:16" x14ac:dyDescent="0.2">
      <c r="L143" s="3">
        <f t="shared" si="40"/>
        <v>823</v>
      </c>
      <c r="M143" s="5">
        <f t="shared" si="41"/>
        <v>652557.5605641721</v>
      </c>
      <c r="N143" s="14">
        <f t="shared" si="42"/>
        <v>2810.7486734123722</v>
      </c>
      <c r="O143" s="5">
        <f t="shared" si="43"/>
        <v>2718.9898356840504</v>
      </c>
      <c r="P143" s="5">
        <f t="shared" si="44"/>
        <v>652465.80172644381</v>
      </c>
    </row>
    <row r="144" spans="12:16" x14ac:dyDescent="0.2">
      <c r="L144" s="3">
        <f t="shared" si="40"/>
        <v>822</v>
      </c>
      <c r="M144" s="5">
        <f t="shared" si="41"/>
        <v>652465.80172644381</v>
      </c>
      <c r="N144" s="14">
        <f t="shared" si="42"/>
        <v>2810.7486734123722</v>
      </c>
      <c r="O144" s="5">
        <f t="shared" si="43"/>
        <v>2718.6075071935161</v>
      </c>
      <c r="P144" s="5">
        <f t="shared" si="44"/>
        <v>652373.6605602249</v>
      </c>
    </row>
    <row r="145" spans="12:16" x14ac:dyDescent="0.2">
      <c r="L145" s="3">
        <f t="shared" si="40"/>
        <v>821</v>
      </c>
      <c r="M145" s="5">
        <f t="shared" si="41"/>
        <v>652373.6605602249</v>
      </c>
      <c r="N145" s="14">
        <f t="shared" si="42"/>
        <v>2810.7486734123722</v>
      </c>
      <c r="O145" s="5">
        <f t="shared" si="43"/>
        <v>2718.2235856676043</v>
      </c>
      <c r="P145" s="5">
        <f t="shared" si="44"/>
        <v>652281.13547248009</v>
      </c>
    </row>
    <row r="146" spans="12:16" x14ac:dyDescent="0.2">
      <c r="L146" s="3">
        <f t="shared" si="40"/>
        <v>820</v>
      </c>
      <c r="M146" s="5">
        <f t="shared" si="41"/>
        <v>652281.13547248009</v>
      </c>
      <c r="N146" s="14">
        <f t="shared" si="42"/>
        <v>2810.7486734123722</v>
      </c>
      <c r="O146" s="5">
        <f t="shared" si="43"/>
        <v>2717.8380644686667</v>
      </c>
      <c r="P146" s="5">
        <f t="shared" si="44"/>
        <v>652188.22486353642</v>
      </c>
    </row>
    <row r="147" spans="12:16" x14ac:dyDescent="0.2">
      <c r="L147" s="3">
        <f t="shared" si="40"/>
        <v>819</v>
      </c>
      <c r="M147" s="5">
        <f t="shared" si="41"/>
        <v>652188.22486353642</v>
      </c>
      <c r="N147" s="14">
        <f t="shared" si="42"/>
        <v>2810.7486734123722</v>
      </c>
      <c r="O147" s="5">
        <f t="shared" si="43"/>
        <v>2717.4509369314019</v>
      </c>
      <c r="P147" s="5">
        <f t="shared" si="44"/>
        <v>652094.92712705547</v>
      </c>
    </row>
    <row r="148" spans="12:16" x14ac:dyDescent="0.2">
      <c r="L148" s="3">
        <f t="shared" si="40"/>
        <v>818</v>
      </c>
      <c r="M148" s="5">
        <f t="shared" si="41"/>
        <v>652094.92712705547</v>
      </c>
      <c r="N148" s="14">
        <f t="shared" si="42"/>
        <v>2810.7486734123722</v>
      </c>
      <c r="O148" s="5">
        <f t="shared" si="43"/>
        <v>2717.0621963627314</v>
      </c>
      <c r="P148" s="5">
        <f t="shared" si="44"/>
        <v>652001.24065000587</v>
      </c>
    </row>
    <row r="149" spans="12:16" x14ac:dyDescent="0.2">
      <c r="L149" s="3">
        <f t="shared" si="40"/>
        <v>817</v>
      </c>
      <c r="M149" s="5">
        <f t="shared" si="41"/>
        <v>652001.24065000587</v>
      </c>
      <c r="N149" s="14">
        <f t="shared" si="42"/>
        <v>2810.7486734123722</v>
      </c>
      <c r="O149" s="5">
        <f t="shared" si="43"/>
        <v>2716.6718360416917</v>
      </c>
      <c r="P149" s="5">
        <f t="shared" si="44"/>
        <v>651907.16381263523</v>
      </c>
    </row>
    <row r="150" spans="12:16" x14ac:dyDescent="0.2">
      <c r="L150" s="3">
        <f t="shared" si="40"/>
        <v>816</v>
      </c>
      <c r="M150" s="5">
        <f t="shared" si="41"/>
        <v>651907.16381263523</v>
      </c>
      <c r="N150" s="14">
        <f t="shared" si="42"/>
        <v>2810.7486734123722</v>
      </c>
      <c r="O150" s="5">
        <f t="shared" si="43"/>
        <v>2716.2798492193133</v>
      </c>
      <c r="P150" s="5">
        <f t="shared" si="44"/>
        <v>651812.69498844224</v>
      </c>
    </row>
    <row r="151" spans="12:16" x14ac:dyDescent="0.2">
      <c r="L151" s="3">
        <f t="shared" si="40"/>
        <v>815</v>
      </c>
      <c r="M151" s="5">
        <f t="shared" si="41"/>
        <v>651812.69498844224</v>
      </c>
      <c r="N151" s="14">
        <f t="shared" si="42"/>
        <v>2810.7486734123722</v>
      </c>
      <c r="O151" s="5">
        <f t="shared" si="43"/>
        <v>2715.8862291185096</v>
      </c>
      <c r="P151" s="5">
        <f t="shared" si="44"/>
        <v>651717.83254414843</v>
      </c>
    </row>
    <row r="152" spans="12:16" x14ac:dyDescent="0.2">
      <c r="L152" s="3">
        <f t="shared" si="40"/>
        <v>814</v>
      </c>
      <c r="M152" s="5">
        <f t="shared" si="41"/>
        <v>651717.83254414843</v>
      </c>
      <c r="N152" s="14">
        <f t="shared" si="42"/>
        <v>2810.7486734123722</v>
      </c>
      <c r="O152" s="5">
        <f t="shared" si="43"/>
        <v>2715.490968933952</v>
      </c>
      <c r="P152" s="5">
        <f t="shared" si="44"/>
        <v>651622.57483966998</v>
      </c>
    </row>
    <row r="153" spans="12:16" x14ac:dyDescent="0.2">
      <c r="L153" s="3">
        <f t="shared" si="40"/>
        <v>813</v>
      </c>
      <c r="M153" s="5">
        <f t="shared" si="41"/>
        <v>651622.57483966998</v>
      </c>
      <c r="N153" s="14">
        <f t="shared" si="42"/>
        <v>2810.7486734123722</v>
      </c>
      <c r="O153" s="5">
        <f t="shared" si="43"/>
        <v>2715.0940618319582</v>
      </c>
      <c r="P153" s="5">
        <f t="shared" si="44"/>
        <v>651526.92022808956</v>
      </c>
    </row>
    <row r="154" spans="12:16" x14ac:dyDescent="0.2">
      <c r="L154" s="3">
        <f t="shared" si="40"/>
        <v>812</v>
      </c>
      <c r="M154" s="5">
        <f t="shared" si="41"/>
        <v>651526.92022808956</v>
      </c>
      <c r="N154" s="14">
        <f t="shared" si="42"/>
        <v>2810.7486734123722</v>
      </c>
      <c r="O154" s="5">
        <f t="shared" si="43"/>
        <v>2714.6955009503731</v>
      </c>
      <c r="P154" s="5">
        <f t="shared" si="44"/>
        <v>651430.86705562752</v>
      </c>
    </row>
    <row r="155" spans="12:16" x14ac:dyDescent="0.2">
      <c r="L155" s="3">
        <f t="shared" si="40"/>
        <v>811</v>
      </c>
      <c r="M155" s="5">
        <f t="shared" si="41"/>
        <v>651430.86705562752</v>
      </c>
      <c r="N155" s="14">
        <f t="shared" si="42"/>
        <v>2810.7486734123722</v>
      </c>
      <c r="O155" s="5">
        <f t="shared" si="43"/>
        <v>2714.2952793984482</v>
      </c>
      <c r="P155" s="5">
        <f t="shared" si="44"/>
        <v>651334.41366161359</v>
      </c>
    </row>
    <row r="156" spans="12:16" x14ac:dyDescent="0.2">
      <c r="L156" s="3">
        <f t="shared" si="40"/>
        <v>810</v>
      </c>
      <c r="M156" s="5">
        <f t="shared" si="41"/>
        <v>651334.41366161359</v>
      </c>
      <c r="N156" s="14">
        <f t="shared" si="42"/>
        <v>2810.7486734123722</v>
      </c>
      <c r="O156" s="5">
        <f t="shared" si="43"/>
        <v>2713.8933902567237</v>
      </c>
      <c r="P156" s="5">
        <f t="shared" si="44"/>
        <v>651237.55837845791</v>
      </c>
    </row>
    <row r="157" spans="12:16" x14ac:dyDescent="0.2">
      <c r="L157" s="3">
        <f t="shared" si="40"/>
        <v>809</v>
      </c>
      <c r="M157" s="5">
        <f t="shared" si="41"/>
        <v>651237.55837845791</v>
      </c>
      <c r="N157" s="14">
        <f t="shared" si="42"/>
        <v>2810.7486734123722</v>
      </c>
      <c r="O157" s="5">
        <f t="shared" si="43"/>
        <v>2713.4898265769079</v>
      </c>
      <c r="P157" s="5">
        <f t="shared" si="44"/>
        <v>651140.29953162244</v>
      </c>
    </row>
    <row r="158" spans="12:16" x14ac:dyDescent="0.2">
      <c r="L158" s="3">
        <f t="shared" si="40"/>
        <v>808</v>
      </c>
      <c r="M158" s="5">
        <f t="shared" si="41"/>
        <v>651140.29953162244</v>
      </c>
      <c r="N158" s="14">
        <f t="shared" si="42"/>
        <v>2810.7486734123722</v>
      </c>
      <c r="O158" s="5">
        <f t="shared" si="43"/>
        <v>2713.0845813817605</v>
      </c>
      <c r="P158" s="5">
        <f t="shared" si="44"/>
        <v>651042.63543959183</v>
      </c>
    </row>
    <row r="159" spans="12:16" x14ac:dyDescent="0.2">
      <c r="L159" s="3">
        <f t="shared" si="40"/>
        <v>807</v>
      </c>
      <c r="M159" s="5">
        <f t="shared" si="41"/>
        <v>651042.63543959183</v>
      </c>
      <c r="N159" s="14">
        <f t="shared" si="42"/>
        <v>2810.7486734123722</v>
      </c>
      <c r="O159" s="5">
        <f t="shared" si="43"/>
        <v>2712.6776476649657</v>
      </c>
      <c r="P159" s="5">
        <f t="shared" si="44"/>
        <v>650944.56441384437</v>
      </c>
    </row>
    <row r="160" spans="12:16" x14ac:dyDescent="0.2">
      <c r="L160" s="3">
        <f t="shared" si="40"/>
        <v>806</v>
      </c>
      <c r="M160" s="5">
        <f t="shared" si="41"/>
        <v>650944.56441384437</v>
      </c>
      <c r="N160" s="14">
        <f t="shared" si="42"/>
        <v>2810.7486734123722</v>
      </c>
      <c r="O160" s="5">
        <f t="shared" si="43"/>
        <v>2712.2690183910186</v>
      </c>
      <c r="P160" s="5">
        <f t="shared" si="44"/>
        <v>650846.08475882304</v>
      </c>
    </row>
    <row r="161" spans="12:16" x14ac:dyDescent="0.2">
      <c r="L161" s="3">
        <f t="shared" si="40"/>
        <v>805</v>
      </c>
      <c r="M161" s="5">
        <f t="shared" si="41"/>
        <v>650846.08475882304</v>
      </c>
      <c r="N161" s="14">
        <f t="shared" si="42"/>
        <v>2810.7486734123722</v>
      </c>
      <c r="O161" s="5">
        <f t="shared" si="43"/>
        <v>2711.8586864950962</v>
      </c>
      <c r="P161" s="5">
        <f t="shared" si="44"/>
        <v>650747.19477190578</v>
      </c>
    </row>
    <row r="162" spans="12:16" x14ac:dyDescent="0.2">
      <c r="L162" s="3">
        <f t="shared" si="40"/>
        <v>804</v>
      </c>
      <c r="M162" s="5">
        <f t="shared" si="41"/>
        <v>650747.19477190578</v>
      </c>
      <c r="N162" s="14">
        <f t="shared" si="42"/>
        <v>2810.7486734123722</v>
      </c>
      <c r="O162" s="5">
        <f t="shared" si="43"/>
        <v>2711.4466448829407</v>
      </c>
      <c r="P162" s="5">
        <f t="shared" si="44"/>
        <v>650647.89274337632</v>
      </c>
    </row>
    <row r="163" spans="12:16" x14ac:dyDescent="0.2">
      <c r="L163" s="3">
        <f t="shared" si="40"/>
        <v>803</v>
      </c>
      <c r="M163" s="5">
        <f t="shared" si="41"/>
        <v>650647.89274337632</v>
      </c>
      <c r="N163" s="14">
        <f t="shared" si="42"/>
        <v>2810.7486734123722</v>
      </c>
      <c r="O163" s="5">
        <f t="shared" si="43"/>
        <v>2711.0328864307348</v>
      </c>
      <c r="P163" s="5">
        <f t="shared" si="44"/>
        <v>650548.17695639469</v>
      </c>
    </row>
    <row r="164" spans="12:16" x14ac:dyDescent="0.2">
      <c r="L164" s="3">
        <f t="shared" si="40"/>
        <v>802</v>
      </c>
      <c r="M164" s="5">
        <f t="shared" si="41"/>
        <v>650548.17695639469</v>
      </c>
      <c r="N164" s="14">
        <f t="shared" si="42"/>
        <v>2810.7486734123722</v>
      </c>
      <c r="O164" s="5">
        <f t="shared" si="43"/>
        <v>2710.6174039849784</v>
      </c>
      <c r="P164" s="5">
        <f t="shared" si="44"/>
        <v>650448.04568696732</v>
      </c>
    </row>
    <row r="165" spans="12:16" x14ac:dyDescent="0.2">
      <c r="L165" s="3">
        <f t="shared" si="40"/>
        <v>801</v>
      </c>
      <c r="M165" s="5">
        <f t="shared" si="41"/>
        <v>650448.04568696732</v>
      </c>
      <c r="N165" s="14">
        <f t="shared" si="42"/>
        <v>2810.7486734123722</v>
      </c>
      <c r="O165" s="5">
        <f t="shared" si="43"/>
        <v>2710.2001903623641</v>
      </c>
      <c r="P165" s="5">
        <f t="shared" si="44"/>
        <v>650347.49720391736</v>
      </c>
    </row>
    <row r="166" spans="12:16" x14ac:dyDescent="0.2">
      <c r="L166" s="3">
        <f t="shared" si="40"/>
        <v>800</v>
      </c>
      <c r="M166" s="5">
        <f t="shared" si="41"/>
        <v>650347.49720391736</v>
      </c>
      <c r="N166" s="14">
        <f t="shared" si="42"/>
        <v>2810.7486734123722</v>
      </c>
      <c r="O166" s="5">
        <f t="shared" si="43"/>
        <v>2709.7812383496557</v>
      </c>
      <c r="P166" s="5">
        <f t="shared" si="44"/>
        <v>650246.52976885461</v>
      </c>
    </row>
    <row r="167" spans="12:16" x14ac:dyDescent="0.2">
      <c r="L167" s="3">
        <f t="shared" si="40"/>
        <v>799</v>
      </c>
      <c r="M167" s="5">
        <f t="shared" si="41"/>
        <v>650246.52976885461</v>
      </c>
      <c r="N167" s="14">
        <f t="shared" si="42"/>
        <v>2810.7486734123722</v>
      </c>
      <c r="O167" s="5">
        <f t="shared" si="43"/>
        <v>2709.3605407035611</v>
      </c>
      <c r="P167" s="5">
        <f t="shared" si="44"/>
        <v>650145.14163614577</v>
      </c>
    </row>
    <row r="168" spans="12:16" x14ac:dyDescent="0.2">
      <c r="L168" s="3">
        <f t="shared" si="40"/>
        <v>798</v>
      </c>
      <c r="M168" s="5">
        <f t="shared" si="41"/>
        <v>650145.14163614577</v>
      </c>
      <c r="N168" s="14">
        <f t="shared" si="42"/>
        <v>2810.7486734123722</v>
      </c>
      <c r="O168" s="5">
        <f t="shared" si="43"/>
        <v>2708.9380901506074</v>
      </c>
      <c r="P168" s="5">
        <f t="shared" si="44"/>
        <v>650043.33105288399</v>
      </c>
    </row>
    <row r="169" spans="12:16" x14ac:dyDescent="0.2">
      <c r="L169" s="3">
        <f t="shared" si="40"/>
        <v>797</v>
      </c>
      <c r="M169" s="5">
        <f t="shared" si="41"/>
        <v>650043.33105288399</v>
      </c>
      <c r="N169" s="14">
        <f t="shared" si="42"/>
        <v>2810.7486734123722</v>
      </c>
      <c r="O169" s="5">
        <f t="shared" si="43"/>
        <v>2708.5138793870165</v>
      </c>
      <c r="P169" s="5">
        <f t="shared" si="44"/>
        <v>649941.09625885868</v>
      </c>
    </row>
    <row r="170" spans="12:16" x14ac:dyDescent="0.2">
      <c r="L170" s="3">
        <f t="shared" si="40"/>
        <v>796</v>
      </c>
      <c r="M170" s="5">
        <f t="shared" si="41"/>
        <v>649941.09625885868</v>
      </c>
      <c r="N170" s="14">
        <f t="shared" si="42"/>
        <v>2810.7486734123722</v>
      </c>
      <c r="O170" s="5">
        <f t="shared" si="43"/>
        <v>2708.0879010785784</v>
      </c>
      <c r="P170" s="5">
        <f t="shared" si="44"/>
        <v>649838.43548652495</v>
      </c>
    </row>
    <row r="171" spans="12:16" x14ac:dyDescent="0.2">
      <c r="L171" s="3">
        <f t="shared" si="40"/>
        <v>795</v>
      </c>
      <c r="M171" s="5">
        <f t="shared" si="41"/>
        <v>649838.43548652495</v>
      </c>
      <c r="N171" s="14">
        <f t="shared" si="42"/>
        <v>2810.7486734123722</v>
      </c>
      <c r="O171" s="5">
        <f t="shared" si="43"/>
        <v>2707.6601478605207</v>
      </c>
      <c r="P171" s="5">
        <f t="shared" si="44"/>
        <v>649735.34696097311</v>
      </c>
    </row>
    <row r="172" spans="12:16" x14ac:dyDescent="0.2">
      <c r="L172" s="3">
        <f t="shared" si="40"/>
        <v>794</v>
      </c>
      <c r="M172" s="5">
        <f t="shared" si="41"/>
        <v>649735.34696097311</v>
      </c>
      <c r="N172" s="14">
        <f t="shared" si="42"/>
        <v>2810.7486734123722</v>
      </c>
      <c r="O172" s="5">
        <f t="shared" si="43"/>
        <v>2707.2306123373883</v>
      </c>
      <c r="P172" s="5">
        <f t="shared" si="44"/>
        <v>649631.8288998981</v>
      </c>
    </row>
    <row r="173" spans="12:16" x14ac:dyDescent="0.2">
      <c r="L173" s="3">
        <f t="shared" si="40"/>
        <v>793</v>
      </c>
      <c r="M173" s="5">
        <f t="shared" si="41"/>
        <v>649631.8288998981</v>
      </c>
      <c r="N173" s="14">
        <f t="shared" si="42"/>
        <v>2810.7486734123722</v>
      </c>
      <c r="O173" s="5">
        <f t="shared" si="43"/>
        <v>2706.7992870829089</v>
      </c>
      <c r="P173" s="5">
        <f t="shared" si="44"/>
        <v>649527.87951356859</v>
      </c>
    </row>
    <row r="174" spans="12:16" x14ac:dyDescent="0.2">
      <c r="L174" s="3">
        <f t="shared" si="40"/>
        <v>792</v>
      </c>
      <c r="M174" s="5">
        <f t="shared" si="41"/>
        <v>649527.87951356859</v>
      </c>
      <c r="N174" s="14">
        <f t="shared" si="42"/>
        <v>2810.7486734123722</v>
      </c>
      <c r="O174" s="5">
        <f t="shared" si="43"/>
        <v>2706.3661646398691</v>
      </c>
      <c r="P174" s="5">
        <f t="shared" si="44"/>
        <v>649423.49700479605</v>
      </c>
    </row>
    <row r="175" spans="12:16" x14ac:dyDescent="0.2">
      <c r="L175" s="3">
        <f t="shared" si="40"/>
        <v>791</v>
      </c>
      <c r="M175" s="5">
        <f t="shared" si="41"/>
        <v>649423.49700479605</v>
      </c>
      <c r="N175" s="14">
        <f t="shared" si="42"/>
        <v>2810.7486734123722</v>
      </c>
      <c r="O175" s="5">
        <f t="shared" si="43"/>
        <v>2705.9312375199834</v>
      </c>
      <c r="P175" s="5">
        <f t="shared" si="44"/>
        <v>649318.67956890364</v>
      </c>
    </row>
    <row r="176" spans="12:16" x14ac:dyDescent="0.2">
      <c r="L176" s="3">
        <f t="shared" si="40"/>
        <v>790</v>
      </c>
      <c r="M176" s="5">
        <f t="shared" si="41"/>
        <v>649318.67956890364</v>
      </c>
      <c r="N176" s="14">
        <f t="shared" si="42"/>
        <v>2810.7486734123722</v>
      </c>
      <c r="O176" s="5">
        <f t="shared" si="43"/>
        <v>2705.4944982037655</v>
      </c>
      <c r="P176" s="5">
        <f t="shared" si="44"/>
        <v>649213.42539369501</v>
      </c>
    </row>
    <row r="177" spans="12:16" x14ac:dyDescent="0.2">
      <c r="L177" s="3">
        <f t="shared" ref="L177:L240" si="45">IF(L176&gt;0,L176-1,0)</f>
        <v>789</v>
      </c>
      <c r="M177" s="5">
        <f t="shared" ref="M177:M240" si="46">IF(L177&gt;0,P176,0)</f>
        <v>649213.42539369501</v>
      </c>
      <c r="N177" s="14">
        <f t="shared" ref="N177:N240" si="47">IF(L177&gt;0,PMT(C$7/12,C$16*12,C$12)*-1,0)</f>
        <v>2810.7486734123722</v>
      </c>
      <c r="O177" s="5">
        <f t="shared" ref="O177:O240" si="48">M177*C$7*30/360</f>
        <v>2705.0559391403963</v>
      </c>
      <c r="P177" s="5">
        <f t="shared" ref="P177:P240" si="49">M177-N177+O177</f>
        <v>649107.73265942303</v>
      </c>
    </row>
    <row r="178" spans="12:16" x14ac:dyDescent="0.2">
      <c r="L178" s="3">
        <f t="shared" si="45"/>
        <v>788</v>
      </c>
      <c r="M178" s="5">
        <f t="shared" si="46"/>
        <v>649107.73265942303</v>
      </c>
      <c r="N178" s="14">
        <f t="shared" si="47"/>
        <v>2810.7486734123722</v>
      </c>
      <c r="O178" s="5">
        <f t="shared" si="48"/>
        <v>2704.6155527475958</v>
      </c>
      <c r="P178" s="5">
        <f t="shared" si="49"/>
        <v>649001.59953875828</v>
      </c>
    </row>
    <row r="179" spans="12:16" x14ac:dyDescent="0.2">
      <c r="L179" s="3">
        <f t="shared" si="45"/>
        <v>787</v>
      </c>
      <c r="M179" s="5">
        <f t="shared" si="46"/>
        <v>649001.59953875828</v>
      </c>
      <c r="N179" s="14">
        <f t="shared" si="47"/>
        <v>2810.7486734123722</v>
      </c>
      <c r="O179" s="5">
        <f t="shared" si="48"/>
        <v>2704.1733314114931</v>
      </c>
      <c r="P179" s="5">
        <f t="shared" si="49"/>
        <v>648895.02419675735</v>
      </c>
    </row>
    <row r="180" spans="12:16" x14ac:dyDescent="0.2">
      <c r="L180" s="3">
        <f t="shared" si="45"/>
        <v>786</v>
      </c>
      <c r="M180" s="5">
        <f t="shared" si="46"/>
        <v>648895.02419675735</v>
      </c>
      <c r="N180" s="14">
        <f t="shared" si="47"/>
        <v>2810.7486734123722</v>
      </c>
      <c r="O180" s="5">
        <f t="shared" si="48"/>
        <v>2703.7292674864893</v>
      </c>
      <c r="P180" s="5">
        <f t="shared" si="49"/>
        <v>648788.00479083147</v>
      </c>
    </row>
    <row r="181" spans="12:16" x14ac:dyDescent="0.2">
      <c r="L181" s="3">
        <f t="shared" si="45"/>
        <v>785</v>
      </c>
      <c r="M181" s="5">
        <f t="shared" si="46"/>
        <v>648788.00479083147</v>
      </c>
      <c r="N181" s="14">
        <f t="shared" si="47"/>
        <v>2810.7486734123722</v>
      </c>
      <c r="O181" s="5">
        <f t="shared" si="48"/>
        <v>2703.2833532951313</v>
      </c>
      <c r="P181" s="5">
        <f t="shared" si="49"/>
        <v>648680.53947071428</v>
      </c>
    </row>
    <row r="182" spans="12:16" x14ac:dyDescent="0.2">
      <c r="L182" s="3">
        <f t="shared" si="45"/>
        <v>784</v>
      </c>
      <c r="M182" s="5">
        <f t="shared" si="46"/>
        <v>648680.53947071428</v>
      </c>
      <c r="N182" s="14">
        <f t="shared" si="47"/>
        <v>2810.7486734123722</v>
      </c>
      <c r="O182" s="5">
        <f t="shared" si="48"/>
        <v>2702.8355811279762</v>
      </c>
      <c r="P182" s="5">
        <f t="shared" si="49"/>
        <v>648572.62637842994</v>
      </c>
    </row>
    <row r="183" spans="12:16" x14ac:dyDescent="0.2">
      <c r="L183" s="3">
        <f t="shared" si="45"/>
        <v>783</v>
      </c>
      <c r="M183" s="5">
        <f t="shared" si="46"/>
        <v>648572.62637842994</v>
      </c>
      <c r="N183" s="14">
        <f t="shared" si="47"/>
        <v>2810.7486734123722</v>
      </c>
      <c r="O183" s="5">
        <f t="shared" si="48"/>
        <v>2702.3859432434583</v>
      </c>
      <c r="P183" s="5">
        <f t="shared" si="49"/>
        <v>648464.26364826108</v>
      </c>
    </row>
    <row r="184" spans="12:16" x14ac:dyDescent="0.2">
      <c r="L184" s="3">
        <f t="shared" si="45"/>
        <v>782</v>
      </c>
      <c r="M184" s="5">
        <f t="shared" si="46"/>
        <v>648464.26364826108</v>
      </c>
      <c r="N184" s="14">
        <f t="shared" si="47"/>
        <v>2810.7486734123722</v>
      </c>
      <c r="O184" s="5">
        <f t="shared" si="48"/>
        <v>2701.9344318677545</v>
      </c>
      <c r="P184" s="5">
        <f t="shared" si="49"/>
        <v>648355.44940671651</v>
      </c>
    </row>
    <row r="185" spans="12:16" x14ac:dyDescent="0.2">
      <c r="L185" s="3">
        <f t="shared" si="45"/>
        <v>781</v>
      </c>
      <c r="M185" s="5">
        <f t="shared" si="46"/>
        <v>648355.44940671651</v>
      </c>
      <c r="N185" s="14">
        <f t="shared" si="47"/>
        <v>2810.7486734123722</v>
      </c>
      <c r="O185" s="5">
        <f t="shared" si="48"/>
        <v>2701.4810391946521</v>
      </c>
      <c r="P185" s="5">
        <f t="shared" si="49"/>
        <v>648246.18177249876</v>
      </c>
    </row>
    <row r="186" spans="12:16" x14ac:dyDescent="0.2">
      <c r="L186" s="3">
        <f t="shared" si="45"/>
        <v>780</v>
      </c>
      <c r="M186" s="5">
        <f t="shared" si="46"/>
        <v>648246.18177249876</v>
      </c>
      <c r="N186" s="14">
        <f t="shared" si="47"/>
        <v>2810.7486734123722</v>
      </c>
      <c r="O186" s="5">
        <f t="shared" si="48"/>
        <v>2701.0257573854115</v>
      </c>
      <c r="P186" s="5">
        <f t="shared" si="49"/>
        <v>648136.45885647181</v>
      </c>
    </row>
    <row r="187" spans="12:16" x14ac:dyDescent="0.2">
      <c r="L187" s="3">
        <f t="shared" si="45"/>
        <v>779</v>
      </c>
      <c r="M187" s="5">
        <f t="shared" si="46"/>
        <v>648136.45885647181</v>
      </c>
      <c r="N187" s="14">
        <f t="shared" si="47"/>
        <v>2810.7486734123722</v>
      </c>
      <c r="O187" s="5">
        <f t="shared" si="48"/>
        <v>2700.5685785686328</v>
      </c>
      <c r="P187" s="5">
        <f t="shared" si="49"/>
        <v>648026.27876162808</v>
      </c>
    </row>
    <row r="188" spans="12:16" x14ac:dyDescent="0.2">
      <c r="L188" s="3">
        <f t="shared" si="45"/>
        <v>778</v>
      </c>
      <c r="M188" s="5">
        <f t="shared" si="46"/>
        <v>648026.27876162808</v>
      </c>
      <c r="N188" s="14">
        <f t="shared" si="47"/>
        <v>2810.7486734123722</v>
      </c>
      <c r="O188" s="5">
        <f t="shared" si="48"/>
        <v>2700.1094948401173</v>
      </c>
      <c r="P188" s="5">
        <f t="shared" si="49"/>
        <v>647915.63958305586</v>
      </c>
    </row>
    <row r="189" spans="12:16" x14ac:dyDescent="0.2">
      <c r="L189" s="3">
        <f t="shared" si="45"/>
        <v>777</v>
      </c>
      <c r="M189" s="5">
        <f t="shared" si="46"/>
        <v>647915.63958305586</v>
      </c>
      <c r="N189" s="14">
        <f t="shared" si="47"/>
        <v>2810.7486734123722</v>
      </c>
      <c r="O189" s="5">
        <f t="shared" si="48"/>
        <v>2699.6484982627326</v>
      </c>
      <c r="P189" s="5">
        <f t="shared" si="49"/>
        <v>647804.53940790624</v>
      </c>
    </row>
    <row r="190" spans="12:16" x14ac:dyDescent="0.2">
      <c r="L190" s="3">
        <f t="shared" si="45"/>
        <v>776</v>
      </c>
      <c r="M190" s="5">
        <f t="shared" si="46"/>
        <v>647804.53940790624</v>
      </c>
      <c r="N190" s="14">
        <f t="shared" si="47"/>
        <v>2810.7486734123722</v>
      </c>
      <c r="O190" s="5">
        <f t="shared" si="48"/>
        <v>2699.1855808662763</v>
      </c>
      <c r="P190" s="5">
        <f t="shared" si="49"/>
        <v>647692.97631536017</v>
      </c>
    </row>
    <row r="191" spans="12:16" x14ac:dyDescent="0.2">
      <c r="L191" s="3">
        <f t="shared" si="45"/>
        <v>775</v>
      </c>
      <c r="M191" s="5">
        <f t="shared" si="46"/>
        <v>647692.97631536017</v>
      </c>
      <c r="N191" s="14">
        <f t="shared" si="47"/>
        <v>2810.7486734123722</v>
      </c>
      <c r="O191" s="5">
        <f t="shared" si="48"/>
        <v>2698.7207346473342</v>
      </c>
      <c r="P191" s="5">
        <f t="shared" si="49"/>
        <v>647580.94837659516</v>
      </c>
    </row>
    <row r="192" spans="12:16" x14ac:dyDescent="0.2">
      <c r="L192" s="3">
        <f t="shared" si="45"/>
        <v>774</v>
      </c>
      <c r="M192" s="5">
        <f t="shared" si="46"/>
        <v>647580.94837659516</v>
      </c>
      <c r="N192" s="14">
        <f t="shared" si="47"/>
        <v>2810.7486734123722</v>
      </c>
      <c r="O192" s="5">
        <f t="shared" si="48"/>
        <v>2698.2539515691465</v>
      </c>
      <c r="P192" s="5">
        <f t="shared" si="49"/>
        <v>647468.453654752</v>
      </c>
    </row>
    <row r="193" spans="12:16" x14ac:dyDescent="0.2">
      <c r="L193" s="3">
        <f t="shared" si="45"/>
        <v>773</v>
      </c>
      <c r="M193" s="5">
        <f t="shared" si="46"/>
        <v>647468.453654752</v>
      </c>
      <c r="N193" s="14">
        <f t="shared" si="47"/>
        <v>2810.7486734123722</v>
      </c>
      <c r="O193" s="5">
        <f t="shared" si="48"/>
        <v>2697.7852235614669</v>
      </c>
      <c r="P193" s="5">
        <f t="shared" si="49"/>
        <v>647355.49020490109</v>
      </c>
    </row>
    <row r="194" spans="12:16" x14ac:dyDescent="0.2">
      <c r="L194" s="3">
        <f t="shared" si="45"/>
        <v>772</v>
      </c>
      <c r="M194" s="5">
        <f t="shared" si="46"/>
        <v>647355.49020490109</v>
      </c>
      <c r="N194" s="14">
        <f t="shared" si="47"/>
        <v>2810.7486734123722</v>
      </c>
      <c r="O194" s="5">
        <f t="shared" si="48"/>
        <v>2697.3145425204211</v>
      </c>
      <c r="P194" s="5">
        <f t="shared" si="49"/>
        <v>647242.05607400916</v>
      </c>
    </row>
    <row r="195" spans="12:16" x14ac:dyDescent="0.2">
      <c r="L195" s="3">
        <f t="shared" si="45"/>
        <v>771</v>
      </c>
      <c r="M195" s="5">
        <f t="shared" si="46"/>
        <v>647242.05607400916</v>
      </c>
      <c r="N195" s="14">
        <f t="shared" si="47"/>
        <v>2810.7486734123722</v>
      </c>
      <c r="O195" s="5">
        <f t="shared" si="48"/>
        <v>2696.8419003083714</v>
      </c>
      <c r="P195" s="5">
        <f t="shared" si="49"/>
        <v>647128.14930090518</v>
      </c>
    </row>
    <row r="196" spans="12:16" x14ac:dyDescent="0.2">
      <c r="L196" s="3">
        <f t="shared" si="45"/>
        <v>770</v>
      </c>
      <c r="M196" s="5">
        <f t="shared" si="46"/>
        <v>647128.14930090518</v>
      </c>
      <c r="N196" s="14">
        <f t="shared" si="47"/>
        <v>2810.7486734123722</v>
      </c>
      <c r="O196" s="5">
        <f t="shared" si="48"/>
        <v>2696.3672887537714</v>
      </c>
      <c r="P196" s="5">
        <f t="shared" si="49"/>
        <v>647013.76791624655</v>
      </c>
    </row>
    <row r="197" spans="12:16" x14ac:dyDescent="0.2">
      <c r="L197" s="3">
        <f t="shared" si="45"/>
        <v>769</v>
      </c>
      <c r="M197" s="5">
        <f t="shared" si="46"/>
        <v>647013.76791624655</v>
      </c>
      <c r="N197" s="14">
        <f t="shared" si="47"/>
        <v>2810.7486734123722</v>
      </c>
      <c r="O197" s="5">
        <f t="shared" si="48"/>
        <v>2695.8906996510273</v>
      </c>
      <c r="P197" s="5">
        <f t="shared" si="49"/>
        <v>646898.90994248516</v>
      </c>
    </row>
    <row r="198" spans="12:16" x14ac:dyDescent="0.2">
      <c r="L198" s="3">
        <f t="shared" si="45"/>
        <v>768</v>
      </c>
      <c r="M198" s="5">
        <f t="shared" si="46"/>
        <v>646898.90994248516</v>
      </c>
      <c r="N198" s="14">
        <f t="shared" si="47"/>
        <v>2810.7486734123722</v>
      </c>
      <c r="O198" s="5">
        <f t="shared" si="48"/>
        <v>2695.4121247603548</v>
      </c>
      <c r="P198" s="5">
        <f t="shared" si="49"/>
        <v>646783.57339383313</v>
      </c>
    </row>
    <row r="199" spans="12:16" x14ac:dyDescent="0.2">
      <c r="L199" s="3">
        <f t="shared" si="45"/>
        <v>767</v>
      </c>
      <c r="M199" s="5">
        <f t="shared" si="46"/>
        <v>646783.57339383313</v>
      </c>
      <c r="N199" s="14">
        <f t="shared" si="47"/>
        <v>2810.7486734123722</v>
      </c>
      <c r="O199" s="5">
        <f t="shared" si="48"/>
        <v>2694.9315558076382</v>
      </c>
      <c r="P199" s="5">
        <f t="shared" si="49"/>
        <v>646667.75627622835</v>
      </c>
    </row>
    <row r="200" spans="12:16" x14ac:dyDescent="0.2">
      <c r="L200" s="3">
        <f t="shared" si="45"/>
        <v>766</v>
      </c>
      <c r="M200" s="5">
        <f t="shared" si="46"/>
        <v>646667.75627622835</v>
      </c>
      <c r="N200" s="14">
        <f t="shared" si="47"/>
        <v>2810.7486734123722</v>
      </c>
      <c r="O200" s="5">
        <f t="shared" si="48"/>
        <v>2694.4489844842851</v>
      </c>
      <c r="P200" s="5">
        <f t="shared" si="49"/>
        <v>646551.45658730029</v>
      </c>
    </row>
    <row r="201" spans="12:16" x14ac:dyDescent="0.2">
      <c r="L201" s="3">
        <f t="shared" si="45"/>
        <v>765</v>
      </c>
      <c r="M201" s="5">
        <f t="shared" si="46"/>
        <v>646551.45658730029</v>
      </c>
      <c r="N201" s="14">
        <f t="shared" si="47"/>
        <v>2810.7486734123722</v>
      </c>
      <c r="O201" s="5">
        <f t="shared" si="48"/>
        <v>2693.9644024470845</v>
      </c>
      <c r="P201" s="5">
        <f t="shared" si="49"/>
        <v>646434.67231633503</v>
      </c>
    </row>
    <row r="202" spans="12:16" x14ac:dyDescent="0.2">
      <c r="L202" s="3">
        <f t="shared" si="45"/>
        <v>764</v>
      </c>
      <c r="M202" s="5">
        <f t="shared" si="46"/>
        <v>646434.67231633503</v>
      </c>
      <c r="N202" s="14">
        <f t="shared" si="47"/>
        <v>2810.7486734123722</v>
      </c>
      <c r="O202" s="5">
        <f t="shared" si="48"/>
        <v>2693.4778013180626</v>
      </c>
      <c r="P202" s="5">
        <f t="shared" si="49"/>
        <v>646317.40144424071</v>
      </c>
    </row>
    <row r="203" spans="12:16" x14ac:dyDescent="0.2">
      <c r="L203" s="3">
        <f t="shared" si="45"/>
        <v>763</v>
      </c>
      <c r="M203" s="5">
        <f t="shared" si="46"/>
        <v>646317.40144424071</v>
      </c>
      <c r="N203" s="14">
        <f t="shared" si="47"/>
        <v>2810.7486734123722</v>
      </c>
      <c r="O203" s="5">
        <f t="shared" si="48"/>
        <v>2692.9891726843366</v>
      </c>
      <c r="P203" s="5">
        <f t="shared" si="49"/>
        <v>646199.64194351272</v>
      </c>
    </row>
    <row r="204" spans="12:16" x14ac:dyDescent="0.2">
      <c r="L204" s="3">
        <f t="shared" si="45"/>
        <v>762</v>
      </c>
      <c r="M204" s="5">
        <f t="shared" si="46"/>
        <v>646199.64194351272</v>
      </c>
      <c r="N204" s="14">
        <f t="shared" si="47"/>
        <v>2810.7486734123722</v>
      </c>
      <c r="O204" s="5">
        <f t="shared" si="48"/>
        <v>2692.49850809797</v>
      </c>
      <c r="P204" s="5">
        <f t="shared" si="49"/>
        <v>646081.3917781983</v>
      </c>
    </row>
    <row r="205" spans="12:16" x14ac:dyDescent="0.2">
      <c r="L205" s="3">
        <f t="shared" si="45"/>
        <v>761</v>
      </c>
      <c r="M205" s="5">
        <f t="shared" si="46"/>
        <v>646081.3917781983</v>
      </c>
      <c r="N205" s="14">
        <f t="shared" si="47"/>
        <v>2810.7486734123722</v>
      </c>
      <c r="O205" s="5">
        <f t="shared" si="48"/>
        <v>2692.0057990758264</v>
      </c>
      <c r="P205" s="5">
        <f t="shared" si="49"/>
        <v>645962.64890386176</v>
      </c>
    </row>
    <row r="206" spans="12:16" x14ac:dyDescent="0.2">
      <c r="L206" s="3">
        <f t="shared" si="45"/>
        <v>760</v>
      </c>
      <c r="M206" s="5">
        <f t="shared" si="46"/>
        <v>645962.64890386176</v>
      </c>
      <c r="N206" s="14">
        <f t="shared" si="47"/>
        <v>2810.7486734123722</v>
      </c>
      <c r="O206" s="5">
        <f t="shared" si="48"/>
        <v>2691.5110370994244</v>
      </c>
      <c r="P206" s="5">
        <f t="shared" si="49"/>
        <v>645843.4112675488</v>
      </c>
    </row>
    <row r="207" spans="12:16" x14ac:dyDescent="0.2">
      <c r="L207" s="3">
        <f t="shared" si="45"/>
        <v>759</v>
      </c>
      <c r="M207" s="5">
        <f t="shared" si="46"/>
        <v>645843.4112675488</v>
      </c>
      <c r="N207" s="14">
        <f t="shared" si="47"/>
        <v>2810.7486734123722</v>
      </c>
      <c r="O207" s="5">
        <f t="shared" si="48"/>
        <v>2691.0142136147865</v>
      </c>
      <c r="P207" s="5">
        <f t="shared" si="49"/>
        <v>645723.67680775118</v>
      </c>
    </row>
    <row r="208" spans="12:16" x14ac:dyDescent="0.2">
      <c r="L208" s="3">
        <f t="shared" si="45"/>
        <v>758</v>
      </c>
      <c r="M208" s="5">
        <f t="shared" si="46"/>
        <v>645723.67680775118</v>
      </c>
      <c r="N208" s="14">
        <f t="shared" si="47"/>
        <v>2810.7486734123722</v>
      </c>
      <c r="O208" s="5">
        <f t="shared" si="48"/>
        <v>2690.5153200322966</v>
      </c>
      <c r="P208" s="5">
        <f t="shared" si="49"/>
        <v>645603.44345437107</v>
      </c>
    </row>
    <row r="209" spans="12:16" x14ac:dyDescent="0.2">
      <c r="L209" s="3">
        <f t="shared" si="45"/>
        <v>757</v>
      </c>
      <c r="M209" s="5">
        <f t="shared" si="46"/>
        <v>645603.44345437107</v>
      </c>
      <c r="N209" s="14">
        <f t="shared" si="47"/>
        <v>2810.7486734123722</v>
      </c>
      <c r="O209" s="5">
        <f t="shared" si="48"/>
        <v>2690.014347726546</v>
      </c>
      <c r="P209" s="5">
        <f t="shared" si="49"/>
        <v>645482.7091286853</v>
      </c>
    </row>
    <row r="210" spans="12:16" x14ac:dyDescent="0.2">
      <c r="L210" s="3">
        <f t="shared" si="45"/>
        <v>756</v>
      </c>
      <c r="M210" s="5">
        <f t="shared" si="46"/>
        <v>645482.7091286853</v>
      </c>
      <c r="N210" s="14">
        <f t="shared" si="47"/>
        <v>2810.7486734123722</v>
      </c>
      <c r="O210" s="5">
        <f t="shared" si="48"/>
        <v>2689.5112880361889</v>
      </c>
      <c r="P210" s="5">
        <f t="shared" si="49"/>
        <v>645361.47174330917</v>
      </c>
    </row>
    <row r="211" spans="12:16" x14ac:dyDescent="0.2">
      <c r="L211" s="3">
        <f t="shared" si="45"/>
        <v>755</v>
      </c>
      <c r="M211" s="5">
        <f t="shared" si="46"/>
        <v>645361.47174330917</v>
      </c>
      <c r="N211" s="14">
        <f t="shared" si="47"/>
        <v>2810.7486734123722</v>
      </c>
      <c r="O211" s="5">
        <f t="shared" si="48"/>
        <v>2689.0061322637885</v>
      </c>
      <c r="P211" s="5">
        <f t="shared" si="49"/>
        <v>645239.72920216061</v>
      </c>
    </row>
    <row r="212" spans="12:16" x14ac:dyDescent="0.2">
      <c r="L212" s="3">
        <f t="shared" si="45"/>
        <v>754</v>
      </c>
      <c r="M212" s="5">
        <f t="shared" si="46"/>
        <v>645239.72920216061</v>
      </c>
      <c r="N212" s="14">
        <f t="shared" si="47"/>
        <v>2810.7486734123722</v>
      </c>
      <c r="O212" s="5">
        <f t="shared" si="48"/>
        <v>2688.4988716756698</v>
      </c>
      <c r="P212" s="5">
        <f t="shared" si="49"/>
        <v>645117.47940042394</v>
      </c>
    </row>
    <row r="213" spans="12:16" x14ac:dyDescent="0.2">
      <c r="L213" s="3">
        <f t="shared" si="45"/>
        <v>753</v>
      </c>
      <c r="M213" s="5">
        <f t="shared" si="46"/>
        <v>645117.47940042394</v>
      </c>
      <c r="N213" s="14">
        <f t="shared" si="47"/>
        <v>2810.7486734123722</v>
      </c>
      <c r="O213" s="5">
        <f t="shared" si="48"/>
        <v>2687.9894975017664</v>
      </c>
      <c r="P213" s="5">
        <f t="shared" si="49"/>
        <v>644994.72022451332</v>
      </c>
    </row>
    <row r="214" spans="12:16" x14ac:dyDescent="0.2">
      <c r="L214" s="3">
        <f t="shared" si="45"/>
        <v>752</v>
      </c>
      <c r="M214" s="5">
        <f t="shared" si="46"/>
        <v>644994.72022451332</v>
      </c>
      <c r="N214" s="14">
        <f t="shared" si="47"/>
        <v>2810.7486734123722</v>
      </c>
      <c r="O214" s="5">
        <f t="shared" si="48"/>
        <v>2687.4780009354722</v>
      </c>
      <c r="P214" s="5">
        <f t="shared" si="49"/>
        <v>644871.44955203647</v>
      </c>
    </row>
    <row r="215" spans="12:16" x14ac:dyDescent="0.2">
      <c r="L215" s="3">
        <f t="shared" si="45"/>
        <v>751</v>
      </c>
      <c r="M215" s="5">
        <f t="shared" si="46"/>
        <v>644871.44955203647</v>
      </c>
      <c r="N215" s="14">
        <f t="shared" si="47"/>
        <v>2810.7486734123722</v>
      </c>
      <c r="O215" s="5">
        <f t="shared" si="48"/>
        <v>2686.9643731334854</v>
      </c>
      <c r="P215" s="5">
        <f t="shared" si="49"/>
        <v>644747.6652517576</v>
      </c>
    </row>
    <row r="216" spans="12:16" x14ac:dyDescent="0.2">
      <c r="L216" s="3">
        <f t="shared" si="45"/>
        <v>750</v>
      </c>
      <c r="M216" s="5">
        <f t="shared" si="46"/>
        <v>644747.6652517576</v>
      </c>
      <c r="N216" s="14">
        <f t="shared" si="47"/>
        <v>2810.7486734123722</v>
      </c>
      <c r="O216" s="5">
        <f t="shared" si="48"/>
        <v>2686.4486052156567</v>
      </c>
      <c r="P216" s="5">
        <f t="shared" si="49"/>
        <v>644623.36518356088</v>
      </c>
    </row>
    <row r="217" spans="12:16" x14ac:dyDescent="0.2">
      <c r="L217" s="3">
        <f t="shared" si="45"/>
        <v>749</v>
      </c>
      <c r="M217" s="5">
        <f t="shared" si="46"/>
        <v>644623.36518356088</v>
      </c>
      <c r="N217" s="14">
        <f t="shared" si="47"/>
        <v>2810.7486734123722</v>
      </c>
      <c r="O217" s="5">
        <f t="shared" si="48"/>
        <v>2685.930688264837</v>
      </c>
      <c r="P217" s="5">
        <f t="shared" si="49"/>
        <v>644498.54719841329</v>
      </c>
    </row>
    <row r="218" spans="12:16" x14ac:dyDescent="0.2">
      <c r="L218" s="3">
        <f t="shared" si="45"/>
        <v>748</v>
      </c>
      <c r="M218" s="5">
        <f t="shared" si="46"/>
        <v>644498.54719841329</v>
      </c>
      <c r="N218" s="14">
        <f t="shared" si="47"/>
        <v>2810.7486734123722</v>
      </c>
      <c r="O218" s="5">
        <f t="shared" si="48"/>
        <v>2685.4106133267219</v>
      </c>
      <c r="P218" s="5">
        <f t="shared" si="49"/>
        <v>644373.20913832763</v>
      </c>
    </row>
    <row r="219" spans="12:16" x14ac:dyDescent="0.2">
      <c r="L219" s="3">
        <f t="shared" si="45"/>
        <v>747</v>
      </c>
      <c r="M219" s="5">
        <f t="shared" si="46"/>
        <v>644373.20913832763</v>
      </c>
      <c r="N219" s="14">
        <f t="shared" si="47"/>
        <v>2810.7486734123722</v>
      </c>
      <c r="O219" s="5">
        <f t="shared" si="48"/>
        <v>2684.8883714096987</v>
      </c>
      <c r="P219" s="5">
        <f t="shared" si="49"/>
        <v>644247.34883632499</v>
      </c>
    </row>
    <row r="220" spans="12:16" x14ac:dyDescent="0.2">
      <c r="L220" s="3">
        <f t="shared" si="45"/>
        <v>746</v>
      </c>
      <c r="M220" s="5">
        <f t="shared" si="46"/>
        <v>644247.34883632499</v>
      </c>
      <c r="N220" s="14">
        <f t="shared" si="47"/>
        <v>2810.7486734123722</v>
      </c>
      <c r="O220" s="5">
        <f t="shared" si="48"/>
        <v>2684.3639534846875</v>
      </c>
      <c r="P220" s="5">
        <f t="shared" si="49"/>
        <v>644120.96411639731</v>
      </c>
    </row>
    <row r="221" spans="12:16" x14ac:dyDescent="0.2">
      <c r="L221" s="3">
        <f t="shared" si="45"/>
        <v>745</v>
      </c>
      <c r="M221" s="5">
        <f t="shared" si="46"/>
        <v>644120.96411639731</v>
      </c>
      <c r="N221" s="14">
        <f t="shared" si="47"/>
        <v>2810.7486734123722</v>
      </c>
      <c r="O221" s="5">
        <f t="shared" si="48"/>
        <v>2683.8373504849892</v>
      </c>
      <c r="P221" s="5">
        <f t="shared" si="49"/>
        <v>643994.05279346998</v>
      </c>
    </row>
    <row r="222" spans="12:16" x14ac:dyDescent="0.2">
      <c r="L222" s="3">
        <f t="shared" si="45"/>
        <v>744</v>
      </c>
      <c r="M222" s="5">
        <f t="shared" si="46"/>
        <v>643994.05279346998</v>
      </c>
      <c r="N222" s="14">
        <f t="shared" si="47"/>
        <v>2810.7486734123722</v>
      </c>
      <c r="O222" s="5">
        <f t="shared" si="48"/>
        <v>2683.3085533061253</v>
      </c>
      <c r="P222" s="5">
        <f t="shared" si="49"/>
        <v>643866.61267336376</v>
      </c>
    </row>
    <row r="223" spans="12:16" x14ac:dyDescent="0.2">
      <c r="L223" s="3">
        <f t="shared" si="45"/>
        <v>743</v>
      </c>
      <c r="M223" s="5">
        <f t="shared" si="46"/>
        <v>643866.61267336376</v>
      </c>
      <c r="N223" s="14">
        <f t="shared" si="47"/>
        <v>2810.7486734123722</v>
      </c>
      <c r="O223" s="5">
        <f t="shared" si="48"/>
        <v>2682.7775528056827</v>
      </c>
      <c r="P223" s="5">
        <f t="shared" si="49"/>
        <v>643738.64155275712</v>
      </c>
    </row>
    <row r="224" spans="12:16" x14ac:dyDescent="0.2">
      <c r="L224" s="3">
        <f t="shared" si="45"/>
        <v>742</v>
      </c>
      <c r="M224" s="5">
        <f t="shared" si="46"/>
        <v>643738.64155275712</v>
      </c>
      <c r="N224" s="14">
        <f t="shared" si="47"/>
        <v>2810.7486734123722</v>
      </c>
      <c r="O224" s="5">
        <f t="shared" si="48"/>
        <v>2682.2443398031546</v>
      </c>
      <c r="P224" s="5">
        <f t="shared" si="49"/>
        <v>643610.13721914787</v>
      </c>
    </row>
    <row r="225" spans="12:16" x14ac:dyDescent="0.2">
      <c r="L225" s="3">
        <f t="shared" si="45"/>
        <v>741</v>
      </c>
      <c r="M225" s="5">
        <f t="shared" si="46"/>
        <v>643610.13721914787</v>
      </c>
      <c r="N225" s="14">
        <f t="shared" si="47"/>
        <v>2810.7486734123722</v>
      </c>
      <c r="O225" s="5">
        <f t="shared" si="48"/>
        <v>2681.7089050797831</v>
      </c>
      <c r="P225" s="5">
        <f t="shared" si="49"/>
        <v>643481.09745081526</v>
      </c>
    </row>
    <row r="226" spans="12:16" x14ac:dyDescent="0.2">
      <c r="L226" s="3">
        <f t="shared" si="45"/>
        <v>740</v>
      </c>
      <c r="M226" s="5">
        <f t="shared" si="46"/>
        <v>643481.09745081526</v>
      </c>
      <c r="N226" s="14">
        <f t="shared" si="47"/>
        <v>2810.7486734123722</v>
      </c>
      <c r="O226" s="5">
        <f t="shared" si="48"/>
        <v>2681.1712393783969</v>
      </c>
      <c r="P226" s="5">
        <f t="shared" si="49"/>
        <v>643351.52001678129</v>
      </c>
    </row>
    <row r="227" spans="12:16" x14ac:dyDescent="0.2">
      <c r="L227" s="3">
        <f t="shared" si="45"/>
        <v>739</v>
      </c>
      <c r="M227" s="5">
        <f t="shared" si="46"/>
        <v>643351.52001678129</v>
      </c>
      <c r="N227" s="14">
        <f t="shared" si="47"/>
        <v>2810.7486734123722</v>
      </c>
      <c r="O227" s="5">
        <f t="shared" si="48"/>
        <v>2680.6313334032552</v>
      </c>
      <c r="P227" s="5">
        <f t="shared" si="49"/>
        <v>643221.40267677221</v>
      </c>
    </row>
    <row r="228" spans="12:16" x14ac:dyDescent="0.2">
      <c r="L228" s="3">
        <f t="shared" si="45"/>
        <v>738</v>
      </c>
      <c r="M228" s="5">
        <f t="shared" si="46"/>
        <v>643221.40267677221</v>
      </c>
      <c r="N228" s="14">
        <f t="shared" si="47"/>
        <v>2810.7486734123722</v>
      </c>
      <c r="O228" s="5">
        <f t="shared" si="48"/>
        <v>2680.0891778198843</v>
      </c>
      <c r="P228" s="5">
        <f t="shared" si="49"/>
        <v>643090.74318117974</v>
      </c>
    </row>
    <row r="229" spans="12:16" x14ac:dyDescent="0.2">
      <c r="L229" s="3">
        <f t="shared" si="45"/>
        <v>737</v>
      </c>
      <c r="M229" s="5">
        <f t="shared" si="46"/>
        <v>643090.74318117974</v>
      </c>
      <c r="N229" s="14">
        <f t="shared" si="47"/>
        <v>2810.7486734123722</v>
      </c>
      <c r="O229" s="5">
        <f t="shared" si="48"/>
        <v>2679.5447632549158</v>
      </c>
      <c r="P229" s="5">
        <f t="shared" si="49"/>
        <v>642959.53927102231</v>
      </c>
    </row>
    <row r="230" spans="12:16" x14ac:dyDescent="0.2">
      <c r="L230" s="3">
        <f t="shared" si="45"/>
        <v>736</v>
      </c>
      <c r="M230" s="5">
        <f t="shared" si="46"/>
        <v>642959.53927102231</v>
      </c>
      <c r="N230" s="14">
        <f t="shared" si="47"/>
        <v>2810.7486734123722</v>
      </c>
      <c r="O230" s="5">
        <f t="shared" si="48"/>
        <v>2678.9980802959262</v>
      </c>
      <c r="P230" s="5">
        <f t="shared" si="49"/>
        <v>642827.78867790592</v>
      </c>
    </row>
    <row r="231" spans="12:16" x14ac:dyDescent="0.2">
      <c r="L231" s="3">
        <f t="shared" si="45"/>
        <v>735</v>
      </c>
      <c r="M231" s="5">
        <f t="shared" si="46"/>
        <v>642827.78867790592</v>
      </c>
      <c r="N231" s="14">
        <f t="shared" si="47"/>
        <v>2810.7486734123722</v>
      </c>
      <c r="O231" s="5">
        <f t="shared" si="48"/>
        <v>2678.4491194912748</v>
      </c>
      <c r="P231" s="5">
        <f t="shared" si="49"/>
        <v>642695.48912398482</v>
      </c>
    </row>
    <row r="232" spans="12:16" x14ac:dyDescent="0.2">
      <c r="L232" s="3">
        <f t="shared" si="45"/>
        <v>734</v>
      </c>
      <c r="M232" s="5">
        <f t="shared" si="46"/>
        <v>642695.48912398482</v>
      </c>
      <c r="N232" s="14">
        <f t="shared" si="47"/>
        <v>2810.7486734123722</v>
      </c>
      <c r="O232" s="5">
        <f t="shared" si="48"/>
        <v>2677.8978713499368</v>
      </c>
      <c r="P232" s="5">
        <f t="shared" si="49"/>
        <v>642562.63832192239</v>
      </c>
    </row>
    <row r="233" spans="12:16" x14ac:dyDescent="0.2">
      <c r="L233" s="3">
        <f t="shared" si="45"/>
        <v>733</v>
      </c>
      <c r="M233" s="5">
        <f t="shared" si="46"/>
        <v>642562.63832192239</v>
      </c>
      <c r="N233" s="14">
        <f t="shared" si="47"/>
        <v>2810.7486734123722</v>
      </c>
      <c r="O233" s="5">
        <f t="shared" si="48"/>
        <v>2677.3443263413433</v>
      </c>
      <c r="P233" s="5">
        <f t="shared" si="49"/>
        <v>642429.23397485132</v>
      </c>
    </row>
    <row r="234" spans="12:16" x14ac:dyDescent="0.2">
      <c r="L234" s="3">
        <f t="shared" si="45"/>
        <v>732</v>
      </c>
      <c r="M234" s="5">
        <f t="shared" si="46"/>
        <v>642429.23397485132</v>
      </c>
      <c r="N234" s="14">
        <f t="shared" si="47"/>
        <v>2810.7486734123722</v>
      </c>
      <c r="O234" s="5">
        <f t="shared" si="48"/>
        <v>2676.7884748952138</v>
      </c>
      <c r="P234" s="5">
        <f t="shared" si="49"/>
        <v>642295.27377633413</v>
      </c>
    </row>
    <row r="235" spans="12:16" x14ac:dyDescent="0.2">
      <c r="L235" s="3">
        <f t="shared" si="45"/>
        <v>731</v>
      </c>
      <c r="M235" s="5">
        <f t="shared" si="46"/>
        <v>642295.27377633413</v>
      </c>
      <c r="N235" s="14">
        <f t="shared" si="47"/>
        <v>2810.7486734123722</v>
      </c>
      <c r="O235" s="5">
        <f t="shared" si="48"/>
        <v>2676.2303074013926</v>
      </c>
      <c r="P235" s="5">
        <f t="shared" si="49"/>
        <v>642160.75541032315</v>
      </c>
    </row>
    <row r="236" spans="12:16" x14ac:dyDescent="0.2">
      <c r="L236" s="3">
        <f t="shared" si="45"/>
        <v>730</v>
      </c>
      <c r="M236" s="5">
        <f t="shared" si="46"/>
        <v>642160.75541032315</v>
      </c>
      <c r="N236" s="14">
        <f t="shared" si="47"/>
        <v>2810.7486734123722</v>
      </c>
      <c r="O236" s="5">
        <f t="shared" si="48"/>
        <v>2675.6698142096798</v>
      </c>
      <c r="P236" s="5">
        <f t="shared" si="49"/>
        <v>642025.67655112047</v>
      </c>
    </row>
    <row r="237" spans="12:16" x14ac:dyDescent="0.2">
      <c r="L237" s="3">
        <f t="shared" si="45"/>
        <v>729</v>
      </c>
      <c r="M237" s="5">
        <f t="shared" si="46"/>
        <v>642025.67655112047</v>
      </c>
      <c r="N237" s="14">
        <f t="shared" si="47"/>
        <v>2810.7486734123722</v>
      </c>
      <c r="O237" s="5">
        <f t="shared" si="48"/>
        <v>2675.106985629669</v>
      </c>
      <c r="P237" s="5">
        <f t="shared" si="49"/>
        <v>641890.03486333776</v>
      </c>
    </row>
    <row r="238" spans="12:16" x14ac:dyDescent="0.2">
      <c r="L238" s="3">
        <f t="shared" si="45"/>
        <v>728</v>
      </c>
      <c r="M238" s="5">
        <f t="shared" si="46"/>
        <v>641890.03486333776</v>
      </c>
      <c r="N238" s="14">
        <f t="shared" si="47"/>
        <v>2810.7486734123722</v>
      </c>
      <c r="O238" s="5">
        <f t="shared" si="48"/>
        <v>2674.5418119305741</v>
      </c>
      <c r="P238" s="5">
        <f t="shared" si="49"/>
        <v>641753.82800185599</v>
      </c>
    </row>
    <row r="239" spans="12:16" x14ac:dyDescent="0.2">
      <c r="L239" s="3">
        <f t="shared" si="45"/>
        <v>727</v>
      </c>
      <c r="M239" s="5">
        <f t="shared" si="46"/>
        <v>641753.82800185599</v>
      </c>
      <c r="N239" s="14">
        <f t="shared" si="47"/>
        <v>2810.7486734123722</v>
      </c>
      <c r="O239" s="5">
        <f t="shared" si="48"/>
        <v>2673.9742833410669</v>
      </c>
      <c r="P239" s="5">
        <f t="shared" si="49"/>
        <v>641617.05361178471</v>
      </c>
    </row>
    <row r="240" spans="12:16" x14ac:dyDescent="0.2">
      <c r="L240" s="3">
        <f t="shared" si="45"/>
        <v>726</v>
      </c>
      <c r="M240" s="5">
        <f t="shared" si="46"/>
        <v>641617.05361178471</v>
      </c>
      <c r="N240" s="14">
        <f t="shared" si="47"/>
        <v>2810.7486734123722</v>
      </c>
      <c r="O240" s="5">
        <f t="shared" si="48"/>
        <v>2673.4043900491029</v>
      </c>
      <c r="P240" s="5">
        <f t="shared" si="49"/>
        <v>641479.70932842139</v>
      </c>
    </row>
    <row r="241" spans="12:16" x14ac:dyDescent="0.2">
      <c r="L241" s="3">
        <f t="shared" ref="L241:L304" si="50">IF(L240&gt;0,L240-1,0)</f>
        <v>725</v>
      </c>
      <c r="M241" s="5">
        <f t="shared" ref="M241:M262" si="51">IF(L241&gt;0,P240,0)</f>
        <v>641479.70932842139</v>
      </c>
      <c r="N241" s="14">
        <f t="shared" ref="N241:N304" si="52">IF(L241&gt;0,PMT(C$7/12,C$16*12,C$12)*-1,0)</f>
        <v>2810.7486734123722</v>
      </c>
      <c r="O241" s="5">
        <f t="shared" ref="O241:O304" si="53">M241*C$7*30/360</f>
        <v>2672.8321222017562</v>
      </c>
      <c r="P241" s="5">
        <f t="shared" ref="P241:P304" si="54">M241-N241+O241</f>
        <v>641341.79277721082</v>
      </c>
    </row>
    <row r="242" spans="12:16" x14ac:dyDescent="0.2">
      <c r="L242" s="3">
        <f t="shared" si="50"/>
        <v>724</v>
      </c>
      <c r="M242" s="5">
        <f t="shared" si="51"/>
        <v>641341.79277721082</v>
      </c>
      <c r="N242" s="14">
        <f t="shared" si="52"/>
        <v>2810.7486734123722</v>
      </c>
      <c r="O242" s="5">
        <f t="shared" si="53"/>
        <v>2672.2574699050451</v>
      </c>
      <c r="P242" s="5">
        <f t="shared" si="54"/>
        <v>641203.30157370353</v>
      </c>
    </row>
    <row r="243" spans="12:16" x14ac:dyDescent="0.2">
      <c r="L243" s="3">
        <f t="shared" si="50"/>
        <v>723</v>
      </c>
      <c r="M243" s="5">
        <f t="shared" si="51"/>
        <v>641203.30157370353</v>
      </c>
      <c r="N243" s="14">
        <f t="shared" si="52"/>
        <v>2810.7486734123722</v>
      </c>
      <c r="O243" s="5">
        <f t="shared" si="53"/>
        <v>2671.680423223765</v>
      </c>
      <c r="P243" s="5">
        <f t="shared" si="54"/>
        <v>641064.23332351493</v>
      </c>
    </row>
    <row r="244" spans="12:16" x14ac:dyDescent="0.2">
      <c r="L244" s="3">
        <f t="shared" si="50"/>
        <v>722</v>
      </c>
      <c r="M244" s="5">
        <f t="shared" si="51"/>
        <v>641064.23332351493</v>
      </c>
      <c r="N244" s="14">
        <f t="shared" si="52"/>
        <v>2810.7486734123722</v>
      </c>
      <c r="O244" s="5">
        <f t="shared" si="53"/>
        <v>2671.100972181312</v>
      </c>
      <c r="P244" s="5">
        <f t="shared" si="54"/>
        <v>640924.58562228386</v>
      </c>
    </row>
    <row r="245" spans="12:16" x14ac:dyDescent="0.2">
      <c r="L245" s="3">
        <f t="shared" si="50"/>
        <v>721</v>
      </c>
      <c r="M245" s="5">
        <f t="shared" si="51"/>
        <v>640924.58562228386</v>
      </c>
      <c r="N245" s="14">
        <f t="shared" si="52"/>
        <v>2810.7486734123722</v>
      </c>
      <c r="O245" s="5">
        <f t="shared" si="53"/>
        <v>2670.5191067595165</v>
      </c>
      <c r="P245" s="5">
        <f t="shared" si="54"/>
        <v>640784.35605563107</v>
      </c>
    </row>
    <row r="246" spans="12:16" x14ac:dyDescent="0.2">
      <c r="L246" s="3">
        <f t="shared" si="50"/>
        <v>720</v>
      </c>
      <c r="M246" s="5">
        <f t="shared" si="51"/>
        <v>640784.35605563107</v>
      </c>
      <c r="N246" s="14">
        <f t="shared" si="52"/>
        <v>2810.7486734123722</v>
      </c>
      <c r="O246" s="5">
        <f t="shared" si="53"/>
        <v>2669.9348168984629</v>
      </c>
      <c r="P246" s="5">
        <f t="shared" si="54"/>
        <v>640643.54219911713</v>
      </c>
    </row>
    <row r="247" spans="12:16" x14ac:dyDescent="0.2">
      <c r="L247" s="3">
        <f t="shared" si="50"/>
        <v>719</v>
      </c>
      <c r="M247" s="5">
        <f t="shared" si="51"/>
        <v>640643.54219911713</v>
      </c>
      <c r="N247" s="14">
        <f t="shared" si="52"/>
        <v>2810.7486734123722</v>
      </c>
      <c r="O247" s="5">
        <f t="shared" si="53"/>
        <v>2669.3480924963214</v>
      </c>
      <c r="P247" s="5">
        <f t="shared" si="54"/>
        <v>640502.14161820104</v>
      </c>
    </row>
    <row r="248" spans="12:16" x14ac:dyDescent="0.2">
      <c r="L248" s="3">
        <f t="shared" si="50"/>
        <v>718</v>
      </c>
      <c r="M248" s="5">
        <f t="shared" si="51"/>
        <v>640502.14161820104</v>
      </c>
      <c r="N248" s="14">
        <f t="shared" si="52"/>
        <v>2810.7486734123722</v>
      </c>
      <c r="O248" s="5">
        <f t="shared" si="53"/>
        <v>2668.7589234091711</v>
      </c>
      <c r="P248" s="5">
        <f t="shared" si="54"/>
        <v>640360.15186819783</v>
      </c>
    </row>
    <row r="249" spans="12:16" x14ac:dyDescent="0.2">
      <c r="L249" s="3">
        <f t="shared" si="50"/>
        <v>717</v>
      </c>
      <c r="M249" s="5">
        <f t="shared" si="51"/>
        <v>640360.15186819783</v>
      </c>
      <c r="N249" s="14">
        <f t="shared" si="52"/>
        <v>2810.7486734123722</v>
      </c>
      <c r="O249" s="5">
        <f t="shared" si="53"/>
        <v>2668.1672994508244</v>
      </c>
      <c r="P249" s="5">
        <f t="shared" si="54"/>
        <v>640217.57049423631</v>
      </c>
    </row>
    <row r="250" spans="12:16" x14ac:dyDescent="0.2">
      <c r="L250" s="3">
        <f t="shared" si="50"/>
        <v>716</v>
      </c>
      <c r="M250" s="5">
        <f t="shared" si="51"/>
        <v>640217.57049423631</v>
      </c>
      <c r="N250" s="14">
        <f t="shared" si="52"/>
        <v>2810.7486734123722</v>
      </c>
      <c r="O250" s="5">
        <f t="shared" si="53"/>
        <v>2667.5732103926516</v>
      </c>
      <c r="P250" s="5">
        <f t="shared" si="54"/>
        <v>640074.39503121655</v>
      </c>
    </row>
    <row r="251" spans="12:16" x14ac:dyDescent="0.2">
      <c r="L251" s="3">
        <f t="shared" si="50"/>
        <v>715</v>
      </c>
      <c r="M251" s="5">
        <f t="shared" si="51"/>
        <v>640074.39503121655</v>
      </c>
      <c r="N251" s="14">
        <f t="shared" si="52"/>
        <v>2810.7486734123722</v>
      </c>
      <c r="O251" s="5">
        <f t="shared" si="53"/>
        <v>2666.9766459634025</v>
      </c>
      <c r="P251" s="5">
        <f t="shared" si="54"/>
        <v>639930.62300376757</v>
      </c>
    </row>
    <row r="252" spans="12:16" x14ac:dyDescent="0.2">
      <c r="L252" s="3">
        <f t="shared" si="50"/>
        <v>714</v>
      </c>
      <c r="M252" s="5">
        <f t="shared" si="51"/>
        <v>639930.62300376757</v>
      </c>
      <c r="N252" s="14">
        <f t="shared" si="52"/>
        <v>2810.7486734123722</v>
      </c>
      <c r="O252" s="5">
        <f t="shared" si="53"/>
        <v>2666.3775958490319</v>
      </c>
      <c r="P252" s="5">
        <f t="shared" si="54"/>
        <v>639786.25192620419</v>
      </c>
    </row>
    <row r="253" spans="12:16" x14ac:dyDescent="0.2">
      <c r="L253" s="3">
        <f t="shared" si="50"/>
        <v>713</v>
      </c>
      <c r="M253" s="5">
        <f t="shared" si="51"/>
        <v>639786.25192620419</v>
      </c>
      <c r="N253" s="14">
        <f t="shared" si="52"/>
        <v>2810.7486734123722</v>
      </c>
      <c r="O253" s="5">
        <f t="shared" si="53"/>
        <v>2665.7760496925175</v>
      </c>
      <c r="P253" s="5">
        <f t="shared" si="54"/>
        <v>639641.27930248436</v>
      </c>
    </row>
    <row r="254" spans="12:16" x14ac:dyDescent="0.2">
      <c r="L254" s="3">
        <f t="shared" si="50"/>
        <v>712</v>
      </c>
      <c r="M254" s="5">
        <f t="shared" si="51"/>
        <v>639641.27930248436</v>
      </c>
      <c r="N254" s="14">
        <f t="shared" si="52"/>
        <v>2810.7486734123722</v>
      </c>
      <c r="O254" s="5">
        <f t="shared" si="53"/>
        <v>2665.1719970936851</v>
      </c>
      <c r="P254" s="5">
        <f t="shared" si="54"/>
        <v>639495.7026261657</v>
      </c>
    </row>
    <row r="255" spans="12:16" x14ac:dyDescent="0.2">
      <c r="L255" s="3">
        <f t="shared" si="50"/>
        <v>711</v>
      </c>
      <c r="M255" s="5">
        <f t="shared" si="51"/>
        <v>639495.7026261657</v>
      </c>
      <c r="N255" s="14">
        <f t="shared" si="52"/>
        <v>2810.7486734123722</v>
      </c>
      <c r="O255" s="5">
        <f t="shared" si="53"/>
        <v>2664.5654276090236</v>
      </c>
      <c r="P255" s="5">
        <f t="shared" si="54"/>
        <v>639349.51938036236</v>
      </c>
    </row>
    <row r="256" spans="12:16" x14ac:dyDescent="0.2">
      <c r="L256" s="3">
        <f t="shared" si="50"/>
        <v>710</v>
      </c>
      <c r="M256" s="5">
        <f t="shared" si="51"/>
        <v>639349.51938036236</v>
      </c>
      <c r="N256" s="14">
        <f t="shared" si="52"/>
        <v>2810.7486734123722</v>
      </c>
      <c r="O256" s="5">
        <f t="shared" si="53"/>
        <v>2663.95633075151</v>
      </c>
      <c r="P256" s="5">
        <f t="shared" si="54"/>
        <v>639202.72703770152</v>
      </c>
    </row>
    <row r="257" spans="12:16" x14ac:dyDescent="0.2">
      <c r="L257" s="3">
        <f t="shared" si="50"/>
        <v>709</v>
      </c>
      <c r="M257" s="5">
        <f t="shared" si="51"/>
        <v>639202.72703770152</v>
      </c>
      <c r="N257" s="14">
        <f t="shared" si="52"/>
        <v>2810.7486734123722</v>
      </c>
      <c r="O257" s="5">
        <f t="shared" si="53"/>
        <v>2663.3446959904231</v>
      </c>
      <c r="P257" s="5">
        <f t="shared" si="54"/>
        <v>639055.3230602796</v>
      </c>
    </row>
    <row r="258" spans="12:16" x14ac:dyDescent="0.2">
      <c r="L258" s="3">
        <f t="shared" si="50"/>
        <v>708</v>
      </c>
      <c r="M258" s="5">
        <f t="shared" si="51"/>
        <v>639055.3230602796</v>
      </c>
      <c r="N258" s="14">
        <f t="shared" si="52"/>
        <v>2810.7486734123722</v>
      </c>
      <c r="O258" s="5">
        <f t="shared" si="53"/>
        <v>2662.730512751165</v>
      </c>
      <c r="P258" s="5">
        <f t="shared" si="54"/>
        <v>638907.30489961838</v>
      </c>
    </row>
    <row r="259" spans="12:16" x14ac:dyDescent="0.2">
      <c r="L259" s="3">
        <f t="shared" si="50"/>
        <v>707</v>
      </c>
      <c r="M259" s="5">
        <f t="shared" si="51"/>
        <v>638907.30489961838</v>
      </c>
      <c r="N259" s="14">
        <f t="shared" si="52"/>
        <v>2810.7486734123722</v>
      </c>
      <c r="O259" s="5">
        <f t="shared" si="53"/>
        <v>2662.1137704150769</v>
      </c>
      <c r="P259" s="5">
        <f t="shared" si="54"/>
        <v>638758.66999662109</v>
      </c>
    </row>
    <row r="260" spans="12:16" x14ac:dyDescent="0.2">
      <c r="L260" s="3">
        <f t="shared" si="50"/>
        <v>706</v>
      </c>
      <c r="M260" s="5">
        <f t="shared" si="51"/>
        <v>638758.66999662109</v>
      </c>
      <c r="N260" s="14">
        <f t="shared" si="52"/>
        <v>2810.7486734123722</v>
      </c>
      <c r="O260" s="5">
        <f t="shared" si="53"/>
        <v>2661.4944583192546</v>
      </c>
      <c r="P260" s="5">
        <f t="shared" si="54"/>
        <v>638609.41578152799</v>
      </c>
    </row>
    <row r="261" spans="12:16" x14ac:dyDescent="0.2">
      <c r="L261" s="3">
        <f t="shared" si="50"/>
        <v>705</v>
      </c>
      <c r="M261" s="5">
        <f t="shared" si="51"/>
        <v>638609.41578152799</v>
      </c>
      <c r="N261" s="14">
        <f t="shared" si="52"/>
        <v>2810.7486734123722</v>
      </c>
      <c r="O261" s="5">
        <f t="shared" si="53"/>
        <v>2660.8725657563668</v>
      </c>
      <c r="P261" s="5">
        <f t="shared" si="54"/>
        <v>638459.53967387194</v>
      </c>
    </row>
    <row r="262" spans="12:16" x14ac:dyDescent="0.2">
      <c r="L262" s="3">
        <f t="shared" si="50"/>
        <v>704</v>
      </c>
      <c r="M262" s="5">
        <f t="shared" si="51"/>
        <v>638459.53967387194</v>
      </c>
      <c r="N262" s="14">
        <f t="shared" si="52"/>
        <v>2810.7486734123722</v>
      </c>
      <c r="O262" s="5">
        <f t="shared" si="53"/>
        <v>2660.2480819744665</v>
      </c>
      <c r="P262" s="5">
        <f t="shared" si="54"/>
        <v>638309.03908243403</v>
      </c>
    </row>
    <row r="263" spans="12:16" x14ac:dyDescent="0.2">
      <c r="L263" s="3">
        <f t="shared" si="50"/>
        <v>703</v>
      </c>
      <c r="M263" s="5">
        <f>IF(L263&gt;0,P262,0)</f>
        <v>638309.03908243403</v>
      </c>
      <c r="N263" s="14">
        <f t="shared" si="52"/>
        <v>2810.7486734123722</v>
      </c>
      <c r="O263" s="5">
        <f t="shared" si="53"/>
        <v>2659.6209961768086</v>
      </c>
      <c r="P263" s="5">
        <f t="shared" si="54"/>
        <v>638157.91140519851</v>
      </c>
    </row>
    <row r="264" spans="12:16" x14ac:dyDescent="0.2">
      <c r="L264" s="3">
        <f t="shared" si="50"/>
        <v>702</v>
      </c>
      <c r="M264" s="5">
        <f t="shared" ref="M264:M309" si="55">IF(L264&gt;0,P263,0)</f>
        <v>638157.91140519851</v>
      </c>
      <c r="N264" s="14">
        <f t="shared" si="52"/>
        <v>2810.7486734123722</v>
      </c>
      <c r="O264" s="5">
        <f t="shared" si="53"/>
        <v>2658.9912975216603</v>
      </c>
      <c r="P264" s="5">
        <f t="shared" si="54"/>
        <v>638006.15402930777</v>
      </c>
    </row>
    <row r="265" spans="12:16" x14ac:dyDescent="0.2">
      <c r="L265" s="3">
        <f t="shared" si="50"/>
        <v>701</v>
      </c>
      <c r="M265" s="5">
        <f t="shared" si="55"/>
        <v>638006.15402930777</v>
      </c>
      <c r="N265" s="14">
        <f t="shared" si="52"/>
        <v>2810.7486734123722</v>
      </c>
      <c r="O265" s="5">
        <f t="shared" si="53"/>
        <v>2658.3589751221157</v>
      </c>
      <c r="P265" s="5">
        <f t="shared" si="54"/>
        <v>637853.7643310175</v>
      </c>
    </row>
    <row r="266" spans="12:16" x14ac:dyDescent="0.2">
      <c r="L266" s="3">
        <f t="shared" si="50"/>
        <v>700</v>
      </c>
      <c r="M266" s="5">
        <f t="shared" si="55"/>
        <v>637853.7643310175</v>
      </c>
      <c r="N266" s="14">
        <f t="shared" si="52"/>
        <v>2810.7486734123722</v>
      </c>
      <c r="O266" s="5">
        <f t="shared" si="53"/>
        <v>2657.7240180459066</v>
      </c>
      <c r="P266" s="5">
        <f t="shared" si="54"/>
        <v>637700.73967565107</v>
      </c>
    </row>
    <row r="267" spans="12:16" x14ac:dyDescent="0.2">
      <c r="L267" s="3">
        <f t="shared" si="50"/>
        <v>699</v>
      </c>
      <c r="M267" s="5">
        <f t="shared" si="55"/>
        <v>637700.73967565107</v>
      </c>
      <c r="N267" s="14">
        <f t="shared" si="52"/>
        <v>2810.7486734123722</v>
      </c>
      <c r="O267" s="5">
        <f t="shared" si="53"/>
        <v>2657.0864153152133</v>
      </c>
      <c r="P267" s="5">
        <f t="shared" si="54"/>
        <v>637547.07741755387</v>
      </c>
    </row>
    <row r="268" spans="12:16" x14ac:dyDescent="0.2">
      <c r="L268" s="3">
        <f t="shared" si="50"/>
        <v>698</v>
      </c>
      <c r="M268" s="5">
        <f t="shared" si="55"/>
        <v>637547.07741755387</v>
      </c>
      <c r="N268" s="14">
        <f t="shared" si="52"/>
        <v>2810.7486734123722</v>
      </c>
      <c r="O268" s="5">
        <f t="shared" si="53"/>
        <v>2656.4461559064744</v>
      </c>
      <c r="P268" s="5">
        <f t="shared" si="54"/>
        <v>637392.77490004792</v>
      </c>
    </row>
    <row r="269" spans="12:16" x14ac:dyDescent="0.2">
      <c r="L269" s="3">
        <f t="shared" si="50"/>
        <v>697</v>
      </c>
      <c r="M269" s="5">
        <f t="shared" si="55"/>
        <v>637392.77490004792</v>
      </c>
      <c r="N269" s="14">
        <f t="shared" si="52"/>
        <v>2810.7486734123722</v>
      </c>
      <c r="O269" s="5">
        <f t="shared" si="53"/>
        <v>2655.8032287501997</v>
      </c>
      <c r="P269" s="5">
        <f t="shared" si="54"/>
        <v>637237.8294553858</v>
      </c>
    </row>
    <row r="270" spans="12:16" x14ac:dyDescent="0.2">
      <c r="L270" s="3">
        <f t="shared" si="50"/>
        <v>696</v>
      </c>
      <c r="M270" s="5">
        <f t="shared" si="55"/>
        <v>637237.8294553858</v>
      </c>
      <c r="N270" s="14">
        <f t="shared" si="52"/>
        <v>2810.7486734123722</v>
      </c>
      <c r="O270" s="5">
        <f t="shared" si="53"/>
        <v>2655.1576227307742</v>
      </c>
      <c r="P270" s="5">
        <f t="shared" si="54"/>
        <v>637082.23840470426</v>
      </c>
    </row>
    <row r="271" spans="12:16" x14ac:dyDescent="0.2">
      <c r="L271" s="3">
        <f t="shared" si="50"/>
        <v>695</v>
      </c>
      <c r="M271" s="5">
        <f t="shared" si="55"/>
        <v>637082.23840470426</v>
      </c>
      <c r="N271" s="14">
        <f t="shared" si="52"/>
        <v>2810.7486734123722</v>
      </c>
      <c r="O271" s="5">
        <f t="shared" si="53"/>
        <v>2654.5093266862677</v>
      </c>
      <c r="P271" s="5">
        <f t="shared" si="54"/>
        <v>636925.99905797816</v>
      </c>
    </row>
    <row r="272" spans="12:16" x14ac:dyDescent="0.2">
      <c r="L272" s="3">
        <f t="shared" si="50"/>
        <v>694</v>
      </c>
      <c r="M272" s="5">
        <f t="shared" si="55"/>
        <v>636925.99905797816</v>
      </c>
      <c r="N272" s="14">
        <f t="shared" si="52"/>
        <v>2810.7486734123722</v>
      </c>
      <c r="O272" s="5">
        <f t="shared" si="53"/>
        <v>2653.8583294082423</v>
      </c>
      <c r="P272" s="5">
        <f t="shared" si="54"/>
        <v>636769.10871397401</v>
      </c>
    </row>
    <row r="273" spans="12:16" x14ac:dyDescent="0.2">
      <c r="L273" s="3">
        <f t="shared" si="50"/>
        <v>693</v>
      </c>
      <c r="M273" s="5">
        <f t="shared" si="55"/>
        <v>636769.10871397401</v>
      </c>
      <c r="N273" s="14">
        <f t="shared" si="52"/>
        <v>2810.7486734123722</v>
      </c>
      <c r="O273" s="5">
        <f t="shared" si="53"/>
        <v>2653.2046196415586</v>
      </c>
      <c r="P273" s="5">
        <f t="shared" si="54"/>
        <v>636611.56466020318</v>
      </c>
    </row>
    <row r="274" spans="12:16" x14ac:dyDescent="0.2">
      <c r="L274" s="3">
        <f t="shared" si="50"/>
        <v>692</v>
      </c>
      <c r="M274" s="5">
        <f t="shared" si="55"/>
        <v>636611.56466020318</v>
      </c>
      <c r="N274" s="14">
        <f t="shared" si="52"/>
        <v>2810.7486734123722</v>
      </c>
      <c r="O274" s="5">
        <f t="shared" si="53"/>
        <v>2652.5481860841801</v>
      </c>
      <c r="P274" s="5">
        <f t="shared" si="54"/>
        <v>636453.36417287495</v>
      </c>
    </row>
    <row r="275" spans="12:16" x14ac:dyDescent="0.2">
      <c r="L275" s="3">
        <f t="shared" si="50"/>
        <v>691</v>
      </c>
      <c r="M275" s="5">
        <f t="shared" si="55"/>
        <v>636453.36417287495</v>
      </c>
      <c r="N275" s="14">
        <f t="shared" si="52"/>
        <v>2810.7486734123722</v>
      </c>
      <c r="O275" s="5">
        <f t="shared" si="53"/>
        <v>2651.8890173869795</v>
      </c>
      <c r="P275" s="5">
        <f t="shared" si="54"/>
        <v>636294.50451684953</v>
      </c>
    </row>
    <row r="276" spans="12:16" x14ac:dyDescent="0.2">
      <c r="L276" s="3">
        <f t="shared" si="50"/>
        <v>690</v>
      </c>
      <c r="M276" s="5">
        <f t="shared" si="55"/>
        <v>636294.50451684953</v>
      </c>
      <c r="N276" s="14">
        <f t="shared" si="52"/>
        <v>2810.7486734123722</v>
      </c>
      <c r="O276" s="5">
        <f t="shared" si="53"/>
        <v>2651.2271021535398</v>
      </c>
      <c r="P276" s="5">
        <f t="shared" si="54"/>
        <v>636134.98294559075</v>
      </c>
    </row>
    <row r="277" spans="12:16" x14ac:dyDescent="0.2">
      <c r="L277" s="3">
        <f t="shared" si="50"/>
        <v>689</v>
      </c>
      <c r="M277" s="5">
        <f t="shared" si="55"/>
        <v>636134.98294559075</v>
      </c>
      <c r="N277" s="14">
        <f t="shared" si="52"/>
        <v>2810.7486734123722</v>
      </c>
      <c r="O277" s="5">
        <f t="shared" si="53"/>
        <v>2650.5624289399616</v>
      </c>
      <c r="P277" s="5">
        <f t="shared" si="54"/>
        <v>635974.79670111835</v>
      </c>
    </row>
    <row r="278" spans="12:16" x14ac:dyDescent="0.2">
      <c r="L278" s="3">
        <f t="shared" si="50"/>
        <v>688</v>
      </c>
      <c r="M278" s="5">
        <f t="shared" si="55"/>
        <v>635974.79670111835</v>
      </c>
      <c r="N278" s="14">
        <f t="shared" si="52"/>
        <v>2810.7486734123722</v>
      </c>
      <c r="O278" s="5">
        <f t="shared" si="53"/>
        <v>2649.8949862546601</v>
      </c>
      <c r="P278" s="5">
        <f t="shared" si="54"/>
        <v>635813.94301396061</v>
      </c>
    </row>
    <row r="279" spans="12:16" x14ac:dyDescent="0.2">
      <c r="L279" s="3">
        <f t="shared" si="50"/>
        <v>687</v>
      </c>
      <c r="M279" s="5">
        <f t="shared" si="55"/>
        <v>635813.94301396061</v>
      </c>
      <c r="N279" s="14">
        <f t="shared" si="52"/>
        <v>2810.7486734123722</v>
      </c>
      <c r="O279" s="5">
        <f t="shared" si="53"/>
        <v>2649.2247625581695</v>
      </c>
      <c r="P279" s="5">
        <f t="shared" si="54"/>
        <v>635652.41910310637</v>
      </c>
    </row>
    <row r="280" spans="12:16" x14ac:dyDescent="0.2">
      <c r="L280" s="3">
        <f t="shared" si="50"/>
        <v>686</v>
      </c>
      <c r="M280" s="5">
        <f t="shared" si="55"/>
        <v>635652.41910310637</v>
      </c>
      <c r="N280" s="14">
        <f t="shared" si="52"/>
        <v>2810.7486734123722</v>
      </c>
      <c r="O280" s="5">
        <f t="shared" si="53"/>
        <v>2648.5517462629432</v>
      </c>
      <c r="P280" s="5">
        <f t="shared" si="54"/>
        <v>635490.22217595694</v>
      </c>
    </row>
    <row r="281" spans="12:16" x14ac:dyDescent="0.2">
      <c r="L281" s="3">
        <f t="shared" si="50"/>
        <v>685</v>
      </c>
      <c r="M281" s="5">
        <f t="shared" si="55"/>
        <v>635490.22217595694</v>
      </c>
      <c r="N281" s="14">
        <f t="shared" si="52"/>
        <v>2810.7486734123722</v>
      </c>
      <c r="O281" s="5">
        <f t="shared" si="53"/>
        <v>2647.875925733154</v>
      </c>
      <c r="P281" s="5">
        <f t="shared" si="54"/>
        <v>635327.3494282777</v>
      </c>
    </row>
    <row r="282" spans="12:16" x14ac:dyDescent="0.2">
      <c r="L282" s="3">
        <f t="shared" si="50"/>
        <v>684</v>
      </c>
      <c r="M282" s="5">
        <f t="shared" si="55"/>
        <v>635327.3494282777</v>
      </c>
      <c r="N282" s="14">
        <f t="shared" si="52"/>
        <v>2810.7486734123722</v>
      </c>
      <c r="O282" s="5">
        <f t="shared" si="53"/>
        <v>2647.1972892844906</v>
      </c>
      <c r="P282" s="5">
        <f t="shared" si="54"/>
        <v>635163.79804414976</v>
      </c>
    </row>
    <row r="283" spans="12:16" x14ac:dyDescent="0.2">
      <c r="L283" s="3">
        <f t="shared" si="50"/>
        <v>683</v>
      </c>
      <c r="M283" s="5">
        <f t="shared" si="55"/>
        <v>635163.79804414976</v>
      </c>
      <c r="N283" s="14">
        <f t="shared" si="52"/>
        <v>2810.7486734123722</v>
      </c>
      <c r="O283" s="5">
        <f t="shared" si="53"/>
        <v>2646.5158251839575</v>
      </c>
      <c r="P283" s="5">
        <f t="shared" si="54"/>
        <v>634999.56519592134</v>
      </c>
    </row>
    <row r="284" spans="12:16" x14ac:dyDescent="0.2">
      <c r="L284" s="3">
        <f t="shared" si="50"/>
        <v>682</v>
      </c>
      <c r="M284" s="5">
        <f t="shared" si="55"/>
        <v>634999.56519592134</v>
      </c>
      <c r="N284" s="14">
        <f t="shared" si="52"/>
        <v>2810.7486734123722</v>
      </c>
      <c r="O284" s="5">
        <f t="shared" si="53"/>
        <v>2645.8315216496726</v>
      </c>
      <c r="P284" s="5">
        <f t="shared" si="54"/>
        <v>634834.6480441587</v>
      </c>
    </row>
    <row r="285" spans="12:16" x14ac:dyDescent="0.2">
      <c r="L285" s="3">
        <f t="shared" si="50"/>
        <v>681</v>
      </c>
      <c r="M285" s="5">
        <f t="shared" si="55"/>
        <v>634834.6480441587</v>
      </c>
      <c r="N285" s="14">
        <f t="shared" si="52"/>
        <v>2810.7486734123722</v>
      </c>
      <c r="O285" s="5">
        <f t="shared" si="53"/>
        <v>2645.1443668506618</v>
      </c>
      <c r="P285" s="5">
        <f t="shared" si="54"/>
        <v>634669.04373759695</v>
      </c>
    </row>
    <row r="286" spans="12:16" x14ac:dyDescent="0.2">
      <c r="L286" s="3">
        <f t="shared" si="50"/>
        <v>680</v>
      </c>
      <c r="M286" s="5">
        <f t="shared" si="55"/>
        <v>634669.04373759695</v>
      </c>
      <c r="N286" s="14">
        <f t="shared" si="52"/>
        <v>2810.7486734123722</v>
      </c>
      <c r="O286" s="5">
        <f t="shared" si="53"/>
        <v>2644.4543489066541</v>
      </c>
      <c r="P286" s="5">
        <f t="shared" si="54"/>
        <v>634502.74941309122</v>
      </c>
    </row>
    <row r="287" spans="12:16" x14ac:dyDescent="0.2">
      <c r="L287" s="3">
        <f t="shared" si="50"/>
        <v>679</v>
      </c>
      <c r="M287" s="5">
        <f t="shared" si="55"/>
        <v>634502.74941309122</v>
      </c>
      <c r="N287" s="14">
        <f t="shared" si="52"/>
        <v>2810.7486734123722</v>
      </c>
      <c r="O287" s="5">
        <f t="shared" si="53"/>
        <v>2643.7614558878799</v>
      </c>
      <c r="P287" s="5">
        <f t="shared" si="54"/>
        <v>634335.76219556679</v>
      </c>
    </row>
    <row r="288" spans="12:16" x14ac:dyDescent="0.2">
      <c r="L288" s="3">
        <f t="shared" si="50"/>
        <v>678</v>
      </c>
      <c r="M288" s="5">
        <f t="shared" si="55"/>
        <v>634335.76219556679</v>
      </c>
      <c r="N288" s="14">
        <f t="shared" si="52"/>
        <v>2810.7486734123722</v>
      </c>
      <c r="O288" s="5">
        <f t="shared" si="53"/>
        <v>2643.0656758148616</v>
      </c>
      <c r="P288" s="5">
        <f t="shared" si="54"/>
        <v>634168.07919796929</v>
      </c>
    </row>
    <row r="289" spans="12:16" x14ac:dyDescent="0.2">
      <c r="L289" s="3">
        <f t="shared" si="50"/>
        <v>677</v>
      </c>
      <c r="M289" s="5">
        <f t="shared" si="55"/>
        <v>634168.07919796929</v>
      </c>
      <c r="N289" s="14">
        <f t="shared" si="52"/>
        <v>2810.7486734123722</v>
      </c>
      <c r="O289" s="5">
        <f t="shared" si="53"/>
        <v>2642.3669966582056</v>
      </c>
      <c r="P289" s="5">
        <f t="shared" si="54"/>
        <v>633999.69752121507</v>
      </c>
    </row>
    <row r="290" spans="12:16" x14ac:dyDescent="0.2">
      <c r="L290" s="3">
        <f t="shared" si="50"/>
        <v>676</v>
      </c>
      <c r="M290" s="5">
        <f t="shared" si="55"/>
        <v>633999.69752121507</v>
      </c>
      <c r="N290" s="14">
        <f t="shared" si="52"/>
        <v>2810.7486734123722</v>
      </c>
      <c r="O290" s="5">
        <f t="shared" si="53"/>
        <v>2641.6654063383967</v>
      </c>
      <c r="P290" s="5">
        <f t="shared" si="54"/>
        <v>633830.61425414111</v>
      </c>
    </row>
    <row r="291" spans="12:16" x14ac:dyDescent="0.2">
      <c r="L291" s="3">
        <f t="shared" si="50"/>
        <v>675</v>
      </c>
      <c r="M291" s="5">
        <f t="shared" si="55"/>
        <v>633830.61425414111</v>
      </c>
      <c r="N291" s="14">
        <f t="shared" si="52"/>
        <v>2810.7486734123722</v>
      </c>
      <c r="O291" s="5">
        <f t="shared" si="53"/>
        <v>2640.9608927255877</v>
      </c>
      <c r="P291" s="5">
        <f t="shared" si="54"/>
        <v>633660.82647345436</v>
      </c>
    </row>
    <row r="292" spans="12:16" x14ac:dyDescent="0.2">
      <c r="L292" s="3">
        <f t="shared" si="50"/>
        <v>674</v>
      </c>
      <c r="M292" s="5">
        <f t="shared" si="55"/>
        <v>633660.82647345436</v>
      </c>
      <c r="N292" s="14">
        <f t="shared" si="52"/>
        <v>2810.7486734123722</v>
      </c>
      <c r="O292" s="5">
        <f t="shared" si="53"/>
        <v>2640.253443639393</v>
      </c>
      <c r="P292" s="5">
        <f t="shared" si="54"/>
        <v>633490.33124368137</v>
      </c>
    </row>
    <row r="293" spans="12:16" x14ac:dyDescent="0.2">
      <c r="L293" s="3">
        <f t="shared" si="50"/>
        <v>673</v>
      </c>
      <c r="M293" s="5">
        <f t="shared" si="55"/>
        <v>633490.33124368137</v>
      </c>
      <c r="N293" s="14">
        <f t="shared" si="52"/>
        <v>2810.7486734123722</v>
      </c>
      <c r="O293" s="5">
        <f t="shared" si="53"/>
        <v>2639.5430468486725</v>
      </c>
      <c r="P293" s="5">
        <f t="shared" si="54"/>
        <v>633319.12561711762</v>
      </c>
    </row>
    <row r="294" spans="12:16" x14ac:dyDescent="0.2">
      <c r="L294" s="3">
        <f t="shared" si="50"/>
        <v>672</v>
      </c>
      <c r="M294" s="5">
        <f t="shared" si="55"/>
        <v>633319.12561711762</v>
      </c>
      <c r="N294" s="14">
        <f t="shared" si="52"/>
        <v>2810.7486734123722</v>
      </c>
      <c r="O294" s="5">
        <f t="shared" si="53"/>
        <v>2638.829690071324</v>
      </c>
      <c r="P294" s="5">
        <f t="shared" si="54"/>
        <v>633147.20663377654</v>
      </c>
    </row>
    <row r="295" spans="12:16" x14ac:dyDescent="0.2">
      <c r="L295" s="3">
        <f t="shared" si="50"/>
        <v>671</v>
      </c>
      <c r="M295" s="5">
        <f t="shared" si="55"/>
        <v>633147.20663377654</v>
      </c>
      <c r="N295" s="14">
        <f t="shared" si="52"/>
        <v>2810.7486734123722</v>
      </c>
      <c r="O295" s="5">
        <f t="shared" si="53"/>
        <v>2638.1133609740691</v>
      </c>
      <c r="P295" s="5">
        <f t="shared" si="54"/>
        <v>632974.5713213383</v>
      </c>
    </row>
    <row r="296" spans="12:16" x14ac:dyDescent="0.2">
      <c r="L296" s="3">
        <f t="shared" si="50"/>
        <v>670</v>
      </c>
      <c r="M296" s="5">
        <f t="shared" si="55"/>
        <v>632974.5713213383</v>
      </c>
      <c r="N296" s="14">
        <f t="shared" si="52"/>
        <v>2810.7486734123722</v>
      </c>
      <c r="O296" s="5">
        <f t="shared" si="53"/>
        <v>2637.3940471722426</v>
      </c>
      <c r="P296" s="5">
        <f t="shared" si="54"/>
        <v>632801.21669509821</v>
      </c>
    </row>
    <row r="297" spans="12:16" x14ac:dyDescent="0.2">
      <c r="L297" s="3">
        <f t="shared" si="50"/>
        <v>669</v>
      </c>
      <c r="M297" s="5">
        <f t="shared" si="55"/>
        <v>632801.21669509821</v>
      </c>
      <c r="N297" s="14">
        <f t="shared" si="52"/>
        <v>2810.7486734123722</v>
      </c>
      <c r="O297" s="5">
        <f t="shared" si="53"/>
        <v>2636.6717362295763</v>
      </c>
      <c r="P297" s="5">
        <f t="shared" si="54"/>
        <v>632627.1397579154</v>
      </c>
    </row>
    <row r="298" spans="12:16" x14ac:dyDescent="0.2">
      <c r="L298" s="3">
        <f t="shared" si="50"/>
        <v>668</v>
      </c>
      <c r="M298" s="5">
        <f t="shared" si="55"/>
        <v>632627.1397579154</v>
      </c>
      <c r="N298" s="14">
        <f t="shared" si="52"/>
        <v>2810.7486734123722</v>
      </c>
      <c r="O298" s="5">
        <f t="shared" si="53"/>
        <v>2635.9464156579807</v>
      </c>
      <c r="P298" s="5">
        <f t="shared" si="54"/>
        <v>632452.33750016103</v>
      </c>
    </row>
    <row r="299" spans="12:16" x14ac:dyDescent="0.2">
      <c r="L299" s="3">
        <f t="shared" si="50"/>
        <v>667</v>
      </c>
      <c r="M299" s="5">
        <f t="shared" si="55"/>
        <v>632452.33750016103</v>
      </c>
      <c r="N299" s="14">
        <f t="shared" si="52"/>
        <v>2810.7486734123722</v>
      </c>
      <c r="O299" s="5">
        <f t="shared" si="53"/>
        <v>2635.2180729173378</v>
      </c>
      <c r="P299" s="5">
        <f t="shared" si="54"/>
        <v>632276.80689966597</v>
      </c>
    </row>
    <row r="300" spans="12:16" x14ac:dyDescent="0.2">
      <c r="L300" s="3">
        <f t="shared" si="50"/>
        <v>666</v>
      </c>
      <c r="M300" s="5">
        <f t="shared" si="55"/>
        <v>632276.80689966597</v>
      </c>
      <c r="N300" s="14">
        <f t="shared" si="52"/>
        <v>2810.7486734123722</v>
      </c>
      <c r="O300" s="5">
        <f t="shared" si="53"/>
        <v>2634.4866954152749</v>
      </c>
      <c r="P300" s="5">
        <f t="shared" si="54"/>
        <v>632100.54492166883</v>
      </c>
    </row>
    <row r="301" spans="12:16" x14ac:dyDescent="0.2">
      <c r="L301" s="3">
        <f t="shared" si="50"/>
        <v>665</v>
      </c>
      <c r="M301" s="5">
        <f t="shared" si="55"/>
        <v>632100.54492166883</v>
      </c>
      <c r="N301" s="14">
        <f t="shared" si="52"/>
        <v>2810.7486734123722</v>
      </c>
      <c r="O301" s="5">
        <f t="shared" si="53"/>
        <v>2633.7522705069537</v>
      </c>
      <c r="P301" s="5">
        <f t="shared" si="54"/>
        <v>631923.54851876339</v>
      </c>
    </row>
    <row r="302" spans="12:16" x14ac:dyDescent="0.2">
      <c r="L302" s="3">
        <f t="shared" si="50"/>
        <v>664</v>
      </c>
      <c r="M302" s="5">
        <f t="shared" si="55"/>
        <v>631923.54851876339</v>
      </c>
      <c r="N302" s="14">
        <f t="shared" si="52"/>
        <v>2810.7486734123722</v>
      </c>
      <c r="O302" s="5">
        <f t="shared" si="53"/>
        <v>2633.0147854948473</v>
      </c>
      <c r="P302" s="5">
        <f t="shared" si="54"/>
        <v>631745.81463084591</v>
      </c>
    </row>
    <row r="303" spans="12:16" x14ac:dyDescent="0.2">
      <c r="L303" s="3">
        <f t="shared" si="50"/>
        <v>663</v>
      </c>
      <c r="M303" s="5">
        <f t="shared" si="55"/>
        <v>631745.81463084591</v>
      </c>
      <c r="N303" s="14">
        <f t="shared" si="52"/>
        <v>2810.7486734123722</v>
      </c>
      <c r="O303" s="5">
        <f t="shared" si="53"/>
        <v>2632.2742276285248</v>
      </c>
      <c r="P303" s="5">
        <f t="shared" si="54"/>
        <v>631567.34018506203</v>
      </c>
    </row>
    <row r="304" spans="12:16" x14ac:dyDescent="0.2">
      <c r="L304" s="3">
        <f t="shared" si="50"/>
        <v>662</v>
      </c>
      <c r="M304" s="5">
        <f t="shared" si="55"/>
        <v>631567.34018506203</v>
      </c>
      <c r="N304" s="14">
        <f t="shared" si="52"/>
        <v>2810.7486734123722</v>
      </c>
      <c r="O304" s="5">
        <f t="shared" si="53"/>
        <v>2631.5305841044251</v>
      </c>
      <c r="P304" s="5">
        <f t="shared" si="54"/>
        <v>631388.12209575414</v>
      </c>
    </row>
    <row r="305" spans="12:16" x14ac:dyDescent="0.2">
      <c r="L305" s="3">
        <f t="shared" ref="L305:L368" si="56">IF(L304&gt;0,L304-1,0)</f>
        <v>661</v>
      </c>
      <c r="M305" s="5">
        <f t="shared" si="55"/>
        <v>631388.12209575414</v>
      </c>
      <c r="N305" s="14">
        <f t="shared" ref="N305:N368" si="57">IF(L305&gt;0,PMT(C$7/12,C$16*12,C$12)*-1,0)</f>
        <v>2810.7486734123722</v>
      </c>
      <c r="O305" s="5">
        <f t="shared" ref="O305:O368" si="58">M305*C$7*30/360</f>
        <v>2630.7838420656421</v>
      </c>
      <c r="P305" s="5">
        <f t="shared" ref="P305:P368" si="59">M305-N305+O305</f>
        <v>631208.15726440737</v>
      </c>
    </row>
    <row r="306" spans="12:16" x14ac:dyDescent="0.2">
      <c r="L306" s="3">
        <f t="shared" si="56"/>
        <v>660</v>
      </c>
      <c r="M306" s="5">
        <f t="shared" si="55"/>
        <v>631208.15726440737</v>
      </c>
      <c r="N306" s="14">
        <f t="shared" si="57"/>
        <v>2810.7486734123722</v>
      </c>
      <c r="O306" s="5">
        <f t="shared" si="58"/>
        <v>2630.0339886016977</v>
      </c>
      <c r="P306" s="5">
        <f t="shared" si="59"/>
        <v>631027.44257959665</v>
      </c>
    </row>
    <row r="307" spans="12:16" x14ac:dyDescent="0.2">
      <c r="L307" s="3">
        <f t="shared" si="56"/>
        <v>659</v>
      </c>
      <c r="M307" s="5">
        <f t="shared" si="55"/>
        <v>631027.44257959665</v>
      </c>
      <c r="N307" s="14">
        <f t="shared" si="57"/>
        <v>2810.7486734123722</v>
      </c>
      <c r="O307" s="5">
        <f t="shared" si="58"/>
        <v>2629.2810107483197</v>
      </c>
      <c r="P307" s="5">
        <f t="shared" si="59"/>
        <v>630845.97491693264</v>
      </c>
    </row>
    <row r="308" spans="12:16" x14ac:dyDescent="0.2">
      <c r="L308" s="3">
        <f t="shared" si="56"/>
        <v>658</v>
      </c>
      <c r="M308" s="5">
        <f t="shared" si="55"/>
        <v>630845.97491693264</v>
      </c>
      <c r="N308" s="14">
        <f t="shared" si="57"/>
        <v>2810.7486734123722</v>
      </c>
      <c r="O308" s="5">
        <f t="shared" si="58"/>
        <v>2628.5248954872195</v>
      </c>
      <c r="P308" s="5">
        <f t="shared" si="59"/>
        <v>630663.75113900751</v>
      </c>
    </row>
    <row r="309" spans="12:16" x14ac:dyDescent="0.2">
      <c r="L309" s="3">
        <f t="shared" si="56"/>
        <v>657</v>
      </c>
      <c r="M309" s="5">
        <f t="shared" si="55"/>
        <v>630663.75113900751</v>
      </c>
      <c r="N309" s="14">
        <f t="shared" si="57"/>
        <v>2810.7486734123722</v>
      </c>
      <c r="O309" s="5">
        <f t="shared" si="58"/>
        <v>2627.7656297458648</v>
      </c>
      <c r="P309" s="5">
        <f t="shared" si="59"/>
        <v>630480.76809534105</v>
      </c>
    </row>
    <row r="310" spans="12:16" x14ac:dyDescent="0.2">
      <c r="L310" s="3">
        <f t="shared" si="56"/>
        <v>656</v>
      </c>
      <c r="M310" s="5">
        <f>IF(L310&gt;0,P309,0)</f>
        <v>630480.76809534105</v>
      </c>
      <c r="N310" s="14">
        <f t="shared" si="57"/>
        <v>2810.7486734123722</v>
      </c>
      <c r="O310" s="5">
        <f t="shared" si="58"/>
        <v>2627.0032003972542</v>
      </c>
      <c r="P310" s="5">
        <f t="shared" si="59"/>
        <v>630297.02262232592</v>
      </c>
    </row>
    <row r="311" spans="12:16" x14ac:dyDescent="0.2">
      <c r="L311" s="3">
        <f t="shared" si="56"/>
        <v>655</v>
      </c>
      <c r="M311" s="5">
        <f t="shared" ref="M311:M374" si="60">IF(L311&gt;0,P310,0)</f>
        <v>630297.02262232592</v>
      </c>
      <c r="N311" s="14">
        <f t="shared" si="57"/>
        <v>2810.7486734123722</v>
      </c>
      <c r="O311" s="5">
        <f t="shared" si="58"/>
        <v>2626.2375942596918</v>
      </c>
      <c r="P311" s="5">
        <f t="shared" si="59"/>
        <v>630112.51154317323</v>
      </c>
    </row>
    <row r="312" spans="12:16" x14ac:dyDescent="0.2">
      <c r="L312" s="3">
        <f t="shared" si="56"/>
        <v>654</v>
      </c>
      <c r="M312" s="5">
        <f t="shared" si="60"/>
        <v>630112.51154317323</v>
      </c>
      <c r="N312" s="14">
        <f t="shared" si="57"/>
        <v>2810.7486734123722</v>
      </c>
      <c r="O312" s="5">
        <f t="shared" si="58"/>
        <v>2625.4687980965555</v>
      </c>
      <c r="P312" s="5">
        <f t="shared" si="59"/>
        <v>629927.23166785738</v>
      </c>
    </row>
    <row r="313" spans="12:16" x14ac:dyDescent="0.2">
      <c r="L313" s="3">
        <f t="shared" si="56"/>
        <v>653</v>
      </c>
      <c r="M313" s="5">
        <f t="shared" si="60"/>
        <v>629927.23166785738</v>
      </c>
      <c r="N313" s="14">
        <f t="shared" si="57"/>
        <v>2810.7486734123722</v>
      </c>
      <c r="O313" s="5">
        <f t="shared" si="58"/>
        <v>2624.6967986160726</v>
      </c>
      <c r="P313" s="5">
        <f t="shared" si="59"/>
        <v>629741.17979306111</v>
      </c>
    </row>
    <row r="314" spans="12:16" x14ac:dyDescent="0.2">
      <c r="L314" s="3">
        <f t="shared" si="56"/>
        <v>652</v>
      </c>
      <c r="M314" s="5">
        <f t="shared" si="60"/>
        <v>629741.17979306111</v>
      </c>
      <c r="N314" s="14">
        <f t="shared" si="57"/>
        <v>2810.7486734123722</v>
      </c>
      <c r="O314" s="5">
        <f t="shared" si="58"/>
        <v>2623.9215824710882</v>
      </c>
      <c r="P314" s="5">
        <f t="shared" si="59"/>
        <v>629554.35270211985</v>
      </c>
    </row>
    <row r="315" spans="12:16" x14ac:dyDescent="0.2">
      <c r="L315" s="3">
        <f t="shared" si="56"/>
        <v>651</v>
      </c>
      <c r="M315" s="5">
        <f t="shared" si="60"/>
        <v>629554.35270211985</v>
      </c>
      <c r="N315" s="14">
        <f t="shared" si="57"/>
        <v>2810.7486734123722</v>
      </c>
      <c r="O315" s="5">
        <f t="shared" si="58"/>
        <v>2623.1431362588328</v>
      </c>
      <c r="P315" s="5">
        <f t="shared" si="59"/>
        <v>629366.74716496631</v>
      </c>
    </row>
    <row r="316" spans="12:16" x14ac:dyDescent="0.2">
      <c r="L316" s="3">
        <f t="shared" si="56"/>
        <v>650</v>
      </c>
      <c r="M316" s="5">
        <f t="shared" si="60"/>
        <v>629366.74716496631</v>
      </c>
      <c r="N316" s="14">
        <f t="shared" si="57"/>
        <v>2810.7486734123722</v>
      </c>
      <c r="O316" s="5">
        <f t="shared" si="58"/>
        <v>2622.3614465206933</v>
      </c>
      <c r="P316" s="5">
        <f t="shared" si="59"/>
        <v>629178.3599380746</v>
      </c>
    </row>
    <row r="317" spans="12:16" x14ac:dyDescent="0.2">
      <c r="L317" s="3">
        <f t="shared" si="56"/>
        <v>649</v>
      </c>
      <c r="M317" s="5">
        <f t="shared" si="60"/>
        <v>629178.3599380746</v>
      </c>
      <c r="N317" s="14">
        <f t="shared" si="57"/>
        <v>2810.7486734123722</v>
      </c>
      <c r="O317" s="5">
        <f t="shared" si="58"/>
        <v>2621.5764997419778</v>
      </c>
      <c r="P317" s="5">
        <f t="shared" si="59"/>
        <v>628989.18776440423</v>
      </c>
    </row>
    <row r="318" spans="12:16" x14ac:dyDescent="0.2">
      <c r="L318" s="3">
        <f t="shared" si="56"/>
        <v>648</v>
      </c>
      <c r="M318" s="5">
        <f t="shared" si="60"/>
        <v>628989.18776440423</v>
      </c>
      <c r="N318" s="14">
        <f t="shared" si="57"/>
        <v>2810.7486734123722</v>
      </c>
      <c r="O318" s="5">
        <f t="shared" si="58"/>
        <v>2620.7882823516843</v>
      </c>
      <c r="P318" s="5">
        <f t="shared" si="59"/>
        <v>628799.22737334354</v>
      </c>
    </row>
    <row r="319" spans="12:16" x14ac:dyDescent="0.2">
      <c r="L319" s="3">
        <f t="shared" si="56"/>
        <v>647</v>
      </c>
      <c r="M319" s="5">
        <f t="shared" si="60"/>
        <v>628799.22737334354</v>
      </c>
      <c r="N319" s="14">
        <f t="shared" si="57"/>
        <v>2810.7486734123722</v>
      </c>
      <c r="O319" s="5">
        <f t="shared" si="58"/>
        <v>2619.9967807222647</v>
      </c>
      <c r="P319" s="5">
        <f t="shared" si="59"/>
        <v>628608.47548065346</v>
      </c>
    </row>
    <row r="320" spans="12:16" x14ac:dyDescent="0.2">
      <c r="L320" s="3">
        <f t="shared" si="56"/>
        <v>646</v>
      </c>
      <c r="M320" s="5">
        <f t="shared" si="60"/>
        <v>628608.47548065346</v>
      </c>
      <c r="N320" s="14">
        <f t="shared" si="57"/>
        <v>2810.7486734123722</v>
      </c>
      <c r="O320" s="5">
        <f t="shared" si="58"/>
        <v>2619.2019811693895</v>
      </c>
      <c r="P320" s="5">
        <f t="shared" si="59"/>
        <v>628416.9287884105</v>
      </c>
    </row>
    <row r="321" spans="12:16" x14ac:dyDescent="0.2">
      <c r="L321" s="3">
        <f t="shared" si="56"/>
        <v>645</v>
      </c>
      <c r="M321" s="5">
        <f t="shared" si="60"/>
        <v>628416.9287884105</v>
      </c>
      <c r="N321" s="14">
        <f t="shared" si="57"/>
        <v>2810.7486734123722</v>
      </c>
      <c r="O321" s="5">
        <f t="shared" si="58"/>
        <v>2618.4038699517105</v>
      </c>
      <c r="P321" s="5">
        <f t="shared" si="59"/>
        <v>628224.58398494986</v>
      </c>
    </row>
    <row r="322" spans="12:16" x14ac:dyDescent="0.2">
      <c r="L322" s="3">
        <f t="shared" si="56"/>
        <v>644</v>
      </c>
      <c r="M322" s="5">
        <f t="shared" si="60"/>
        <v>628224.58398494986</v>
      </c>
      <c r="N322" s="14">
        <f t="shared" si="57"/>
        <v>2810.7486734123722</v>
      </c>
      <c r="O322" s="5">
        <f t="shared" si="58"/>
        <v>2617.6024332706243</v>
      </c>
      <c r="P322" s="5">
        <f t="shared" si="59"/>
        <v>628031.43774480815</v>
      </c>
    </row>
    <row r="323" spans="12:16" x14ac:dyDescent="0.2">
      <c r="L323" s="3">
        <f t="shared" si="56"/>
        <v>643</v>
      </c>
      <c r="M323" s="5">
        <f t="shared" si="60"/>
        <v>628031.43774480815</v>
      </c>
      <c r="N323" s="14">
        <f t="shared" si="57"/>
        <v>2810.7486734123722</v>
      </c>
      <c r="O323" s="5">
        <f t="shared" si="58"/>
        <v>2616.7976572700345</v>
      </c>
      <c r="P323" s="5">
        <f t="shared" si="59"/>
        <v>627837.48672866577</v>
      </c>
    </row>
    <row r="324" spans="12:16" x14ac:dyDescent="0.2">
      <c r="L324" s="3">
        <f t="shared" si="56"/>
        <v>642</v>
      </c>
      <c r="M324" s="5">
        <f t="shared" si="60"/>
        <v>627837.48672866577</v>
      </c>
      <c r="N324" s="14">
        <f t="shared" si="57"/>
        <v>2810.7486734123722</v>
      </c>
      <c r="O324" s="5">
        <f t="shared" si="58"/>
        <v>2615.9895280361075</v>
      </c>
      <c r="P324" s="5">
        <f t="shared" si="59"/>
        <v>627642.7275832895</v>
      </c>
    </row>
    <row r="325" spans="12:16" x14ac:dyDescent="0.2">
      <c r="L325" s="3">
        <f t="shared" si="56"/>
        <v>641</v>
      </c>
      <c r="M325" s="5">
        <f t="shared" si="60"/>
        <v>627642.7275832895</v>
      </c>
      <c r="N325" s="14">
        <f t="shared" si="57"/>
        <v>2810.7486734123722</v>
      </c>
      <c r="O325" s="5">
        <f t="shared" si="58"/>
        <v>2615.1780315970395</v>
      </c>
      <c r="P325" s="5">
        <f t="shared" si="59"/>
        <v>627447.15694147418</v>
      </c>
    </row>
    <row r="326" spans="12:16" x14ac:dyDescent="0.2">
      <c r="L326" s="3">
        <f t="shared" si="56"/>
        <v>640</v>
      </c>
      <c r="M326" s="5">
        <f t="shared" si="60"/>
        <v>627447.15694147418</v>
      </c>
      <c r="N326" s="14">
        <f t="shared" si="57"/>
        <v>2810.7486734123722</v>
      </c>
      <c r="O326" s="5">
        <f t="shared" si="58"/>
        <v>2614.3631539228095</v>
      </c>
      <c r="P326" s="5">
        <f t="shared" si="59"/>
        <v>627250.77142198465</v>
      </c>
    </row>
    <row r="327" spans="12:16" x14ac:dyDescent="0.2">
      <c r="L327" s="3">
        <f t="shared" si="56"/>
        <v>639</v>
      </c>
      <c r="M327" s="5">
        <f t="shared" si="60"/>
        <v>627250.77142198465</v>
      </c>
      <c r="N327" s="14">
        <f t="shared" si="57"/>
        <v>2810.7486734123722</v>
      </c>
      <c r="O327" s="5">
        <f t="shared" si="58"/>
        <v>2613.544880924936</v>
      </c>
      <c r="P327" s="5">
        <f t="shared" si="59"/>
        <v>627053.56762949727</v>
      </c>
    </row>
    <row r="328" spans="12:16" x14ac:dyDescent="0.2">
      <c r="L328" s="3">
        <f t="shared" si="56"/>
        <v>638</v>
      </c>
      <c r="M328" s="5">
        <f t="shared" si="60"/>
        <v>627053.56762949727</v>
      </c>
      <c r="N328" s="14">
        <f t="shared" si="57"/>
        <v>2810.7486734123722</v>
      </c>
      <c r="O328" s="5">
        <f t="shared" si="58"/>
        <v>2612.7231984562386</v>
      </c>
      <c r="P328" s="5">
        <f t="shared" si="59"/>
        <v>626855.54215454112</v>
      </c>
    </row>
    <row r="329" spans="12:16" x14ac:dyDescent="0.2">
      <c r="L329" s="3">
        <f t="shared" si="56"/>
        <v>637</v>
      </c>
      <c r="M329" s="5">
        <f t="shared" si="60"/>
        <v>626855.54215454112</v>
      </c>
      <c r="N329" s="14">
        <f t="shared" si="57"/>
        <v>2810.7486734123722</v>
      </c>
      <c r="O329" s="5">
        <f t="shared" si="58"/>
        <v>2611.8980923105883</v>
      </c>
      <c r="P329" s="5">
        <f t="shared" si="59"/>
        <v>626656.6915734394</v>
      </c>
    </row>
    <row r="330" spans="12:16" x14ac:dyDescent="0.2">
      <c r="L330" s="3">
        <f t="shared" si="56"/>
        <v>636</v>
      </c>
      <c r="M330" s="5">
        <f t="shared" si="60"/>
        <v>626656.6915734394</v>
      </c>
      <c r="N330" s="14">
        <f t="shared" si="57"/>
        <v>2810.7486734123722</v>
      </c>
      <c r="O330" s="5">
        <f t="shared" si="58"/>
        <v>2611.0695482226647</v>
      </c>
      <c r="P330" s="5">
        <f t="shared" si="59"/>
        <v>626457.01244824973</v>
      </c>
    </row>
    <row r="331" spans="12:16" x14ac:dyDescent="0.2">
      <c r="L331" s="3">
        <f t="shared" si="56"/>
        <v>635</v>
      </c>
      <c r="M331" s="5">
        <f t="shared" si="60"/>
        <v>626457.01244824973</v>
      </c>
      <c r="N331" s="14">
        <f t="shared" si="57"/>
        <v>2810.7486734123722</v>
      </c>
      <c r="O331" s="5">
        <f t="shared" si="58"/>
        <v>2610.2375518677072</v>
      </c>
      <c r="P331" s="5">
        <f t="shared" si="59"/>
        <v>626256.5013267051</v>
      </c>
    </row>
    <row r="332" spans="12:16" x14ac:dyDescent="0.2">
      <c r="L332" s="3">
        <f t="shared" si="56"/>
        <v>634</v>
      </c>
      <c r="M332" s="5">
        <f t="shared" si="60"/>
        <v>626256.5013267051</v>
      </c>
      <c r="N332" s="14">
        <f t="shared" si="57"/>
        <v>2810.7486734123722</v>
      </c>
      <c r="O332" s="5">
        <f t="shared" si="58"/>
        <v>2609.4020888612713</v>
      </c>
      <c r="P332" s="5">
        <f t="shared" si="59"/>
        <v>626055.15474215394</v>
      </c>
    </row>
    <row r="333" spans="12:16" x14ac:dyDescent="0.2">
      <c r="L333" s="3">
        <f t="shared" si="56"/>
        <v>633</v>
      </c>
      <c r="M333" s="5">
        <f t="shared" si="60"/>
        <v>626055.15474215394</v>
      </c>
      <c r="N333" s="14">
        <f t="shared" si="57"/>
        <v>2810.7486734123722</v>
      </c>
      <c r="O333" s="5">
        <f t="shared" si="58"/>
        <v>2608.5631447589749</v>
      </c>
      <c r="P333" s="5">
        <f t="shared" si="59"/>
        <v>625852.9692135005</v>
      </c>
    </row>
    <row r="334" spans="12:16" x14ac:dyDescent="0.2">
      <c r="L334" s="3">
        <f t="shared" si="56"/>
        <v>632</v>
      </c>
      <c r="M334" s="5">
        <f t="shared" si="60"/>
        <v>625852.9692135005</v>
      </c>
      <c r="N334" s="14">
        <f t="shared" si="57"/>
        <v>2810.7486734123722</v>
      </c>
      <c r="O334" s="5">
        <f t="shared" si="58"/>
        <v>2607.7207050562524</v>
      </c>
      <c r="P334" s="5">
        <f t="shared" si="59"/>
        <v>625649.94124514435</v>
      </c>
    </row>
    <row r="335" spans="12:16" x14ac:dyDescent="0.2">
      <c r="L335" s="3">
        <f t="shared" si="56"/>
        <v>631</v>
      </c>
      <c r="M335" s="5">
        <f t="shared" si="60"/>
        <v>625649.94124514435</v>
      </c>
      <c r="N335" s="14">
        <f t="shared" si="57"/>
        <v>2810.7486734123722</v>
      </c>
      <c r="O335" s="5">
        <f t="shared" si="58"/>
        <v>2606.8747551881015</v>
      </c>
      <c r="P335" s="5">
        <f t="shared" si="59"/>
        <v>625446.06732692011</v>
      </c>
    </row>
    <row r="336" spans="12:16" x14ac:dyDescent="0.2">
      <c r="L336" s="3">
        <f t="shared" si="56"/>
        <v>630</v>
      </c>
      <c r="M336" s="5">
        <f t="shared" si="60"/>
        <v>625446.06732692011</v>
      </c>
      <c r="N336" s="14">
        <f t="shared" si="57"/>
        <v>2810.7486734123722</v>
      </c>
      <c r="O336" s="5">
        <f t="shared" si="58"/>
        <v>2606.0252805288342</v>
      </c>
      <c r="P336" s="5">
        <f t="shared" si="59"/>
        <v>625241.34393403656</v>
      </c>
    </row>
    <row r="337" spans="12:16" x14ac:dyDescent="0.2">
      <c r="L337" s="3">
        <f t="shared" si="56"/>
        <v>629</v>
      </c>
      <c r="M337" s="5">
        <f t="shared" si="60"/>
        <v>625241.34393403656</v>
      </c>
      <c r="N337" s="14">
        <f t="shared" si="57"/>
        <v>2810.7486734123722</v>
      </c>
      <c r="O337" s="5">
        <f t="shared" si="58"/>
        <v>2605.172266391819</v>
      </c>
      <c r="P337" s="5">
        <f t="shared" si="59"/>
        <v>625035.767527016</v>
      </c>
    </row>
    <row r="338" spans="12:16" x14ac:dyDescent="0.2">
      <c r="L338" s="3">
        <f t="shared" si="56"/>
        <v>628</v>
      </c>
      <c r="M338" s="5">
        <f t="shared" si="60"/>
        <v>625035.767527016</v>
      </c>
      <c r="N338" s="14">
        <f t="shared" si="57"/>
        <v>2810.7486734123722</v>
      </c>
      <c r="O338" s="5">
        <f t="shared" si="58"/>
        <v>2604.3156980292333</v>
      </c>
      <c r="P338" s="5">
        <f t="shared" si="59"/>
        <v>624829.33455163287</v>
      </c>
    </row>
    <row r="339" spans="12:16" x14ac:dyDescent="0.2">
      <c r="L339" s="3">
        <f t="shared" si="56"/>
        <v>627</v>
      </c>
      <c r="M339" s="5">
        <f t="shared" si="60"/>
        <v>624829.33455163287</v>
      </c>
      <c r="N339" s="14">
        <f t="shared" si="57"/>
        <v>2810.7486734123722</v>
      </c>
      <c r="O339" s="5">
        <f t="shared" si="58"/>
        <v>2603.455560631804</v>
      </c>
      <c r="P339" s="5">
        <f t="shared" si="59"/>
        <v>624622.04143885232</v>
      </c>
    </row>
    <row r="340" spans="12:16" x14ac:dyDescent="0.2">
      <c r="L340" s="3">
        <f t="shared" si="56"/>
        <v>626</v>
      </c>
      <c r="M340" s="5">
        <f t="shared" si="60"/>
        <v>624622.04143885232</v>
      </c>
      <c r="N340" s="14">
        <f t="shared" si="57"/>
        <v>2810.7486734123722</v>
      </c>
      <c r="O340" s="5">
        <f t="shared" si="58"/>
        <v>2602.591839328551</v>
      </c>
      <c r="P340" s="5">
        <f t="shared" si="59"/>
        <v>624413.88460476848</v>
      </c>
    </row>
    <row r="341" spans="12:16" x14ac:dyDescent="0.2">
      <c r="L341" s="3">
        <f t="shared" si="56"/>
        <v>625</v>
      </c>
      <c r="M341" s="5">
        <f t="shared" si="60"/>
        <v>624413.88460476848</v>
      </c>
      <c r="N341" s="14">
        <f t="shared" si="57"/>
        <v>2810.7486734123722</v>
      </c>
      <c r="O341" s="5">
        <f t="shared" si="58"/>
        <v>2601.7245191865354</v>
      </c>
      <c r="P341" s="5">
        <f t="shared" si="59"/>
        <v>624204.86045054265</v>
      </c>
    </row>
    <row r="342" spans="12:16" x14ac:dyDescent="0.2">
      <c r="L342" s="3">
        <f t="shared" si="56"/>
        <v>624</v>
      </c>
      <c r="M342" s="5">
        <f t="shared" si="60"/>
        <v>624204.86045054265</v>
      </c>
      <c r="N342" s="14">
        <f t="shared" si="57"/>
        <v>2810.7486734123722</v>
      </c>
      <c r="O342" s="5">
        <f t="shared" si="58"/>
        <v>2600.8535852105947</v>
      </c>
      <c r="P342" s="5">
        <f t="shared" si="59"/>
        <v>623994.96536234091</v>
      </c>
    </row>
    <row r="343" spans="12:16" x14ac:dyDescent="0.2">
      <c r="L343" s="3">
        <f t="shared" si="56"/>
        <v>623</v>
      </c>
      <c r="M343" s="5">
        <f t="shared" si="60"/>
        <v>623994.96536234091</v>
      </c>
      <c r="N343" s="14">
        <f t="shared" si="57"/>
        <v>2810.7486734123722</v>
      </c>
      <c r="O343" s="5">
        <f t="shared" si="58"/>
        <v>2599.9790223430873</v>
      </c>
      <c r="P343" s="5">
        <f t="shared" si="59"/>
        <v>623784.1957112716</v>
      </c>
    </row>
    <row r="344" spans="12:16" x14ac:dyDescent="0.2">
      <c r="L344" s="3">
        <f t="shared" si="56"/>
        <v>622</v>
      </c>
      <c r="M344" s="5">
        <f t="shared" si="60"/>
        <v>623784.1957112716</v>
      </c>
      <c r="N344" s="14">
        <f t="shared" si="57"/>
        <v>2810.7486734123722</v>
      </c>
      <c r="O344" s="5">
        <f t="shared" si="58"/>
        <v>2599.1008154636315</v>
      </c>
      <c r="P344" s="5">
        <f t="shared" si="59"/>
        <v>623572.54785332282</v>
      </c>
    </row>
    <row r="345" spans="12:16" x14ac:dyDescent="0.2">
      <c r="L345" s="3">
        <f t="shared" si="56"/>
        <v>621</v>
      </c>
      <c r="M345" s="5">
        <f t="shared" si="60"/>
        <v>623572.54785332282</v>
      </c>
      <c r="N345" s="14">
        <f t="shared" si="57"/>
        <v>2810.7486734123722</v>
      </c>
      <c r="O345" s="5">
        <f t="shared" si="58"/>
        <v>2598.2189493888454</v>
      </c>
      <c r="P345" s="5">
        <f t="shared" si="59"/>
        <v>623360.01812929928</v>
      </c>
    </row>
    <row r="346" spans="12:16" x14ac:dyDescent="0.2">
      <c r="L346" s="3">
        <f t="shared" si="56"/>
        <v>620</v>
      </c>
      <c r="M346" s="5">
        <f t="shared" si="60"/>
        <v>623360.01812929928</v>
      </c>
      <c r="N346" s="14">
        <f t="shared" si="57"/>
        <v>2810.7486734123722</v>
      </c>
      <c r="O346" s="5">
        <f t="shared" si="58"/>
        <v>2597.3334088720803</v>
      </c>
      <c r="P346" s="5">
        <f t="shared" si="59"/>
        <v>623146.60286475904</v>
      </c>
    </row>
    <row r="347" spans="12:16" x14ac:dyDescent="0.2">
      <c r="L347" s="3">
        <f t="shared" si="56"/>
        <v>619</v>
      </c>
      <c r="M347" s="5">
        <f t="shared" si="60"/>
        <v>623146.60286475904</v>
      </c>
      <c r="N347" s="14">
        <f t="shared" si="57"/>
        <v>2810.7486734123722</v>
      </c>
      <c r="O347" s="5">
        <f t="shared" si="58"/>
        <v>2596.4441786031625</v>
      </c>
      <c r="P347" s="5">
        <f t="shared" si="59"/>
        <v>622932.2983699498</v>
      </c>
    </row>
    <row r="348" spans="12:16" x14ac:dyDescent="0.2">
      <c r="L348" s="3">
        <f t="shared" si="56"/>
        <v>618</v>
      </c>
      <c r="M348" s="5">
        <f t="shared" si="60"/>
        <v>622932.2983699498</v>
      </c>
      <c r="N348" s="14">
        <f t="shared" si="57"/>
        <v>2810.7486734123722</v>
      </c>
      <c r="O348" s="5">
        <f t="shared" si="58"/>
        <v>2595.5512432081241</v>
      </c>
      <c r="P348" s="5">
        <f t="shared" si="59"/>
        <v>622717.10093974555</v>
      </c>
    </row>
    <row r="349" spans="12:16" x14ac:dyDescent="0.2">
      <c r="L349" s="3">
        <f t="shared" si="56"/>
        <v>617</v>
      </c>
      <c r="M349" s="5">
        <f t="shared" si="60"/>
        <v>622717.10093974555</v>
      </c>
      <c r="N349" s="14">
        <f t="shared" si="57"/>
        <v>2810.7486734123722</v>
      </c>
      <c r="O349" s="5">
        <f t="shared" si="58"/>
        <v>2594.6545872489396</v>
      </c>
      <c r="P349" s="5">
        <f t="shared" si="59"/>
        <v>622501.0068535821</v>
      </c>
    </row>
    <row r="350" spans="12:16" x14ac:dyDescent="0.2">
      <c r="L350" s="3">
        <f t="shared" si="56"/>
        <v>616</v>
      </c>
      <c r="M350" s="5">
        <f t="shared" si="60"/>
        <v>622501.0068535821</v>
      </c>
      <c r="N350" s="14">
        <f t="shared" si="57"/>
        <v>2810.7486734123722</v>
      </c>
      <c r="O350" s="5">
        <f t="shared" si="58"/>
        <v>2593.7541952232591</v>
      </c>
      <c r="P350" s="5">
        <f t="shared" si="59"/>
        <v>622284.01237539295</v>
      </c>
    </row>
    <row r="351" spans="12:16" x14ac:dyDescent="0.2">
      <c r="L351" s="3">
        <f t="shared" si="56"/>
        <v>615</v>
      </c>
      <c r="M351" s="5">
        <f t="shared" si="60"/>
        <v>622284.01237539295</v>
      </c>
      <c r="N351" s="14">
        <f t="shared" si="57"/>
        <v>2810.7486734123722</v>
      </c>
      <c r="O351" s="5">
        <f t="shared" si="58"/>
        <v>2592.8500515641376</v>
      </c>
      <c r="P351" s="5">
        <f t="shared" si="59"/>
        <v>622066.11375354475</v>
      </c>
    </row>
    <row r="352" spans="12:16" x14ac:dyDescent="0.2">
      <c r="L352" s="3">
        <f t="shared" si="56"/>
        <v>614</v>
      </c>
      <c r="M352" s="5">
        <f t="shared" si="60"/>
        <v>622066.11375354475</v>
      </c>
      <c r="N352" s="14">
        <f t="shared" si="57"/>
        <v>2810.7486734123722</v>
      </c>
      <c r="O352" s="5">
        <f t="shared" si="58"/>
        <v>2591.9421406397701</v>
      </c>
      <c r="P352" s="5">
        <f t="shared" si="59"/>
        <v>621847.30722077214</v>
      </c>
    </row>
    <row r="353" spans="12:16" x14ac:dyDescent="0.2">
      <c r="L353" s="3">
        <f t="shared" si="56"/>
        <v>613</v>
      </c>
      <c r="M353" s="5">
        <f t="shared" si="60"/>
        <v>621847.30722077214</v>
      </c>
      <c r="N353" s="14">
        <f t="shared" si="57"/>
        <v>2810.7486734123722</v>
      </c>
      <c r="O353" s="5">
        <f t="shared" si="58"/>
        <v>2591.0304467532178</v>
      </c>
      <c r="P353" s="5">
        <f t="shared" si="59"/>
        <v>621627.58899411303</v>
      </c>
    </row>
    <row r="354" spans="12:16" x14ac:dyDescent="0.2">
      <c r="L354" s="3">
        <f t="shared" si="56"/>
        <v>612</v>
      </c>
      <c r="M354" s="5">
        <f t="shared" si="60"/>
        <v>621627.58899411303</v>
      </c>
      <c r="N354" s="14">
        <f t="shared" si="57"/>
        <v>2810.7486734123722</v>
      </c>
      <c r="O354" s="5">
        <f t="shared" si="58"/>
        <v>2590.1149541421378</v>
      </c>
      <c r="P354" s="5">
        <f t="shared" si="59"/>
        <v>621406.9552748428</v>
      </c>
    </row>
    <row r="355" spans="12:16" x14ac:dyDescent="0.2">
      <c r="L355" s="3">
        <f t="shared" si="56"/>
        <v>611</v>
      </c>
      <c r="M355" s="5">
        <f t="shared" si="60"/>
        <v>621406.9552748428</v>
      </c>
      <c r="N355" s="14">
        <f t="shared" si="57"/>
        <v>2810.7486734123722</v>
      </c>
      <c r="O355" s="5">
        <f t="shared" si="58"/>
        <v>2589.1956469785118</v>
      </c>
      <c r="P355" s="5">
        <f t="shared" si="59"/>
        <v>621185.40224840899</v>
      </c>
    </row>
    <row r="356" spans="12:16" x14ac:dyDescent="0.2">
      <c r="L356" s="3">
        <f t="shared" si="56"/>
        <v>610</v>
      </c>
      <c r="M356" s="5">
        <f t="shared" si="60"/>
        <v>621185.40224840899</v>
      </c>
      <c r="N356" s="14">
        <f t="shared" si="57"/>
        <v>2810.7486734123722</v>
      </c>
      <c r="O356" s="5">
        <f t="shared" si="58"/>
        <v>2588.2725093683712</v>
      </c>
      <c r="P356" s="5">
        <f t="shared" si="59"/>
        <v>620962.926084365</v>
      </c>
    </row>
    <row r="357" spans="12:16" x14ac:dyDescent="0.2">
      <c r="L357" s="3">
        <f t="shared" si="56"/>
        <v>609</v>
      </c>
      <c r="M357" s="5">
        <f t="shared" si="60"/>
        <v>620962.926084365</v>
      </c>
      <c r="N357" s="14">
        <f t="shared" si="57"/>
        <v>2810.7486734123722</v>
      </c>
      <c r="O357" s="5">
        <f t="shared" si="58"/>
        <v>2587.3455253515208</v>
      </c>
      <c r="P357" s="5">
        <f t="shared" si="59"/>
        <v>620739.5229363041</v>
      </c>
    </row>
    <row r="358" spans="12:16" x14ac:dyDescent="0.2">
      <c r="L358" s="3">
        <f t="shared" si="56"/>
        <v>608</v>
      </c>
      <c r="M358" s="5">
        <f t="shared" si="60"/>
        <v>620739.5229363041</v>
      </c>
      <c r="N358" s="14">
        <f t="shared" si="57"/>
        <v>2810.7486734123722</v>
      </c>
      <c r="O358" s="5">
        <f t="shared" si="58"/>
        <v>2586.4146789012671</v>
      </c>
      <c r="P358" s="5">
        <f t="shared" si="59"/>
        <v>620515.18894179305</v>
      </c>
    </row>
    <row r="359" spans="12:16" x14ac:dyDescent="0.2">
      <c r="L359" s="3">
        <f t="shared" si="56"/>
        <v>607</v>
      </c>
      <c r="M359" s="5">
        <f t="shared" si="60"/>
        <v>620515.18894179305</v>
      </c>
      <c r="N359" s="14">
        <f t="shared" si="57"/>
        <v>2810.7486734123722</v>
      </c>
      <c r="O359" s="5">
        <f t="shared" si="58"/>
        <v>2585.479953924138</v>
      </c>
      <c r="P359" s="5">
        <f t="shared" si="59"/>
        <v>620289.92022230488</v>
      </c>
    </row>
    <row r="360" spans="12:16" x14ac:dyDescent="0.2">
      <c r="L360" s="3">
        <f t="shared" si="56"/>
        <v>606</v>
      </c>
      <c r="M360" s="5">
        <f t="shared" si="60"/>
        <v>620289.92022230488</v>
      </c>
      <c r="N360" s="14">
        <f t="shared" si="57"/>
        <v>2810.7486734123722</v>
      </c>
      <c r="O360" s="5">
        <f t="shared" si="58"/>
        <v>2584.5413342596039</v>
      </c>
      <c r="P360" s="5">
        <f t="shared" si="59"/>
        <v>620063.71288315207</v>
      </c>
    </row>
    <row r="361" spans="12:16" x14ac:dyDescent="0.2">
      <c r="L361" s="3">
        <f t="shared" si="56"/>
        <v>605</v>
      </c>
      <c r="M361" s="5">
        <f t="shared" si="60"/>
        <v>620063.71288315207</v>
      </c>
      <c r="N361" s="14">
        <f t="shared" si="57"/>
        <v>2810.7486734123722</v>
      </c>
      <c r="O361" s="5">
        <f t="shared" si="58"/>
        <v>2583.5988036798008</v>
      </c>
      <c r="P361" s="5">
        <f t="shared" si="59"/>
        <v>619836.56301341951</v>
      </c>
    </row>
    <row r="362" spans="12:16" x14ac:dyDescent="0.2">
      <c r="L362" s="3">
        <f t="shared" si="56"/>
        <v>604</v>
      </c>
      <c r="M362" s="5">
        <f t="shared" si="60"/>
        <v>619836.56301341951</v>
      </c>
      <c r="N362" s="14">
        <f t="shared" si="57"/>
        <v>2810.7486734123722</v>
      </c>
      <c r="O362" s="5">
        <f t="shared" si="58"/>
        <v>2582.652345889248</v>
      </c>
      <c r="P362" s="5">
        <f t="shared" si="59"/>
        <v>619608.46668589639</v>
      </c>
    </row>
    <row r="363" spans="12:16" x14ac:dyDescent="0.2">
      <c r="L363" s="3">
        <f t="shared" si="56"/>
        <v>603</v>
      </c>
      <c r="M363" s="5">
        <f t="shared" si="60"/>
        <v>619608.46668589639</v>
      </c>
      <c r="N363" s="14">
        <f t="shared" si="57"/>
        <v>2810.7486734123722</v>
      </c>
      <c r="O363" s="5">
        <f t="shared" si="58"/>
        <v>2581.7019445245683</v>
      </c>
      <c r="P363" s="5">
        <f t="shared" si="59"/>
        <v>619379.41995700856</v>
      </c>
    </row>
    <row r="364" spans="12:16" x14ac:dyDescent="0.2">
      <c r="L364" s="3">
        <f t="shared" si="56"/>
        <v>602</v>
      </c>
      <c r="M364" s="5">
        <f t="shared" si="60"/>
        <v>619379.41995700856</v>
      </c>
      <c r="N364" s="14">
        <f t="shared" si="57"/>
        <v>2810.7486734123722</v>
      </c>
      <c r="O364" s="5">
        <f t="shared" si="58"/>
        <v>2580.7475831542024</v>
      </c>
      <c r="P364" s="5">
        <f t="shared" si="59"/>
        <v>619149.41886675043</v>
      </c>
    </row>
    <row r="365" spans="12:16" x14ac:dyDescent="0.2">
      <c r="L365" s="3">
        <f t="shared" si="56"/>
        <v>601</v>
      </c>
      <c r="M365" s="5">
        <f t="shared" si="60"/>
        <v>619149.41886675043</v>
      </c>
      <c r="N365" s="14">
        <f t="shared" si="57"/>
        <v>2810.7486734123722</v>
      </c>
      <c r="O365" s="5">
        <f t="shared" si="58"/>
        <v>2579.7892452781271</v>
      </c>
      <c r="P365" s="5">
        <f t="shared" si="59"/>
        <v>618918.45943861618</v>
      </c>
    </row>
    <row r="366" spans="12:16" x14ac:dyDescent="0.2">
      <c r="L366" s="3">
        <f t="shared" si="56"/>
        <v>600</v>
      </c>
      <c r="M366" s="5">
        <f t="shared" si="60"/>
        <v>618918.45943861618</v>
      </c>
      <c r="N366" s="14">
        <f t="shared" si="57"/>
        <v>2810.7486734123722</v>
      </c>
      <c r="O366" s="5">
        <f t="shared" si="58"/>
        <v>2578.8269143275675</v>
      </c>
      <c r="P366" s="5">
        <f t="shared" si="59"/>
        <v>618686.53767953138</v>
      </c>
    </row>
    <row r="367" spans="12:16" x14ac:dyDescent="0.2">
      <c r="L367" s="3">
        <f t="shared" si="56"/>
        <v>599</v>
      </c>
      <c r="M367" s="5">
        <f t="shared" si="60"/>
        <v>618686.53767953138</v>
      </c>
      <c r="N367" s="14">
        <f t="shared" si="57"/>
        <v>2810.7486734123722</v>
      </c>
      <c r="O367" s="5">
        <f t="shared" si="58"/>
        <v>2577.8605736647141</v>
      </c>
      <c r="P367" s="5">
        <f t="shared" si="59"/>
        <v>618453.64957978367</v>
      </c>
    </row>
    <row r="368" spans="12:16" x14ac:dyDescent="0.2">
      <c r="L368" s="3">
        <f t="shared" si="56"/>
        <v>598</v>
      </c>
      <c r="M368" s="5">
        <f t="shared" si="60"/>
        <v>618453.64957978367</v>
      </c>
      <c r="N368" s="14">
        <f t="shared" si="57"/>
        <v>2810.7486734123722</v>
      </c>
      <c r="O368" s="5">
        <f t="shared" si="58"/>
        <v>2576.8902065824318</v>
      </c>
      <c r="P368" s="5">
        <f t="shared" si="59"/>
        <v>618219.79111295368</v>
      </c>
    </row>
    <row r="369" spans="12:16" x14ac:dyDescent="0.2">
      <c r="L369" s="3">
        <f t="shared" ref="L369:L432" si="61">IF(L368&gt;0,L368-1,0)</f>
        <v>597</v>
      </c>
      <c r="M369" s="5">
        <f t="shared" si="60"/>
        <v>618219.79111295368</v>
      </c>
      <c r="N369" s="14">
        <f t="shared" ref="N369:N432" si="62">IF(L369&gt;0,PMT(C$7/12,C$16*12,C$12)*-1,0)</f>
        <v>2810.7486734123722</v>
      </c>
      <c r="O369" s="5">
        <f t="shared" ref="O369:O432" si="63">M369*C$7*30/360</f>
        <v>2575.9157963039734</v>
      </c>
      <c r="P369" s="5">
        <f t="shared" ref="P369:P432" si="64">M369-N369+O369</f>
        <v>617984.95823584532</v>
      </c>
    </row>
    <row r="370" spans="12:16" x14ac:dyDescent="0.2">
      <c r="L370" s="3">
        <f t="shared" si="61"/>
        <v>596</v>
      </c>
      <c r="M370" s="5">
        <f t="shared" si="60"/>
        <v>617984.95823584532</v>
      </c>
      <c r="N370" s="14">
        <f t="shared" si="62"/>
        <v>2810.7486734123722</v>
      </c>
      <c r="O370" s="5">
        <f t="shared" si="63"/>
        <v>2574.9373259826889</v>
      </c>
      <c r="P370" s="5">
        <f t="shared" si="64"/>
        <v>617749.14688841568</v>
      </c>
    </row>
    <row r="371" spans="12:16" x14ac:dyDescent="0.2">
      <c r="L371" s="3">
        <f t="shared" si="61"/>
        <v>595</v>
      </c>
      <c r="M371" s="5">
        <f t="shared" si="60"/>
        <v>617749.14688841568</v>
      </c>
      <c r="N371" s="14">
        <f t="shared" si="62"/>
        <v>2810.7486734123722</v>
      </c>
      <c r="O371" s="5">
        <f t="shared" si="63"/>
        <v>2573.9547787017323</v>
      </c>
      <c r="P371" s="5">
        <f t="shared" si="64"/>
        <v>617512.35299370508</v>
      </c>
    </row>
    <row r="372" spans="12:16" x14ac:dyDescent="0.2">
      <c r="L372" s="3">
        <f t="shared" si="61"/>
        <v>594</v>
      </c>
      <c r="M372" s="5">
        <f t="shared" si="60"/>
        <v>617512.35299370508</v>
      </c>
      <c r="N372" s="14">
        <f t="shared" si="62"/>
        <v>2810.7486734123722</v>
      </c>
      <c r="O372" s="5">
        <f t="shared" si="63"/>
        <v>2572.9681374737715</v>
      </c>
      <c r="P372" s="5">
        <f t="shared" si="64"/>
        <v>617274.57245776651</v>
      </c>
    </row>
    <row r="373" spans="12:16" x14ac:dyDescent="0.2">
      <c r="L373" s="3">
        <f t="shared" si="61"/>
        <v>593</v>
      </c>
      <c r="M373" s="5">
        <f t="shared" si="60"/>
        <v>617274.57245776651</v>
      </c>
      <c r="N373" s="14">
        <f t="shared" si="62"/>
        <v>2810.7486734123722</v>
      </c>
      <c r="O373" s="5">
        <f t="shared" si="63"/>
        <v>2571.9773852406938</v>
      </c>
      <c r="P373" s="5">
        <f t="shared" si="64"/>
        <v>617035.80116959487</v>
      </c>
    </row>
    <row r="374" spans="12:16" x14ac:dyDescent="0.2">
      <c r="L374" s="3">
        <f t="shared" si="61"/>
        <v>592</v>
      </c>
      <c r="M374" s="5">
        <f t="shared" si="60"/>
        <v>617035.80116959487</v>
      </c>
      <c r="N374" s="14">
        <f t="shared" si="62"/>
        <v>2810.7486734123722</v>
      </c>
      <c r="O374" s="5">
        <f t="shared" si="63"/>
        <v>2570.9825048733119</v>
      </c>
      <c r="P374" s="5">
        <f t="shared" si="64"/>
        <v>616796.0350010558</v>
      </c>
    </row>
    <row r="375" spans="12:16" x14ac:dyDescent="0.2">
      <c r="L375" s="3">
        <f t="shared" si="61"/>
        <v>591</v>
      </c>
      <c r="M375" s="5">
        <f t="shared" ref="M375:M438" si="65">IF(L375&gt;0,P374,0)</f>
        <v>616796.0350010558</v>
      </c>
      <c r="N375" s="14">
        <f t="shared" si="62"/>
        <v>2810.7486734123722</v>
      </c>
      <c r="O375" s="5">
        <f t="shared" si="63"/>
        <v>2569.9834791710664</v>
      </c>
      <c r="P375" s="5">
        <f t="shared" si="64"/>
        <v>616555.2698068145</v>
      </c>
    </row>
    <row r="376" spans="12:16" x14ac:dyDescent="0.2">
      <c r="L376" s="3">
        <f t="shared" si="61"/>
        <v>590</v>
      </c>
      <c r="M376" s="5">
        <f t="shared" si="65"/>
        <v>616555.2698068145</v>
      </c>
      <c r="N376" s="14">
        <f t="shared" si="62"/>
        <v>2810.7486734123722</v>
      </c>
      <c r="O376" s="5">
        <f t="shared" si="63"/>
        <v>2568.9802908617271</v>
      </c>
      <c r="P376" s="5">
        <f t="shared" si="64"/>
        <v>616313.50142426381</v>
      </c>
    </row>
    <row r="377" spans="12:16" x14ac:dyDescent="0.2">
      <c r="L377" s="3">
        <f t="shared" si="61"/>
        <v>589</v>
      </c>
      <c r="M377" s="5">
        <f t="shared" si="65"/>
        <v>616313.50142426381</v>
      </c>
      <c r="N377" s="14">
        <f t="shared" si="62"/>
        <v>2810.7486734123722</v>
      </c>
      <c r="O377" s="5">
        <f t="shared" si="63"/>
        <v>2567.9729226010995</v>
      </c>
      <c r="P377" s="5">
        <f t="shared" si="64"/>
        <v>616070.7256734526</v>
      </c>
    </row>
    <row r="378" spans="12:16" x14ac:dyDescent="0.2">
      <c r="L378" s="3">
        <f t="shared" si="61"/>
        <v>588</v>
      </c>
      <c r="M378" s="5">
        <f t="shared" si="65"/>
        <v>616070.7256734526</v>
      </c>
      <c r="N378" s="14">
        <f t="shared" si="62"/>
        <v>2810.7486734123722</v>
      </c>
      <c r="O378" s="5">
        <f t="shared" si="63"/>
        <v>2566.9613569727194</v>
      </c>
      <c r="P378" s="5">
        <f t="shared" si="64"/>
        <v>615826.93835701293</v>
      </c>
    </row>
    <row r="379" spans="12:16" x14ac:dyDescent="0.2">
      <c r="L379" s="3">
        <f t="shared" si="61"/>
        <v>587</v>
      </c>
      <c r="M379" s="5">
        <f t="shared" si="65"/>
        <v>615826.93835701293</v>
      </c>
      <c r="N379" s="14">
        <f t="shared" si="62"/>
        <v>2810.7486734123722</v>
      </c>
      <c r="O379" s="5">
        <f t="shared" si="63"/>
        <v>2565.9455764875538</v>
      </c>
      <c r="P379" s="5">
        <f t="shared" si="64"/>
        <v>615582.13526008814</v>
      </c>
    </row>
    <row r="380" spans="12:16" x14ac:dyDescent="0.2">
      <c r="L380" s="3">
        <f t="shared" si="61"/>
        <v>586</v>
      </c>
      <c r="M380" s="5">
        <f t="shared" si="65"/>
        <v>615582.13526008814</v>
      </c>
      <c r="N380" s="14">
        <f t="shared" si="62"/>
        <v>2810.7486734123722</v>
      </c>
      <c r="O380" s="5">
        <f t="shared" si="63"/>
        <v>2564.9255635837008</v>
      </c>
      <c r="P380" s="5">
        <f t="shared" si="64"/>
        <v>615336.3121502595</v>
      </c>
    </row>
    <row r="381" spans="12:16" x14ac:dyDescent="0.2">
      <c r="L381" s="3">
        <f t="shared" si="61"/>
        <v>585</v>
      </c>
      <c r="M381" s="5">
        <f t="shared" si="65"/>
        <v>615336.3121502595</v>
      </c>
      <c r="N381" s="14">
        <f t="shared" si="62"/>
        <v>2810.7486734123722</v>
      </c>
      <c r="O381" s="5">
        <f t="shared" si="63"/>
        <v>2563.9013006260816</v>
      </c>
      <c r="P381" s="5">
        <f t="shared" si="64"/>
        <v>615089.46477747324</v>
      </c>
    </row>
    <row r="382" spans="12:16" x14ac:dyDescent="0.2">
      <c r="L382" s="3">
        <f t="shared" si="61"/>
        <v>584</v>
      </c>
      <c r="M382" s="5">
        <f t="shared" si="65"/>
        <v>615089.46477747324</v>
      </c>
      <c r="N382" s="14">
        <f t="shared" si="62"/>
        <v>2810.7486734123722</v>
      </c>
      <c r="O382" s="5">
        <f t="shared" si="63"/>
        <v>2562.8727699061387</v>
      </c>
      <c r="P382" s="5">
        <f t="shared" si="64"/>
        <v>614841.58887396706</v>
      </c>
    </row>
    <row r="383" spans="12:16" x14ac:dyDescent="0.2">
      <c r="L383" s="3">
        <f t="shared" si="61"/>
        <v>583</v>
      </c>
      <c r="M383" s="5">
        <f t="shared" si="65"/>
        <v>614841.58887396706</v>
      </c>
      <c r="N383" s="14">
        <f t="shared" si="62"/>
        <v>2810.7486734123722</v>
      </c>
      <c r="O383" s="5">
        <f t="shared" si="63"/>
        <v>2561.83995364153</v>
      </c>
      <c r="P383" s="5">
        <f t="shared" si="64"/>
        <v>614592.68015419622</v>
      </c>
    </row>
    <row r="384" spans="12:16" x14ac:dyDescent="0.2">
      <c r="L384" s="3">
        <f t="shared" si="61"/>
        <v>582</v>
      </c>
      <c r="M384" s="5">
        <f t="shared" si="65"/>
        <v>614592.68015419622</v>
      </c>
      <c r="N384" s="14">
        <f t="shared" si="62"/>
        <v>2810.7486734123722</v>
      </c>
      <c r="O384" s="5">
        <f t="shared" si="63"/>
        <v>2560.802833975818</v>
      </c>
      <c r="P384" s="5">
        <f t="shared" si="64"/>
        <v>614342.73431475973</v>
      </c>
    </row>
    <row r="385" spans="12:16" x14ac:dyDescent="0.2">
      <c r="L385" s="3">
        <f t="shared" si="61"/>
        <v>581</v>
      </c>
      <c r="M385" s="5">
        <f t="shared" si="65"/>
        <v>614342.73431475973</v>
      </c>
      <c r="N385" s="14">
        <f t="shared" si="62"/>
        <v>2810.7486734123722</v>
      </c>
      <c r="O385" s="5">
        <f t="shared" si="63"/>
        <v>2559.7613929781655</v>
      </c>
      <c r="P385" s="5">
        <f t="shared" si="64"/>
        <v>614091.7470343255</v>
      </c>
    </row>
    <row r="386" spans="12:16" x14ac:dyDescent="0.2">
      <c r="L386" s="3">
        <f t="shared" si="61"/>
        <v>580</v>
      </c>
      <c r="M386" s="5">
        <f t="shared" si="65"/>
        <v>614091.7470343255</v>
      </c>
      <c r="N386" s="14">
        <f t="shared" si="62"/>
        <v>2810.7486734123722</v>
      </c>
      <c r="O386" s="5">
        <f t="shared" si="63"/>
        <v>2558.7156126430227</v>
      </c>
      <c r="P386" s="5">
        <f t="shared" si="64"/>
        <v>613839.71397355618</v>
      </c>
    </row>
    <row r="387" spans="12:16" x14ac:dyDescent="0.2">
      <c r="L387" s="3">
        <f t="shared" si="61"/>
        <v>579</v>
      </c>
      <c r="M387" s="5">
        <f t="shared" si="65"/>
        <v>613839.71397355618</v>
      </c>
      <c r="N387" s="14">
        <f t="shared" si="62"/>
        <v>2810.7486734123722</v>
      </c>
      <c r="O387" s="5">
        <f t="shared" si="63"/>
        <v>2557.6654748898172</v>
      </c>
      <c r="P387" s="5">
        <f t="shared" si="64"/>
        <v>613586.63077503361</v>
      </c>
    </row>
    <row r="388" spans="12:16" x14ac:dyDescent="0.2">
      <c r="L388" s="3">
        <f t="shared" si="61"/>
        <v>578</v>
      </c>
      <c r="M388" s="5">
        <f t="shared" si="65"/>
        <v>613586.63077503361</v>
      </c>
      <c r="N388" s="14">
        <f t="shared" si="62"/>
        <v>2810.7486734123722</v>
      </c>
      <c r="O388" s="5">
        <f t="shared" si="63"/>
        <v>2556.6109615626401</v>
      </c>
      <c r="P388" s="5">
        <f t="shared" si="64"/>
        <v>613332.49306318385</v>
      </c>
    </row>
    <row r="389" spans="12:16" x14ac:dyDescent="0.2">
      <c r="L389" s="3">
        <f t="shared" si="61"/>
        <v>577</v>
      </c>
      <c r="M389" s="5">
        <f t="shared" si="65"/>
        <v>613332.49306318385</v>
      </c>
      <c r="N389" s="14">
        <f t="shared" si="62"/>
        <v>2810.7486734123722</v>
      </c>
      <c r="O389" s="5">
        <f t="shared" si="63"/>
        <v>2555.5520544299329</v>
      </c>
      <c r="P389" s="5">
        <f t="shared" si="64"/>
        <v>613077.29644420138</v>
      </c>
    </row>
    <row r="390" spans="12:16" x14ac:dyDescent="0.2">
      <c r="L390" s="3">
        <f t="shared" si="61"/>
        <v>576</v>
      </c>
      <c r="M390" s="5">
        <f t="shared" si="65"/>
        <v>613077.29644420138</v>
      </c>
      <c r="N390" s="14">
        <f t="shared" si="62"/>
        <v>2810.7486734123722</v>
      </c>
      <c r="O390" s="5">
        <f t="shared" si="63"/>
        <v>2554.4887351841726</v>
      </c>
      <c r="P390" s="5">
        <f t="shared" si="64"/>
        <v>612821.0365059732</v>
      </c>
    </row>
    <row r="391" spans="12:16" x14ac:dyDescent="0.2">
      <c r="L391" s="3">
        <f t="shared" si="61"/>
        <v>575</v>
      </c>
      <c r="M391" s="5">
        <f t="shared" si="65"/>
        <v>612821.0365059732</v>
      </c>
      <c r="N391" s="14">
        <f t="shared" si="62"/>
        <v>2810.7486734123722</v>
      </c>
      <c r="O391" s="5">
        <f t="shared" si="63"/>
        <v>2553.4209854415553</v>
      </c>
      <c r="P391" s="5">
        <f t="shared" si="64"/>
        <v>612563.70881800237</v>
      </c>
    </row>
    <row r="392" spans="12:16" x14ac:dyDescent="0.2">
      <c r="L392" s="3">
        <f t="shared" si="61"/>
        <v>574</v>
      </c>
      <c r="M392" s="5">
        <f t="shared" si="65"/>
        <v>612563.70881800237</v>
      </c>
      <c r="N392" s="14">
        <f t="shared" si="62"/>
        <v>2810.7486734123722</v>
      </c>
      <c r="O392" s="5">
        <f t="shared" si="63"/>
        <v>2552.348786741677</v>
      </c>
      <c r="P392" s="5">
        <f t="shared" si="64"/>
        <v>612305.30893133173</v>
      </c>
    </row>
    <row r="393" spans="12:16" x14ac:dyDescent="0.2">
      <c r="L393" s="3">
        <f t="shared" si="61"/>
        <v>573</v>
      </c>
      <c r="M393" s="5">
        <f t="shared" si="65"/>
        <v>612305.30893133173</v>
      </c>
      <c r="N393" s="14">
        <f t="shared" si="62"/>
        <v>2810.7486734123722</v>
      </c>
      <c r="O393" s="5">
        <f t="shared" si="63"/>
        <v>2551.2721205472158</v>
      </c>
      <c r="P393" s="5">
        <f t="shared" si="64"/>
        <v>612045.83237846661</v>
      </c>
    </row>
    <row r="394" spans="12:16" x14ac:dyDescent="0.2">
      <c r="L394" s="3">
        <f t="shared" si="61"/>
        <v>572</v>
      </c>
      <c r="M394" s="5">
        <f t="shared" si="65"/>
        <v>612045.83237846661</v>
      </c>
      <c r="N394" s="14">
        <f t="shared" si="62"/>
        <v>2810.7486734123722</v>
      </c>
      <c r="O394" s="5">
        <f t="shared" si="63"/>
        <v>2550.1909682436112</v>
      </c>
      <c r="P394" s="5">
        <f t="shared" si="64"/>
        <v>611785.27467329788</v>
      </c>
    </row>
    <row r="395" spans="12:16" x14ac:dyDescent="0.2">
      <c r="L395" s="3">
        <f t="shared" si="61"/>
        <v>571</v>
      </c>
      <c r="M395" s="5">
        <f t="shared" si="65"/>
        <v>611785.27467329788</v>
      </c>
      <c r="N395" s="14">
        <f t="shared" si="62"/>
        <v>2810.7486734123722</v>
      </c>
      <c r="O395" s="5">
        <f t="shared" si="63"/>
        <v>2549.1053111387414</v>
      </c>
      <c r="P395" s="5">
        <f t="shared" si="64"/>
        <v>611523.63131102431</v>
      </c>
    </row>
    <row r="396" spans="12:16" x14ac:dyDescent="0.2">
      <c r="L396" s="3">
        <f t="shared" si="61"/>
        <v>570</v>
      </c>
      <c r="M396" s="5">
        <f t="shared" si="65"/>
        <v>611523.63131102431</v>
      </c>
      <c r="N396" s="14">
        <f t="shared" si="62"/>
        <v>2810.7486734123722</v>
      </c>
      <c r="O396" s="5">
        <f t="shared" si="63"/>
        <v>2548.0151304626015</v>
      </c>
      <c r="P396" s="5">
        <f t="shared" si="64"/>
        <v>611260.89776807453</v>
      </c>
    </row>
    <row r="397" spans="12:16" x14ac:dyDescent="0.2">
      <c r="L397" s="3">
        <f t="shared" si="61"/>
        <v>569</v>
      </c>
      <c r="M397" s="5">
        <f t="shared" si="65"/>
        <v>611260.89776807453</v>
      </c>
      <c r="N397" s="14">
        <f t="shared" si="62"/>
        <v>2810.7486734123722</v>
      </c>
      <c r="O397" s="5">
        <f t="shared" si="63"/>
        <v>2546.9204073669775</v>
      </c>
      <c r="P397" s="5">
        <f t="shared" si="64"/>
        <v>610997.0695020291</v>
      </c>
    </row>
    <row r="398" spans="12:16" x14ac:dyDescent="0.2">
      <c r="L398" s="3">
        <f t="shared" si="61"/>
        <v>568</v>
      </c>
      <c r="M398" s="5">
        <f t="shared" si="65"/>
        <v>610997.0695020291</v>
      </c>
      <c r="N398" s="14">
        <f t="shared" si="62"/>
        <v>2810.7486734123722</v>
      </c>
      <c r="O398" s="5">
        <f t="shared" si="63"/>
        <v>2545.8211229251215</v>
      </c>
      <c r="P398" s="5">
        <f t="shared" si="64"/>
        <v>610732.14195154188</v>
      </c>
    </row>
    <row r="399" spans="12:16" x14ac:dyDescent="0.2">
      <c r="L399" s="3">
        <f t="shared" si="61"/>
        <v>567</v>
      </c>
      <c r="M399" s="5">
        <f t="shared" si="65"/>
        <v>610732.14195154188</v>
      </c>
      <c r="N399" s="14">
        <f t="shared" si="62"/>
        <v>2810.7486734123722</v>
      </c>
      <c r="O399" s="5">
        <f t="shared" si="63"/>
        <v>2544.7172581314248</v>
      </c>
      <c r="P399" s="5">
        <f t="shared" si="64"/>
        <v>610466.110536261</v>
      </c>
    </row>
    <row r="400" spans="12:16" x14ac:dyDescent="0.2">
      <c r="L400" s="3">
        <f t="shared" si="61"/>
        <v>566</v>
      </c>
      <c r="M400" s="5">
        <f t="shared" si="65"/>
        <v>610466.110536261</v>
      </c>
      <c r="N400" s="14">
        <f t="shared" si="62"/>
        <v>2810.7486734123722</v>
      </c>
      <c r="O400" s="5">
        <f t="shared" si="63"/>
        <v>2543.6087939010877</v>
      </c>
      <c r="P400" s="5">
        <f t="shared" si="64"/>
        <v>610198.97065674968</v>
      </c>
    </row>
    <row r="401" spans="12:16" x14ac:dyDescent="0.2">
      <c r="L401" s="3">
        <f t="shared" si="61"/>
        <v>565</v>
      </c>
      <c r="M401" s="5">
        <f t="shared" si="65"/>
        <v>610198.97065674968</v>
      </c>
      <c r="N401" s="14">
        <f t="shared" si="62"/>
        <v>2810.7486734123722</v>
      </c>
      <c r="O401" s="5">
        <f t="shared" si="63"/>
        <v>2542.4957110697906</v>
      </c>
      <c r="P401" s="5">
        <f t="shared" si="64"/>
        <v>609930.7176944071</v>
      </c>
    </row>
    <row r="402" spans="12:16" x14ac:dyDescent="0.2">
      <c r="L402" s="3">
        <f t="shared" si="61"/>
        <v>564</v>
      </c>
      <c r="M402" s="5">
        <f t="shared" si="65"/>
        <v>609930.7176944071</v>
      </c>
      <c r="N402" s="14">
        <f t="shared" si="62"/>
        <v>2810.7486734123722</v>
      </c>
      <c r="O402" s="5">
        <f t="shared" si="63"/>
        <v>2541.3779903933632</v>
      </c>
      <c r="P402" s="5">
        <f t="shared" si="64"/>
        <v>609661.34701138805</v>
      </c>
    </row>
    <row r="403" spans="12:16" x14ac:dyDescent="0.2">
      <c r="L403" s="3">
        <f t="shared" si="61"/>
        <v>563</v>
      </c>
      <c r="M403" s="5">
        <f t="shared" si="65"/>
        <v>609661.34701138805</v>
      </c>
      <c r="N403" s="14">
        <f t="shared" si="62"/>
        <v>2810.7486734123722</v>
      </c>
      <c r="O403" s="5">
        <f t="shared" si="63"/>
        <v>2540.2556125474503</v>
      </c>
      <c r="P403" s="5">
        <f t="shared" si="64"/>
        <v>609390.85395052307</v>
      </c>
    </row>
    <row r="404" spans="12:16" x14ac:dyDescent="0.2">
      <c r="L404" s="3">
        <f t="shared" si="61"/>
        <v>562</v>
      </c>
      <c r="M404" s="5">
        <f t="shared" si="65"/>
        <v>609390.85395052307</v>
      </c>
      <c r="N404" s="14">
        <f t="shared" si="62"/>
        <v>2810.7486734123722</v>
      </c>
      <c r="O404" s="5">
        <f t="shared" si="63"/>
        <v>2539.1285581271795</v>
      </c>
      <c r="P404" s="5">
        <f t="shared" si="64"/>
        <v>609119.23383523792</v>
      </c>
    </row>
    <row r="405" spans="12:16" x14ac:dyDescent="0.2">
      <c r="L405" s="3">
        <f t="shared" si="61"/>
        <v>561</v>
      </c>
      <c r="M405" s="5">
        <f t="shared" si="65"/>
        <v>609119.23383523792</v>
      </c>
      <c r="N405" s="14">
        <f t="shared" si="62"/>
        <v>2810.7486734123722</v>
      </c>
      <c r="O405" s="5">
        <f t="shared" si="63"/>
        <v>2537.9968076468249</v>
      </c>
      <c r="P405" s="5">
        <f t="shared" si="64"/>
        <v>608846.48196947237</v>
      </c>
    </row>
    <row r="406" spans="12:16" x14ac:dyDescent="0.2">
      <c r="L406" s="3">
        <f t="shared" si="61"/>
        <v>560</v>
      </c>
      <c r="M406" s="5">
        <f t="shared" si="65"/>
        <v>608846.48196947237</v>
      </c>
      <c r="N406" s="14">
        <f t="shared" si="62"/>
        <v>2810.7486734123722</v>
      </c>
      <c r="O406" s="5">
        <f t="shared" si="63"/>
        <v>2536.8603415394682</v>
      </c>
      <c r="P406" s="5">
        <f t="shared" si="64"/>
        <v>608572.59363759949</v>
      </c>
    </row>
    <row r="407" spans="12:16" x14ac:dyDescent="0.2">
      <c r="L407" s="3">
        <f t="shared" si="61"/>
        <v>559</v>
      </c>
      <c r="M407" s="5">
        <f t="shared" si="65"/>
        <v>608572.59363759949</v>
      </c>
      <c r="N407" s="14">
        <f t="shared" si="62"/>
        <v>2810.7486734123722</v>
      </c>
      <c r="O407" s="5">
        <f t="shared" si="63"/>
        <v>2535.7191401566643</v>
      </c>
      <c r="P407" s="5">
        <f t="shared" si="64"/>
        <v>608297.56410434376</v>
      </c>
    </row>
    <row r="408" spans="12:16" x14ac:dyDescent="0.2">
      <c r="L408" s="3">
        <f t="shared" si="61"/>
        <v>558</v>
      </c>
      <c r="M408" s="5">
        <f t="shared" si="65"/>
        <v>608297.56410434376</v>
      </c>
      <c r="N408" s="14">
        <f t="shared" si="62"/>
        <v>2810.7486734123722</v>
      </c>
      <c r="O408" s="5">
        <f t="shared" si="63"/>
        <v>2534.5731837680992</v>
      </c>
      <c r="P408" s="5">
        <f t="shared" si="64"/>
        <v>608021.38861469948</v>
      </c>
    </row>
    <row r="409" spans="12:16" x14ac:dyDescent="0.2">
      <c r="L409" s="3">
        <f t="shared" si="61"/>
        <v>557</v>
      </c>
      <c r="M409" s="5">
        <f t="shared" si="65"/>
        <v>608021.38861469948</v>
      </c>
      <c r="N409" s="14">
        <f t="shared" si="62"/>
        <v>2810.7486734123722</v>
      </c>
      <c r="O409" s="5">
        <f t="shared" si="63"/>
        <v>2533.4224525612481</v>
      </c>
      <c r="P409" s="5">
        <f t="shared" si="64"/>
        <v>607744.06239384832</v>
      </c>
    </row>
    <row r="410" spans="12:16" x14ac:dyDescent="0.2">
      <c r="L410" s="3">
        <f t="shared" si="61"/>
        <v>556</v>
      </c>
      <c r="M410" s="5">
        <f t="shared" si="65"/>
        <v>607744.06239384832</v>
      </c>
      <c r="N410" s="14">
        <f t="shared" si="62"/>
        <v>2810.7486734123722</v>
      </c>
      <c r="O410" s="5">
        <f t="shared" si="63"/>
        <v>2532.2669266410348</v>
      </c>
      <c r="P410" s="5">
        <f t="shared" si="64"/>
        <v>607465.58064707695</v>
      </c>
    </row>
    <row r="411" spans="12:16" x14ac:dyDescent="0.2">
      <c r="L411" s="3">
        <f t="shared" si="61"/>
        <v>555</v>
      </c>
      <c r="M411" s="5">
        <f t="shared" si="65"/>
        <v>607465.58064707695</v>
      </c>
      <c r="N411" s="14">
        <f t="shared" si="62"/>
        <v>2810.7486734123722</v>
      </c>
      <c r="O411" s="5">
        <f t="shared" si="63"/>
        <v>2531.1065860294875</v>
      </c>
      <c r="P411" s="5">
        <f t="shared" si="64"/>
        <v>607185.9385596941</v>
      </c>
    </row>
    <row r="412" spans="12:16" x14ac:dyDescent="0.2">
      <c r="L412" s="3">
        <f t="shared" si="61"/>
        <v>554</v>
      </c>
      <c r="M412" s="5">
        <f t="shared" si="65"/>
        <v>607185.9385596941</v>
      </c>
      <c r="N412" s="14">
        <f t="shared" si="62"/>
        <v>2810.7486734123722</v>
      </c>
      <c r="O412" s="5">
        <f t="shared" si="63"/>
        <v>2529.9414106653921</v>
      </c>
      <c r="P412" s="5">
        <f t="shared" si="64"/>
        <v>606905.13129694713</v>
      </c>
    </row>
    <row r="413" spans="12:16" x14ac:dyDescent="0.2">
      <c r="L413" s="3">
        <f t="shared" si="61"/>
        <v>553</v>
      </c>
      <c r="M413" s="5">
        <f t="shared" si="65"/>
        <v>606905.13129694713</v>
      </c>
      <c r="N413" s="14">
        <f t="shared" si="62"/>
        <v>2810.7486734123722</v>
      </c>
      <c r="O413" s="5">
        <f t="shared" si="63"/>
        <v>2528.7713804039463</v>
      </c>
      <c r="P413" s="5">
        <f t="shared" si="64"/>
        <v>606623.15400393866</v>
      </c>
    </row>
    <row r="414" spans="12:16" x14ac:dyDescent="0.2">
      <c r="L414" s="3">
        <f t="shared" si="61"/>
        <v>552</v>
      </c>
      <c r="M414" s="5">
        <f t="shared" si="65"/>
        <v>606623.15400393866</v>
      </c>
      <c r="N414" s="14">
        <f t="shared" si="62"/>
        <v>2810.7486734123722</v>
      </c>
      <c r="O414" s="5">
        <f t="shared" si="63"/>
        <v>2527.5964750164112</v>
      </c>
      <c r="P414" s="5">
        <f t="shared" si="64"/>
        <v>606340.00180554274</v>
      </c>
    </row>
    <row r="415" spans="12:16" x14ac:dyDescent="0.2">
      <c r="L415" s="3">
        <f t="shared" si="61"/>
        <v>551</v>
      </c>
      <c r="M415" s="5">
        <f t="shared" si="65"/>
        <v>606340.00180554274</v>
      </c>
      <c r="N415" s="14">
        <f t="shared" si="62"/>
        <v>2810.7486734123722</v>
      </c>
      <c r="O415" s="5">
        <f t="shared" si="63"/>
        <v>2526.4166741897616</v>
      </c>
      <c r="P415" s="5">
        <f t="shared" si="64"/>
        <v>606055.6698063201</v>
      </c>
    </row>
    <row r="416" spans="12:16" x14ac:dyDescent="0.2">
      <c r="L416" s="3">
        <f t="shared" si="61"/>
        <v>550</v>
      </c>
      <c r="M416" s="5">
        <f t="shared" si="65"/>
        <v>606055.6698063201</v>
      </c>
      <c r="N416" s="14">
        <f t="shared" si="62"/>
        <v>2810.7486734123722</v>
      </c>
      <c r="O416" s="5">
        <f t="shared" si="63"/>
        <v>2525.2319575263341</v>
      </c>
      <c r="P416" s="5">
        <f t="shared" si="64"/>
        <v>605770.15309043403</v>
      </c>
    </row>
    <row r="417" spans="12:16" x14ac:dyDescent="0.2">
      <c r="L417" s="3">
        <f t="shared" si="61"/>
        <v>549</v>
      </c>
      <c r="M417" s="5">
        <f t="shared" si="65"/>
        <v>605770.15309043403</v>
      </c>
      <c r="N417" s="14">
        <f t="shared" si="62"/>
        <v>2810.7486734123722</v>
      </c>
      <c r="O417" s="5">
        <f t="shared" si="63"/>
        <v>2524.042304543475</v>
      </c>
      <c r="P417" s="5">
        <f t="shared" si="64"/>
        <v>605483.44672156509</v>
      </c>
    </row>
    <row r="418" spans="12:16" x14ac:dyDescent="0.2">
      <c r="L418" s="3">
        <f t="shared" si="61"/>
        <v>548</v>
      </c>
      <c r="M418" s="5">
        <f t="shared" si="65"/>
        <v>605483.44672156509</v>
      </c>
      <c r="N418" s="14">
        <f t="shared" si="62"/>
        <v>2810.7486734123722</v>
      </c>
      <c r="O418" s="5">
        <f t="shared" si="63"/>
        <v>2522.847694673188</v>
      </c>
      <c r="P418" s="5">
        <f t="shared" si="64"/>
        <v>605195.54574282595</v>
      </c>
    </row>
    <row r="419" spans="12:16" x14ac:dyDescent="0.2">
      <c r="L419" s="3">
        <f t="shared" si="61"/>
        <v>547</v>
      </c>
      <c r="M419" s="5">
        <f t="shared" si="65"/>
        <v>605195.54574282595</v>
      </c>
      <c r="N419" s="14">
        <f t="shared" si="62"/>
        <v>2810.7486734123722</v>
      </c>
      <c r="O419" s="5">
        <f t="shared" si="63"/>
        <v>2521.6481072617748</v>
      </c>
      <c r="P419" s="5">
        <f t="shared" si="64"/>
        <v>604906.44517667533</v>
      </c>
    </row>
    <row r="420" spans="12:16" x14ac:dyDescent="0.2">
      <c r="L420" s="3">
        <f t="shared" si="61"/>
        <v>546</v>
      </c>
      <c r="M420" s="5">
        <f t="shared" si="65"/>
        <v>604906.44517667533</v>
      </c>
      <c r="N420" s="14">
        <f t="shared" si="62"/>
        <v>2810.7486734123722</v>
      </c>
      <c r="O420" s="5">
        <f t="shared" si="63"/>
        <v>2520.4435215694803</v>
      </c>
      <c r="P420" s="5">
        <f t="shared" si="64"/>
        <v>604616.14002483245</v>
      </c>
    </row>
    <row r="421" spans="12:16" x14ac:dyDescent="0.2">
      <c r="L421" s="3">
        <f t="shared" si="61"/>
        <v>545</v>
      </c>
      <c r="M421" s="5">
        <f t="shared" si="65"/>
        <v>604616.14002483245</v>
      </c>
      <c r="N421" s="14">
        <f t="shared" si="62"/>
        <v>2810.7486734123722</v>
      </c>
      <c r="O421" s="5">
        <f t="shared" si="63"/>
        <v>2519.2339167701357</v>
      </c>
      <c r="P421" s="5">
        <f t="shared" si="64"/>
        <v>604324.62526819017</v>
      </c>
    </row>
    <row r="422" spans="12:16" x14ac:dyDescent="0.2">
      <c r="L422" s="3">
        <f t="shared" si="61"/>
        <v>544</v>
      </c>
      <c r="M422" s="5">
        <f t="shared" si="65"/>
        <v>604324.62526819017</v>
      </c>
      <c r="N422" s="14">
        <f t="shared" si="62"/>
        <v>2810.7486734123722</v>
      </c>
      <c r="O422" s="5">
        <f t="shared" si="63"/>
        <v>2518.0192719507927</v>
      </c>
      <c r="P422" s="5">
        <f t="shared" si="64"/>
        <v>604031.89586672862</v>
      </c>
    </row>
    <row r="423" spans="12:16" x14ac:dyDescent="0.2">
      <c r="L423" s="3">
        <f t="shared" si="61"/>
        <v>543</v>
      </c>
      <c r="M423" s="5">
        <f t="shared" si="65"/>
        <v>604031.89586672862</v>
      </c>
      <c r="N423" s="14">
        <f t="shared" si="62"/>
        <v>2810.7486734123722</v>
      </c>
      <c r="O423" s="5">
        <f t="shared" si="63"/>
        <v>2516.7995661113696</v>
      </c>
      <c r="P423" s="5">
        <f t="shared" si="64"/>
        <v>603737.94675942766</v>
      </c>
    </row>
    <row r="424" spans="12:16" x14ac:dyDescent="0.2">
      <c r="L424" s="3">
        <f t="shared" si="61"/>
        <v>542</v>
      </c>
      <c r="M424" s="5">
        <f t="shared" si="65"/>
        <v>603737.94675942766</v>
      </c>
      <c r="N424" s="14">
        <f t="shared" si="62"/>
        <v>2810.7486734123722</v>
      </c>
      <c r="O424" s="5">
        <f t="shared" si="63"/>
        <v>2515.5747781642822</v>
      </c>
      <c r="P424" s="5">
        <f t="shared" si="64"/>
        <v>603442.77286417957</v>
      </c>
    </row>
    <row r="425" spans="12:16" x14ac:dyDescent="0.2">
      <c r="L425" s="3">
        <f t="shared" si="61"/>
        <v>541</v>
      </c>
      <c r="M425" s="5">
        <f t="shared" si="65"/>
        <v>603442.77286417957</v>
      </c>
      <c r="N425" s="14">
        <f t="shared" si="62"/>
        <v>2810.7486734123722</v>
      </c>
      <c r="O425" s="5">
        <f t="shared" si="63"/>
        <v>2514.3448869340814</v>
      </c>
      <c r="P425" s="5">
        <f t="shared" si="64"/>
        <v>603146.36907770124</v>
      </c>
    </row>
    <row r="426" spans="12:16" x14ac:dyDescent="0.2">
      <c r="L426" s="3">
        <f t="shared" si="61"/>
        <v>540</v>
      </c>
      <c r="M426" s="5">
        <f t="shared" si="65"/>
        <v>603146.36907770124</v>
      </c>
      <c r="N426" s="14">
        <f t="shared" si="62"/>
        <v>2810.7486734123722</v>
      </c>
      <c r="O426" s="5">
        <f t="shared" si="63"/>
        <v>2513.1098711570885</v>
      </c>
      <c r="P426" s="5">
        <f t="shared" si="64"/>
        <v>602848.73027544597</v>
      </c>
    </row>
    <row r="427" spans="12:16" x14ac:dyDescent="0.2">
      <c r="L427" s="3">
        <f t="shared" si="61"/>
        <v>539</v>
      </c>
      <c r="M427" s="5">
        <f t="shared" si="65"/>
        <v>602848.73027544597</v>
      </c>
      <c r="N427" s="14">
        <f t="shared" si="62"/>
        <v>2810.7486734123722</v>
      </c>
      <c r="O427" s="5">
        <f t="shared" si="63"/>
        <v>2511.869709481025</v>
      </c>
      <c r="P427" s="5">
        <f t="shared" si="64"/>
        <v>602549.85131151462</v>
      </c>
    </row>
    <row r="428" spans="12:16" x14ac:dyDescent="0.2">
      <c r="L428" s="3">
        <f t="shared" si="61"/>
        <v>538</v>
      </c>
      <c r="M428" s="5">
        <f t="shared" si="65"/>
        <v>602549.85131151462</v>
      </c>
      <c r="N428" s="14">
        <f t="shared" si="62"/>
        <v>2810.7486734123722</v>
      </c>
      <c r="O428" s="5">
        <f t="shared" si="63"/>
        <v>2510.6243804646442</v>
      </c>
      <c r="P428" s="5">
        <f t="shared" si="64"/>
        <v>602249.72701856692</v>
      </c>
    </row>
    <row r="429" spans="12:16" x14ac:dyDescent="0.2">
      <c r="L429" s="3">
        <f t="shared" si="61"/>
        <v>537</v>
      </c>
      <c r="M429" s="5">
        <f t="shared" si="65"/>
        <v>602249.72701856692</v>
      </c>
      <c r="N429" s="14">
        <f t="shared" si="62"/>
        <v>2810.7486734123722</v>
      </c>
      <c r="O429" s="5">
        <f t="shared" si="63"/>
        <v>2509.3738625773622</v>
      </c>
      <c r="P429" s="5">
        <f t="shared" si="64"/>
        <v>601948.35220773192</v>
      </c>
    </row>
    <row r="430" spans="12:16" x14ac:dyDescent="0.2">
      <c r="L430" s="3">
        <f t="shared" si="61"/>
        <v>536</v>
      </c>
      <c r="M430" s="5">
        <f t="shared" si="65"/>
        <v>601948.35220773192</v>
      </c>
      <c r="N430" s="14">
        <f t="shared" si="62"/>
        <v>2810.7486734123722</v>
      </c>
      <c r="O430" s="5">
        <f t="shared" si="63"/>
        <v>2508.1181341988831</v>
      </c>
      <c r="P430" s="5">
        <f t="shared" si="64"/>
        <v>601645.72166851838</v>
      </c>
    </row>
    <row r="431" spans="12:16" x14ac:dyDescent="0.2">
      <c r="L431" s="3">
        <f t="shared" si="61"/>
        <v>535</v>
      </c>
      <c r="M431" s="5">
        <f t="shared" si="65"/>
        <v>601645.72166851838</v>
      </c>
      <c r="N431" s="14">
        <f t="shared" si="62"/>
        <v>2810.7486734123722</v>
      </c>
      <c r="O431" s="5">
        <f t="shared" si="63"/>
        <v>2506.8571736188264</v>
      </c>
      <c r="P431" s="5">
        <f t="shared" si="64"/>
        <v>601341.83016872487</v>
      </c>
    </row>
    <row r="432" spans="12:16" x14ac:dyDescent="0.2">
      <c r="L432" s="3">
        <f t="shared" si="61"/>
        <v>534</v>
      </c>
      <c r="M432" s="5">
        <f t="shared" si="65"/>
        <v>601341.83016872487</v>
      </c>
      <c r="N432" s="14">
        <f t="shared" si="62"/>
        <v>2810.7486734123722</v>
      </c>
      <c r="O432" s="5">
        <f t="shared" si="63"/>
        <v>2505.590959036354</v>
      </c>
      <c r="P432" s="5">
        <f t="shared" si="64"/>
        <v>601036.67245434888</v>
      </c>
    </row>
    <row r="433" spans="12:16" x14ac:dyDescent="0.2">
      <c r="L433" s="3">
        <f t="shared" ref="L433:L496" si="66">IF(L432&gt;0,L432-1,0)</f>
        <v>533</v>
      </c>
      <c r="M433" s="5">
        <f t="shared" si="65"/>
        <v>601036.67245434888</v>
      </c>
      <c r="N433" s="14">
        <f t="shared" ref="N433:N496" si="67">IF(L433&gt;0,PMT(C$7/12,C$16*12,C$12)*-1,0)</f>
        <v>2810.7486734123722</v>
      </c>
      <c r="O433" s="5">
        <f t="shared" ref="O433:O496" si="68">M433*C$7*30/360</f>
        <v>2504.3194685597873</v>
      </c>
      <c r="P433" s="5">
        <f t="shared" ref="P433:P496" si="69">M433-N433+O433</f>
        <v>600730.24324949633</v>
      </c>
    </row>
    <row r="434" spans="12:16" x14ac:dyDescent="0.2">
      <c r="L434" s="3">
        <f t="shared" si="66"/>
        <v>532</v>
      </c>
      <c r="M434" s="5">
        <f t="shared" si="65"/>
        <v>600730.24324949633</v>
      </c>
      <c r="N434" s="14">
        <f t="shared" si="67"/>
        <v>2810.7486734123722</v>
      </c>
      <c r="O434" s="5">
        <f t="shared" si="68"/>
        <v>2503.0426802062348</v>
      </c>
      <c r="P434" s="5">
        <f t="shared" si="69"/>
        <v>600422.5372562902</v>
      </c>
    </row>
    <row r="435" spans="12:16" x14ac:dyDescent="0.2">
      <c r="L435" s="3">
        <f t="shared" si="66"/>
        <v>531</v>
      </c>
      <c r="M435" s="5">
        <f t="shared" si="65"/>
        <v>600422.5372562902</v>
      </c>
      <c r="N435" s="14">
        <f t="shared" si="67"/>
        <v>2810.7486734123722</v>
      </c>
      <c r="O435" s="5">
        <f t="shared" si="68"/>
        <v>2501.760571901209</v>
      </c>
      <c r="P435" s="5">
        <f t="shared" si="69"/>
        <v>600113.54915477906</v>
      </c>
    </row>
    <row r="436" spans="12:16" x14ac:dyDescent="0.2">
      <c r="L436" s="3">
        <f t="shared" si="66"/>
        <v>530</v>
      </c>
      <c r="M436" s="5">
        <f t="shared" si="65"/>
        <v>600113.54915477906</v>
      </c>
      <c r="N436" s="14">
        <f t="shared" si="67"/>
        <v>2810.7486734123722</v>
      </c>
      <c r="O436" s="5">
        <f t="shared" si="68"/>
        <v>2500.4731214782464</v>
      </c>
      <c r="P436" s="5">
        <f t="shared" si="69"/>
        <v>599803.27360284491</v>
      </c>
    </row>
    <row r="437" spans="12:16" x14ac:dyDescent="0.2">
      <c r="L437" s="3">
        <f t="shared" si="66"/>
        <v>529</v>
      </c>
      <c r="M437" s="5">
        <f t="shared" si="65"/>
        <v>599803.27360284491</v>
      </c>
      <c r="N437" s="14">
        <f t="shared" si="67"/>
        <v>2810.7486734123722</v>
      </c>
      <c r="O437" s="5">
        <f t="shared" si="68"/>
        <v>2499.1803066785205</v>
      </c>
      <c r="P437" s="5">
        <f t="shared" si="69"/>
        <v>599491.70523611107</v>
      </c>
    </row>
    <row r="438" spans="12:16" x14ac:dyDescent="0.2">
      <c r="L438" s="3">
        <f t="shared" si="66"/>
        <v>528</v>
      </c>
      <c r="M438" s="5">
        <f t="shared" si="65"/>
        <v>599491.70523611107</v>
      </c>
      <c r="N438" s="14">
        <f t="shared" si="67"/>
        <v>2810.7486734123722</v>
      </c>
      <c r="O438" s="5">
        <f t="shared" si="68"/>
        <v>2497.8821051504628</v>
      </c>
      <c r="P438" s="5">
        <f t="shared" si="69"/>
        <v>599178.8386678492</v>
      </c>
    </row>
    <row r="439" spans="12:16" x14ac:dyDescent="0.2">
      <c r="L439" s="3">
        <f t="shared" si="66"/>
        <v>527</v>
      </c>
      <c r="M439" s="5">
        <f t="shared" ref="M439:M467" si="70">IF(L439&gt;0,P438,0)</f>
        <v>599178.8386678492</v>
      </c>
      <c r="N439" s="14">
        <f t="shared" si="67"/>
        <v>2810.7486734123722</v>
      </c>
      <c r="O439" s="5">
        <f t="shared" si="68"/>
        <v>2496.5784944493716</v>
      </c>
      <c r="P439" s="5">
        <f t="shared" si="69"/>
        <v>598864.66848888621</v>
      </c>
    </row>
    <row r="440" spans="12:16" x14ac:dyDescent="0.2">
      <c r="L440" s="3">
        <f t="shared" si="66"/>
        <v>526</v>
      </c>
      <c r="M440" s="5">
        <f t="shared" si="70"/>
        <v>598864.66848888621</v>
      </c>
      <c r="N440" s="14">
        <f t="shared" si="67"/>
        <v>2810.7486734123722</v>
      </c>
      <c r="O440" s="5">
        <f t="shared" si="68"/>
        <v>2495.269452037026</v>
      </c>
      <c r="P440" s="5">
        <f t="shared" si="69"/>
        <v>598549.1892675109</v>
      </c>
    </row>
    <row r="441" spans="12:16" x14ac:dyDescent="0.2">
      <c r="L441" s="3">
        <f t="shared" si="66"/>
        <v>525</v>
      </c>
      <c r="M441" s="5">
        <f t="shared" si="70"/>
        <v>598549.1892675109</v>
      </c>
      <c r="N441" s="14">
        <f t="shared" si="67"/>
        <v>2810.7486734123722</v>
      </c>
      <c r="O441" s="5">
        <f t="shared" si="68"/>
        <v>2493.9549552812955</v>
      </c>
      <c r="P441" s="5">
        <f t="shared" si="69"/>
        <v>598232.39554937987</v>
      </c>
    </row>
    <row r="442" spans="12:16" x14ac:dyDescent="0.2">
      <c r="L442" s="3">
        <f t="shared" si="66"/>
        <v>524</v>
      </c>
      <c r="M442" s="5">
        <f t="shared" si="70"/>
        <v>598232.39554937987</v>
      </c>
      <c r="N442" s="14">
        <f t="shared" si="67"/>
        <v>2810.7486734123722</v>
      </c>
      <c r="O442" s="5">
        <f t="shared" si="68"/>
        <v>2492.6349814557498</v>
      </c>
      <c r="P442" s="5">
        <f t="shared" si="69"/>
        <v>597914.28185742325</v>
      </c>
    </row>
    <row r="443" spans="12:16" x14ac:dyDescent="0.2">
      <c r="L443" s="3">
        <f t="shared" si="66"/>
        <v>523</v>
      </c>
      <c r="M443" s="5">
        <f t="shared" si="70"/>
        <v>597914.28185742325</v>
      </c>
      <c r="N443" s="14">
        <f t="shared" si="67"/>
        <v>2810.7486734123722</v>
      </c>
      <c r="O443" s="5">
        <f t="shared" si="68"/>
        <v>2491.3095077392636</v>
      </c>
      <c r="P443" s="5">
        <f t="shared" si="69"/>
        <v>597594.84269175015</v>
      </c>
    </row>
    <row r="444" spans="12:16" x14ac:dyDescent="0.2">
      <c r="L444" s="3">
        <f t="shared" si="66"/>
        <v>522</v>
      </c>
      <c r="M444" s="5">
        <f t="shared" si="70"/>
        <v>597594.84269175015</v>
      </c>
      <c r="N444" s="14">
        <f t="shared" si="67"/>
        <v>2810.7486734123722</v>
      </c>
      <c r="O444" s="5">
        <f t="shared" si="68"/>
        <v>2489.978511215626</v>
      </c>
      <c r="P444" s="5">
        <f t="shared" si="69"/>
        <v>597274.07252955344</v>
      </c>
    </row>
    <row r="445" spans="12:16" x14ac:dyDescent="0.2">
      <c r="L445" s="3">
        <f t="shared" si="66"/>
        <v>521</v>
      </c>
      <c r="M445" s="5">
        <f t="shared" si="70"/>
        <v>597274.07252955344</v>
      </c>
      <c r="N445" s="14">
        <f t="shared" si="67"/>
        <v>2810.7486734123722</v>
      </c>
      <c r="O445" s="5">
        <f t="shared" si="68"/>
        <v>2488.6419688731394</v>
      </c>
      <c r="P445" s="5">
        <f t="shared" si="69"/>
        <v>596951.96582501417</v>
      </c>
    </row>
    <row r="446" spans="12:16" x14ac:dyDescent="0.2">
      <c r="L446" s="3">
        <f t="shared" si="66"/>
        <v>520</v>
      </c>
      <c r="M446" s="5">
        <f t="shared" si="70"/>
        <v>596951.96582501417</v>
      </c>
      <c r="N446" s="14">
        <f t="shared" si="67"/>
        <v>2810.7486734123722</v>
      </c>
      <c r="O446" s="5">
        <f t="shared" si="68"/>
        <v>2487.299857604226</v>
      </c>
      <c r="P446" s="5">
        <f t="shared" si="69"/>
        <v>596628.517009206</v>
      </c>
    </row>
    <row r="447" spans="12:16" x14ac:dyDescent="0.2">
      <c r="L447" s="3">
        <f t="shared" si="66"/>
        <v>519</v>
      </c>
      <c r="M447" s="5">
        <f t="shared" si="70"/>
        <v>596628.517009206</v>
      </c>
      <c r="N447" s="14">
        <f t="shared" si="67"/>
        <v>2810.7486734123722</v>
      </c>
      <c r="O447" s="5">
        <f t="shared" si="68"/>
        <v>2485.9521542050252</v>
      </c>
      <c r="P447" s="5">
        <f t="shared" si="69"/>
        <v>596303.7204899987</v>
      </c>
    </row>
    <row r="448" spans="12:16" x14ac:dyDescent="0.2">
      <c r="L448" s="3">
        <f t="shared" si="66"/>
        <v>518</v>
      </c>
      <c r="M448" s="5">
        <f t="shared" si="70"/>
        <v>596303.7204899987</v>
      </c>
      <c r="N448" s="14">
        <f t="shared" si="67"/>
        <v>2810.7486734123722</v>
      </c>
      <c r="O448" s="5">
        <f t="shared" si="68"/>
        <v>2484.5988353749949</v>
      </c>
      <c r="P448" s="5">
        <f t="shared" si="69"/>
        <v>595977.57065196137</v>
      </c>
    </row>
    <row r="449" spans="12:16" x14ac:dyDescent="0.2">
      <c r="L449" s="3">
        <f t="shared" si="66"/>
        <v>517</v>
      </c>
      <c r="M449" s="5">
        <f t="shared" si="70"/>
        <v>595977.57065196137</v>
      </c>
      <c r="N449" s="14">
        <f t="shared" si="67"/>
        <v>2810.7486734123722</v>
      </c>
      <c r="O449" s="5">
        <f t="shared" si="68"/>
        <v>2483.2398777165058</v>
      </c>
      <c r="P449" s="5">
        <f t="shared" si="69"/>
        <v>595650.06185626553</v>
      </c>
    </row>
    <row r="450" spans="12:16" x14ac:dyDescent="0.2">
      <c r="L450" s="3">
        <f t="shared" si="66"/>
        <v>516</v>
      </c>
      <c r="M450" s="5">
        <f t="shared" si="70"/>
        <v>595650.06185626553</v>
      </c>
      <c r="N450" s="14">
        <f t="shared" si="67"/>
        <v>2810.7486734123722</v>
      </c>
      <c r="O450" s="5">
        <f t="shared" si="68"/>
        <v>2481.8752577344394</v>
      </c>
      <c r="P450" s="5">
        <f t="shared" si="69"/>
        <v>595321.1884405876</v>
      </c>
    </row>
    <row r="451" spans="12:16" x14ac:dyDescent="0.2">
      <c r="L451" s="3">
        <f t="shared" si="66"/>
        <v>515</v>
      </c>
      <c r="M451" s="5">
        <f t="shared" si="70"/>
        <v>595321.1884405876</v>
      </c>
      <c r="N451" s="14">
        <f t="shared" si="67"/>
        <v>2810.7486734123722</v>
      </c>
      <c r="O451" s="5">
        <f t="shared" si="68"/>
        <v>2480.5049518357819</v>
      </c>
      <c r="P451" s="5">
        <f t="shared" si="69"/>
        <v>594990.94471901096</v>
      </c>
    </row>
    <row r="452" spans="12:16" x14ac:dyDescent="0.2">
      <c r="L452" s="3">
        <f t="shared" si="66"/>
        <v>514</v>
      </c>
      <c r="M452" s="5">
        <f t="shared" si="70"/>
        <v>594990.94471901096</v>
      </c>
      <c r="N452" s="14">
        <f t="shared" si="67"/>
        <v>2810.7486734123722</v>
      </c>
      <c r="O452" s="5">
        <f t="shared" si="68"/>
        <v>2479.1289363292126</v>
      </c>
      <c r="P452" s="5">
        <f t="shared" si="69"/>
        <v>594659.32498192776</v>
      </c>
    </row>
    <row r="453" spans="12:16" x14ac:dyDescent="0.2">
      <c r="L453" s="3">
        <f t="shared" si="66"/>
        <v>513</v>
      </c>
      <c r="M453" s="5">
        <f t="shared" si="70"/>
        <v>594659.32498192776</v>
      </c>
      <c r="N453" s="14">
        <f t="shared" si="67"/>
        <v>2810.7486734123722</v>
      </c>
      <c r="O453" s="5">
        <f t="shared" si="68"/>
        <v>2477.747187424699</v>
      </c>
      <c r="P453" s="5">
        <f t="shared" si="69"/>
        <v>594326.32349594007</v>
      </c>
    </row>
    <row r="454" spans="12:16" x14ac:dyDescent="0.2">
      <c r="L454" s="3">
        <f t="shared" si="66"/>
        <v>512</v>
      </c>
      <c r="M454" s="5">
        <f t="shared" si="70"/>
        <v>594326.32349594007</v>
      </c>
      <c r="N454" s="14">
        <f t="shared" si="67"/>
        <v>2810.7486734123722</v>
      </c>
      <c r="O454" s="5">
        <f t="shared" si="68"/>
        <v>2476.3596812330838</v>
      </c>
      <c r="P454" s="5">
        <f t="shared" si="69"/>
        <v>593991.93450376077</v>
      </c>
    </row>
    <row r="455" spans="12:16" x14ac:dyDescent="0.2">
      <c r="L455" s="3">
        <f t="shared" si="66"/>
        <v>511</v>
      </c>
      <c r="M455" s="5">
        <f t="shared" si="70"/>
        <v>593991.93450376077</v>
      </c>
      <c r="N455" s="14">
        <f t="shared" si="67"/>
        <v>2810.7486734123722</v>
      </c>
      <c r="O455" s="5">
        <f t="shared" si="68"/>
        <v>2474.9663937656701</v>
      </c>
      <c r="P455" s="5">
        <f t="shared" si="69"/>
        <v>593656.15222411405</v>
      </c>
    </row>
    <row r="456" spans="12:16" x14ac:dyDescent="0.2">
      <c r="L456" s="3">
        <f t="shared" si="66"/>
        <v>510</v>
      </c>
      <c r="M456" s="5">
        <f t="shared" si="70"/>
        <v>593656.15222411405</v>
      </c>
      <c r="N456" s="14">
        <f t="shared" si="67"/>
        <v>2810.7486734123722</v>
      </c>
      <c r="O456" s="5">
        <f t="shared" si="68"/>
        <v>2473.5673009338084</v>
      </c>
      <c r="P456" s="5">
        <f t="shared" si="69"/>
        <v>593318.97085163544</v>
      </c>
    </row>
    <row r="457" spans="12:16" x14ac:dyDescent="0.2">
      <c r="L457" s="3">
        <f t="shared" si="66"/>
        <v>509</v>
      </c>
      <c r="M457" s="5">
        <f t="shared" si="70"/>
        <v>593318.97085163544</v>
      </c>
      <c r="N457" s="14">
        <f t="shared" si="67"/>
        <v>2810.7486734123722</v>
      </c>
      <c r="O457" s="5">
        <f t="shared" si="68"/>
        <v>2472.1623785484812</v>
      </c>
      <c r="P457" s="5">
        <f t="shared" si="69"/>
        <v>592980.38455677161</v>
      </c>
    </row>
    <row r="458" spans="12:16" x14ac:dyDescent="0.2">
      <c r="L458" s="3">
        <f t="shared" si="66"/>
        <v>508</v>
      </c>
      <c r="M458" s="5">
        <f t="shared" si="70"/>
        <v>592980.38455677161</v>
      </c>
      <c r="N458" s="14">
        <f t="shared" si="67"/>
        <v>2810.7486734123722</v>
      </c>
      <c r="O458" s="5">
        <f t="shared" si="68"/>
        <v>2470.7516023198814</v>
      </c>
      <c r="P458" s="5">
        <f t="shared" si="69"/>
        <v>592640.38748567912</v>
      </c>
    </row>
    <row r="459" spans="12:16" x14ac:dyDescent="0.2">
      <c r="L459" s="3">
        <f t="shared" si="66"/>
        <v>507</v>
      </c>
      <c r="M459" s="5">
        <f t="shared" si="70"/>
        <v>592640.38748567912</v>
      </c>
      <c r="N459" s="14">
        <f t="shared" si="67"/>
        <v>2810.7486734123722</v>
      </c>
      <c r="O459" s="5">
        <f t="shared" si="68"/>
        <v>2469.3349478569967</v>
      </c>
      <c r="P459" s="5">
        <f t="shared" si="69"/>
        <v>592298.97376012371</v>
      </c>
    </row>
    <row r="460" spans="12:16" x14ac:dyDescent="0.2">
      <c r="L460" s="3">
        <f t="shared" si="66"/>
        <v>506</v>
      </c>
      <c r="M460" s="5">
        <f t="shared" si="70"/>
        <v>592298.97376012371</v>
      </c>
      <c r="N460" s="14">
        <f t="shared" si="67"/>
        <v>2810.7486734123722</v>
      </c>
      <c r="O460" s="5">
        <f t="shared" si="68"/>
        <v>2467.9123906671821</v>
      </c>
      <c r="P460" s="5">
        <f t="shared" si="69"/>
        <v>591956.13747737848</v>
      </c>
    </row>
    <row r="461" spans="12:16" x14ac:dyDescent="0.2">
      <c r="L461" s="3">
        <f t="shared" si="66"/>
        <v>505</v>
      </c>
      <c r="M461" s="5">
        <f t="shared" si="70"/>
        <v>591956.13747737848</v>
      </c>
      <c r="N461" s="14">
        <f t="shared" si="67"/>
        <v>2810.7486734123722</v>
      </c>
      <c r="O461" s="5">
        <f t="shared" si="68"/>
        <v>2466.4839061557436</v>
      </c>
      <c r="P461" s="5">
        <f t="shared" si="69"/>
        <v>591611.87271012191</v>
      </c>
    </row>
    <row r="462" spans="12:16" x14ac:dyDescent="0.2">
      <c r="L462" s="3">
        <f t="shared" si="66"/>
        <v>504</v>
      </c>
      <c r="M462" s="5">
        <f t="shared" si="70"/>
        <v>591611.87271012191</v>
      </c>
      <c r="N462" s="14">
        <f t="shared" si="67"/>
        <v>2810.7486734123722</v>
      </c>
      <c r="O462" s="5">
        <f t="shared" si="68"/>
        <v>2465.0494696255082</v>
      </c>
      <c r="P462" s="5">
        <f t="shared" si="69"/>
        <v>591266.17350633501</v>
      </c>
    </row>
    <row r="463" spans="12:16" x14ac:dyDescent="0.2">
      <c r="L463" s="3">
        <f t="shared" si="66"/>
        <v>503</v>
      </c>
      <c r="M463" s="5">
        <f t="shared" si="70"/>
        <v>591266.17350633501</v>
      </c>
      <c r="N463" s="14">
        <f t="shared" si="67"/>
        <v>2810.7486734123722</v>
      </c>
      <c r="O463" s="5">
        <f t="shared" si="68"/>
        <v>2463.6090562763961</v>
      </c>
      <c r="P463" s="5">
        <f t="shared" si="69"/>
        <v>590919.03388919902</v>
      </c>
    </row>
    <row r="464" spans="12:16" x14ac:dyDescent="0.2">
      <c r="L464" s="3">
        <f t="shared" si="66"/>
        <v>502</v>
      </c>
      <c r="M464" s="5">
        <f t="shared" si="70"/>
        <v>590919.03388919902</v>
      </c>
      <c r="N464" s="14">
        <f t="shared" si="67"/>
        <v>2810.7486734123722</v>
      </c>
      <c r="O464" s="5">
        <f t="shared" si="68"/>
        <v>2462.1626412049959</v>
      </c>
      <c r="P464" s="5">
        <f t="shared" si="69"/>
        <v>590570.44785699167</v>
      </c>
    </row>
    <row r="465" spans="12:16" x14ac:dyDescent="0.2">
      <c r="L465" s="3">
        <f t="shared" si="66"/>
        <v>501</v>
      </c>
      <c r="M465" s="5">
        <f t="shared" si="70"/>
        <v>590570.44785699167</v>
      </c>
      <c r="N465" s="14">
        <f t="shared" si="67"/>
        <v>2810.7486734123722</v>
      </c>
      <c r="O465" s="5">
        <f t="shared" si="68"/>
        <v>2460.7101994041323</v>
      </c>
      <c r="P465" s="5">
        <f t="shared" si="69"/>
        <v>590220.40938298346</v>
      </c>
    </row>
    <row r="466" spans="12:16" x14ac:dyDescent="0.2">
      <c r="L466" s="3">
        <f t="shared" si="66"/>
        <v>500</v>
      </c>
      <c r="M466" s="5">
        <f t="shared" si="70"/>
        <v>590220.40938298346</v>
      </c>
      <c r="N466" s="14">
        <f t="shared" si="67"/>
        <v>2810.7486734123722</v>
      </c>
      <c r="O466" s="5">
        <f t="shared" si="68"/>
        <v>2459.2517057624314</v>
      </c>
      <c r="P466" s="5">
        <f t="shared" si="69"/>
        <v>589868.91241533356</v>
      </c>
    </row>
    <row r="467" spans="12:16" x14ac:dyDescent="0.2">
      <c r="L467" s="3">
        <f t="shared" si="66"/>
        <v>499</v>
      </c>
      <c r="M467" s="5">
        <f t="shared" si="70"/>
        <v>589868.91241533356</v>
      </c>
      <c r="N467" s="14">
        <f t="shared" si="67"/>
        <v>2810.7486734123722</v>
      </c>
      <c r="O467" s="5">
        <f t="shared" si="68"/>
        <v>2457.7871350638902</v>
      </c>
      <c r="P467" s="5">
        <f t="shared" si="69"/>
        <v>589515.95087698509</v>
      </c>
    </row>
    <row r="468" spans="12:16" x14ac:dyDescent="0.2">
      <c r="L468" s="3">
        <f t="shared" si="66"/>
        <v>498</v>
      </c>
      <c r="M468" s="5">
        <f>IF(L468&gt;0,P467,0)</f>
        <v>589515.95087698509</v>
      </c>
      <c r="N468" s="14">
        <f t="shared" si="67"/>
        <v>2810.7486734123722</v>
      </c>
      <c r="O468" s="5">
        <f t="shared" si="68"/>
        <v>2456.3164619874378</v>
      </c>
      <c r="P468" s="5">
        <f t="shared" si="69"/>
        <v>589161.51866556017</v>
      </c>
    </row>
    <row r="469" spans="12:16" x14ac:dyDescent="0.2">
      <c r="L469" s="3">
        <f t="shared" si="66"/>
        <v>497</v>
      </c>
      <c r="M469" s="5">
        <f t="shared" ref="M469:M470" si="71">IF(L469&gt;0,P468,0)</f>
        <v>589161.51866556017</v>
      </c>
      <c r="N469" s="14">
        <f t="shared" si="67"/>
        <v>2810.7486734123722</v>
      </c>
      <c r="O469" s="5">
        <f t="shared" si="68"/>
        <v>2454.8396611065009</v>
      </c>
      <c r="P469" s="5">
        <f t="shared" si="69"/>
        <v>588805.60965325427</v>
      </c>
    </row>
    <row r="470" spans="12:16" x14ac:dyDescent="0.2">
      <c r="L470" s="3">
        <f t="shared" si="66"/>
        <v>496</v>
      </c>
      <c r="M470" s="5">
        <f t="shared" si="71"/>
        <v>588805.60965325427</v>
      </c>
      <c r="N470" s="14">
        <f t="shared" si="67"/>
        <v>2810.7486734123722</v>
      </c>
      <c r="O470" s="5">
        <f t="shared" si="68"/>
        <v>2453.3567068885595</v>
      </c>
      <c r="P470" s="5">
        <f t="shared" si="69"/>
        <v>588448.21768673044</v>
      </c>
    </row>
    <row r="471" spans="12:16" x14ac:dyDescent="0.2">
      <c r="L471" s="3">
        <f t="shared" si="66"/>
        <v>495</v>
      </c>
      <c r="M471" s="5">
        <f>IF(L471&gt;0,P470,0)</f>
        <v>588448.21768673044</v>
      </c>
      <c r="N471" s="14">
        <f t="shared" si="67"/>
        <v>2810.7486734123722</v>
      </c>
      <c r="O471" s="5">
        <f t="shared" si="68"/>
        <v>2451.8675736947107</v>
      </c>
      <c r="P471" s="5">
        <f t="shared" si="69"/>
        <v>588089.33658701275</v>
      </c>
    </row>
    <row r="472" spans="12:16" x14ac:dyDescent="0.2">
      <c r="L472" s="3">
        <f t="shared" si="66"/>
        <v>494</v>
      </c>
      <c r="M472" s="5">
        <f t="shared" ref="M472:M531" si="72">IF(L472&gt;0,P471,0)</f>
        <v>588089.33658701275</v>
      </c>
      <c r="N472" s="14">
        <f t="shared" si="67"/>
        <v>2810.7486734123722</v>
      </c>
      <c r="O472" s="5">
        <f t="shared" si="68"/>
        <v>2450.3722357792203</v>
      </c>
      <c r="P472" s="5">
        <f t="shared" si="69"/>
        <v>587728.96014937956</v>
      </c>
    </row>
    <row r="473" spans="12:16" x14ac:dyDescent="0.2">
      <c r="L473" s="3">
        <f t="shared" si="66"/>
        <v>493</v>
      </c>
      <c r="M473" s="5">
        <f t="shared" si="72"/>
        <v>587728.96014937956</v>
      </c>
      <c r="N473" s="14">
        <f t="shared" si="67"/>
        <v>2810.7486734123722</v>
      </c>
      <c r="O473" s="5">
        <f t="shared" si="68"/>
        <v>2448.8706672890817</v>
      </c>
      <c r="P473" s="5">
        <f t="shared" si="69"/>
        <v>587367.08214325632</v>
      </c>
    </row>
    <row r="474" spans="12:16" x14ac:dyDescent="0.2">
      <c r="L474" s="3">
        <f t="shared" si="66"/>
        <v>492</v>
      </c>
      <c r="M474" s="5">
        <f t="shared" si="72"/>
        <v>587367.08214325632</v>
      </c>
      <c r="N474" s="14">
        <f t="shared" si="67"/>
        <v>2810.7486734123722</v>
      </c>
      <c r="O474" s="5">
        <f t="shared" si="68"/>
        <v>2447.3628422635684</v>
      </c>
      <c r="P474" s="5">
        <f t="shared" si="69"/>
        <v>587003.6963121075</v>
      </c>
    </row>
    <row r="475" spans="12:16" x14ac:dyDescent="0.2">
      <c r="L475" s="3">
        <f t="shared" si="66"/>
        <v>491</v>
      </c>
      <c r="M475" s="5">
        <f t="shared" si="72"/>
        <v>587003.6963121075</v>
      </c>
      <c r="N475" s="14">
        <f t="shared" si="67"/>
        <v>2810.7486734123722</v>
      </c>
      <c r="O475" s="5">
        <f t="shared" si="68"/>
        <v>2445.8487346337811</v>
      </c>
      <c r="P475" s="5">
        <f t="shared" si="69"/>
        <v>586638.79637332889</v>
      </c>
    </row>
    <row r="476" spans="12:16" x14ac:dyDescent="0.2">
      <c r="L476" s="3">
        <f t="shared" si="66"/>
        <v>490</v>
      </c>
      <c r="M476" s="5">
        <f t="shared" si="72"/>
        <v>586638.79637332889</v>
      </c>
      <c r="N476" s="14">
        <f t="shared" si="67"/>
        <v>2810.7486734123722</v>
      </c>
      <c r="O476" s="5">
        <f t="shared" si="68"/>
        <v>2444.328318222204</v>
      </c>
      <c r="P476" s="5">
        <f t="shared" si="69"/>
        <v>586272.37601813872</v>
      </c>
    </row>
    <row r="477" spans="12:16" x14ac:dyDescent="0.2">
      <c r="L477" s="3">
        <f t="shared" si="66"/>
        <v>489</v>
      </c>
      <c r="M477" s="5">
        <f t="shared" si="72"/>
        <v>586272.37601813872</v>
      </c>
      <c r="N477" s="14">
        <f t="shared" si="67"/>
        <v>2810.7486734123722</v>
      </c>
      <c r="O477" s="5">
        <f t="shared" si="68"/>
        <v>2442.8015667422446</v>
      </c>
      <c r="P477" s="5">
        <f t="shared" si="69"/>
        <v>585904.4289114686</v>
      </c>
    </row>
    <row r="478" spans="12:16" x14ac:dyDescent="0.2">
      <c r="L478" s="3">
        <f t="shared" si="66"/>
        <v>488</v>
      </c>
      <c r="M478" s="5">
        <f t="shared" si="72"/>
        <v>585904.4289114686</v>
      </c>
      <c r="N478" s="14">
        <f t="shared" si="67"/>
        <v>2810.7486734123722</v>
      </c>
      <c r="O478" s="5">
        <f t="shared" si="68"/>
        <v>2441.2684537977862</v>
      </c>
      <c r="P478" s="5">
        <f t="shared" si="69"/>
        <v>585534.94869185402</v>
      </c>
    </row>
    <row r="479" spans="12:16" x14ac:dyDescent="0.2">
      <c r="L479" s="3">
        <f t="shared" si="66"/>
        <v>487</v>
      </c>
      <c r="M479" s="5">
        <f t="shared" si="72"/>
        <v>585534.94869185402</v>
      </c>
      <c r="N479" s="14">
        <f t="shared" si="67"/>
        <v>2810.7486734123722</v>
      </c>
      <c r="O479" s="5">
        <f t="shared" si="68"/>
        <v>2439.7289528827255</v>
      </c>
      <c r="P479" s="5">
        <f t="shared" si="69"/>
        <v>585163.92897132435</v>
      </c>
    </row>
    <row r="480" spans="12:16" x14ac:dyDescent="0.2">
      <c r="L480" s="3">
        <f t="shared" si="66"/>
        <v>486</v>
      </c>
      <c r="M480" s="5">
        <f t="shared" si="72"/>
        <v>585163.92897132435</v>
      </c>
      <c r="N480" s="14">
        <f t="shared" si="67"/>
        <v>2810.7486734123722</v>
      </c>
      <c r="O480" s="5">
        <f t="shared" si="68"/>
        <v>2438.1830373805183</v>
      </c>
      <c r="P480" s="5">
        <f t="shared" si="69"/>
        <v>584791.36333529255</v>
      </c>
    </row>
    <row r="481" spans="12:16" x14ac:dyDescent="0.2">
      <c r="L481" s="3">
        <f t="shared" si="66"/>
        <v>485</v>
      </c>
      <c r="M481" s="5">
        <f t="shared" si="72"/>
        <v>584791.36333529255</v>
      </c>
      <c r="N481" s="14">
        <f t="shared" si="67"/>
        <v>2810.7486734123722</v>
      </c>
      <c r="O481" s="5">
        <f t="shared" si="68"/>
        <v>2436.6306805637191</v>
      </c>
      <c r="P481" s="5">
        <f t="shared" si="69"/>
        <v>584417.24534244393</v>
      </c>
    </row>
    <row r="482" spans="12:16" x14ac:dyDescent="0.2">
      <c r="L482" s="3">
        <f t="shared" si="66"/>
        <v>484</v>
      </c>
      <c r="M482" s="5">
        <f t="shared" si="72"/>
        <v>584417.24534244393</v>
      </c>
      <c r="N482" s="14">
        <f t="shared" si="67"/>
        <v>2810.7486734123722</v>
      </c>
      <c r="O482" s="5">
        <f t="shared" si="68"/>
        <v>2435.0718555935164</v>
      </c>
      <c r="P482" s="5">
        <f t="shared" si="69"/>
        <v>584041.56852462504</v>
      </c>
    </row>
    <row r="483" spans="12:16" x14ac:dyDescent="0.2">
      <c r="L483" s="3">
        <f t="shared" si="66"/>
        <v>483</v>
      </c>
      <c r="M483" s="5">
        <f t="shared" si="72"/>
        <v>584041.56852462504</v>
      </c>
      <c r="N483" s="14">
        <f t="shared" si="67"/>
        <v>2810.7486734123722</v>
      </c>
      <c r="O483" s="5">
        <f t="shared" si="68"/>
        <v>2433.506535519271</v>
      </c>
      <c r="P483" s="5">
        <f t="shared" si="69"/>
        <v>583664.32638673193</v>
      </c>
    </row>
    <row r="484" spans="12:16" x14ac:dyDescent="0.2">
      <c r="L484" s="3">
        <f t="shared" si="66"/>
        <v>482</v>
      </c>
      <c r="M484" s="5">
        <f t="shared" si="72"/>
        <v>583664.32638673193</v>
      </c>
      <c r="N484" s="14">
        <f t="shared" si="67"/>
        <v>2810.7486734123722</v>
      </c>
      <c r="O484" s="5">
        <f t="shared" si="68"/>
        <v>2431.93469327805</v>
      </c>
      <c r="P484" s="5">
        <f t="shared" si="69"/>
        <v>583285.51240659761</v>
      </c>
    </row>
    <row r="485" spans="12:16" x14ac:dyDescent="0.2">
      <c r="L485" s="3">
        <f t="shared" si="66"/>
        <v>481</v>
      </c>
      <c r="M485" s="5">
        <f t="shared" si="72"/>
        <v>583285.51240659761</v>
      </c>
      <c r="N485" s="14">
        <f t="shared" si="67"/>
        <v>2810.7486734123722</v>
      </c>
      <c r="O485" s="5">
        <f t="shared" si="68"/>
        <v>2430.3563016941566</v>
      </c>
      <c r="P485" s="5">
        <f t="shared" si="69"/>
        <v>582905.12003487942</v>
      </c>
    </row>
    <row r="486" spans="12:16" x14ac:dyDescent="0.2">
      <c r="L486" s="3">
        <f t="shared" si="66"/>
        <v>480</v>
      </c>
      <c r="M486" s="5">
        <f t="shared" si="72"/>
        <v>582905.12003487942</v>
      </c>
      <c r="N486" s="14">
        <f t="shared" si="67"/>
        <v>2810.7486734123722</v>
      </c>
      <c r="O486" s="5">
        <f t="shared" si="68"/>
        <v>2428.7713334786645</v>
      </c>
      <c r="P486" s="5">
        <f t="shared" si="69"/>
        <v>582523.14269494568</v>
      </c>
    </row>
    <row r="487" spans="12:16" x14ac:dyDescent="0.2">
      <c r="L487" s="3">
        <f t="shared" si="66"/>
        <v>479</v>
      </c>
      <c r="M487" s="5">
        <f t="shared" si="72"/>
        <v>582523.14269494568</v>
      </c>
      <c r="N487" s="14">
        <f t="shared" si="67"/>
        <v>2810.7486734123722</v>
      </c>
      <c r="O487" s="5">
        <f t="shared" si="68"/>
        <v>2427.1797612289402</v>
      </c>
      <c r="P487" s="5">
        <f t="shared" si="69"/>
        <v>582139.57378276228</v>
      </c>
    </row>
    <row r="488" spans="12:16" x14ac:dyDescent="0.2">
      <c r="L488" s="3">
        <f t="shared" si="66"/>
        <v>478</v>
      </c>
      <c r="M488" s="5">
        <f t="shared" si="72"/>
        <v>582139.57378276228</v>
      </c>
      <c r="N488" s="14">
        <f t="shared" si="67"/>
        <v>2810.7486734123722</v>
      </c>
      <c r="O488" s="5">
        <f t="shared" si="68"/>
        <v>2425.581557428176</v>
      </c>
      <c r="P488" s="5">
        <f t="shared" si="69"/>
        <v>581754.40666677814</v>
      </c>
    </row>
    <row r="489" spans="12:16" x14ac:dyDescent="0.2">
      <c r="L489" s="3">
        <f t="shared" si="66"/>
        <v>477</v>
      </c>
      <c r="M489" s="5">
        <f t="shared" si="72"/>
        <v>581754.40666677814</v>
      </c>
      <c r="N489" s="14">
        <f t="shared" si="67"/>
        <v>2810.7486734123722</v>
      </c>
      <c r="O489" s="5">
        <f t="shared" si="68"/>
        <v>2423.9766944449093</v>
      </c>
      <c r="P489" s="5">
        <f t="shared" si="69"/>
        <v>581367.63468781067</v>
      </c>
    </row>
    <row r="490" spans="12:16" x14ac:dyDescent="0.2">
      <c r="L490" s="3">
        <f t="shared" si="66"/>
        <v>476</v>
      </c>
      <c r="M490" s="5">
        <f t="shared" si="72"/>
        <v>581367.63468781067</v>
      </c>
      <c r="N490" s="14">
        <f t="shared" si="67"/>
        <v>2810.7486734123722</v>
      </c>
      <c r="O490" s="5">
        <f t="shared" si="68"/>
        <v>2422.3651445325449</v>
      </c>
      <c r="P490" s="5">
        <f t="shared" si="69"/>
        <v>580979.25115893083</v>
      </c>
    </row>
    <row r="491" spans="12:16" x14ac:dyDescent="0.2">
      <c r="L491" s="3">
        <f t="shared" si="66"/>
        <v>475</v>
      </c>
      <c r="M491" s="5">
        <f t="shared" si="72"/>
        <v>580979.25115893083</v>
      </c>
      <c r="N491" s="14">
        <f t="shared" si="67"/>
        <v>2810.7486734123722</v>
      </c>
      <c r="O491" s="5">
        <f t="shared" si="68"/>
        <v>2420.7468798288783</v>
      </c>
      <c r="P491" s="5">
        <f t="shared" si="69"/>
        <v>580589.24936534732</v>
      </c>
    </row>
    <row r="492" spans="12:16" x14ac:dyDescent="0.2">
      <c r="L492" s="3">
        <f t="shared" si="66"/>
        <v>474</v>
      </c>
      <c r="M492" s="5">
        <f t="shared" si="72"/>
        <v>580589.24936534732</v>
      </c>
      <c r="N492" s="14">
        <f t="shared" si="67"/>
        <v>2810.7486734123722</v>
      </c>
      <c r="O492" s="5">
        <f t="shared" si="68"/>
        <v>2419.121872355614</v>
      </c>
      <c r="P492" s="5">
        <f t="shared" si="69"/>
        <v>580197.62256429053</v>
      </c>
    </row>
    <row r="493" spans="12:16" x14ac:dyDescent="0.2">
      <c r="L493" s="3">
        <f t="shared" si="66"/>
        <v>473</v>
      </c>
      <c r="M493" s="5">
        <f t="shared" si="72"/>
        <v>580197.62256429053</v>
      </c>
      <c r="N493" s="14">
        <f t="shared" si="67"/>
        <v>2810.7486734123722</v>
      </c>
      <c r="O493" s="5">
        <f t="shared" si="68"/>
        <v>2417.4900940178773</v>
      </c>
      <c r="P493" s="5">
        <f t="shared" si="69"/>
        <v>579804.36398489599</v>
      </c>
    </row>
    <row r="494" spans="12:16" x14ac:dyDescent="0.2">
      <c r="L494" s="3">
        <f t="shared" si="66"/>
        <v>472</v>
      </c>
      <c r="M494" s="5">
        <f t="shared" si="72"/>
        <v>579804.36398489599</v>
      </c>
      <c r="N494" s="14">
        <f t="shared" si="67"/>
        <v>2810.7486734123722</v>
      </c>
      <c r="O494" s="5">
        <f t="shared" si="68"/>
        <v>2415.8515166037332</v>
      </c>
      <c r="P494" s="5">
        <f t="shared" si="69"/>
        <v>579409.46682808734</v>
      </c>
    </row>
    <row r="495" spans="12:16" x14ac:dyDescent="0.2">
      <c r="L495" s="3">
        <f t="shared" si="66"/>
        <v>471</v>
      </c>
      <c r="M495" s="5">
        <f t="shared" si="72"/>
        <v>579409.46682808734</v>
      </c>
      <c r="N495" s="14">
        <f t="shared" si="67"/>
        <v>2810.7486734123722</v>
      </c>
      <c r="O495" s="5">
        <f t="shared" si="68"/>
        <v>2414.2061117836975</v>
      </c>
      <c r="P495" s="5">
        <f t="shared" si="69"/>
        <v>579012.92426645872</v>
      </c>
    </row>
    <row r="496" spans="12:16" x14ac:dyDescent="0.2">
      <c r="L496" s="3">
        <f t="shared" si="66"/>
        <v>470</v>
      </c>
      <c r="M496" s="5">
        <f t="shared" si="72"/>
        <v>579012.92426645872</v>
      </c>
      <c r="N496" s="14">
        <f t="shared" si="67"/>
        <v>2810.7486734123722</v>
      </c>
      <c r="O496" s="5">
        <f t="shared" si="68"/>
        <v>2412.5538511102445</v>
      </c>
      <c r="P496" s="5">
        <f t="shared" si="69"/>
        <v>578614.72944415663</v>
      </c>
    </row>
    <row r="497" spans="12:16" x14ac:dyDescent="0.2">
      <c r="L497" s="3">
        <f t="shared" ref="L497:L560" si="73">IF(L496&gt;0,L496-1,0)</f>
        <v>469</v>
      </c>
      <c r="M497" s="5">
        <f t="shared" si="72"/>
        <v>578614.72944415663</v>
      </c>
      <c r="N497" s="14">
        <f t="shared" ref="N497:N560" si="74">IF(L497&gt;0,PMT(C$7/12,C$16*12,C$12)*-1,0)</f>
        <v>2810.7486734123722</v>
      </c>
      <c r="O497" s="5">
        <f t="shared" ref="O497:O560" si="75">M497*C$7*30/360</f>
        <v>2410.8947060173195</v>
      </c>
      <c r="P497" s="5">
        <f t="shared" ref="P497:P560" si="76">M497-N497+O497</f>
        <v>578214.8754767616</v>
      </c>
    </row>
    <row r="498" spans="12:16" x14ac:dyDescent="0.2">
      <c r="L498" s="3">
        <f t="shared" si="73"/>
        <v>468</v>
      </c>
      <c r="M498" s="5">
        <f t="shared" si="72"/>
        <v>578214.8754767616</v>
      </c>
      <c r="N498" s="14">
        <f t="shared" si="74"/>
        <v>2810.7486734123722</v>
      </c>
      <c r="O498" s="5">
        <f t="shared" si="75"/>
        <v>2409.2286478198403</v>
      </c>
      <c r="P498" s="5">
        <f t="shared" si="76"/>
        <v>577813.35545116907</v>
      </c>
    </row>
    <row r="499" spans="12:16" x14ac:dyDescent="0.2">
      <c r="L499" s="3">
        <f t="shared" si="73"/>
        <v>467</v>
      </c>
      <c r="M499" s="5">
        <f t="shared" si="72"/>
        <v>577813.35545116907</v>
      </c>
      <c r="N499" s="14">
        <f t="shared" si="74"/>
        <v>2810.7486734123722</v>
      </c>
      <c r="O499" s="5">
        <f t="shared" si="75"/>
        <v>2407.5556477132045</v>
      </c>
      <c r="P499" s="5">
        <f t="shared" si="76"/>
        <v>577410.16242546996</v>
      </c>
    </row>
    <row r="500" spans="12:16" x14ac:dyDescent="0.2">
      <c r="L500" s="3">
        <f t="shared" si="73"/>
        <v>466</v>
      </c>
      <c r="M500" s="5">
        <f t="shared" si="72"/>
        <v>577410.16242546996</v>
      </c>
      <c r="N500" s="14">
        <f t="shared" si="74"/>
        <v>2810.7486734123722</v>
      </c>
      <c r="O500" s="5">
        <f t="shared" si="75"/>
        <v>2405.8756767727918</v>
      </c>
      <c r="P500" s="5">
        <f t="shared" si="76"/>
        <v>577005.28942883038</v>
      </c>
    </row>
    <row r="501" spans="12:16" x14ac:dyDescent="0.2">
      <c r="L501" s="3">
        <f t="shared" si="73"/>
        <v>465</v>
      </c>
      <c r="M501" s="5">
        <f t="shared" si="72"/>
        <v>577005.28942883038</v>
      </c>
      <c r="N501" s="14">
        <f t="shared" si="74"/>
        <v>2810.7486734123722</v>
      </c>
      <c r="O501" s="5">
        <f t="shared" si="75"/>
        <v>2404.1887059534602</v>
      </c>
      <c r="P501" s="5">
        <f t="shared" si="76"/>
        <v>576598.72946137143</v>
      </c>
    </row>
    <row r="502" spans="12:16" x14ac:dyDescent="0.2">
      <c r="L502" s="3">
        <f t="shared" si="73"/>
        <v>464</v>
      </c>
      <c r="M502" s="5">
        <f t="shared" si="72"/>
        <v>576598.72946137143</v>
      </c>
      <c r="N502" s="14">
        <f t="shared" si="74"/>
        <v>2810.7486734123722</v>
      </c>
      <c r="O502" s="5">
        <f t="shared" si="75"/>
        <v>2402.4947060890481</v>
      </c>
      <c r="P502" s="5">
        <f t="shared" si="76"/>
        <v>576190.47549404809</v>
      </c>
    </row>
    <row r="503" spans="12:16" x14ac:dyDescent="0.2">
      <c r="L503" s="3">
        <f t="shared" si="73"/>
        <v>463</v>
      </c>
      <c r="M503" s="5">
        <f t="shared" si="72"/>
        <v>576190.47549404809</v>
      </c>
      <c r="N503" s="14">
        <f t="shared" si="74"/>
        <v>2810.7486734123722</v>
      </c>
      <c r="O503" s="5">
        <f t="shared" si="75"/>
        <v>2400.7936478918673</v>
      </c>
      <c r="P503" s="5">
        <f t="shared" si="76"/>
        <v>575780.52046852757</v>
      </c>
    </row>
    <row r="504" spans="12:16" x14ac:dyDescent="0.2">
      <c r="L504" s="3">
        <f t="shared" si="73"/>
        <v>462</v>
      </c>
      <c r="M504" s="5">
        <f t="shared" si="72"/>
        <v>575780.52046852757</v>
      </c>
      <c r="N504" s="14">
        <f t="shared" si="74"/>
        <v>2810.7486734123722</v>
      </c>
      <c r="O504" s="5">
        <f t="shared" si="75"/>
        <v>2399.0855019521982</v>
      </c>
      <c r="P504" s="5">
        <f t="shared" si="76"/>
        <v>575368.85729706741</v>
      </c>
    </row>
    <row r="505" spans="12:16" x14ac:dyDescent="0.2">
      <c r="L505" s="3">
        <f t="shared" si="73"/>
        <v>461</v>
      </c>
      <c r="M505" s="5">
        <f t="shared" si="72"/>
        <v>575368.85729706741</v>
      </c>
      <c r="N505" s="14">
        <f t="shared" si="74"/>
        <v>2810.7486734123722</v>
      </c>
      <c r="O505" s="5">
        <f t="shared" si="75"/>
        <v>2397.3702387377812</v>
      </c>
      <c r="P505" s="5">
        <f t="shared" si="76"/>
        <v>574955.47886239283</v>
      </c>
    </row>
    <row r="506" spans="12:16" x14ac:dyDescent="0.2">
      <c r="L506" s="3">
        <f t="shared" si="73"/>
        <v>460</v>
      </c>
      <c r="M506" s="5">
        <f t="shared" si="72"/>
        <v>574955.47886239283</v>
      </c>
      <c r="N506" s="14">
        <f t="shared" si="74"/>
        <v>2810.7486734123722</v>
      </c>
      <c r="O506" s="5">
        <f t="shared" si="75"/>
        <v>2395.6478285933035</v>
      </c>
      <c r="P506" s="5">
        <f t="shared" si="76"/>
        <v>574540.37801757373</v>
      </c>
    </row>
    <row r="507" spans="12:16" x14ac:dyDescent="0.2">
      <c r="L507" s="3">
        <f t="shared" si="73"/>
        <v>459</v>
      </c>
      <c r="M507" s="5">
        <f t="shared" si="72"/>
        <v>574540.37801757373</v>
      </c>
      <c r="N507" s="14">
        <f t="shared" si="74"/>
        <v>2810.7486734123722</v>
      </c>
      <c r="O507" s="5">
        <f t="shared" si="75"/>
        <v>2393.9182417398906</v>
      </c>
      <c r="P507" s="5">
        <f t="shared" si="76"/>
        <v>574123.54758590122</v>
      </c>
    </row>
    <row r="508" spans="12:16" x14ac:dyDescent="0.2">
      <c r="L508" s="3">
        <f t="shared" si="73"/>
        <v>458</v>
      </c>
      <c r="M508" s="5">
        <f t="shared" si="72"/>
        <v>574123.54758590122</v>
      </c>
      <c r="N508" s="14">
        <f t="shared" si="74"/>
        <v>2810.7486734123722</v>
      </c>
      <c r="O508" s="5">
        <f t="shared" si="75"/>
        <v>2392.1814482745885</v>
      </c>
      <c r="P508" s="5">
        <f t="shared" si="76"/>
        <v>573704.9803607635</v>
      </c>
    </row>
    <row r="509" spans="12:16" x14ac:dyDescent="0.2">
      <c r="L509" s="3">
        <f t="shared" si="73"/>
        <v>457</v>
      </c>
      <c r="M509" s="5">
        <f t="shared" si="72"/>
        <v>573704.9803607635</v>
      </c>
      <c r="N509" s="14">
        <f t="shared" si="74"/>
        <v>2810.7486734123722</v>
      </c>
      <c r="O509" s="5">
        <f t="shared" si="75"/>
        <v>2390.4374181698481</v>
      </c>
      <c r="P509" s="5">
        <f t="shared" si="76"/>
        <v>573284.66910552094</v>
      </c>
    </row>
    <row r="510" spans="12:16" x14ac:dyDescent="0.2">
      <c r="L510" s="3">
        <f t="shared" si="73"/>
        <v>456</v>
      </c>
      <c r="M510" s="5">
        <f t="shared" si="72"/>
        <v>573284.66910552094</v>
      </c>
      <c r="N510" s="14">
        <f t="shared" si="74"/>
        <v>2810.7486734123722</v>
      </c>
      <c r="O510" s="5">
        <f t="shared" si="75"/>
        <v>2388.6861212730041</v>
      </c>
      <c r="P510" s="5">
        <f t="shared" si="76"/>
        <v>572862.60655338154</v>
      </c>
    </row>
    <row r="511" spans="12:16" x14ac:dyDescent="0.2">
      <c r="L511" s="3">
        <f t="shared" si="73"/>
        <v>455</v>
      </c>
      <c r="M511" s="5">
        <f t="shared" si="72"/>
        <v>572862.60655338154</v>
      </c>
      <c r="N511" s="14">
        <f t="shared" si="74"/>
        <v>2810.7486734123722</v>
      </c>
      <c r="O511" s="5">
        <f t="shared" si="75"/>
        <v>2386.9275273057565</v>
      </c>
      <c r="P511" s="5">
        <f t="shared" si="76"/>
        <v>572438.78540727496</v>
      </c>
    </row>
    <row r="512" spans="12:16" x14ac:dyDescent="0.2">
      <c r="L512" s="3">
        <f t="shared" si="73"/>
        <v>454</v>
      </c>
      <c r="M512" s="5">
        <f t="shared" si="72"/>
        <v>572438.78540727496</v>
      </c>
      <c r="N512" s="14">
        <f t="shared" si="74"/>
        <v>2810.7486734123722</v>
      </c>
      <c r="O512" s="5">
        <f t="shared" si="75"/>
        <v>2385.1616058636455</v>
      </c>
      <c r="P512" s="5">
        <f t="shared" si="76"/>
        <v>572013.19833972619</v>
      </c>
    </row>
    <row r="513" spans="12:16" x14ac:dyDescent="0.2">
      <c r="L513" s="3">
        <f t="shared" si="73"/>
        <v>453</v>
      </c>
      <c r="M513" s="5">
        <f t="shared" si="72"/>
        <v>572013.19833972619</v>
      </c>
      <c r="N513" s="14">
        <f t="shared" si="74"/>
        <v>2810.7486734123722</v>
      </c>
      <c r="O513" s="5">
        <f t="shared" si="75"/>
        <v>2383.3883264155261</v>
      </c>
      <c r="P513" s="5">
        <f t="shared" si="76"/>
        <v>571585.83799272939</v>
      </c>
    </row>
    <row r="514" spans="12:16" x14ac:dyDescent="0.2">
      <c r="L514" s="3">
        <f t="shared" si="73"/>
        <v>452</v>
      </c>
      <c r="M514" s="5">
        <f t="shared" si="72"/>
        <v>571585.83799272939</v>
      </c>
      <c r="N514" s="14">
        <f t="shared" si="74"/>
        <v>2810.7486734123722</v>
      </c>
      <c r="O514" s="5">
        <f t="shared" si="75"/>
        <v>2381.6076583030394</v>
      </c>
      <c r="P514" s="5">
        <f t="shared" si="76"/>
        <v>571156.69697762001</v>
      </c>
    </row>
    <row r="515" spans="12:16" x14ac:dyDescent="0.2">
      <c r="L515" s="3">
        <f t="shared" si="73"/>
        <v>451</v>
      </c>
      <c r="M515" s="5">
        <f t="shared" si="72"/>
        <v>571156.69697762001</v>
      </c>
      <c r="N515" s="14">
        <f t="shared" si="74"/>
        <v>2810.7486734123722</v>
      </c>
      <c r="O515" s="5">
        <f t="shared" si="75"/>
        <v>2379.8195707400832</v>
      </c>
      <c r="P515" s="5">
        <f t="shared" si="76"/>
        <v>570725.76787494775</v>
      </c>
    </row>
    <row r="516" spans="12:16" x14ac:dyDescent="0.2">
      <c r="L516" s="3">
        <f t="shared" si="73"/>
        <v>450</v>
      </c>
      <c r="M516" s="5">
        <f t="shared" si="72"/>
        <v>570725.76787494775</v>
      </c>
      <c r="N516" s="14">
        <f t="shared" si="74"/>
        <v>2810.7486734123722</v>
      </c>
      <c r="O516" s="5">
        <f t="shared" si="75"/>
        <v>2378.0240328122823</v>
      </c>
      <c r="P516" s="5">
        <f t="shared" si="76"/>
        <v>570293.04323434772</v>
      </c>
    </row>
    <row r="517" spans="12:16" x14ac:dyDescent="0.2">
      <c r="L517" s="3">
        <f t="shared" si="73"/>
        <v>449</v>
      </c>
      <c r="M517" s="5">
        <f t="shared" si="72"/>
        <v>570293.04323434772</v>
      </c>
      <c r="N517" s="14">
        <f t="shared" si="74"/>
        <v>2810.7486734123722</v>
      </c>
      <c r="O517" s="5">
        <f t="shared" si="75"/>
        <v>2376.2210134764487</v>
      </c>
      <c r="P517" s="5">
        <f t="shared" si="76"/>
        <v>569858.51557441184</v>
      </c>
    </row>
    <row r="518" spans="12:16" x14ac:dyDescent="0.2">
      <c r="L518" s="3">
        <f t="shared" si="73"/>
        <v>448</v>
      </c>
      <c r="M518" s="5">
        <f t="shared" si="72"/>
        <v>569858.51557441184</v>
      </c>
      <c r="N518" s="14">
        <f t="shared" si="74"/>
        <v>2810.7486734123722</v>
      </c>
      <c r="O518" s="5">
        <f t="shared" si="75"/>
        <v>2374.4104815600494</v>
      </c>
      <c r="P518" s="5">
        <f t="shared" si="76"/>
        <v>569422.17738255952</v>
      </c>
    </row>
    <row r="519" spans="12:16" x14ac:dyDescent="0.2">
      <c r="L519" s="3">
        <f t="shared" si="73"/>
        <v>447</v>
      </c>
      <c r="M519" s="5">
        <f t="shared" si="72"/>
        <v>569422.17738255952</v>
      </c>
      <c r="N519" s="14">
        <f t="shared" si="74"/>
        <v>2810.7486734123722</v>
      </c>
      <c r="O519" s="5">
        <f t="shared" si="75"/>
        <v>2372.5924057606649</v>
      </c>
      <c r="P519" s="5">
        <f t="shared" si="76"/>
        <v>568984.02111490781</v>
      </c>
    </row>
    <row r="520" spans="12:16" x14ac:dyDescent="0.2">
      <c r="L520" s="3">
        <f t="shared" si="73"/>
        <v>446</v>
      </c>
      <c r="M520" s="5">
        <f t="shared" si="72"/>
        <v>568984.02111490781</v>
      </c>
      <c r="N520" s="14">
        <f t="shared" si="74"/>
        <v>2810.7486734123722</v>
      </c>
      <c r="O520" s="5">
        <f t="shared" si="75"/>
        <v>2370.7667546454495</v>
      </c>
      <c r="P520" s="5">
        <f t="shared" si="76"/>
        <v>568544.03919614095</v>
      </c>
    </row>
    <row r="521" spans="12:16" x14ac:dyDescent="0.2">
      <c r="L521" s="3">
        <f t="shared" si="73"/>
        <v>445</v>
      </c>
      <c r="M521" s="5">
        <f t="shared" si="72"/>
        <v>568544.03919614095</v>
      </c>
      <c r="N521" s="14">
        <f t="shared" si="74"/>
        <v>2810.7486734123722</v>
      </c>
      <c r="O521" s="5">
        <f t="shared" si="75"/>
        <v>2368.9334966505871</v>
      </c>
      <c r="P521" s="5">
        <f t="shared" si="76"/>
        <v>568102.22401937912</v>
      </c>
    </row>
    <row r="522" spans="12:16" x14ac:dyDescent="0.2">
      <c r="L522" s="3">
        <f t="shared" si="73"/>
        <v>444</v>
      </c>
      <c r="M522" s="5">
        <f t="shared" si="72"/>
        <v>568102.22401937912</v>
      </c>
      <c r="N522" s="14">
        <f t="shared" si="74"/>
        <v>2810.7486734123722</v>
      </c>
      <c r="O522" s="5">
        <f t="shared" si="75"/>
        <v>2367.0926000807463</v>
      </c>
      <c r="P522" s="5">
        <f t="shared" si="76"/>
        <v>567658.56794604752</v>
      </c>
    </row>
    <row r="523" spans="12:16" x14ac:dyDescent="0.2">
      <c r="L523" s="3">
        <f t="shared" si="73"/>
        <v>443</v>
      </c>
      <c r="M523" s="5">
        <f t="shared" si="72"/>
        <v>567658.56794604752</v>
      </c>
      <c r="N523" s="14">
        <f t="shared" si="74"/>
        <v>2810.7486734123722</v>
      </c>
      <c r="O523" s="5">
        <f t="shared" si="75"/>
        <v>2365.2440331085313</v>
      </c>
      <c r="P523" s="5">
        <f t="shared" si="76"/>
        <v>567213.06330574374</v>
      </c>
    </row>
    <row r="524" spans="12:16" x14ac:dyDescent="0.2">
      <c r="L524" s="3">
        <f t="shared" si="73"/>
        <v>442</v>
      </c>
      <c r="M524" s="5">
        <f t="shared" si="72"/>
        <v>567213.06330574374</v>
      </c>
      <c r="N524" s="14">
        <f t="shared" si="74"/>
        <v>2810.7486734123722</v>
      </c>
      <c r="O524" s="5">
        <f t="shared" si="75"/>
        <v>2363.3877637739324</v>
      </c>
      <c r="P524" s="5">
        <f t="shared" si="76"/>
        <v>566765.70239610528</v>
      </c>
    </row>
    <row r="525" spans="12:16" x14ac:dyDescent="0.2">
      <c r="L525" s="3">
        <f t="shared" si="73"/>
        <v>441</v>
      </c>
      <c r="M525" s="5">
        <f t="shared" si="72"/>
        <v>566765.70239610528</v>
      </c>
      <c r="N525" s="14">
        <f t="shared" si="74"/>
        <v>2810.7486734123722</v>
      </c>
      <c r="O525" s="5">
        <f t="shared" si="75"/>
        <v>2361.5237599837724</v>
      </c>
      <c r="P525" s="5">
        <f t="shared" si="76"/>
        <v>566316.47748267674</v>
      </c>
    </row>
    <row r="526" spans="12:16" x14ac:dyDescent="0.2">
      <c r="L526" s="3">
        <f t="shared" si="73"/>
        <v>440</v>
      </c>
      <c r="M526" s="5">
        <f t="shared" si="72"/>
        <v>566316.47748267674</v>
      </c>
      <c r="N526" s="14">
        <f t="shared" si="74"/>
        <v>2810.7486734123722</v>
      </c>
      <c r="O526" s="5">
        <f t="shared" si="75"/>
        <v>2359.6519895111533</v>
      </c>
      <c r="P526" s="5">
        <f t="shared" si="76"/>
        <v>565865.38079877547</v>
      </c>
    </row>
    <row r="527" spans="12:16" x14ac:dyDescent="0.2">
      <c r="L527" s="3">
        <f t="shared" si="73"/>
        <v>439</v>
      </c>
      <c r="M527" s="5">
        <f t="shared" si="72"/>
        <v>565865.38079877547</v>
      </c>
      <c r="N527" s="14">
        <f t="shared" si="74"/>
        <v>2810.7486734123722</v>
      </c>
      <c r="O527" s="5">
        <f t="shared" si="75"/>
        <v>2357.772419994898</v>
      </c>
      <c r="P527" s="5">
        <f t="shared" si="76"/>
        <v>565412.40454535803</v>
      </c>
    </row>
    <row r="528" spans="12:16" x14ac:dyDescent="0.2">
      <c r="L528" s="3">
        <f t="shared" si="73"/>
        <v>438</v>
      </c>
      <c r="M528" s="5">
        <f t="shared" si="72"/>
        <v>565412.40454535803</v>
      </c>
      <c r="N528" s="14">
        <f t="shared" si="74"/>
        <v>2810.7486734123722</v>
      </c>
      <c r="O528" s="5">
        <f t="shared" si="75"/>
        <v>2355.8850189389918</v>
      </c>
      <c r="P528" s="5">
        <f t="shared" si="76"/>
        <v>564957.5408908847</v>
      </c>
    </row>
    <row r="529" spans="12:16" x14ac:dyDescent="0.2">
      <c r="L529" s="3">
        <f t="shared" si="73"/>
        <v>437</v>
      </c>
      <c r="M529" s="5">
        <f t="shared" si="72"/>
        <v>564957.5408908847</v>
      </c>
      <c r="N529" s="14">
        <f t="shared" si="74"/>
        <v>2810.7486734123722</v>
      </c>
      <c r="O529" s="5">
        <f t="shared" si="75"/>
        <v>2353.9897537120196</v>
      </c>
      <c r="P529" s="5">
        <f t="shared" si="76"/>
        <v>564500.7819711843</v>
      </c>
    </row>
    <row r="530" spans="12:16" x14ac:dyDescent="0.2">
      <c r="L530" s="3">
        <f t="shared" si="73"/>
        <v>436</v>
      </c>
      <c r="M530" s="5">
        <f t="shared" si="72"/>
        <v>564500.7819711843</v>
      </c>
      <c r="N530" s="14">
        <f t="shared" si="74"/>
        <v>2810.7486734123722</v>
      </c>
      <c r="O530" s="5">
        <f t="shared" si="75"/>
        <v>2352.0865915466011</v>
      </c>
      <c r="P530" s="5">
        <f t="shared" si="76"/>
        <v>564042.11988931859</v>
      </c>
    </row>
    <row r="531" spans="12:16" x14ac:dyDescent="0.2">
      <c r="L531" s="3">
        <f t="shared" si="73"/>
        <v>435</v>
      </c>
      <c r="M531" s="5">
        <f t="shared" si="72"/>
        <v>564042.11988931859</v>
      </c>
      <c r="N531" s="14">
        <f t="shared" si="74"/>
        <v>2810.7486734123722</v>
      </c>
      <c r="O531" s="5">
        <f t="shared" si="75"/>
        <v>2350.1754995388278</v>
      </c>
      <c r="P531" s="5">
        <f t="shared" si="76"/>
        <v>563581.546715445</v>
      </c>
    </row>
    <row r="532" spans="12:16" x14ac:dyDescent="0.2">
      <c r="L532" s="3">
        <f t="shared" si="73"/>
        <v>434</v>
      </c>
      <c r="M532" s="5">
        <f>IF(L532&gt;0,P531,0)</f>
        <v>563581.546715445</v>
      </c>
      <c r="N532" s="14">
        <f t="shared" si="74"/>
        <v>2810.7486734123722</v>
      </c>
      <c r="O532" s="5">
        <f t="shared" si="75"/>
        <v>2348.2564446476877</v>
      </c>
      <c r="P532" s="5">
        <f t="shared" si="76"/>
        <v>563119.05448668031</v>
      </c>
    </row>
    <row r="533" spans="12:16" x14ac:dyDescent="0.2">
      <c r="L533" s="3">
        <f t="shared" si="73"/>
        <v>433</v>
      </c>
      <c r="M533" s="5">
        <f t="shared" ref="M533:M560" si="77">IF(L533&gt;0,P532,0)</f>
        <v>563119.05448668031</v>
      </c>
      <c r="N533" s="14">
        <f t="shared" si="74"/>
        <v>2810.7486734123722</v>
      </c>
      <c r="O533" s="5">
        <f t="shared" si="75"/>
        <v>2346.3293936945015</v>
      </c>
      <c r="P533" s="5">
        <f t="shared" si="76"/>
        <v>562654.63520696247</v>
      </c>
    </row>
    <row r="534" spans="12:16" x14ac:dyDescent="0.2">
      <c r="L534" s="3">
        <f t="shared" si="73"/>
        <v>432</v>
      </c>
      <c r="M534" s="5">
        <f t="shared" si="77"/>
        <v>562654.63520696247</v>
      </c>
      <c r="N534" s="14">
        <f t="shared" si="74"/>
        <v>2810.7486734123722</v>
      </c>
      <c r="O534" s="5">
        <f t="shared" si="75"/>
        <v>2344.3943133623438</v>
      </c>
      <c r="P534" s="5">
        <f t="shared" si="76"/>
        <v>562188.28084691241</v>
      </c>
    </row>
    <row r="535" spans="12:16" x14ac:dyDescent="0.2">
      <c r="L535" s="3">
        <f t="shared" si="73"/>
        <v>431</v>
      </c>
      <c r="M535" s="5">
        <f t="shared" si="77"/>
        <v>562188.28084691241</v>
      </c>
      <c r="N535" s="14">
        <f t="shared" si="74"/>
        <v>2810.7486734123722</v>
      </c>
      <c r="O535" s="5">
        <f t="shared" si="75"/>
        <v>2342.4511701954689</v>
      </c>
      <c r="P535" s="5">
        <f t="shared" si="76"/>
        <v>561719.98334369552</v>
      </c>
    </row>
    <row r="536" spans="12:16" x14ac:dyDescent="0.2">
      <c r="L536" s="3">
        <f t="shared" si="73"/>
        <v>430</v>
      </c>
      <c r="M536" s="5">
        <f t="shared" si="77"/>
        <v>561719.98334369552</v>
      </c>
      <c r="N536" s="14">
        <f t="shared" si="74"/>
        <v>2810.7486734123722</v>
      </c>
      <c r="O536" s="5">
        <f t="shared" si="75"/>
        <v>2340.4999305987317</v>
      </c>
      <c r="P536" s="5">
        <f t="shared" si="76"/>
        <v>561249.73460088193</v>
      </c>
    </row>
    <row r="537" spans="12:16" x14ac:dyDescent="0.2">
      <c r="L537" s="3">
        <f t="shared" si="73"/>
        <v>429</v>
      </c>
      <c r="M537" s="5">
        <f t="shared" si="77"/>
        <v>561249.73460088193</v>
      </c>
      <c r="N537" s="14">
        <f t="shared" si="74"/>
        <v>2810.7486734123722</v>
      </c>
      <c r="O537" s="5">
        <f t="shared" si="75"/>
        <v>2338.5405608370079</v>
      </c>
      <c r="P537" s="5">
        <f t="shared" si="76"/>
        <v>560777.52648830658</v>
      </c>
    </row>
    <row r="538" spans="12:16" x14ac:dyDescent="0.2">
      <c r="L538" s="3">
        <f t="shared" si="73"/>
        <v>428</v>
      </c>
      <c r="M538" s="5">
        <f t="shared" si="77"/>
        <v>560777.52648830658</v>
      </c>
      <c r="N538" s="14">
        <f t="shared" si="74"/>
        <v>2810.7486734123722</v>
      </c>
      <c r="O538" s="5">
        <f t="shared" si="75"/>
        <v>2336.5730270346107</v>
      </c>
      <c r="P538" s="5">
        <f t="shared" si="76"/>
        <v>560303.35084192886</v>
      </c>
    </row>
    <row r="539" spans="12:16" x14ac:dyDescent="0.2">
      <c r="L539" s="3">
        <f t="shared" si="73"/>
        <v>427</v>
      </c>
      <c r="M539" s="5">
        <f t="shared" si="77"/>
        <v>560303.35084192886</v>
      </c>
      <c r="N539" s="14">
        <f t="shared" si="74"/>
        <v>2810.7486734123722</v>
      </c>
      <c r="O539" s="5">
        <f t="shared" si="75"/>
        <v>2334.5972951747035</v>
      </c>
      <c r="P539" s="5">
        <f t="shared" si="76"/>
        <v>559827.19946369121</v>
      </c>
    </row>
    <row r="540" spans="12:16" x14ac:dyDescent="0.2">
      <c r="L540" s="3">
        <f t="shared" si="73"/>
        <v>426</v>
      </c>
      <c r="M540" s="5">
        <f t="shared" si="77"/>
        <v>559827.19946369121</v>
      </c>
      <c r="N540" s="14">
        <f t="shared" si="74"/>
        <v>2810.7486734123722</v>
      </c>
      <c r="O540" s="5">
        <f t="shared" si="75"/>
        <v>2332.6133310987134</v>
      </c>
      <c r="P540" s="5">
        <f t="shared" si="76"/>
        <v>559349.06412137754</v>
      </c>
    </row>
    <row r="541" spans="12:16" x14ac:dyDescent="0.2">
      <c r="L541" s="3">
        <f t="shared" si="73"/>
        <v>425</v>
      </c>
      <c r="M541" s="5">
        <f t="shared" si="77"/>
        <v>559349.06412137754</v>
      </c>
      <c r="N541" s="14">
        <f t="shared" si="74"/>
        <v>2810.7486734123722</v>
      </c>
      <c r="O541" s="5">
        <f t="shared" si="75"/>
        <v>2330.6211005057398</v>
      </c>
      <c r="P541" s="5">
        <f t="shared" si="76"/>
        <v>558868.93654847087</v>
      </c>
    </row>
    <row r="542" spans="12:16" x14ac:dyDescent="0.2">
      <c r="L542" s="3">
        <f t="shared" si="73"/>
        <v>424</v>
      </c>
      <c r="M542" s="5">
        <f t="shared" si="77"/>
        <v>558868.93654847087</v>
      </c>
      <c r="N542" s="14">
        <f t="shared" si="74"/>
        <v>2810.7486734123722</v>
      </c>
      <c r="O542" s="5">
        <f t="shared" si="75"/>
        <v>2328.620568951962</v>
      </c>
      <c r="P542" s="5">
        <f t="shared" si="76"/>
        <v>558386.80844401044</v>
      </c>
    </row>
    <row r="543" spans="12:16" x14ac:dyDescent="0.2">
      <c r="L543" s="3">
        <f t="shared" si="73"/>
        <v>423</v>
      </c>
      <c r="M543" s="5">
        <f t="shared" si="77"/>
        <v>558386.80844401044</v>
      </c>
      <c r="N543" s="14">
        <f t="shared" si="74"/>
        <v>2810.7486734123722</v>
      </c>
      <c r="O543" s="5">
        <f t="shared" si="75"/>
        <v>2326.6117018500436</v>
      </c>
      <c r="P543" s="5">
        <f t="shared" si="76"/>
        <v>557902.67147244816</v>
      </c>
    </row>
    <row r="544" spans="12:16" x14ac:dyDescent="0.2">
      <c r="L544" s="3">
        <f t="shared" si="73"/>
        <v>422</v>
      </c>
      <c r="M544" s="5">
        <f t="shared" si="77"/>
        <v>557902.67147244816</v>
      </c>
      <c r="N544" s="14">
        <f t="shared" si="74"/>
        <v>2810.7486734123722</v>
      </c>
      <c r="O544" s="5">
        <f t="shared" si="75"/>
        <v>2324.5944644685342</v>
      </c>
      <c r="P544" s="5">
        <f t="shared" si="76"/>
        <v>557416.51726350433</v>
      </c>
    </row>
    <row r="545" spans="12:16" x14ac:dyDescent="0.2">
      <c r="L545" s="3">
        <f t="shared" si="73"/>
        <v>421</v>
      </c>
      <c r="M545" s="5">
        <f t="shared" si="77"/>
        <v>557416.51726350433</v>
      </c>
      <c r="N545" s="14">
        <f t="shared" si="74"/>
        <v>2810.7486734123722</v>
      </c>
      <c r="O545" s="5">
        <f t="shared" si="75"/>
        <v>2322.5688219312683</v>
      </c>
      <c r="P545" s="5">
        <f t="shared" si="76"/>
        <v>556928.33741202322</v>
      </c>
    </row>
    <row r="546" spans="12:16" x14ac:dyDescent="0.2">
      <c r="L546" s="3">
        <f t="shared" si="73"/>
        <v>420</v>
      </c>
      <c r="M546" s="5">
        <f t="shared" si="77"/>
        <v>556928.33741202322</v>
      </c>
      <c r="N546" s="14">
        <f t="shared" si="74"/>
        <v>2810.7486734123722</v>
      </c>
      <c r="O546" s="5">
        <f t="shared" si="75"/>
        <v>2320.5347392167632</v>
      </c>
      <c r="P546" s="5">
        <f t="shared" si="76"/>
        <v>556438.12347782764</v>
      </c>
    </row>
    <row r="547" spans="12:16" x14ac:dyDescent="0.2">
      <c r="L547" s="3">
        <f t="shared" si="73"/>
        <v>419</v>
      </c>
      <c r="M547" s="5">
        <f t="shared" si="77"/>
        <v>556438.12347782764</v>
      </c>
      <c r="N547" s="14">
        <f t="shared" si="74"/>
        <v>2810.7486734123722</v>
      </c>
      <c r="O547" s="5">
        <f t="shared" si="75"/>
        <v>2318.4921811576155</v>
      </c>
      <c r="P547" s="5">
        <f t="shared" si="76"/>
        <v>555945.86698557285</v>
      </c>
    </row>
    <row r="548" spans="12:16" x14ac:dyDescent="0.2">
      <c r="L548" s="3">
        <f t="shared" si="73"/>
        <v>418</v>
      </c>
      <c r="M548" s="5">
        <f t="shared" si="77"/>
        <v>555945.86698557285</v>
      </c>
      <c r="N548" s="14">
        <f t="shared" si="74"/>
        <v>2810.7486734123722</v>
      </c>
      <c r="O548" s="5">
        <f t="shared" si="75"/>
        <v>2316.4411124398871</v>
      </c>
      <c r="P548" s="5">
        <f t="shared" si="76"/>
        <v>555451.55942460033</v>
      </c>
    </row>
    <row r="549" spans="12:16" x14ac:dyDescent="0.2">
      <c r="L549" s="3">
        <f t="shared" si="73"/>
        <v>417</v>
      </c>
      <c r="M549" s="5">
        <f t="shared" si="77"/>
        <v>555451.55942460033</v>
      </c>
      <c r="N549" s="14">
        <f t="shared" si="74"/>
        <v>2810.7486734123722</v>
      </c>
      <c r="O549" s="5">
        <f t="shared" si="75"/>
        <v>2314.3814976025014</v>
      </c>
      <c r="P549" s="5">
        <f t="shared" si="76"/>
        <v>554955.19224879041</v>
      </c>
    </row>
    <row r="550" spans="12:16" x14ac:dyDescent="0.2">
      <c r="L550" s="3">
        <f t="shared" si="73"/>
        <v>416</v>
      </c>
      <c r="M550" s="5">
        <f t="shared" si="77"/>
        <v>554955.19224879041</v>
      </c>
      <c r="N550" s="14">
        <f t="shared" si="74"/>
        <v>2810.7486734123722</v>
      </c>
      <c r="O550" s="5">
        <f t="shared" si="75"/>
        <v>2312.3133010366264</v>
      </c>
      <c r="P550" s="5">
        <f t="shared" si="76"/>
        <v>554456.75687641464</v>
      </c>
    </row>
    <row r="551" spans="12:16" x14ac:dyDescent="0.2">
      <c r="L551" s="3">
        <f t="shared" si="73"/>
        <v>415</v>
      </c>
      <c r="M551" s="5">
        <f t="shared" si="77"/>
        <v>554456.75687641464</v>
      </c>
      <c r="N551" s="14">
        <f t="shared" si="74"/>
        <v>2810.7486734123722</v>
      </c>
      <c r="O551" s="5">
        <f t="shared" si="75"/>
        <v>2310.2364869850612</v>
      </c>
      <c r="P551" s="5">
        <f t="shared" si="76"/>
        <v>553956.24468998739</v>
      </c>
    </row>
    <row r="552" spans="12:16" x14ac:dyDescent="0.2">
      <c r="L552" s="3">
        <f t="shared" si="73"/>
        <v>414</v>
      </c>
      <c r="M552" s="5">
        <f t="shared" si="77"/>
        <v>553956.24468998739</v>
      </c>
      <c r="N552" s="14">
        <f t="shared" si="74"/>
        <v>2810.7486734123722</v>
      </c>
      <c r="O552" s="5">
        <f t="shared" si="75"/>
        <v>2308.1510195416145</v>
      </c>
      <c r="P552" s="5">
        <f t="shared" si="76"/>
        <v>553453.64703611669</v>
      </c>
    </row>
    <row r="553" spans="12:16" x14ac:dyDescent="0.2">
      <c r="L553" s="3">
        <f t="shared" si="73"/>
        <v>413</v>
      </c>
      <c r="M553" s="5">
        <f t="shared" si="77"/>
        <v>553453.64703611669</v>
      </c>
      <c r="N553" s="14">
        <f t="shared" si="74"/>
        <v>2810.7486734123722</v>
      </c>
      <c r="O553" s="5">
        <f t="shared" si="75"/>
        <v>2306.0568626504864</v>
      </c>
      <c r="P553" s="5">
        <f t="shared" si="76"/>
        <v>552948.95522535476</v>
      </c>
    </row>
    <row r="554" spans="12:16" x14ac:dyDescent="0.2">
      <c r="L554" s="3">
        <f t="shared" si="73"/>
        <v>412</v>
      </c>
      <c r="M554" s="5">
        <f t="shared" si="77"/>
        <v>552948.95522535476</v>
      </c>
      <c r="N554" s="14">
        <f t="shared" si="74"/>
        <v>2810.7486734123722</v>
      </c>
      <c r="O554" s="5">
        <f t="shared" si="75"/>
        <v>2303.9539801056453</v>
      </c>
      <c r="P554" s="5">
        <f t="shared" si="76"/>
        <v>552442.16053204809</v>
      </c>
    </row>
    <row r="555" spans="12:16" x14ac:dyDescent="0.2">
      <c r="L555" s="3">
        <f t="shared" si="73"/>
        <v>411</v>
      </c>
      <c r="M555" s="5">
        <f t="shared" si="77"/>
        <v>552442.16053204809</v>
      </c>
      <c r="N555" s="14">
        <f t="shared" si="74"/>
        <v>2810.7486734123722</v>
      </c>
      <c r="O555" s="5">
        <f t="shared" si="75"/>
        <v>2301.8423355502005</v>
      </c>
      <c r="P555" s="5">
        <f t="shared" si="76"/>
        <v>551933.25419418595</v>
      </c>
    </row>
    <row r="556" spans="12:16" x14ac:dyDescent="0.2">
      <c r="L556" s="3">
        <f t="shared" si="73"/>
        <v>410</v>
      </c>
      <c r="M556" s="5">
        <f t="shared" si="77"/>
        <v>551933.25419418595</v>
      </c>
      <c r="N556" s="14">
        <f t="shared" si="74"/>
        <v>2810.7486734123722</v>
      </c>
      <c r="O556" s="5">
        <f t="shared" si="75"/>
        <v>2299.7218924757749</v>
      </c>
      <c r="P556" s="5">
        <f t="shared" si="76"/>
        <v>551422.22741324932</v>
      </c>
    </row>
    <row r="557" spans="12:16" x14ac:dyDescent="0.2">
      <c r="L557" s="3">
        <f t="shared" si="73"/>
        <v>409</v>
      </c>
      <c r="M557" s="5">
        <f t="shared" si="77"/>
        <v>551422.22741324932</v>
      </c>
      <c r="N557" s="14">
        <f t="shared" si="74"/>
        <v>2810.7486734123722</v>
      </c>
      <c r="O557" s="5">
        <f t="shared" si="75"/>
        <v>2297.5926142218723</v>
      </c>
      <c r="P557" s="5">
        <f t="shared" si="76"/>
        <v>550909.0713540588</v>
      </c>
    </row>
    <row r="558" spans="12:16" x14ac:dyDescent="0.2">
      <c r="L558" s="3">
        <f t="shared" si="73"/>
        <v>408</v>
      </c>
      <c r="M558" s="5">
        <f t="shared" si="77"/>
        <v>550909.0713540588</v>
      </c>
      <c r="N558" s="14">
        <f t="shared" si="74"/>
        <v>2810.7486734123722</v>
      </c>
      <c r="O558" s="5">
        <f t="shared" si="75"/>
        <v>2295.4544639752448</v>
      </c>
      <c r="P558" s="5">
        <f t="shared" si="76"/>
        <v>550393.77714462171</v>
      </c>
    </row>
    <row r="559" spans="12:16" x14ac:dyDescent="0.2">
      <c r="L559" s="3">
        <f t="shared" si="73"/>
        <v>407</v>
      </c>
      <c r="M559" s="5">
        <f t="shared" si="77"/>
        <v>550393.77714462171</v>
      </c>
      <c r="N559" s="14">
        <f t="shared" si="74"/>
        <v>2810.7486734123722</v>
      </c>
      <c r="O559" s="5">
        <f t="shared" si="75"/>
        <v>2293.3074047692571</v>
      </c>
      <c r="P559" s="5">
        <f t="shared" si="76"/>
        <v>549876.33587597858</v>
      </c>
    </row>
    <row r="560" spans="12:16" x14ac:dyDescent="0.2">
      <c r="L560" s="3">
        <f t="shared" si="73"/>
        <v>406</v>
      </c>
      <c r="M560" s="5">
        <f t="shared" si="77"/>
        <v>549876.33587597858</v>
      </c>
      <c r="N560" s="14">
        <f t="shared" si="74"/>
        <v>2810.7486734123722</v>
      </c>
      <c r="O560" s="5">
        <f t="shared" si="75"/>
        <v>2291.1513994832444</v>
      </c>
      <c r="P560" s="5">
        <f t="shared" si="76"/>
        <v>549356.73860204942</v>
      </c>
    </row>
    <row r="561" spans="12:16" x14ac:dyDescent="0.2">
      <c r="L561" s="3">
        <f t="shared" ref="L561:L619" si="78">IF(L560&gt;0,L560-1,0)</f>
        <v>405</v>
      </c>
      <c r="M561" s="5">
        <f>IF(L561&gt;0,P560,0)</f>
        <v>549356.73860204942</v>
      </c>
      <c r="N561" s="14">
        <f t="shared" ref="N561:N619" si="79">IF(L561&gt;0,PMT(C$7/12,C$16*12,C$12)*-1,0)</f>
        <v>2810.7486734123722</v>
      </c>
      <c r="O561" s="5">
        <f t="shared" ref="O561:O619" si="80">M561*C$7*30/360</f>
        <v>2288.9864108418724</v>
      </c>
      <c r="P561" s="5">
        <f t="shared" ref="P561:P619" si="81">M561-N561+O561</f>
        <v>548834.97633947898</v>
      </c>
    </row>
    <row r="562" spans="12:16" x14ac:dyDescent="0.2">
      <c r="L562" s="3">
        <f t="shared" si="78"/>
        <v>404</v>
      </c>
      <c r="M562" s="5">
        <f t="shared" ref="M562:M585" si="82">IF(L562&gt;0,P561,0)</f>
        <v>548834.97633947898</v>
      </c>
      <c r="N562" s="14">
        <f t="shared" si="79"/>
        <v>2810.7486734123722</v>
      </c>
      <c r="O562" s="5">
        <f t="shared" si="80"/>
        <v>2286.812401414496</v>
      </c>
      <c r="P562" s="5">
        <f t="shared" si="81"/>
        <v>548311.04006748111</v>
      </c>
    </row>
    <row r="563" spans="12:16" x14ac:dyDescent="0.2">
      <c r="L563" s="3">
        <f t="shared" si="78"/>
        <v>403</v>
      </c>
      <c r="M563" s="5">
        <f t="shared" si="82"/>
        <v>548311.04006748111</v>
      </c>
      <c r="N563" s="14">
        <f t="shared" si="79"/>
        <v>2810.7486734123722</v>
      </c>
      <c r="O563" s="5">
        <f t="shared" si="80"/>
        <v>2284.629333614505</v>
      </c>
      <c r="P563" s="5">
        <f t="shared" si="81"/>
        <v>547784.92072768323</v>
      </c>
    </row>
    <row r="564" spans="12:16" x14ac:dyDescent="0.2">
      <c r="L564" s="3">
        <f t="shared" si="78"/>
        <v>402</v>
      </c>
      <c r="M564" s="5">
        <f t="shared" si="82"/>
        <v>547784.92072768323</v>
      </c>
      <c r="N564" s="14">
        <f t="shared" si="79"/>
        <v>2810.7486734123722</v>
      </c>
      <c r="O564" s="5">
        <f t="shared" si="80"/>
        <v>2282.4371696986805</v>
      </c>
      <c r="P564" s="5">
        <f t="shared" si="81"/>
        <v>547256.60922396951</v>
      </c>
    </row>
    <row r="565" spans="12:16" x14ac:dyDescent="0.2">
      <c r="L565" s="3">
        <f t="shared" si="78"/>
        <v>401</v>
      </c>
      <c r="M565" s="5">
        <f t="shared" si="82"/>
        <v>547256.60922396951</v>
      </c>
      <c r="N565" s="14">
        <f t="shared" si="79"/>
        <v>2810.7486734123722</v>
      </c>
      <c r="O565" s="5">
        <f t="shared" si="80"/>
        <v>2280.2358717665402</v>
      </c>
      <c r="P565" s="5">
        <f t="shared" si="81"/>
        <v>546726.09642232372</v>
      </c>
    </row>
    <row r="566" spans="12:16" x14ac:dyDescent="0.2">
      <c r="L566" s="3">
        <f t="shared" si="78"/>
        <v>400</v>
      </c>
      <c r="M566" s="5">
        <f t="shared" si="82"/>
        <v>546726.09642232372</v>
      </c>
      <c r="N566" s="14">
        <f t="shared" si="79"/>
        <v>2810.7486734123722</v>
      </c>
      <c r="O566" s="5">
        <f t="shared" si="80"/>
        <v>2278.0254017596822</v>
      </c>
      <c r="P566" s="5">
        <f t="shared" si="81"/>
        <v>546193.37315067102</v>
      </c>
    </row>
    <row r="567" spans="12:16" x14ac:dyDescent="0.2">
      <c r="L567" s="3">
        <f t="shared" si="78"/>
        <v>399</v>
      </c>
      <c r="M567" s="5">
        <f t="shared" si="82"/>
        <v>546193.37315067102</v>
      </c>
      <c r="N567" s="14">
        <f t="shared" si="79"/>
        <v>2810.7486734123722</v>
      </c>
      <c r="O567" s="5">
        <f t="shared" si="80"/>
        <v>2275.8057214611295</v>
      </c>
      <c r="P567" s="5">
        <f t="shared" si="81"/>
        <v>545658.43019871973</v>
      </c>
    </row>
    <row r="568" spans="12:16" x14ac:dyDescent="0.2">
      <c r="L568" s="3">
        <f t="shared" si="78"/>
        <v>398</v>
      </c>
      <c r="M568" s="5">
        <f t="shared" si="82"/>
        <v>545658.43019871973</v>
      </c>
      <c r="N568" s="14">
        <f t="shared" si="79"/>
        <v>2810.7486734123722</v>
      </c>
      <c r="O568" s="5">
        <f t="shared" si="80"/>
        <v>2273.5767924946654</v>
      </c>
      <c r="P568" s="5">
        <f t="shared" si="81"/>
        <v>545121.25831780198</v>
      </c>
    </row>
    <row r="569" spans="12:16" x14ac:dyDescent="0.2">
      <c r="L569" s="3">
        <f t="shared" si="78"/>
        <v>397</v>
      </c>
      <c r="M569" s="5">
        <f t="shared" si="82"/>
        <v>545121.25831780198</v>
      </c>
      <c r="N569" s="14">
        <f t="shared" si="79"/>
        <v>2810.7486734123722</v>
      </c>
      <c r="O569" s="5">
        <f t="shared" si="80"/>
        <v>2271.3385763241749</v>
      </c>
      <c r="P569" s="5">
        <f t="shared" si="81"/>
        <v>544581.84822071379</v>
      </c>
    </row>
    <row r="570" spans="12:16" x14ac:dyDescent="0.2">
      <c r="L570" s="3">
        <f t="shared" si="78"/>
        <v>396</v>
      </c>
      <c r="M570" s="5">
        <f t="shared" si="82"/>
        <v>544581.84822071379</v>
      </c>
      <c r="N570" s="14">
        <f t="shared" si="79"/>
        <v>2810.7486734123722</v>
      </c>
      <c r="O570" s="5">
        <f t="shared" si="80"/>
        <v>2269.0910342529742</v>
      </c>
      <c r="P570" s="5">
        <f t="shared" si="81"/>
        <v>544040.19058155443</v>
      </c>
    </row>
    <row r="571" spans="12:16" x14ac:dyDescent="0.2">
      <c r="L571" s="3">
        <f t="shared" si="78"/>
        <v>395</v>
      </c>
      <c r="M571" s="5">
        <f t="shared" si="82"/>
        <v>544040.19058155443</v>
      </c>
      <c r="N571" s="14">
        <f t="shared" si="79"/>
        <v>2810.7486734123722</v>
      </c>
      <c r="O571" s="5">
        <f t="shared" si="80"/>
        <v>2266.8341274231434</v>
      </c>
      <c r="P571" s="5">
        <f t="shared" si="81"/>
        <v>543496.27603556518</v>
      </c>
    </row>
    <row r="572" spans="12:16" x14ac:dyDescent="0.2">
      <c r="L572" s="3">
        <f t="shared" si="78"/>
        <v>394</v>
      </c>
      <c r="M572" s="5">
        <f t="shared" si="82"/>
        <v>543496.27603556518</v>
      </c>
      <c r="N572" s="14">
        <f t="shared" si="79"/>
        <v>2810.7486734123722</v>
      </c>
      <c r="O572" s="5">
        <f t="shared" si="80"/>
        <v>2264.5678168148552</v>
      </c>
      <c r="P572" s="5">
        <f t="shared" si="81"/>
        <v>542950.09517896769</v>
      </c>
    </row>
    <row r="573" spans="12:16" x14ac:dyDescent="0.2">
      <c r="L573" s="3">
        <f t="shared" si="78"/>
        <v>393</v>
      </c>
      <c r="M573" s="5">
        <f t="shared" si="82"/>
        <v>542950.09517896769</v>
      </c>
      <c r="N573" s="14">
        <f t="shared" si="79"/>
        <v>2810.7486734123722</v>
      </c>
      <c r="O573" s="5">
        <f t="shared" si="80"/>
        <v>2262.292063245699</v>
      </c>
      <c r="P573" s="5">
        <f t="shared" si="81"/>
        <v>542401.63856880099</v>
      </c>
    </row>
    <row r="574" spans="12:16" x14ac:dyDescent="0.2">
      <c r="L574" s="3">
        <f t="shared" si="78"/>
        <v>392</v>
      </c>
      <c r="M574" s="5">
        <f t="shared" si="82"/>
        <v>542401.63856880099</v>
      </c>
      <c r="N574" s="14">
        <f t="shared" si="79"/>
        <v>2810.7486734123722</v>
      </c>
      <c r="O574" s="5">
        <f t="shared" si="80"/>
        <v>2260.0068273700044</v>
      </c>
      <c r="P574" s="5">
        <f t="shared" si="81"/>
        <v>541850.89672275865</v>
      </c>
    </row>
    <row r="575" spans="12:16" x14ac:dyDescent="0.2">
      <c r="L575" s="3">
        <f t="shared" si="78"/>
        <v>391</v>
      </c>
      <c r="M575" s="5">
        <f t="shared" si="82"/>
        <v>541850.89672275865</v>
      </c>
      <c r="N575" s="14">
        <f t="shared" si="79"/>
        <v>2810.7486734123722</v>
      </c>
      <c r="O575" s="5">
        <f t="shared" si="80"/>
        <v>2257.7120696781612</v>
      </c>
      <c r="P575" s="5">
        <f t="shared" si="81"/>
        <v>541297.86011902441</v>
      </c>
    </row>
    <row r="576" spans="12:16" x14ac:dyDescent="0.2">
      <c r="L576" s="3">
        <f t="shared" si="78"/>
        <v>390</v>
      </c>
      <c r="M576" s="5">
        <f t="shared" si="82"/>
        <v>541297.86011902441</v>
      </c>
      <c r="N576" s="14">
        <f t="shared" si="79"/>
        <v>2810.7486734123722</v>
      </c>
      <c r="O576" s="5">
        <f t="shared" si="80"/>
        <v>2255.407750495935</v>
      </c>
      <c r="P576" s="5">
        <f t="shared" si="81"/>
        <v>540742.51919610798</v>
      </c>
    </row>
    <row r="577" spans="12:16" x14ac:dyDescent="0.2">
      <c r="L577" s="3">
        <f t="shared" si="78"/>
        <v>389</v>
      </c>
      <c r="M577" s="5">
        <f t="shared" si="82"/>
        <v>540742.51919610798</v>
      </c>
      <c r="N577" s="14">
        <f t="shared" si="79"/>
        <v>2810.7486734123722</v>
      </c>
      <c r="O577" s="5">
        <f t="shared" si="80"/>
        <v>2253.0938299837835</v>
      </c>
      <c r="P577" s="5">
        <f t="shared" si="81"/>
        <v>540184.86435267935</v>
      </c>
    </row>
    <row r="578" spans="12:16" x14ac:dyDescent="0.2">
      <c r="L578" s="3">
        <f t="shared" si="78"/>
        <v>388</v>
      </c>
      <c r="M578" s="5">
        <f t="shared" si="82"/>
        <v>540184.86435267935</v>
      </c>
      <c r="N578" s="14">
        <f t="shared" si="79"/>
        <v>2810.7486734123722</v>
      </c>
      <c r="O578" s="5">
        <f t="shared" si="80"/>
        <v>2250.7702681361638</v>
      </c>
      <c r="P578" s="5">
        <f t="shared" si="81"/>
        <v>539624.88594740315</v>
      </c>
    </row>
    <row r="579" spans="12:16" x14ac:dyDescent="0.2">
      <c r="L579" s="3">
        <f t="shared" si="78"/>
        <v>387</v>
      </c>
      <c r="M579" s="5">
        <f t="shared" si="82"/>
        <v>539624.88594740315</v>
      </c>
      <c r="N579" s="14">
        <f t="shared" si="79"/>
        <v>2810.7486734123722</v>
      </c>
      <c r="O579" s="5">
        <f t="shared" si="80"/>
        <v>2248.4370247808465</v>
      </c>
      <c r="P579" s="5">
        <f t="shared" si="81"/>
        <v>539062.57429877168</v>
      </c>
    </row>
    <row r="580" spans="12:16" x14ac:dyDescent="0.2">
      <c r="L580" s="3">
        <f t="shared" si="78"/>
        <v>386</v>
      </c>
      <c r="M580" s="5">
        <f t="shared" si="82"/>
        <v>539062.57429877168</v>
      </c>
      <c r="N580" s="14">
        <f t="shared" si="79"/>
        <v>2810.7486734123722</v>
      </c>
      <c r="O580" s="5">
        <f t="shared" si="80"/>
        <v>2246.0940595782154</v>
      </c>
      <c r="P580" s="5">
        <f t="shared" si="81"/>
        <v>538497.91968493757</v>
      </c>
    </row>
    <row r="581" spans="12:16" x14ac:dyDescent="0.2">
      <c r="L581" s="3">
        <f t="shared" si="78"/>
        <v>385</v>
      </c>
      <c r="M581" s="5">
        <f t="shared" si="82"/>
        <v>538497.91968493757</v>
      </c>
      <c r="N581" s="14">
        <f t="shared" si="79"/>
        <v>2810.7486734123722</v>
      </c>
      <c r="O581" s="5">
        <f t="shared" si="80"/>
        <v>2243.7413320205733</v>
      </c>
      <c r="P581" s="5">
        <f t="shared" si="81"/>
        <v>537930.91234354582</v>
      </c>
    </row>
    <row r="582" spans="12:16" x14ac:dyDescent="0.2">
      <c r="L582" s="3">
        <f t="shared" si="78"/>
        <v>384</v>
      </c>
      <c r="M582" s="5">
        <f t="shared" si="82"/>
        <v>537930.91234354582</v>
      </c>
      <c r="N582" s="14">
        <f t="shared" si="79"/>
        <v>2810.7486734123722</v>
      </c>
      <c r="O582" s="5">
        <f t="shared" si="80"/>
        <v>2241.3788014314414</v>
      </c>
      <c r="P582" s="5">
        <f t="shared" si="81"/>
        <v>537361.54247156484</v>
      </c>
    </row>
    <row r="583" spans="12:16" x14ac:dyDescent="0.2">
      <c r="L583" s="3">
        <f t="shared" si="78"/>
        <v>383</v>
      </c>
      <c r="M583" s="5">
        <f t="shared" si="82"/>
        <v>537361.54247156484</v>
      </c>
      <c r="N583" s="14">
        <f t="shared" si="79"/>
        <v>2810.7486734123722</v>
      </c>
      <c r="O583" s="5">
        <f t="shared" si="80"/>
        <v>2239.0064269648537</v>
      </c>
      <c r="P583" s="5">
        <f t="shared" si="81"/>
        <v>536789.80022511736</v>
      </c>
    </row>
    <row r="584" spans="12:16" x14ac:dyDescent="0.2">
      <c r="L584" s="3">
        <f t="shared" si="78"/>
        <v>382</v>
      </c>
      <c r="M584" s="5">
        <f t="shared" si="82"/>
        <v>536789.80022511736</v>
      </c>
      <c r="N584" s="14">
        <f t="shared" si="79"/>
        <v>2810.7486734123722</v>
      </c>
      <c r="O584" s="5">
        <f t="shared" si="80"/>
        <v>2236.6241676046557</v>
      </c>
      <c r="P584" s="5">
        <f t="shared" si="81"/>
        <v>536215.6757193096</v>
      </c>
    </row>
    <row r="585" spans="12:16" x14ac:dyDescent="0.2">
      <c r="L585" s="3">
        <f t="shared" si="78"/>
        <v>381</v>
      </c>
      <c r="M585" s="5">
        <f t="shared" si="82"/>
        <v>536215.6757193096</v>
      </c>
      <c r="N585" s="14">
        <f t="shared" si="79"/>
        <v>2810.7486734123722</v>
      </c>
      <c r="O585" s="5">
        <f t="shared" si="80"/>
        <v>2234.2319821637902</v>
      </c>
      <c r="P585" s="5">
        <f t="shared" si="81"/>
        <v>535639.15902806097</v>
      </c>
    </row>
    <row r="586" spans="12:16" x14ac:dyDescent="0.2">
      <c r="L586" s="3">
        <f t="shared" si="78"/>
        <v>380</v>
      </c>
      <c r="M586" s="5">
        <f>IF(L586&gt;0,P585,0)</f>
        <v>535639.15902806097</v>
      </c>
      <c r="N586" s="14">
        <f t="shared" si="79"/>
        <v>2810.7486734123722</v>
      </c>
      <c r="O586" s="5">
        <f t="shared" si="80"/>
        <v>2231.8298292835875</v>
      </c>
      <c r="P586" s="5">
        <f t="shared" si="81"/>
        <v>535060.24018393224</v>
      </c>
    </row>
    <row r="587" spans="12:16" x14ac:dyDescent="0.2">
      <c r="L587" s="3">
        <f t="shared" si="78"/>
        <v>379</v>
      </c>
      <c r="M587" s="5">
        <f t="shared" ref="M587:M600" si="83">IF(L587&gt;0,P586,0)</f>
        <v>535060.24018393224</v>
      </c>
      <c r="N587" s="14">
        <f t="shared" si="79"/>
        <v>2810.7486734123722</v>
      </c>
      <c r="O587" s="5">
        <f t="shared" si="80"/>
        <v>2229.4176674330511</v>
      </c>
      <c r="P587" s="5">
        <f t="shared" si="81"/>
        <v>534478.90917795291</v>
      </c>
    </row>
    <row r="588" spans="12:16" x14ac:dyDescent="0.2">
      <c r="L588" s="3">
        <f t="shared" si="78"/>
        <v>378</v>
      </c>
      <c r="M588" s="5">
        <f t="shared" si="83"/>
        <v>534478.90917795291</v>
      </c>
      <c r="N588" s="14">
        <f t="shared" si="79"/>
        <v>2810.7486734123722</v>
      </c>
      <c r="O588" s="5">
        <f t="shared" si="80"/>
        <v>2226.9954549081376</v>
      </c>
      <c r="P588" s="5">
        <f t="shared" si="81"/>
        <v>533895.15595944866</v>
      </c>
    </row>
    <row r="589" spans="12:16" x14ac:dyDescent="0.2">
      <c r="L589" s="3">
        <f t="shared" si="78"/>
        <v>377</v>
      </c>
      <c r="M589" s="5">
        <f t="shared" si="83"/>
        <v>533895.15595944866</v>
      </c>
      <c r="N589" s="14">
        <f t="shared" si="79"/>
        <v>2810.7486734123722</v>
      </c>
      <c r="O589" s="5">
        <f t="shared" si="80"/>
        <v>2224.5631498310363</v>
      </c>
      <c r="P589" s="5">
        <f t="shared" si="81"/>
        <v>533308.97043586732</v>
      </c>
    </row>
    <row r="590" spans="12:16" x14ac:dyDescent="0.2">
      <c r="L590" s="3">
        <f t="shared" si="78"/>
        <v>376</v>
      </c>
      <c r="M590" s="5">
        <f t="shared" si="83"/>
        <v>533308.97043586732</v>
      </c>
      <c r="N590" s="14">
        <f t="shared" si="79"/>
        <v>2810.7486734123722</v>
      </c>
      <c r="O590" s="5">
        <f t="shared" si="80"/>
        <v>2222.1207101494474</v>
      </c>
      <c r="P590" s="5">
        <f t="shared" si="81"/>
        <v>532720.34247260436</v>
      </c>
    </row>
    <row r="591" spans="12:16" x14ac:dyDescent="0.2">
      <c r="L591" s="3">
        <f t="shared" si="78"/>
        <v>375</v>
      </c>
      <c r="M591" s="5">
        <f t="shared" si="83"/>
        <v>532720.34247260436</v>
      </c>
      <c r="N591" s="14">
        <f t="shared" si="79"/>
        <v>2810.7486734123722</v>
      </c>
      <c r="O591" s="5">
        <f t="shared" si="80"/>
        <v>2219.6680936358516</v>
      </c>
      <c r="P591" s="5">
        <f t="shared" si="81"/>
        <v>532129.26189282781</v>
      </c>
    </row>
    <row r="592" spans="12:16" x14ac:dyDescent="0.2">
      <c r="L592" s="3">
        <f t="shared" si="78"/>
        <v>374</v>
      </c>
      <c r="M592" s="5">
        <f t="shared" si="83"/>
        <v>532129.26189282781</v>
      </c>
      <c r="N592" s="14">
        <f t="shared" si="79"/>
        <v>2810.7486734123722</v>
      </c>
      <c r="O592" s="5">
        <f t="shared" si="80"/>
        <v>2217.2052578867829</v>
      </c>
      <c r="P592" s="5">
        <f t="shared" si="81"/>
        <v>531535.71847730223</v>
      </c>
    </row>
    <row r="593" spans="12:16" x14ac:dyDescent="0.2">
      <c r="L593" s="3">
        <f t="shared" si="78"/>
        <v>373</v>
      </c>
      <c r="M593" s="5">
        <f t="shared" si="83"/>
        <v>531535.71847730223</v>
      </c>
      <c r="N593" s="14">
        <f t="shared" si="79"/>
        <v>2810.7486734123722</v>
      </c>
      <c r="O593" s="5">
        <f t="shared" si="80"/>
        <v>2214.732160322093</v>
      </c>
      <c r="P593" s="5">
        <f t="shared" si="81"/>
        <v>530939.701964212</v>
      </c>
    </row>
    <row r="594" spans="12:16" x14ac:dyDescent="0.2">
      <c r="L594" s="3">
        <f t="shared" si="78"/>
        <v>372</v>
      </c>
      <c r="M594" s="5">
        <f t="shared" si="83"/>
        <v>530939.701964212</v>
      </c>
      <c r="N594" s="14">
        <f t="shared" si="79"/>
        <v>2810.7486734123722</v>
      </c>
      <c r="O594" s="5">
        <f t="shared" si="80"/>
        <v>2212.2487581842165</v>
      </c>
      <c r="P594" s="5">
        <f t="shared" si="81"/>
        <v>530341.20204898389</v>
      </c>
    </row>
    <row r="595" spans="12:16" x14ac:dyDescent="0.2">
      <c r="L595" s="3">
        <f t="shared" si="78"/>
        <v>371</v>
      </c>
      <c r="M595" s="5">
        <f t="shared" si="83"/>
        <v>530341.20204898389</v>
      </c>
      <c r="N595" s="14">
        <f t="shared" si="79"/>
        <v>2810.7486734123722</v>
      </c>
      <c r="O595" s="5">
        <f t="shared" si="80"/>
        <v>2209.7550085374328</v>
      </c>
      <c r="P595" s="5">
        <f t="shared" si="81"/>
        <v>529740.20838410896</v>
      </c>
    </row>
    <row r="596" spans="12:16" x14ac:dyDescent="0.2">
      <c r="L596" s="3">
        <f t="shared" si="78"/>
        <v>370</v>
      </c>
      <c r="M596" s="5">
        <f t="shared" si="83"/>
        <v>529740.20838410896</v>
      </c>
      <c r="N596" s="14">
        <f t="shared" si="79"/>
        <v>2810.7486734123722</v>
      </c>
      <c r="O596" s="5">
        <f t="shared" si="80"/>
        <v>2207.2508682671205</v>
      </c>
      <c r="P596" s="5">
        <f t="shared" si="81"/>
        <v>529136.71057896374</v>
      </c>
    </row>
    <row r="597" spans="12:16" x14ac:dyDescent="0.2">
      <c r="L597" s="3">
        <f t="shared" si="78"/>
        <v>369</v>
      </c>
      <c r="M597" s="5">
        <f t="shared" si="83"/>
        <v>529136.71057896374</v>
      </c>
      <c r="N597" s="14">
        <f t="shared" si="79"/>
        <v>2810.7486734123722</v>
      </c>
      <c r="O597" s="5">
        <f t="shared" si="80"/>
        <v>2204.7362940790158</v>
      </c>
      <c r="P597" s="5">
        <f t="shared" si="81"/>
        <v>528530.69819963037</v>
      </c>
    </row>
    <row r="598" spans="12:16" x14ac:dyDescent="0.2">
      <c r="L598" s="3">
        <f t="shared" si="78"/>
        <v>368</v>
      </c>
      <c r="M598" s="5">
        <f t="shared" si="83"/>
        <v>528530.69819963037</v>
      </c>
      <c r="N598" s="14">
        <f t="shared" si="79"/>
        <v>2810.7486734123722</v>
      </c>
      <c r="O598" s="5">
        <f t="shared" si="80"/>
        <v>2202.2112424984598</v>
      </c>
      <c r="P598" s="5">
        <f t="shared" si="81"/>
        <v>527922.16076871648</v>
      </c>
    </row>
    <row r="599" spans="12:16" x14ac:dyDescent="0.2">
      <c r="L599" s="3">
        <f t="shared" si="78"/>
        <v>367</v>
      </c>
      <c r="M599" s="5">
        <f t="shared" si="83"/>
        <v>527922.16076871648</v>
      </c>
      <c r="N599" s="14">
        <f t="shared" si="79"/>
        <v>2810.7486734123722</v>
      </c>
      <c r="O599" s="5">
        <f t="shared" si="80"/>
        <v>2199.6756698696522</v>
      </c>
      <c r="P599" s="5">
        <f t="shared" si="81"/>
        <v>527311.08776517375</v>
      </c>
    </row>
    <row r="600" spans="12:16" x14ac:dyDescent="0.2">
      <c r="L600" s="3">
        <f t="shared" si="78"/>
        <v>366</v>
      </c>
      <c r="M600" s="5">
        <f t="shared" si="83"/>
        <v>527311.08776517375</v>
      </c>
      <c r="N600" s="14">
        <f t="shared" si="79"/>
        <v>2810.7486734123722</v>
      </c>
      <c r="O600" s="5">
        <f t="shared" si="80"/>
        <v>2197.1295323548911</v>
      </c>
      <c r="P600" s="5">
        <f t="shared" si="81"/>
        <v>526697.46862411627</v>
      </c>
    </row>
    <row r="601" spans="12:16" x14ac:dyDescent="0.2">
      <c r="L601" s="3">
        <f t="shared" si="78"/>
        <v>365</v>
      </c>
      <c r="M601" s="5">
        <f>IF(L601&gt;0,P600,0)</f>
        <v>526697.46862411627</v>
      </c>
      <c r="N601" s="14">
        <f t="shared" si="79"/>
        <v>2810.7486734123722</v>
      </c>
      <c r="O601" s="5">
        <f t="shared" si="80"/>
        <v>2194.5727859338181</v>
      </c>
      <c r="P601" s="5">
        <f t="shared" si="81"/>
        <v>526081.29273663776</v>
      </c>
    </row>
    <row r="602" spans="12:16" x14ac:dyDescent="0.2">
      <c r="L602" s="3">
        <f t="shared" si="78"/>
        <v>364</v>
      </c>
      <c r="M602" s="5">
        <f t="shared" ref="M602:M619" si="84">IF(L602&gt;0,P601,0)</f>
        <v>526081.29273663776</v>
      </c>
      <c r="N602" s="14">
        <f t="shared" si="79"/>
        <v>2810.7486734123722</v>
      </c>
      <c r="O602" s="5">
        <f t="shared" si="80"/>
        <v>2192.0053864026577</v>
      </c>
      <c r="P602" s="5">
        <f t="shared" si="81"/>
        <v>525462.5494496281</v>
      </c>
    </row>
    <row r="603" spans="12:16" x14ac:dyDescent="0.2">
      <c r="L603" s="3">
        <f t="shared" si="78"/>
        <v>363</v>
      </c>
      <c r="M603" s="5">
        <f t="shared" si="84"/>
        <v>525462.5494496281</v>
      </c>
      <c r="N603" s="14">
        <f t="shared" si="79"/>
        <v>2810.7486734123722</v>
      </c>
      <c r="O603" s="5">
        <f t="shared" si="80"/>
        <v>2189.4272893734505</v>
      </c>
      <c r="P603" s="5">
        <f t="shared" si="81"/>
        <v>524841.22806558921</v>
      </c>
    </row>
    <row r="604" spans="12:16" x14ac:dyDescent="0.2">
      <c r="L604" s="3">
        <f t="shared" si="78"/>
        <v>362</v>
      </c>
      <c r="M604" s="5">
        <f t="shared" si="84"/>
        <v>524841.22806558921</v>
      </c>
      <c r="N604" s="14">
        <f t="shared" si="79"/>
        <v>2810.7486734123722</v>
      </c>
      <c r="O604" s="5">
        <f t="shared" si="80"/>
        <v>2186.8384502732883</v>
      </c>
      <c r="P604" s="5">
        <f t="shared" si="81"/>
        <v>524217.31784245011</v>
      </c>
    </row>
    <row r="605" spans="12:16" x14ac:dyDescent="0.2">
      <c r="L605" s="3">
        <f t="shared" si="78"/>
        <v>361</v>
      </c>
      <c r="M605" s="5">
        <f t="shared" si="84"/>
        <v>524217.31784245011</v>
      </c>
      <c r="N605" s="14">
        <f t="shared" si="79"/>
        <v>2810.7486734123722</v>
      </c>
      <c r="O605" s="5">
        <f t="shared" si="80"/>
        <v>2184.2388243435421</v>
      </c>
      <c r="P605" s="5">
        <f t="shared" si="81"/>
        <v>523590.80799338128</v>
      </c>
    </row>
    <row r="606" spans="12:16" x14ac:dyDescent="0.2">
      <c r="L606" s="3">
        <f t="shared" si="78"/>
        <v>360</v>
      </c>
      <c r="M606" s="5">
        <f t="shared" si="84"/>
        <v>523590.80799338128</v>
      </c>
      <c r="N606" s="14">
        <f t="shared" si="79"/>
        <v>2810.7486734123722</v>
      </c>
      <c r="O606" s="5">
        <f t="shared" si="80"/>
        <v>2181.6283666390887</v>
      </c>
      <c r="P606" s="5">
        <f t="shared" si="81"/>
        <v>522961.687686608</v>
      </c>
    </row>
    <row r="607" spans="12:16" x14ac:dyDescent="0.2">
      <c r="L607" s="3">
        <f t="shared" si="78"/>
        <v>359</v>
      </c>
      <c r="M607" s="5">
        <f t="shared" si="84"/>
        <v>522961.687686608</v>
      </c>
      <c r="N607" s="14">
        <f t="shared" si="79"/>
        <v>2810.7486734123722</v>
      </c>
      <c r="O607" s="5">
        <f t="shared" si="80"/>
        <v>2179.0070320275336</v>
      </c>
      <c r="P607" s="5">
        <f t="shared" si="81"/>
        <v>522329.94604522316</v>
      </c>
    </row>
    <row r="608" spans="12:16" x14ac:dyDescent="0.2">
      <c r="L608" s="3">
        <f t="shared" si="78"/>
        <v>358</v>
      </c>
      <c r="M608" s="5">
        <f t="shared" si="84"/>
        <v>522329.94604522316</v>
      </c>
      <c r="N608" s="14">
        <f t="shared" si="79"/>
        <v>2810.7486734123722</v>
      </c>
      <c r="O608" s="5">
        <f t="shared" si="80"/>
        <v>2176.3747751884298</v>
      </c>
      <c r="P608" s="5">
        <f t="shared" si="81"/>
        <v>521695.57214699924</v>
      </c>
    </row>
    <row r="609" spans="12:16" x14ac:dyDescent="0.2">
      <c r="L609" s="3">
        <f t="shared" si="78"/>
        <v>357</v>
      </c>
      <c r="M609" s="5">
        <f t="shared" si="84"/>
        <v>521695.57214699924</v>
      </c>
      <c r="N609" s="14">
        <f t="shared" si="79"/>
        <v>2810.7486734123722</v>
      </c>
      <c r="O609" s="5">
        <f t="shared" si="80"/>
        <v>2173.7315506124969</v>
      </c>
      <c r="P609" s="5">
        <f t="shared" si="81"/>
        <v>521058.55502419936</v>
      </c>
    </row>
    <row r="610" spans="12:16" x14ac:dyDescent="0.2">
      <c r="L610" s="3">
        <f t="shared" si="78"/>
        <v>356</v>
      </c>
      <c r="M610" s="5">
        <f t="shared" si="84"/>
        <v>521058.55502419936</v>
      </c>
      <c r="N610" s="14">
        <f t="shared" si="79"/>
        <v>2810.7486734123722</v>
      </c>
      <c r="O610" s="5">
        <f t="shared" si="80"/>
        <v>2171.0773126008307</v>
      </c>
      <c r="P610" s="5">
        <f t="shared" si="81"/>
        <v>520418.88366338785</v>
      </c>
    </row>
    <row r="611" spans="12:16" x14ac:dyDescent="0.2">
      <c r="L611" s="3">
        <f t="shared" si="78"/>
        <v>355</v>
      </c>
      <c r="M611" s="5">
        <f t="shared" si="84"/>
        <v>520418.88366338785</v>
      </c>
      <c r="N611" s="14">
        <f t="shared" si="79"/>
        <v>2810.7486734123722</v>
      </c>
      <c r="O611" s="5">
        <f t="shared" si="80"/>
        <v>2168.4120152641162</v>
      </c>
      <c r="P611" s="5">
        <f t="shared" si="81"/>
        <v>519776.54700523958</v>
      </c>
    </row>
    <row r="612" spans="12:16" x14ac:dyDescent="0.2">
      <c r="L612" s="3">
        <f t="shared" si="78"/>
        <v>354</v>
      </c>
      <c r="M612" s="5">
        <f t="shared" si="84"/>
        <v>519776.54700523958</v>
      </c>
      <c r="N612" s="14">
        <f t="shared" si="79"/>
        <v>2810.7486734123722</v>
      </c>
      <c r="O612" s="5">
        <f t="shared" si="80"/>
        <v>2165.7356125218316</v>
      </c>
      <c r="P612" s="5">
        <f t="shared" si="81"/>
        <v>519131.53394434904</v>
      </c>
    </row>
    <row r="613" spans="12:16" x14ac:dyDescent="0.2">
      <c r="L613" s="3">
        <f t="shared" si="78"/>
        <v>353</v>
      </c>
      <c r="M613" s="5">
        <f t="shared" si="84"/>
        <v>519131.53394434904</v>
      </c>
      <c r="N613" s="14">
        <f t="shared" si="79"/>
        <v>2810.7486734123722</v>
      </c>
      <c r="O613" s="5">
        <f t="shared" si="80"/>
        <v>2163.0480581014544</v>
      </c>
      <c r="P613" s="5">
        <f t="shared" si="81"/>
        <v>518483.83332903811</v>
      </c>
    </row>
    <row r="614" spans="12:16" x14ac:dyDescent="0.2">
      <c r="L614" s="3">
        <f t="shared" si="78"/>
        <v>352</v>
      </c>
      <c r="M614" s="5">
        <f t="shared" si="84"/>
        <v>518483.83332903811</v>
      </c>
      <c r="N614" s="14">
        <f t="shared" si="79"/>
        <v>2810.7486734123722</v>
      </c>
      <c r="O614" s="5">
        <f t="shared" si="80"/>
        <v>2160.3493055376589</v>
      </c>
      <c r="P614" s="5">
        <f t="shared" si="81"/>
        <v>517833.43396116339</v>
      </c>
    </row>
    <row r="615" spans="12:16" x14ac:dyDescent="0.2">
      <c r="L615" s="3">
        <f t="shared" si="78"/>
        <v>351</v>
      </c>
      <c r="M615" s="5">
        <f t="shared" si="84"/>
        <v>517833.43396116339</v>
      </c>
      <c r="N615" s="14">
        <f t="shared" si="79"/>
        <v>2810.7486734123722</v>
      </c>
      <c r="O615" s="5">
        <f t="shared" si="80"/>
        <v>2157.6393081715141</v>
      </c>
      <c r="P615" s="5">
        <f t="shared" si="81"/>
        <v>517180.32459592255</v>
      </c>
    </row>
    <row r="616" spans="12:16" x14ac:dyDescent="0.2">
      <c r="L616" s="3">
        <f t="shared" si="78"/>
        <v>350</v>
      </c>
      <c r="M616" s="5">
        <f t="shared" si="84"/>
        <v>517180.32459592255</v>
      </c>
      <c r="N616" s="14">
        <f t="shared" si="79"/>
        <v>2810.7486734123722</v>
      </c>
      <c r="O616" s="5">
        <f t="shared" si="80"/>
        <v>2154.9180191496775</v>
      </c>
      <c r="P616" s="5">
        <f t="shared" si="81"/>
        <v>516524.49394165986</v>
      </c>
    </row>
    <row r="617" spans="12:16" x14ac:dyDescent="0.2">
      <c r="L617" s="3">
        <f t="shared" si="78"/>
        <v>349</v>
      </c>
      <c r="M617" s="5">
        <f t="shared" si="84"/>
        <v>516524.49394165986</v>
      </c>
      <c r="N617" s="14">
        <f t="shared" si="79"/>
        <v>2810.7486734123722</v>
      </c>
      <c r="O617" s="5">
        <f t="shared" si="80"/>
        <v>2152.185391423583</v>
      </c>
      <c r="P617" s="5">
        <f t="shared" si="81"/>
        <v>515865.93065967108</v>
      </c>
    </row>
    <row r="618" spans="12:16" x14ac:dyDescent="0.2">
      <c r="L618" s="3">
        <f t="shared" si="78"/>
        <v>348</v>
      </c>
      <c r="M618" s="5">
        <f t="shared" si="84"/>
        <v>515865.93065967108</v>
      </c>
      <c r="N618" s="14">
        <f t="shared" si="79"/>
        <v>2810.7486734123722</v>
      </c>
      <c r="O618" s="5">
        <f t="shared" si="80"/>
        <v>2149.4413777486297</v>
      </c>
      <c r="P618" s="5">
        <f t="shared" si="81"/>
        <v>515204.62336400733</v>
      </c>
    </row>
    <row r="619" spans="12:16" x14ac:dyDescent="0.2">
      <c r="L619" s="3">
        <f t="shared" si="78"/>
        <v>347</v>
      </c>
      <c r="M619" s="5">
        <f t="shared" si="84"/>
        <v>515204.62336400733</v>
      </c>
      <c r="N619" s="14">
        <f t="shared" si="79"/>
        <v>2810.7486734123722</v>
      </c>
      <c r="O619" s="5">
        <f t="shared" si="80"/>
        <v>2146.6859306833639</v>
      </c>
      <c r="P619" s="5">
        <f t="shared" si="81"/>
        <v>514540.5606212783</v>
      </c>
    </row>
    <row r="620" spans="12:16" x14ac:dyDescent="0.2">
      <c r="L620" s="3">
        <f t="shared" ref="L620:L683" si="85">IF(L619&gt;0,L619-1,0)</f>
        <v>346</v>
      </c>
      <c r="M620" s="5">
        <f t="shared" ref="M620:M683" si="86">IF(L620&gt;0,P619,0)</f>
        <v>514540.5606212783</v>
      </c>
      <c r="N620" s="14">
        <f t="shared" ref="N620:N683" si="87">IF(L620&gt;0,PMT(C$7/12,C$16*12,C$12)*-1,0)</f>
        <v>2810.7486734123722</v>
      </c>
      <c r="O620" s="5">
        <f t="shared" ref="O620:O683" si="88">M620*C$7*30/360</f>
        <v>2143.9190025886596</v>
      </c>
      <c r="P620" s="5">
        <f t="shared" ref="P620:P683" si="89">M620-N620+O620</f>
        <v>513873.7309504546</v>
      </c>
    </row>
    <row r="621" spans="12:16" x14ac:dyDescent="0.2">
      <c r="L621" s="3">
        <f t="shared" si="85"/>
        <v>345</v>
      </c>
      <c r="M621" s="5">
        <f t="shared" si="86"/>
        <v>513873.7309504546</v>
      </c>
      <c r="N621" s="14">
        <f t="shared" si="87"/>
        <v>2810.7486734123722</v>
      </c>
      <c r="O621" s="5">
        <f t="shared" si="88"/>
        <v>2141.1405456268944</v>
      </c>
      <c r="P621" s="5">
        <f t="shared" si="89"/>
        <v>513204.1228226691</v>
      </c>
    </row>
    <row r="622" spans="12:16" x14ac:dyDescent="0.2">
      <c r="L622" s="3">
        <f t="shared" si="85"/>
        <v>344</v>
      </c>
      <c r="M622" s="5">
        <f t="shared" si="86"/>
        <v>513204.1228226691</v>
      </c>
      <c r="N622" s="14">
        <f t="shared" si="87"/>
        <v>2810.7486734123722</v>
      </c>
      <c r="O622" s="5">
        <f t="shared" si="88"/>
        <v>2138.3505117611217</v>
      </c>
      <c r="P622" s="5">
        <f t="shared" si="89"/>
        <v>512531.72466101788</v>
      </c>
    </row>
    <row r="623" spans="12:16" x14ac:dyDescent="0.2">
      <c r="L623" s="3">
        <f t="shared" si="85"/>
        <v>343</v>
      </c>
      <c r="M623" s="5">
        <f t="shared" si="86"/>
        <v>512531.72466101788</v>
      </c>
      <c r="N623" s="14">
        <f t="shared" si="87"/>
        <v>2810.7486734123722</v>
      </c>
      <c r="O623" s="5">
        <f t="shared" si="88"/>
        <v>2135.5488527542411</v>
      </c>
      <c r="P623" s="5">
        <f t="shared" si="89"/>
        <v>511856.52484035975</v>
      </c>
    </row>
    <row r="624" spans="12:16" x14ac:dyDescent="0.2">
      <c r="L624" s="3">
        <f t="shared" si="85"/>
        <v>342</v>
      </c>
      <c r="M624" s="5">
        <f t="shared" si="86"/>
        <v>511856.52484035975</v>
      </c>
      <c r="N624" s="14">
        <f t="shared" si="87"/>
        <v>2810.7486734123722</v>
      </c>
      <c r="O624" s="5">
        <f t="shared" si="88"/>
        <v>2132.7355201681657</v>
      </c>
      <c r="P624" s="5">
        <f t="shared" si="89"/>
        <v>511178.51168711553</v>
      </c>
    </row>
    <row r="625" spans="12:16" x14ac:dyDescent="0.2">
      <c r="L625" s="3">
        <f t="shared" si="85"/>
        <v>341</v>
      </c>
      <c r="M625" s="5">
        <f t="shared" si="86"/>
        <v>511178.51168711553</v>
      </c>
      <c r="N625" s="14">
        <f t="shared" si="87"/>
        <v>2810.7486734123722</v>
      </c>
      <c r="O625" s="5">
        <f t="shared" si="88"/>
        <v>2129.9104653629815</v>
      </c>
      <c r="P625" s="5">
        <f t="shared" si="89"/>
        <v>510497.67347906617</v>
      </c>
    </row>
    <row r="626" spans="12:16" x14ac:dyDescent="0.2">
      <c r="L626" s="3">
        <f t="shared" si="85"/>
        <v>340</v>
      </c>
      <c r="M626" s="5">
        <f t="shared" si="86"/>
        <v>510497.67347906617</v>
      </c>
      <c r="N626" s="14">
        <f t="shared" si="87"/>
        <v>2810.7486734123722</v>
      </c>
      <c r="O626" s="5">
        <f t="shared" si="88"/>
        <v>2127.0736394961091</v>
      </c>
      <c r="P626" s="5">
        <f t="shared" si="89"/>
        <v>509813.99844514992</v>
      </c>
    </row>
    <row r="627" spans="12:16" x14ac:dyDescent="0.2">
      <c r="L627" s="3">
        <f t="shared" si="85"/>
        <v>339</v>
      </c>
      <c r="M627" s="5">
        <f t="shared" si="86"/>
        <v>509813.99844514992</v>
      </c>
      <c r="N627" s="14">
        <f t="shared" si="87"/>
        <v>2810.7486734123722</v>
      </c>
      <c r="O627" s="5">
        <f t="shared" si="88"/>
        <v>2124.2249935214577</v>
      </c>
      <c r="P627" s="5">
        <f t="shared" si="89"/>
        <v>509127.47476525902</v>
      </c>
    </row>
    <row r="628" spans="12:16" x14ac:dyDescent="0.2">
      <c r="L628" s="3">
        <f t="shared" si="85"/>
        <v>338</v>
      </c>
      <c r="M628" s="5">
        <f t="shared" si="86"/>
        <v>509127.47476525902</v>
      </c>
      <c r="N628" s="14">
        <f t="shared" si="87"/>
        <v>2810.7486734123722</v>
      </c>
      <c r="O628" s="5">
        <f t="shared" si="88"/>
        <v>2121.3644781885791</v>
      </c>
      <c r="P628" s="5">
        <f t="shared" si="89"/>
        <v>508438.09057003522</v>
      </c>
    </row>
    <row r="629" spans="12:16" x14ac:dyDescent="0.2">
      <c r="L629" s="3">
        <f t="shared" si="85"/>
        <v>337</v>
      </c>
      <c r="M629" s="5">
        <f t="shared" si="86"/>
        <v>508438.09057003522</v>
      </c>
      <c r="N629" s="14">
        <f t="shared" si="87"/>
        <v>2810.7486734123722</v>
      </c>
      <c r="O629" s="5">
        <f t="shared" si="88"/>
        <v>2118.4920440418136</v>
      </c>
      <c r="P629" s="5">
        <f t="shared" si="89"/>
        <v>507745.83394066466</v>
      </c>
    </row>
    <row r="630" spans="12:16" x14ac:dyDescent="0.2">
      <c r="L630" s="3">
        <f t="shared" si="85"/>
        <v>336</v>
      </c>
      <c r="M630" s="5">
        <f t="shared" si="86"/>
        <v>507745.83394066466</v>
      </c>
      <c r="N630" s="14">
        <f t="shared" si="87"/>
        <v>2810.7486734123722</v>
      </c>
      <c r="O630" s="5">
        <f t="shared" si="88"/>
        <v>2115.6076414194363</v>
      </c>
      <c r="P630" s="5">
        <f t="shared" si="89"/>
        <v>507050.69290867174</v>
      </c>
    </row>
    <row r="631" spans="12:16" x14ac:dyDescent="0.2">
      <c r="L631" s="3">
        <f t="shared" si="85"/>
        <v>335</v>
      </c>
      <c r="M631" s="5">
        <f t="shared" si="86"/>
        <v>507050.69290867174</v>
      </c>
      <c r="N631" s="14">
        <f t="shared" si="87"/>
        <v>2810.7486734123722</v>
      </c>
      <c r="O631" s="5">
        <f t="shared" si="88"/>
        <v>2112.7112204527989</v>
      </c>
      <c r="P631" s="5">
        <f t="shared" si="89"/>
        <v>506352.65545571217</v>
      </c>
    </row>
    <row r="632" spans="12:16" x14ac:dyDescent="0.2">
      <c r="L632" s="3">
        <f t="shared" si="85"/>
        <v>334</v>
      </c>
      <c r="M632" s="5">
        <f t="shared" si="86"/>
        <v>506352.65545571217</v>
      </c>
      <c r="N632" s="14">
        <f t="shared" si="87"/>
        <v>2810.7486734123722</v>
      </c>
      <c r="O632" s="5">
        <f t="shared" si="88"/>
        <v>2109.8027310654675</v>
      </c>
      <c r="P632" s="5">
        <f t="shared" si="89"/>
        <v>505651.70951336529</v>
      </c>
    </row>
    <row r="633" spans="12:16" x14ac:dyDescent="0.2">
      <c r="L633" s="3">
        <f t="shared" si="85"/>
        <v>333</v>
      </c>
      <c r="M633" s="5">
        <f t="shared" si="86"/>
        <v>505651.70951336529</v>
      </c>
      <c r="N633" s="14">
        <f t="shared" si="87"/>
        <v>2810.7486734123722</v>
      </c>
      <c r="O633" s="5">
        <f t="shared" si="88"/>
        <v>2106.8821229723558</v>
      </c>
      <c r="P633" s="5">
        <f t="shared" si="89"/>
        <v>504947.84296292526</v>
      </c>
    </row>
    <row r="634" spans="12:16" x14ac:dyDescent="0.2">
      <c r="L634" s="3">
        <f t="shared" si="85"/>
        <v>332</v>
      </c>
      <c r="M634" s="5">
        <f t="shared" si="86"/>
        <v>504947.84296292526</v>
      </c>
      <c r="N634" s="14">
        <f t="shared" si="87"/>
        <v>2810.7486734123722</v>
      </c>
      <c r="O634" s="5">
        <f t="shared" si="88"/>
        <v>2103.949345678855</v>
      </c>
      <c r="P634" s="5">
        <f t="shared" si="89"/>
        <v>504241.04363519175</v>
      </c>
    </row>
    <row r="635" spans="12:16" x14ac:dyDescent="0.2">
      <c r="L635" s="3">
        <f t="shared" si="85"/>
        <v>331</v>
      </c>
      <c r="M635" s="5">
        <f t="shared" si="86"/>
        <v>504241.04363519175</v>
      </c>
      <c r="N635" s="14">
        <f t="shared" si="87"/>
        <v>2810.7486734123722</v>
      </c>
      <c r="O635" s="5">
        <f t="shared" si="88"/>
        <v>2101.0043484799653</v>
      </c>
      <c r="P635" s="5">
        <f t="shared" si="89"/>
        <v>503531.29931025935</v>
      </c>
    </row>
    <row r="636" spans="12:16" x14ac:dyDescent="0.2">
      <c r="L636" s="3">
        <f t="shared" si="85"/>
        <v>330</v>
      </c>
      <c r="M636" s="5">
        <f t="shared" si="86"/>
        <v>503531.29931025935</v>
      </c>
      <c r="N636" s="14">
        <f t="shared" si="87"/>
        <v>2810.7486734123722</v>
      </c>
      <c r="O636" s="5">
        <f t="shared" si="88"/>
        <v>2098.0470804594142</v>
      </c>
      <c r="P636" s="5">
        <f t="shared" si="89"/>
        <v>502818.5977173064</v>
      </c>
    </row>
    <row r="637" spans="12:16" x14ac:dyDescent="0.2">
      <c r="L637" s="3">
        <f t="shared" si="85"/>
        <v>329</v>
      </c>
      <c r="M637" s="5">
        <f t="shared" si="86"/>
        <v>502818.5977173064</v>
      </c>
      <c r="N637" s="14">
        <f t="shared" si="87"/>
        <v>2810.7486734123722</v>
      </c>
      <c r="O637" s="5">
        <f t="shared" si="88"/>
        <v>2095.0774904887767</v>
      </c>
      <c r="P637" s="5">
        <f t="shared" si="89"/>
        <v>502102.9265343828</v>
      </c>
    </row>
    <row r="638" spans="12:16" x14ac:dyDescent="0.2">
      <c r="L638" s="3">
        <f t="shared" si="85"/>
        <v>328</v>
      </c>
      <c r="M638" s="5">
        <f t="shared" si="86"/>
        <v>502102.9265343828</v>
      </c>
      <c r="N638" s="14">
        <f t="shared" si="87"/>
        <v>2810.7486734123722</v>
      </c>
      <c r="O638" s="5">
        <f t="shared" si="88"/>
        <v>2092.0955272265951</v>
      </c>
      <c r="P638" s="5">
        <f t="shared" si="89"/>
        <v>501384.27338819701</v>
      </c>
    </row>
    <row r="639" spans="12:16" x14ac:dyDescent="0.2">
      <c r="L639" s="3">
        <f t="shared" si="85"/>
        <v>327</v>
      </c>
      <c r="M639" s="5">
        <f t="shared" si="86"/>
        <v>501384.27338819701</v>
      </c>
      <c r="N639" s="14">
        <f t="shared" si="87"/>
        <v>2810.7486734123722</v>
      </c>
      <c r="O639" s="5">
        <f t="shared" si="88"/>
        <v>2089.1011391174875</v>
      </c>
      <c r="P639" s="5">
        <f t="shared" si="89"/>
        <v>500662.62585390214</v>
      </c>
    </row>
    <row r="640" spans="12:16" x14ac:dyDescent="0.2">
      <c r="L640" s="3">
        <f t="shared" si="85"/>
        <v>326</v>
      </c>
      <c r="M640" s="5">
        <f t="shared" si="86"/>
        <v>500662.62585390214</v>
      </c>
      <c r="N640" s="14">
        <f t="shared" si="87"/>
        <v>2810.7486734123722</v>
      </c>
      <c r="O640" s="5">
        <f t="shared" si="88"/>
        <v>2086.0942743912588</v>
      </c>
      <c r="P640" s="5">
        <f t="shared" si="89"/>
        <v>499937.97145488102</v>
      </c>
    </row>
    <row r="641" spans="12:16" x14ac:dyDescent="0.2">
      <c r="L641" s="3">
        <f t="shared" si="85"/>
        <v>325</v>
      </c>
      <c r="M641" s="5">
        <f t="shared" si="86"/>
        <v>499937.97145488102</v>
      </c>
      <c r="N641" s="14">
        <f t="shared" si="87"/>
        <v>2810.7486734123722</v>
      </c>
      <c r="O641" s="5">
        <f t="shared" si="88"/>
        <v>2083.0748810620044</v>
      </c>
      <c r="P641" s="5">
        <f t="shared" si="89"/>
        <v>499210.29766253068</v>
      </c>
    </row>
    <row r="642" spans="12:16" x14ac:dyDescent="0.2">
      <c r="L642" s="3">
        <f t="shared" si="85"/>
        <v>324</v>
      </c>
      <c r="M642" s="5">
        <f t="shared" si="86"/>
        <v>499210.29766253068</v>
      </c>
      <c r="N642" s="14">
        <f t="shared" si="87"/>
        <v>2810.7486734123722</v>
      </c>
      <c r="O642" s="5">
        <f t="shared" si="88"/>
        <v>2080.0429069272113</v>
      </c>
      <c r="P642" s="5">
        <f t="shared" si="89"/>
        <v>498479.59189604555</v>
      </c>
    </row>
    <row r="643" spans="12:16" x14ac:dyDescent="0.2">
      <c r="L643" s="3">
        <f t="shared" si="85"/>
        <v>323</v>
      </c>
      <c r="M643" s="5">
        <f t="shared" si="86"/>
        <v>498479.59189604555</v>
      </c>
      <c r="N643" s="14">
        <f t="shared" si="87"/>
        <v>2810.7486734123722</v>
      </c>
      <c r="O643" s="5">
        <f t="shared" si="88"/>
        <v>2076.998299566857</v>
      </c>
      <c r="P643" s="5">
        <f t="shared" si="89"/>
        <v>497745.84152220003</v>
      </c>
    </row>
    <row r="644" spans="12:16" x14ac:dyDescent="0.2">
      <c r="L644" s="3">
        <f t="shared" si="85"/>
        <v>322</v>
      </c>
      <c r="M644" s="5">
        <f t="shared" si="86"/>
        <v>497745.84152220003</v>
      </c>
      <c r="N644" s="14">
        <f t="shared" si="87"/>
        <v>2810.7486734123722</v>
      </c>
      <c r="O644" s="5">
        <f t="shared" si="88"/>
        <v>2073.9410063425003</v>
      </c>
      <c r="P644" s="5">
        <f t="shared" si="89"/>
        <v>497009.03385513014</v>
      </c>
    </row>
    <row r="645" spans="12:16" x14ac:dyDescent="0.2">
      <c r="L645" s="3">
        <f t="shared" si="85"/>
        <v>321</v>
      </c>
      <c r="M645" s="5">
        <f t="shared" si="86"/>
        <v>497009.03385513014</v>
      </c>
      <c r="N645" s="14">
        <f t="shared" si="87"/>
        <v>2810.7486734123722</v>
      </c>
      <c r="O645" s="5">
        <f t="shared" si="88"/>
        <v>2070.8709743963759</v>
      </c>
      <c r="P645" s="5">
        <f t="shared" si="89"/>
        <v>496269.15615611413</v>
      </c>
    </row>
    <row r="646" spans="12:16" x14ac:dyDescent="0.2">
      <c r="L646" s="3">
        <f t="shared" si="85"/>
        <v>320</v>
      </c>
      <c r="M646" s="5">
        <f t="shared" si="86"/>
        <v>496269.15615611413</v>
      </c>
      <c r="N646" s="14">
        <f t="shared" si="87"/>
        <v>2810.7486734123722</v>
      </c>
      <c r="O646" s="5">
        <f t="shared" si="88"/>
        <v>2067.7881506504755</v>
      </c>
      <c r="P646" s="5">
        <f t="shared" si="89"/>
        <v>495526.19563335221</v>
      </c>
    </row>
    <row r="647" spans="12:16" x14ac:dyDescent="0.2">
      <c r="L647" s="3">
        <f t="shared" si="85"/>
        <v>319</v>
      </c>
      <c r="M647" s="5">
        <f t="shared" si="86"/>
        <v>495526.19563335221</v>
      </c>
      <c r="N647" s="14">
        <f t="shared" si="87"/>
        <v>2810.7486734123722</v>
      </c>
      <c r="O647" s="5">
        <f t="shared" si="88"/>
        <v>2064.6924818056345</v>
      </c>
      <c r="P647" s="5">
        <f t="shared" si="89"/>
        <v>494780.13944174547</v>
      </c>
    </row>
    <row r="648" spans="12:16" x14ac:dyDescent="0.2">
      <c r="L648" s="3">
        <f t="shared" si="85"/>
        <v>318</v>
      </c>
      <c r="M648" s="5">
        <f t="shared" si="86"/>
        <v>494780.13944174547</v>
      </c>
      <c r="N648" s="14">
        <f t="shared" si="87"/>
        <v>2810.7486734123722</v>
      </c>
      <c r="O648" s="5">
        <f t="shared" si="88"/>
        <v>2061.5839143406065</v>
      </c>
      <c r="P648" s="5">
        <f t="shared" si="89"/>
        <v>494030.9746826737</v>
      </c>
    </row>
    <row r="649" spans="12:16" x14ac:dyDescent="0.2">
      <c r="L649" s="3">
        <f t="shared" si="85"/>
        <v>317</v>
      </c>
      <c r="M649" s="5">
        <f t="shared" si="86"/>
        <v>494030.9746826737</v>
      </c>
      <c r="N649" s="14">
        <f t="shared" si="87"/>
        <v>2810.7486734123722</v>
      </c>
      <c r="O649" s="5">
        <f t="shared" si="88"/>
        <v>2058.4623945111402</v>
      </c>
      <c r="P649" s="5">
        <f t="shared" si="89"/>
        <v>493278.68840377248</v>
      </c>
    </row>
    <row r="650" spans="12:16" x14ac:dyDescent="0.2">
      <c r="L650" s="3">
        <f t="shared" si="85"/>
        <v>316</v>
      </c>
      <c r="M650" s="5">
        <f t="shared" si="86"/>
        <v>493278.68840377248</v>
      </c>
      <c r="N650" s="14">
        <f t="shared" si="87"/>
        <v>2810.7486734123722</v>
      </c>
      <c r="O650" s="5">
        <f t="shared" si="88"/>
        <v>2055.3278683490521</v>
      </c>
      <c r="P650" s="5">
        <f t="shared" si="89"/>
        <v>492523.26759870915</v>
      </c>
    </row>
    <row r="651" spans="12:16" x14ac:dyDescent="0.2">
      <c r="L651" s="3">
        <f t="shared" si="85"/>
        <v>315</v>
      </c>
      <c r="M651" s="5">
        <f t="shared" si="86"/>
        <v>492523.26759870915</v>
      </c>
      <c r="N651" s="14">
        <f t="shared" si="87"/>
        <v>2810.7486734123722</v>
      </c>
      <c r="O651" s="5">
        <f t="shared" si="88"/>
        <v>2052.1802816612885</v>
      </c>
      <c r="P651" s="5">
        <f t="shared" si="89"/>
        <v>491764.69920695806</v>
      </c>
    </row>
    <row r="652" spans="12:16" x14ac:dyDescent="0.2">
      <c r="L652" s="3">
        <f t="shared" si="85"/>
        <v>314</v>
      </c>
      <c r="M652" s="5">
        <f t="shared" si="86"/>
        <v>491764.69920695806</v>
      </c>
      <c r="N652" s="14">
        <f t="shared" si="87"/>
        <v>2810.7486734123722</v>
      </c>
      <c r="O652" s="5">
        <f t="shared" si="88"/>
        <v>2049.0195800289921</v>
      </c>
      <c r="P652" s="5">
        <f t="shared" si="89"/>
        <v>491002.9701135747</v>
      </c>
    </row>
    <row r="653" spans="12:16" x14ac:dyDescent="0.2">
      <c r="L653" s="3">
        <f t="shared" si="85"/>
        <v>313</v>
      </c>
      <c r="M653" s="5">
        <f t="shared" si="86"/>
        <v>491002.9701135747</v>
      </c>
      <c r="N653" s="14">
        <f t="shared" si="87"/>
        <v>2810.7486734123722</v>
      </c>
      <c r="O653" s="5">
        <f t="shared" si="88"/>
        <v>2045.8457088065611</v>
      </c>
      <c r="P653" s="5">
        <f t="shared" si="89"/>
        <v>490238.06714896887</v>
      </c>
    </row>
    <row r="654" spans="12:16" x14ac:dyDescent="0.2">
      <c r="L654" s="3">
        <f t="shared" si="85"/>
        <v>312</v>
      </c>
      <c r="M654" s="5">
        <f t="shared" si="86"/>
        <v>490238.06714896887</v>
      </c>
      <c r="N654" s="14">
        <f t="shared" si="87"/>
        <v>2810.7486734123722</v>
      </c>
      <c r="O654" s="5">
        <f t="shared" si="88"/>
        <v>2042.6586131207036</v>
      </c>
      <c r="P654" s="5">
        <f t="shared" si="89"/>
        <v>489469.97708867723</v>
      </c>
    </row>
    <row r="655" spans="12:16" x14ac:dyDescent="0.2">
      <c r="L655" s="3">
        <f t="shared" si="85"/>
        <v>311</v>
      </c>
      <c r="M655" s="5">
        <f t="shared" si="86"/>
        <v>489469.97708867723</v>
      </c>
      <c r="N655" s="14">
        <f t="shared" si="87"/>
        <v>2810.7486734123722</v>
      </c>
      <c r="O655" s="5">
        <f t="shared" si="88"/>
        <v>2039.4582378694884</v>
      </c>
      <c r="P655" s="5">
        <f t="shared" si="89"/>
        <v>488698.68665313435</v>
      </c>
    </row>
    <row r="656" spans="12:16" x14ac:dyDescent="0.2">
      <c r="L656" s="3">
        <f t="shared" si="85"/>
        <v>310</v>
      </c>
      <c r="M656" s="5">
        <f t="shared" si="86"/>
        <v>488698.68665313435</v>
      </c>
      <c r="N656" s="14">
        <f t="shared" si="87"/>
        <v>2810.7486734123722</v>
      </c>
      <c r="O656" s="5">
        <f t="shared" si="88"/>
        <v>2036.2445277213931</v>
      </c>
      <c r="P656" s="5">
        <f t="shared" si="89"/>
        <v>487924.18250744336</v>
      </c>
    </row>
    <row r="657" spans="12:16" x14ac:dyDescent="0.2">
      <c r="L657" s="3">
        <f t="shared" si="85"/>
        <v>309</v>
      </c>
      <c r="M657" s="5">
        <f t="shared" si="86"/>
        <v>487924.18250744336</v>
      </c>
      <c r="N657" s="14">
        <f t="shared" si="87"/>
        <v>2810.7486734123722</v>
      </c>
      <c r="O657" s="5">
        <f t="shared" si="88"/>
        <v>2033.0174271143476</v>
      </c>
      <c r="P657" s="5">
        <f t="shared" si="89"/>
        <v>487146.45126114535</v>
      </c>
    </row>
    <row r="658" spans="12:16" x14ac:dyDescent="0.2">
      <c r="L658" s="3">
        <f t="shared" si="85"/>
        <v>308</v>
      </c>
      <c r="M658" s="5">
        <f t="shared" si="86"/>
        <v>487146.45126114535</v>
      </c>
      <c r="N658" s="14">
        <f t="shared" si="87"/>
        <v>2810.7486734123722</v>
      </c>
      <c r="O658" s="5">
        <f t="shared" si="88"/>
        <v>2029.7768802547723</v>
      </c>
      <c r="P658" s="5">
        <f t="shared" si="89"/>
        <v>486365.47946798778</v>
      </c>
    </row>
    <row r="659" spans="12:16" x14ac:dyDescent="0.2">
      <c r="L659" s="3">
        <f t="shared" si="85"/>
        <v>307</v>
      </c>
      <c r="M659" s="5">
        <f t="shared" si="86"/>
        <v>486365.47946798778</v>
      </c>
      <c r="N659" s="14">
        <f t="shared" si="87"/>
        <v>2810.7486734123722</v>
      </c>
      <c r="O659" s="5">
        <f t="shared" si="88"/>
        <v>2026.5228311166161</v>
      </c>
      <c r="P659" s="5">
        <f t="shared" si="89"/>
        <v>485581.25362569204</v>
      </c>
    </row>
    <row r="660" spans="12:16" x14ac:dyDescent="0.2">
      <c r="L660" s="3">
        <f t="shared" si="85"/>
        <v>306</v>
      </c>
      <c r="M660" s="5">
        <f t="shared" si="86"/>
        <v>485581.25362569204</v>
      </c>
      <c r="N660" s="14">
        <f t="shared" si="87"/>
        <v>2810.7486734123722</v>
      </c>
      <c r="O660" s="5">
        <f t="shared" si="88"/>
        <v>2023.2552234403834</v>
      </c>
      <c r="P660" s="5">
        <f t="shared" si="89"/>
        <v>484793.76017572003</v>
      </c>
    </row>
    <row r="661" spans="12:16" x14ac:dyDescent="0.2">
      <c r="L661" s="3">
        <f t="shared" si="85"/>
        <v>305</v>
      </c>
      <c r="M661" s="5">
        <f t="shared" si="86"/>
        <v>484793.76017572003</v>
      </c>
      <c r="N661" s="14">
        <f t="shared" si="87"/>
        <v>2810.7486734123722</v>
      </c>
      <c r="O661" s="5">
        <f t="shared" si="88"/>
        <v>2019.974000732167</v>
      </c>
      <c r="P661" s="5">
        <f t="shared" si="89"/>
        <v>484002.98550303985</v>
      </c>
    </row>
    <row r="662" spans="12:16" x14ac:dyDescent="0.2">
      <c r="L662" s="3">
        <f t="shared" si="85"/>
        <v>304</v>
      </c>
      <c r="M662" s="5">
        <f t="shared" si="86"/>
        <v>484002.98550303985</v>
      </c>
      <c r="N662" s="14">
        <f t="shared" si="87"/>
        <v>2810.7486734123722</v>
      </c>
      <c r="O662" s="5">
        <f t="shared" si="88"/>
        <v>2016.6791062626662</v>
      </c>
      <c r="P662" s="5">
        <f t="shared" si="89"/>
        <v>483208.91593589017</v>
      </c>
    </row>
    <row r="663" spans="12:16" x14ac:dyDescent="0.2">
      <c r="L663" s="3">
        <f t="shared" si="85"/>
        <v>303</v>
      </c>
      <c r="M663" s="5">
        <f t="shared" si="86"/>
        <v>483208.91593589017</v>
      </c>
      <c r="N663" s="14">
        <f t="shared" si="87"/>
        <v>2810.7486734123722</v>
      </c>
      <c r="O663" s="5">
        <f t="shared" si="88"/>
        <v>2013.3704830662091</v>
      </c>
      <c r="P663" s="5">
        <f t="shared" si="89"/>
        <v>482411.53774554399</v>
      </c>
    </row>
    <row r="664" spans="12:16" x14ac:dyDescent="0.2">
      <c r="L664" s="3">
        <f t="shared" si="85"/>
        <v>302</v>
      </c>
      <c r="M664" s="5">
        <f t="shared" si="86"/>
        <v>482411.53774554399</v>
      </c>
      <c r="N664" s="14">
        <f t="shared" si="87"/>
        <v>2810.7486734123722</v>
      </c>
      <c r="O664" s="5">
        <f t="shared" si="88"/>
        <v>2010.0480739397669</v>
      </c>
      <c r="P664" s="5">
        <f t="shared" si="89"/>
        <v>481610.83714607137</v>
      </c>
    </row>
    <row r="665" spans="12:16" x14ac:dyDescent="0.2">
      <c r="L665" s="3">
        <f t="shared" si="85"/>
        <v>301</v>
      </c>
      <c r="M665" s="5">
        <f t="shared" si="86"/>
        <v>481610.83714607137</v>
      </c>
      <c r="N665" s="14">
        <f t="shared" si="87"/>
        <v>2810.7486734123722</v>
      </c>
      <c r="O665" s="5">
        <f t="shared" si="88"/>
        <v>2006.7118214419643</v>
      </c>
      <c r="P665" s="5">
        <f t="shared" si="89"/>
        <v>480806.80029410095</v>
      </c>
    </row>
    <row r="666" spans="12:16" x14ac:dyDescent="0.2">
      <c r="L666" s="3">
        <f t="shared" si="85"/>
        <v>300</v>
      </c>
      <c r="M666" s="5">
        <f t="shared" si="86"/>
        <v>480806.80029410095</v>
      </c>
      <c r="N666" s="14">
        <f t="shared" si="87"/>
        <v>2810.7486734123722</v>
      </c>
      <c r="O666" s="5">
        <f t="shared" si="88"/>
        <v>2003.3616678920876</v>
      </c>
      <c r="P666" s="5">
        <f t="shared" si="89"/>
        <v>479999.41328858066</v>
      </c>
    </row>
    <row r="667" spans="12:16" x14ac:dyDescent="0.2">
      <c r="L667" s="3">
        <f t="shared" si="85"/>
        <v>299</v>
      </c>
      <c r="M667" s="5">
        <f t="shared" si="86"/>
        <v>479999.41328858066</v>
      </c>
      <c r="N667" s="14">
        <f t="shared" si="87"/>
        <v>2810.7486734123722</v>
      </c>
      <c r="O667" s="5">
        <f t="shared" si="88"/>
        <v>1999.9975553690863</v>
      </c>
      <c r="P667" s="5">
        <f t="shared" si="89"/>
        <v>479188.6621705374</v>
      </c>
    </row>
    <row r="668" spans="12:16" x14ac:dyDescent="0.2">
      <c r="L668" s="3">
        <f t="shared" si="85"/>
        <v>298</v>
      </c>
      <c r="M668" s="5">
        <f t="shared" si="86"/>
        <v>479188.6621705374</v>
      </c>
      <c r="N668" s="14">
        <f t="shared" si="87"/>
        <v>2810.7486734123722</v>
      </c>
      <c r="O668" s="5">
        <f t="shared" si="88"/>
        <v>1996.6194257105726</v>
      </c>
      <c r="P668" s="5">
        <f t="shared" si="89"/>
        <v>478374.53292283561</v>
      </c>
    </row>
    <row r="669" spans="12:16" x14ac:dyDescent="0.2">
      <c r="L669" s="3">
        <f t="shared" si="85"/>
        <v>297</v>
      </c>
      <c r="M669" s="5">
        <f t="shared" si="86"/>
        <v>478374.53292283561</v>
      </c>
      <c r="N669" s="14">
        <f t="shared" si="87"/>
        <v>2810.7486734123722</v>
      </c>
      <c r="O669" s="5">
        <f t="shared" si="88"/>
        <v>1993.2272205118152</v>
      </c>
      <c r="P669" s="5">
        <f t="shared" si="89"/>
        <v>477557.01146993507</v>
      </c>
    </row>
    <row r="670" spans="12:16" x14ac:dyDescent="0.2">
      <c r="L670" s="3">
        <f t="shared" si="85"/>
        <v>296</v>
      </c>
      <c r="M670" s="5">
        <f t="shared" si="86"/>
        <v>477557.01146993507</v>
      </c>
      <c r="N670" s="14">
        <f t="shared" si="87"/>
        <v>2810.7486734123722</v>
      </c>
      <c r="O670" s="5">
        <f t="shared" si="88"/>
        <v>1989.8208811247293</v>
      </c>
      <c r="P670" s="5">
        <f t="shared" si="89"/>
        <v>476736.0836776474</v>
      </c>
    </row>
    <row r="671" spans="12:16" x14ac:dyDescent="0.2">
      <c r="L671" s="3">
        <f t="shared" si="85"/>
        <v>295</v>
      </c>
      <c r="M671" s="5">
        <f t="shared" si="86"/>
        <v>476736.0836776474</v>
      </c>
      <c r="N671" s="14">
        <f t="shared" si="87"/>
        <v>2810.7486734123722</v>
      </c>
      <c r="O671" s="5">
        <f t="shared" si="88"/>
        <v>1986.4003486568643</v>
      </c>
      <c r="P671" s="5">
        <f t="shared" si="89"/>
        <v>475911.7353528919</v>
      </c>
    </row>
    <row r="672" spans="12:16" x14ac:dyDescent="0.2">
      <c r="L672" s="3">
        <f t="shared" si="85"/>
        <v>294</v>
      </c>
      <c r="M672" s="5">
        <f t="shared" si="86"/>
        <v>475911.7353528919</v>
      </c>
      <c r="N672" s="14">
        <f t="shared" si="87"/>
        <v>2810.7486734123722</v>
      </c>
      <c r="O672" s="5">
        <f t="shared" si="88"/>
        <v>1982.9655639703828</v>
      </c>
      <c r="P672" s="5">
        <f t="shared" si="89"/>
        <v>475083.95224344992</v>
      </c>
    </row>
    <row r="673" spans="12:16" x14ac:dyDescent="0.2">
      <c r="L673" s="3">
        <f t="shared" si="85"/>
        <v>293</v>
      </c>
      <c r="M673" s="5">
        <f t="shared" si="86"/>
        <v>475083.95224344992</v>
      </c>
      <c r="N673" s="14">
        <f t="shared" si="87"/>
        <v>2810.7486734123722</v>
      </c>
      <c r="O673" s="5">
        <f t="shared" si="88"/>
        <v>1979.5164676810414</v>
      </c>
      <c r="P673" s="5">
        <f t="shared" si="89"/>
        <v>474252.72003771859</v>
      </c>
    </row>
    <row r="674" spans="12:16" x14ac:dyDescent="0.2">
      <c r="L674" s="3">
        <f t="shared" si="85"/>
        <v>292</v>
      </c>
      <c r="M674" s="5">
        <f t="shared" si="86"/>
        <v>474252.72003771859</v>
      </c>
      <c r="N674" s="14">
        <f t="shared" si="87"/>
        <v>2810.7486734123722</v>
      </c>
      <c r="O674" s="5">
        <f t="shared" si="88"/>
        <v>1976.0530001571608</v>
      </c>
      <c r="P674" s="5">
        <f t="shared" si="89"/>
        <v>473418.0243644634</v>
      </c>
    </row>
    <row r="675" spans="12:16" x14ac:dyDescent="0.2">
      <c r="L675" s="3">
        <f t="shared" si="85"/>
        <v>291</v>
      </c>
      <c r="M675" s="5">
        <f t="shared" si="86"/>
        <v>473418.0243644634</v>
      </c>
      <c r="N675" s="14">
        <f t="shared" si="87"/>
        <v>2810.7486734123722</v>
      </c>
      <c r="O675" s="5">
        <f t="shared" si="88"/>
        <v>1972.5751015185976</v>
      </c>
      <c r="P675" s="5">
        <f t="shared" si="89"/>
        <v>472579.85079256963</v>
      </c>
    </row>
    <row r="676" spans="12:16" x14ac:dyDescent="0.2">
      <c r="L676" s="3">
        <f t="shared" si="85"/>
        <v>290</v>
      </c>
      <c r="M676" s="5">
        <f t="shared" si="86"/>
        <v>472579.85079256963</v>
      </c>
      <c r="N676" s="14">
        <f t="shared" si="87"/>
        <v>2810.7486734123722</v>
      </c>
      <c r="O676" s="5">
        <f t="shared" si="88"/>
        <v>1969.0827116357068</v>
      </c>
      <c r="P676" s="5">
        <f t="shared" si="89"/>
        <v>471738.18483079295</v>
      </c>
    </row>
    <row r="677" spans="12:16" x14ac:dyDescent="0.2">
      <c r="L677" s="3">
        <f t="shared" si="85"/>
        <v>289</v>
      </c>
      <c r="M677" s="5">
        <f t="shared" si="86"/>
        <v>471738.18483079295</v>
      </c>
      <c r="N677" s="14">
        <f t="shared" si="87"/>
        <v>2810.7486734123722</v>
      </c>
      <c r="O677" s="5">
        <f t="shared" si="88"/>
        <v>1965.5757701283039</v>
      </c>
      <c r="P677" s="5">
        <f t="shared" si="89"/>
        <v>470893.01192750887</v>
      </c>
    </row>
    <row r="678" spans="12:16" x14ac:dyDescent="0.2">
      <c r="L678" s="3">
        <f t="shared" si="85"/>
        <v>288</v>
      </c>
      <c r="M678" s="5">
        <f t="shared" si="86"/>
        <v>470893.01192750887</v>
      </c>
      <c r="N678" s="14">
        <f t="shared" si="87"/>
        <v>2810.7486734123722</v>
      </c>
      <c r="O678" s="5">
        <f t="shared" si="88"/>
        <v>1962.0542163646205</v>
      </c>
      <c r="P678" s="5">
        <f t="shared" si="89"/>
        <v>470044.31747046113</v>
      </c>
    </row>
    <row r="679" spans="12:16" x14ac:dyDescent="0.2">
      <c r="L679" s="3">
        <f t="shared" si="85"/>
        <v>287</v>
      </c>
      <c r="M679" s="5">
        <f t="shared" si="86"/>
        <v>470044.31747046113</v>
      </c>
      <c r="N679" s="14">
        <f t="shared" si="87"/>
        <v>2810.7486734123722</v>
      </c>
      <c r="O679" s="5">
        <f t="shared" si="88"/>
        <v>1958.517989460255</v>
      </c>
      <c r="P679" s="5">
        <f t="shared" si="89"/>
        <v>469192.08678650903</v>
      </c>
    </row>
    <row r="680" spans="12:16" x14ac:dyDescent="0.2">
      <c r="L680" s="3">
        <f t="shared" si="85"/>
        <v>286</v>
      </c>
      <c r="M680" s="5">
        <f t="shared" si="86"/>
        <v>469192.08678650903</v>
      </c>
      <c r="N680" s="14">
        <f t="shared" si="87"/>
        <v>2810.7486734123722</v>
      </c>
      <c r="O680" s="5">
        <f t="shared" si="88"/>
        <v>1954.967028277121</v>
      </c>
      <c r="P680" s="5">
        <f t="shared" si="89"/>
        <v>468336.30514137377</v>
      </c>
    </row>
    <row r="681" spans="12:16" x14ac:dyDescent="0.2">
      <c r="L681" s="3">
        <f t="shared" si="85"/>
        <v>285</v>
      </c>
      <c r="M681" s="5">
        <f t="shared" si="86"/>
        <v>468336.30514137377</v>
      </c>
      <c r="N681" s="14">
        <f t="shared" si="87"/>
        <v>2810.7486734123722</v>
      </c>
      <c r="O681" s="5">
        <f t="shared" si="88"/>
        <v>1951.4012714223911</v>
      </c>
      <c r="P681" s="5">
        <f t="shared" si="89"/>
        <v>467476.9577393838</v>
      </c>
    </row>
    <row r="682" spans="12:16" x14ac:dyDescent="0.2">
      <c r="L682" s="3">
        <f t="shared" si="85"/>
        <v>284</v>
      </c>
      <c r="M682" s="5">
        <f t="shared" si="86"/>
        <v>467476.9577393838</v>
      </c>
      <c r="N682" s="14">
        <f t="shared" si="87"/>
        <v>2810.7486734123722</v>
      </c>
      <c r="O682" s="5">
        <f t="shared" si="88"/>
        <v>1947.8206572474323</v>
      </c>
      <c r="P682" s="5">
        <f t="shared" si="89"/>
        <v>466614.02972321888</v>
      </c>
    </row>
    <row r="683" spans="12:16" x14ac:dyDescent="0.2">
      <c r="L683" s="3">
        <f t="shared" si="85"/>
        <v>283</v>
      </c>
      <c r="M683" s="5">
        <f t="shared" si="86"/>
        <v>466614.02972321888</v>
      </c>
      <c r="N683" s="14">
        <f t="shared" si="87"/>
        <v>2810.7486734123722</v>
      </c>
      <c r="O683" s="5">
        <f t="shared" si="88"/>
        <v>1944.2251238467456</v>
      </c>
      <c r="P683" s="5">
        <f t="shared" si="89"/>
        <v>465747.50617365324</v>
      </c>
    </row>
    <row r="684" spans="12:16" x14ac:dyDescent="0.2">
      <c r="L684" s="3">
        <f t="shared" ref="L684:L747" si="90">IF(L683&gt;0,L683-1,0)</f>
        <v>282</v>
      </c>
      <c r="M684" s="5">
        <f t="shared" ref="M684:M747" si="91">IF(L684&gt;0,P683,0)</f>
        <v>465747.50617365324</v>
      </c>
      <c r="N684" s="14">
        <f t="shared" ref="N684:N747" si="92">IF(L684&gt;0,PMT(C$7/12,C$16*12,C$12)*-1,0)</f>
        <v>2810.7486734123722</v>
      </c>
      <c r="O684" s="5">
        <f t="shared" ref="O684:O747" si="93">M684*C$7*30/360</f>
        <v>1940.6146090568884</v>
      </c>
      <c r="P684" s="5">
        <f t="shared" ref="P684:P747" si="94">M684-N684+O684</f>
        <v>464877.37210929778</v>
      </c>
    </row>
    <row r="685" spans="12:16" x14ac:dyDescent="0.2">
      <c r="L685" s="3">
        <f t="shared" si="90"/>
        <v>281</v>
      </c>
      <c r="M685" s="5">
        <f t="shared" si="91"/>
        <v>464877.37210929778</v>
      </c>
      <c r="N685" s="14">
        <f t="shared" si="92"/>
        <v>2810.7486734123722</v>
      </c>
      <c r="O685" s="5">
        <f t="shared" si="93"/>
        <v>1936.9890504554076</v>
      </c>
      <c r="P685" s="5">
        <f t="shared" si="94"/>
        <v>464003.6124863408</v>
      </c>
    </row>
    <row r="686" spans="12:16" x14ac:dyDescent="0.2">
      <c r="L686" s="3">
        <f t="shared" si="90"/>
        <v>280</v>
      </c>
      <c r="M686" s="5">
        <f t="shared" si="91"/>
        <v>464003.6124863408</v>
      </c>
      <c r="N686" s="14">
        <f t="shared" si="92"/>
        <v>2810.7486734123722</v>
      </c>
      <c r="O686" s="5">
        <f t="shared" si="93"/>
        <v>1933.3483853597536</v>
      </c>
      <c r="P686" s="5">
        <f t="shared" si="94"/>
        <v>463126.21219828818</v>
      </c>
    </row>
    <row r="687" spans="12:16" x14ac:dyDescent="0.2">
      <c r="L687" s="3">
        <f t="shared" si="90"/>
        <v>279</v>
      </c>
      <c r="M687" s="5">
        <f t="shared" si="91"/>
        <v>463126.21219828818</v>
      </c>
      <c r="N687" s="14">
        <f t="shared" si="92"/>
        <v>2810.7486734123722</v>
      </c>
      <c r="O687" s="5">
        <f t="shared" si="93"/>
        <v>1929.6925508262007</v>
      </c>
      <c r="P687" s="5">
        <f t="shared" si="94"/>
        <v>462245.15607570199</v>
      </c>
    </row>
    <row r="688" spans="12:16" x14ac:dyDescent="0.2">
      <c r="L688" s="3">
        <f t="shared" si="90"/>
        <v>278</v>
      </c>
      <c r="M688" s="5">
        <f t="shared" si="91"/>
        <v>462245.15607570199</v>
      </c>
      <c r="N688" s="14">
        <f t="shared" si="92"/>
        <v>2810.7486734123722</v>
      </c>
      <c r="O688" s="5">
        <f t="shared" si="93"/>
        <v>1926.0214836487585</v>
      </c>
      <c r="P688" s="5">
        <f t="shared" si="94"/>
        <v>461360.42888593837</v>
      </c>
    </row>
    <row r="689" spans="12:16" x14ac:dyDescent="0.2">
      <c r="L689" s="3">
        <f t="shared" si="90"/>
        <v>277</v>
      </c>
      <c r="M689" s="5">
        <f t="shared" si="91"/>
        <v>461360.42888593837</v>
      </c>
      <c r="N689" s="14">
        <f t="shared" si="92"/>
        <v>2810.7486734123722</v>
      </c>
      <c r="O689" s="5">
        <f t="shared" si="93"/>
        <v>1922.3351203580764</v>
      </c>
      <c r="P689" s="5">
        <f t="shared" si="94"/>
        <v>460472.0153328841</v>
      </c>
    </row>
    <row r="690" spans="12:16" x14ac:dyDescent="0.2">
      <c r="L690" s="3">
        <f t="shared" si="90"/>
        <v>276</v>
      </c>
      <c r="M690" s="5">
        <f t="shared" si="91"/>
        <v>460472.0153328841</v>
      </c>
      <c r="N690" s="14">
        <f t="shared" si="92"/>
        <v>2810.7486734123722</v>
      </c>
      <c r="O690" s="5">
        <f t="shared" si="93"/>
        <v>1918.6333972203504</v>
      </c>
      <c r="P690" s="5">
        <f t="shared" si="94"/>
        <v>459579.90005669207</v>
      </c>
    </row>
    <row r="691" spans="12:16" x14ac:dyDescent="0.2">
      <c r="L691" s="3">
        <f t="shared" si="90"/>
        <v>275</v>
      </c>
      <c r="M691" s="5">
        <f t="shared" si="91"/>
        <v>459579.90005669207</v>
      </c>
      <c r="N691" s="14">
        <f t="shared" si="92"/>
        <v>2810.7486734123722</v>
      </c>
      <c r="O691" s="5">
        <f t="shared" si="93"/>
        <v>1914.9162502362174</v>
      </c>
      <c r="P691" s="5">
        <f t="shared" si="94"/>
        <v>458684.06763351592</v>
      </c>
    </row>
    <row r="692" spans="12:16" x14ac:dyDescent="0.2">
      <c r="L692" s="3">
        <f t="shared" si="90"/>
        <v>274</v>
      </c>
      <c r="M692" s="5">
        <f t="shared" si="91"/>
        <v>458684.06763351592</v>
      </c>
      <c r="N692" s="14">
        <f t="shared" si="92"/>
        <v>2810.7486734123722</v>
      </c>
      <c r="O692" s="5">
        <f t="shared" si="93"/>
        <v>1911.1836151396496</v>
      </c>
      <c r="P692" s="5">
        <f t="shared" si="94"/>
        <v>457784.50257524318</v>
      </c>
    </row>
    <row r="693" spans="12:16" x14ac:dyDescent="0.2">
      <c r="L693" s="3">
        <f t="shared" si="90"/>
        <v>273</v>
      </c>
      <c r="M693" s="5">
        <f t="shared" si="91"/>
        <v>457784.50257524318</v>
      </c>
      <c r="N693" s="14">
        <f t="shared" si="92"/>
        <v>2810.7486734123722</v>
      </c>
      <c r="O693" s="5">
        <f t="shared" si="93"/>
        <v>1907.4354273968468</v>
      </c>
      <c r="P693" s="5">
        <f t="shared" si="94"/>
        <v>456881.18932922767</v>
      </c>
    </row>
    <row r="694" spans="12:16" x14ac:dyDescent="0.2">
      <c r="L694" s="3">
        <f t="shared" si="90"/>
        <v>272</v>
      </c>
      <c r="M694" s="5">
        <f t="shared" si="91"/>
        <v>456881.18932922767</v>
      </c>
      <c r="N694" s="14">
        <f t="shared" si="92"/>
        <v>2810.7486734123722</v>
      </c>
      <c r="O694" s="5">
        <f t="shared" si="93"/>
        <v>1903.6716222051157</v>
      </c>
      <c r="P694" s="5">
        <f t="shared" si="94"/>
        <v>455974.11227802042</v>
      </c>
    </row>
    <row r="695" spans="12:16" x14ac:dyDescent="0.2">
      <c r="L695" s="3">
        <f t="shared" si="90"/>
        <v>271</v>
      </c>
      <c r="M695" s="5">
        <f t="shared" si="91"/>
        <v>455974.11227802042</v>
      </c>
      <c r="N695" s="14">
        <f t="shared" si="92"/>
        <v>2810.7486734123722</v>
      </c>
      <c r="O695" s="5">
        <f t="shared" si="93"/>
        <v>1899.8921344917519</v>
      </c>
      <c r="P695" s="5">
        <f t="shared" si="94"/>
        <v>455063.25573909981</v>
      </c>
    </row>
    <row r="696" spans="12:16" x14ac:dyDescent="0.2">
      <c r="L696" s="3">
        <f t="shared" si="90"/>
        <v>270</v>
      </c>
      <c r="M696" s="5">
        <f t="shared" si="91"/>
        <v>455063.25573909981</v>
      </c>
      <c r="N696" s="14">
        <f t="shared" si="92"/>
        <v>2810.7486734123722</v>
      </c>
      <c r="O696" s="5">
        <f t="shared" si="93"/>
        <v>1896.0968989129158</v>
      </c>
      <c r="P696" s="5">
        <f t="shared" si="94"/>
        <v>454148.60396460036</v>
      </c>
    </row>
    <row r="697" spans="12:16" x14ac:dyDescent="0.2">
      <c r="L697" s="3">
        <f t="shared" si="90"/>
        <v>269</v>
      </c>
      <c r="M697" s="5">
        <f t="shared" si="91"/>
        <v>454148.60396460036</v>
      </c>
      <c r="N697" s="14">
        <f t="shared" si="92"/>
        <v>2810.7486734123722</v>
      </c>
      <c r="O697" s="5">
        <f t="shared" si="93"/>
        <v>1892.2858498525018</v>
      </c>
      <c r="P697" s="5">
        <f t="shared" si="94"/>
        <v>453230.14114104048</v>
      </c>
    </row>
    <row r="698" spans="12:16" x14ac:dyDescent="0.2">
      <c r="L698" s="3">
        <f t="shared" si="90"/>
        <v>268</v>
      </c>
      <c r="M698" s="5">
        <f t="shared" si="91"/>
        <v>453230.14114104048</v>
      </c>
      <c r="N698" s="14">
        <f t="shared" si="92"/>
        <v>2810.7486734123722</v>
      </c>
      <c r="O698" s="5">
        <f t="shared" si="93"/>
        <v>1888.4589214210021</v>
      </c>
      <c r="P698" s="5">
        <f t="shared" si="94"/>
        <v>452307.85138904914</v>
      </c>
    </row>
    <row r="699" spans="12:16" x14ac:dyDescent="0.2">
      <c r="L699" s="3">
        <f t="shared" si="90"/>
        <v>267</v>
      </c>
      <c r="M699" s="5">
        <f t="shared" si="91"/>
        <v>452307.85138904914</v>
      </c>
      <c r="N699" s="14">
        <f t="shared" si="92"/>
        <v>2810.7486734123722</v>
      </c>
      <c r="O699" s="5">
        <f t="shared" si="93"/>
        <v>1884.6160474543715</v>
      </c>
      <c r="P699" s="5">
        <f t="shared" si="94"/>
        <v>451381.71876309114</v>
      </c>
    </row>
    <row r="700" spans="12:16" x14ac:dyDescent="0.2">
      <c r="L700" s="3">
        <f t="shared" si="90"/>
        <v>266</v>
      </c>
      <c r="M700" s="5">
        <f t="shared" si="91"/>
        <v>451381.71876309114</v>
      </c>
      <c r="N700" s="14">
        <f t="shared" si="92"/>
        <v>2810.7486734123722</v>
      </c>
      <c r="O700" s="5">
        <f t="shared" si="93"/>
        <v>1880.75716151288</v>
      </c>
      <c r="P700" s="5">
        <f t="shared" si="94"/>
        <v>450451.72725119162</v>
      </c>
    </row>
    <row r="701" spans="12:16" x14ac:dyDescent="0.2">
      <c r="L701" s="3">
        <f t="shared" si="90"/>
        <v>265</v>
      </c>
      <c r="M701" s="5">
        <f t="shared" si="91"/>
        <v>450451.72725119162</v>
      </c>
      <c r="N701" s="14">
        <f t="shared" si="92"/>
        <v>2810.7486734123722</v>
      </c>
      <c r="O701" s="5">
        <f t="shared" si="93"/>
        <v>1876.882196879965</v>
      </c>
      <c r="P701" s="5">
        <f t="shared" si="94"/>
        <v>449517.8607746592</v>
      </c>
    </row>
    <row r="702" spans="12:16" x14ac:dyDescent="0.2">
      <c r="L702" s="3">
        <f t="shared" si="90"/>
        <v>264</v>
      </c>
      <c r="M702" s="5">
        <f t="shared" si="91"/>
        <v>449517.8607746592</v>
      </c>
      <c r="N702" s="14">
        <f t="shared" si="92"/>
        <v>2810.7486734123722</v>
      </c>
      <c r="O702" s="5">
        <f t="shared" si="93"/>
        <v>1872.9910865610802</v>
      </c>
      <c r="P702" s="5">
        <f t="shared" si="94"/>
        <v>448580.10318780789</v>
      </c>
    </row>
    <row r="703" spans="12:16" x14ac:dyDescent="0.2">
      <c r="L703" s="3">
        <f t="shared" si="90"/>
        <v>263</v>
      </c>
      <c r="M703" s="5">
        <f t="shared" si="91"/>
        <v>448580.10318780789</v>
      </c>
      <c r="N703" s="14">
        <f t="shared" si="92"/>
        <v>2810.7486734123722</v>
      </c>
      <c r="O703" s="5">
        <f t="shared" si="93"/>
        <v>1869.083763282533</v>
      </c>
      <c r="P703" s="5">
        <f t="shared" si="94"/>
        <v>447638.43827767804</v>
      </c>
    </row>
    <row r="704" spans="12:16" x14ac:dyDescent="0.2">
      <c r="L704" s="3">
        <f t="shared" si="90"/>
        <v>262</v>
      </c>
      <c r="M704" s="5">
        <f t="shared" si="91"/>
        <v>447638.43827767804</v>
      </c>
      <c r="N704" s="14">
        <f t="shared" si="92"/>
        <v>2810.7486734123722</v>
      </c>
      <c r="O704" s="5">
        <f t="shared" si="93"/>
        <v>1865.1601594903254</v>
      </c>
      <c r="P704" s="5">
        <f t="shared" si="94"/>
        <v>446692.84976375598</v>
      </c>
    </row>
    <row r="705" spans="12:16" x14ac:dyDescent="0.2">
      <c r="L705" s="3">
        <f t="shared" si="90"/>
        <v>261</v>
      </c>
      <c r="M705" s="5">
        <f t="shared" si="91"/>
        <v>446692.84976375598</v>
      </c>
      <c r="N705" s="14">
        <f t="shared" si="92"/>
        <v>2810.7486734123722</v>
      </c>
      <c r="O705" s="5">
        <f t="shared" si="93"/>
        <v>1861.2202073489834</v>
      </c>
      <c r="P705" s="5">
        <f t="shared" si="94"/>
        <v>445743.3212976926</v>
      </c>
    </row>
    <row r="706" spans="12:16" x14ac:dyDescent="0.2">
      <c r="L706" s="3">
        <f t="shared" si="90"/>
        <v>260</v>
      </c>
      <c r="M706" s="5">
        <f t="shared" si="91"/>
        <v>445743.3212976926</v>
      </c>
      <c r="N706" s="14">
        <f t="shared" si="92"/>
        <v>2810.7486734123722</v>
      </c>
      <c r="O706" s="5">
        <f t="shared" si="93"/>
        <v>1857.2638387403858</v>
      </c>
      <c r="P706" s="5">
        <f t="shared" si="94"/>
        <v>444789.83646302065</v>
      </c>
    </row>
    <row r="707" spans="12:16" x14ac:dyDescent="0.2">
      <c r="L707" s="3">
        <f t="shared" si="90"/>
        <v>259</v>
      </c>
      <c r="M707" s="5">
        <f t="shared" si="91"/>
        <v>444789.83646302065</v>
      </c>
      <c r="N707" s="14">
        <f t="shared" si="92"/>
        <v>2810.7486734123722</v>
      </c>
      <c r="O707" s="5">
        <f t="shared" si="93"/>
        <v>1853.2909852625864</v>
      </c>
      <c r="P707" s="5">
        <f t="shared" si="94"/>
        <v>443832.37877487089</v>
      </c>
    </row>
    <row r="708" spans="12:16" x14ac:dyDescent="0.2">
      <c r="L708" s="3">
        <f t="shared" si="90"/>
        <v>258</v>
      </c>
      <c r="M708" s="5">
        <f t="shared" si="91"/>
        <v>443832.37877487089</v>
      </c>
      <c r="N708" s="14">
        <f t="shared" si="92"/>
        <v>2810.7486734123722</v>
      </c>
      <c r="O708" s="5">
        <f t="shared" si="93"/>
        <v>1849.3015782286286</v>
      </c>
      <c r="P708" s="5">
        <f t="shared" si="94"/>
        <v>442870.93167968717</v>
      </c>
    </row>
    <row r="709" spans="12:16" x14ac:dyDescent="0.2">
      <c r="L709" s="3">
        <f t="shared" si="90"/>
        <v>257</v>
      </c>
      <c r="M709" s="5">
        <f t="shared" si="91"/>
        <v>442870.93167968717</v>
      </c>
      <c r="N709" s="14">
        <f t="shared" si="92"/>
        <v>2810.7486734123722</v>
      </c>
      <c r="O709" s="5">
        <f t="shared" si="93"/>
        <v>1845.2955486653634</v>
      </c>
      <c r="P709" s="5">
        <f t="shared" si="94"/>
        <v>441905.47855494014</v>
      </c>
    </row>
    <row r="710" spans="12:16" x14ac:dyDescent="0.2">
      <c r="L710" s="3">
        <f t="shared" si="90"/>
        <v>256</v>
      </c>
      <c r="M710" s="5">
        <f t="shared" si="91"/>
        <v>441905.47855494014</v>
      </c>
      <c r="N710" s="14">
        <f t="shared" si="92"/>
        <v>2810.7486734123722</v>
      </c>
      <c r="O710" s="5">
        <f t="shared" si="93"/>
        <v>1841.2728273122507</v>
      </c>
      <c r="P710" s="5">
        <f t="shared" si="94"/>
        <v>440936.00270884001</v>
      </c>
    </row>
    <row r="711" spans="12:16" x14ac:dyDescent="0.2">
      <c r="L711" s="3">
        <f t="shared" si="90"/>
        <v>255</v>
      </c>
      <c r="M711" s="5">
        <f t="shared" si="91"/>
        <v>440936.00270884001</v>
      </c>
      <c r="N711" s="14">
        <f t="shared" si="92"/>
        <v>2810.7486734123722</v>
      </c>
      <c r="O711" s="5">
        <f t="shared" si="93"/>
        <v>1837.2333446201667</v>
      </c>
      <c r="P711" s="5">
        <f t="shared" si="94"/>
        <v>439962.48738004779</v>
      </c>
    </row>
    <row r="712" spans="12:16" x14ac:dyDescent="0.2">
      <c r="L712" s="3">
        <f t="shared" si="90"/>
        <v>254</v>
      </c>
      <c r="M712" s="5">
        <f t="shared" si="91"/>
        <v>439962.48738004779</v>
      </c>
      <c r="N712" s="14">
        <f t="shared" si="92"/>
        <v>2810.7486734123722</v>
      </c>
      <c r="O712" s="5">
        <f t="shared" si="93"/>
        <v>1833.177030750199</v>
      </c>
      <c r="P712" s="5">
        <f t="shared" si="94"/>
        <v>438984.91573738563</v>
      </c>
    </row>
    <row r="713" spans="12:16" x14ac:dyDescent="0.2">
      <c r="L713" s="3">
        <f t="shared" si="90"/>
        <v>253</v>
      </c>
      <c r="M713" s="5">
        <f t="shared" si="91"/>
        <v>438984.91573738563</v>
      </c>
      <c r="N713" s="14">
        <f t="shared" si="92"/>
        <v>2810.7486734123722</v>
      </c>
      <c r="O713" s="5">
        <f t="shared" si="93"/>
        <v>1829.1038155724405</v>
      </c>
      <c r="P713" s="5">
        <f t="shared" si="94"/>
        <v>438003.27087954571</v>
      </c>
    </row>
    <row r="714" spans="12:16" x14ac:dyDescent="0.2">
      <c r="L714" s="3">
        <f t="shared" si="90"/>
        <v>252</v>
      </c>
      <c r="M714" s="5">
        <f t="shared" si="91"/>
        <v>438003.27087954571</v>
      </c>
      <c r="N714" s="14">
        <f t="shared" si="92"/>
        <v>2810.7486734123722</v>
      </c>
      <c r="O714" s="5">
        <f t="shared" si="93"/>
        <v>1825.0136286647737</v>
      </c>
      <c r="P714" s="5">
        <f t="shared" si="94"/>
        <v>437017.53583479812</v>
      </c>
    </row>
    <row r="715" spans="12:16" x14ac:dyDescent="0.2">
      <c r="L715" s="3">
        <f t="shared" si="90"/>
        <v>251</v>
      </c>
      <c r="M715" s="5">
        <f t="shared" si="91"/>
        <v>437017.53583479812</v>
      </c>
      <c r="N715" s="14">
        <f t="shared" si="92"/>
        <v>2810.7486734123722</v>
      </c>
      <c r="O715" s="5">
        <f t="shared" si="93"/>
        <v>1820.9063993116592</v>
      </c>
      <c r="P715" s="5">
        <f t="shared" si="94"/>
        <v>436027.69356069743</v>
      </c>
    </row>
    <row r="716" spans="12:16" x14ac:dyDescent="0.2">
      <c r="L716" s="3">
        <f t="shared" si="90"/>
        <v>250</v>
      </c>
      <c r="M716" s="5">
        <f t="shared" si="91"/>
        <v>436027.69356069743</v>
      </c>
      <c r="N716" s="14">
        <f t="shared" si="92"/>
        <v>2810.7486734123722</v>
      </c>
      <c r="O716" s="5">
        <f t="shared" si="93"/>
        <v>1816.782056502906</v>
      </c>
      <c r="P716" s="5">
        <f t="shared" si="94"/>
        <v>435033.72694378794</v>
      </c>
    </row>
    <row r="717" spans="12:16" x14ac:dyDescent="0.2">
      <c r="L717" s="3">
        <f t="shared" si="90"/>
        <v>249</v>
      </c>
      <c r="M717" s="5">
        <f t="shared" si="91"/>
        <v>435033.72694378794</v>
      </c>
      <c r="N717" s="14">
        <f t="shared" si="92"/>
        <v>2810.7486734123722</v>
      </c>
      <c r="O717" s="5">
        <f t="shared" si="93"/>
        <v>1812.6405289324498</v>
      </c>
      <c r="P717" s="5">
        <f t="shared" si="94"/>
        <v>434035.61879930802</v>
      </c>
    </row>
    <row r="718" spans="12:16" x14ac:dyDescent="0.2">
      <c r="L718" s="3">
        <f t="shared" si="90"/>
        <v>248</v>
      </c>
      <c r="M718" s="5">
        <f t="shared" si="91"/>
        <v>434035.61879930802</v>
      </c>
      <c r="N718" s="14">
        <f t="shared" si="92"/>
        <v>2810.7486734123722</v>
      </c>
      <c r="O718" s="5">
        <f t="shared" si="93"/>
        <v>1808.4817449971169</v>
      </c>
      <c r="P718" s="5">
        <f t="shared" si="94"/>
        <v>433033.3518708928</v>
      </c>
    </row>
    <row r="719" spans="12:16" x14ac:dyDescent="0.2">
      <c r="L719" s="3">
        <f t="shared" si="90"/>
        <v>247</v>
      </c>
      <c r="M719" s="5">
        <f t="shared" si="91"/>
        <v>433033.3518708928</v>
      </c>
      <c r="N719" s="14">
        <f t="shared" si="92"/>
        <v>2810.7486734123722</v>
      </c>
      <c r="O719" s="5">
        <f t="shared" si="93"/>
        <v>1804.3056327953866</v>
      </c>
      <c r="P719" s="5">
        <f t="shared" si="94"/>
        <v>432026.90883027582</v>
      </c>
    </row>
    <row r="720" spans="12:16" x14ac:dyDescent="0.2">
      <c r="L720" s="3">
        <f t="shared" si="90"/>
        <v>246</v>
      </c>
      <c r="M720" s="5">
        <f t="shared" si="91"/>
        <v>432026.90883027582</v>
      </c>
      <c r="N720" s="14">
        <f t="shared" si="92"/>
        <v>2810.7486734123722</v>
      </c>
      <c r="O720" s="5">
        <f t="shared" si="93"/>
        <v>1800.1121201261494</v>
      </c>
      <c r="P720" s="5">
        <f t="shared" si="94"/>
        <v>431016.27227698959</v>
      </c>
    </row>
    <row r="721" spans="12:16" x14ac:dyDescent="0.2">
      <c r="L721" s="3">
        <f t="shared" si="90"/>
        <v>245</v>
      </c>
      <c r="M721" s="5">
        <f t="shared" si="91"/>
        <v>431016.27227698959</v>
      </c>
      <c r="N721" s="14">
        <f t="shared" si="92"/>
        <v>2810.7486734123722</v>
      </c>
      <c r="O721" s="5">
        <f t="shared" si="93"/>
        <v>1795.9011344874568</v>
      </c>
      <c r="P721" s="5">
        <f t="shared" si="94"/>
        <v>430001.4247380647</v>
      </c>
    </row>
    <row r="722" spans="12:16" x14ac:dyDescent="0.2">
      <c r="L722" s="3">
        <f t="shared" si="90"/>
        <v>244</v>
      </c>
      <c r="M722" s="5">
        <f t="shared" si="91"/>
        <v>430001.4247380647</v>
      </c>
      <c r="N722" s="14">
        <f t="shared" si="92"/>
        <v>2810.7486734123722</v>
      </c>
      <c r="O722" s="5">
        <f t="shared" si="93"/>
        <v>1791.6726030752698</v>
      </c>
      <c r="P722" s="5">
        <f t="shared" si="94"/>
        <v>428982.34866772761</v>
      </c>
    </row>
    <row r="723" spans="12:16" x14ac:dyDescent="0.2">
      <c r="L723" s="3">
        <f t="shared" si="90"/>
        <v>243</v>
      </c>
      <c r="M723" s="5">
        <f t="shared" si="91"/>
        <v>428982.34866772761</v>
      </c>
      <c r="N723" s="14">
        <f t="shared" si="92"/>
        <v>2810.7486734123722</v>
      </c>
      <c r="O723" s="5">
        <f t="shared" si="93"/>
        <v>1787.4264527821983</v>
      </c>
      <c r="P723" s="5">
        <f t="shared" si="94"/>
        <v>427959.02644709742</v>
      </c>
    </row>
    <row r="724" spans="12:16" x14ac:dyDescent="0.2">
      <c r="L724" s="3">
        <f t="shared" si="90"/>
        <v>242</v>
      </c>
      <c r="M724" s="5">
        <f t="shared" si="91"/>
        <v>427959.02644709742</v>
      </c>
      <c r="N724" s="14">
        <f t="shared" si="92"/>
        <v>2810.7486734123722</v>
      </c>
      <c r="O724" s="5">
        <f t="shared" si="93"/>
        <v>1783.1626101962395</v>
      </c>
      <c r="P724" s="5">
        <f t="shared" si="94"/>
        <v>426931.44038388127</v>
      </c>
    </row>
    <row r="725" spans="12:16" x14ac:dyDescent="0.2">
      <c r="L725" s="3">
        <f t="shared" si="90"/>
        <v>241</v>
      </c>
      <c r="M725" s="5">
        <f t="shared" si="91"/>
        <v>426931.44038388127</v>
      </c>
      <c r="N725" s="14">
        <f t="shared" si="92"/>
        <v>2810.7486734123722</v>
      </c>
      <c r="O725" s="5">
        <f t="shared" si="93"/>
        <v>1778.8810015995052</v>
      </c>
      <c r="P725" s="5">
        <f t="shared" si="94"/>
        <v>425899.57271206839</v>
      </c>
    </row>
    <row r="726" spans="12:16" x14ac:dyDescent="0.2">
      <c r="L726" s="3">
        <f t="shared" si="90"/>
        <v>240</v>
      </c>
      <c r="M726" s="5">
        <f t="shared" si="91"/>
        <v>425899.57271206839</v>
      </c>
      <c r="N726" s="14">
        <f t="shared" si="92"/>
        <v>2810.7486734123722</v>
      </c>
      <c r="O726" s="5">
        <f t="shared" si="93"/>
        <v>1774.5815529669514</v>
      </c>
      <c r="P726" s="5">
        <f t="shared" si="94"/>
        <v>424863.40559162298</v>
      </c>
    </row>
    <row r="727" spans="12:16" x14ac:dyDescent="0.2">
      <c r="L727" s="3">
        <f t="shared" si="90"/>
        <v>239</v>
      </c>
      <c r="M727" s="5">
        <f t="shared" si="91"/>
        <v>424863.40559162298</v>
      </c>
      <c r="N727" s="14">
        <f t="shared" si="92"/>
        <v>2810.7486734123722</v>
      </c>
      <c r="O727" s="5">
        <f t="shared" si="93"/>
        <v>1770.2641899650957</v>
      </c>
      <c r="P727" s="5">
        <f t="shared" si="94"/>
        <v>423822.92110817571</v>
      </c>
    </row>
    <row r="728" spans="12:16" x14ac:dyDescent="0.2">
      <c r="L728" s="3">
        <f t="shared" si="90"/>
        <v>238</v>
      </c>
      <c r="M728" s="5">
        <f t="shared" si="91"/>
        <v>423822.92110817571</v>
      </c>
      <c r="N728" s="14">
        <f t="shared" si="92"/>
        <v>2810.7486734123722</v>
      </c>
      <c r="O728" s="5">
        <f t="shared" si="93"/>
        <v>1765.928837950732</v>
      </c>
      <c r="P728" s="5">
        <f t="shared" si="94"/>
        <v>422778.10127271409</v>
      </c>
    </row>
    <row r="729" spans="12:16" x14ac:dyDescent="0.2">
      <c r="L729" s="3">
        <f t="shared" si="90"/>
        <v>237</v>
      </c>
      <c r="M729" s="5">
        <f t="shared" si="91"/>
        <v>422778.10127271409</v>
      </c>
      <c r="N729" s="14">
        <f t="shared" si="92"/>
        <v>2810.7486734123722</v>
      </c>
      <c r="O729" s="5">
        <f t="shared" si="93"/>
        <v>1761.5754219696421</v>
      </c>
      <c r="P729" s="5">
        <f t="shared" si="94"/>
        <v>421728.92802127136</v>
      </c>
    </row>
    <row r="730" spans="12:16" x14ac:dyDescent="0.2">
      <c r="L730" s="3">
        <f t="shared" si="90"/>
        <v>236</v>
      </c>
      <c r="M730" s="5">
        <f t="shared" si="91"/>
        <v>421728.92802127136</v>
      </c>
      <c r="N730" s="14">
        <f t="shared" si="92"/>
        <v>2810.7486734123722</v>
      </c>
      <c r="O730" s="5">
        <f t="shared" si="93"/>
        <v>1757.2038667552974</v>
      </c>
      <c r="P730" s="5">
        <f t="shared" si="94"/>
        <v>420675.3832146143</v>
      </c>
    </row>
    <row r="731" spans="12:16" x14ac:dyDescent="0.2">
      <c r="L731" s="3">
        <f t="shared" si="90"/>
        <v>235</v>
      </c>
      <c r="M731" s="5">
        <f t="shared" si="91"/>
        <v>420675.3832146143</v>
      </c>
      <c r="N731" s="14">
        <f t="shared" si="92"/>
        <v>2810.7486734123722</v>
      </c>
      <c r="O731" s="5">
        <f t="shared" si="93"/>
        <v>1752.8140967275599</v>
      </c>
      <c r="P731" s="5">
        <f t="shared" si="94"/>
        <v>419617.44863792951</v>
      </c>
    </row>
    <row r="732" spans="12:16" x14ac:dyDescent="0.2">
      <c r="L732" s="3">
        <f t="shared" si="90"/>
        <v>234</v>
      </c>
      <c r="M732" s="5">
        <f t="shared" si="91"/>
        <v>419617.44863792951</v>
      </c>
      <c r="N732" s="14">
        <f t="shared" si="92"/>
        <v>2810.7486734123722</v>
      </c>
      <c r="O732" s="5">
        <f t="shared" si="93"/>
        <v>1748.4060359913733</v>
      </c>
      <c r="P732" s="5">
        <f t="shared" si="94"/>
        <v>418555.10600050853</v>
      </c>
    </row>
    <row r="733" spans="12:16" x14ac:dyDescent="0.2">
      <c r="L733" s="3">
        <f t="shared" si="90"/>
        <v>233</v>
      </c>
      <c r="M733" s="5">
        <f t="shared" si="91"/>
        <v>418555.10600050853</v>
      </c>
      <c r="N733" s="14">
        <f t="shared" si="92"/>
        <v>2810.7486734123722</v>
      </c>
      <c r="O733" s="5">
        <f t="shared" si="93"/>
        <v>1743.979608335452</v>
      </c>
      <c r="P733" s="5">
        <f t="shared" si="94"/>
        <v>417488.33693543164</v>
      </c>
    </row>
    <row r="734" spans="12:16" x14ac:dyDescent="0.2">
      <c r="L734" s="3">
        <f t="shared" si="90"/>
        <v>232</v>
      </c>
      <c r="M734" s="5">
        <f t="shared" si="91"/>
        <v>417488.33693543164</v>
      </c>
      <c r="N734" s="14">
        <f t="shared" si="92"/>
        <v>2810.7486734123722</v>
      </c>
      <c r="O734" s="5">
        <f t="shared" si="93"/>
        <v>1739.534737230965</v>
      </c>
      <c r="P734" s="5">
        <f t="shared" si="94"/>
        <v>416417.12299925025</v>
      </c>
    </row>
    <row r="735" spans="12:16" x14ac:dyDescent="0.2">
      <c r="L735" s="3">
        <f t="shared" si="90"/>
        <v>231</v>
      </c>
      <c r="M735" s="5">
        <f t="shared" si="91"/>
        <v>416417.12299925025</v>
      </c>
      <c r="N735" s="14">
        <f t="shared" si="92"/>
        <v>2810.7486734123722</v>
      </c>
      <c r="O735" s="5">
        <f t="shared" si="93"/>
        <v>1735.0713458302093</v>
      </c>
      <c r="P735" s="5">
        <f t="shared" si="94"/>
        <v>415341.4456716681</v>
      </c>
    </row>
    <row r="736" spans="12:16" x14ac:dyDescent="0.2">
      <c r="L736" s="3">
        <f t="shared" si="90"/>
        <v>230</v>
      </c>
      <c r="M736" s="5">
        <f t="shared" si="91"/>
        <v>415341.4456716681</v>
      </c>
      <c r="N736" s="14">
        <f t="shared" si="92"/>
        <v>2810.7486734123722</v>
      </c>
      <c r="O736" s="5">
        <f t="shared" si="93"/>
        <v>1730.5893569652837</v>
      </c>
      <c r="P736" s="5">
        <f t="shared" si="94"/>
        <v>414261.286355221</v>
      </c>
    </row>
    <row r="737" spans="12:16" x14ac:dyDescent="0.2">
      <c r="L737" s="3">
        <f t="shared" si="90"/>
        <v>229</v>
      </c>
      <c r="M737" s="5">
        <f t="shared" si="91"/>
        <v>414261.286355221</v>
      </c>
      <c r="N737" s="14">
        <f t="shared" si="92"/>
        <v>2810.7486734123722</v>
      </c>
      <c r="O737" s="5">
        <f t="shared" si="93"/>
        <v>1726.0886931467542</v>
      </c>
      <c r="P737" s="5">
        <f t="shared" si="94"/>
        <v>413176.62637495541</v>
      </c>
    </row>
    <row r="738" spans="12:16" x14ac:dyDescent="0.2">
      <c r="L738" s="3">
        <f t="shared" si="90"/>
        <v>228</v>
      </c>
      <c r="M738" s="5">
        <f t="shared" si="91"/>
        <v>413176.62637495541</v>
      </c>
      <c r="N738" s="14">
        <f t="shared" si="92"/>
        <v>2810.7486734123722</v>
      </c>
      <c r="O738" s="5">
        <f t="shared" si="93"/>
        <v>1721.5692765623144</v>
      </c>
      <c r="P738" s="5">
        <f t="shared" si="94"/>
        <v>412087.44697810535</v>
      </c>
    </row>
    <row r="739" spans="12:16" x14ac:dyDescent="0.2">
      <c r="L739" s="3">
        <f t="shared" si="90"/>
        <v>227</v>
      </c>
      <c r="M739" s="5">
        <f t="shared" si="91"/>
        <v>412087.44697810535</v>
      </c>
      <c r="N739" s="14">
        <f t="shared" si="92"/>
        <v>2810.7486734123722</v>
      </c>
      <c r="O739" s="5">
        <f t="shared" si="93"/>
        <v>1717.0310290754392</v>
      </c>
      <c r="P739" s="5">
        <f t="shared" si="94"/>
        <v>410993.72933376842</v>
      </c>
    </row>
    <row r="740" spans="12:16" x14ac:dyDescent="0.2">
      <c r="L740" s="3">
        <f t="shared" si="90"/>
        <v>226</v>
      </c>
      <c r="M740" s="5">
        <f t="shared" si="91"/>
        <v>410993.72933376842</v>
      </c>
      <c r="N740" s="14">
        <f t="shared" si="92"/>
        <v>2810.7486734123722</v>
      </c>
      <c r="O740" s="5">
        <f t="shared" si="93"/>
        <v>1712.4738722240352</v>
      </c>
      <c r="P740" s="5">
        <f t="shared" si="94"/>
        <v>409895.4545325801</v>
      </c>
    </row>
    <row r="741" spans="12:16" x14ac:dyDescent="0.2">
      <c r="L741" s="3">
        <f t="shared" si="90"/>
        <v>225</v>
      </c>
      <c r="M741" s="5">
        <f t="shared" si="91"/>
        <v>409895.4545325801</v>
      </c>
      <c r="N741" s="14">
        <f t="shared" si="92"/>
        <v>2810.7486734123722</v>
      </c>
      <c r="O741" s="5">
        <f t="shared" si="93"/>
        <v>1707.8977272190839</v>
      </c>
      <c r="P741" s="5">
        <f t="shared" si="94"/>
        <v>408792.60358638683</v>
      </c>
    </row>
    <row r="742" spans="12:16" x14ac:dyDescent="0.2">
      <c r="L742" s="3">
        <f t="shared" si="90"/>
        <v>224</v>
      </c>
      <c r="M742" s="5">
        <f t="shared" si="91"/>
        <v>408792.60358638683</v>
      </c>
      <c r="N742" s="14">
        <f t="shared" si="92"/>
        <v>2810.7486734123722</v>
      </c>
      <c r="O742" s="5">
        <f t="shared" si="93"/>
        <v>1703.3025149432783</v>
      </c>
      <c r="P742" s="5">
        <f t="shared" si="94"/>
        <v>407685.15742791776</v>
      </c>
    </row>
    <row r="743" spans="12:16" x14ac:dyDescent="0.2">
      <c r="L743" s="3">
        <f t="shared" si="90"/>
        <v>223</v>
      </c>
      <c r="M743" s="5">
        <f t="shared" si="91"/>
        <v>407685.15742791776</v>
      </c>
      <c r="N743" s="14">
        <f t="shared" si="92"/>
        <v>2810.7486734123722</v>
      </c>
      <c r="O743" s="5">
        <f t="shared" si="93"/>
        <v>1698.6881559496574</v>
      </c>
      <c r="P743" s="5">
        <f t="shared" si="94"/>
        <v>406573.09691045503</v>
      </c>
    </row>
    <row r="744" spans="12:16" x14ac:dyDescent="0.2">
      <c r="L744" s="3">
        <f t="shared" si="90"/>
        <v>222</v>
      </c>
      <c r="M744" s="5">
        <f t="shared" si="91"/>
        <v>406573.09691045503</v>
      </c>
      <c r="N744" s="14">
        <f t="shared" si="92"/>
        <v>2810.7486734123722</v>
      </c>
      <c r="O744" s="5">
        <f t="shared" si="93"/>
        <v>1694.0545704602293</v>
      </c>
      <c r="P744" s="5">
        <f t="shared" si="94"/>
        <v>405456.40280750289</v>
      </c>
    </row>
    <row r="745" spans="12:16" x14ac:dyDescent="0.2">
      <c r="L745" s="3">
        <f t="shared" si="90"/>
        <v>221</v>
      </c>
      <c r="M745" s="5">
        <f t="shared" si="91"/>
        <v>405456.40280750289</v>
      </c>
      <c r="N745" s="14">
        <f t="shared" si="92"/>
        <v>2810.7486734123722</v>
      </c>
      <c r="O745" s="5">
        <f t="shared" si="93"/>
        <v>1689.4016783645952</v>
      </c>
      <c r="P745" s="5">
        <f t="shared" si="94"/>
        <v>404335.05581245513</v>
      </c>
    </row>
    <row r="746" spans="12:16" x14ac:dyDescent="0.2">
      <c r="L746" s="3">
        <f t="shared" si="90"/>
        <v>220</v>
      </c>
      <c r="M746" s="5">
        <f t="shared" si="91"/>
        <v>404335.05581245513</v>
      </c>
      <c r="N746" s="14">
        <f t="shared" si="92"/>
        <v>2810.7486734123722</v>
      </c>
      <c r="O746" s="5">
        <f t="shared" si="93"/>
        <v>1684.7293992185632</v>
      </c>
      <c r="P746" s="5">
        <f t="shared" si="94"/>
        <v>403209.03653826134</v>
      </c>
    </row>
    <row r="747" spans="12:16" x14ac:dyDescent="0.2">
      <c r="L747" s="3">
        <f t="shared" si="90"/>
        <v>219</v>
      </c>
      <c r="M747" s="5">
        <f t="shared" si="91"/>
        <v>403209.03653826134</v>
      </c>
      <c r="N747" s="14">
        <f t="shared" si="92"/>
        <v>2810.7486734123722</v>
      </c>
      <c r="O747" s="5">
        <f t="shared" si="93"/>
        <v>1680.0376522427557</v>
      </c>
      <c r="P747" s="5">
        <f t="shared" si="94"/>
        <v>402078.32551709173</v>
      </c>
    </row>
    <row r="748" spans="12:16" x14ac:dyDescent="0.2">
      <c r="L748" s="3">
        <f t="shared" ref="L748:L811" si="95">IF(L747&gt;0,L747-1,0)</f>
        <v>218</v>
      </c>
      <c r="M748" s="5">
        <f t="shared" ref="M748:M811" si="96">IF(L748&gt;0,P747,0)</f>
        <v>402078.32551709173</v>
      </c>
      <c r="N748" s="14">
        <f t="shared" ref="N748:N811" si="97">IF(L748&gt;0,PMT(C$7/12,C$16*12,C$12)*-1,0)</f>
        <v>2810.7486734123722</v>
      </c>
      <c r="O748" s="5">
        <f t="shared" ref="O748:O811" si="98">M748*C$7*30/360</f>
        <v>1675.3263563212156</v>
      </c>
      <c r="P748" s="5">
        <f t="shared" ref="P748:P811" si="99">M748-N748+O748</f>
        <v>400942.90320000058</v>
      </c>
    </row>
    <row r="749" spans="12:16" x14ac:dyDescent="0.2">
      <c r="L749" s="3">
        <f t="shared" si="95"/>
        <v>217</v>
      </c>
      <c r="M749" s="5">
        <f t="shared" si="96"/>
        <v>400942.90320000058</v>
      </c>
      <c r="N749" s="14">
        <f t="shared" si="97"/>
        <v>2810.7486734123722</v>
      </c>
      <c r="O749" s="5">
        <f t="shared" si="98"/>
        <v>1670.5954300000026</v>
      </c>
      <c r="P749" s="5">
        <f t="shared" si="99"/>
        <v>399802.7499565882</v>
      </c>
    </row>
    <row r="750" spans="12:16" x14ac:dyDescent="0.2">
      <c r="L750" s="3">
        <f t="shared" si="95"/>
        <v>216</v>
      </c>
      <c r="M750" s="5">
        <f t="shared" si="96"/>
        <v>399802.7499565882</v>
      </c>
      <c r="N750" s="14">
        <f t="shared" si="97"/>
        <v>2810.7486734123722</v>
      </c>
      <c r="O750" s="5">
        <f t="shared" si="98"/>
        <v>1665.8447914857845</v>
      </c>
      <c r="P750" s="5">
        <f t="shared" si="99"/>
        <v>398657.84607466165</v>
      </c>
    </row>
    <row r="751" spans="12:16" x14ac:dyDescent="0.2">
      <c r="L751" s="3">
        <f t="shared" si="95"/>
        <v>215</v>
      </c>
      <c r="M751" s="5">
        <f t="shared" si="96"/>
        <v>398657.84607466165</v>
      </c>
      <c r="N751" s="14">
        <f t="shared" si="97"/>
        <v>2810.7486734123722</v>
      </c>
      <c r="O751" s="5">
        <f t="shared" si="98"/>
        <v>1661.0743586444235</v>
      </c>
      <c r="P751" s="5">
        <f t="shared" si="99"/>
        <v>397508.17175989371</v>
      </c>
    </row>
    <row r="752" spans="12:16" x14ac:dyDescent="0.2">
      <c r="L752" s="3">
        <f t="shared" si="95"/>
        <v>214</v>
      </c>
      <c r="M752" s="5">
        <f t="shared" si="96"/>
        <v>397508.17175989371</v>
      </c>
      <c r="N752" s="14">
        <f t="shared" si="97"/>
        <v>2810.7486734123722</v>
      </c>
      <c r="O752" s="5">
        <f t="shared" si="98"/>
        <v>1656.2840489995572</v>
      </c>
      <c r="P752" s="5">
        <f t="shared" si="99"/>
        <v>396353.70713548089</v>
      </c>
    </row>
    <row r="753" spans="12:16" x14ac:dyDescent="0.2">
      <c r="L753" s="3">
        <f t="shared" si="95"/>
        <v>213</v>
      </c>
      <c r="M753" s="5">
        <f t="shared" si="96"/>
        <v>396353.70713548089</v>
      </c>
      <c r="N753" s="14">
        <f t="shared" si="97"/>
        <v>2810.7486734123722</v>
      </c>
      <c r="O753" s="5">
        <f t="shared" si="98"/>
        <v>1651.4737797311707</v>
      </c>
      <c r="P753" s="5">
        <f t="shared" si="99"/>
        <v>395194.43224179972</v>
      </c>
    </row>
    <row r="754" spans="12:16" x14ac:dyDescent="0.2">
      <c r="L754" s="3">
        <f t="shared" si="95"/>
        <v>212</v>
      </c>
      <c r="M754" s="5">
        <f t="shared" si="96"/>
        <v>395194.43224179972</v>
      </c>
      <c r="N754" s="14">
        <f t="shared" si="97"/>
        <v>2810.7486734123722</v>
      </c>
      <c r="O754" s="5">
        <f t="shared" si="98"/>
        <v>1646.6434676741653</v>
      </c>
      <c r="P754" s="5">
        <f t="shared" si="99"/>
        <v>394030.3270360615</v>
      </c>
    </row>
    <row r="755" spans="12:16" x14ac:dyDescent="0.2">
      <c r="L755" s="3">
        <f t="shared" si="95"/>
        <v>211</v>
      </c>
      <c r="M755" s="5">
        <f t="shared" si="96"/>
        <v>394030.3270360615</v>
      </c>
      <c r="N755" s="14">
        <f t="shared" si="97"/>
        <v>2810.7486734123722</v>
      </c>
      <c r="O755" s="5">
        <f t="shared" si="98"/>
        <v>1641.7930293169229</v>
      </c>
      <c r="P755" s="5">
        <f t="shared" si="99"/>
        <v>392861.37139196607</v>
      </c>
    </row>
    <row r="756" spans="12:16" x14ac:dyDescent="0.2">
      <c r="L756" s="3">
        <f t="shared" si="95"/>
        <v>210</v>
      </c>
      <c r="M756" s="5">
        <f t="shared" si="96"/>
        <v>392861.37139196607</v>
      </c>
      <c r="N756" s="14">
        <f t="shared" si="97"/>
        <v>2810.7486734123722</v>
      </c>
      <c r="O756" s="5">
        <f t="shared" si="98"/>
        <v>1636.9223807998587</v>
      </c>
      <c r="P756" s="5">
        <f t="shared" si="99"/>
        <v>391687.54509935353</v>
      </c>
    </row>
    <row r="757" spans="12:16" x14ac:dyDescent="0.2">
      <c r="L757" s="3">
        <f t="shared" si="95"/>
        <v>209</v>
      </c>
      <c r="M757" s="5">
        <f t="shared" si="96"/>
        <v>391687.54509935353</v>
      </c>
      <c r="N757" s="14">
        <f t="shared" si="97"/>
        <v>2810.7486734123722</v>
      </c>
      <c r="O757" s="5">
        <f t="shared" si="98"/>
        <v>1632.0314379139729</v>
      </c>
      <c r="P757" s="5">
        <f t="shared" si="99"/>
        <v>390508.82786385511</v>
      </c>
    </row>
    <row r="758" spans="12:16" x14ac:dyDescent="0.2">
      <c r="L758" s="3">
        <f t="shared" si="95"/>
        <v>208</v>
      </c>
      <c r="M758" s="5">
        <f t="shared" si="96"/>
        <v>390508.82786385511</v>
      </c>
      <c r="N758" s="14">
        <f t="shared" si="97"/>
        <v>2810.7486734123722</v>
      </c>
      <c r="O758" s="5">
        <f t="shared" si="98"/>
        <v>1627.1201160993965</v>
      </c>
      <c r="P758" s="5">
        <f t="shared" si="99"/>
        <v>389325.19930654217</v>
      </c>
    </row>
    <row r="759" spans="12:16" x14ac:dyDescent="0.2">
      <c r="L759" s="3">
        <f t="shared" si="95"/>
        <v>207</v>
      </c>
      <c r="M759" s="5">
        <f t="shared" si="96"/>
        <v>389325.19930654217</v>
      </c>
      <c r="N759" s="14">
        <f t="shared" si="97"/>
        <v>2810.7486734123722</v>
      </c>
      <c r="O759" s="5">
        <f t="shared" si="98"/>
        <v>1622.1883304439259</v>
      </c>
      <c r="P759" s="5">
        <f t="shared" si="99"/>
        <v>388136.63896357373</v>
      </c>
    </row>
    <row r="760" spans="12:16" x14ac:dyDescent="0.2">
      <c r="L760" s="3">
        <f t="shared" si="95"/>
        <v>206</v>
      </c>
      <c r="M760" s="5">
        <f t="shared" si="96"/>
        <v>388136.63896357373</v>
      </c>
      <c r="N760" s="14">
        <f t="shared" si="97"/>
        <v>2810.7486734123722</v>
      </c>
      <c r="O760" s="5">
        <f t="shared" si="98"/>
        <v>1617.2359956815571</v>
      </c>
      <c r="P760" s="5">
        <f t="shared" si="99"/>
        <v>386943.12628584291</v>
      </c>
    </row>
    <row r="761" spans="12:16" x14ac:dyDescent="0.2">
      <c r="L761" s="3">
        <f t="shared" si="95"/>
        <v>205</v>
      </c>
      <c r="M761" s="5">
        <f t="shared" si="96"/>
        <v>386943.12628584291</v>
      </c>
      <c r="N761" s="14">
        <f t="shared" si="97"/>
        <v>2810.7486734123722</v>
      </c>
      <c r="O761" s="5">
        <f t="shared" si="98"/>
        <v>1612.2630261910122</v>
      </c>
      <c r="P761" s="5">
        <f t="shared" si="99"/>
        <v>385744.64063862158</v>
      </c>
    </row>
    <row r="762" spans="12:16" x14ac:dyDescent="0.2">
      <c r="L762" s="3">
        <f t="shared" si="95"/>
        <v>204</v>
      </c>
      <c r="M762" s="5">
        <f t="shared" si="96"/>
        <v>385744.64063862158</v>
      </c>
      <c r="N762" s="14">
        <f t="shared" si="97"/>
        <v>2810.7486734123722</v>
      </c>
      <c r="O762" s="5">
        <f t="shared" si="98"/>
        <v>1607.2693359942566</v>
      </c>
      <c r="P762" s="5">
        <f t="shared" si="99"/>
        <v>384541.16130120348</v>
      </c>
    </row>
    <row r="763" spans="12:16" x14ac:dyDescent="0.2">
      <c r="L763" s="3">
        <f t="shared" si="95"/>
        <v>203</v>
      </c>
      <c r="M763" s="5">
        <f t="shared" si="96"/>
        <v>384541.16130120348</v>
      </c>
      <c r="N763" s="14">
        <f t="shared" si="97"/>
        <v>2810.7486734123722</v>
      </c>
      <c r="O763" s="5">
        <f t="shared" si="98"/>
        <v>1602.2548387550144</v>
      </c>
      <c r="P763" s="5">
        <f t="shared" si="99"/>
        <v>383332.66746654612</v>
      </c>
    </row>
    <row r="764" spans="12:16" x14ac:dyDescent="0.2">
      <c r="L764" s="3">
        <f t="shared" si="95"/>
        <v>202</v>
      </c>
      <c r="M764" s="5">
        <f t="shared" si="96"/>
        <v>383332.66746654612</v>
      </c>
      <c r="N764" s="14">
        <f t="shared" si="97"/>
        <v>2810.7486734123722</v>
      </c>
      <c r="O764" s="5">
        <f t="shared" si="98"/>
        <v>1597.2194477772755</v>
      </c>
      <c r="P764" s="5">
        <f t="shared" si="99"/>
        <v>382119.13824091101</v>
      </c>
    </row>
    <row r="765" spans="12:16" x14ac:dyDescent="0.2">
      <c r="L765" s="3">
        <f t="shared" si="95"/>
        <v>201</v>
      </c>
      <c r="M765" s="5">
        <f t="shared" si="96"/>
        <v>382119.13824091101</v>
      </c>
      <c r="N765" s="14">
        <f t="shared" si="97"/>
        <v>2810.7486734123722</v>
      </c>
      <c r="O765" s="5">
        <f t="shared" si="98"/>
        <v>1592.163076003796</v>
      </c>
      <c r="P765" s="5">
        <f t="shared" si="99"/>
        <v>380900.55264350242</v>
      </c>
    </row>
    <row r="766" spans="12:16" x14ac:dyDescent="0.2">
      <c r="L766" s="3">
        <f t="shared" si="95"/>
        <v>200</v>
      </c>
      <c r="M766" s="5">
        <f t="shared" si="96"/>
        <v>380900.55264350242</v>
      </c>
      <c r="N766" s="14">
        <f t="shared" si="97"/>
        <v>2810.7486734123722</v>
      </c>
      <c r="O766" s="5">
        <f t="shared" si="98"/>
        <v>1587.0856360145935</v>
      </c>
      <c r="P766" s="5">
        <f t="shared" si="99"/>
        <v>379676.88960610464</v>
      </c>
    </row>
    <row r="767" spans="12:16" x14ac:dyDescent="0.2">
      <c r="L767" s="3">
        <f t="shared" si="95"/>
        <v>199</v>
      </c>
      <c r="M767" s="5">
        <f t="shared" si="96"/>
        <v>379676.88960610464</v>
      </c>
      <c r="N767" s="14">
        <f t="shared" si="97"/>
        <v>2810.7486734123722</v>
      </c>
      <c r="O767" s="5">
        <f t="shared" si="98"/>
        <v>1581.9870400254363</v>
      </c>
      <c r="P767" s="5">
        <f t="shared" si="99"/>
        <v>378448.12797271769</v>
      </c>
    </row>
    <row r="768" spans="12:16" x14ac:dyDescent="0.2">
      <c r="L768" s="3">
        <f t="shared" si="95"/>
        <v>198</v>
      </c>
      <c r="M768" s="5">
        <f t="shared" si="96"/>
        <v>378448.12797271769</v>
      </c>
      <c r="N768" s="14">
        <f t="shared" si="97"/>
        <v>2810.7486734123722</v>
      </c>
      <c r="O768" s="5">
        <f t="shared" si="98"/>
        <v>1576.8671998863238</v>
      </c>
      <c r="P768" s="5">
        <f t="shared" si="99"/>
        <v>377214.24649919162</v>
      </c>
    </row>
    <row r="769" spans="12:16" x14ac:dyDescent="0.2">
      <c r="L769" s="3">
        <f t="shared" si="95"/>
        <v>197</v>
      </c>
      <c r="M769" s="5">
        <f t="shared" si="96"/>
        <v>377214.24649919162</v>
      </c>
      <c r="N769" s="14">
        <f t="shared" si="97"/>
        <v>2810.7486734123722</v>
      </c>
      <c r="O769" s="5">
        <f t="shared" si="98"/>
        <v>1571.7260270799652</v>
      </c>
      <c r="P769" s="5">
        <f t="shared" si="99"/>
        <v>375975.22385285923</v>
      </c>
    </row>
    <row r="770" spans="12:16" x14ac:dyDescent="0.2">
      <c r="L770" s="3">
        <f t="shared" si="95"/>
        <v>196</v>
      </c>
      <c r="M770" s="5">
        <f t="shared" si="96"/>
        <v>375975.22385285923</v>
      </c>
      <c r="N770" s="14">
        <f t="shared" si="97"/>
        <v>2810.7486734123722</v>
      </c>
      <c r="O770" s="5">
        <f t="shared" si="98"/>
        <v>1566.563432720247</v>
      </c>
      <c r="P770" s="5">
        <f t="shared" si="99"/>
        <v>374731.03861216712</v>
      </c>
    </row>
    <row r="771" spans="12:16" x14ac:dyDescent="0.2">
      <c r="L771" s="3">
        <f t="shared" si="95"/>
        <v>195</v>
      </c>
      <c r="M771" s="5">
        <f t="shared" si="96"/>
        <v>374731.03861216712</v>
      </c>
      <c r="N771" s="14">
        <f t="shared" si="97"/>
        <v>2810.7486734123722</v>
      </c>
      <c r="O771" s="5">
        <f t="shared" si="98"/>
        <v>1561.3793275506964</v>
      </c>
      <c r="P771" s="5">
        <f t="shared" si="99"/>
        <v>373481.66926630546</v>
      </c>
    </row>
    <row r="772" spans="12:16" x14ac:dyDescent="0.2">
      <c r="L772" s="3">
        <f t="shared" si="95"/>
        <v>194</v>
      </c>
      <c r="M772" s="5">
        <f t="shared" si="96"/>
        <v>373481.66926630546</v>
      </c>
      <c r="N772" s="14">
        <f t="shared" si="97"/>
        <v>2810.7486734123722</v>
      </c>
      <c r="O772" s="5">
        <f t="shared" si="98"/>
        <v>1556.1736219429395</v>
      </c>
      <c r="P772" s="5">
        <f t="shared" si="99"/>
        <v>372227.09421483602</v>
      </c>
    </row>
    <row r="773" spans="12:16" x14ac:dyDescent="0.2">
      <c r="L773" s="3">
        <f t="shared" si="95"/>
        <v>193</v>
      </c>
      <c r="M773" s="5">
        <f t="shared" si="96"/>
        <v>372227.09421483602</v>
      </c>
      <c r="N773" s="14">
        <f t="shared" si="97"/>
        <v>2810.7486734123722</v>
      </c>
      <c r="O773" s="5">
        <f t="shared" si="98"/>
        <v>1550.9462258951503</v>
      </c>
      <c r="P773" s="5">
        <f t="shared" si="99"/>
        <v>370967.29176731879</v>
      </c>
    </row>
    <row r="774" spans="12:16" x14ac:dyDescent="0.2">
      <c r="L774" s="3">
        <f t="shared" si="95"/>
        <v>192</v>
      </c>
      <c r="M774" s="5">
        <f t="shared" si="96"/>
        <v>370967.29176731879</v>
      </c>
      <c r="N774" s="14">
        <f t="shared" si="97"/>
        <v>2810.7486734123722</v>
      </c>
      <c r="O774" s="5">
        <f t="shared" si="98"/>
        <v>1545.697049030495</v>
      </c>
      <c r="P774" s="5">
        <f t="shared" si="99"/>
        <v>369702.24014293693</v>
      </c>
    </row>
    <row r="775" spans="12:16" x14ac:dyDescent="0.2">
      <c r="L775" s="3">
        <f t="shared" si="95"/>
        <v>191</v>
      </c>
      <c r="M775" s="5">
        <f t="shared" si="96"/>
        <v>369702.24014293693</v>
      </c>
      <c r="N775" s="14">
        <f t="shared" si="97"/>
        <v>2810.7486734123722</v>
      </c>
      <c r="O775" s="5">
        <f t="shared" si="98"/>
        <v>1540.4260005955707</v>
      </c>
      <c r="P775" s="5">
        <f t="shared" si="99"/>
        <v>368431.91747012013</v>
      </c>
    </row>
    <row r="776" spans="12:16" x14ac:dyDescent="0.2">
      <c r="L776" s="3">
        <f t="shared" si="95"/>
        <v>190</v>
      </c>
      <c r="M776" s="5">
        <f t="shared" si="96"/>
        <v>368431.91747012013</v>
      </c>
      <c r="N776" s="14">
        <f t="shared" si="97"/>
        <v>2810.7486734123722</v>
      </c>
      <c r="O776" s="5">
        <f t="shared" si="98"/>
        <v>1535.1329894588341</v>
      </c>
      <c r="P776" s="5">
        <f t="shared" si="99"/>
        <v>367156.30178616662</v>
      </c>
    </row>
    <row r="777" spans="12:16" x14ac:dyDescent="0.2">
      <c r="L777" s="3">
        <f t="shared" si="95"/>
        <v>189</v>
      </c>
      <c r="M777" s="5">
        <f t="shared" si="96"/>
        <v>367156.30178616662</v>
      </c>
      <c r="N777" s="14">
        <f t="shared" si="97"/>
        <v>2810.7486734123722</v>
      </c>
      <c r="O777" s="5">
        <f t="shared" si="98"/>
        <v>1529.8179241090279</v>
      </c>
      <c r="P777" s="5">
        <f t="shared" si="99"/>
        <v>365875.3710368633</v>
      </c>
    </row>
    <row r="778" spans="12:16" x14ac:dyDescent="0.2">
      <c r="L778" s="3">
        <f t="shared" si="95"/>
        <v>188</v>
      </c>
      <c r="M778" s="5">
        <f t="shared" si="96"/>
        <v>365875.3710368633</v>
      </c>
      <c r="N778" s="14">
        <f t="shared" si="97"/>
        <v>2810.7486734123722</v>
      </c>
      <c r="O778" s="5">
        <f t="shared" si="98"/>
        <v>1524.480712653597</v>
      </c>
      <c r="P778" s="5">
        <f t="shared" si="99"/>
        <v>364589.10307610454</v>
      </c>
    </row>
    <row r="779" spans="12:16" x14ac:dyDescent="0.2">
      <c r="L779" s="3">
        <f t="shared" si="95"/>
        <v>187</v>
      </c>
      <c r="M779" s="5">
        <f t="shared" si="96"/>
        <v>364589.10307610454</v>
      </c>
      <c r="N779" s="14">
        <f t="shared" si="97"/>
        <v>2810.7486734123722</v>
      </c>
      <c r="O779" s="5">
        <f t="shared" si="98"/>
        <v>1519.1212628171027</v>
      </c>
      <c r="P779" s="5">
        <f t="shared" si="99"/>
        <v>363297.47566550929</v>
      </c>
    </row>
    <row r="780" spans="12:16" x14ac:dyDescent="0.2">
      <c r="L780" s="3">
        <f t="shared" si="95"/>
        <v>186</v>
      </c>
      <c r="M780" s="5">
        <f t="shared" si="96"/>
        <v>363297.47566550929</v>
      </c>
      <c r="N780" s="14">
        <f t="shared" si="97"/>
        <v>2810.7486734123722</v>
      </c>
      <c r="O780" s="5">
        <f t="shared" si="98"/>
        <v>1513.7394819396222</v>
      </c>
      <c r="P780" s="5">
        <f t="shared" si="99"/>
        <v>362000.46647403657</v>
      </c>
    </row>
    <row r="781" spans="12:16" x14ac:dyDescent="0.2">
      <c r="L781" s="3">
        <f t="shared" si="95"/>
        <v>185</v>
      </c>
      <c r="M781" s="5">
        <f t="shared" si="96"/>
        <v>362000.46647403657</v>
      </c>
      <c r="N781" s="14">
        <f t="shared" si="97"/>
        <v>2810.7486734123722</v>
      </c>
      <c r="O781" s="5">
        <f t="shared" si="98"/>
        <v>1508.3352769751525</v>
      </c>
      <c r="P781" s="5">
        <f t="shared" si="99"/>
        <v>360698.05307759938</v>
      </c>
    </row>
    <row r="782" spans="12:16" x14ac:dyDescent="0.2">
      <c r="L782" s="3">
        <f t="shared" si="95"/>
        <v>184</v>
      </c>
      <c r="M782" s="5">
        <f t="shared" si="96"/>
        <v>360698.05307759938</v>
      </c>
      <c r="N782" s="14">
        <f t="shared" si="97"/>
        <v>2810.7486734123722</v>
      </c>
      <c r="O782" s="5">
        <f t="shared" si="98"/>
        <v>1502.9085544899976</v>
      </c>
      <c r="P782" s="5">
        <f t="shared" si="99"/>
        <v>359390.21295867703</v>
      </c>
    </row>
    <row r="783" spans="12:16" x14ac:dyDescent="0.2">
      <c r="L783" s="3">
        <f t="shared" si="95"/>
        <v>183</v>
      </c>
      <c r="M783" s="5">
        <f t="shared" si="96"/>
        <v>359390.21295867703</v>
      </c>
      <c r="N783" s="14">
        <f t="shared" si="97"/>
        <v>2810.7486734123722</v>
      </c>
      <c r="O783" s="5">
        <f t="shared" si="98"/>
        <v>1497.4592206611544</v>
      </c>
      <c r="P783" s="5">
        <f t="shared" si="99"/>
        <v>358076.92350592581</v>
      </c>
    </row>
    <row r="784" spans="12:16" x14ac:dyDescent="0.2">
      <c r="L784" s="3">
        <f t="shared" si="95"/>
        <v>182</v>
      </c>
      <c r="M784" s="5">
        <f t="shared" si="96"/>
        <v>358076.92350592581</v>
      </c>
      <c r="N784" s="14">
        <f t="shared" si="97"/>
        <v>2810.7486734123722</v>
      </c>
      <c r="O784" s="5">
        <f t="shared" si="98"/>
        <v>1491.9871812746908</v>
      </c>
      <c r="P784" s="5">
        <f t="shared" si="99"/>
        <v>356758.16201378813</v>
      </c>
    </row>
    <row r="785" spans="12:16" x14ac:dyDescent="0.2">
      <c r="L785" s="3">
        <f t="shared" si="95"/>
        <v>181</v>
      </c>
      <c r="M785" s="5">
        <f t="shared" si="96"/>
        <v>356758.16201378813</v>
      </c>
      <c r="N785" s="14">
        <f t="shared" si="97"/>
        <v>2810.7486734123722</v>
      </c>
      <c r="O785" s="5">
        <f t="shared" si="98"/>
        <v>1486.4923417241173</v>
      </c>
      <c r="P785" s="5">
        <f t="shared" si="99"/>
        <v>355433.90568209987</v>
      </c>
    </row>
    <row r="786" spans="12:16" x14ac:dyDescent="0.2">
      <c r="L786" s="3">
        <f t="shared" si="95"/>
        <v>180</v>
      </c>
      <c r="M786" s="5">
        <f t="shared" si="96"/>
        <v>355433.90568209987</v>
      </c>
      <c r="N786" s="14">
        <f t="shared" si="97"/>
        <v>2810.7486734123722</v>
      </c>
      <c r="O786" s="5">
        <f t="shared" si="98"/>
        <v>1480.9746070087492</v>
      </c>
      <c r="P786" s="5">
        <f t="shared" si="99"/>
        <v>354104.13161569624</v>
      </c>
    </row>
    <row r="787" spans="12:16" x14ac:dyDescent="0.2">
      <c r="L787" s="3">
        <f t="shared" si="95"/>
        <v>179</v>
      </c>
      <c r="M787" s="5">
        <f t="shared" si="96"/>
        <v>354104.13161569624</v>
      </c>
      <c r="N787" s="14">
        <f t="shared" si="97"/>
        <v>2810.7486734123722</v>
      </c>
      <c r="O787" s="5">
        <f t="shared" si="98"/>
        <v>1475.4338817320677</v>
      </c>
      <c r="P787" s="5">
        <f t="shared" si="99"/>
        <v>352768.81682401593</v>
      </c>
    </row>
    <row r="788" spans="12:16" x14ac:dyDescent="0.2">
      <c r="L788" s="3">
        <f t="shared" si="95"/>
        <v>178</v>
      </c>
      <c r="M788" s="5">
        <f t="shared" si="96"/>
        <v>352768.81682401593</v>
      </c>
      <c r="N788" s="14">
        <f t="shared" si="97"/>
        <v>2810.7486734123722</v>
      </c>
      <c r="O788" s="5">
        <f t="shared" si="98"/>
        <v>1469.8700701000664</v>
      </c>
      <c r="P788" s="5">
        <f t="shared" si="99"/>
        <v>351427.93822070363</v>
      </c>
    </row>
    <row r="789" spans="12:16" x14ac:dyDescent="0.2">
      <c r="L789" s="3">
        <f t="shared" si="95"/>
        <v>177</v>
      </c>
      <c r="M789" s="5">
        <f t="shared" si="96"/>
        <v>351427.93822070363</v>
      </c>
      <c r="N789" s="14">
        <f t="shared" si="97"/>
        <v>2810.7486734123722</v>
      </c>
      <c r="O789" s="5">
        <f t="shared" si="98"/>
        <v>1464.2830759195986</v>
      </c>
      <c r="P789" s="5">
        <f t="shared" si="99"/>
        <v>350081.47262321087</v>
      </c>
    </row>
    <row r="790" spans="12:16" x14ac:dyDescent="0.2">
      <c r="L790" s="3">
        <f t="shared" si="95"/>
        <v>176</v>
      </c>
      <c r="M790" s="5">
        <f t="shared" si="96"/>
        <v>350081.47262321087</v>
      </c>
      <c r="N790" s="14">
        <f t="shared" si="97"/>
        <v>2810.7486734123722</v>
      </c>
      <c r="O790" s="5">
        <f t="shared" si="98"/>
        <v>1458.672802596712</v>
      </c>
      <c r="P790" s="5">
        <f t="shared" si="99"/>
        <v>348729.3967523952</v>
      </c>
    </row>
    <row r="791" spans="12:16" x14ac:dyDescent="0.2">
      <c r="L791" s="3">
        <f t="shared" si="95"/>
        <v>175</v>
      </c>
      <c r="M791" s="5">
        <f t="shared" si="96"/>
        <v>348729.3967523952</v>
      </c>
      <c r="N791" s="14">
        <f t="shared" si="97"/>
        <v>2810.7486734123722</v>
      </c>
      <c r="O791" s="5">
        <f t="shared" si="98"/>
        <v>1453.0391531349801</v>
      </c>
      <c r="P791" s="5">
        <f t="shared" si="99"/>
        <v>347371.68723211781</v>
      </c>
    </row>
    <row r="792" spans="12:16" x14ac:dyDescent="0.2">
      <c r="L792" s="3">
        <f t="shared" si="95"/>
        <v>174</v>
      </c>
      <c r="M792" s="5">
        <f t="shared" si="96"/>
        <v>347371.68723211781</v>
      </c>
      <c r="N792" s="14">
        <f t="shared" si="97"/>
        <v>2810.7486734123722</v>
      </c>
      <c r="O792" s="5">
        <f t="shared" si="98"/>
        <v>1447.3820301338242</v>
      </c>
      <c r="P792" s="5">
        <f t="shared" si="99"/>
        <v>346008.32058883924</v>
      </c>
    </row>
    <row r="793" spans="12:16" x14ac:dyDescent="0.2">
      <c r="L793" s="3">
        <f t="shared" si="95"/>
        <v>173</v>
      </c>
      <c r="M793" s="5">
        <f t="shared" si="96"/>
        <v>346008.32058883924</v>
      </c>
      <c r="N793" s="14">
        <f t="shared" si="97"/>
        <v>2810.7486734123722</v>
      </c>
      <c r="O793" s="5">
        <f t="shared" si="98"/>
        <v>1441.7013357868304</v>
      </c>
      <c r="P793" s="5">
        <f t="shared" si="99"/>
        <v>344639.27325121372</v>
      </c>
    </row>
    <row r="794" spans="12:16" x14ac:dyDescent="0.2">
      <c r="L794" s="3">
        <f t="shared" si="95"/>
        <v>172</v>
      </c>
      <c r="M794" s="5">
        <f t="shared" si="96"/>
        <v>344639.27325121372</v>
      </c>
      <c r="N794" s="14">
        <f t="shared" si="97"/>
        <v>2810.7486734123722</v>
      </c>
      <c r="O794" s="5">
        <f t="shared" si="98"/>
        <v>1435.9969718800573</v>
      </c>
      <c r="P794" s="5">
        <f t="shared" si="99"/>
        <v>343264.52154968143</v>
      </c>
    </row>
    <row r="795" spans="12:16" x14ac:dyDescent="0.2">
      <c r="L795" s="3">
        <f t="shared" si="95"/>
        <v>171</v>
      </c>
      <c r="M795" s="5">
        <f t="shared" si="96"/>
        <v>343264.52154968143</v>
      </c>
      <c r="N795" s="14">
        <f t="shared" si="97"/>
        <v>2810.7486734123722</v>
      </c>
      <c r="O795" s="5">
        <f t="shared" si="98"/>
        <v>1430.2688397903394</v>
      </c>
      <c r="P795" s="5">
        <f t="shared" si="99"/>
        <v>341884.04171605938</v>
      </c>
    </row>
    <row r="796" spans="12:16" x14ac:dyDescent="0.2">
      <c r="L796" s="3">
        <f t="shared" si="95"/>
        <v>170</v>
      </c>
      <c r="M796" s="5">
        <f t="shared" si="96"/>
        <v>341884.04171605938</v>
      </c>
      <c r="N796" s="14">
        <f t="shared" si="97"/>
        <v>2810.7486734123722</v>
      </c>
      <c r="O796" s="5">
        <f t="shared" si="98"/>
        <v>1424.5168404835806</v>
      </c>
      <c r="P796" s="5">
        <f t="shared" si="99"/>
        <v>340497.8098831306</v>
      </c>
    </row>
    <row r="797" spans="12:16" x14ac:dyDescent="0.2">
      <c r="L797" s="3">
        <f t="shared" si="95"/>
        <v>169</v>
      </c>
      <c r="M797" s="5">
        <f t="shared" si="96"/>
        <v>340497.8098831306</v>
      </c>
      <c r="N797" s="14">
        <f t="shared" si="97"/>
        <v>2810.7486734123722</v>
      </c>
      <c r="O797" s="5">
        <f t="shared" si="98"/>
        <v>1418.7408745130442</v>
      </c>
      <c r="P797" s="5">
        <f t="shared" si="99"/>
        <v>339105.80208423128</v>
      </c>
    </row>
    <row r="798" spans="12:16" x14ac:dyDescent="0.2">
      <c r="L798" s="3">
        <f t="shared" si="95"/>
        <v>168</v>
      </c>
      <c r="M798" s="5">
        <f t="shared" si="96"/>
        <v>339105.80208423128</v>
      </c>
      <c r="N798" s="14">
        <f t="shared" si="97"/>
        <v>2810.7486734123722</v>
      </c>
      <c r="O798" s="5">
        <f t="shared" si="98"/>
        <v>1412.9408420176305</v>
      </c>
      <c r="P798" s="5">
        <f t="shared" si="99"/>
        <v>337707.99425283656</v>
      </c>
    </row>
    <row r="799" spans="12:16" x14ac:dyDescent="0.2">
      <c r="L799" s="3">
        <f t="shared" si="95"/>
        <v>167</v>
      </c>
      <c r="M799" s="5">
        <f t="shared" si="96"/>
        <v>337707.99425283656</v>
      </c>
      <c r="N799" s="14">
        <f t="shared" si="97"/>
        <v>2810.7486734123722</v>
      </c>
      <c r="O799" s="5">
        <f t="shared" si="98"/>
        <v>1407.1166427201524</v>
      </c>
      <c r="P799" s="5">
        <f t="shared" si="99"/>
        <v>336304.36222214432</v>
      </c>
    </row>
    <row r="800" spans="12:16" x14ac:dyDescent="0.2">
      <c r="L800" s="3">
        <f t="shared" si="95"/>
        <v>166</v>
      </c>
      <c r="M800" s="5">
        <f t="shared" si="96"/>
        <v>336304.36222214432</v>
      </c>
      <c r="N800" s="14">
        <f t="shared" si="97"/>
        <v>2810.7486734123722</v>
      </c>
      <c r="O800" s="5">
        <f t="shared" si="98"/>
        <v>1401.2681759256013</v>
      </c>
      <c r="P800" s="5">
        <f t="shared" si="99"/>
        <v>334894.88172465755</v>
      </c>
    </row>
    <row r="801" spans="12:16" x14ac:dyDescent="0.2">
      <c r="L801" s="3">
        <f t="shared" si="95"/>
        <v>165</v>
      </c>
      <c r="M801" s="5">
        <f t="shared" si="96"/>
        <v>334894.88172465755</v>
      </c>
      <c r="N801" s="14">
        <f t="shared" si="97"/>
        <v>2810.7486734123722</v>
      </c>
      <c r="O801" s="5">
        <f t="shared" si="98"/>
        <v>1395.3953405194063</v>
      </c>
      <c r="P801" s="5">
        <f t="shared" si="99"/>
        <v>333479.52839176462</v>
      </c>
    </row>
    <row r="802" spans="12:16" x14ac:dyDescent="0.2">
      <c r="L802" s="3">
        <f t="shared" si="95"/>
        <v>164</v>
      </c>
      <c r="M802" s="5">
        <f t="shared" si="96"/>
        <v>333479.52839176462</v>
      </c>
      <c r="N802" s="14">
        <f t="shared" si="97"/>
        <v>2810.7486734123722</v>
      </c>
      <c r="O802" s="5">
        <f t="shared" si="98"/>
        <v>1389.498034965686</v>
      </c>
      <c r="P802" s="5">
        <f t="shared" si="99"/>
        <v>332058.27775331796</v>
      </c>
    </row>
    <row r="803" spans="12:16" x14ac:dyDescent="0.2">
      <c r="L803" s="3">
        <f t="shared" si="95"/>
        <v>163</v>
      </c>
      <c r="M803" s="5">
        <f t="shared" si="96"/>
        <v>332058.27775331796</v>
      </c>
      <c r="N803" s="14">
        <f t="shared" si="97"/>
        <v>2810.7486734123722</v>
      </c>
      <c r="O803" s="5">
        <f t="shared" si="98"/>
        <v>1383.5761573054915</v>
      </c>
      <c r="P803" s="5">
        <f t="shared" si="99"/>
        <v>330631.1052372111</v>
      </c>
    </row>
    <row r="804" spans="12:16" x14ac:dyDescent="0.2">
      <c r="L804" s="3">
        <f t="shared" si="95"/>
        <v>162</v>
      </c>
      <c r="M804" s="5">
        <f t="shared" si="96"/>
        <v>330631.1052372111</v>
      </c>
      <c r="N804" s="14">
        <f t="shared" si="97"/>
        <v>2810.7486734123722</v>
      </c>
      <c r="O804" s="5">
        <f t="shared" si="98"/>
        <v>1377.6296051550462</v>
      </c>
      <c r="P804" s="5">
        <f t="shared" si="99"/>
        <v>329197.98616895376</v>
      </c>
    </row>
    <row r="805" spans="12:16" x14ac:dyDescent="0.2">
      <c r="L805" s="3">
        <f t="shared" si="95"/>
        <v>161</v>
      </c>
      <c r="M805" s="5">
        <f t="shared" si="96"/>
        <v>329197.98616895376</v>
      </c>
      <c r="N805" s="14">
        <f t="shared" si="97"/>
        <v>2810.7486734123722</v>
      </c>
      <c r="O805" s="5">
        <f t="shared" si="98"/>
        <v>1371.6582757039741</v>
      </c>
      <c r="P805" s="5">
        <f t="shared" si="99"/>
        <v>327758.89577124536</v>
      </c>
    </row>
    <row r="806" spans="12:16" x14ac:dyDescent="0.2">
      <c r="L806" s="3">
        <f t="shared" si="95"/>
        <v>160</v>
      </c>
      <c r="M806" s="5">
        <f t="shared" si="96"/>
        <v>327758.89577124536</v>
      </c>
      <c r="N806" s="14">
        <f t="shared" si="97"/>
        <v>2810.7486734123722</v>
      </c>
      <c r="O806" s="5">
        <f t="shared" si="98"/>
        <v>1365.6620657135222</v>
      </c>
      <c r="P806" s="5">
        <f t="shared" si="99"/>
        <v>326313.80916354654</v>
      </c>
    </row>
    <row r="807" spans="12:16" x14ac:dyDescent="0.2">
      <c r="L807" s="3">
        <f t="shared" si="95"/>
        <v>159</v>
      </c>
      <c r="M807" s="5">
        <f t="shared" si="96"/>
        <v>326313.80916354654</v>
      </c>
      <c r="N807" s="14">
        <f t="shared" si="97"/>
        <v>2810.7486734123722</v>
      </c>
      <c r="O807" s="5">
        <f t="shared" si="98"/>
        <v>1359.6408715147772</v>
      </c>
      <c r="P807" s="5">
        <f t="shared" si="99"/>
        <v>324862.70136164897</v>
      </c>
    </row>
    <row r="808" spans="12:16" x14ac:dyDescent="0.2">
      <c r="L808" s="3">
        <f t="shared" si="95"/>
        <v>158</v>
      </c>
      <c r="M808" s="5">
        <f t="shared" si="96"/>
        <v>324862.70136164897</v>
      </c>
      <c r="N808" s="14">
        <f t="shared" si="97"/>
        <v>2810.7486734123722</v>
      </c>
      <c r="O808" s="5">
        <f t="shared" si="98"/>
        <v>1353.5945890068708</v>
      </c>
      <c r="P808" s="5">
        <f t="shared" si="99"/>
        <v>323405.54727724346</v>
      </c>
    </row>
    <row r="809" spans="12:16" x14ac:dyDescent="0.2">
      <c r="L809" s="3">
        <f t="shared" si="95"/>
        <v>157</v>
      </c>
      <c r="M809" s="5">
        <f t="shared" si="96"/>
        <v>323405.54727724346</v>
      </c>
      <c r="N809" s="14">
        <f t="shared" si="97"/>
        <v>2810.7486734123722</v>
      </c>
      <c r="O809" s="5">
        <f t="shared" si="98"/>
        <v>1347.5231136551811</v>
      </c>
      <c r="P809" s="5">
        <f t="shared" si="99"/>
        <v>321942.32171748625</v>
      </c>
    </row>
    <row r="810" spans="12:16" x14ac:dyDescent="0.2">
      <c r="L810" s="3">
        <f t="shared" si="95"/>
        <v>156</v>
      </c>
      <c r="M810" s="5">
        <f t="shared" si="96"/>
        <v>321942.32171748625</v>
      </c>
      <c r="N810" s="14">
        <f t="shared" si="97"/>
        <v>2810.7486734123722</v>
      </c>
      <c r="O810" s="5">
        <f t="shared" si="98"/>
        <v>1341.426340489526</v>
      </c>
      <c r="P810" s="5">
        <f t="shared" si="99"/>
        <v>320472.99938456342</v>
      </c>
    </row>
    <row r="811" spans="12:16" x14ac:dyDescent="0.2">
      <c r="L811" s="3">
        <f t="shared" si="95"/>
        <v>155</v>
      </c>
      <c r="M811" s="5">
        <f t="shared" si="96"/>
        <v>320472.99938456342</v>
      </c>
      <c r="N811" s="14">
        <f t="shared" si="97"/>
        <v>2810.7486734123722</v>
      </c>
      <c r="O811" s="5">
        <f t="shared" si="98"/>
        <v>1335.3041641023478</v>
      </c>
      <c r="P811" s="5">
        <f t="shared" si="99"/>
        <v>318997.55487525341</v>
      </c>
    </row>
    <row r="812" spans="12:16" x14ac:dyDescent="0.2">
      <c r="L812" s="3">
        <f t="shared" ref="L812:L875" si="100">IF(L811&gt;0,L811-1,0)</f>
        <v>154</v>
      </c>
      <c r="M812" s="5">
        <f t="shared" ref="M812:M875" si="101">IF(L812&gt;0,P811,0)</f>
        <v>318997.55487525341</v>
      </c>
      <c r="N812" s="14">
        <f t="shared" ref="N812:N875" si="102">IF(L812&gt;0,PMT(C$7/12,C$16*12,C$12)*-1,0)</f>
        <v>2810.7486734123722</v>
      </c>
      <c r="O812" s="5">
        <f t="shared" ref="O812:O875" si="103">M812*C$7*30/360</f>
        <v>1329.1564786468891</v>
      </c>
      <c r="P812" s="5">
        <f t="shared" ref="P812:P875" si="104">M812-N812+O812</f>
        <v>317515.96268048795</v>
      </c>
    </row>
    <row r="813" spans="12:16" x14ac:dyDescent="0.2">
      <c r="L813" s="3">
        <f t="shared" si="100"/>
        <v>153</v>
      </c>
      <c r="M813" s="5">
        <f t="shared" si="101"/>
        <v>317515.96268048795</v>
      </c>
      <c r="N813" s="14">
        <f t="shared" si="102"/>
        <v>2810.7486734123722</v>
      </c>
      <c r="O813" s="5">
        <f t="shared" si="103"/>
        <v>1322.9831778353666</v>
      </c>
      <c r="P813" s="5">
        <f t="shared" si="104"/>
        <v>316028.19718491094</v>
      </c>
    </row>
    <row r="814" spans="12:16" x14ac:dyDescent="0.2">
      <c r="L814" s="3">
        <f t="shared" si="100"/>
        <v>152</v>
      </c>
      <c r="M814" s="5">
        <f t="shared" si="101"/>
        <v>316028.19718491094</v>
      </c>
      <c r="N814" s="14">
        <f t="shared" si="102"/>
        <v>2810.7486734123722</v>
      </c>
      <c r="O814" s="5">
        <f t="shared" si="103"/>
        <v>1316.784154937129</v>
      </c>
      <c r="P814" s="5">
        <f t="shared" si="104"/>
        <v>314534.23266643571</v>
      </c>
    </row>
    <row r="815" spans="12:16" x14ac:dyDescent="0.2">
      <c r="L815" s="3">
        <f t="shared" si="100"/>
        <v>151</v>
      </c>
      <c r="M815" s="5">
        <f t="shared" si="101"/>
        <v>314534.23266643571</v>
      </c>
      <c r="N815" s="14">
        <f t="shared" si="102"/>
        <v>2810.7486734123722</v>
      </c>
      <c r="O815" s="5">
        <f t="shared" si="103"/>
        <v>1310.5593027768155</v>
      </c>
      <c r="P815" s="5">
        <f t="shared" si="104"/>
        <v>313034.04329580016</v>
      </c>
    </row>
    <row r="816" spans="12:16" x14ac:dyDescent="0.2">
      <c r="L816" s="3">
        <f t="shared" si="100"/>
        <v>150</v>
      </c>
      <c r="M816" s="5">
        <f t="shared" si="101"/>
        <v>313034.04329580016</v>
      </c>
      <c r="N816" s="14">
        <f t="shared" si="102"/>
        <v>2810.7486734123722</v>
      </c>
      <c r="O816" s="5">
        <f t="shared" si="103"/>
        <v>1304.3085137325008</v>
      </c>
      <c r="P816" s="5">
        <f t="shared" si="104"/>
        <v>311527.60313612031</v>
      </c>
    </row>
    <row r="817" spans="12:16" x14ac:dyDescent="0.2">
      <c r="L817" s="3">
        <f t="shared" si="100"/>
        <v>149</v>
      </c>
      <c r="M817" s="5">
        <f t="shared" si="101"/>
        <v>311527.60313612031</v>
      </c>
      <c r="N817" s="14">
        <f t="shared" si="102"/>
        <v>2810.7486734123722</v>
      </c>
      <c r="O817" s="5">
        <f t="shared" si="103"/>
        <v>1298.0316797338346</v>
      </c>
      <c r="P817" s="5">
        <f t="shared" si="104"/>
        <v>310014.88614244177</v>
      </c>
    </row>
    <row r="818" spans="12:16" x14ac:dyDescent="0.2">
      <c r="L818" s="3">
        <f t="shared" si="100"/>
        <v>148</v>
      </c>
      <c r="M818" s="5">
        <f t="shared" si="101"/>
        <v>310014.88614244177</v>
      </c>
      <c r="N818" s="14">
        <f t="shared" si="102"/>
        <v>2810.7486734123722</v>
      </c>
      <c r="O818" s="5">
        <f t="shared" si="103"/>
        <v>1291.7286922601743</v>
      </c>
      <c r="P818" s="5">
        <f t="shared" si="104"/>
        <v>308495.86616128957</v>
      </c>
    </row>
    <row r="819" spans="12:16" x14ac:dyDescent="0.2">
      <c r="L819" s="3">
        <f t="shared" si="100"/>
        <v>147</v>
      </c>
      <c r="M819" s="5">
        <f t="shared" si="101"/>
        <v>308495.86616128957</v>
      </c>
      <c r="N819" s="14">
        <f t="shared" si="102"/>
        <v>2810.7486734123722</v>
      </c>
      <c r="O819" s="5">
        <f t="shared" si="103"/>
        <v>1285.3994423387066</v>
      </c>
      <c r="P819" s="5">
        <f t="shared" si="104"/>
        <v>306970.51693021593</v>
      </c>
    </row>
    <row r="820" spans="12:16" x14ac:dyDescent="0.2">
      <c r="L820" s="3">
        <f t="shared" si="100"/>
        <v>146</v>
      </c>
      <c r="M820" s="5">
        <f t="shared" si="101"/>
        <v>306970.51693021593</v>
      </c>
      <c r="N820" s="14">
        <f t="shared" si="102"/>
        <v>2810.7486734123722</v>
      </c>
      <c r="O820" s="5">
        <f t="shared" si="103"/>
        <v>1279.0438205425664</v>
      </c>
      <c r="P820" s="5">
        <f t="shared" si="104"/>
        <v>305438.81207734614</v>
      </c>
    </row>
    <row r="821" spans="12:16" x14ac:dyDescent="0.2">
      <c r="L821" s="3">
        <f t="shared" si="100"/>
        <v>145</v>
      </c>
      <c r="M821" s="5">
        <f t="shared" si="101"/>
        <v>305438.81207734614</v>
      </c>
      <c r="N821" s="14">
        <f t="shared" si="102"/>
        <v>2810.7486734123722</v>
      </c>
      <c r="O821" s="5">
        <f t="shared" si="103"/>
        <v>1272.6617169889423</v>
      </c>
      <c r="P821" s="5">
        <f t="shared" si="104"/>
        <v>303900.72512092273</v>
      </c>
    </row>
    <row r="822" spans="12:16" x14ac:dyDescent="0.2">
      <c r="L822" s="3">
        <f t="shared" si="100"/>
        <v>144</v>
      </c>
      <c r="M822" s="5">
        <f t="shared" si="101"/>
        <v>303900.72512092273</v>
      </c>
      <c r="N822" s="14">
        <f t="shared" si="102"/>
        <v>2810.7486734123722</v>
      </c>
      <c r="O822" s="5">
        <f t="shared" si="103"/>
        <v>1266.2530213371779</v>
      </c>
      <c r="P822" s="5">
        <f t="shared" si="104"/>
        <v>302356.22946884751</v>
      </c>
    </row>
    <row r="823" spans="12:16" x14ac:dyDescent="0.2">
      <c r="L823" s="3">
        <f t="shared" si="100"/>
        <v>143</v>
      </c>
      <c r="M823" s="5">
        <f t="shared" si="101"/>
        <v>302356.22946884751</v>
      </c>
      <c r="N823" s="14">
        <f t="shared" si="102"/>
        <v>2810.7486734123722</v>
      </c>
      <c r="O823" s="5">
        <f t="shared" si="103"/>
        <v>1259.8176227868646</v>
      </c>
      <c r="P823" s="5">
        <f t="shared" si="104"/>
        <v>300805.298418222</v>
      </c>
    </row>
    <row r="824" spans="12:16" x14ac:dyDescent="0.2">
      <c r="L824" s="3">
        <f t="shared" si="100"/>
        <v>142</v>
      </c>
      <c r="M824" s="5">
        <f t="shared" si="101"/>
        <v>300805.298418222</v>
      </c>
      <c r="N824" s="14">
        <f t="shared" si="102"/>
        <v>2810.7486734123722</v>
      </c>
      <c r="O824" s="5">
        <f t="shared" si="103"/>
        <v>1253.355410075925</v>
      </c>
      <c r="P824" s="5">
        <f t="shared" si="104"/>
        <v>299247.90515488555</v>
      </c>
    </row>
    <row r="825" spans="12:16" x14ac:dyDescent="0.2">
      <c r="L825" s="3">
        <f t="shared" si="100"/>
        <v>141</v>
      </c>
      <c r="M825" s="5">
        <f t="shared" si="101"/>
        <v>299247.90515488555</v>
      </c>
      <c r="N825" s="14">
        <f t="shared" si="102"/>
        <v>2810.7486734123722</v>
      </c>
      <c r="O825" s="5">
        <f t="shared" si="103"/>
        <v>1246.8662714786899</v>
      </c>
      <c r="P825" s="5">
        <f t="shared" si="104"/>
        <v>297684.02275295189</v>
      </c>
    </row>
    <row r="826" spans="12:16" x14ac:dyDescent="0.2">
      <c r="L826" s="3">
        <f t="shared" si="100"/>
        <v>140</v>
      </c>
      <c r="M826" s="5">
        <f t="shared" si="101"/>
        <v>297684.02275295189</v>
      </c>
      <c r="N826" s="14">
        <f t="shared" si="102"/>
        <v>2810.7486734123722</v>
      </c>
      <c r="O826" s="5">
        <f t="shared" si="103"/>
        <v>1240.3500948039664</v>
      </c>
      <c r="P826" s="5">
        <f t="shared" si="104"/>
        <v>296113.62417434348</v>
      </c>
    </row>
    <row r="827" spans="12:16" x14ac:dyDescent="0.2">
      <c r="L827" s="3">
        <f t="shared" si="100"/>
        <v>139</v>
      </c>
      <c r="M827" s="5">
        <f t="shared" si="101"/>
        <v>296113.62417434348</v>
      </c>
      <c r="N827" s="14">
        <f t="shared" si="102"/>
        <v>2810.7486734123722</v>
      </c>
      <c r="O827" s="5">
        <f t="shared" si="103"/>
        <v>1233.806767393098</v>
      </c>
      <c r="P827" s="5">
        <f t="shared" si="104"/>
        <v>294536.68226832419</v>
      </c>
    </row>
    <row r="828" spans="12:16" x14ac:dyDescent="0.2">
      <c r="L828" s="3">
        <f t="shared" si="100"/>
        <v>138</v>
      </c>
      <c r="M828" s="5">
        <f t="shared" si="101"/>
        <v>294536.68226832419</v>
      </c>
      <c r="N828" s="14">
        <f t="shared" si="102"/>
        <v>2810.7486734123722</v>
      </c>
      <c r="O828" s="5">
        <f t="shared" si="103"/>
        <v>1227.2361761180177</v>
      </c>
      <c r="P828" s="5">
        <f t="shared" si="104"/>
        <v>292953.16977102985</v>
      </c>
    </row>
    <row r="829" spans="12:16" x14ac:dyDescent="0.2">
      <c r="L829" s="3">
        <f t="shared" si="100"/>
        <v>137</v>
      </c>
      <c r="M829" s="5">
        <f t="shared" si="101"/>
        <v>292953.16977102985</v>
      </c>
      <c r="N829" s="14">
        <f t="shared" si="102"/>
        <v>2810.7486734123722</v>
      </c>
      <c r="O829" s="5">
        <f t="shared" si="103"/>
        <v>1220.6382073792911</v>
      </c>
      <c r="P829" s="5">
        <f t="shared" si="104"/>
        <v>291363.05930499674</v>
      </c>
    </row>
    <row r="830" spans="12:16" x14ac:dyDescent="0.2">
      <c r="L830" s="3">
        <f t="shared" si="100"/>
        <v>136</v>
      </c>
      <c r="M830" s="5">
        <f t="shared" si="101"/>
        <v>291363.05930499674</v>
      </c>
      <c r="N830" s="14">
        <f t="shared" si="102"/>
        <v>2810.7486734123722</v>
      </c>
      <c r="O830" s="5">
        <f t="shared" si="103"/>
        <v>1214.012747104153</v>
      </c>
      <c r="P830" s="5">
        <f t="shared" si="104"/>
        <v>289766.32337868854</v>
      </c>
    </row>
    <row r="831" spans="12:16" x14ac:dyDescent="0.2">
      <c r="L831" s="3">
        <f t="shared" si="100"/>
        <v>135</v>
      </c>
      <c r="M831" s="5">
        <f t="shared" si="101"/>
        <v>289766.32337868854</v>
      </c>
      <c r="N831" s="14">
        <f t="shared" si="102"/>
        <v>2810.7486734123722</v>
      </c>
      <c r="O831" s="5">
        <f t="shared" si="103"/>
        <v>1207.3596807445356</v>
      </c>
      <c r="P831" s="5">
        <f t="shared" si="104"/>
        <v>288162.9343860207</v>
      </c>
    </row>
    <row r="832" spans="12:16" x14ac:dyDescent="0.2">
      <c r="L832" s="3">
        <f t="shared" si="100"/>
        <v>134</v>
      </c>
      <c r="M832" s="5">
        <f t="shared" si="101"/>
        <v>288162.9343860207</v>
      </c>
      <c r="N832" s="14">
        <f t="shared" si="102"/>
        <v>2810.7486734123722</v>
      </c>
      <c r="O832" s="5">
        <f t="shared" si="103"/>
        <v>1200.6788932750862</v>
      </c>
      <c r="P832" s="5">
        <f t="shared" si="104"/>
        <v>286552.86460588343</v>
      </c>
    </row>
    <row r="833" spans="12:16" x14ac:dyDescent="0.2">
      <c r="L833" s="3">
        <f t="shared" si="100"/>
        <v>133</v>
      </c>
      <c r="M833" s="5">
        <f t="shared" si="101"/>
        <v>286552.86460588343</v>
      </c>
      <c r="N833" s="14">
        <f t="shared" si="102"/>
        <v>2810.7486734123722</v>
      </c>
      <c r="O833" s="5">
        <f t="shared" si="103"/>
        <v>1193.9702691911809</v>
      </c>
      <c r="P833" s="5">
        <f t="shared" si="104"/>
        <v>284936.08620166226</v>
      </c>
    </row>
    <row r="834" spans="12:16" x14ac:dyDescent="0.2">
      <c r="L834" s="3">
        <f t="shared" si="100"/>
        <v>132</v>
      </c>
      <c r="M834" s="5">
        <f t="shared" si="101"/>
        <v>284936.08620166226</v>
      </c>
      <c r="N834" s="14">
        <f t="shared" si="102"/>
        <v>2810.7486734123722</v>
      </c>
      <c r="O834" s="5">
        <f t="shared" si="103"/>
        <v>1187.2336925069262</v>
      </c>
      <c r="P834" s="5">
        <f t="shared" si="104"/>
        <v>283312.5712207568</v>
      </c>
    </row>
    <row r="835" spans="12:16" x14ac:dyDescent="0.2">
      <c r="L835" s="3">
        <f t="shared" si="100"/>
        <v>131</v>
      </c>
      <c r="M835" s="5">
        <f t="shared" si="101"/>
        <v>283312.5712207568</v>
      </c>
      <c r="N835" s="14">
        <f t="shared" si="102"/>
        <v>2810.7486734123722</v>
      </c>
      <c r="O835" s="5">
        <f t="shared" si="103"/>
        <v>1180.4690467531534</v>
      </c>
      <c r="P835" s="5">
        <f t="shared" si="104"/>
        <v>281682.29159409757</v>
      </c>
    </row>
    <row r="836" spans="12:16" x14ac:dyDescent="0.2">
      <c r="L836" s="3">
        <f t="shared" si="100"/>
        <v>130</v>
      </c>
      <c r="M836" s="5">
        <f t="shared" si="101"/>
        <v>281682.29159409757</v>
      </c>
      <c r="N836" s="14">
        <f t="shared" si="102"/>
        <v>2810.7486734123722</v>
      </c>
      <c r="O836" s="5">
        <f t="shared" si="103"/>
        <v>1173.6762149754065</v>
      </c>
      <c r="P836" s="5">
        <f t="shared" si="104"/>
        <v>280045.21913566062</v>
      </c>
    </row>
    <row r="837" spans="12:16" x14ac:dyDescent="0.2">
      <c r="L837" s="3">
        <f t="shared" si="100"/>
        <v>129</v>
      </c>
      <c r="M837" s="5">
        <f t="shared" si="101"/>
        <v>280045.21913566062</v>
      </c>
      <c r="N837" s="14">
        <f t="shared" si="102"/>
        <v>2810.7486734123722</v>
      </c>
      <c r="O837" s="5">
        <f t="shared" si="103"/>
        <v>1166.8550797319194</v>
      </c>
      <c r="P837" s="5">
        <f t="shared" si="104"/>
        <v>278401.32554198016</v>
      </c>
    </row>
    <row r="838" spans="12:16" x14ac:dyDescent="0.2">
      <c r="L838" s="3">
        <f t="shared" si="100"/>
        <v>128</v>
      </c>
      <c r="M838" s="5">
        <f t="shared" si="101"/>
        <v>278401.32554198016</v>
      </c>
      <c r="N838" s="14">
        <f t="shared" si="102"/>
        <v>2810.7486734123722</v>
      </c>
      <c r="O838" s="5">
        <f t="shared" si="103"/>
        <v>1160.0055230915841</v>
      </c>
      <c r="P838" s="5">
        <f t="shared" si="104"/>
        <v>276750.58239165938</v>
      </c>
    </row>
    <row r="839" spans="12:16" x14ac:dyDescent="0.2">
      <c r="L839" s="3">
        <f t="shared" si="100"/>
        <v>127</v>
      </c>
      <c r="M839" s="5">
        <f t="shared" si="101"/>
        <v>276750.58239165938</v>
      </c>
      <c r="N839" s="14">
        <f t="shared" si="102"/>
        <v>2810.7486734123722</v>
      </c>
      <c r="O839" s="5">
        <f t="shared" si="103"/>
        <v>1153.1274266319142</v>
      </c>
      <c r="P839" s="5">
        <f t="shared" si="104"/>
        <v>275092.96114487894</v>
      </c>
    </row>
    <row r="840" spans="12:16" x14ac:dyDescent="0.2">
      <c r="L840" s="3">
        <f t="shared" si="100"/>
        <v>126</v>
      </c>
      <c r="M840" s="5">
        <f t="shared" si="101"/>
        <v>275092.96114487894</v>
      </c>
      <c r="N840" s="14">
        <f t="shared" si="102"/>
        <v>2810.7486734123722</v>
      </c>
      <c r="O840" s="5">
        <f t="shared" si="103"/>
        <v>1146.2206714369954</v>
      </c>
      <c r="P840" s="5">
        <f t="shared" si="104"/>
        <v>273428.43314290355</v>
      </c>
    </row>
    <row r="841" spans="12:16" x14ac:dyDescent="0.2">
      <c r="L841" s="3">
        <f t="shared" si="100"/>
        <v>125</v>
      </c>
      <c r="M841" s="5">
        <f t="shared" si="101"/>
        <v>273428.43314290355</v>
      </c>
      <c r="N841" s="14">
        <f t="shared" si="102"/>
        <v>2810.7486734123722</v>
      </c>
      <c r="O841" s="5">
        <f t="shared" si="103"/>
        <v>1139.2851380954316</v>
      </c>
      <c r="P841" s="5">
        <f t="shared" si="104"/>
        <v>271756.96960758662</v>
      </c>
    </row>
    <row r="842" spans="12:16" x14ac:dyDescent="0.2">
      <c r="L842" s="3">
        <f t="shared" si="100"/>
        <v>124</v>
      </c>
      <c r="M842" s="5">
        <f t="shared" si="101"/>
        <v>271756.96960758662</v>
      </c>
      <c r="N842" s="14">
        <f t="shared" si="102"/>
        <v>2810.7486734123722</v>
      </c>
      <c r="O842" s="5">
        <f t="shared" si="103"/>
        <v>1132.3207066982777</v>
      </c>
      <c r="P842" s="5">
        <f t="shared" si="104"/>
        <v>270078.54164087254</v>
      </c>
    </row>
    <row r="843" spans="12:16" x14ac:dyDescent="0.2">
      <c r="L843" s="3">
        <f t="shared" si="100"/>
        <v>123</v>
      </c>
      <c r="M843" s="5">
        <f t="shared" si="101"/>
        <v>270078.54164087254</v>
      </c>
      <c r="N843" s="14">
        <f t="shared" si="102"/>
        <v>2810.7486734123722</v>
      </c>
      <c r="O843" s="5">
        <f t="shared" si="103"/>
        <v>1125.3272568369689</v>
      </c>
      <c r="P843" s="5">
        <f t="shared" si="104"/>
        <v>268393.12022429716</v>
      </c>
    </row>
    <row r="844" spans="12:16" x14ac:dyDescent="0.2">
      <c r="L844" s="3">
        <f t="shared" si="100"/>
        <v>122</v>
      </c>
      <c r="M844" s="5">
        <f t="shared" si="101"/>
        <v>268393.12022429716</v>
      </c>
      <c r="N844" s="14">
        <f t="shared" si="102"/>
        <v>2810.7486734123722</v>
      </c>
      <c r="O844" s="5">
        <f t="shared" si="103"/>
        <v>1118.3046676012382</v>
      </c>
      <c r="P844" s="5">
        <f t="shared" si="104"/>
        <v>266700.67621848604</v>
      </c>
    </row>
    <row r="845" spans="12:16" x14ac:dyDescent="0.2">
      <c r="L845" s="3">
        <f t="shared" si="100"/>
        <v>121</v>
      </c>
      <c r="M845" s="5">
        <f t="shared" si="101"/>
        <v>266700.67621848604</v>
      </c>
      <c r="N845" s="14">
        <f t="shared" si="102"/>
        <v>2810.7486734123722</v>
      </c>
      <c r="O845" s="5">
        <f t="shared" si="103"/>
        <v>1111.2528175770251</v>
      </c>
      <c r="P845" s="5">
        <f t="shared" si="104"/>
        <v>265001.18036265072</v>
      </c>
    </row>
    <row r="846" spans="12:16" x14ac:dyDescent="0.2">
      <c r="L846" s="3">
        <f t="shared" si="100"/>
        <v>120</v>
      </c>
      <c r="M846" s="5">
        <f t="shared" si="101"/>
        <v>265001.18036265072</v>
      </c>
      <c r="N846" s="14">
        <f t="shared" si="102"/>
        <v>2810.7486734123722</v>
      </c>
      <c r="O846" s="5">
        <f t="shared" si="103"/>
        <v>1104.171584844378</v>
      </c>
      <c r="P846" s="5">
        <f t="shared" si="104"/>
        <v>263294.60327408271</v>
      </c>
    </row>
    <row r="847" spans="12:16" x14ac:dyDescent="0.2">
      <c r="L847" s="3">
        <f t="shared" si="100"/>
        <v>119</v>
      </c>
      <c r="M847" s="5">
        <f t="shared" si="101"/>
        <v>263294.60327408271</v>
      </c>
      <c r="N847" s="14">
        <f t="shared" si="102"/>
        <v>2810.7486734123722</v>
      </c>
      <c r="O847" s="5">
        <f t="shared" si="103"/>
        <v>1097.0608469753447</v>
      </c>
      <c r="P847" s="5">
        <f t="shared" si="104"/>
        <v>261580.91544764568</v>
      </c>
    </row>
    <row r="848" spans="12:16" x14ac:dyDescent="0.2">
      <c r="L848" s="3">
        <f t="shared" si="100"/>
        <v>118</v>
      </c>
      <c r="M848" s="5">
        <f t="shared" si="101"/>
        <v>261580.91544764568</v>
      </c>
      <c r="N848" s="14">
        <f t="shared" si="102"/>
        <v>2810.7486734123722</v>
      </c>
      <c r="O848" s="5">
        <f t="shared" si="103"/>
        <v>1089.920481031857</v>
      </c>
      <c r="P848" s="5">
        <f t="shared" si="104"/>
        <v>259860.08725526516</v>
      </c>
    </row>
    <row r="849" spans="12:16" x14ac:dyDescent="0.2">
      <c r="L849" s="3">
        <f t="shared" si="100"/>
        <v>117</v>
      </c>
      <c r="M849" s="5">
        <f t="shared" si="101"/>
        <v>259860.08725526516</v>
      </c>
      <c r="N849" s="14">
        <f t="shared" si="102"/>
        <v>2810.7486734123722</v>
      </c>
      <c r="O849" s="5">
        <f t="shared" si="103"/>
        <v>1082.7503635636049</v>
      </c>
      <c r="P849" s="5">
        <f t="shared" si="104"/>
        <v>258132.08894541638</v>
      </c>
    </row>
    <row r="850" spans="12:16" x14ac:dyDescent="0.2">
      <c r="L850" s="3">
        <f t="shared" si="100"/>
        <v>116</v>
      </c>
      <c r="M850" s="5">
        <f t="shared" si="101"/>
        <v>258132.08894541638</v>
      </c>
      <c r="N850" s="14">
        <f t="shared" si="102"/>
        <v>2810.7486734123722</v>
      </c>
      <c r="O850" s="5">
        <f t="shared" si="103"/>
        <v>1075.5503706059017</v>
      </c>
      <c r="P850" s="5">
        <f t="shared" si="104"/>
        <v>256396.89064260991</v>
      </c>
    </row>
    <row r="851" spans="12:16" x14ac:dyDescent="0.2">
      <c r="L851" s="3">
        <f t="shared" si="100"/>
        <v>115</v>
      </c>
      <c r="M851" s="5">
        <f t="shared" si="101"/>
        <v>256396.89064260991</v>
      </c>
      <c r="N851" s="14">
        <f t="shared" si="102"/>
        <v>2810.7486734123722</v>
      </c>
      <c r="O851" s="5">
        <f t="shared" si="103"/>
        <v>1068.3203776775415</v>
      </c>
      <c r="P851" s="5">
        <f t="shared" si="104"/>
        <v>254654.46234687508</v>
      </c>
    </row>
    <row r="852" spans="12:16" x14ac:dyDescent="0.2">
      <c r="L852" s="3">
        <f t="shared" si="100"/>
        <v>114</v>
      </c>
      <c r="M852" s="5">
        <f t="shared" si="101"/>
        <v>254654.46234687508</v>
      </c>
      <c r="N852" s="14">
        <f t="shared" si="102"/>
        <v>2810.7486734123722</v>
      </c>
      <c r="O852" s="5">
        <f t="shared" si="103"/>
        <v>1061.060259778646</v>
      </c>
      <c r="P852" s="5">
        <f t="shared" si="104"/>
        <v>252904.77393324135</v>
      </c>
    </row>
    <row r="853" spans="12:16" x14ac:dyDescent="0.2">
      <c r="L853" s="3">
        <f t="shared" si="100"/>
        <v>113</v>
      </c>
      <c r="M853" s="5">
        <f t="shared" si="101"/>
        <v>252904.77393324135</v>
      </c>
      <c r="N853" s="14">
        <f t="shared" si="102"/>
        <v>2810.7486734123722</v>
      </c>
      <c r="O853" s="5">
        <f t="shared" si="103"/>
        <v>1053.7698913885058</v>
      </c>
      <c r="P853" s="5">
        <f t="shared" si="104"/>
        <v>251147.79515121749</v>
      </c>
    </row>
    <row r="854" spans="12:16" x14ac:dyDescent="0.2">
      <c r="L854" s="3">
        <f t="shared" si="100"/>
        <v>112</v>
      </c>
      <c r="M854" s="5">
        <f t="shared" si="101"/>
        <v>251147.79515121749</v>
      </c>
      <c r="N854" s="14">
        <f t="shared" si="102"/>
        <v>2810.7486734123722</v>
      </c>
      <c r="O854" s="5">
        <f t="shared" si="103"/>
        <v>1046.4491464634061</v>
      </c>
      <c r="P854" s="5">
        <f t="shared" si="104"/>
        <v>249383.49562426854</v>
      </c>
    </row>
    <row r="855" spans="12:16" x14ac:dyDescent="0.2">
      <c r="L855" s="3">
        <f t="shared" si="100"/>
        <v>111</v>
      </c>
      <c r="M855" s="5">
        <f t="shared" si="101"/>
        <v>249383.49562426854</v>
      </c>
      <c r="N855" s="14">
        <f t="shared" si="102"/>
        <v>2810.7486734123722</v>
      </c>
      <c r="O855" s="5">
        <f t="shared" si="103"/>
        <v>1039.0978984344522</v>
      </c>
      <c r="P855" s="5">
        <f t="shared" si="104"/>
        <v>247611.84484929062</v>
      </c>
    </row>
    <row r="856" spans="12:16" x14ac:dyDescent="0.2">
      <c r="L856" s="3">
        <f t="shared" si="100"/>
        <v>110</v>
      </c>
      <c r="M856" s="5">
        <f t="shared" si="101"/>
        <v>247611.84484929062</v>
      </c>
      <c r="N856" s="14">
        <f t="shared" si="102"/>
        <v>2810.7486734123722</v>
      </c>
      <c r="O856" s="5">
        <f t="shared" si="103"/>
        <v>1031.7160202053776</v>
      </c>
      <c r="P856" s="5">
        <f t="shared" si="104"/>
        <v>245832.81219608363</v>
      </c>
    </row>
    <row r="857" spans="12:16" x14ac:dyDescent="0.2">
      <c r="L857" s="3">
        <f t="shared" si="100"/>
        <v>109</v>
      </c>
      <c r="M857" s="5">
        <f t="shared" si="101"/>
        <v>245832.81219608363</v>
      </c>
      <c r="N857" s="14">
        <f t="shared" si="102"/>
        <v>2810.7486734123722</v>
      </c>
      <c r="O857" s="5">
        <f t="shared" si="103"/>
        <v>1024.3033841503484</v>
      </c>
      <c r="P857" s="5">
        <f t="shared" si="104"/>
        <v>244046.36690682161</v>
      </c>
    </row>
    <row r="858" spans="12:16" x14ac:dyDescent="0.2">
      <c r="L858" s="3">
        <f t="shared" si="100"/>
        <v>108</v>
      </c>
      <c r="M858" s="5">
        <f t="shared" si="101"/>
        <v>244046.36690682161</v>
      </c>
      <c r="N858" s="14">
        <f t="shared" si="102"/>
        <v>2810.7486734123722</v>
      </c>
      <c r="O858" s="5">
        <f t="shared" si="103"/>
        <v>1016.8598621117569</v>
      </c>
      <c r="P858" s="5">
        <f t="shared" si="104"/>
        <v>242252.47809552102</v>
      </c>
    </row>
    <row r="859" spans="12:16" x14ac:dyDescent="0.2">
      <c r="L859" s="3">
        <f t="shared" si="100"/>
        <v>107</v>
      </c>
      <c r="M859" s="5">
        <f t="shared" si="101"/>
        <v>242252.47809552102</v>
      </c>
      <c r="N859" s="14">
        <f t="shared" si="102"/>
        <v>2810.7486734123722</v>
      </c>
      <c r="O859" s="5">
        <f t="shared" si="103"/>
        <v>1009.3853253980043</v>
      </c>
      <c r="P859" s="5">
        <f t="shared" si="104"/>
        <v>240451.11474750665</v>
      </c>
    </row>
    <row r="860" spans="12:16" x14ac:dyDescent="0.2">
      <c r="L860" s="3">
        <f t="shared" si="100"/>
        <v>106</v>
      </c>
      <c r="M860" s="5">
        <f t="shared" si="101"/>
        <v>240451.11474750665</v>
      </c>
      <c r="N860" s="14">
        <f t="shared" si="102"/>
        <v>2810.7486734123722</v>
      </c>
      <c r="O860" s="5">
        <f t="shared" si="103"/>
        <v>1001.8796447812776</v>
      </c>
      <c r="P860" s="5">
        <f t="shared" si="104"/>
        <v>238642.24571887555</v>
      </c>
    </row>
    <row r="861" spans="12:16" x14ac:dyDescent="0.2">
      <c r="L861" s="3">
        <f t="shared" si="100"/>
        <v>105</v>
      </c>
      <c r="M861" s="5">
        <f t="shared" si="101"/>
        <v>238642.24571887555</v>
      </c>
      <c r="N861" s="14">
        <f t="shared" si="102"/>
        <v>2810.7486734123722</v>
      </c>
      <c r="O861" s="5">
        <f t="shared" si="103"/>
        <v>994.34269049531474</v>
      </c>
      <c r="P861" s="5">
        <f t="shared" si="104"/>
        <v>236825.83973595849</v>
      </c>
    </row>
    <row r="862" spans="12:16" x14ac:dyDescent="0.2">
      <c r="L862" s="3">
        <f t="shared" si="100"/>
        <v>104</v>
      </c>
      <c r="M862" s="5">
        <f t="shared" si="101"/>
        <v>236825.83973595849</v>
      </c>
      <c r="N862" s="14">
        <f t="shared" si="102"/>
        <v>2810.7486734123722</v>
      </c>
      <c r="O862" s="5">
        <f t="shared" si="103"/>
        <v>986.77433223316041</v>
      </c>
      <c r="P862" s="5">
        <f t="shared" si="104"/>
        <v>235001.86539477928</v>
      </c>
    </row>
    <row r="863" spans="12:16" x14ac:dyDescent="0.2">
      <c r="L863" s="3">
        <f t="shared" si="100"/>
        <v>103</v>
      </c>
      <c r="M863" s="5">
        <f t="shared" si="101"/>
        <v>235001.86539477928</v>
      </c>
      <c r="N863" s="14">
        <f t="shared" si="102"/>
        <v>2810.7486734123722</v>
      </c>
      <c r="O863" s="5">
        <f t="shared" si="103"/>
        <v>979.17443914491389</v>
      </c>
      <c r="P863" s="5">
        <f t="shared" si="104"/>
        <v>233170.29116051181</v>
      </c>
    </row>
    <row r="864" spans="12:16" x14ac:dyDescent="0.2">
      <c r="L864" s="3">
        <f t="shared" si="100"/>
        <v>102</v>
      </c>
      <c r="M864" s="5">
        <f t="shared" si="101"/>
        <v>233170.29116051181</v>
      </c>
      <c r="N864" s="14">
        <f t="shared" si="102"/>
        <v>2810.7486734123722</v>
      </c>
      <c r="O864" s="5">
        <f t="shared" si="103"/>
        <v>971.54287983546612</v>
      </c>
      <c r="P864" s="5">
        <f t="shared" si="104"/>
        <v>231331.08536693492</v>
      </c>
    </row>
    <row r="865" spans="12:16" x14ac:dyDescent="0.2">
      <c r="L865" s="3">
        <f t="shared" si="100"/>
        <v>101</v>
      </c>
      <c r="M865" s="5">
        <f t="shared" si="101"/>
        <v>231331.08536693492</v>
      </c>
      <c r="N865" s="14">
        <f t="shared" si="102"/>
        <v>2810.7486734123722</v>
      </c>
      <c r="O865" s="5">
        <f t="shared" si="103"/>
        <v>963.87952236222884</v>
      </c>
      <c r="P865" s="5">
        <f t="shared" si="104"/>
        <v>229484.21621588478</v>
      </c>
    </row>
    <row r="866" spans="12:16" x14ac:dyDescent="0.2">
      <c r="L866" s="3">
        <f t="shared" si="100"/>
        <v>100</v>
      </c>
      <c r="M866" s="5">
        <f t="shared" si="101"/>
        <v>229484.21621588478</v>
      </c>
      <c r="N866" s="14">
        <f t="shared" si="102"/>
        <v>2810.7486734123722</v>
      </c>
      <c r="O866" s="5">
        <f t="shared" si="103"/>
        <v>956.18423423285344</v>
      </c>
      <c r="P866" s="5">
        <f t="shared" si="104"/>
        <v>227629.65177670526</v>
      </c>
    </row>
    <row r="867" spans="12:16" x14ac:dyDescent="0.2">
      <c r="L867" s="3">
        <f t="shared" si="100"/>
        <v>99</v>
      </c>
      <c r="M867" s="5">
        <f t="shared" si="101"/>
        <v>227629.65177670526</v>
      </c>
      <c r="N867" s="14">
        <f t="shared" si="102"/>
        <v>2810.7486734123722</v>
      </c>
      <c r="O867" s="5">
        <f t="shared" si="103"/>
        <v>948.45688240293873</v>
      </c>
      <c r="P867" s="5">
        <f t="shared" si="104"/>
        <v>225767.35998569583</v>
      </c>
    </row>
    <row r="868" spans="12:16" x14ac:dyDescent="0.2">
      <c r="L868" s="3">
        <f t="shared" si="100"/>
        <v>98</v>
      </c>
      <c r="M868" s="5">
        <f t="shared" si="101"/>
        <v>225767.35998569583</v>
      </c>
      <c r="N868" s="14">
        <f t="shared" si="102"/>
        <v>2810.7486734123722</v>
      </c>
      <c r="O868" s="5">
        <f t="shared" si="103"/>
        <v>940.69733327373262</v>
      </c>
      <c r="P868" s="5">
        <f t="shared" si="104"/>
        <v>223897.3086455572</v>
      </c>
    </row>
    <row r="869" spans="12:16" x14ac:dyDescent="0.2">
      <c r="L869" s="3">
        <f t="shared" si="100"/>
        <v>97</v>
      </c>
      <c r="M869" s="5">
        <f t="shared" si="101"/>
        <v>223897.3086455572</v>
      </c>
      <c r="N869" s="14">
        <f t="shared" si="102"/>
        <v>2810.7486734123722</v>
      </c>
      <c r="O869" s="5">
        <f t="shared" si="103"/>
        <v>932.9054526898218</v>
      </c>
      <c r="P869" s="5">
        <f t="shared" si="104"/>
        <v>222019.46542483466</v>
      </c>
    </row>
    <row r="870" spans="12:16" x14ac:dyDescent="0.2">
      <c r="L870" s="3">
        <f t="shared" si="100"/>
        <v>96</v>
      </c>
      <c r="M870" s="5">
        <f t="shared" si="101"/>
        <v>222019.46542483466</v>
      </c>
      <c r="N870" s="14">
        <f t="shared" si="102"/>
        <v>2810.7486734123722</v>
      </c>
      <c r="O870" s="5">
        <f t="shared" si="103"/>
        <v>925.08110593681113</v>
      </c>
      <c r="P870" s="5">
        <f t="shared" si="104"/>
        <v>220133.79785735911</v>
      </c>
    </row>
    <row r="871" spans="12:16" x14ac:dyDescent="0.2">
      <c r="L871" s="3">
        <f t="shared" si="100"/>
        <v>95</v>
      </c>
      <c r="M871" s="5">
        <f t="shared" si="101"/>
        <v>220133.79785735911</v>
      </c>
      <c r="N871" s="14">
        <f t="shared" si="102"/>
        <v>2810.7486734123722</v>
      </c>
      <c r="O871" s="5">
        <f t="shared" si="103"/>
        <v>917.22415773899638</v>
      </c>
      <c r="P871" s="5">
        <f t="shared" si="104"/>
        <v>218240.27334168574</v>
      </c>
    </row>
    <row r="872" spans="12:16" x14ac:dyDescent="0.2">
      <c r="L872" s="3">
        <f t="shared" si="100"/>
        <v>94</v>
      </c>
      <c r="M872" s="5">
        <f t="shared" si="101"/>
        <v>218240.27334168574</v>
      </c>
      <c r="N872" s="14">
        <f t="shared" si="102"/>
        <v>2810.7486734123722</v>
      </c>
      <c r="O872" s="5">
        <f t="shared" si="103"/>
        <v>909.334472257024</v>
      </c>
      <c r="P872" s="5">
        <f t="shared" si="104"/>
        <v>216338.8591405304</v>
      </c>
    </row>
    <row r="873" spans="12:16" x14ac:dyDescent="0.2">
      <c r="L873" s="3">
        <f t="shared" si="100"/>
        <v>93</v>
      </c>
      <c r="M873" s="5">
        <f t="shared" si="101"/>
        <v>216338.8591405304</v>
      </c>
      <c r="N873" s="14">
        <f t="shared" si="102"/>
        <v>2810.7486734123722</v>
      </c>
      <c r="O873" s="5">
        <f t="shared" si="103"/>
        <v>901.41191308554323</v>
      </c>
      <c r="P873" s="5">
        <f t="shared" si="104"/>
        <v>214429.52238020359</v>
      </c>
    </row>
    <row r="874" spans="12:16" x14ac:dyDescent="0.2">
      <c r="L874" s="3">
        <f t="shared" si="100"/>
        <v>92</v>
      </c>
      <c r="M874" s="5">
        <f t="shared" si="101"/>
        <v>214429.52238020359</v>
      </c>
      <c r="N874" s="14">
        <f t="shared" si="102"/>
        <v>2810.7486734123722</v>
      </c>
      <c r="O874" s="5">
        <f t="shared" si="103"/>
        <v>893.45634325084825</v>
      </c>
      <c r="P874" s="5">
        <f t="shared" si="104"/>
        <v>212512.23005004207</v>
      </c>
    </row>
    <row r="875" spans="12:16" x14ac:dyDescent="0.2">
      <c r="L875" s="3">
        <f t="shared" si="100"/>
        <v>91</v>
      </c>
      <c r="M875" s="5">
        <f t="shared" si="101"/>
        <v>212512.23005004207</v>
      </c>
      <c r="N875" s="14">
        <f t="shared" si="102"/>
        <v>2810.7486734123722</v>
      </c>
      <c r="O875" s="5">
        <f t="shared" si="103"/>
        <v>885.46762520850871</v>
      </c>
      <c r="P875" s="5">
        <f t="shared" si="104"/>
        <v>210586.94900183822</v>
      </c>
    </row>
    <row r="876" spans="12:16" x14ac:dyDescent="0.2">
      <c r="L876" s="3">
        <f t="shared" ref="L876:L939" si="105">IF(L875&gt;0,L875-1,0)</f>
        <v>90</v>
      </c>
      <c r="M876" s="5">
        <f t="shared" ref="M876:M939" si="106">IF(L876&gt;0,P875,0)</f>
        <v>210586.94900183822</v>
      </c>
      <c r="N876" s="14">
        <f t="shared" ref="N876:N939" si="107">IF(L876&gt;0,PMT(C$7/12,C$16*12,C$12)*-1,0)</f>
        <v>2810.7486734123722</v>
      </c>
      <c r="O876" s="5">
        <f t="shared" ref="O876:O939" si="108">M876*C$7*30/360</f>
        <v>877.44562084099255</v>
      </c>
      <c r="P876" s="5">
        <f t="shared" ref="P876:P939" si="109">M876-N876+O876</f>
        <v>208653.64594926685</v>
      </c>
    </row>
    <row r="877" spans="12:16" x14ac:dyDescent="0.2">
      <c r="L877" s="3">
        <f t="shared" si="105"/>
        <v>89</v>
      </c>
      <c r="M877" s="5">
        <f t="shared" si="106"/>
        <v>208653.64594926685</v>
      </c>
      <c r="N877" s="14">
        <f t="shared" si="107"/>
        <v>2810.7486734123722</v>
      </c>
      <c r="O877" s="5">
        <f t="shared" si="108"/>
        <v>869.39019145527857</v>
      </c>
      <c r="P877" s="5">
        <f t="shared" si="109"/>
        <v>206712.28746730977</v>
      </c>
    </row>
    <row r="878" spans="12:16" x14ac:dyDescent="0.2">
      <c r="L878" s="3">
        <f t="shared" si="105"/>
        <v>88</v>
      </c>
      <c r="M878" s="5">
        <f t="shared" si="106"/>
        <v>206712.28746730977</v>
      </c>
      <c r="N878" s="14">
        <f t="shared" si="107"/>
        <v>2810.7486734123722</v>
      </c>
      <c r="O878" s="5">
        <f t="shared" si="108"/>
        <v>861.30119778045753</v>
      </c>
      <c r="P878" s="5">
        <f t="shared" si="109"/>
        <v>204762.83999167787</v>
      </c>
    </row>
    <row r="879" spans="12:16" x14ac:dyDescent="0.2">
      <c r="L879" s="3">
        <f t="shared" si="105"/>
        <v>87</v>
      </c>
      <c r="M879" s="5">
        <f t="shared" si="106"/>
        <v>204762.83999167787</v>
      </c>
      <c r="N879" s="14">
        <f t="shared" si="107"/>
        <v>2810.7486734123722</v>
      </c>
      <c r="O879" s="5">
        <f t="shared" si="108"/>
        <v>853.17849996532459</v>
      </c>
      <c r="P879" s="5">
        <f t="shared" si="109"/>
        <v>202805.26981823082</v>
      </c>
    </row>
    <row r="880" spans="12:16" x14ac:dyDescent="0.2">
      <c r="L880" s="3">
        <f t="shared" si="105"/>
        <v>86</v>
      </c>
      <c r="M880" s="5">
        <f t="shared" si="106"/>
        <v>202805.26981823082</v>
      </c>
      <c r="N880" s="14">
        <f t="shared" si="107"/>
        <v>2810.7486734123722</v>
      </c>
      <c r="O880" s="5">
        <f t="shared" si="108"/>
        <v>845.02195757596189</v>
      </c>
      <c r="P880" s="5">
        <f t="shared" si="109"/>
        <v>200839.54310239441</v>
      </c>
    </row>
    <row r="881" spans="12:16" x14ac:dyDescent="0.2">
      <c r="L881" s="3">
        <f t="shared" si="105"/>
        <v>85</v>
      </c>
      <c r="M881" s="5">
        <f t="shared" si="106"/>
        <v>200839.54310239441</v>
      </c>
      <c r="N881" s="14">
        <f t="shared" si="107"/>
        <v>2810.7486734123722</v>
      </c>
      <c r="O881" s="5">
        <f t="shared" si="108"/>
        <v>836.83142959330996</v>
      </c>
      <c r="P881" s="5">
        <f t="shared" si="109"/>
        <v>198865.62585857537</v>
      </c>
    </row>
    <row r="882" spans="12:16" x14ac:dyDescent="0.2">
      <c r="L882" s="3">
        <f t="shared" si="105"/>
        <v>84</v>
      </c>
      <c r="M882" s="5">
        <f t="shared" si="106"/>
        <v>198865.62585857537</v>
      </c>
      <c r="N882" s="14">
        <f t="shared" si="107"/>
        <v>2810.7486734123722</v>
      </c>
      <c r="O882" s="5">
        <f t="shared" si="108"/>
        <v>828.60677441073074</v>
      </c>
      <c r="P882" s="5">
        <f t="shared" si="109"/>
        <v>196883.48395957373</v>
      </c>
    </row>
    <row r="883" spans="12:16" x14ac:dyDescent="0.2">
      <c r="L883" s="3">
        <f t="shared" si="105"/>
        <v>83</v>
      </c>
      <c r="M883" s="5">
        <f t="shared" si="106"/>
        <v>196883.48395957373</v>
      </c>
      <c r="N883" s="14">
        <f t="shared" si="107"/>
        <v>2810.7486734123722</v>
      </c>
      <c r="O883" s="5">
        <f t="shared" si="108"/>
        <v>820.34784983155726</v>
      </c>
      <c r="P883" s="5">
        <f t="shared" si="109"/>
        <v>194893.08313599293</v>
      </c>
    </row>
    <row r="884" spans="12:16" x14ac:dyDescent="0.2">
      <c r="L884" s="3">
        <f t="shared" si="105"/>
        <v>82</v>
      </c>
      <c r="M884" s="5">
        <f t="shared" si="106"/>
        <v>194893.08313599293</v>
      </c>
      <c r="N884" s="14">
        <f t="shared" si="107"/>
        <v>2810.7486734123722</v>
      </c>
      <c r="O884" s="5">
        <f t="shared" si="108"/>
        <v>812.05451306663713</v>
      </c>
      <c r="P884" s="5">
        <f t="shared" si="109"/>
        <v>192894.38897564719</v>
      </c>
    </row>
    <row r="885" spans="12:16" x14ac:dyDescent="0.2">
      <c r="L885" s="3">
        <f t="shared" si="105"/>
        <v>81</v>
      </c>
      <c r="M885" s="5">
        <f t="shared" si="106"/>
        <v>192894.38897564719</v>
      </c>
      <c r="N885" s="14">
        <f t="shared" si="107"/>
        <v>2810.7486734123722</v>
      </c>
      <c r="O885" s="5">
        <f t="shared" si="108"/>
        <v>803.72662073186336</v>
      </c>
      <c r="P885" s="5">
        <f t="shared" si="109"/>
        <v>190887.3669229667</v>
      </c>
    </row>
    <row r="886" spans="12:16" x14ac:dyDescent="0.2">
      <c r="L886" s="3">
        <f t="shared" si="105"/>
        <v>80</v>
      </c>
      <c r="M886" s="5">
        <f t="shared" si="106"/>
        <v>190887.3669229667</v>
      </c>
      <c r="N886" s="14">
        <f t="shared" si="107"/>
        <v>2810.7486734123722</v>
      </c>
      <c r="O886" s="5">
        <f t="shared" si="108"/>
        <v>795.36402884569463</v>
      </c>
      <c r="P886" s="5">
        <f t="shared" si="109"/>
        <v>188871.98227840001</v>
      </c>
    </row>
    <row r="887" spans="12:16" x14ac:dyDescent="0.2">
      <c r="L887" s="3">
        <f t="shared" si="105"/>
        <v>79</v>
      </c>
      <c r="M887" s="5">
        <f t="shared" si="106"/>
        <v>188871.98227840001</v>
      </c>
      <c r="N887" s="14">
        <f t="shared" si="107"/>
        <v>2810.7486734123722</v>
      </c>
      <c r="O887" s="5">
        <f t="shared" si="108"/>
        <v>786.96659282666678</v>
      </c>
      <c r="P887" s="5">
        <f t="shared" si="109"/>
        <v>186848.20019781432</v>
      </c>
    </row>
    <row r="888" spans="12:16" x14ac:dyDescent="0.2">
      <c r="L888" s="3">
        <f t="shared" si="105"/>
        <v>78</v>
      </c>
      <c r="M888" s="5">
        <f t="shared" si="106"/>
        <v>186848.20019781432</v>
      </c>
      <c r="N888" s="14">
        <f t="shared" si="107"/>
        <v>2810.7486734123722</v>
      </c>
      <c r="O888" s="5">
        <f t="shared" si="108"/>
        <v>778.53416749089308</v>
      </c>
      <c r="P888" s="5">
        <f t="shared" si="109"/>
        <v>184815.98569189286</v>
      </c>
    </row>
    <row r="889" spans="12:16" x14ac:dyDescent="0.2">
      <c r="L889" s="3">
        <f t="shared" si="105"/>
        <v>77</v>
      </c>
      <c r="M889" s="5">
        <f t="shared" si="106"/>
        <v>184815.98569189286</v>
      </c>
      <c r="N889" s="14">
        <f t="shared" si="107"/>
        <v>2810.7486734123722</v>
      </c>
      <c r="O889" s="5">
        <f t="shared" si="108"/>
        <v>770.06660704955345</v>
      </c>
      <c r="P889" s="5">
        <f t="shared" si="109"/>
        <v>182775.30362553004</v>
      </c>
    </row>
    <row r="890" spans="12:16" x14ac:dyDescent="0.2">
      <c r="L890" s="3">
        <f t="shared" si="105"/>
        <v>76</v>
      </c>
      <c r="M890" s="5">
        <f t="shared" si="106"/>
        <v>182775.30362553004</v>
      </c>
      <c r="N890" s="14">
        <f t="shared" si="107"/>
        <v>2810.7486734123722</v>
      </c>
      <c r="O890" s="5">
        <f t="shared" si="108"/>
        <v>761.56376510637506</v>
      </c>
      <c r="P890" s="5">
        <f t="shared" si="109"/>
        <v>180726.11871722405</v>
      </c>
    </row>
    <row r="891" spans="12:16" x14ac:dyDescent="0.2">
      <c r="L891" s="3">
        <f t="shared" si="105"/>
        <v>75</v>
      </c>
      <c r="M891" s="5">
        <f t="shared" si="106"/>
        <v>180726.11871722405</v>
      </c>
      <c r="N891" s="14">
        <f t="shared" si="107"/>
        <v>2810.7486734123722</v>
      </c>
      <c r="O891" s="5">
        <f t="shared" si="108"/>
        <v>753.02549465510026</v>
      </c>
      <c r="P891" s="5">
        <f t="shared" si="109"/>
        <v>178668.39553846678</v>
      </c>
    </row>
    <row r="892" spans="12:16" x14ac:dyDescent="0.2">
      <c r="L892" s="3">
        <f t="shared" si="105"/>
        <v>74</v>
      </c>
      <c r="M892" s="5">
        <f t="shared" si="106"/>
        <v>178668.39553846678</v>
      </c>
      <c r="N892" s="14">
        <f t="shared" si="107"/>
        <v>2810.7486734123722</v>
      </c>
      <c r="O892" s="5">
        <f t="shared" si="108"/>
        <v>744.45164807694493</v>
      </c>
      <c r="P892" s="5">
        <f t="shared" si="109"/>
        <v>176602.09851313135</v>
      </c>
    </row>
    <row r="893" spans="12:16" x14ac:dyDescent="0.2">
      <c r="L893" s="3">
        <f t="shared" si="105"/>
        <v>73</v>
      </c>
      <c r="M893" s="5">
        <f t="shared" si="106"/>
        <v>176602.09851313135</v>
      </c>
      <c r="N893" s="14">
        <f t="shared" si="107"/>
        <v>2810.7486734123722</v>
      </c>
      <c r="O893" s="5">
        <f t="shared" si="108"/>
        <v>735.84207713804722</v>
      </c>
      <c r="P893" s="5">
        <f t="shared" si="109"/>
        <v>174527.19191685703</v>
      </c>
    </row>
    <row r="894" spans="12:16" x14ac:dyDescent="0.2">
      <c r="L894" s="3">
        <f t="shared" si="105"/>
        <v>72</v>
      </c>
      <c r="M894" s="5">
        <f t="shared" si="106"/>
        <v>174527.19191685703</v>
      </c>
      <c r="N894" s="14">
        <f t="shared" si="107"/>
        <v>2810.7486734123722</v>
      </c>
      <c r="O894" s="5">
        <f t="shared" si="108"/>
        <v>727.19663298690443</v>
      </c>
      <c r="P894" s="5">
        <f t="shared" si="109"/>
        <v>172443.63987643158</v>
      </c>
    </row>
    <row r="895" spans="12:16" x14ac:dyDescent="0.2">
      <c r="L895" s="3">
        <f t="shared" si="105"/>
        <v>71</v>
      </c>
      <c r="M895" s="5">
        <f t="shared" si="106"/>
        <v>172443.63987643158</v>
      </c>
      <c r="N895" s="14">
        <f t="shared" si="107"/>
        <v>2810.7486734123722</v>
      </c>
      <c r="O895" s="5">
        <f t="shared" si="108"/>
        <v>718.51516615179833</v>
      </c>
      <c r="P895" s="5">
        <f t="shared" si="109"/>
        <v>170351.40636917102</v>
      </c>
    </row>
    <row r="896" spans="12:16" x14ac:dyDescent="0.2">
      <c r="L896" s="3">
        <f t="shared" si="105"/>
        <v>70</v>
      </c>
      <c r="M896" s="5">
        <f t="shared" si="106"/>
        <v>170351.40636917102</v>
      </c>
      <c r="N896" s="14">
        <f t="shared" si="107"/>
        <v>2810.7486734123722</v>
      </c>
      <c r="O896" s="5">
        <f t="shared" si="108"/>
        <v>709.79752653821265</v>
      </c>
      <c r="P896" s="5">
        <f t="shared" si="109"/>
        <v>168250.45522229688</v>
      </c>
    </row>
    <row r="897" spans="12:16" x14ac:dyDescent="0.2">
      <c r="L897" s="3">
        <f t="shared" si="105"/>
        <v>69</v>
      </c>
      <c r="M897" s="5">
        <f t="shared" si="106"/>
        <v>168250.45522229688</v>
      </c>
      <c r="N897" s="14">
        <f t="shared" si="107"/>
        <v>2810.7486734123722</v>
      </c>
      <c r="O897" s="5">
        <f t="shared" si="108"/>
        <v>701.04356342623703</v>
      </c>
      <c r="P897" s="5">
        <f t="shared" si="109"/>
        <v>166140.75011231075</v>
      </c>
    </row>
    <row r="898" spans="12:16" x14ac:dyDescent="0.2">
      <c r="L898" s="3">
        <f t="shared" si="105"/>
        <v>68</v>
      </c>
      <c r="M898" s="5">
        <f t="shared" si="106"/>
        <v>166140.75011231075</v>
      </c>
      <c r="N898" s="14">
        <f t="shared" si="107"/>
        <v>2810.7486734123722</v>
      </c>
      <c r="O898" s="5">
        <f t="shared" si="108"/>
        <v>692.25312546796147</v>
      </c>
      <c r="P898" s="5">
        <f t="shared" si="109"/>
        <v>164022.25456436633</v>
      </c>
    </row>
    <row r="899" spans="12:16" x14ac:dyDescent="0.2">
      <c r="L899" s="3">
        <f t="shared" si="105"/>
        <v>67</v>
      </c>
      <c r="M899" s="5">
        <f t="shared" si="106"/>
        <v>164022.25456436633</v>
      </c>
      <c r="N899" s="14">
        <f t="shared" si="107"/>
        <v>2810.7486734123722</v>
      </c>
      <c r="O899" s="5">
        <f t="shared" si="108"/>
        <v>683.42606068485975</v>
      </c>
      <c r="P899" s="5">
        <f t="shared" si="109"/>
        <v>161894.93195163884</v>
      </c>
    </row>
    <row r="900" spans="12:16" x14ac:dyDescent="0.2">
      <c r="L900" s="3">
        <f t="shared" si="105"/>
        <v>66</v>
      </c>
      <c r="M900" s="5">
        <f t="shared" si="106"/>
        <v>161894.93195163884</v>
      </c>
      <c r="N900" s="14">
        <f t="shared" si="107"/>
        <v>2810.7486734123722</v>
      </c>
      <c r="O900" s="5">
        <f t="shared" si="108"/>
        <v>674.5622164651619</v>
      </c>
      <c r="P900" s="5">
        <f t="shared" si="109"/>
        <v>159758.74549469163</v>
      </c>
    </row>
    <row r="901" spans="12:16" x14ac:dyDescent="0.2">
      <c r="L901" s="3">
        <f t="shared" si="105"/>
        <v>65</v>
      </c>
      <c r="M901" s="5">
        <f t="shared" si="106"/>
        <v>159758.74549469163</v>
      </c>
      <c r="N901" s="14">
        <f t="shared" si="107"/>
        <v>2810.7486734123722</v>
      </c>
      <c r="O901" s="5">
        <f t="shared" si="108"/>
        <v>665.66143956121516</v>
      </c>
      <c r="P901" s="5">
        <f t="shared" si="109"/>
        <v>157613.65826084049</v>
      </c>
    </row>
    <row r="902" spans="12:16" x14ac:dyDescent="0.2">
      <c r="L902" s="3">
        <f t="shared" si="105"/>
        <v>64</v>
      </c>
      <c r="M902" s="5">
        <f t="shared" si="106"/>
        <v>157613.65826084049</v>
      </c>
      <c r="N902" s="14">
        <f t="shared" si="107"/>
        <v>2810.7486734123722</v>
      </c>
      <c r="O902" s="5">
        <f t="shared" si="108"/>
        <v>656.72357608683535</v>
      </c>
      <c r="P902" s="5">
        <f t="shared" si="109"/>
        <v>155459.63316351495</v>
      </c>
    </row>
    <row r="903" spans="12:16" x14ac:dyDescent="0.2">
      <c r="L903" s="3">
        <f t="shared" si="105"/>
        <v>63</v>
      </c>
      <c r="M903" s="5">
        <f t="shared" si="106"/>
        <v>155459.63316351495</v>
      </c>
      <c r="N903" s="14">
        <f t="shared" si="107"/>
        <v>2810.7486734123722</v>
      </c>
      <c r="O903" s="5">
        <f t="shared" si="108"/>
        <v>647.74847151464564</v>
      </c>
      <c r="P903" s="5">
        <f t="shared" si="109"/>
        <v>153296.63296161723</v>
      </c>
    </row>
    <row r="904" spans="12:16" x14ac:dyDescent="0.2">
      <c r="L904" s="3">
        <f t="shared" si="105"/>
        <v>62</v>
      </c>
      <c r="M904" s="5">
        <f t="shared" si="106"/>
        <v>153296.63296161723</v>
      </c>
      <c r="N904" s="14">
        <f t="shared" si="107"/>
        <v>2810.7486734123722</v>
      </c>
      <c r="O904" s="5">
        <f t="shared" si="108"/>
        <v>638.73597067340518</v>
      </c>
      <c r="P904" s="5">
        <f t="shared" si="109"/>
        <v>151124.62025887828</v>
      </c>
    </row>
    <row r="905" spans="12:16" x14ac:dyDescent="0.2">
      <c r="L905" s="3">
        <f t="shared" si="105"/>
        <v>61</v>
      </c>
      <c r="M905" s="5">
        <f t="shared" si="106"/>
        <v>151124.62025887828</v>
      </c>
      <c r="N905" s="14">
        <f t="shared" si="107"/>
        <v>2810.7486734123722</v>
      </c>
      <c r="O905" s="5">
        <f t="shared" si="108"/>
        <v>629.68591774532615</v>
      </c>
      <c r="P905" s="5">
        <f t="shared" si="109"/>
        <v>148943.55750321122</v>
      </c>
    </row>
    <row r="906" spans="12:16" x14ac:dyDescent="0.2">
      <c r="L906" s="3">
        <f t="shared" si="105"/>
        <v>60</v>
      </c>
      <c r="M906" s="5">
        <f t="shared" si="106"/>
        <v>148943.55750321122</v>
      </c>
      <c r="N906" s="14">
        <f t="shared" si="107"/>
        <v>2810.7486734123722</v>
      </c>
      <c r="O906" s="5">
        <f t="shared" si="108"/>
        <v>620.59815626338013</v>
      </c>
      <c r="P906" s="5">
        <f t="shared" si="109"/>
        <v>146753.40698606224</v>
      </c>
    </row>
    <row r="907" spans="12:16" x14ac:dyDescent="0.2">
      <c r="L907" s="3">
        <f t="shared" si="105"/>
        <v>59</v>
      </c>
      <c r="M907" s="5">
        <f t="shared" si="106"/>
        <v>146753.40698606224</v>
      </c>
      <c r="N907" s="14">
        <f t="shared" si="107"/>
        <v>2810.7486734123722</v>
      </c>
      <c r="O907" s="5">
        <f t="shared" si="108"/>
        <v>611.47252910859277</v>
      </c>
      <c r="P907" s="5">
        <f t="shared" si="109"/>
        <v>144554.13084175848</v>
      </c>
    </row>
    <row r="908" spans="12:16" x14ac:dyDescent="0.2">
      <c r="L908" s="3">
        <f t="shared" si="105"/>
        <v>58</v>
      </c>
      <c r="M908" s="5">
        <f t="shared" si="106"/>
        <v>144554.13084175848</v>
      </c>
      <c r="N908" s="14">
        <f t="shared" si="107"/>
        <v>2810.7486734123722</v>
      </c>
      <c r="O908" s="5">
        <f t="shared" si="108"/>
        <v>602.30887850732699</v>
      </c>
      <c r="P908" s="5">
        <f t="shared" si="109"/>
        <v>142345.69104685343</v>
      </c>
    </row>
    <row r="909" spans="12:16" x14ac:dyDescent="0.2">
      <c r="L909" s="3">
        <f t="shared" si="105"/>
        <v>57</v>
      </c>
      <c r="M909" s="5">
        <f t="shared" si="106"/>
        <v>142345.69104685343</v>
      </c>
      <c r="N909" s="14">
        <f t="shared" si="107"/>
        <v>2810.7486734123722</v>
      </c>
      <c r="O909" s="5">
        <f t="shared" si="108"/>
        <v>593.10704602855606</v>
      </c>
      <c r="P909" s="5">
        <f t="shared" si="109"/>
        <v>140128.04941946964</v>
      </c>
    </row>
    <row r="910" spans="12:16" x14ac:dyDescent="0.2">
      <c r="L910" s="3">
        <f t="shared" si="105"/>
        <v>56</v>
      </c>
      <c r="M910" s="5">
        <f t="shared" si="106"/>
        <v>140128.04941946964</v>
      </c>
      <c r="N910" s="14">
        <f t="shared" si="107"/>
        <v>2810.7486734123722</v>
      </c>
      <c r="O910" s="5">
        <f t="shared" si="108"/>
        <v>583.86687258112352</v>
      </c>
      <c r="P910" s="5">
        <f t="shared" si="109"/>
        <v>137901.1676186384</v>
      </c>
    </row>
    <row r="911" spans="12:16" x14ac:dyDescent="0.2">
      <c r="L911" s="3">
        <f t="shared" si="105"/>
        <v>55</v>
      </c>
      <c r="M911" s="5">
        <f t="shared" si="106"/>
        <v>137901.1676186384</v>
      </c>
      <c r="N911" s="14">
        <f t="shared" si="107"/>
        <v>2810.7486734123722</v>
      </c>
      <c r="O911" s="5">
        <f t="shared" si="108"/>
        <v>574.58819841099341</v>
      </c>
      <c r="P911" s="5">
        <f t="shared" si="109"/>
        <v>135665.00714363702</v>
      </c>
    </row>
    <row r="912" spans="12:16" x14ac:dyDescent="0.2">
      <c r="L912" s="3">
        <f t="shared" si="105"/>
        <v>54</v>
      </c>
      <c r="M912" s="5">
        <f t="shared" si="106"/>
        <v>135665.00714363702</v>
      </c>
      <c r="N912" s="14">
        <f t="shared" si="107"/>
        <v>2810.7486734123722</v>
      </c>
      <c r="O912" s="5">
        <f t="shared" si="108"/>
        <v>565.27086309848767</v>
      </c>
      <c r="P912" s="5">
        <f t="shared" si="109"/>
        <v>133419.52933332315</v>
      </c>
    </row>
    <row r="913" spans="12:16" x14ac:dyDescent="0.2">
      <c r="L913" s="3">
        <f t="shared" si="105"/>
        <v>53</v>
      </c>
      <c r="M913" s="5">
        <f t="shared" si="106"/>
        <v>133419.52933332315</v>
      </c>
      <c r="N913" s="14">
        <f t="shared" si="107"/>
        <v>2810.7486734123722</v>
      </c>
      <c r="O913" s="5">
        <f t="shared" si="108"/>
        <v>555.91470555551314</v>
      </c>
      <c r="P913" s="5">
        <f t="shared" si="109"/>
        <v>131164.69536546629</v>
      </c>
    </row>
    <row r="914" spans="12:16" x14ac:dyDescent="0.2">
      <c r="L914" s="3">
        <f t="shared" si="105"/>
        <v>52</v>
      </c>
      <c r="M914" s="5">
        <f t="shared" si="106"/>
        <v>131164.69536546629</v>
      </c>
      <c r="N914" s="14">
        <f t="shared" si="107"/>
        <v>2810.7486734123722</v>
      </c>
      <c r="O914" s="5">
        <f t="shared" si="108"/>
        <v>546.51956402277631</v>
      </c>
      <c r="P914" s="5">
        <f t="shared" si="109"/>
        <v>128900.4662560767</v>
      </c>
    </row>
    <row r="915" spans="12:16" x14ac:dyDescent="0.2">
      <c r="L915" s="3">
        <f t="shared" si="105"/>
        <v>51</v>
      </c>
      <c r="M915" s="5">
        <f t="shared" si="106"/>
        <v>128900.4662560767</v>
      </c>
      <c r="N915" s="14">
        <f t="shared" si="107"/>
        <v>2810.7486734123722</v>
      </c>
      <c r="O915" s="5">
        <f t="shared" si="108"/>
        <v>537.08527606698624</v>
      </c>
      <c r="P915" s="5">
        <f t="shared" si="109"/>
        <v>126626.80285873132</v>
      </c>
    </row>
    <row r="916" spans="12:16" x14ac:dyDescent="0.2">
      <c r="L916" s="3">
        <f t="shared" si="105"/>
        <v>50</v>
      </c>
      <c r="M916" s="5">
        <f t="shared" si="106"/>
        <v>126626.80285873132</v>
      </c>
      <c r="N916" s="14">
        <f t="shared" si="107"/>
        <v>2810.7486734123722</v>
      </c>
      <c r="O916" s="5">
        <f t="shared" si="108"/>
        <v>527.61167857804719</v>
      </c>
      <c r="P916" s="5">
        <f t="shared" si="109"/>
        <v>124343.665863897</v>
      </c>
    </row>
    <row r="917" spans="12:16" x14ac:dyDescent="0.2">
      <c r="L917" s="3">
        <f t="shared" si="105"/>
        <v>49</v>
      </c>
      <c r="M917" s="5">
        <f t="shared" si="106"/>
        <v>124343.665863897</v>
      </c>
      <c r="N917" s="14">
        <f t="shared" si="107"/>
        <v>2810.7486734123722</v>
      </c>
      <c r="O917" s="5">
        <f t="shared" si="108"/>
        <v>518.09860776623759</v>
      </c>
      <c r="P917" s="5">
        <f t="shared" si="109"/>
        <v>122051.01579825087</v>
      </c>
    </row>
    <row r="918" spans="12:16" x14ac:dyDescent="0.2">
      <c r="L918" s="3">
        <f t="shared" si="105"/>
        <v>48</v>
      </c>
      <c r="M918" s="5">
        <f t="shared" si="106"/>
        <v>122051.01579825087</v>
      </c>
      <c r="N918" s="14">
        <f t="shared" si="107"/>
        <v>2810.7486734123722</v>
      </c>
      <c r="O918" s="5">
        <f t="shared" si="108"/>
        <v>508.54589915937862</v>
      </c>
      <c r="P918" s="5">
        <f t="shared" si="109"/>
        <v>119748.81302399788</v>
      </c>
    </row>
    <row r="919" spans="12:16" x14ac:dyDescent="0.2">
      <c r="L919" s="3">
        <f t="shared" si="105"/>
        <v>47</v>
      </c>
      <c r="M919" s="5">
        <f t="shared" si="106"/>
        <v>119748.81302399788</v>
      </c>
      <c r="N919" s="14">
        <f t="shared" si="107"/>
        <v>2810.7486734123722</v>
      </c>
      <c r="O919" s="5">
        <f t="shared" si="108"/>
        <v>498.95338759999117</v>
      </c>
      <c r="P919" s="5">
        <f t="shared" si="109"/>
        <v>117437.0177381855</v>
      </c>
    </row>
    <row r="920" spans="12:16" x14ac:dyDescent="0.2">
      <c r="L920" s="3">
        <f t="shared" si="105"/>
        <v>46</v>
      </c>
      <c r="M920" s="5">
        <f t="shared" si="106"/>
        <v>117437.0177381855</v>
      </c>
      <c r="N920" s="14">
        <f t="shared" si="107"/>
        <v>2810.7486734123722</v>
      </c>
      <c r="O920" s="5">
        <f t="shared" si="108"/>
        <v>489.32090724243966</v>
      </c>
      <c r="P920" s="5">
        <f t="shared" si="109"/>
        <v>115115.58997201557</v>
      </c>
    </row>
    <row r="921" spans="12:16" x14ac:dyDescent="0.2">
      <c r="L921" s="3">
        <f t="shared" si="105"/>
        <v>45</v>
      </c>
      <c r="M921" s="5">
        <f t="shared" si="106"/>
        <v>115115.58997201557</v>
      </c>
      <c r="N921" s="14">
        <f t="shared" si="107"/>
        <v>2810.7486734123722</v>
      </c>
      <c r="O921" s="5">
        <f t="shared" si="108"/>
        <v>479.64829155006493</v>
      </c>
      <c r="P921" s="5">
        <f t="shared" si="109"/>
        <v>112784.48959015327</v>
      </c>
    </row>
    <row r="922" spans="12:16" x14ac:dyDescent="0.2">
      <c r="L922" s="3">
        <f t="shared" si="105"/>
        <v>44</v>
      </c>
      <c r="M922" s="5">
        <f t="shared" si="106"/>
        <v>112784.48959015327</v>
      </c>
      <c r="N922" s="14">
        <f t="shared" si="107"/>
        <v>2810.7486734123722</v>
      </c>
      <c r="O922" s="5">
        <f t="shared" si="108"/>
        <v>469.93537329230531</v>
      </c>
      <c r="P922" s="5">
        <f t="shared" si="109"/>
        <v>110443.67629003321</v>
      </c>
    </row>
    <row r="923" spans="12:16" x14ac:dyDescent="0.2">
      <c r="L923" s="3">
        <f t="shared" si="105"/>
        <v>43</v>
      </c>
      <c r="M923" s="5">
        <f t="shared" si="106"/>
        <v>110443.67629003321</v>
      </c>
      <c r="N923" s="14">
        <f t="shared" si="107"/>
        <v>2810.7486734123722</v>
      </c>
      <c r="O923" s="5">
        <f t="shared" si="108"/>
        <v>460.18198454180504</v>
      </c>
      <c r="P923" s="5">
        <f t="shared" si="109"/>
        <v>108093.10960116265</v>
      </c>
    </row>
    <row r="924" spans="12:16" x14ac:dyDescent="0.2">
      <c r="L924" s="3">
        <f t="shared" si="105"/>
        <v>42</v>
      </c>
      <c r="M924" s="5">
        <f t="shared" si="106"/>
        <v>108093.10960116265</v>
      </c>
      <c r="N924" s="14">
        <f t="shared" si="107"/>
        <v>2810.7486734123722</v>
      </c>
      <c r="O924" s="5">
        <f t="shared" si="108"/>
        <v>450.38795667151101</v>
      </c>
      <c r="P924" s="5">
        <f t="shared" si="109"/>
        <v>105732.74888442179</v>
      </c>
    </row>
    <row r="925" spans="12:16" x14ac:dyDescent="0.2">
      <c r="L925" s="3">
        <f t="shared" si="105"/>
        <v>41</v>
      </c>
      <c r="M925" s="5">
        <f t="shared" si="106"/>
        <v>105732.74888442179</v>
      </c>
      <c r="N925" s="14">
        <f t="shared" si="107"/>
        <v>2810.7486734123722</v>
      </c>
      <c r="O925" s="5">
        <f t="shared" si="108"/>
        <v>440.55312035175746</v>
      </c>
      <c r="P925" s="5">
        <f t="shared" si="109"/>
        <v>103362.55333136118</v>
      </c>
    </row>
    <row r="926" spans="12:16" x14ac:dyDescent="0.2">
      <c r="L926" s="3">
        <f t="shared" si="105"/>
        <v>40</v>
      </c>
      <c r="M926" s="5">
        <f t="shared" si="106"/>
        <v>103362.55333136118</v>
      </c>
      <c r="N926" s="14">
        <f t="shared" si="107"/>
        <v>2810.7486734123722</v>
      </c>
      <c r="O926" s="5">
        <f t="shared" si="108"/>
        <v>430.67730554733828</v>
      </c>
      <c r="P926" s="5">
        <f t="shared" si="109"/>
        <v>100982.48196349615</v>
      </c>
    </row>
    <row r="927" spans="12:16" x14ac:dyDescent="0.2">
      <c r="L927" s="3">
        <f t="shared" si="105"/>
        <v>39</v>
      </c>
      <c r="M927" s="5">
        <f t="shared" si="106"/>
        <v>100982.48196349615</v>
      </c>
      <c r="N927" s="14">
        <f t="shared" si="107"/>
        <v>2810.7486734123722</v>
      </c>
      <c r="O927" s="5">
        <f t="shared" si="108"/>
        <v>420.7603415145673</v>
      </c>
      <c r="P927" s="5">
        <f t="shared" si="109"/>
        <v>98592.49363159835</v>
      </c>
    </row>
    <row r="928" spans="12:16" x14ac:dyDescent="0.2">
      <c r="L928" s="3">
        <f t="shared" si="105"/>
        <v>38</v>
      </c>
      <c r="M928" s="5">
        <f t="shared" si="106"/>
        <v>98592.49363159835</v>
      </c>
      <c r="N928" s="14">
        <f t="shared" si="107"/>
        <v>2810.7486734123722</v>
      </c>
      <c r="O928" s="5">
        <f t="shared" si="108"/>
        <v>410.80205679832642</v>
      </c>
      <c r="P928" s="5">
        <f t="shared" si="109"/>
        <v>96192.547014984317</v>
      </c>
    </row>
    <row r="929" spans="12:16" x14ac:dyDescent="0.2">
      <c r="L929" s="3">
        <f t="shared" si="105"/>
        <v>37</v>
      </c>
      <c r="M929" s="5">
        <f t="shared" si="106"/>
        <v>96192.547014984317</v>
      </c>
      <c r="N929" s="14">
        <f t="shared" si="107"/>
        <v>2810.7486734123722</v>
      </c>
      <c r="O929" s="5">
        <f t="shared" si="108"/>
        <v>400.80227922910132</v>
      </c>
      <c r="P929" s="5">
        <f t="shared" si="109"/>
        <v>93782.600620801051</v>
      </c>
    </row>
    <row r="930" spans="12:16" x14ac:dyDescent="0.2">
      <c r="L930" s="3">
        <f t="shared" si="105"/>
        <v>36</v>
      </c>
      <c r="M930" s="5">
        <f t="shared" si="106"/>
        <v>93782.600620801051</v>
      </c>
      <c r="N930" s="14">
        <f t="shared" si="107"/>
        <v>2810.7486734123722</v>
      </c>
      <c r="O930" s="5">
        <f t="shared" si="108"/>
        <v>390.76083592000441</v>
      </c>
      <c r="P930" s="5">
        <f t="shared" si="109"/>
        <v>91362.612783308694</v>
      </c>
    </row>
    <row r="931" spans="12:16" x14ac:dyDescent="0.2">
      <c r="L931" s="3">
        <f t="shared" si="105"/>
        <v>35</v>
      </c>
      <c r="M931" s="5">
        <f t="shared" si="106"/>
        <v>91362.612783308694</v>
      </c>
      <c r="N931" s="14">
        <f t="shared" si="107"/>
        <v>2810.7486734123722</v>
      </c>
      <c r="O931" s="5">
        <f t="shared" si="108"/>
        <v>380.67755326378625</v>
      </c>
      <c r="P931" s="5">
        <f t="shared" si="109"/>
        <v>88932.541663160111</v>
      </c>
    </row>
    <row r="932" spans="12:16" x14ac:dyDescent="0.2">
      <c r="L932" s="3">
        <f t="shared" si="105"/>
        <v>34</v>
      </c>
      <c r="M932" s="5">
        <f t="shared" si="106"/>
        <v>88932.541663160111</v>
      </c>
      <c r="N932" s="14">
        <f t="shared" si="107"/>
        <v>2810.7486734123722</v>
      </c>
      <c r="O932" s="5">
        <f t="shared" si="108"/>
        <v>370.55225692983385</v>
      </c>
      <c r="P932" s="5">
        <f t="shared" si="109"/>
        <v>86492.345246677578</v>
      </c>
    </row>
    <row r="933" spans="12:16" x14ac:dyDescent="0.2">
      <c r="L933" s="3">
        <f t="shared" si="105"/>
        <v>33</v>
      </c>
      <c r="M933" s="5">
        <f t="shared" si="106"/>
        <v>86492.345246677578</v>
      </c>
      <c r="N933" s="14">
        <f t="shared" si="107"/>
        <v>2810.7486734123722</v>
      </c>
      <c r="O933" s="5">
        <f t="shared" si="108"/>
        <v>360.38477186115659</v>
      </c>
      <c r="P933" s="5">
        <f t="shared" si="109"/>
        <v>84041.981345126362</v>
      </c>
    </row>
    <row r="934" spans="12:16" x14ac:dyDescent="0.2">
      <c r="L934" s="3">
        <f t="shared" si="105"/>
        <v>32</v>
      </c>
      <c r="M934" s="5">
        <f t="shared" si="106"/>
        <v>84041.981345126362</v>
      </c>
      <c r="N934" s="14">
        <f t="shared" si="107"/>
        <v>2810.7486734123722</v>
      </c>
      <c r="O934" s="5">
        <f t="shared" si="108"/>
        <v>350.17492227135983</v>
      </c>
      <c r="P934" s="5">
        <f t="shared" si="109"/>
        <v>81581.40759398535</v>
      </c>
    </row>
    <row r="935" spans="12:16" x14ac:dyDescent="0.2">
      <c r="L935" s="3">
        <f t="shared" si="105"/>
        <v>31</v>
      </c>
      <c r="M935" s="5">
        <f t="shared" si="106"/>
        <v>81581.40759398535</v>
      </c>
      <c r="N935" s="14">
        <f t="shared" si="107"/>
        <v>2810.7486734123722</v>
      </c>
      <c r="O935" s="5">
        <f t="shared" si="108"/>
        <v>339.92253164160564</v>
      </c>
      <c r="P935" s="5">
        <f t="shared" si="109"/>
        <v>79110.581452214596</v>
      </c>
    </row>
    <row r="936" spans="12:16" x14ac:dyDescent="0.2">
      <c r="L936" s="3">
        <f t="shared" si="105"/>
        <v>30</v>
      </c>
      <c r="M936" s="5">
        <f t="shared" si="106"/>
        <v>79110.581452214596</v>
      </c>
      <c r="N936" s="14">
        <f t="shared" si="107"/>
        <v>2810.7486734123722</v>
      </c>
      <c r="O936" s="5">
        <f t="shared" si="108"/>
        <v>329.62742271756088</v>
      </c>
      <c r="P936" s="5">
        <f t="shared" si="109"/>
        <v>76629.460201519789</v>
      </c>
    </row>
    <row r="937" spans="12:16" x14ac:dyDescent="0.2">
      <c r="L937" s="3">
        <f t="shared" si="105"/>
        <v>29</v>
      </c>
      <c r="M937" s="5">
        <f t="shared" si="106"/>
        <v>76629.460201519789</v>
      </c>
      <c r="N937" s="14">
        <f t="shared" si="107"/>
        <v>2810.7486734123722</v>
      </c>
      <c r="O937" s="5">
        <f t="shared" si="108"/>
        <v>319.28941750633248</v>
      </c>
      <c r="P937" s="5">
        <f t="shared" si="109"/>
        <v>74138.000945613749</v>
      </c>
    </row>
    <row r="938" spans="12:16" x14ac:dyDescent="0.2">
      <c r="L938" s="3">
        <f t="shared" si="105"/>
        <v>28</v>
      </c>
      <c r="M938" s="5">
        <f t="shared" si="106"/>
        <v>74138.000945613749</v>
      </c>
      <c r="N938" s="14">
        <f t="shared" si="107"/>
        <v>2810.7486734123722</v>
      </c>
      <c r="O938" s="5">
        <f t="shared" si="108"/>
        <v>308.9083372733906</v>
      </c>
      <c r="P938" s="5">
        <f t="shared" si="109"/>
        <v>71636.160609474769</v>
      </c>
    </row>
    <row r="939" spans="12:16" x14ac:dyDescent="0.2">
      <c r="L939" s="3">
        <f t="shared" si="105"/>
        <v>27</v>
      </c>
      <c r="M939" s="5">
        <f t="shared" si="106"/>
        <v>71636.160609474769</v>
      </c>
      <c r="N939" s="14">
        <f t="shared" si="107"/>
        <v>2810.7486734123722</v>
      </c>
      <c r="O939" s="5">
        <f t="shared" si="108"/>
        <v>298.48400253947824</v>
      </c>
      <c r="P939" s="5">
        <f t="shared" si="109"/>
        <v>69123.895938601883</v>
      </c>
    </row>
    <row r="940" spans="12:16" x14ac:dyDescent="0.2">
      <c r="L940" s="3">
        <f t="shared" ref="L940:L967" si="110">IF(L939&gt;0,L939-1,0)</f>
        <v>26</v>
      </c>
      <c r="M940" s="5">
        <f t="shared" ref="M940:M967" si="111">IF(L940&gt;0,P939,0)</f>
        <v>69123.895938601883</v>
      </c>
      <c r="N940" s="14">
        <f t="shared" ref="N940:N967" si="112">IF(L940&gt;0,PMT(C$7/12,C$16*12,C$12)*-1,0)</f>
        <v>2810.7486734123722</v>
      </c>
      <c r="O940" s="5">
        <f t="shared" ref="O940:O967" si="113">M940*C$7*30/360</f>
        <v>288.01623307750788</v>
      </c>
      <c r="P940" s="5">
        <f t="shared" ref="P940:P967" si="114">M940-N940+O940</f>
        <v>66601.163498267022</v>
      </c>
    </row>
    <row r="941" spans="12:16" x14ac:dyDescent="0.2">
      <c r="L941" s="3">
        <f t="shared" si="110"/>
        <v>25</v>
      </c>
      <c r="M941" s="5">
        <f t="shared" si="111"/>
        <v>66601.163498267022</v>
      </c>
      <c r="N941" s="14">
        <f t="shared" si="112"/>
        <v>2810.7486734123722</v>
      </c>
      <c r="O941" s="5">
        <f t="shared" si="113"/>
        <v>277.50484790944597</v>
      </c>
      <c r="P941" s="5">
        <f t="shared" si="114"/>
        <v>64067.919672764096</v>
      </c>
    </row>
    <row r="942" spans="12:16" x14ac:dyDescent="0.2">
      <c r="L942" s="3">
        <f t="shared" si="110"/>
        <v>24</v>
      </c>
      <c r="M942" s="5">
        <f t="shared" si="111"/>
        <v>64067.919672764096</v>
      </c>
      <c r="N942" s="14">
        <f t="shared" si="112"/>
        <v>2810.7486734123722</v>
      </c>
      <c r="O942" s="5">
        <f t="shared" si="113"/>
        <v>266.94966530318374</v>
      </c>
      <c r="P942" s="5">
        <f t="shared" si="114"/>
        <v>61524.120664654904</v>
      </c>
    </row>
    <row r="943" spans="12:16" x14ac:dyDescent="0.2">
      <c r="L943" s="3">
        <f t="shared" si="110"/>
        <v>23</v>
      </c>
      <c r="M943" s="5">
        <f t="shared" si="111"/>
        <v>61524.120664654904</v>
      </c>
      <c r="N943" s="14">
        <f t="shared" si="112"/>
        <v>2810.7486734123722</v>
      </c>
      <c r="O943" s="5">
        <f t="shared" si="113"/>
        <v>256.35050276939546</v>
      </c>
      <c r="P943" s="5">
        <f t="shared" si="114"/>
        <v>58969.722494011927</v>
      </c>
    </row>
    <row r="944" spans="12:16" x14ac:dyDescent="0.2">
      <c r="L944" s="3">
        <f t="shared" si="110"/>
        <v>22</v>
      </c>
      <c r="M944" s="5">
        <f t="shared" si="111"/>
        <v>58969.722494011927</v>
      </c>
      <c r="N944" s="14">
        <f t="shared" si="112"/>
        <v>2810.7486734123722</v>
      </c>
      <c r="O944" s="5">
        <f t="shared" si="113"/>
        <v>245.70717705838302</v>
      </c>
      <c r="P944" s="5">
        <f t="shared" si="114"/>
        <v>56404.680997657939</v>
      </c>
    </row>
    <row r="945" spans="12:16" x14ac:dyDescent="0.2">
      <c r="L945" s="3">
        <f t="shared" si="110"/>
        <v>21</v>
      </c>
      <c r="M945" s="5">
        <f t="shared" si="111"/>
        <v>56404.680997657939</v>
      </c>
      <c r="N945" s="14">
        <f t="shared" si="112"/>
        <v>2810.7486734123722</v>
      </c>
      <c r="O945" s="5">
        <f t="shared" si="113"/>
        <v>235.01950415690808</v>
      </c>
      <c r="P945" s="5">
        <f t="shared" si="114"/>
        <v>53828.951828402474</v>
      </c>
    </row>
    <row r="946" spans="12:16" x14ac:dyDescent="0.2">
      <c r="L946" s="3">
        <f t="shared" si="110"/>
        <v>20</v>
      </c>
      <c r="M946" s="5">
        <f t="shared" si="111"/>
        <v>53828.951828402474</v>
      </c>
      <c r="N946" s="14">
        <f t="shared" si="112"/>
        <v>2810.7486734123722</v>
      </c>
      <c r="O946" s="5">
        <f t="shared" si="113"/>
        <v>224.28729928501031</v>
      </c>
      <c r="P946" s="5">
        <f t="shared" si="114"/>
        <v>51242.49045427511</v>
      </c>
    </row>
    <row r="947" spans="12:16" x14ac:dyDescent="0.2">
      <c r="L947" s="3">
        <f t="shared" si="110"/>
        <v>19</v>
      </c>
      <c r="M947" s="5">
        <f t="shared" si="111"/>
        <v>51242.49045427511</v>
      </c>
      <c r="N947" s="14">
        <f t="shared" si="112"/>
        <v>2810.7486734123722</v>
      </c>
      <c r="O947" s="5">
        <f t="shared" si="113"/>
        <v>213.51037689281296</v>
      </c>
      <c r="P947" s="5">
        <f t="shared" si="114"/>
        <v>48645.252157755553</v>
      </c>
    </row>
    <row r="948" spans="12:16" x14ac:dyDescent="0.2">
      <c r="L948" s="3">
        <f t="shared" si="110"/>
        <v>18</v>
      </c>
      <c r="M948" s="5">
        <f t="shared" si="111"/>
        <v>48645.252157755553</v>
      </c>
      <c r="N948" s="14">
        <f t="shared" si="112"/>
        <v>2810.7486734123722</v>
      </c>
      <c r="O948" s="5">
        <f t="shared" si="113"/>
        <v>202.68855065731481</v>
      </c>
      <c r="P948" s="5">
        <f t="shared" si="114"/>
        <v>46037.192035000495</v>
      </c>
    </row>
    <row r="949" spans="12:16" x14ac:dyDescent="0.2">
      <c r="L949" s="3">
        <f t="shared" si="110"/>
        <v>17</v>
      </c>
      <c r="M949" s="5">
        <f t="shared" si="111"/>
        <v>46037.192035000495</v>
      </c>
      <c r="N949" s="14">
        <f t="shared" si="112"/>
        <v>2810.7486734123722</v>
      </c>
      <c r="O949" s="5">
        <f t="shared" si="113"/>
        <v>191.82163347916875</v>
      </c>
      <c r="P949" s="5">
        <f t="shared" si="114"/>
        <v>43418.264995067293</v>
      </c>
    </row>
    <row r="950" spans="12:16" x14ac:dyDescent="0.2">
      <c r="L950" s="3">
        <f t="shared" si="110"/>
        <v>16</v>
      </c>
      <c r="M950" s="5">
        <f t="shared" si="111"/>
        <v>43418.264995067293</v>
      </c>
      <c r="N950" s="14">
        <f t="shared" si="112"/>
        <v>2810.7486734123722</v>
      </c>
      <c r="O950" s="5">
        <f t="shared" si="113"/>
        <v>180.90943747944706</v>
      </c>
      <c r="P950" s="5">
        <f t="shared" si="114"/>
        <v>40788.425759134363</v>
      </c>
    </row>
    <row r="951" spans="12:16" x14ac:dyDescent="0.2">
      <c r="L951" s="3">
        <f t="shared" si="110"/>
        <v>15</v>
      </c>
      <c r="M951" s="5">
        <f t="shared" si="111"/>
        <v>40788.425759134363</v>
      </c>
      <c r="N951" s="14">
        <f t="shared" si="112"/>
        <v>2810.7486734123722</v>
      </c>
      <c r="O951" s="5">
        <f t="shared" si="113"/>
        <v>169.9517739963932</v>
      </c>
      <c r="P951" s="5">
        <f t="shared" si="114"/>
        <v>38147.628859718381</v>
      </c>
    </row>
    <row r="952" spans="12:16" x14ac:dyDescent="0.2">
      <c r="L952" s="3">
        <f t="shared" si="110"/>
        <v>14</v>
      </c>
      <c r="M952" s="5">
        <f t="shared" si="111"/>
        <v>38147.628859718381</v>
      </c>
      <c r="N952" s="14">
        <f t="shared" si="112"/>
        <v>2810.7486734123722</v>
      </c>
      <c r="O952" s="5">
        <f t="shared" si="113"/>
        <v>158.94845358215994</v>
      </c>
      <c r="P952" s="5">
        <f t="shared" si="114"/>
        <v>35495.828639888168</v>
      </c>
    </row>
    <row r="953" spans="12:16" x14ac:dyDescent="0.2">
      <c r="L953" s="3">
        <f t="shared" si="110"/>
        <v>13</v>
      </c>
      <c r="M953" s="5">
        <f t="shared" si="111"/>
        <v>35495.828639888168</v>
      </c>
      <c r="N953" s="14">
        <f t="shared" si="112"/>
        <v>2810.7486734123722</v>
      </c>
      <c r="O953" s="5">
        <f t="shared" si="113"/>
        <v>147.89928599953402</v>
      </c>
      <c r="P953" s="5">
        <f t="shared" si="114"/>
        <v>32832.979252475328</v>
      </c>
    </row>
    <row r="954" spans="12:16" x14ac:dyDescent="0.2">
      <c r="L954" s="3">
        <f t="shared" si="110"/>
        <v>12</v>
      </c>
      <c r="M954" s="5">
        <f t="shared" si="111"/>
        <v>32832.979252475328</v>
      </c>
      <c r="N954" s="14">
        <f t="shared" si="112"/>
        <v>2810.7486734123722</v>
      </c>
      <c r="O954" s="5">
        <f t="shared" si="113"/>
        <v>136.80408021864721</v>
      </c>
      <c r="P954" s="5">
        <f t="shared" si="114"/>
        <v>30159.034659281602</v>
      </c>
    </row>
    <row r="955" spans="12:16" x14ac:dyDescent="0.2">
      <c r="L955" s="3">
        <f t="shared" si="110"/>
        <v>11</v>
      </c>
      <c r="M955" s="5">
        <f t="shared" si="111"/>
        <v>30159.034659281602</v>
      </c>
      <c r="N955" s="14">
        <f t="shared" si="112"/>
        <v>2810.7486734123722</v>
      </c>
      <c r="O955" s="5">
        <f t="shared" si="113"/>
        <v>125.66264441367336</v>
      </c>
      <c r="P955" s="5">
        <f t="shared" si="114"/>
        <v>27473.948630282906</v>
      </c>
    </row>
    <row r="956" spans="12:16" x14ac:dyDescent="0.2">
      <c r="L956" s="3">
        <f t="shared" si="110"/>
        <v>10</v>
      </c>
      <c r="M956" s="5">
        <f t="shared" si="111"/>
        <v>27473.948630282906</v>
      </c>
      <c r="N956" s="14">
        <f t="shared" si="112"/>
        <v>2810.7486734123722</v>
      </c>
      <c r="O956" s="5">
        <f t="shared" si="113"/>
        <v>114.47478595951212</v>
      </c>
      <c r="P956" s="5">
        <f t="shared" si="114"/>
        <v>24777.674742830048</v>
      </c>
    </row>
    <row r="957" spans="12:16" x14ac:dyDescent="0.2">
      <c r="L957" s="3">
        <f t="shared" si="110"/>
        <v>9</v>
      </c>
      <c r="M957" s="5">
        <f t="shared" si="111"/>
        <v>24777.674742830048</v>
      </c>
      <c r="N957" s="14">
        <f t="shared" si="112"/>
        <v>2810.7486734123722</v>
      </c>
      <c r="O957" s="5">
        <f t="shared" si="113"/>
        <v>103.24031142845854</v>
      </c>
      <c r="P957" s="5">
        <f t="shared" si="114"/>
        <v>22070.166380846134</v>
      </c>
    </row>
    <row r="958" spans="12:16" x14ac:dyDescent="0.2">
      <c r="L958" s="3">
        <f t="shared" si="110"/>
        <v>8</v>
      </c>
      <c r="M958" s="5">
        <f t="shared" si="111"/>
        <v>22070.166380846134</v>
      </c>
      <c r="N958" s="14">
        <f t="shared" si="112"/>
        <v>2810.7486734123722</v>
      </c>
      <c r="O958" s="5">
        <f t="shared" si="113"/>
        <v>91.959026586858897</v>
      </c>
      <c r="P958" s="5">
        <f t="shared" si="114"/>
        <v>19351.376734020621</v>
      </c>
    </row>
    <row r="959" spans="12:16" x14ac:dyDescent="0.2">
      <c r="L959" s="3">
        <f t="shared" si="110"/>
        <v>7</v>
      </c>
      <c r="M959" s="5">
        <f t="shared" si="111"/>
        <v>19351.376734020621</v>
      </c>
      <c r="N959" s="14">
        <f t="shared" si="112"/>
        <v>2810.7486734123722</v>
      </c>
      <c r="O959" s="5">
        <f t="shared" si="113"/>
        <v>80.630736391752592</v>
      </c>
      <c r="P959" s="5">
        <f t="shared" si="114"/>
        <v>16621.258797000002</v>
      </c>
    </row>
    <row r="960" spans="12:16" x14ac:dyDescent="0.2">
      <c r="L960" s="3">
        <f t="shared" si="110"/>
        <v>6</v>
      </c>
      <c r="M960" s="5">
        <f t="shared" si="111"/>
        <v>16621.258797000002</v>
      </c>
      <c r="N960" s="14">
        <f t="shared" si="112"/>
        <v>2810.7486734123722</v>
      </c>
      <c r="O960" s="5">
        <f t="shared" si="113"/>
        <v>69.255244987500006</v>
      </c>
      <c r="P960" s="5">
        <f t="shared" si="114"/>
        <v>13879.76536857513</v>
      </c>
    </row>
    <row r="961" spans="12:16" x14ac:dyDescent="0.2">
      <c r="L961" s="3">
        <f t="shared" si="110"/>
        <v>5</v>
      </c>
      <c r="M961" s="5">
        <f t="shared" si="111"/>
        <v>13879.76536857513</v>
      </c>
      <c r="N961" s="14">
        <f t="shared" si="112"/>
        <v>2810.7486734123722</v>
      </c>
      <c r="O961" s="5">
        <f t="shared" si="113"/>
        <v>57.832355702396377</v>
      </c>
      <c r="P961" s="5">
        <f t="shared" si="114"/>
        <v>11126.849050865154</v>
      </c>
    </row>
    <row r="962" spans="12:16" x14ac:dyDescent="0.2">
      <c r="L962" s="3">
        <f t="shared" si="110"/>
        <v>4</v>
      </c>
      <c r="M962" s="5">
        <f t="shared" si="111"/>
        <v>11126.849050865154</v>
      </c>
      <c r="N962" s="14">
        <f t="shared" si="112"/>
        <v>2810.7486734123722</v>
      </c>
      <c r="O962" s="5">
        <f t="shared" si="113"/>
        <v>46.361871045271478</v>
      </c>
      <c r="P962" s="5">
        <f t="shared" si="114"/>
        <v>8362.4622484980537</v>
      </c>
    </row>
    <row r="963" spans="12:16" x14ac:dyDescent="0.2">
      <c r="L963" s="3">
        <f t="shared" si="110"/>
        <v>3</v>
      </c>
      <c r="M963" s="5">
        <f t="shared" si="111"/>
        <v>8362.4622484980537</v>
      </c>
      <c r="N963" s="14">
        <f t="shared" si="112"/>
        <v>2810.7486734123722</v>
      </c>
      <c r="O963" s="5">
        <f t="shared" si="113"/>
        <v>34.843592702075227</v>
      </c>
      <c r="P963" s="5">
        <f t="shared" si="114"/>
        <v>5586.557167787757</v>
      </c>
    </row>
    <row r="964" spans="12:16" x14ac:dyDescent="0.2">
      <c r="L964" s="3">
        <f t="shared" si="110"/>
        <v>2</v>
      </c>
      <c r="M964" s="5">
        <f t="shared" si="111"/>
        <v>5586.557167787757</v>
      </c>
      <c r="N964" s="14">
        <f t="shared" si="112"/>
        <v>2810.7486734123722</v>
      </c>
      <c r="O964" s="5">
        <f t="shared" si="113"/>
        <v>23.277321532448987</v>
      </c>
      <c r="P964" s="5">
        <f>M964-N964+O964</f>
        <v>2799.0858159078339</v>
      </c>
    </row>
    <row r="965" spans="12:16" x14ac:dyDescent="0.2">
      <c r="L965" s="3">
        <f t="shared" si="110"/>
        <v>1</v>
      </c>
      <c r="M965" s="5">
        <f t="shared" si="111"/>
        <v>2799.0858159078339</v>
      </c>
      <c r="N965" s="14">
        <f t="shared" si="112"/>
        <v>2810.7486734123722</v>
      </c>
      <c r="O965" s="5">
        <f t="shared" si="113"/>
        <v>11.662857566282641</v>
      </c>
      <c r="P965" s="5">
        <f t="shared" si="114"/>
        <v>6.1744289681087139E-8</v>
      </c>
    </row>
    <row r="966" spans="12:16" x14ac:dyDescent="0.2">
      <c r="L966" s="3">
        <f t="shared" si="110"/>
        <v>0</v>
      </c>
      <c r="M966" s="5">
        <f t="shared" si="111"/>
        <v>0</v>
      </c>
      <c r="N966" s="14">
        <f t="shared" si="112"/>
        <v>0</v>
      </c>
      <c r="O966" s="5">
        <f t="shared" si="113"/>
        <v>0</v>
      </c>
      <c r="P966" s="5">
        <f t="shared" si="114"/>
        <v>0</v>
      </c>
    </row>
    <row r="967" spans="12:16" x14ac:dyDescent="0.2">
      <c r="L967" s="3">
        <f t="shared" si="110"/>
        <v>0</v>
      </c>
      <c r="M967" s="5">
        <f t="shared" si="111"/>
        <v>0</v>
      </c>
      <c r="N967" s="14">
        <f t="shared" si="112"/>
        <v>0</v>
      </c>
      <c r="O967" s="5">
        <f t="shared" si="113"/>
        <v>0</v>
      </c>
      <c r="P967" s="5">
        <f t="shared" si="114"/>
        <v>0</v>
      </c>
    </row>
    <row r="970" spans="12:16" x14ac:dyDescent="0.2">
      <c r="N970" s="2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Gröning</dc:creator>
  <cp:lastModifiedBy>Microsoft Office User</cp:lastModifiedBy>
  <dcterms:created xsi:type="dcterms:W3CDTF">2023-03-20T05:38:03Z</dcterms:created>
  <dcterms:modified xsi:type="dcterms:W3CDTF">2023-04-02T19:24:12Z</dcterms:modified>
</cp:coreProperties>
</file>