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\Desktop\Fundamental Data\"/>
    </mc:Choice>
  </mc:AlternateContent>
  <bookViews>
    <workbookView xWindow="0" yWindow="0" windowWidth="20490" windowHeight="7155" activeTab="4"/>
  </bookViews>
  <sheets>
    <sheet name="Project" sheetId="2" r:id="rId1"/>
    <sheet name="DF1 Output Sample" sheetId="3" r:id="rId2"/>
    <sheet name="DF2 Output Sample" sheetId="5" r:id="rId3"/>
    <sheet name="DF3 Output Sample" sheetId="4" r:id="rId4"/>
    <sheet name="Valuation" sheetId="6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6" l="1"/>
  <c r="D20" i="6"/>
  <c r="D19" i="6"/>
  <c r="D18" i="6"/>
  <c r="D14" i="6"/>
  <c r="D21" i="6" l="1"/>
  <c r="D25" i="6" l="1"/>
  <c r="D29" i="6" s="1"/>
  <c r="D31" i="6" l="1"/>
  <c r="D33" i="6" s="1"/>
  <c r="D23" i="6"/>
  <c r="G25" i="6" s="1"/>
  <c r="G24" i="6" s="1"/>
</calcChain>
</file>

<file path=xl/sharedStrings.xml><?xml version="1.0" encoding="utf-8"?>
<sst xmlns="http://schemas.openxmlformats.org/spreadsheetml/2006/main" count="161" uniqueCount="119">
  <si>
    <t>Underlying data</t>
  </si>
  <si>
    <t>Total of 9 xml files, 3 for each symbol. Symbols are RELIANCE, INFOSYS and HDFCBANK</t>
  </si>
  <si>
    <t>COA</t>
  </si>
  <si>
    <t>DESCRIPTION</t>
  </si>
  <si>
    <t>TYPE</t>
  </si>
  <si>
    <t>SIIB</t>
  </si>
  <si>
    <t>Interest Income, Bank</t>
  </si>
  <si>
    <t>STIE</t>
  </si>
  <si>
    <t>Total Income Expense</t>
  </si>
  <si>
    <t>INC</t>
  </si>
  <si>
    <t>BAL</t>
  </si>
  <si>
    <t>CAS</t>
  </si>
  <si>
    <t>Cash Due from Banks</t>
  </si>
  <si>
    <t>ACDB</t>
  </si>
  <si>
    <t>ONET</t>
  </si>
  <si>
    <t>Net Income/Starting Line</t>
  </si>
  <si>
    <t>HDFCBANK</t>
  </si>
  <si>
    <t>HDFC Bank Limited</t>
  </si>
  <si>
    <t>CompanyName</t>
  </si>
  <si>
    <t>Symbol</t>
  </si>
  <si>
    <t>RecentSplitDate</t>
  </si>
  <si>
    <t>RecentSplitRatio</t>
  </si>
  <si>
    <t>Employees</t>
  </si>
  <si>
    <t>SharesOutstandingDate</t>
  </si>
  <si>
    <t>SharesOutstanding</t>
  </si>
  <si>
    <t>TotalFloat</t>
  </si>
  <si>
    <t>CommonShareholders</t>
  </si>
  <si>
    <t>ReportingCurrency</t>
  </si>
  <si>
    <t>INR</t>
  </si>
  <si>
    <t>ExchangeRate</t>
  </si>
  <si>
    <t>TRBCCode</t>
  </si>
  <si>
    <t>PriceCurrency</t>
  </si>
  <si>
    <t>LastPrice</t>
  </si>
  <si>
    <t>High</t>
  </si>
  <si>
    <t>Low</t>
  </si>
  <si>
    <t>Pdate</t>
  </si>
  <si>
    <t>AvgVol</t>
  </si>
  <si>
    <t>EV</t>
  </si>
  <si>
    <t>Date</t>
  </si>
  <si>
    <t>Estimate</t>
  </si>
  <si>
    <t>PeriodInMonth</t>
  </si>
  <si>
    <t>Value</t>
  </si>
  <si>
    <t>EBIDTAMEAN</t>
  </si>
  <si>
    <t>EBIDTASD</t>
  </si>
  <si>
    <t>EBIDTANUMEST</t>
  </si>
  <si>
    <t>BUY</t>
  </si>
  <si>
    <t>OUTPERFORM</t>
  </si>
  <si>
    <t>HOLD</t>
  </si>
  <si>
    <t>UNDERPERFORM</t>
  </si>
  <si>
    <t>SELL</t>
  </si>
  <si>
    <t>NA</t>
  </si>
  <si>
    <t>This Data marked in yellow is from &lt;Symbol_Estimates.xml&gt;</t>
  </si>
  <si>
    <t>In this case, we would have specified 2016 as the fiscal year</t>
  </si>
  <si>
    <t>Only pick EBIDTA for fiscal year specified as parameters.</t>
  </si>
  <si>
    <t>Using &lt;SYMBOL_FINSTAT&gt;,  DF1 (COA Static)</t>
  </si>
  <si>
    <t>Using &lt;SYMBOL_SNAPSHOT&gt;, DF3 (Company Static)</t>
  </si>
  <si>
    <t>Data marked in yellow is from &lt;Symbol_FINSTAT.xml&gt;.</t>
  </si>
  <si>
    <t>We need to pick all COA codes for XML node FiscalPeriod, where Type=Annual.</t>
  </si>
  <si>
    <t>Using &lt;SYMBOL_FINSTAT&gt; &amp; &lt;SYMBOL_ESTIMATES&gt;,  DF2 (Company Details)</t>
  </si>
  <si>
    <t>Key Validations</t>
  </si>
  <si>
    <t>The function should run even if there is just 0,1,2 or all three files, with appropriate output</t>
  </si>
  <si>
    <t>In DF1, there should be no duplicate COA values, i.e. if you have a duplicate COA value, overwrite it!!</t>
  </si>
  <si>
    <t>Project</t>
  </si>
  <si>
    <t>Retrieve company specific financial data from XML files into a [R] dataframe.</t>
  </si>
  <si>
    <t>If time permits, use the financial data to generate theoretical market value.</t>
  </si>
  <si>
    <t>Phase 1</t>
  </si>
  <si>
    <t>Phase 2</t>
  </si>
  <si>
    <t>Deliverable Phase 1</t>
  </si>
  <si>
    <t>Build an R function that will take in three parameters (pathtosymbolname, symbolname,fiscalyear) and output three data frames as follows:</t>
  </si>
  <si>
    <t>Description</t>
  </si>
  <si>
    <t>TimeStamp</t>
  </si>
  <si>
    <t>Example Value</t>
  </si>
  <si>
    <t>Inputs</t>
  </si>
  <si>
    <t>EBIT Projected</t>
  </si>
  <si>
    <t>EBITMEAN</t>
  </si>
  <si>
    <t>df2$Date=FiscalYear</t>
  </si>
  <si>
    <t>Tax</t>
  </si>
  <si>
    <t>Accounts receivable</t>
  </si>
  <si>
    <t>AACR</t>
  </si>
  <si>
    <t>largest df2$Date for COA</t>
  </si>
  <si>
    <t>Beta</t>
  </si>
  <si>
    <t>Inventories</t>
  </si>
  <si>
    <t>AITL</t>
  </si>
  <si>
    <t>Risk Free Rate</t>
  </si>
  <si>
    <t>Accounts payable</t>
  </si>
  <si>
    <t>LAPB</t>
  </si>
  <si>
    <t>EquityMarketReturn</t>
  </si>
  <si>
    <t>Total debt</t>
  </si>
  <si>
    <t>STLD</t>
  </si>
  <si>
    <t>FloorInterestRate</t>
  </si>
  <si>
    <t>Cash and Short Term Investments</t>
  </si>
  <si>
    <t>SCSI</t>
  </si>
  <si>
    <t>FiscalYear</t>
  </si>
  <si>
    <t>Minority interest</t>
  </si>
  <si>
    <t>Interest Expense</t>
  </si>
  <si>
    <t>if(SINN&gt;0, SINN,-SNIN)</t>
  </si>
  <si>
    <t>largest df2Date with df2$PeriodInMonth &gt;=12</t>
  </si>
  <si>
    <t>Common shares outstanding</t>
  </si>
  <si>
    <t>df3: SharesOutstanding/ 1000000 (convert to million)</t>
  </si>
  <si>
    <t>Latest share price</t>
  </si>
  <si>
    <t>df3: LastPrice</t>
  </si>
  <si>
    <t>Step 1: Cost of Borrowing</t>
  </si>
  <si>
    <t>Cost of Debt = Max(FloorInterestRate,Cost Of Borrowing)</t>
  </si>
  <si>
    <t>Step 2: Calculate FCFF(0)</t>
  </si>
  <si>
    <t>EBITMean</t>
  </si>
  <si>
    <t>Less Tax</t>
  </si>
  <si>
    <t>Less Cost of NCA</t>
  </si>
  <si>
    <t>FCFF[0]</t>
  </si>
  <si>
    <t>Step 3.1: Calculate Equity Share of EV</t>
  </si>
  <si>
    <t>WACC Seed</t>
  </si>
  <si>
    <t>Diff</t>
  </si>
  <si>
    <t>Step 3.2: Calculate EV = FCCF[0]/WACC</t>
  </si>
  <si>
    <t>WACC</t>
  </si>
  <si>
    <t>Step 4: Calculate Net Debt = Total Debt - Cash</t>
  </si>
  <si>
    <t>Step 5: CF for Equity = EV - Net Debt - Minority Interest</t>
  </si>
  <si>
    <t>Step 6: Theoretical Value/Share = CF for Equity/# Shares</t>
  </si>
  <si>
    <t>Step 7: UnderValuation = (Theoretical Value-Market Price)/MarketPrice</t>
  </si>
  <si>
    <t>CMIN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</si>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</sst>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10" fontId="1" fillId="0" borderId="0" xfId="2" applyNumberFormat="1"/>
    <xf numFmtId="0" fontId="0" fillId="0" borderId="0" xfId="0" applyFont="1"/>
    <xf numFmtId="43" fontId="1" fillId="0" borderId="0" xfId="1"/>
    <xf numFmtId="9" fontId="1" fillId="0" borderId="0" xfId="2"/>
    <xf numFmtId="9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22</xdr:row>
      <xdr:rowOff>95250</xdr:rowOff>
    </xdr:from>
    <xdr:to>
      <xdr:col>4</xdr:col>
      <xdr:colOff>581025</xdr:colOff>
      <xdr:row>24</xdr:row>
      <xdr:rowOff>76200</xdr:rowOff>
    </xdr:to>
    <xdr:cxnSp macro="">
      <xdr:nvCxnSpPr>
        <xdr:cNvPr id="2" name="Straight Arrow Connector 1"/>
        <xdr:cNvCxnSpPr/>
      </xdr:nvCxnSpPr>
      <xdr:spPr>
        <a:xfrm flipH="1">
          <a:off x="9791700" y="4667250"/>
          <a:ext cx="523875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23</xdr:row>
      <xdr:rowOff>0</xdr:rowOff>
    </xdr:from>
    <xdr:to>
      <xdr:col>3</xdr:col>
      <xdr:colOff>285750</xdr:colOff>
      <xdr:row>24</xdr:row>
      <xdr:rowOff>38100</xdr:rowOff>
    </xdr:to>
    <xdr:cxnSp macro="">
      <xdr:nvCxnSpPr>
        <xdr:cNvPr id="3" name="Straight Arrow Connector 2"/>
        <xdr:cNvCxnSpPr/>
      </xdr:nvCxnSpPr>
      <xdr:spPr>
        <a:xfrm flipV="1">
          <a:off x="9067800" y="4762500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22</xdr:row>
      <xdr:rowOff>142875</xdr:rowOff>
    </xdr:from>
    <xdr:to>
      <xdr:col>4</xdr:col>
      <xdr:colOff>581025</xdr:colOff>
      <xdr:row>24</xdr:row>
      <xdr:rowOff>95250</xdr:rowOff>
    </xdr:to>
    <xdr:cxnSp macro="">
      <xdr:nvCxnSpPr>
        <xdr:cNvPr id="4" name="Straight Arrow Connector 3"/>
        <xdr:cNvCxnSpPr/>
      </xdr:nvCxnSpPr>
      <xdr:spPr>
        <a:xfrm>
          <a:off x="9344025" y="4714875"/>
          <a:ext cx="97155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8" sqref="A18"/>
    </sheetView>
  </sheetViews>
  <sheetFormatPr defaultRowHeight="15" x14ac:dyDescent="0.25"/>
  <cols>
    <col min="1" max="1" width="18.7109375" bestFit="1" customWidth="1"/>
    <col min="3" max="3" width="12.7109375" bestFit="1" customWidth="1"/>
  </cols>
  <sheetData>
    <row r="1" spans="1:2" x14ac:dyDescent="0.25">
      <c r="A1" t="s">
        <v>62</v>
      </c>
    </row>
    <row r="2" spans="1:2" x14ac:dyDescent="0.25">
      <c r="A2" t="s">
        <v>65</v>
      </c>
      <c r="B2" t="s">
        <v>63</v>
      </c>
    </row>
    <row r="3" spans="1:2" x14ac:dyDescent="0.25">
      <c r="A3" t="s">
        <v>66</v>
      </c>
      <c r="B3" t="s">
        <v>64</v>
      </c>
    </row>
    <row r="5" spans="1:2" x14ac:dyDescent="0.25">
      <c r="A5" t="s">
        <v>0</v>
      </c>
    </row>
    <row r="6" spans="1:2" x14ac:dyDescent="0.25">
      <c r="B6" t="s">
        <v>1</v>
      </c>
    </row>
    <row r="8" spans="1:2" x14ac:dyDescent="0.25">
      <c r="A8" t="s">
        <v>67</v>
      </c>
    </row>
    <row r="9" spans="1:2" x14ac:dyDescent="0.25">
      <c r="B9" t="s">
        <v>68</v>
      </c>
    </row>
    <row r="10" spans="1:2" x14ac:dyDescent="0.25">
      <c r="B10" t="s">
        <v>54</v>
      </c>
    </row>
    <row r="11" spans="1:2" x14ac:dyDescent="0.25">
      <c r="B11" t="s">
        <v>58</v>
      </c>
    </row>
    <row r="12" spans="1:2" x14ac:dyDescent="0.25">
      <c r="B12" t="s">
        <v>55</v>
      </c>
    </row>
    <row r="14" spans="1:2" x14ac:dyDescent="0.25">
      <c r="A14" t="s">
        <v>59</v>
      </c>
    </row>
    <row r="15" spans="1:2" x14ac:dyDescent="0.25">
      <c r="A15">
        <v>1</v>
      </c>
      <c r="B15" t="s">
        <v>60</v>
      </c>
    </row>
    <row r="16" spans="1:2" x14ac:dyDescent="0.25">
      <c r="A16">
        <v>2</v>
      </c>
      <c r="B1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5" sqref="E15"/>
    </sheetView>
  </sheetViews>
  <sheetFormatPr defaultRowHeight="15" x14ac:dyDescent="0.25"/>
  <cols>
    <col min="2" max="2" width="23.57031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t="s">
        <v>9</v>
      </c>
    </row>
    <row r="3" spans="1:3" x14ac:dyDescent="0.25">
      <c r="A3" t="s">
        <v>7</v>
      </c>
      <c r="B3" t="s">
        <v>8</v>
      </c>
      <c r="C3" t="s">
        <v>9</v>
      </c>
    </row>
    <row r="4" spans="1:3" x14ac:dyDescent="0.25">
      <c r="A4" t="s">
        <v>13</v>
      </c>
      <c r="B4" t="s">
        <v>12</v>
      </c>
      <c r="C4" t="s">
        <v>10</v>
      </c>
    </row>
    <row r="5" spans="1:3" x14ac:dyDescent="0.25">
      <c r="A5" t="s">
        <v>14</v>
      </c>
      <c r="B5" t="s">
        <v>15</v>
      </c>
      <c r="C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14"/>
    </sheetView>
  </sheetViews>
  <sheetFormatPr defaultRowHeight="15" x14ac:dyDescent="0.25"/>
  <cols>
    <col min="7" max="7" width="1.28515625" customWidth="1"/>
  </cols>
  <sheetData>
    <row r="1" spans="1:8" x14ac:dyDescent="0.25">
      <c r="A1" t="s">
        <v>19</v>
      </c>
      <c r="B1" t="s">
        <v>2</v>
      </c>
      <c r="C1" t="s">
        <v>39</v>
      </c>
      <c r="D1" t="s">
        <v>40</v>
      </c>
      <c r="E1" t="s">
        <v>38</v>
      </c>
      <c r="F1" t="s">
        <v>41</v>
      </c>
    </row>
    <row r="2" spans="1:8" x14ac:dyDescent="0.25">
      <c r="A2" t="s">
        <v>16</v>
      </c>
      <c r="B2" t="s">
        <v>50</v>
      </c>
      <c r="C2" t="s">
        <v>42</v>
      </c>
      <c r="D2">
        <v>12</v>
      </c>
      <c r="E2" s="1">
        <v>42460</v>
      </c>
      <c r="F2">
        <v>196028.8113</v>
      </c>
      <c r="G2" s="2"/>
    </row>
    <row r="3" spans="1:8" x14ac:dyDescent="0.25">
      <c r="A3" t="s">
        <v>16</v>
      </c>
      <c r="B3" t="s">
        <v>50</v>
      </c>
      <c r="C3" t="s">
        <v>44</v>
      </c>
      <c r="D3">
        <v>12</v>
      </c>
      <c r="E3" s="1">
        <v>42460</v>
      </c>
      <c r="F3">
        <v>3</v>
      </c>
      <c r="G3" s="2"/>
    </row>
    <row r="4" spans="1:8" x14ac:dyDescent="0.25">
      <c r="A4" t="s">
        <v>16</v>
      </c>
      <c r="B4" t="s">
        <v>50</v>
      </c>
      <c r="C4" t="s">
        <v>43</v>
      </c>
      <c r="D4">
        <v>12</v>
      </c>
      <c r="E4" s="1">
        <v>42460</v>
      </c>
      <c r="F4">
        <v>8319.8233</v>
      </c>
      <c r="G4" s="2"/>
    </row>
    <row r="5" spans="1:8" x14ac:dyDescent="0.25">
      <c r="A5" t="s">
        <v>16</v>
      </c>
      <c r="B5" t="s">
        <v>50</v>
      </c>
      <c r="C5" t="s">
        <v>45</v>
      </c>
      <c r="D5">
        <v>12</v>
      </c>
      <c r="E5" t="s">
        <v>50</v>
      </c>
      <c r="F5">
        <v>22</v>
      </c>
      <c r="G5" s="2"/>
      <c r="H5" t="s">
        <v>51</v>
      </c>
    </row>
    <row r="6" spans="1:8" x14ac:dyDescent="0.25">
      <c r="A6" t="s">
        <v>16</v>
      </c>
      <c r="B6" t="s">
        <v>50</v>
      </c>
      <c r="C6" t="s">
        <v>46</v>
      </c>
      <c r="D6">
        <v>12</v>
      </c>
      <c r="E6" t="s">
        <v>50</v>
      </c>
      <c r="F6">
        <v>27</v>
      </c>
      <c r="G6" s="2"/>
      <c r="H6" t="s">
        <v>53</v>
      </c>
    </row>
    <row r="7" spans="1:8" x14ac:dyDescent="0.25">
      <c r="A7" t="s">
        <v>16</v>
      </c>
      <c r="B7" t="s">
        <v>50</v>
      </c>
      <c r="C7" t="s">
        <v>47</v>
      </c>
      <c r="D7">
        <v>12</v>
      </c>
      <c r="E7" t="s">
        <v>50</v>
      </c>
      <c r="F7">
        <v>1</v>
      </c>
      <c r="G7" s="2"/>
      <c r="H7" t="s">
        <v>52</v>
      </c>
    </row>
    <row r="8" spans="1:8" x14ac:dyDescent="0.25">
      <c r="A8" t="s">
        <v>16</v>
      </c>
      <c r="B8" t="s">
        <v>50</v>
      </c>
      <c r="C8" t="s">
        <v>48</v>
      </c>
      <c r="D8">
        <v>12</v>
      </c>
      <c r="E8" t="s">
        <v>50</v>
      </c>
      <c r="F8">
        <v>1</v>
      </c>
      <c r="G8" s="2"/>
    </row>
    <row r="9" spans="1:8" x14ac:dyDescent="0.25">
      <c r="A9" t="s">
        <v>16</v>
      </c>
      <c r="B9" t="s">
        <v>50</v>
      </c>
      <c r="C9" t="s">
        <v>49</v>
      </c>
      <c r="D9">
        <v>12</v>
      </c>
      <c r="E9" t="s">
        <v>50</v>
      </c>
      <c r="F9">
        <v>1</v>
      </c>
      <c r="G9" s="2"/>
    </row>
    <row r="10" spans="1:8" x14ac:dyDescent="0.25">
      <c r="A10" t="s">
        <v>16</v>
      </c>
      <c r="B10" t="s">
        <v>5</v>
      </c>
      <c r="C10" t="s">
        <v>50</v>
      </c>
      <c r="D10">
        <v>12</v>
      </c>
      <c r="E10" s="1">
        <v>42094</v>
      </c>
      <c r="F10">
        <v>506664.92499999999</v>
      </c>
      <c r="G10" s="3"/>
    </row>
    <row r="11" spans="1:8" x14ac:dyDescent="0.25">
      <c r="A11" t="s">
        <v>16</v>
      </c>
      <c r="B11" t="s">
        <v>7</v>
      </c>
      <c r="C11" t="s">
        <v>50</v>
      </c>
      <c r="D11">
        <v>12</v>
      </c>
      <c r="E11" s="1">
        <v>42094</v>
      </c>
      <c r="F11">
        <v>272884.55300000001</v>
      </c>
      <c r="G11" s="3"/>
    </row>
    <row r="12" spans="1:8" x14ac:dyDescent="0.25">
      <c r="A12" t="s">
        <v>16</v>
      </c>
      <c r="B12" t="s">
        <v>5</v>
      </c>
      <c r="C12" t="s">
        <v>50</v>
      </c>
      <c r="D12">
        <v>12</v>
      </c>
      <c r="E12" s="1">
        <v>41729</v>
      </c>
      <c r="F12">
        <v>425550.196</v>
      </c>
      <c r="G12" s="3"/>
      <c r="H12" t="s">
        <v>56</v>
      </c>
    </row>
    <row r="13" spans="1:8" x14ac:dyDescent="0.25">
      <c r="A13" t="s">
        <v>16</v>
      </c>
      <c r="B13" t="s">
        <v>7</v>
      </c>
      <c r="C13" t="s">
        <v>50</v>
      </c>
      <c r="D13">
        <v>12</v>
      </c>
      <c r="E13" s="1">
        <v>41729</v>
      </c>
      <c r="F13">
        <v>234454.516</v>
      </c>
      <c r="G13" s="3"/>
      <c r="H13" t="s">
        <v>57</v>
      </c>
    </row>
    <row r="14" spans="1:8" x14ac:dyDescent="0.25">
      <c r="G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O1" workbookViewId="0">
      <selection activeCell="T7" sqref="T7"/>
    </sheetView>
  </sheetViews>
  <sheetFormatPr defaultRowHeight="15" x14ac:dyDescent="0.25"/>
  <cols>
    <col min="8" max="8" width="16.85546875" bestFit="1" customWidth="1"/>
    <col min="9" max="9" width="11" bestFit="1" customWidth="1"/>
    <col min="11" max="11" width="11" bestFit="1" customWidth="1"/>
    <col min="16" max="16" width="12" bestFit="1" customWidth="1"/>
  </cols>
  <sheetData>
    <row r="1" spans="1:20" x14ac:dyDescent="0.25">
      <c r="A1" t="s">
        <v>19</v>
      </c>
      <c r="B1" t="s">
        <v>18</v>
      </c>
      <c r="C1" t="s">
        <v>20</v>
      </c>
      <c r="D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30</v>
      </c>
      <c r="L1" t="s">
        <v>31</v>
      </c>
      <c r="M1" t="s">
        <v>27</v>
      </c>
      <c r="N1" t="s">
        <v>29</v>
      </c>
      <c r="O1" t="s">
        <v>35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</row>
    <row r="2" spans="1:20" x14ac:dyDescent="0.25">
      <c r="A2" t="s">
        <v>16</v>
      </c>
      <c r="B2" t="s">
        <v>17</v>
      </c>
      <c r="D2" s="1">
        <v>40738</v>
      </c>
      <c r="E2">
        <v>5</v>
      </c>
      <c r="F2">
        <v>76286</v>
      </c>
      <c r="G2" s="1">
        <v>42269</v>
      </c>
      <c r="H2">
        <v>2518193217</v>
      </c>
      <c r="I2">
        <v>1936387883</v>
      </c>
      <c r="J2">
        <v>441457</v>
      </c>
      <c r="K2">
        <v>5510101010</v>
      </c>
      <c r="L2" t="s">
        <v>28</v>
      </c>
      <c r="M2" t="s">
        <v>28</v>
      </c>
      <c r="N2">
        <v>1</v>
      </c>
      <c r="O2" s="1">
        <v>42283</v>
      </c>
      <c r="P2">
        <v>1085.95</v>
      </c>
      <c r="Q2">
        <v>1128</v>
      </c>
      <c r="R2">
        <v>854</v>
      </c>
      <c r="S2">
        <v>1.66967</v>
      </c>
      <c r="T2">
        <v>3011826.3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12" sqref="B12"/>
    </sheetView>
  </sheetViews>
  <sheetFormatPr defaultRowHeight="15" x14ac:dyDescent="0.25"/>
  <cols>
    <col min="1" max="1" width="66" bestFit="1" customWidth="1"/>
    <col min="2" max="2" width="23.5703125" customWidth="1"/>
    <col min="3" max="3" width="42.140625" bestFit="1" customWidth="1"/>
    <col min="4" max="4" width="14.28515625" bestFit="1" customWidth="1"/>
    <col min="6" max="6" width="19.28515625" bestFit="1" customWidth="1"/>
    <col min="9" max="9" width="17.42578125" bestFit="1" customWidth="1"/>
  </cols>
  <sheetData>
    <row r="1" spans="1:10" x14ac:dyDescent="0.25">
      <c r="A1" s="4" t="s">
        <v>69</v>
      </c>
      <c r="B1" s="4" t="s">
        <v>2</v>
      </c>
      <c r="C1" s="4" t="s">
        <v>70</v>
      </c>
      <c r="D1" s="4" t="s">
        <v>71</v>
      </c>
      <c r="E1" s="4"/>
      <c r="F1" s="4" t="s">
        <v>72</v>
      </c>
    </row>
    <row r="2" spans="1:10" x14ac:dyDescent="0.25">
      <c r="A2" t="s">
        <v>73</v>
      </c>
      <c r="B2" t="s">
        <v>74</v>
      </c>
      <c r="C2" t="s">
        <v>75</v>
      </c>
      <c r="D2">
        <v>137</v>
      </c>
      <c r="F2" t="s">
        <v>76</v>
      </c>
      <c r="G2" s="5">
        <v>0.3</v>
      </c>
    </row>
    <row r="3" spans="1:10" x14ac:dyDescent="0.25">
      <c r="A3" t="s">
        <v>77</v>
      </c>
      <c r="B3" t="s">
        <v>78</v>
      </c>
      <c r="C3" t="s">
        <v>79</v>
      </c>
      <c r="D3">
        <v>20.265000000000001</v>
      </c>
      <c r="F3" t="s">
        <v>80</v>
      </c>
      <c r="G3">
        <v>1</v>
      </c>
      <c r="J3" s="5"/>
    </row>
    <row r="4" spans="1:10" x14ac:dyDescent="0.25">
      <c r="A4" t="s">
        <v>81</v>
      </c>
      <c r="B4" t="s">
        <v>82</v>
      </c>
      <c r="C4" t="s">
        <v>79</v>
      </c>
      <c r="D4">
        <v>40.545999999999999</v>
      </c>
      <c r="F4" t="s">
        <v>83</v>
      </c>
      <c r="G4" s="5">
        <v>7.0000000000000007E-2</v>
      </c>
    </row>
    <row r="5" spans="1:10" x14ac:dyDescent="0.25">
      <c r="A5" t="s">
        <v>84</v>
      </c>
      <c r="B5" t="s">
        <v>85</v>
      </c>
      <c r="C5" t="s">
        <v>79</v>
      </c>
      <c r="D5">
        <v>30.2654</v>
      </c>
      <c r="F5" t="s">
        <v>86</v>
      </c>
      <c r="G5" s="5">
        <v>0.12</v>
      </c>
      <c r="J5" s="5"/>
    </row>
    <row r="6" spans="1:10" x14ac:dyDescent="0.25">
      <c r="A6" t="s">
        <v>87</v>
      </c>
      <c r="B6" t="s">
        <v>88</v>
      </c>
      <c r="C6" t="s">
        <v>79</v>
      </c>
      <c r="D6">
        <v>200.26667499999999</v>
      </c>
      <c r="F6" t="s">
        <v>89</v>
      </c>
      <c r="G6" s="5">
        <v>0.09</v>
      </c>
    </row>
    <row r="7" spans="1:10" x14ac:dyDescent="0.25">
      <c r="A7" t="s">
        <v>90</v>
      </c>
      <c r="B7" t="s">
        <v>91</v>
      </c>
      <c r="C7" t="s">
        <v>79</v>
      </c>
      <c r="D7">
        <v>20.260000000000002</v>
      </c>
      <c r="F7" t="s">
        <v>92</v>
      </c>
      <c r="G7">
        <v>2017</v>
      </c>
    </row>
    <row r="8" spans="1:10" x14ac:dyDescent="0.25">
      <c r="A8" t="s">
        <v>93</v>
      </c>
      <c r="B8" s="2" t="s">
        <v>117</v>
      </c>
      <c r="C8" t="s">
        <v>79</v>
      </c>
      <c r="D8">
        <v>58</v>
      </c>
      <c r="F8" t="s">
        <v>118</v>
      </c>
      <c r="G8" s="11">
        <v>0.05</v>
      </c>
    </row>
    <row r="9" spans="1:10" x14ac:dyDescent="0.25">
      <c r="A9" t="s">
        <v>94</v>
      </c>
      <c r="B9" t="s">
        <v>95</v>
      </c>
      <c r="C9" t="s">
        <v>96</v>
      </c>
      <c r="D9">
        <v>12</v>
      </c>
      <c r="G9" s="5"/>
    </row>
    <row r="10" spans="1:10" ht="45" x14ac:dyDescent="0.25">
      <c r="A10" t="s">
        <v>97</v>
      </c>
      <c r="B10" s="6" t="s">
        <v>98</v>
      </c>
      <c r="D10">
        <v>46.234564986400002</v>
      </c>
    </row>
    <row r="11" spans="1:10" x14ac:dyDescent="0.25">
      <c r="A11" t="s">
        <v>99</v>
      </c>
      <c r="B11" t="s">
        <v>100</v>
      </c>
      <c r="D11">
        <v>4.47</v>
      </c>
    </row>
    <row r="14" spans="1:10" x14ac:dyDescent="0.25">
      <c r="A14" s="4" t="s">
        <v>101</v>
      </c>
      <c r="B14" s="4"/>
      <c r="C14" s="4"/>
      <c r="D14" s="7">
        <f>+D9/D6</f>
        <v>5.9920104031287287E-2</v>
      </c>
    </row>
    <row r="15" spans="1:10" x14ac:dyDescent="0.25">
      <c r="A15" t="s">
        <v>102</v>
      </c>
      <c r="D15" s="5">
        <v>0.09</v>
      </c>
    </row>
    <row r="17" spans="1:7" x14ac:dyDescent="0.25">
      <c r="A17" s="4" t="s">
        <v>103</v>
      </c>
      <c r="B17" s="4"/>
      <c r="C17" s="4"/>
    </row>
    <row r="18" spans="1:7" x14ac:dyDescent="0.25">
      <c r="A18" s="8" t="s">
        <v>104</v>
      </c>
      <c r="B18" s="8"/>
      <c r="C18" s="8"/>
      <c r="D18">
        <f>+D2</f>
        <v>137</v>
      </c>
    </row>
    <row r="19" spans="1:7" x14ac:dyDescent="0.25">
      <c r="A19" t="s">
        <v>105</v>
      </c>
      <c r="D19">
        <f>D2*G2</f>
        <v>41.1</v>
      </c>
    </row>
    <row r="20" spans="1:7" x14ac:dyDescent="0.25">
      <c r="A20" t="s">
        <v>106</v>
      </c>
      <c r="D20">
        <f>(D3+D4-D5)*G6</f>
        <v>2.749104</v>
      </c>
    </row>
    <row r="21" spans="1:7" x14ac:dyDescent="0.25">
      <c r="A21" t="s">
        <v>107</v>
      </c>
      <c r="D21">
        <f>+D18-D19-D20</f>
        <v>93.150896000000003</v>
      </c>
    </row>
    <row r="23" spans="1:7" x14ac:dyDescent="0.25">
      <c r="A23" s="4" t="s">
        <v>108</v>
      </c>
      <c r="B23" s="4"/>
      <c r="C23" s="4"/>
      <c r="D23" s="9">
        <f>IF(D29/(D29+D27+D8)&lt;50%,50%,IF(D29/(D29+D27+D8)&gt;100%,100%,D29/(D29+D27+D8)))</f>
        <v>0.71508773801044578</v>
      </c>
      <c r="F23" t="s">
        <v>109</v>
      </c>
      <c r="G23" s="5">
        <v>0.16150877380104456</v>
      </c>
    </row>
    <row r="24" spans="1:7" x14ac:dyDescent="0.25">
      <c r="F24" t="s">
        <v>110</v>
      </c>
      <c r="G24" s="5">
        <f>+G23-G25</f>
        <v>0</v>
      </c>
    </row>
    <row r="25" spans="1:7" x14ac:dyDescent="0.25">
      <c r="A25" s="4" t="s">
        <v>111</v>
      </c>
      <c r="B25" s="4"/>
      <c r="C25" s="4"/>
      <c r="D25" s="2">
        <f>+D21/MAX((G23-G8),5%)</f>
        <v>835.36831071428583</v>
      </c>
      <c r="F25" t="s">
        <v>112</v>
      </c>
      <c r="G25" s="5">
        <f>+D23*(G4+G3*G5)+(1-D23)*D15</f>
        <v>0.16150877380104459</v>
      </c>
    </row>
    <row r="27" spans="1:7" x14ac:dyDescent="0.25">
      <c r="A27" s="4" t="s">
        <v>113</v>
      </c>
      <c r="B27" s="4"/>
      <c r="C27" s="4"/>
      <c r="D27">
        <f>+D6-D7</f>
        <v>180.006675</v>
      </c>
    </row>
    <row r="29" spans="1:7" x14ac:dyDescent="0.25">
      <c r="A29" s="4" t="s">
        <v>114</v>
      </c>
      <c r="B29" s="4"/>
      <c r="C29" s="4"/>
      <c r="D29">
        <f>+D25-D27-D8</f>
        <v>597.36163571428585</v>
      </c>
    </row>
    <row r="31" spans="1:7" x14ac:dyDescent="0.25">
      <c r="A31" s="4" t="s">
        <v>115</v>
      </c>
      <c r="B31" s="4"/>
      <c r="C31" s="4"/>
      <c r="D31">
        <f>+D29/D10</f>
        <v>12.920239130399542</v>
      </c>
    </row>
    <row r="33" spans="1:4" x14ac:dyDescent="0.25">
      <c r="A33" s="4" t="s">
        <v>116</v>
      </c>
      <c r="B33" s="4"/>
      <c r="C33" s="4"/>
      <c r="D33" s="10">
        <f>(D31-D11)/D11</f>
        <v>1.8904338099327835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DF1 Output Sample</vt:lpstr>
      <vt:lpstr>DF2 Output Sample</vt:lpstr>
      <vt:lpstr>DF3 Output Sample</vt:lpstr>
      <vt:lpstr>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Sharma</dc:creator>
  <cp:lastModifiedBy>Pankaj Sharma</cp:lastModifiedBy>
  <dcterms:created xsi:type="dcterms:W3CDTF">2016-03-18T04:46:56Z</dcterms:created>
  <dcterms:modified xsi:type="dcterms:W3CDTF">2016-06-24T04:34:30Z</dcterms:modified>
</cp:coreProperties>
</file>