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20" windowHeight="12260" tabRatio="666"/>
  </bookViews>
  <sheets>
    <sheet name="Premium Calculation" sheetId="1" r:id="rId1"/>
    <sheet name="Product Data n Calcs" sheetId="2" r:id="rId2"/>
    <sheet name="GOdb Changes" sheetId="3" r:id="rId3"/>
    <sheet name="GoDB Test Case" sheetId="4" r:id="rId4"/>
  </sheets>
  <definedNames>
    <definedName name="_xlnm._FilterDatabase" localSheetId="1" hidden="1">'Product Data n Calcs'!$A$3:$AT$3</definedName>
    <definedName name="Age">'Premium Calculation'!$C$5</definedName>
    <definedName name="Base_Ann_Prem_For_DB_Yr2">'Product Data n Calcs'!$AA$9</definedName>
    <definedName name="Base_Prem">'Product Data n Calcs'!$Y$6</definedName>
    <definedName name="Basic_Prem_Yr1_Annualized">'Premium Calculation'!$D$29</definedName>
    <definedName name="Basic_Prem_Yr2_Annualized">'Premium Calculation'!$D$36</definedName>
    <definedName name="Basic_Premium_1">'Premium Calculation'!$D$26</definedName>
    <definedName name="Basic_Premium_2">'Premium Calculation'!$D$33</definedName>
    <definedName name="BP_less_HSA" localSheetId="1">'Product Data n Calcs'!$J$16</definedName>
    <definedName name="DB_SA">'Product Data n Calcs'!$J$12</definedName>
    <definedName name="Direct_Discount">'Product Data n Calcs'!$Y$8</definedName>
    <definedName name="Direct_sale">'Premium Calculation'!$C$9</definedName>
    <definedName name="EM_PC">'Premium Calculation'!$C$18</definedName>
    <definedName name="EMR_Bands" localSheetId="1">'Product Data n Calcs'!$E$7:$L$11</definedName>
    <definedName name="EMR_Rate">'Product Data n Calcs'!$Y$14</definedName>
    <definedName name="EMR_Rating">'Product Data n Calcs'!$Y$13</definedName>
    <definedName name="Flat_Extra">'Premium Calculation'!$C$19</definedName>
    <definedName name="FREQUENCY">'Product Data n Calcs'!$C$11</definedName>
    <definedName name="HSA_Rebates" localSheetId="1">'Product Data n Calcs'!$O$3:$V$16</definedName>
    <definedName name="MAT_AGE">'Product Data n Calcs'!$P$37</definedName>
    <definedName name="MMR_Extra">'Premium Calculation'!$C$20</definedName>
    <definedName name="Modal_Basic_Prem_Yr1">'Product Data n Calcs'!$AA$18</definedName>
    <definedName name="Modal_Basic_Prem_Yr2">'Product Data n Calcs'!$AA$19</definedName>
    <definedName name="Net_EMR_Rate">'Product Data n Calcs'!$Y$16</definedName>
    <definedName name="Net_EMR_rate_yr2">'Product Data n Calcs'!$Y$17</definedName>
    <definedName name="Net_Prem_Rate">'Product Data n Calcs'!$Y$11</definedName>
    <definedName name="PLAN_OPTION">'Premium Calculation'!$C$10</definedName>
    <definedName name="PPT">'Premium Calculation'!$C$12</definedName>
    <definedName name="Prem_after_rebate">'Product Data n Calcs'!$Y$9</definedName>
    <definedName name="Prem_Mode">'Premium Calculation'!$C$6</definedName>
    <definedName name="Prem_Modes" localSheetId="1">'Product Data n Calcs'!$B$22:$C$23</definedName>
    <definedName name="Prem_Rates" localSheetId="1">'Product Data n Calcs'!$B$6:$C$10</definedName>
    <definedName name="PREM_RATES_A">'Product Data n Calcs'!$AU$3:$BH$44</definedName>
    <definedName name="PREM_RATES_B">'Product Data n Calcs'!$AU$47:$BH$88</definedName>
    <definedName name="PT">'Premium Calculation'!$C$11</definedName>
    <definedName name="RATES">'Product Data n Calcs'!$B$4:$M$43</definedName>
    <definedName name="RATES_HEADINGS">'Product Data n Calcs'!$D$4:$M$4</definedName>
    <definedName name="SA">'Premium Calculation'!$C$4</definedName>
    <definedName name="SA_by_1000_n_Modal_Factor">'Product Data n Calcs'!$Y$20</definedName>
    <definedName name="SA_Rebate">'Product Data n Calcs'!$Y$7</definedName>
    <definedName name="SETT_OPT">'Premium Calculation'!$C$13</definedName>
    <definedName name="Sex">'Premium Calculation'!$C$7</definedName>
    <definedName name="ST_Indicator">'Premium Calculation'!$C$14</definedName>
    <definedName name="Staff_Case">'Premium Calculation'!$C$8</definedName>
    <definedName name="Staff_Disc_PC" localSheetId="1">'Product Data n Calcs'!$J$17</definedName>
    <definedName name="Staff_Discount">'Product Data n Calcs'!$Y$10</definedName>
    <definedName name="STax_1">'Premium Calculation'!$C$39</definedName>
    <definedName name="Stax_2">'Premium Calculation'!$C$40</definedName>
    <definedName name="Stax_Oasis_Yr1">'Premium Calculation'!$D$27</definedName>
    <definedName name="Stax_Oasis_Yr2">'Premium Calculation'!$D$34</definedName>
    <definedName name="Tot_Flat_Extra">'Product Data n Calcs'!$Y$12</definedName>
    <definedName name="Tot_MMR_Extra">'Product Data n Calcs'!$Y$15</definedName>
    <definedName name="Tot_Prem_Rate_Oasis_Yr1">'Product Data n Calcs'!$Z$18</definedName>
    <definedName name="Tot_Prem_Rate_Oasis_Yr2">'Product Data n Calcs'!$Z$19</definedName>
    <definedName name="Tot_Prem_Rate_Yr1">'Product Data n Calcs'!$Y$18</definedName>
    <definedName name="Tot_Prem_Rate_Yr2">'Product Data n Calcs'!$Y$19</definedName>
  </definedNames>
  <calcPr calcId="144525"/>
</workbook>
</file>

<file path=xl/comments1.xml><?xml version="1.0" encoding="utf-8"?>
<comments xmlns="http://schemas.openxmlformats.org/spreadsheetml/2006/main">
  <authors>
    <author>99003209 (Vishwajeet)</author>
  </authors>
  <commentList>
    <comment ref="C20" authorId="0">
      <text>
        <r>
          <rPr>
            <sz val="9"/>
            <color indexed="81"/>
            <rFont val="宋体"/>
            <charset val="134"/>
          </rPr>
          <t xml:space="preserve">As per our understanding from underwriting team, MMR is no longer used and hence should always assume the value 0 here.</t>
        </r>
      </text>
    </comment>
  </commentList>
</comments>
</file>

<file path=xl/sharedStrings.xml><?xml version="1.0" encoding="utf-8"?>
<sst xmlns="http://schemas.openxmlformats.org/spreadsheetml/2006/main" count="112">
  <si>
    <t>Enter details in cells coloured Green</t>
  </si>
  <si>
    <t>Output is in cells coloured Pink</t>
  </si>
  <si>
    <t>Enter desired plan details</t>
  </si>
  <si>
    <t>Premium Input for Reverse Calculator</t>
  </si>
  <si>
    <t>Sum Assured</t>
  </si>
  <si>
    <t>Age</t>
  </si>
  <si>
    <t>Mode</t>
  </si>
  <si>
    <t>Yearly</t>
  </si>
  <si>
    <t>Output of reverse calculator</t>
  </si>
  <si>
    <t>Sex</t>
  </si>
  <si>
    <t>F</t>
  </si>
  <si>
    <t>SA Output for Reverse Calculator</t>
  </si>
  <si>
    <t>Staff Case</t>
  </si>
  <si>
    <t>No</t>
  </si>
  <si>
    <t>Direct Case</t>
  </si>
  <si>
    <t>Yes</t>
  </si>
  <si>
    <t>Option</t>
  </si>
  <si>
    <t>Endowment</t>
  </si>
  <si>
    <t>PT</t>
  </si>
  <si>
    <t>PPT</t>
  </si>
  <si>
    <t>Settlement Option</t>
  </si>
  <si>
    <t>Note:</t>
  </si>
  <si>
    <t>Orig. Installment Premium "Including" Service Tax ( Cell F4)</t>
  </si>
  <si>
    <t>&gt;&gt; Reverse Calculator will not work for Staff Cases</t>
  </si>
  <si>
    <t>&gt;&gt; If the Service Tax depicted here is different from the actual, get the Reverse Calculator updated from Actuarial Team.</t>
  </si>
  <si>
    <t>Underwriting Extras</t>
  </si>
  <si>
    <t>Extra Mortality Rating</t>
  </si>
  <si>
    <t>Flat Extra</t>
  </si>
  <si>
    <t>MMR</t>
  </si>
  <si>
    <t>Check for Premium basis Premium Calculator</t>
  </si>
  <si>
    <t>Ingenium</t>
  </si>
  <si>
    <t>Oasis</t>
  </si>
  <si>
    <t>Subsequent Year Modal Prem Calcs</t>
  </si>
  <si>
    <t xml:space="preserve">Year </t>
  </si>
  <si>
    <t>Service Tax (Plus SBC &amp; KKC)</t>
  </si>
  <si>
    <t>Year 1</t>
  </si>
  <si>
    <t>Other Years</t>
  </si>
  <si>
    <t>If Cell C42 is greater than 1 wrt rounding of values, please connect with the Pricing Team</t>
  </si>
  <si>
    <t>PARTICULARS</t>
  </si>
  <si>
    <t>FINAL EMR Rates</t>
  </si>
  <si>
    <t>Final Premium Rates</t>
  </si>
  <si>
    <t>Age (l.b.d.)</t>
  </si>
  <si>
    <r>
      <rPr>
        <b/>
        <sz val="10"/>
        <color indexed="8"/>
        <rFont val="Calibri"/>
        <family val="2"/>
        <charset val="134"/>
      </rPr>
      <t xml:space="preserve">Premium Rate per </t>
    </r>
    <r>
      <rPr>
        <b/>
        <sz val="10"/>
        <color indexed="8"/>
        <rFont val="Rupee Foradian"/>
        <family val="2"/>
        <charset val="134"/>
      </rPr>
      <t>`</t>
    </r>
    <r>
      <rPr>
        <b/>
        <sz val="10"/>
        <color indexed="8"/>
        <rFont val="Calibri"/>
        <family val="2"/>
        <charset val="134"/>
      </rPr>
      <t xml:space="preserve"> 1,000 SA</t>
    </r>
  </si>
  <si>
    <t>HSAR</t>
  </si>
  <si>
    <t>Endowment Option</t>
  </si>
  <si>
    <t>EMR Rates</t>
  </si>
  <si>
    <t>Premium Calculation</t>
  </si>
  <si>
    <t>Key</t>
  </si>
  <si>
    <t>Calculation Reverse Calculator</t>
  </si>
  <si>
    <t>105</t>
  </si>
  <si>
    <t>Ingenium Logic</t>
  </si>
  <si>
    <t>Oasis Logic</t>
  </si>
  <si>
    <t>155</t>
  </si>
  <si>
    <t>Age/Ind</t>
  </si>
  <si>
    <t>157</t>
  </si>
  <si>
    <t>1510</t>
  </si>
  <si>
    <t>1515</t>
  </si>
  <si>
    <t>205</t>
  </si>
  <si>
    <t>207</t>
  </si>
  <si>
    <t>2010</t>
  </si>
  <si>
    <t>2020</t>
  </si>
  <si>
    <t>257</t>
  </si>
  <si>
    <t>2510</t>
  </si>
  <si>
    <t>Base Premium Rate</t>
  </si>
  <si>
    <t>SA Rebate</t>
  </si>
  <si>
    <t>Direct Discount</t>
  </si>
  <si>
    <t>Annualized Prem For DB calcs</t>
  </si>
  <si>
    <t>BP Rate aft Direct Disc less SA Rebate</t>
  </si>
  <si>
    <t>Staff Discount</t>
  </si>
  <si>
    <t>Basic Prem Rate (Yr1)</t>
  </si>
  <si>
    <t>EMR Rating</t>
  </si>
  <si>
    <t>EMR Rate</t>
  </si>
  <si>
    <t>2525</t>
  </si>
  <si>
    <t>3030</t>
  </si>
  <si>
    <t>Extra Prem Rate  (Yr1)</t>
  </si>
  <si>
    <t>Extra Prem Rate  (Yr2)</t>
  </si>
  <si>
    <t>Modal Basic Prem For GSV calcs</t>
  </si>
  <si>
    <t>Total Premium Rate_Yr1</t>
  </si>
  <si>
    <t>Modal Basic Prem Yr 1 excl. extra prem</t>
  </si>
  <si>
    <t>Total Premium Rate_Yr2</t>
  </si>
  <si>
    <t>Modal Basic Prem Yr2 excl. extra prem</t>
  </si>
  <si>
    <t>SA/1000 * Modal_Factor</t>
  </si>
  <si>
    <t>First Year Modal Prem Calcs</t>
  </si>
  <si>
    <t>Modal Premium (Basic Prem + Extra Prem, incl. Disc.)</t>
  </si>
  <si>
    <t xml:space="preserve">Orig. Installment Premium (Rs.) </t>
  </si>
  <si>
    <t>Serv. Tax</t>
  </si>
  <si>
    <t xml:space="preserve">INCLUDING Service Tax </t>
  </si>
  <si>
    <t>Total Modal Premium</t>
  </si>
  <si>
    <t xml:space="preserve">EXCLUDING Service Tax </t>
  </si>
  <si>
    <t>Annualized Premium</t>
  </si>
  <si>
    <t xml:space="preserve">for Year 1: </t>
  </si>
  <si>
    <t>Modal Loading</t>
  </si>
  <si>
    <t>Monthly</t>
  </si>
  <si>
    <t>Maturity Age</t>
  </si>
  <si>
    <t>Endowment with Whole Life Cover Option</t>
  </si>
  <si>
    <t>Sheet</t>
  </si>
  <si>
    <t>Old</t>
  </si>
  <si>
    <t>New</t>
  </si>
  <si>
    <t>Product Data n Calcs</t>
  </si>
  <si>
    <t>Product Data n Calcs'!$B$4:$M$4</t>
  </si>
  <si>
    <t>Product Data n Calcs'!$D$4:$M$4</t>
  </si>
  <si>
    <t>Common for all sheet</t>
  </si>
  <si>
    <t>after= + sign present in formula</t>
  </si>
  <si>
    <t>Removed + sign</t>
  </si>
  <si>
    <t>INPUT</t>
  </si>
  <si>
    <t>TEST1</t>
  </si>
  <si>
    <t>TEST2</t>
  </si>
  <si>
    <t>Test3</t>
  </si>
  <si>
    <t>Orig. Installment Premium "Excluding" Service Tax for YR 1</t>
  </si>
  <si>
    <t>M</t>
  </si>
  <si>
    <t>Endowment WL</t>
  </si>
  <si>
    <t>OUTPUT</t>
  </si>
</sst>
</file>

<file path=xl/styles.xml><?xml version="1.0" encoding="utf-8"?>
<styleSheet xmlns="http://schemas.openxmlformats.org/spreadsheetml/2006/main">
  <numFmts count="10">
    <numFmt numFmtId="176" formatCode="_(* #,##0_);_(* \(#,##0\);_(* &quot;-&quot;??_);_(@_)"/>
    <numFmt numFmtId="177" formatCode="_(* #,##0.000_);_(* \(#,##0.000\);_(* &quot;-&quot;??_);_(@_)"/>
    <numFmt numFmtId="178" formatCode="_-&quot;£&quot;* #,##0.00_-;\-&quot;£&quot;* #,##0.00_-;_-&quot;£&quot;* &quot;-&quot;??_-;_-@_-"/>
    <numFmt numFmtId="179" formatCode="_-* #,##0_-;\-* #,##0_-;_-* &quot;-&quot;_-;_-@_-"/>
    <numFmt numFmtId="180" formatCode="_-&quot;£&quot;* #,##0_-;\-&quot;£&quot;* #,##0_-;_-&quot;£&quot;* &quot;-&quot;_-;_-@_-"/>
    <numFmt numFmtId="43" formatCode="_(* #,##0.00_);_(* \(#,##0.00\);_(* &quot;-&quot;??_);_(@_)"/>
    <numFmt numFmtId="181" formatCode="0.0%"/>
    <numFmt numFmtId="182" formatCode="0.000%"/>
    <numFmt numFmtId="183" formatCode="0.000"/>
    <numFmt numFmtId="184" formatCode="0.0"/>
  </numFmts>
  <fonts count="21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8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1"/>
      <color indexed="0"/>
      <name val="Helvetica"/>
      <family val="2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sz val="11"/>
      <name val="Calibri"/>
      <family val="2"/>
      <charset val="134"/>
    </font>
    <font>
      <sz val="10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indexed="9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i/>
      <sz val="11"/>
      <color indexed="8"/>
      <name val="Calibri"/>
      <family val="2"/>
      <charset val="134"/>
    </font>
    <font>
      <sz val="10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1"/>
      <color indexed="10"/>
      <name val="Calibri"/>
      <family val="2"/>
      <charset val="134"/>
    </font>
    <font>
      <b/>
      <u/>
      <sz val="8"/>
      <color indexed="8"/>
      <name val="Calibri"/>
      <family val="2"/>
      <charset val="134"/>
    </font>
    <font>
      <sz val="11"/>
      <color indexed="10"/>
      <name val="Calibri"/>
      <family val="2"/>
      <charset val="134"/>
    </font>
    <font>
      <u/>
      <sz val="11"/>
      <color indexed="8"/>
      <name val="Calibri"/>
      <family val="2"/>
      <charset val="134"/>
    </font>
    <font>
      <b/>
      <sz val="10"/>
      <color indexed="8"/>
      <name val="Rupee Foradian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49">
    <xf numFmtId="0" fontId="0" fillId="0" borderId="0" xfId="0" applyAlignment="1"/>
    <xf numFmtId="0" fontId="0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3" fontId="5" fillId="0" borderId="1" xfId="0" applyNumberFormat="1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8" fillId="6" borderId="0" xfId="0" applyFont="1" applyFill="1" applyBorder="1" applyAlignment="1"/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9" fontId="2" fillId="7" borderId="1" xfId="6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2" fontId="8" fillId="0" borderId="1" xfId="3" applyNumberFormat="1" applyFont="1" applyFill="1" applyBorder="1" applyAlignment="1">
      <alignment horizontal="center" vertical="center"/>
    </xf>
    <xf numFmtId="10" fontId="8" fillId="6" borderId="0" xfId="6" applyNumberFormat="1" applyFont="1" applyFill="1" applyBorder="1" applyAlignment="1"/>
    <xf numFmtId="0" fontId="2" fillId="7" borderId="1" xfId="0" applyFont="1" applyFill="1" applyBorder="1" applyAlignment="1">
      <alignment horizontal="center" vertical="center"/>
    </xf>
    <xf numFmtId="0" fontId="4" fillId="6" borderId="0" xfId="0" applyFont="1" applyFill="1" applyBorder="1" applyAlignment="1"/>
    <xf numFmtId="176" fontId="2" fillId="7" borderId="1" xfId="1" applyNumberFormat="1" applyFont="1" applyFill="1" applyBorder="1" applyAlignment="1">
      <alignment horizontal="center" vertical="center" wrapText="1"/>
    </xf>
    <xf numFmtId="9" fontId="8" fillId="6" borderId="0" xfId="0" applyNumberFormat="1" applyFont="1" applyFill="1" applyBorder="1" applyAlignment="1"/>
    <xf numFmtId="49" fontId="2" fillId="7" borderId="1" xfId="1" applyNumberFormat="1" applyFont="1" applyFill="1" applyBorder="1" applyAlignment="1">
      <alignment horizontal="center" vertical="center" wrapText="1"/>
    </xf>
    <xf numFmtId="181" fontId="0" fillId="0" borderId="0" xfId="6" applyNumberFormat="1" applyFont="1" applyFill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81" fontId="0" fillId="0" borderId="1" xfId="6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176" fontId="0" fillId="0" borderId="1" xfId="1" applyNumberFormat="1" applyFont="1" applyBorder="1" applyAlignment="1">
      <alignment horizontal="center" vertical="center"/>
    </xf>
    <xf numFmtId="2" fontId="0" fillId="0" borderId="1" xfId="3" applyNumberFormat="1" applyFont="1" applyBorder="1" applyAlignment="1">
      <alignment horizontal="center" vertical="center"/>
    </xf>
    <xf numFmtId="2" fontId="0" fillId="0" borderId="1" xfId="3" applyNumberFormat="1" applyFont="1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/>
    <xf numFmtId="9" fontId="0" fillId="7" borderId="1" xfId="6" applyFont="1" applyFill="1" applyBorder="1" applyAlignment="1">
      <alignment horizontal="left" vertical="center" wrapText="1"/>
    </xf>
    <xf numFmtId="9" fontId="2" fillId="7" borderId="1" xfId="6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81" fontId="8" fillId="6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10" fillId="6" borderId="0" xfId="0" applyFont="1" applyFill="1" applyBorder="1" applyAlignment="1"/>
    <xf numFmtId="9" fontId="2" fillId="9" borderId="1" xfId="6" applyFont="1" applyFill="1" applyBorder="1" applyAlignment="1">
      <alignment horizontal="center"/>
    </xf>
    <xf numFmtId="0" fontId="8" fillId="10" borderId="1" xfId="0" applyFont="1" applyFill="1" applyBorder="1" applyAlignment="1"/>
    <xf numFmtId="0" fontId="11" fillId="11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10" borderId="1" xfId="3" applyNumberFormat="1" applyFont="1" applyFill="1" applyBorder="1" applyAlignment="1">
      <alignment horizontal="center" vertical="center"/>
    </xf>
    <xf numFmtId="2" fontId="0" fillId="9" borderId="2" xfId="3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right"/>
    </xf>
    <xf numFmtId="181" fontId="0" fillId="10" borderId="1" xfId="6" applyNumberFormat="1" applyFont="1" applyFill="1" applyBorder="1" applyAlignment="1">
      <alignment horizontal="center" vertical="center"/>
    </xf>
    <xf numFmtId="181" fontId="0" fillId="9" borderId="2" xfId="6" applyNumberFormat="1" applyFont="1" applyFill="1" applyBorder="1" applyAlignment="1">
      <alignment horizontal="center" vertical="center"/>
    </xf>
    <xf numFmtId="2" fontId="12" fillId="9" borderId="1" xfId="3" applyNumberFormat="1" applyFont="1" applyFill="1" applyBorder="1" applyAlignment="1">
      <alignment horizontal="center" vertical="center"/>
    </xf>
    <xf numFmtId="2" fontId="0" fillId="9" borderId="1" xfId="3" applyNumberFormat="1" applyFont="1" applyFill="1" applyBorder="1" applyAlignment="1">
      <alignment horizontal="center" vertical="center"/>
    </xf>
    <xf numFmtId="181" fontId="0" fillId="12" borderId="1" xfId="6" applyNumberFormat="1" applyFont="1" applyFill="1" applyBorder="1" applyAlignment="1">
      <alignment horizontal="center" vertical="center"/>
    </xf>
    <xf numFmtId="2" fontId="8" fillId="6" borderId="0" xfId="0" applyNumberFormat="1" applyFont="1" applyFill="1" applyBorder="1" applyAlignment="1"/>
    <xf numFmtId="2" fontId="13" fillId="10" borderId="1" xfId="3" applyNumberFormat="1" applyFont="1" applyFill="1" applyBorder="1" applyAlignment="1">
      <alignment horizontal="center" vertical="center"/>
    </xf>
    <xf numFmtId="2" fontId="13" fillId="9" borderId="2" xfId="3" applyNumberFormat="1" applyFont="1" applyFill="1" applyBorder="1" applyAlignment="1">
      <alignment horizontal="center" vertical="center"/>
    </xf>
    <xf numFmtId="2" fontId="0" fillId="9" borderId="3" xfId="3" applyNumberFormat="1" applyFont="1" applyFill="1" applyBorder="1" applyAlignment="1">
      <alignment horizontal="left" vertical="center"/>
    </xf>
    <xf numFmtId="2" fontId="0" fillId="9" borderId="4" xfId="3" applyNumberFormat="1" applyFont="1" applyFill="1" applyBorder="1" applyAlignment="1">
      <alignment horizontal="left" vertical="center"/>
    </xf>
    <xf numFmtId="43" fontId="8" fillId="6" borderId="0" xfId="1" applyFont="1" applyFill="1" applyBorder="1" applyAlignment="1"/>
    <xf numFmtId="43" fontId="0" fillId="10" borderId="1" xfId="1" applyNumberFormat="1" applyFont="1" applyFill="1" applyBorder="1" applyAlignment="1">
      <alignment horizontal="center" vertical="center"/>
    </xf>
    <xf numFmtId="43" fontId="8" fillId="6" borderId="0" xfId="0" applyNumberFormat="1" applyFont="1" applyFill="1" applyBorder="1" applyAlignment="1"/>
    <xf numFmtId="183" fontId="0" fillId="9" borderId="1" xfId="3" applyNumberFormat="1" applyFont="1" applyFill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1" fontId="2" fillId="7" borderId="1" xfId="0" applyNumberFormat="1" applyFont="1" applyFill="1" applyBorder="1" applyAlignment="1">
      <alignment horizontal="center" wrapText="1"/>
    </xf>
    <xf numFmtId="43" fontId="0" fillId="0" borderId="1" xfId="1" applyFont="1" applyFill="1" applyBorder="1" applyAlignment="1">
      <alignment horizontal="center"/>
    </xf>
    <xf numFmtId="43" fontId="8" fillId="0" borderId="1" xfId="1" applyFont="1" applyFill="1" applyBorder="1" applyAlignment="1">
      <alignment horizontal="center"/>
    </xf>
    <xf numFmtId="43" fontId="0" fillId="0" borderId="0" xfId="0" applyNumberFormat="1" applyFont="1" applyAlignment="1"/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176" fontId="14" fillId="6" borderId="1" xfId="1" applyNumberFormat="1" applyFont="1" applyFill="1" applyBorder="1" applyAlignment="1"/>
    <xf numFmtId="0" fontId="14" fillId="6" borderId="0" xfId="0" applyFont="1" applyFill="1" applyBorder="1" applyAlignment="1"/>
    <xf numFmtId="0" fontId="15" fillId="13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4" fillId="6" borderId="1" xfId="0" applyFont="1" applyFill="1" applyBorder="1" applyAlignment="1"/>
    <xf numFmtId="0" fontId="9" fillId="0" borderId="1" xfId="0" applyFont="1" applyBorder="1" applyAlignment="1">
      <alignment horizontal="right" vertical="center"/>
    </xf>
    <xf numFmtId="0" fontId="14" fillId="6" borderId="1" xfId="0" applyFont="1" applyFill="1" applyBorder="1" applyAlignment="1">
      <alignment horizontal="right"/>
    </xf>
    <xf numFmtId="184" fontId="14" fillId="6" borderId="1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/>
    </xf>
    <xf numFmtId="9" fontId="2" fillId="9" borderId="7" xfId="6" applyFont="1" applyFill="1" applyBorder="1" applyAlignment="1">
      <alignment horizontal="center"/>
    </xf>
    <xf numFmtId="184" fontId="8" fillId="0" borderId="0" xfId="0" applyNumberFormat="1" applyFont="1" applyBorder="1" applyAlignment="1">
      <alignment horizontal="center"/>
    </xf>
    <xf numFmtId="9" fontId="2" fillId="9" borderId="8" xfId="6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9" fontId="2" fillId="9" borderId="10" xfId="6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0" fillId="0" borderId="0" xfId="0" applyFont="1" applyAlignment="1">
      <alignment vertical="center"/>
    </xf>
    <xf numFmtId="0" fontId="0" fillId="10" borderId="0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176" fontId="0" fillId="4" borderId="1" xfId="1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176" fontId="9" fillId="4" borderId="1" xfId="1" applyNumberFormat="1" applyFont="1" applyFill="1" applyBorder="1" applyAlignment="1">
      <alignment vertical="center"/>
    </xf>
    <xf numFmtId="0" fontId="0" fillId="4" borderId="1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2" fillId="10" borderId="11" xfId="0" applyFont="1" applyFill="1" applyBorder="1" applyAlignment="1">
      <alignment vertical="center"/>
    </xf>
    <xf numFmtId="0" fontId="2" fillId="10" borderId="2" xfId="0" applyFont="1" applyFill="1" applyBorder="1" applyAlignment="1">
      <alignment vertical="center"/>
    </xf>
    <xf numFmtId="0" fontId="9" fillId="0" borderId="1" xfId="0" applyFont="1" applyFill="1" applyBorder="1" applyAlignment="1"/>
    <xf numFmtId="176" fontId="2" fillId="10" borderId="2" xfId="1" applyNumberFormat="1" applyFont="1" applyFill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9" fontId="17" fillId="9" borderId="0" xfId="0" applyNumberFormat="1" applyFont="1" applyFill="1" applyBorder="1" applyAlignment="1">
      <alignment horizontal="left" vertical="center"/>
    </xf>
    <xf numFmtId="0" fontId="9" fillId="9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 applyProtection="1">
      <alignment horizontal="right" vertical="center"/>
      <protection locked="0"/>
    </xf>
    <xf numFmtId="9" fontId="8" fillId="9" borderId="0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 wrapText="1"/>
    </xf>
    <xf numFmtId="9" fontId="0" fillId="4" borderId="1" xfId="6" applyFont="1" applyFill="1" applyBorder="1" applyAlignment="1">
      <alignment horizontal="right" vertical="center"/>
    </xf>
    <xf numFmtId="2" fontId="0" fillId="4" borderId="1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2" fontId="0" fillId="0" borderId="1" xfId="0" applyNumberFormat="1" applyFont="1" applyBorder="1" applyAlignment="1">
      <alignment horizontal="right" vertical="center"/>
    </xf>
    <xf numFmtId="0" fontId="18" fillId="0" borderId="0" xfId="0" applyFont="1" applyAlignment="1">
      <alignment horizontal="left" vertical="center"/>
    </xf>
    <xf numFmtId="9" fontId="9" fillId="0" borderId="1" xfId="0" applyNumberFormat="1" applyFont="1" applyBorder="1" applyAlignment="1">
      <alignment horizontal="left" vertical="center" wrapText="1"/>
    </xf>
    <xf numFmtId="1" fontId="14" fillId="0" borderId="1" xfId="0" applyNumberFormat="1" applyFont="1" applyBorder="1" applyAlignment="1">
      <alignment horizontal="right" vertical="center"/>
    </xf>
    <xf numFmtId="9" fontId="2" fillId="9" borderId="11" xfId="0" applyNumberFormat="1" applyFont="1" applyFill="1" applyBorder="1" applyAlignment="1">
      <alignment horizontal="center" vertical="center"/>
    </xf>
    <xf numFmtId="9" fontId="2" fillId="9" borderId="12" xfId="0" applyNumberFormat="1" applyFont="1" applyFill="1" applyBorder="1" applyAlignment="1">
      <alignment horizontal="center" vertical="center"/>
    </xf>
    <xf numFmtId="9" fontId="2" fillId="9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9" fillId="10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9" fontId="0" fillId="0" borderId="1" xfId="0" applyNumberFormat="1" applyFont="1" applyBorder="1" applyAlignment="1">
      <alignment horizontal="left" vertical="center" wrapText="1"/>
    </xf>
    <xf numFmtId="43" fontId="0" fillId="10" borderId="1" xfId="1" applyNumberFormat="1" applyFont="1" applyFill="1" applyBorder="1" applyAlignment="1">
      <alignment horizontal="right" vertical="center"/>
    </xf>
    <xf numFmtId="43" fontId="0" fillId="9" borderId="1" xfId="1" applyNumberFormat="1" applyFont="1" applyFill="1" applyBorder="1" applyAlignment="1">
      <alignment horizontal="right" vertical="center"/>
    </xf>
    <xf numFmtId="9" fontId="0" fillId="0" borderId="1" xfId="0" applyNumberFormat="1" applyFont="1" applyBorder="1" applyAlignment="1">
      <alignment horizontal="left" vertical="center"/>
    </xf>
    <xf numFmtId="177" fontId="0" fillId="10" borderId="1" xfId="1" applyNumberFormat="1" applyFont="1" applyFill="1" applyBorder="1" applyAlignment="1">
      <alignment horizontal="right" vertical="center"/>
    </xf>
    <xf numFmtId="177" fontId="0" fillId="9" borderId="1" xfId="1" applyNumberFormat="1" applyFont="1" applyFill="1" applyBorder="1" applyAlignment="1">
      <alignment horizontal="right" vertical="center"/>
    </xf>
    <xf numFmtId="0" fontId="3" fillId="14" borderId="1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176" fontId="9" fillId="0" borderId="1" xfId="1" applyNumberFormat="1" applyFont="1" applyBorder="1" applyAlignment="1">
      <alignment horizontal="center" vertical="center"/>
    </xf>
    <xf numFmtId="182" fontId="9" fillId="0" borderId="1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1" fontId="9" fillId="12" borderId="0" xfId="0" applyNumberFormat="1" applyFont="1" applyFill="1" applyAlignment="1">
      <alignment horizontal="center" vertical="center"/>
    </xf>
    <xf numFmtId="0" fontId="3" fillId="0" borderId="0" xfId="0" applyFont="1" applyAlignment="1" applyProtection="1">
      <alignment horizontal="left" vertical="center"/>
    </xf>
    <xf numFmtId="49" fontId="2" fillId="7" borderId="1" xfId="1" applyNumberFormat="1" applyFont="1" applyFill="1" applyBorder="1" applyAlignment="1" quotePrefix="1">
      <alignment horizontal="center" vertical="center" wrapText="1"/>
    </xf>
    <xf numFmtId="0" fontId="7" fillId="0" borderId="0" xfId="0" applyFont="1" applyBorder="1" applyAlignment="1" quotePrefix="1">
      <alignment vertical="center" wrapText="1"/>
    </xf>
  </cellXfs>
  <cellStyles count="9">
    <cellStyle name="Normal" xfId="0" builtinId="0"/>
    <cellStyle name="Comma" xfId="1" builtinId="3"/>
    <cellStyle name="Comma 2" xfId="2"/>
    <cellStyle name="Normal 2" xfId="3"/>
    <cellStyle name="Currency" xfId="4" builtinId="4"/>
    <cellStyle name="Comma[0]" xfId="5" builtinId="6"/>
    <cellStyle name="Percent" xfId="6" builtinId="5"/>
    <cellStyle name="Currency[0]" xfId="7" builtinId="7"/>
    <cellStyle name="Normal 3" xf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2"/>
  <sheetViews>
    <sheetView showGridLines="0" tabSelected="1" zoomScale="80" zoomScaleNormal="80" workbookViewId="0">
      <selection activeCell="C5" sqref="C5"/>
    </sheetView>
  </sheetViews>
  <sheetFormatPr defaultColWidth="9" defaultRowHeight="14.25" outlineLevelCol="6"/>
  <cols>
    <col min="1" max="1" width="4.21666666666667" style="97" customWidth="1"/>
    <col min="2" max="2" width="32.2833333333333" style="98" customWidth="1"/>
    <col min="3" max="3" width="15.425" style="98" customWidth="1"/>
    <col min="4" max="4" width="15.3083333333333" style="98" customWidth="1"/>
    <col min="5" max="5" width="51.4" style="97" customWidth="1"/>
    <col min="6" max="6" width="17.425" style="97" customWidth="1"/>
    <col min="7" max="8" width="9.56666666666667" style="97" customWidth="1"/>
    <col min="9" max="9" width="3.9" style="97" customWidth="1"/>
  </cols>
  <sheetData>
    <row r="1" spans="2:7">
      <c r="B1" s="99" t="s">
        <v>0</v>
      </c>
      <c r="C1" s="100"/>
      <c r="E1" s="101"/>
      <c r="F1" s="101"/>
      <c r="G1" s="101"/>
    </row>
    <row r="2" spans="2:7">
      <c r="B2" s="102" t="s">
        <v>1</v>
      </c>
      <c r="C2" s="102"/>
      <c r="E2" s="101"/>
      <c r="F2" s="101"/>
      <c r="G2" s="101"/>
    </row>
    <row r="3" ht="15" spans="2:7">
      <c r="B3" s="103" t="s">
        <v>2</v>
      </c>
      <c r="C3" s="103"/>
      <c r="E3" s="104" t="s">
        <v>3</v>
      </c>
      <c r="F3" s="104"/>
      <c r="G3" s="101"/>
    </row>
    <row r="4" ht="15" spans="2:7">
      <c r="B4" s="105" t="s">
        <v>4</v>
      </c>
      <c r="C4" s="106">
        <f>F7</f>
        <v>3513703</v>
      </c>
      <c r="D4" s="107" t="str">
        <f>IF(AND(Prem_Mode="Monthly",SA&lt;500000),"For Monthly mode minimum Sum Assured should be Rs.5,00,000","")</f>
        <v/>
      </c>
      <c r="E4" s="108" t="str">
        <f>IF(ST_Indicator="No",CONCATENATE('Product Data n Calcs'!S24,'Product Data n Calcs'!S26,'Product Data n Calcs'!S27),CONCATENATE('Product Data n Calcs'!S24,'Product Data n Calcs'!S25,'Product Data n Calcs'!S27))</f>
        <v>Orig. Installment Premium (Rs.) EXCLUDING Service Tax for Year 1: </v>
      </c>
      <c r="F4" s="109">
        <v>300000</v>
      </c>
      <c r="G4" s="101"/>
    </row>
    <row r="5" ht="15" spans="2:7">
      <c r="B5" s="105" t="s">
        <v>5</v>
      </c>
      <c r="C5" s="110">
        <v>40</v>
      </c>
      <c r="D5" s="107" t="str">
        <f>IF(AND(Prem_Mode="Monthly",Age&gt;45),"Maximum Entry Age allowed under Monthly Premium Mode is 45","")</f>
        <v/>
      </c>
      <c r="E5" s="111"/>
      <c r="F5" s="111"/>
      <c r="G5" s="101"/>
    </row>
    <row r="6" ht="15" spans="2:7">
      <c r="B6" s="105" t="s">
        <v>6</v>
      </c>
      <c r="C6" s="110" t="s">
        <v>7</v>
      </c>
      <c r="E6" s="112" t="s">
        <v>8</v>
      </c>
      <c r="F6" s="113"/>
      <c r="G6" s="101"/>
    </row>
    <row r="7" ht="15" spans="2:7">
      <c r="B7" s="105" t="s">
        <v>9</v>
      </c>
      <c r="C7" s="110" t="s">
        <v>10</v>
      </c>
      <c r="E7" s="114" t="s">
        <v>11</v>
      </c>
      <c r="F7" s="115">
        <f>'Product Data n Calcs'!BL1</f>
        <v>3513703</v>
      </c>
      <c r="G7" s="101"/>
    </row>
    <row r="8" ht="15" spans="2:7">
      <c r="B8" s="105" t="s">
        <v>12</v>
      </c>
      <c r="C8" s="110" t="s">
        <v>13</v>
      </c>
      <c r="E8" s="111"/>
      <c r="F8" s="111"/>
      <c r="G8" s="101"/>
    </row>
    <row r="9" ht="15" spans="2:7">
      <c r="B9" s="105" t="s">
        <v>14</v>
      </c>
      <c r="C9" s="110" t="s">
        <v>15</v>
      </c>
      <c r="D9" s="107" t="str">
        <f>IF(AND(Staff_Case="Yes",Direct_sale="Yes"),"Both Staff and Direct cannot be Yes","")</f>
        <v/>
      </c>
      <c r="E9" s="111"/>
      <c r="F9" s="111"/>
      <c r="G9" s="101"/>
    </row>
    <row r="10" ht="15" spans="2:7">
      <c r="B10" s="105" t="s">
        <v>16</v>
      </c>
      <c r="C10" s="110" t="s">
        <v>17</v>
      </c>
      <c r="D10" s="107"/>
      <c r="E10" s="86"/>
      <c r="F10" s="111"/>
      <c r="G10" s="101"/>
    </row>
    <row r="11" ht="15" spans="2:7">
      <c r="B11" s="105" t="s">
        <v>18</v>
      </c>
      <c r="C11" s="106">
        <v>20</v>
      </c>
      <c r="D11" s="116" t="str">
        <f>IF(AND(PT&amp;PPT="3030",Age&gt;50),"Maximum Entry Age under this PT-PPT combination is 50","")</f>
        <v/>
      </c>
      <c r="E11" s="86"/>
      <c r="F11" s="111"/>
      <c r="G11" s="101"/>
    </row>
    <row r="12" ht="15" spans="2:7">
      <c r="B12" s="105" t="s">
        <v>19</v>
      </c>
      <c r="C12" s="110">
        <v>10</v>
      </c>
      <c r="D12" s="107" t="str">
        <f>IF((PPT='Product Data n Calcs'!Y34)+(PPT='Product Data n Calcs'!Y35)+(PPT='Product Data n Calcs'!Y36)+(PPT='Product Data n Calcs'!Y37)=0,"This PPT is not allowed, select other available PPTs from the drop down list","")</f>
        <v/>
      </c>
      <c r="E12" s="86"/>
      <c r="F12" s="86"/>
      <c r="G12" s="101"/>
    </row>
    <row r="13" ht="15" spans="2:7">
      <c r="B13" s="105" t="s">
        <v>20</v>
      </c>
      <c r="C13" s="110" t="s">
        <v>15</v>
      </c>
      <c r="D13" s="107" t="str">
        <f>IF(SETT_OPT="Yes",IF(PLAN_OPTION="Endowment WL","This option is available under Endowment Option only",""),"")</f>
        <v/>
      </c>
      <c r="E13" s="117" t="s">
        <v>21</v>
      </c>
      <c r="F13" s="118"/>
      <c r="G13" s="101"/>
    </row>
    <row r="14" ht="25.5" spans="2:7">
      <c r="B14" s="119" t="s">
        <v>22</v>
      </c>
      <c r="C14" s="120" t="s">
        <v>13</v>
      </c>
      <c r="E14" s="121" t="s">
        <v>23</v>
      </c>
      <c r="F14" s="118"/>
      <c r="G14" s="101"/>
    </row>
    <row r="15" spans="5:7">
      <c r="E15" s="121" t="s">
        <v>24</v>
      </c>
      <c r="F15" s="118"/>
      <c r="G15" s="101"/>
    </row>
    <row r="16" spans="5:7">
      <c r="E16" s="101"/>
      <c r="F16" s="101"/>
      <c r="G16" s="101"/>
    </row>
    <row r="17" ht="15" spans="2:7">
      <c r="B17" s="122" t="s">
        <v>25</v>
      </c>
      <c r="C17" s="122"/>
      <c r="E17" s="101"/>
      <c r="F17" s="101"/>
      <c r="G17" s="101"/>
    </row>
    <row r="18" ht="15" spans="2:7">
      <c r="B18" s="105" t="s">
        <v>26</v>
      </c>
      <c r="C18" s="123">
        <v>0</v>
      </c>
      <c r="E18" s="101"/>
      <c r="F18" s="101"/>
      <c r="G18" s="101"/>
    </row>
    <row r="19" ht="16.5" customHeight="1" spans="2:7">
      <c r="B19" s="105" t="s">
        <v>27</v>
      </c>
      <c r="C19" s="124">
        <v>0</v>
      </c>
      <c r="E19" s="101"/>
      <c r="F19" s="101"/>
      <c r="G19" s="101"/>
    </row>
    <row r="20" ht="15" spans="1:7">
      <c r="A20" s="125"/>
      <c r="B20" s="105" t="s">
        <v>28</v>
      </c>
      <c r="C20" s="126">
        <v>0</v>
      </c>
      <c r="D20" s="127"/>
      <c r="E20" s="101"/>
      <c r="F20" s="101"/>
      <c r="G20" s="101"/>
    </row>
    <row r="21" spans="1:7">
      <c r="A21" s="125"/>
      <c r="E21" s="101"/>
      <c r="F21" s="101"/>
      <c r="G21" s="101"/>
    </row>
    <row r="22" ht="25.5" spans="1:7">
      <c r="A22" s="125"/>
      <c r="B22" s="128" t="s">
        <v>29</v>
      </c>
      <c r="C22" s="129">
        <f>IF(ST_Indicator="No",'Product Data n Calcs'!Y23,'Product Data n Calcs'!Y25)</f>
        <v>299999.96</v>
      </c>
      <c r="D22" s="125"/>
      <c r="E22" s="101"/>
      <c r="F22" s="101"/>
      <c r="G22" s="101"/>
    </row>
    <row r="23" spans="1:7">
      <c r="A23" s="125"/>
      <c r="B23" s="125"/>
      <c r="C23" s="125"/>
      <c r="D23" s="125"/>
      <c r="E23" s="101"/>
      <c r="F23" s="101"/>
      <c r="G23" s="101"/>
    </row>
    <row r="24" ht="15" spans="1:7">
      <c r="A24" s="125"/>
      <c r="B24" s="130" t="str">
        <f>'Product Data n Calcs'!$X$22</f>
        <v>First Year Modal Prem Calcs</v>
      </c>
      <c r="C24" s="131"/>
      <c r="D24" s="132"/>
      <c r="E24" s="101"/>
      <c r="F24" s="101"/>
      <c r="G24" s="101"/>
    </row>
    <row r="25" spans="1:7">
      <c r="A25" s="125"/>
      <c r="B25" s="133"/>
      <c r="C25" s="134" t="s">
        <v>30</v>
      </c>
      <c r="D25" s="135" t="s">
        <v>31</v>
      </c>
      <c r="E25" s="101"/>
      <c r="F25" s="101"/>
      <c r="G25" s="101"/>
    </row>
    <row r="26" ht="28.5" spans="1:7">
      <c r="A26" s="44"/>
      <c r="B26" s="136" t="str">
        <f>'Product Data n Calcs'!X23</f>
        <v>Modal Premium (Basic Prem + Extra Prem, incl. Disc.)</v>
      </c>
      <c r="C26" s="137">
        <f>'Product Data n Calcs'!Y23</f>
        <v>299999.96</v>
      </c>
      <c r="D26" s="138">
        <f>'Product Data n Calcs'!Z23</f>
        <v>300000</v>
      </c>
      <c r="E26" s="101"/>
      <c r="F26" s="101"/>
      <c r="G26" s="101"/>
    </row>
    <row r="27" spans="1:7">
      <c r="A27" s="44"/>
      <c r="B27" s="139" t="str">
        <f>'Product Data n Calcs'!X24</f>
        <v>Serv. Tax</v>
      </c>
      <c r="C27" s="140">
        <f>'Product Data n Calcs'!Y24</f>
        <v>13500</v>
      </c>
      <c r="D27" s="141">
        <f>'Product Data n Calcs'!Z24</f>
        <v>13500</v>
      </c>
      <c r="E27" s="101"/>
      <c r="F27" s="101"/>
      <c r="G27" s="101"/>
    </row>
    <row r="28" spans="1:7">
      <c r="A28" s="44"/>
      <c r="B28" s="139" t="str">
        <f>'Product Data n Calcs'!X25</f>
        <v>Total Modal Premium</v>
      </c>
      <c r="C28" s="140">
        <f>'Product Data n Calcs'!Y25</f>
        <v>313499.96</v>
      </c>
      <c r="D28" s="138">
        <f>'Product Data n Calcs'!Z25</f>
        <v>313500</v>
      </c>
      <c r="E28" s="101"/>
      <c r="F28" s="101"/>
      <c r="G28" s="101"/>
    </row>
    <row r="29" spans="1:7">
      <c r="A29" s="44"/>
      <c r="B29" s="139" t="str">
        <f>'Product Data n Calcs'!X26</f>
        <v>Annualized Premium</v>
      </c>
      <c r="C29" s="137">
        <f>'Product Data n Calcs'!Y26</f>
        <v>299999.96</v>
      </c>
      <c r="D29" s="138">
        <f>'Product Data n Calcs'!Z26</f>
        <v>300000</v>
      </c>
      <c r="E29" s="101"/>
      <c r="F29" s="101"/>
      <c r="G29" s="101"/>
    </row>
    <row r="30" spans="1:7">
      <c r="A30" s="44"/>
      <c r="B30" s="97"/>
      <c r="C30" s="97"/>
      <c r="D30" s="97"/>
      <c r="E30" s="101"/>
      <c r="F30" s="101"/>
      <c r="G30" s="101"/>
    </row>
    <row r="31" ht="15" spans="1:7">
      <c r="A31" s="44"/>
      <c r="B31" s="130" t="s">
        <v>32</v>
      </c>
      <c r="C31" s="131"/>
      <c r="D31" s="132"/>
      <c r="E31" s="101"/>
      <c r="F31" s="101"/>
      <c r="G31" s="101"/>
    </row>
    <row r="32" spans="1:7">
      <c r="A32" s="44"/>
      <c r="B32" s="133"/>
      <c r="C32" s="134" t="s">
        <v>30</v>
      </c>
      <c r="D32" s="135" t="s">
        <v>31</v>
      </c>
      <c r="E32" s="101"/>
      <c r="F32" s="101"/>
      <c r="G32" s="101"/>
    </row>
    <row r="33" ht="28.5" spans="1:7">
      <c r="A33" s="44"/>
      <c r="B33" s="136" t="str">
        <f>'Product Data n Calcs'!X29</f>
        <v>Modal Premium (Basic Prem + Extra Prem, incl. Disc.)</v>
      </c>
      <c r="C33" s="137">
        <f>'Product Data n Calcs'!Y29</f>
        <v>299999.96</v>
      </c>
      <c r="D33" s="138">
        <f>'Product Data n Calcs'!Z29</f>
        <v>300000</v>
      </c>
      <c r="E33" s="101"/>
      <c r="F33" s="101"/>
      <c r="G33" s="101"/>
    </row>
    <row r="34" spans="1:7">
      <c r="A34" s="44"/>
      <c r="B34" s="139" t="str">
        <f>'Product Data n Calcs'!X30</f>
        <v>Serv. Tax</v>
      </c>
      <c r="C34" s="137">
        <f>'Product Data n Calcs'!Y30</f>
        <v>6750</v>
      </c>
      <c r="D34" s="141">
        <f>'Product Data n Calcs'!Z30</f>
        <v>6750</v>
      </c>
      <c r="E34" s="101"/>
      <c r="F34" s="101"/>
      <c r="G34" s="101"/>
    </row>
    <row r="35" spans="1:7">
      <c r="A35" s="44"/>
      <c r="B35" s="139" t="str">
        <f>'Product Data n Calcs'!X31</f>
        <v>Total Modal Premium</v>
      </c>
      <c r="C35" s="137">
        <f>'Product Data n Calcs'!Y31</f>
        <v>306749.96</v>
      </c>
      <c r="D35" s="138">
        <f>'Product Data n Calcs'!Z31</f>
        <v>306750</v>
      </c>
      <c r="E35" s="101"/>
      <c r="F35" s="101"/>
      <c r="G35" s="101"/>
    </row>
    <row r="36" spans="1:7">
      <c r="A36" s="44"/>
      <c r="B36" s="139" t="str">
        <f>'Product Data n Calcs'!X32</f>
        <v>Annualized Premium</v>
      </c>
      <c r="C36" s="137">
        <f>'Product Data n Calcs'!Y32</f>
        <v>299999.96</v>
      </c>
      <c r="D36" s="138">
        <f>'Product Data n Calcs'!Z32</f>
        <v>300000</v>
      </c>
      <c r="E36" s="101"/>
      <c r="F36" s="101"/>
      <c r="G36" s="101"/>
    </row>
    <row r="37" spans="1:7">
      <c r="A37" s="44"/>
      <c r="B37" s="44"/>
      <c r="C37" s="44"/>
      <c r="E37" s="101"/>
      <c r="F37" s="101"/>
      <c r="G37" s="101"/>
    </row>
    <row r="38" ht="25.5" spans="1:7">
      <c r="A38" s="44"/>
      <c r="B38" s="142" t="s">
        <v>33</v>
      </c>
      <c r="C38" s="143" t="s">
        <v>34</v>
      </c>
      <c r="E38" s="101"/>
      <c r="F38" s="101"/>
      <c r="G38" s="101"/>
    </row>
    <row r="39" spans="2:7">
      <c r="B39" s="144" t="s">
        <v>35</v>
      </c>
      <c r="C39" s="145">
        <v>0.045</v>
      </c>
      <c r="G39" s="101"/>
    </row>
    <row r="40" ht="25.5" customHeight="1" spans="2:7">
      <c r="B40" s="144" t="s">
        <v>36</v>
      </c>
      <c r="C40" s="145">
        <v>0.0225</v>
      </c>
      <c r="G40" s="101"/>
    </row>
    <row r="41" spans="2:3">
      <c r="B41" s="146"/>
      <c r="C41" s="146"/>
    </row>
    <row r="42" spans="2:4">
      <c r="B42" s="146"/>
      <c r="C42" s="147">
        <f>IF(C22=0,"NA",(C22-F4))</f>
        <v>-0.0399999999790452</v>
      </c>
      <c r="D42" s="148" t="s">
        <v>37</v>
      </c>
    </row>
  </sheetData>
  <protectedRanges>
    <protectedRange sqref="C18:C20" name="Range2" securityDescriptor=""/>
    <protectedRange sqref="C4:C10 C13" name="Range1" securityDescriptor=""/>
    <protectedRange sqref="C14" name="Range1_1" securityDescriptor=""/>
  </protectedRanges>
  <sortState caseSensitive="0" columnSort="0" ref="T2:U24">
    <sortCondition descending="0" ref="T2:T24"/>
  </sortState>
  <mergeCells count="6">
    <mergeCell ref="B2:C2"/>
    <mergeCell ref="B3:C3"/>
    <mergeCell ref="E3:F3"/>
    <mergeCell ref="B17:C17"/>
    <mergeCell ref="B24:D24"/>
    <mergeCell ref="B31:D31"/>
  </mergeCells>
  <dataValidations count="11">
    <dataValidation type="decimal" operator="between" allowBlank="1" showInputMessage="1" showErrorMessage="1" prompt="Enter Decimal between 0 and 9." sqref="C19">
      <formula1>0</formula1>
      <formula2>9</formula2>
    </dataValidation>
    <dataValidation type="list" showInputMessage="1" showErrorMessage="1" sqref="C18">
      <formula1>"0%,25%,50%,75%,100%,125%,150%,175%,225%,275%,350%"</formula1>
    </dataValidation>
    <dataValidation type="list" showInputMessage="1" showErrorMessage="1" sqref="C7">
      <formula1>"M,F"</formula1>
    </dataValidation>
    <dataValidation type="list" allowBlank="1" showInputMessage="1" showErrorMessage="1" sqref="C6">
      <formula1>"Yearly,Monthly"</formula1>
    </dataValidation>
    <dataValidation type="whole" operator="between" allowBlank="1" showInputMessage="1" showErrorMessage="1" errorTitle="Entry Age not allowed" error="Enter age (last birthday) between 18 and 55 (For Annual mode) &amp; 45&#10;(For Monthly Mode)." prompt="Enter age (last birthday) between 18 and 55 (For Annual mode) &amp; 45 (For Monthly Mode). For PT 30 and PPT 30, enter age (last birthday) between 18 and 50 (For Annual mode) &amp; 45 (For Monthly Mode)." sqref="C5">
      <formula1>18</formula1>
      <formula2>55</formula2>
    </dataValidation>
    <dataValidation allowBlank="1" showInputMessage="1" showErrorMessage="1" prompt="If MMR is yes then &gt;1&#10;&#10;i.e 2,3,4....." sqref="C20"/>
    <dataValidation type="list" showInputMessage="1" showErrorMessage="1" sqref="C8:C9 C13:C14">
      <formula1>"Yes,No"</formula1>
    </dataValidation>
    <dataValidation type="whole" operator="greaterThanOrEqual" allowBlank="1" showInputMessage="1" showErrorMessage="1" prompt="Minimum SA is:&#10;Yearly: 300,000&#10;Monthly: 500,000" sqref="C4">
      <formula1>300000</formula1>
    </dataValidation>
    <dataValidation type="list" allowBlank="1" showInputMessage="1" showErrorMessage="1" sqref="C11">
      <formula1>'Product Data n Calcs'!$S$35:$S$39</formula1>
    </dataValidation>
    <dataValidation type="list" allowBlank="1" showInputMessage="1" showErrorMessage="1" sqref="C12">
      <formula1>'Product Data n Calcs'!$Y$34:$Y$37</formula1>
    </dataValidation>
    <dataValidation type="list" showInputMessage="1" showErrorMessage="1" sqref="C10">
      <formula1>"Endowment,Endowment WL"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984"/>
  <sheetViews>
    <sheetView showGridLines="0" zoomScale="80" zoomScaleNormal="80" topLeftCell="B1" workbookViewId="0">
      <selection activeCell="D6" sqref="D6"/>
    </sheetView>
  </sheetViews>
  <sheetFormatPr defaultColWidth="9" defaultRowHeight="14.25"/>
  <cols>
    <col min="1" max="1" width="6.14166666666667" style="18" customWidth="1"/>
    <col min="2" max="2" width="9.85833333333333" style="18" customWidth="1"/>
    <col min="3" max="3" width="24.8583333333333" style="18" customWidth="1"/>
    <col min="4" max="4" width="7.70833333333333" style="18" customWidth="1"/>
    <col min="5" max="5" width="8.14166666666667" style="18" customWidth="1"/>
    <col min="6" max="6" width="8" style="18" customWidth="1"/>
    <col min="7" max="7" width="8.28333333333333" style="18" customWidth="1"/>
    <col min="8" max="8" width="7.56666666666667" style="18" customWidth="1"/>
    <col min="9" max="9" width="7.28333333333333" style="18" customWidth="1"/>
    <col min="10" max="12" width="7.56666666666667" style="18" customWidth="1"/>
    <col min="13" max="13" width="7" style="18" customWidth="1"/>
    <col min="14" max="14" width="6" style="18" customWidth="1"/>
    <col min="15" max="15" width="13.425" style="18" customWidth="1"/>
    <col min="16" max="16" width="12.7083333333333" style="18" customWidth="1"/>
    <col min="17" max="17" width="12.425" style="18" customWidth="1"/>
    <col min="18" max="18" width="12.2833333333333" style="18" customWidth="1"/>
    <col min="19" max="19" width="12.7083333333333" style="18" customWidth="1"/>
    <col min="20" max="22" width="10.8583333333333" style="18" customWidth="1"/>
    <col min="23" max="23" width="9.70833333333333" style="18" customWidth="1"/>
    <col min="24" max="24" width="34.2833333333333" style="18" customWidth="1"/>
    <col min="25" max="25" width="16" style="18" customWidth="1"/>
    <col min="26" max="26" width="23.425" style="18" customWidth="1"/>
    <col min="27" max="27" width="27.8583333333333" style="18" customWidth="1"/>
    <col min="28" max="28" width="19.8583333333333" style="18" customWidth="1"/>
    <col min="29" max="29" width="20.8583333333333" style="18" customWidth="1"/>
    <col min="30" max="30" width="9.14166666666667" style="18"/>
    <col min="31" max="31" width="6.70833333333333" style="18" customWidth="1"/>
    <col min="32" max="32" width="4.425" style="18" customWidth="1"/>
    <col min="33" max="33" width="3.28333333333333" style="18" customWidth="1"/>
    <col min="34" max="34" width="4.28333333333333" style="18" customWidth="1"/>
    <col min="35" max="44" width="7.70833333333333" style="18" customWidth="1"/>
    <col min="45" max="46" width="9.14166666666667" style="18"/>
    <col min="47" max="47" width="20" style="18" customWidth="1"/>
    <col min="48" max="55" width="8.56666666666667" style="18" customWidth="1"/>
    <col min="56" max="56" width="7.425" style="18" customWidth="1"/>
    <col min="57" max="58" width="8.56666666666667" style="18" customWidth="1"/>
    <col min="59" max="60" width="7.425" style="18" customWidth="1"/>
    <col min="61" max="63" width="9.14166666666667" style="18"/>
    <col min="64" max="64" width="20.1416666666667" style="18" customWidth="1"/>
    <col min="65" max="65" width="14" style="18" customWidth="1"/>
    <col min="66" max="16384" width="9.14166666666667" style="18"/>
  </cols>
  <sheetData>
    <row r="1" ht="15" spans="2:65">
      <c r="B1" s="19" t="s">
        <v>38</v>
      </c>
      <c r="C1" s="19"/>
      <c r="AI1" s="27" t="s">
        <v>39</v>
      </c>
      <c r="AU1" s="27" t="s">
        <v>40</v>
      </c>
      <c r="BL1" s="83">
        <f>VLOOKUP("OK",$BL$5:$BM$18,2,0)</f>
        <v>3513703</v>
      </c>
      <c r="BM1" s="84"/>
    </row>
    <row r="2" ht="13.5" customHeight="1" spans="2:65">
      <c r="B2" s="19" t="s">
        <v>41</v>
      </c>
      <c r="C2" s="20" t="s">
        <v>42</v>
      </c>
      <c r="O2" s="27" t="s">
        <v>43</v>
      </c>
      <c r="AF2" s="50" t="s">
        <v>44</v>
      </c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U2" s="50" t="s">
        <v>44</v>
      </c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L2" s="84"/>
      <c r="BM2" s="84"/>
    </row>
    <row r="3" ht="15" spans="2:65">
      <c r="B3" s="19"/>
      <c r="C3" s="19" t="str">
        <f>CONCATENATE('Premium Calculation'!B12,PPT,'Premium Calculation'!B11,PT)</f>
        <v>PPT10PT20</v>
      </c>
      <c r="D3" s="19" t="s">
        <v>45</v>
      </c>
      <c r="E3" s="19"/>
      <c r="F3" s="19"/>
      <c r="G3" s="19"/>
      <c r="H3" s="19"/>
      <c r="I3" s="19"/>
      <c r="J3" s="19"/>
      <c r="K3" s="19"/>
      <c r="L3" s="19"/>
      <c r="M3" s="19"/>
      <c r="O3" s="28"/>
      <c r="P3" s="28">
        <v>0</v>
      </c>
      <c r="Q3" s="28">
        <v>400000</v>
      </c>
      <c r="R3" s="28">
        <v>500000</v>
      </c>
      <c r="S3" s="28">
        <v>750000</v>
      </c>
      <c r="T3" s="28">
        <v>1000000</v>
      </c>
      <c r="U3" s="28">
        <v>2000000</v>
      </c>
      <c r="V3" s="28">
        <v>5000000</v>
      </c>
      <c r="W3" s="31"/>
      <c r="X3" s="21" t="s">
        <v>46</v>
      </c>
      <c r="Y3" s="21"/>
      <c r="AE3" s="51" t="s">
        <v>47</v>
      </c>
      <c r="AF3" s="52" t="s">
        <v>5</v>
      </c>
      <c r="AG3" s="52" t="s">
        <v>18</v>
      </c>
      <c r="AH3" s="52" t="s">
        <v>19</v>
      </c>
      <c r="AI3" s="52">
        <v>0.25</v>
      </c>
      <c r="AJ3" s="52">
        <v>0.5</v>
      </c>
      <c r="AK3" s="52">
        <v>0.75</v>
      </c>
      <c r="AL3" s="52">
        <v>1</v>
      </c>
      <c r="AM3" s="52">
        <v>1.25</v>
      </c>
      <c r="AN3" s="52">
        <v>1.5</v>
      </c>
      <c r="AO3" s="52">
        <v>1.75</v>
      </c>
      <c r="AP3" s="52">
        <v>2.25</v>
      </c>
      <c r="AQ3" s="52">
        <v>2.75</v>
      </c>
      <c r="AR3" s="52">
        <v>3.5</v>
      </c>
      <c r="AT3" s="71"/>
      <c r="AU3" s="74" t="s">
        <v>18</v>
      </c>
      <c r="AV3" s="75">
        <v>10</v>
      </c>
      <c r="AW3" s="75">
        <v>15</v>
      </c>
      <c r="AX3" s="75">
        <v>15</v>
      </c>
      <c r="AY3" s="75">
        <v>15</v>
      </c>
      <c r="AZ3" s="75">
        <v>15</v>
      </c>
      <c r="BA3" s="75">
        <v>20</v>
      </c>
      <c r="BB3" s="75">
        <v>20</v>
      </c>
      <c r="BC3" s="75">
        <v>20</v>
      </c>
      <c r="BD3" s="75">
        <v>20</v>
      </c>
      <c r="BE3" s="75">
        <v>25</v>
      </c>
      <c r="BF3" s="75">
        <v>25</v>
      </c>
      <c r="BG3" s="75">
        <v>25</v>
      </c>
      <c r="BH3" s="75">
        <v>30</v>
      </c>
      <c r="BL3" s="85" t="s">
        <v>48</v>
      </c>
      <c r="BM3" s="85"/>
    </row>
    <row r="4" ht="15" spans="4:65">
      <c r="D4" s="21">
        <v>0.25</v>
      </c>
      <c r="E4" s="21">
        <v>0.5</v>
      </c>
      <c r="F4" s="21">
        <v>0.75</v>
      </c>
      <c r="G4" s="21">
        <v>1</v>
      </c>
      <c r="H4" s="21">
        <v>1.25</v>
      </c>
      <c r="I4" s="21">
        <v>1.5</v>
      </c>
      <c r="J4" s="21">
        <v>1.75</v>
      </c>
      <c r="K4" s="21">
        <v>2.25</v>
      </c>
      <c r="L4" s="21">
        <v>2.75</v>
      </c>
      <c r="M4" s="21">
        <v>3.5</v>
      </c>
      <c r="O4" s="28" t="s">
        <v>49</v>
      </c>
      <c r="P4" s="24"/>
      <c r="Q4" s="24">
        <v>1.3</v>
      </c>
      <c r="R4" s="24">
        <v>2.1</v>
      </c>
      <c r="S4" s="24">
        <v>3.2</v>
      </c>
      <c r="T4" s="24">
        <v>3.7</v>
      </c>
      <c r="U4" s="24">
        <v>4.5</v>
      </c>
      <c r="V4" s="24">
        <v>5</v>
      </c>
      <c r="W4" s="31"/>
      <c r="X4" s="39"/>
      <c r="Y4" s="53" t="s">
        <v>50</v>
      </c>
      <c r="Z4" s="54" t="s">
        <v>51</v>
      </c>
      <c r="AA4" s="54"/>
      <c r="AE4" s="51" t="str">
        <f t="shared" ref="AE4:AE67" si="0">CONCATENATE(AF4,AG4,AH4)</f>
        <v>18105</v>
      </c>
      <c r="AF4" s="55">
        <v>18</v>
      </c>
      <c r="AG4" s="55">
        <v>10</v>
      </c>
      <c r="AH4" s="55">
        <v>5</v>
      </c>
      <c r="AI4" s="73">
        <v>0.5</v>
      </c>
      <c r="AJ4" s="73">
        <v>1</v>
      </c>
      <c r="AK4" s="73">
        <v>1.5</v>
      </c>
      <c r="AL4" s="73">
        <v>2</v>
      </c>
      <c r="AM4" s="73">
        <v>2.5</v>
      </c>
      <c r="AN4" s="73">
        <v>3</v>
      </c>
      <c r="AO4" s="73">
        <v>3.5</v>
      </c>
      <c r="AP4" s="73">
        <v>4.5</v>
      </c>
      <c r="AQ4" s="73">
        <v>5.5</v>
      </c>
      <c r="AR4" s="73">
        <v>7</v>
      </c>
      <c r="AT4" s="71"/>
      <c r="AU4" s="74" t="s">
        <v>19</v>
      </c>
      <c r="AV4" s="75">
        <v>5</v>
      </c>
      <c r="AW4" s="75">
        <v>5</v>
      </c>
      <c r="AX4" s="75">
        <v>7</v>
      </c>
      <c r="AY4" s="75">
        <v>10</v>
      </c>
      <c r="AZ4" s="75">
        <v>15</v>
      </c>
      <c r="BA4" s="75">
        <v>5</v>
      </c>
      <c r="BB4" s="75">
        <v>7</v>
      </c>
      <c r="BC4" s="75">
        <v>10</v>
      </c>
      <c r="BD4" s="75">
        <v>20</v>
      </c>
      <c r="BE4" s="75">
        <v>7</v>
      </c>
      <c r="BF4" s="75">
        <v>10</v>
      </c>
      <c r="BG4" s="75">
        <v>25</v>
      </c>
      <c r="BH4" s="75">
        <v>30</v>
      </c>
      <c r="BL4" s="86"/>
      <c r="BM4" s="84"/>
    </row>
    <row r="5" ht="15" spans="4:65">
      <c r="D5" s="21"/>
      <c r="E5" s="21"/>
      <c r="F5" s="21"/>
      <c r="G5" s="21"/>
      <c r="H5" s="21"/>
      <c r="I5" s="21"/>
      <c r="J5" s="21"/>
      <c r="K5" s="21"/>
      <c r="L5" s="21"/>
      <c r="M5" s="21"/>
      <c r="O5" s="28" t="s">
        <v>52</v>
      </c>
      <c r="P5" s="24"/>
      <c r="Q5" s="24">
        <v>1.7</v>
      </c>
      <c r="R5" s="24">
        <v>2.7</v>
      </c>
      <c r="S5" s="24">
        <v>4.1</v>
      </c>
      <c r="T5" s="24">
        <v>4.8</v>
      </c>
      <c r="U5" s="24">
        <v>5.8</v>
      </c>
      <c r="V5" s="24">
        <v>6.4</v>
      </c>
      <c r="W5" s="31"/>
      <c r="X5" s="39"/>
      <c r="Y5" s="53"/>
      <c r="Z5" s="54"/>
      <c r="AA5" s="54"/>
      <c r="AE5" s="51" t="str">
        <f>CONCATENATE(AF5,AG5,AH5)</f>
        <v>19105</v>
      </c>
      <c r="AF5" s="55">
        <v>19</v>
      </c>
      <c r="AG5" s="55">
        <v>10</v>
      </c>
      <c r="AH5" s="55">
        <v>5</v>
      </c>
      <c r="AI5" s="73">
        <v>0.5</v>
      </c>
      <c r="AJ5" s="73">
        <v>1</v>
      </c>
      <c r="AK5" s="73">
        <v>1.6</v>
      </c>
      <c r="AL5" s="73">
        <v>2.1</v>
      </c>
      <c r="AM5" s="73">
        <v>2.6</v>
      </c>
      <c r="AN5" s="73">
        <v>3.1</v>
      </c>
      <c r="AO5" s="73">
        <v>3.6</v>
      </c>
      <c r="AP5" s="73">
        <v>4.7</v>
      </c>
      <c r="AQ5" s="73">
        <v>5.7</v>
      </c>
      <c r="AR5" s="73">
        <v>7.2</v>
      </c>
      <c r="AT5" s="71"/>
      <c r="AU5" s="76" t="s">
        <v>53</v>
      </c>
      <c r="AV5" s="77" t="s">
        <v>49</v>
      </c>
      <c r="AW5" s="77" t="s">
        <v>52</v>
      </c>
      <c r="AX5" s="77" t="s">
        <v>54</v>
      </c>
      <c r="AY5" s="77" t="s">
        <v>55</v>
      </c>
      <c r="AZ5" s="77" t="s">
        <v>56</v>
      </c>
      <c r="BA5" s="77" t="s">
        <v>57</v>
      </c>
      <c r="BB5" s="77" t="s">
        <v>58</v>
      </c>
      <c r="BC5" s="77" t="s">
        <v>59</v>
      </c>
      <c r="BD5" s="77" t="s">
        <v>60</v>
      </c>
      <c r="BE5" s="77" t="s">
        <v>61</v>
      </c>
      <c r="BF5" s="77" t="s">
        <v>62</v>
      </c>
      <c r="BG5" s="77" t="str">
        <f>BG3&amp;BG4</f>
        <v>2525</v>
      </c>
      <c r="BH5" s="77" t="str">
        <f>BH3&amp;BH4</f>
        <v>3030</v>
      </c>
      <c r="BL5" s="84"/>
      <c r="BM5" s="88">
        <f>(((ROUND((VLOOKUP(Age,RATES,2,FALSE)-VLOOKUP(PT&amp;PPT,HSA_Rebates,8,0))*(1-Direct_Discount),2)*MAX(1,Tot_MMR_Extra)+IFERROR(VLOOKUP(Age,RATES,MATCH(EM_PC,RATES_HEADINGS),FALSE),0)+Tot_Flat_Extra)*VLOOKUP(Prem_Mode,$O$34:$P$35,2,0)))</f>
        <v>85.01</v>
      </c>
    </row>
    <row r="6" ht="15" spans="2:65">
      <c r="B6" s="22">
        <v>18</v>
      </c>
      <c r="C6" s="23">
        <v>95.8</v>
      </c>
      <c r="D6" s="24">
        <f>INDEX($AE$3:$AR$492,MATCH(CONCATENATE($B6,PT,PPT),$AE$3:$AE$492,0),MATCH(D$4,$AE$3:$AR$3,0))*(PLAN_OPTION="Endowment")+INDEX($AE$495:$AR$984,MATCH(CONCATENATE($B6,PT,PPT),$AE$495:$AE$984,0),MATCH(D$4,$AE$495:$AR$495,0))*(PLAN_OPTION&lt;&gt;"Endowment")</f>
        <v>0.2</v>
      </c>
      <c r="E6" s="24">
        <f>INDEX($AE$3:$AR$492,MATCH(CONCATENATE($B6,PT,PPT),$AE$3:$AE$492,0),MATCH(E$4,$AE$3:$AR$3,0))*(PLAN_OPTION="Endowment")+INDEX($AE$495:$AR$984,MATCH(CONCATENATE($B6,PT,PPT),$AE$495:$AE$984,0),MATCH(E$4,$AE$495:$AR$495,0))*(PLAN_OPTION&lt;&gt;"Endowment")</f>
        <v>0.3</v>
      </c>
      <c r="F6" s="24">
        <f>INDEX($AE$3:$AR$492,MATCH(CONCATENATE($B6,PT,PPT),$AE$3:$AE$492,0),MATCH(F$4,$AE$3:$AR$3,0))*(PLAN_OPTION="Endowment")+INDEX($AE$495:$AR$984,MATCH(CONCATENATE($B6,PT,PPT),$AE$495:$AE$984,0),MATCH(F$4,$AE$495:$AR$495,0))*(PLAN_OPTION&lt;&gt;"Endowment")</f>
        <v>0.5</v>
      </c>
      <c r="G6" s="24">
        <f>INDEX($AE$3:$AR$492,MATCH(CONCATENATE($B6,PT,PPT),$AE$3:$AE$492,0),MATCH(G$4,$AE$3:$AR$3,0))*(PLAN_OPTION="Endowment")+INDEX($AE$495:$AR$984,MATCH(CONCATENATE($B6,PT,PPT),$AE$495:$AE$984,0),MATCH(G$4,$AE$495:$AR$495,0))*(PLAN_OPTION&lt;&gt;"Endowment")</f>
        <v>0.7</v>
      </c>
      <c r="H6" s="24">
        <f>INDEX($AE$3:$AR$492,MATCH(CONCATENATE($B6,PT,PPT),$AE$3:$AE$492,0),MATCH(H$4,$AE$3:$AR$3,0))*(PLAN_OPTION="Endowment")+INDEX($AE$495:$AR$984,MATCH(CONCATENATE($B6,PT,PPT),$AE$495:$AE$984,0),MATCH(H$4,$AE$495:$AR$495,0))*(PLAN_OPTION&lt;&gt;"Endowment")</f>
        <v>0.8</v>
      </c>
      <c r="I6" s="24">
        <f>INDEX($AE$3:$AR$492,MATCH(CONCATENATE($B6,PT,PPT),$AE$3:$AE$492,0),MATCH(I$4,$AE$3:$AR$3,0))*(PLAN_OPTION="Endowment")+INDEX($AE$495:$AR$984,MATCH(CONCATENATE($B6,PT,PPT),$AE$495:$AE$984,0),MATCH(I$4,$AE$495:$AR$495,0))*(PLAN_OPTION&lt;&gt;"Endowment")</f>
        <v>1</v>
      </c>
      <c r="J6" s="24">
        <f>INDEX($AE$3:$AR$492,MATCH(CONCATENATE($B6,PT,PPT),$AE$3:$AE$492,0),MATCH(J$4,$AE$3:$AR$3,0))*(PLAN_OPTION="Endowment")+INDEX($AE$495:$AR$984,MATCH(CONCATENATE($B6,PT,PPT),$AE$495:$AE$984,0),MATCH(J$4,$AE$495:$AR$495,0))*(PLAN_OPTION&lt;&gt;"Endowment")</f>
        <v>1.2</v>
      </c>
      <c r="K6" s="24">
        <f>INDEX($AE$3:$AR$492,MATCH(CONCATENATE($B6,PT,PPT),$AE$3:$AE$492,0),MATCH(K$4,$AE$3:$AR$3,0))*(PLAN_OPTION="Endowment")+INDEX($AE$495:$AR$984,MATCH(CONCATENATE($B6,PT,PPT),$AE$495:$AE$984,0),MATCH(K$4,$AE$495:$AR$495,0))*(PLAN_OPTION&lt;&gt;"Endowment")</f>
        <v>1.5</v>
      </c>
      <c r="L6" s="24">
        <f>INDEX($AE$3:$AR$492,MATCH(CONCATENATE($B6,PT,PPT),$AE$3:$AE$492,0),MATCH(L$4,$AE$3:$AR$3,0))*(PLAN_OPTION="Endowment")+INDEX($AE$495:$AR$984,MATCH(CONCATENATE($B6,PT,PPT),$AE$495:$AE$984,0),MATCH(L$4,$AE$495:$AR$495,0))*(PLAN_OPTION&lt;&gt;"Endowment")</f>
        <v>1.8</v>
      </c>
      <c r="M6" s="24">
        <f>INDEX($AE$3:$AR$492,MATCH(CONCATENATE($B6,PT,PPT),$AE$3:$AE$492,0),MATCH(M$4,$AE$3:$AR$3,0))*(PLAN_OPTION="Endowment")+INDEX($AE$495:$AR$984,MATCH(CONCATENATE($B6,PT,PPT),$AE$495:$AE$984,0),MATCH(M$4,$AE$495:$AR$495,0))*(PLAN_OPTION&lt;&gt;"Endowment")</f>
        <v>2.3</v>
      </c>
      <c r="N6" s="29"/>
      <c r="O6" s="28" t="s">
        <v>54</v>
      </c>
      <c r="P6" s="24"/>
      <c r="Q6" s="24">
        <v>1.3</v>
      </c>
      <c r="R6" s="24">
        <v>2.1</v>
      </c>
      <c r="S6" s="24">
        <v>3.1</v>
      </c>
      <c r="T6" s="24">
        <v>3.6</v>
      </c>
      <c r="U6" s="24">
        <v>4.5</v>
      </c>
      <c r="V6" s="24">
        <v>4.8</v>
      </c>
      <c r="W6" s="31"/>
      <c r="X6" s="40" t="s">
        <v>63</v>
      </c>
      <c r="Y6" s="56">
        <f>VLOOKUP(Age,RATES,2,FALSE)</f>
        <v>96.7</v>
      </c>
      <c r="Z6" s="57">
        <f>Base_Prem</f>
        <v>96.7</v>
      </c>
      <c r="AA6" s="58"/>
      <c r="AE6" s="51" t="str">
        <f>CONCATENATE(AF6,AG6,AH6)</f>
        <v>20105</v>
      </c>
      <c r="AF6" s="55">
        <v>20</v>
      </c>
      <c r="AG6" s="55">
        <v>10</v>
      </c>
      <c r="AH6" s="55">
        <v>5</v>
      </c>
      <c r="AI6" s="73">
        <v>0.5</v>
      </c>
      <c r="AJ6" s="73">
        <v>1.1</v>
      </c>
      <c r="AK6" s="73">
        <v>1.6</v>
      </c>
      <c r="AL6" s="73">
        <v>2.1</v>
      </c>
      <c r="AM6" s="73">
        <v>2.7</v>
      </c>
      <c r="AN6" s="73">
        <v>3.2</v>
      </c>
      <c r="AO6" s="73">
        <v>3.7</v>
      </c>
      <c r="AP6" s="73">
        <v>4.8</v>
      </c>
      <c r="AQ6" s="73">
        <v>5.8</v>
      </c>
      <c r="AR6" s="73">
        <v>7.4</v>
      </c>
      <c r="AT6" s="71"/>
      <c r="AU6" s="76" t="s">
        <v>16</v>
      </c>
      <c r="AV6" s="76">
        <v>1</v>
      </c>
      <c r="AW6" s="76">
        <v>2</v>
      </c>
      <c r="AX6" s="76">
        <v>3</v>
      </c>
      <c r="AY6" s="76">
        <v>4</v>
      </c>
      <c r="AZ6" s="76">
        <v>5</v>
      </c>
      <c r="BA6" s="76">
        <v>6</v>
      </c>
      <c r="BB6" s="76">
        <v>7</v>
      </c>
      <c r="BC6" s="76">
        <v>8</v>
      </c>
      <c r="BD6" s="76">
        <v>9</v>
      </c>
      <c r="BE6" s="76">
        <v>10</v>
      </c>
      <c r="BF6" s="76">
        <v>11</v>
      </c>
      <c r="BG6" s="76">
        <f>BF6+1</f>
        <v>12</v>
      </c>
      <c r="BH6" s="76">
        <f>BG6+1</f>
        <v>13</v>
      </c>
      <c r="BL6" s="87" t="str">
        <f>IF(BM6&gt;=V3,"OK","Not OK")</f>
        <v>Not OK</v>
      </c>
      <c r="BM6" s="89">
        <f>IFERROR(ROUND(IF(ST_Indicator="No",('Premium Calculation'!$F$4*1000/BM5),(('Premium Calculation'!$F$4/(1+STax_1))*1000/BM5)),0),0)</f>
        <v>3528997</v>
      </c>
    </row>
    <row r="7" ht="15" spans="1:65">
      <c r="A7" s="25"/>
      <c r="B7" s="22">
        <v>19</v>
      </c>
      <c r="C7" s="23">
        <v>95.8</v>
      </c>
      <c r="D7" s="24">
        <f>INDEX($AE$3:$AR$492,MATCH(CONCATENATE($B7,PT,PPT),$AE$3:$AE$492,0),MATCH(D$4,$AE$3:$AR$3,0))*(PLAN_OPTION="Endowment")+INDEX($AE$495:$AR$984,MATCH(CONCATENATE($B7,PT,PPT),$AE$495:$AE$984,0),MATCH(D$4,$AE$495:$AR$495,0))*(PLAN_OPTION&lt;&gt;"Endowment")</f>
        <v>0.2</v>
      </c>
      <c r="E7" s="24">
        <f>INDEX($AE$3:$AR$492,MATCH(CONCATENATE($B7,PT,PPT),$AE$3:$AE$492,0),MATCH(E$4,$AE$3:$AR$3,0))*(PLAN_OPTION="Endowment")+INDEX($AE$495:$AR$984,MATCH(CONCATENATE($B7,PT,PPT),$AE$495:$AE$984,0),MATCH(E$4,$AE$495:$AR$495,0))*(PLAN_OPTION&lt;&gt;"Endowment")</f>
        <v>0.3</v>
      </c>
      <c r="F7" s="24">
        <f>INDEX($AE$3:$AR$492,MATCH(CONCATENATE($B7,PT,PPT),$AE$3:$AE$492,0),MATCH(F$4,$AE$3:$AR$3,0))*(PLAN_OPTION="Endowment")+INDEX($AE$495:$AR$984,MATCH(CONCATENATE($B7,PT,PPT),$AE$495:$AE$984,0),MATCH(F$4,$AE$495:$AR$495,0))*(PLAN_OPTION&lt;&gt;"Endowment")</f>
        <v>0.5</v>
      </c>
      <c r="G7" s="24">
        <f>INDEX($AE$3:$AR$492,MATCH(CONCATENATE($B7,PT,PPT),$AE$3:$AE$492,0),MATCH(G$4,$AE$3:$AR$3,0))*(PLAN_OPTION="Endowment")+INDEX($AE$495:$AR$984,MATCH(CONCATENATE($B7,PT,PPT),$AE$495:$AE$984,0),MATCH(G$4,$AE$495:$AR$495,0))*(PLAN_OPTION&lt;&gt;"Endowment")</f>
        <v>0.7</v>
      </c>
      <c r="H7" s="24">
        <f>INDEX($AE$3:$AR$492,MATCH(CONCATENATE($B7,PT,PPT),$AE$3:$AE$492,0),MATCH(H$4,$AE$3:$AR$3,0))*(PLAN_OPTION="Endowment")+INDEX($AE$495:$AR$984,MATCH(CONCATENATE($B7,PT,PPT),$AE$495:$AE$984,0),MATCH(H$4,$AE$495:$AR$495,0))*(PLAN_OPTION&lt;&gt;"Endowment")</f>
        <v>0.9</v>
      </c>
      <c r="I7" s="24">
        <f>INDEX($AE$3:$AR$492,MATCH(CONCATENATE($B7,PT,PPT),$AE$3:$AE$492,0),MATCH(I$4,$AE$3:$AR$3,0))*(PLAN_OPTION="Endowment")+INDEX($AE$495:$AR$984,MATCH(CONCATENATE($B7,PT,PPT),$AE$495:$AE$984,0),MATCH(I$4,$AE$495:$AR$495,0))*(PLAN_OPTION&lt;&gt;"Endowment")</f>
        <v>1</v>
      </c>
      <c r="J7" s="24">
        <f>INDEX($AE$3:$AR$492,MATCH(CONCATENATE($B7,PT,PPT),$AE$3:$AE$492,0),MATCH(J$4,$AE$3:$AR$3,0))*(PLAN_OPTION="Endowment")+INDEX($AE$495:$AR$984,MATCH(CONCATENATE($B7,PT,PPT),$AE$495:$AE$984,0),MATCH(J$4,$AE$495:$AR$495,0))*(PLAN_OPTION&lt;&gt;"Endowment")</f>
        <v>1.2</v>
      </c>
      <c r="K7" s="24">
        <f>INDEX($AE$3:$AR$492,MATCH(CONCATENATE($B7,PT,PPT),$AE$3:$AE$492,0),MATCH(K$4,$AE$3:$AR$3,0))*(PLAN_OPTION="Endowment")+INDEX($AE$495:$AR$984,MATCH(CONCATENATE($B7,PT,PPT),$AE$495:$AE$984,0),MATCH(K$4,$AE$495:$AR$495,0))*(PLAN_OPTION&lt;&gt;"Endowment")</f>
        <v>1.5</v>
      </c>
      <c r="L7" s="24">
        <f>INDEX($AE$3:$AR$492,MATCH(CONCATENATE($B7,PT,PPT),$AE$3:$AE$492,0),MATCH(L$4,$AE$3:$AR$3,0))*(PLAN_OPTION="Endowment")+INDEX($AE$495:$AR$984,MATCH(CONCATENATE($B7,PT,PPT),$AE$495:$AE$984,0),MATCH(L$4,$AE$495:$AR$495,0))*(PLAN_OPTION&lt;&gt;"Endowment")</f>
        <v>1.9</v>
      </c>
      <c r="M7" s="24">
        <f>INDEX($AE$3:$AR$492,MATCH(CONCATENATE($B7,PT,PPT),$AE$3:$AE$492,0),MATCH(M$4,$AE$3:$AR$3,0))*(PLAN_OPTION="Endowment")+INDEX($AE$495:$AR$984,MATCH(CONCATENATE($B7,PT,PPT),$AE$495:$AE$984,0),MATCH(M$4,$AE$495:$AR$495,0))*(PLAN_OPTION&lt;&gt;"Endowment")</f>
        <v>2.4</v>
      </c>
      <c r="N7" s="29"/>
      <c r="O7" s="28" t="s">
        <v>55</v>
      </c>
      <c r="P7" s="24"/>
      <c r="Q7" s="24">
        <v>1</v>
      </c>
      <c r="R7" s="24">
        <v>1.5</v>
      </c>
      <c r="S7" s="24">
        <v>2.3</v>
      </c>
      <c r="T7" s="24">
        <v>2.7</v>
      </c>
      <c r="U7" s="24">
        <v>3.3</v>
      </c>
      <c r="V7" s="24">
        <v>3.6</v>
      </c>
      <c r="W7" s="31"/>
      <c r="X7" s="40" t="s">
        <v>64</v>
      </c>
      <c r="Y7" s="56">
        <f>INDEX($O$3:$V$16,MATCH(PT&amp;PPT,$O$3:$O$16,0),MATCH(SA,$O$3:$V$3,1))</f>
        <v>3.9</v>
      </c>
      <c r="Z7" s="57">
        <f>SA_Rebate</f>
        <v>3.9</v>
      </c>
      <c r="AE7" s="51" t="str">
        <f>CONCATENATE(AF7,AG7,AH7)</f>
        <v>21105</v>
      </c>
      <c r="AF7" s="55">
        <v>21</v>
      </c>
      <c r="AG7" s="55">
        <v>10</v>
      </c>
      <c r="AH7" s="55">
        <v>5</v>
      </c>
      <c r="AI7" s="73">
        <v>0.5</v>
      </c>
      <c r="AJ7" s="73">
        <v>1.1</v>
      </c>
      <c r="AK7" s="73">
        <v>1.6</v>
      </c>
      <c r="AL7" s="73">
        <v>2.2</v>
      </c>
      <c r="AM7" s="73">
        <v>2.7</v>
      </c>
      <c r="AN7" s="73">
        <v>3.2</v>
      </c>
      <c r="AO7" s="73">
        <v>3.8</v>
      </c>
      <c r="AP7" s="73">
        <v>4.9</v>
      </c>
      <c r="AQ7" s="73">
        <v>5.9</v>
      </c>
      <c r="AR7" s="73">
        <v>7.6</v>
      </c>
      <c r="AT7" s="51"/>
      <c r="AU7" s="74">
        <v>18</v>
      </c>
      <c r="AV7" s="78">
        <v>198.2</v>
      </c>
      <c r="AW7" s="78">
        <v>172.8</v>
      </c>
      <c r="AX7" s="78">
        <v>130</v>
      </c>
      <c r="AY7" s="78">
        <v>95.8</v>
      </c>
      <c r="AZ7" s="78">
        <v>72.5</v>
      </c>
      <c r="BA7" s="78">
        <v>145.4</v>
      </c>
      <c r="BB7" s="78">
        <v>109.7</v>
      </c>
      <c r="BC7" s="78">
        <v>81.8</v>
      </c>
      <c r="BD7" s="78">
        <v>52.4</v>
      </c>
      <c r="BE7" s="78">
        <v>92.7</v>
      </c>
      <c r="BF7" s="78">
        <v>69.3</v>
      </c>
      <c r="BG7" s="78">
        <v>40.7</v>
      </c>
      <c r="BH7" s="78">
        <v>33.3</v>
      </c>
      <c r="BL7" s="84"/>
      <c r="BM7" s="90">
        <f>IF(BL6="Not Ok",((ROUND((VLOOKUP(Age,RATES,2,FALSE)-VLOOKUP(PT&amp;PPT,HSA_Rebates,7,0))*(1-Direct_Discount),2)*MAX(1,Tot_MMR_Extra)+IFERROR(VLOOKUP(Age,RATES,MATCH(EM_PC,RATES_HEADINGS),FALSE),0)+Tot_Flat_Extra)*VLOOKUP(Prem_Mode,$O$34:$P$35,2,0)),0)</f>
        <v>85.38</v>
      </c>
    </row>
    <row r="8" ht="15" spans="1:65">
      <c r="A8" s="25"/>
      <c r="B8" s="22">
        <v>20</v>
      </c>
      <c r="C8" s="23">
        <v>95.8</v>
      </c>
      <c r="D8" s="24">
        <f>INDEX($AE$3:$AR$492,MATCH(CONCATENATE($B8,PT,PPT),$AE$3:$AE$492,0),MATCH(D$4,$AE$3:$AR$3,0))*(PLAN_OPTION="Endowment")+INDEX($AE$495:$AR$984,MATCH(CONCATENATE($B8,PT,PPT),$AE$495:$AE$984,0),MATCH(D$4,$AE$495:$AR$495,0))*(PLAN_OPTION&lt;&gt;"Endowment")</f>
        <v>0.2</v>
      </c>
      <c r="E8" s="24">
        <f>INDEX($AE$3:$AR$492,MATCH(CONCATENATE($B8,PT,PPT),$AE$3:$AE$492,0),MATCH(E$4,$AE$3:$AR$3,0))*(PLAN_OPTION="Endowment")+INDEX($AE$495:$AR$984,MATCH(CONCATENATE($B8,PT,PPT),$AE$495:$AE$984,0),MATCH(E$4,$AE$495:$AR$495,0))*(PLAN_OPTION&lt;&gt;"Endowment")</f>
        <v>0.4</v>
      </c>
      <c r="F8" s="24">
        <f>INDEX($AE$3:$AR$492,MATCH(CONCATENATE($B8,PT,PPT),$AE$3:$AE$492,0),MATCH(F$4,$AE$3:$AR$3,0))*(PLAN_OPTION="Endowment")+INDEX($AE$495:$AR$984,MATCH(CONCATENATE($B8,PT,PPT),$AE$495:$AE$984,0),MATCH(F$4,$AE$495:$AR$495,0))*(PLAN_OPTION&lt;&gt;"Endowment")</f>
        <v>0.5</v>
      </c>
      <c r="G8" s="24">
        <f>INDEX($AE$3:$AR$492,MATCH(CONCATENATE($B8,PT,PPT),$AE$3:$AE$492,0),MATCH(G$4,$AE$3:$AR$3,0))*(PLAN_OPTION="Endowment")+INDEX($AE$495:$AR$984,MATCH(CONCATENATE($B8,PT,PPT),$AE$495:$AE$984,0),MATCH(G$4,$AE$495:$AR$495,0))*(PLAN_OPTION&lt;&gt;"Endowment")</f>
        <v>0.7</v>
      </c>
      <c r="H8" s="24">
        <f>INDEX($AE$3:$AR$492,MATCH(CONCATENATE($B8,PT,PPT),$AE$3:$AE$492,0),MATCH(H$4,$AE$3:$AR$3,0))*(PLAN_OPTION="Endowment")+INDEX($AE$495:$AR$984,MATCH(CONCATENATE($B8,PT,PPT),$AE$495:$AE$984,0),MATCH(H$4,$AE$495:$AR$495,0))*(PLAN_OPTION&lt;&gt;"Endowment")</f>
        <v>0.9</v>
      </c>
      <c r="I8" s="24">
        <f>INDEX($AE$3:$AR$492,MATCH(CONCATENATE($B8,PT,PPT),$AE$3:$AE$492,0),MATCH(I$4,$AE$3:$AR$3,0))*(PLAN_OPTION="Endowment")+INDEX($AE$495:$AR$984,MATCH(CONCATENATE($B8,PT,PPT),$AE$495:$AE$984,0),MATCH(I$4,$AE$495:$AR$495,0))*(PLAN_OPTION&lt;&gt;"Endowment")</f>
        <v>1.1</v>
      </c>
      <c r="J8" s="24">
        <f>INDEX($AE$3:$AR$492,MATCH(CONCATENATE($B8,PT,PPT),$AE$3:$AE$492,0),MATCH(J$4,$AE$3:$AR$3,0))*(PLAN_OPTION="Endowment")+INDEX($AE$495:$AR$984,MATCH(CONCATENATE($B8,PT,PPT),$AE$495:$AE$984,0),MATCH(J$4,$AE$495:$AR$495,0))*(PLAN_OPTION&lt;&gt;"Endowment")</f>
        <v>1.2</v>
      </c>
      <c r="K8" s="24">
        <f>INDEX($AE$3:$AR$492,MATCH(CONCATENATE($B8,PT,PPT),$AE$3:$AE$492,0),MATCH(K$4,$AE$3:$AR$3,0))*(PLAN_OPTION="Endowment")+INDEX($AE$495:$AR$984,MATCH(CONCATENATE($B8,PT,PPT),$AE$495:$AE$984,0),MATCH(K$4,$AE$495:$AR$495,0))*(PLAN_OPTION&lt;&gt;"Endowment")</f>
        <v>1.6</v>
      </c>
      <c r="L8" s="24">
        <f>INDEX($AE$3:$AR$492,MATCH(CONCATENATE($B8,PT,PPT),$AE$3:$AE$492,0),MATCH(L$4,$AE$3:$AR$3,0))*(PLAN_OPTION="Endowment")+INDEX($AE$495:$AR$984,MATCH(CONCATENATE($B8,PT,PPT),$AE$495:$AE$984,0),MATCH(L$4,$AE$495:$AR$495,0))*(PLAN_OPTION&lt;&gt;"Endowment")</f>
        <v>1.9</v>
      </c>
      <c r="M8" s="24">
        <f>INDEX($AE$3:$AR$492,MATCH(CONCATENATE($B8,PT,PPT),$AE$3:$AE$492,0),MATCH(M$4,$AE$3:$AR$3,0))*(PLAN_OPTION="Endowment")+INDEX($AE$495:$AR$984,MATCH(CONCATENATE($B8,PT,PPT),$AE$495:$AE$984,0),MATCH(M$4,$AE$495:$AR$495,0))*(PLAN_OPTION&lt;&gt;"Endowment")</f>
        <v>2.5</v>
      </c>
      <c r="N8" s="29"/>
      <c r="O8" s="28" t="s">
        <v>56</v>
      </c>
      <c r="P8" s="24"/>
      <c r="Q8" s="24">
        <v>0.7</v>
      </c>
      <c r="R8" s="24">
        <v>1.2</v>
      </c>
      <c r="S8" s="24">
        <v>1.7</v>
      </c>
      <c r="T8" s="24">
        <v>2</v>
      </c>
      <c r="U8" s="24">
        <v>2.5</v>
      </c>
      <c r="V8" s="24">
        <v>2.7</v>
      </c>
      <c r="W8" s="31"/>
      <c r="X8" s="40" t="s">
        <v>65</v>
      </c>
      <c r="Y8" s="59">
        <f>(Direct_sale="Yes")*P31</f>
        <v>0.08</v>
      </c>
      <c r="Z8" s="60">
        <f>Direct_Discount</f>
        <v>0.08</v>
      </c>
      <c r="AA8" s="61" t="s">
        <v>66</v>
      </c>
      <c r="AE8" s="51" t="str">
        <f>CONCATENATE(AF8,AG8,AH8)</f>
        <v>22105</v>
      </c>
      <c r="AF8" s="55">
        <v>22</v>
      </c>
      <c r="AG8" s="55">
        <v>10</v>
      </c>
      <c r="AH8" s="55">
        <v>5</v>
      </c>
      <c r="AI8" s="73">
        <v>0.6</v>
      </c>
      <c r="AJ8" s="73">
        <v>1.1</v>
      </c>
      <c r="AK8" s="73">
        <v>1.7</v>
      </c>
      <c r="AL8" s="73">
        <v>2.2</v>
      </c>
      <c r="AM8" s="73">
        <v>2.8</v>
      </c>
      <c r="AN8" s="73">
        <v>3.3</v>
      </c>
      <c r="AO8" s="73">
        <v>3.9</v>
      </c>
      <c r="AP8" s="73">
        <v>5</v>
      </c>
      <c r="AQ8" s="73">
        <v>6</v>
      </c>
      <c r="AR8" s="73">
        <v>7.7</v>
      </c>
      <c r="AT8" s="51"/>
      <c r="AU8" s="74">
        <f>AU7+1</f>
        <v>19</v>
      </c>
      <c r="AV8" s="78">
        <v>198.2</v>
      </c>
      <c r="AW8" s="78">
        <v>172.8</v>
      </c>
      <c r="AX8" s="78">
        <v>130.1</v>
      </c>
      <c r="AY8" s="78">
        <v>95.8</v>
      </c>
      <c r="AZ8" s="78">
        <v>72.5</v>
      </c>
      <c r="BA8" s="78">
        <v>145.5</v>
      </c>
      <c r="BB8" s="78">
        <v>109.7</v>
      </c>
      <c r="BC8" s="78">
        <v>81.9</v>
      </c>
      <c r="BD8" s="78">
        <v>52.4</v>
      </c>
      <c r="BE8" s="78">
        <v>92.7</v>
      </c>
      <c r="BF8" s="78">
        <v>69.4</v>
      </c>
      <c r="BG8" s="78">
        <v>40.8</v>
      </c>
      <c r="BH8" s="78">
        <v>33.3</v>
      </c>
      <c r="BL8" s="87" t="str">
        <f>IF(BM8&gt;=U3,"OK","Not OK")</f>
        <v>OK</v>
      </c>
      <c r="BM8" s="89">
        <f>IFERROR(ROUND(IF(ST_Indicator="No",('Premium Calculation'!$F$4*1000/BM7),(('Premium Calculation'!$F$4/(1+STax_1))*1000/BM7)),0),0)</f>
        <v>3513703</v>
      </c>
    </row>
    <row r="9" ht="15" spans="1:65">
      <c r="A9" s="25"/>
      <c r="B9" s="26">
        <v>21</v>
      </c>
      <c r="C9" s="23">
        <v>95.9</v>
      </c>
      <c r="D9" s="24">
        <f>INDEX($AE$3:$AR$492,MATCH(CONCATENATE($B9,PT,PPT),$AE$3:$AE$492,0),MATCH(D$4,$AE$3:$AR$3,0))*(PLAN_OPTION="Endowment")+INDEX($AE$495:$AR$984,MATCH(CONCATENATE($B9,PT,PPT),$AE$495:$AE$984,0),MATCH(D$4,$AE$495:$AR$495,0))*(PLAN_OPTION&lt;&gt;"Endowment")</f>
        <v>0.2</v>
      </c>
      <c r="E9" s="24">
        <f>INDEX($AE$3:$AR$492,MATCH(CONCATENATE($B9,PT,PPT),$AE$3:$AE$492,0),MATCH(E$4,$AE$3:$AR$3,0))*(PLAN_OPTION="Endowment")+INDEX($AE$495:$AR$984,MATCH(CONCATENATE($B9,PT,PPT),$AE$495:$AE$984,0),MATCH(E$4,$AE$495:$AR$495,0))*(PLAN_OPTION&lt;&gt;"Endowment")</f>
        <v>0.4</v>
      </c>
      <c r="F9" s="24">
        <f>INDEX($AE$3:$AR$492,MATCH(CONCATENATE($B9,PT,PPT),$AE$3:$AE$492,0),MATCH(F$4,$AE$3:$AR$3,0))*(PLAN_OPTION="Endowment")+INDEX($AE$495:$AR$984,MATCH(CONCATENATE($B9,PT,PPT),$AE$495:$AE$984,0),MATCH(F$4,$AE$495:$AR$495,0))*(PLAN_OPTION&lt;&gt;"Endowment")</f>
        <v>0.5</v>
      </c>
      <c r="G9" s="24">
        <f>INDEX($AE$3:$AR$492,MATCH(CONCATENATE($B9,PT,PPT),$AE$3:$AE$492,0),MATCH(G$4,$AE$3:$AR$3,0))*(PLAN_OPTION="Endowment")+INDEX($AE$495:$AR$984,MATCH(CONCATENATE($B9,PT,PPT),$AE$495:$AE$984,0),MATCH(G$4,$AE$495:$AR$495,0))*(PLAN_OPTION&lt;&gt;"Endowment")</f>
        <v>0.7</v>
      </c>
      <c r="H9" s="24">
        <f>INDEX($AE$3:$AR$492,MATCH(CONCATENATE($B9,PT,PPT),$AE$3:$AE$492,0),MATCH(H$4,$AE$3:$AR$3,0))*(PLAN_OPTION="Endowment")+INDEX($AE$495:$AR$984,MATCH(CONCATENATE($B9,PT,PPT),$AE$495:$AE$984,0),MATCH(H$4,$AE$495:$AR$495,0))*(PLAN_OPTION&lt;&gt;"Endowment")</f>
        <v>0.9</v>
      </c>
      <c r="I9" s="24">
        <f>INDEX($AE$3:$AR$492,MATCH(CONCATENATE($B9,PT,PPT),$AE$3:$AE$492,0),MATCH(I$4,$AE$3:$AR$3,0))*(PLAN_OPTION="Endowment")+INDEX($AE$495:$AR$984,MATCH(CONCATENATE($B9,PT,PPT),$AE$495:$AE$984,0),MATCH(I$4,$AE$495:$AR$495,0))*(PLAN_OPTION&lt;&gt;"Endowment")</f>
        <v>1.1</v>
      </c>
      <c r="J9" s="24">
        <f>INDEX($AE$3:$AR$492,MATCH(CONCATENATE($B9,PT,PPT),$AE$3:$AE$492,0),MATCH(J$4,$AE$3:$AR$3,0))*(PLAN_OPTION="Endowment")+INDEX($AE$495:$AR$984,MATCH(CONCATENATE($B9,PT,PPT),$AE$495:$AE$984,0),MATCH(J$4,$AE$495:$AR$495,0))*(PLAN_OPTION&lt;&gt;"Endowment")</f>
        <v>1.3</v>
      </c>
      <c r="K9" s="24">
        <f>INDEX($AE$3:$AR$492,MATCH(CONCATENATE($B9,PT,PPT),$AE$3:$AE$492,0),MATCH(K$4,$AE$3:$AR$3,0))*(PLAN_OPTION="Endowment")+INDEX($AE$495:$AR$984,MATCH(CONCATENATE($B9,PT,PPT),$AE$495:$AE$984,0),MATCH(K$4,$AE$495:$AR$495,0))*(PLAN_OPTION&lt;&gt;"Endowment")</f>
        <v>1.6</v>
      </c>
      <c r="L9" s="24">
        <f>INDEX($AE$3:$AR$492,MATCH(CONCATENATE($B9,PT,PPT),$AE$3:$AE$492,0),MATCH(L$4,$AE$3:$AR$3,0))*(PLAN_OPTION="Endowment")+INDEX($AE$495:$AR$984,MATCH(CONCATENATE($B9,PT,PPT),$AE$495:$AE$984,0),MATCH(L$4,$AE$495:$AR$495,0))*(PLAN_OPTION&lt;&gt;"Endowment")</f>
        <v>2</v>
      </c>
      <c r="M9" s="24">
        <f>INDEX($AE$3:$AR$492,MATCH(CONCATENATE($B9,PT,PPT),$AE$3:$AE$492,0),MATCH(M$4,$AE$3:$AR$3,0))*(PLAN_OPTION="Endowment")+INDEX($AE$495:$AR$984,MATCH(CONCATENATE($B9,PT,PPT),$AE$495:$AE$984,0),MATCH(M$4,$AE$495:$AR$495,0))*(PLAN_OPTION&lt;&gt;"Endowment")</f>
        <v>2.5</v>
      </c>
      <c r="N9" s="29"/>
      <c r="O9" s="28" t="s">
        <v>57</v>
      </c>
      <c r="P9" s="24"/>
      <c r="Q9" s="24">
        <v>2</v>
      </c>
      <c r="R9" s="24">
        <v>3.2</v>
      </c>
      <c r="S9" s="24">
        <v>4.9</v>
      </c>
      <c r="T9" s="24">
        <v>5.7</v>
      </c>
      <c r="U9" s="24">
        <v>6.9</v>
      </c>
      <c r="V9" s="24">
        <v>7.6</v>
      </c>
      <c r="W9" s="31"/>
      <c r="X9" s="40" t="s">
        <v>67</v>
      </c>
      <c r="Y9" s="56">
        <f>(Y6-Y7)*(1-Direct_Discount)</f>
        <v>85.376</v>
      </c>
      <c r="Z9" s="57">
        <f>(Z6-Z7)*(1-Z8)</f>
        <v>85.376</v>
      </c>
      <c r="AA9" s="62">
        <f>ROUND(Z9*SA/1000*IF(Prem_Mode="Monthly",0.09,1),0)*IF(Prem_Mode="Monthly",12,1)</f>
        <v>299986</v>
      </c>
      <c r="AE9" s="51" t="str">
        <f>CONCATENATE(AF9,AG9,AH9)</f>
        <v>23105</v>
      </c>
      <c r="AF9" s="55">
        <v>23</v>
      </c>
      <c r="AG9" s="55">
        <v>10</v>
      </c>
      <c r="AH9" s="55">
        <v>5</v>
      </c>
      <c r="AI9" s="73">
        <v>0.6</v>
      </c>
      <c r="AJ9" s="73">
        <v>1.1</v>
      </c>
      <c r="AK9" s="73">
        <v>1.7</v>
      </c>
      <c r="AL9" s="73">
        <v>2.2</v>
      </c>
      <c r="AM9" s="73">
        <v>2.8</v>
      </c>
      <c r="AN9" s="73">
        <v>3.4</v>
      </c>
      <c r="AO9" s="73">
        <v>3.9</v>
      </c>
      <c r="AP9" s="73">
        <v>5</v>
      </c>
      <c r="AQ9" s="73">
        <v>6.1</v>
      </c>
      <c r="AR9" s="73">
        <v>7.8</v>
      </c>
      <c r="AT9" s="51"/>
      <c r="AU9" s="74">
        <f t="shared" ref="AU9:AU44" si="1">AU8+1</f>
        <v>20</v>
      </c>
      <c r="AV9" s="78">
        <v>198.3</v>
      </c>
      <c r="AW9" s="78">
        <v>172.9</v>
      </c>
      <c r="AX9" s="78">
        <v>130.1</v>
      </c>
      <c r="AY9" s="78">
        <v>95.8</v>
      </c>
      <c r="AZ9" s="78">
        <v>72.5</v>
      </c>
      <c r="BA9" s="78">
        <v>145.6</v>
      </c>
      <c r="BB9" s="78">
        <v>109.7</v>
      </c>
      <c r="BC9" s="78">
        <v>81.9</v>
      </c>
      <c r="BD9" s="78">
        <v>52.4</v>
      </c>
      <c r="BE9" s="78">
        <v>92.7</v>
      </c>
      <c r="BF9" s="78">
        <v>69.4</v>
      </c>
      <c r="BG9" s="78">
        <v>40.8</v>
      </c>
      <c r="BH9" s="78">
        <v>33.4</v>
      </c>
      <c r="BL9" s="84"/>
      <c r="BM9" s="90">
        <f>IF(BL8="Not Ok",((ROUND((VLOOKUP(Age,RATES,2,FALSE)-VLOOKUP(PT&amp;PPT,HSA_Rebates,6,0))*(1-Direct_Discount),2)*MAX(1,Tot_MMR_Extra)+IFERROR(VLOOKUP(Age,RATES,MATCH(EM_PC,RATES_HEADINGS),FALSE),0)+Tot_Flat_Extra)*VLOOKUP(Prem_Mode,$O$34:$P$35,2,0)),0)</f>
        <v>0</v>
      </c>
    </row>
    <row r="10" ht="15" spans="1:65">
      <c r="A10" s="25"/>
      <c r="B10" s="26">
        <v>22</v>
      </c>
      <c r="C10" s="23">
        <v>95.9</v>
      </c>
      <c r="D10" s="24">
        <f>INDEX($AE$3:$AR$492,MATCH(CONCATENATE($B10,PT,PPT),$AE$3:$AE$492,0),MATCH(D$4,$AE$3:$AR$3,0))*(PLAN_OPTION="Endowment")+INDEX($AE$495:$AR$984,MATCH(CONCATENATE($B10,PT,PPT),$AE$495:$AE$984,0),MATCH(D$4,$AE$495:$AR$495,0))*(PLAN_OPTION&lt;&gt;"Endowment")</f>
        <v>0.2</v>
      </c>
      <c r="E10" s="24">
        <f>INDEX($AE$3:$AR$492,MATCH(CONCATENATE($B10,PT,PPT),$AE$3:$AE$492,0),MATCH(E$4,$AE$3:$AR$3,0))*(PLAN_OPTION="Endowment")+INDEX($AE$495:$AR$984,MATCH(CONCATENATE($B10,PT,PPT),$AE$495:$AE$984,0),MATCH(E$4,$AE$495:$AR$495,0))*(PLAN_OPTION&lt;&gt;"Endowment")</f>
        <v>0.4</v>
      </c>
      <c r="F10" s="24">
        <f>INDEX($AE$3:$AR$492,MATCH(CONCATENATE($B10,PT,PPT),$AE$3:$AE$492,0),MATCH(F$4,$AE$3:$AR$3,0))*(PLAN_OPTION="Endowment")+INDEX($AE$495:$AR$984,MATCH(CONCATENATE($B10,PT,PPT),$AE$495:$AE$984,0),MATCH(F$4,$AE$495:$AR$495,0))*(PLAN_OPTION&lt;&gt;"Endowment")</f>
        <v>0.5</v>
      </c>
      <c r="G10" s="24">
        <f>INDEX($AE$3:$AR$492,MATCH(CONCATENATE($B10,PT,PPT),$AE$3:$AE$492,0),MATCH(G$4,$AE$3:$AR$3,0))*(PLAN_OPTION="Endowment")+INDEX($AE$495:$AR$984,MATCH(CONCATENATE($B10,PT,PPT),$AE$495:$AE$984,0),MATCH(G$4,$AE$495:$AR$495,0))*(PLAN_OPTION&lt;&gt;"Endowment")</f>
        <v>0.7</v>
      </c>
      <c r="H10" s="24">
        <f>INDEX($AE$3:$AR$492,MATCH(CONCATENATE($B10,PT,PPT),$AE$3:$AE$492,0),MATCH(H$4,$AE$3:$AR$3,0))*(PLAN_OPTION="Endowment")+INDEX($AE$495:$AR$984,MATCH(CONCATENATE($B10,PT,PPT),$AE$495:$AE$984,0),MATCH(H$4,$AE$495:$AR$495,0))*(PLAN_OPTION&lt;&gt;"Endowment")</f>
        <v>0.9</v>
      </c>
      <c r="I10" s="24">
        <f>INDEX($AE$3:$AR$492,MATCH(CONCATENATE($B10,PT,PPT),$AE$3:$AE$492,0),MATCH(I$4,$AE$3:$AR$3,0))*(PLAN_OPTION="Endowment")+INDEX($AE$495:$AR$984,MATCH(CONCATENATE($B10,PT,PPT),$AE$495:$AE$984,0),MATCH(I$4,$AE$495:$AR$495,0))*(PLAN_OPTION&lt;&gt;"Endowment")</f>
        <v>1.1</v>
      </c>
      <c r="J10" s="24">
        <f>INDEX($AE$3:$AR$492,MATCH(CONCATENATE($B10,PT,PPT),$AE$3:$AE$492,0),MATCH(J$4,$AE$3:$AR$3,0))*(PLAN_OPTION="Endowment")+INDEX($AE$495:$AR$984,MATCH(CONCATENATE($B10,PT,PPT),$AE$495:$AE$984,0),MATCH(J$4,$AE$495:$AR$495,0))*(PLAN_OPTION&lt;&gt;"Endowment")</f>
        <v>1.3</v>
      </c>
      <c r="K10" s="24">
        <f>INDEX($AE$3:$AR$492,MATCH(CONCATENATE($B10,PT,PPT),$AE$3:$AE$492,0),MATCH(K$4,$AE$3:$AR$3,0))*(PLAN_OPTION="Endowment")+INDEX($AE$495:$AR$984,MATCH(CONCATENATE($B10,PT,PPT),$AE$495:$AE$984,0),MATCH(K$4,$AE$495:$AR$495,0))*(PLAN_OPTION&lt;&gt;"Endowment")</f>
        <v>1.6</v>
      </c>
      <c r="L10" s="24">
        <f>INDEX($AE$3:$AR$492,MATCH(CONCATENATE($B10,PT,PPT),$AE$3:$AE$492,0),MATCH(L$4,$AE$3:$AR$3,0))*(PLAN_OPTION="Endowment")+INDEX($AE$495:$AR$984,MATCH(CONCATENATE($B10,PT,PPT),$AE$495:$AE$984,0),MATCH(L$4,$AE$495:$AR$495,0))*(PLAN_OPTION&lt;&gt;"Endowment")</f>
        <v>2</v>
      </c>
      <c r="M10" s="24">
        <f>INDEX($AE$3:$AR$492,MATCH(CONCATENATE($B10,PT,PPT),$AE$3:$AE$492,0),MATCH(M$4,$AE$3:$AR$3,0))*(PLAN_OPTION="Endowment")+INDEX($AE$495:$AR$984,MATCH(CONCATENATE($B10,PT,PPT),$AE$495:$AE$984,0),MATCH(M$4,$AE$495:$AR$495,0))*(PLAN_OPTION&lt;&gt;"Endowment")</f>
        <v>2.6</v>
      </c>
      <c r="N10" s="29"/>
      <c r="O10" s="28" t="s">
        <v>58</v>
      </c>
      <c r="P10" s="24"/>
      <c r="Q10" s="24">
        <v>1.5</v>
      </c>
      <c r="R10" s="24">
        <v>2.4</v>
      </c>
      <c r="S10" s="24">
        <v>3.7</v>
      </c>
      <c r="T10" s="24">
        <v>4.3</v>
      </c>
      <c r="U10" s="24">
        <v>5.2</v>
      </c>
      <c r="V10" s="24">
        <v>5.7</v>
      </c>
      <c r="W10" s="31"/>
      <c r="X10" s="40" t="s">
        <v>68</v>
      </c>
      <c r="Y10" s="63">
        <f>IF(AND(Staff_Case="Yes",Direct_sale="Yes"),0,((Staff_Case="Yes")*VLOOKUP(PPT,O23:P29,2,TRUE)))</f>
        <v>0</v>
      </c>
      <c r="Z10" s="60">
        <f>Staff_Discount</f>
        <v>0</v>
      </c>
      <c r="AA10" s="64"/>
      <c r="AE10" s="51" t="str">
        <f>CONCATENATE(AF10,AG10,AH10)</f>
        <v>24105</v>
      </c>
      <c r="AF10" s="55">
        <v>24</v>
      </c>
      <c r="AG10" s="55">
        <v>10</v>
      </c>
      <c r="AH10" s="55">
        <v>5</v>
      </c>
      <c r="AI10" s="73">
        <v>0.6</v>
      </c>
      <c r="AJ10" s="73">
        <v>1.1</v>
      </c>
      <c r="AK10" s="73">
        <v>1.7</v>
      </c>
      <c r="AL10" s="73">
        <v>2.3</v>
      </c>
      <c r="AM10" s="73">
        <v>2.8</v>
      </c>
      <c r="AN10" s="73">
        <v>3.4</v>
      </c>
      <c r="AO10" s="73">
        <v>4</v>
      </c>
      <c r="AP10" s="73">
        <v>5.1</v>
      </c>
      <c r="AQ10" s="73">
        <v>6.3</v>
      </c>
      <c r="AR10" s="73">
        <v>8</v>
      </c>
      <c r="AT10" s="51"/>
      <c r="AU10" s="74">
        <f>AU9+1</f>
        <v>21</v>
      </c>
      <c r="AV10" s="78">
        <v>198.3</v>
      </c>
      <c r="AW10" s="78">
        <v>173</v>
      </c>
      <c r="AX10" s="78">
        <v>130.1</v>
      </c>
      <c r="AY10" s="78">
        <v>95.9</v>
      </c>
      <c r="AZ10" s="78">
        <v>72.6</v>
      </c>
      <c r="BA10" s="78">
        <v>145.7</v>
      </c>
      <c r="BB10" s="78">
        <v>109.7</v>
      </c>
      <c r="BC10" s="78">
        <v>81.9</v>
      </c>
      <c r="BD10" s="78">
        <v>52.5</v>
      </c>
      <c r="BE10" s="78">
        <v>92.8</v>
      </c>
      <c r="BF10" s="78">
        <v>69.4</v>
      </c>
      <c r="BG10" s="78">
        <v>40.8</v>
      </c>
      <c r="BH10" s="78">
        <v>33.4</v>
      </c>
      <c r="BL10" s="87" t="str">
        <f>IF(BM10&gt;=T3,"OK","Not OK")</f>
        <v>Not OK</v>
      </c>
      <c r="BM10" s="89">
        <f>IFERROR(ROUND(IF(ST_Indicator="No",('Premium Calculation'!$F$4*1000/BM9),(('Premium Calculation'!$F$4/(1+STax_1))*1000/BM9)),0),0)</f>
        <v>0</v>
      </c>
    </row>
    <row r="11" ht="15" spans="1:65">
      <c r="A11" s="25"/>
      <c r="B11" s="26">
        <v>23</v>
      </c>
      <c r="C11" s="23">
        <v>95.9</v>
      </c>
      <c r="D11" s="24">
        <f>INDEX($AE$3:$AR$492,MATCH(CONCATENATE($B11,PT,PPT),$AE$3:$AE$492,0),MATCH(D$4,$AE$3:$AR$3,0))*(PLAN_OPTION="Endowment")+INDEX($AE$495:$AR$984,MATCH(CONCATENATE($B11,PT,PPT),$AE$495:$AE$984,0),MATCH(D$4,$AE$495:$AR$495,0))*(PLAN_OPTION&lt;&gt;"Endowment")</f>
        <v>0.2</v>
      </c>
      <c r="E11" s="24">
        <f>INDEX($AE$3:$AR$492,MATCH(CONCATENATE($B11,PT,PPT),$AE$3:$AE$492,0),MATCH(E$4,$AE$3:$AR$3,0))*(PLAN_OPTION="Endowment")+INDEX($AE$495:$AR$984,MATCH(CONCATENATE($B11,PT,PPT),$AE$495:$AE$984,0),MATCH(E$4,$AE$495:$AR$495,0))*(PLAN_OPTION&lt;&gt;"Endowment")</f>
        <v>0.4</v>
      </c>
      <c r="F11" s="24">
        <f>INDEX($AE$3:$AR$492,MATCH(CONCATENATE($B11,PT,PPT),$AE$3:$AE$492,0),MATCH(F$4,$AE$3:$AR$3,0))*(PLAN_OPTION="Endowment")+INDEX($AE$495:$AR$984,MATCH(CONCATENATE($B11,PT,PPT),$AE$495:$AE$984,0),MATCH(F$4,$AE$495:$AR$495,0))*(PLAN_OPTION&lt;&gt;"Endowment")</f>
        <v>0.6</v>
      </c>
      <c r="G11" s="24">
        <f>INDEX($AE$3:$AR$492,MATCH(CONCATENATE($B11,PT,PPT),$AE$3:$AE$492,0),MATCH(G$4,$AE$3:$AR$3,0))*(PLAN_OPTION="Endowment")+INDEX($AE$495:$AR$984,MATCH(CONCATENATE($B11,PT,PPT),$AE$495:$AE$984,0),MATCH(G$4,$AE$495:$AR$495,0))*(PLAN_OPTION&lt;&gt;"Endowment")</f>
        <v>0.7</v>
      </c>
      <c r="H11" s="24">
        <f>INDEX($AE$3:$AR$492,MATCH(CONCATENATE($B11,PT,PPT),$AE$3:$AE$492,0),MATCH(H$4,$AE$3:$AR$3,0))*(PLAN_OPTION="Endowment")+INDEX($AE$495:$AR$984,MATCH(CONCATENATE($B11,PT,PPT),$AE$495:$AE$984,0),MATCH(H$4,$AE$495:$AR$495,0))*(PLAN_OPTION&lt;&gt;"Endowment")</f>
        <v>0.9</v>
      </c>
      <c r="I11" s="24">
        <f>INDEX($AE$3:$AR$492,MATCH(CONCATENATE($B11,PT,PPT),$AE$3:$AE$492,0),MATCH(I$4,$AE$3:$AR$3,0))*(PLAN_OPTION="Endowment")+INDEX($AE$495:$AR$984,MATCH(CONCATENATE($B11,PT,PPT),$AE$495:$AE$984,0),MATCH(I$4,$AE$495:$AR$495,0))*(PLAN_OPTION&lt;&gt;"Endowment")</f>
        <v>1.1</v>
      </c>
      <c r="J11" s="24">
        <f>INDEX($AE$3:$AR$492,MATCH(CONCATENATE($B11,PT,PPT),$AE$3:$AE$492,0),MATCH(J$4,$AE$3:$AR$3,0))*(PLAN_OPTION="Endowment")+INDEX($AE$495:$AR$984,MATCH(CONCATENATE($B11,PT,PPT),$AE$495:$AE$984,0),MATCH(J$4,$AE$495:$AR$495,0))*(PLAN_OPTION&lt;&gt;"Endowment")</f>
        <v>1.3</v>
      </c>
      <c r="K11" s="24">
        <f>INDEX($AE$3:$AR$492,MATCH(CONCATENATE($B11,PT,PPT),$AE$3:$AE$492,0),MATCH(K$4,$AE$3:$AR$3,0))*(PLAN_OPTION="Endowment")+INDEX($AE$495:$AR$984,MATCH(CONCATENATE($B11,PT,PPT),$AE$495:$AE$984,0),MATCH(K$4,$AE$495:$AR$495,0))*(PLAN_OPTION&lt;&gt;"Endowment")</f>
        <v>1.7</v>
      </c>
      <c r="L11" s="24">
        <f>INDEX($AE$3:$AR$492,MATCH(CONCATENATE($B11,PT,PPT),$AE$3:$AE$492,0),MATCH(L$4,$AE$3:$AR$3,0))*(PLAN_OPTION="Endowment")+INDEX($AE$495:$AR$984,MATCH(CONCATENATE($B11,PT,PPT),$AE$495:$AE$984,0),MATCH(L$4,$AE$495:$AR$495,0))*(PLAN_OPTION&lt;&gt;"Endowment")</f>
        <v>2</v>
      </c>
      <c r="M11" s="24">
        <f>INDEX($AE$3:$AR$492,MATCH(CONCATENATE($B11,PT,PPT),$AE$3:$AE$492,0),MATCH(M$4,$AE$3:$AR$3,0))*(PLAN_OPTION="Endowment")+INDEX($AE$495:$AR$984,MATCH(CONCATENATE($B11,PT,PPT),$AE$495:$AE$984,0),MATCH(M$4,$AE$495:$AR$495,0))*(PLAN_OPTION&lt;&gt;"Endowment")</f>
        <v>2.6</v>
      </c>
      <c r="N11" s="29"/>
      <c r="O11" s="28" t="s">
        <v>59</v>
      </c>
      <c r="P11" s="24"/>
      <c r="Q11" s="24">
        <v>1.2</v>
      </c>
      <c r="R11" s="24">
        <v>1.8</v>
      </c>
      <c r="S11" s="24">
        <v>2.8</v>
      </c>
      <c r="T11" s="24">
        <v>3.2</v>
      </c>
      <c r="U11" s="24">
        <v>3.9</v>
      </c>
      <c r="V11" s="24">
        <v>4.3</v>
      </c>
      <c r="W11" s="31"/>
      <c r="X11" s="40" t="s">
        <v>69</v>
      </c>
      <c r="Y11" s="56">
        <f>(Prem_after_rebate*(1-Staff_Discount))</f>
        <v>85.376</v>
      </c>
      <c r="Z11" s="57">
        <f>Z9*(1-Z10)</f>
        <v>85.376</v>
      </c>
      <c r="AA11" s="64"/>
      <c r="AE11" s="51" t="str">
        <f>CONCATENATE(AF11,AG11,AH11)</f>
        <v>25105</v>
      </c>
      <c r="AF11" s="55">
        <v>25</v>
      </c>
      <c r="AG11" s="55">
        <v>10</v>
      </c>
      <c r="AH11" s="55">
        <v>5</v>
      </c>
      <c r="AI11" s="73">
        <v>0.6</v>
      </c>
      <c r="AJ11" s="73">
        <v>1.2</v>
      </c>
      <c r="AK11" s="73">
        <v>1.7</v>
      </c>
      <c r="AL11" s="73">
        <v>2.3</v>
      </c>
      <c r="AM11" s="73">
        <v>2.9</v>
      </c>
      <c r="AN11" s="73">
        <v>3.5</v>
      </c>
      <c r="AO11" s="73">
        <v>4.1</v>
      </c>
      <c r="AP11" s="73">
        <v>5.2</v>
      </c>
      <c r="AQ11" s="73">
        <v>6.4</v>
      </c>
      <c r="AR11" s="73">
        <v>8.1</v>
      </c>
      <c r="AT11" s="51"/>
      <c r="AU11" s="74">
        <f>AU10+1</f>
        <v>22</v>
      </c>
      <c r="AV11" s="78">
        <v>198.4</v>
      </c>
      <c r="AW11" s="78">
        <v>173</v>
      </c>
      <c r="AX11" s="78">
        <v>130.2</v>
      </c>
      <c r="AY11" s="78">
        <v>95.9</v>
      </c>
      <c r="AZ11" s="78">
        <v>72.6</v>
      </c>
      <c r="BA11" s="78">
        <v>145.8</v>
      </c>
      <c r="BB11" s="78">
        <v>109.8</v>
      </c>
      <c r="BC11" s="78">
        <v>81.9</v>
      </c>
      <c r="BD11" s="78">
        <v>52.5</v>
      </c>
      <c r="BE11" s="78">
        <v>92.8</v>
      </c>
      <c r="BF11" s="78">
        <v>69.4</v>
      </c>
      <c r="BG11" s="78">
        <v>40.8</v>
      </c>
      <c r="BH11" s="78">
        <v>33.4</v>
      </c>
      <c r="BL11" s="84"/>
      <c r="BM11" s="90">
        <f>IF(BL10="Not Ok",((ROUND((VLOOKUP(Age,RATES,2,FALSE)-VLOOKUP(PT&amp;PPT,HSA_Rebates,5,0))*(1-Direct_Discount),2)*MAX(1,Tot_MMR_Extra)+IFERROR(VLOOKUP(Age,RATES,MATCH(EM_PC,RATES_HEADINGS),FALSE),0)+Tot_Flat_Extra)*VLOOKUP(Prem_Mode,$O$34:$P$35,2,0)),0)</f>
        <v>86.39</v>
      </c>
    </row>
    <row r="12" ht="15" spans="1:65">
      <c r="A12" s="25"/>
      <c r="B12" s="26">
        <v>24</v>
      </c>
      <c r="C12" s="23">
        <v>95.9</v>
      </c>
      <c r="D12" s="24">
        <f>INDEX($AE$3:$AR$492,MATCH(CONCATENATE($B12,PT,PPT),$AE$3:$AE$492,0),MATCH(D$4,$AE$3:$AR$3,0))*(PLAN_OPTION="Endowment")+INDEX($AE$495:$AR$984,MATCH(CONCATENATE($B12,PT,PPT),$AE$495:$AE$984,0),MATCH(D$4,$AE$495:$AR$495,0))*(PLAN_OPTION&lt;&gt;"Endowment")</f>
        <v>0.2</v>
      </c>
      <c r="E12" s="24">
        <f>INDEX($AE$3:$AR$492,MATCH(CONCATENATE($B12,PT,PPT),$AE$3:$AE$492,0),MATCH(E$4,$AE$3:$AR$3,0))*(PLAN_OPTION="Endowment")+INDEX($AE$495:$AR$984,MATCH(CONCATENATE($B12,PT,PPT),$AE$495:$AE$984,0),MATCH(E$4,$AE$495:$AR$495,0))*(PLAN_OPTION&lt;&gt;"Endowment")</f>
        <v>0.4</v>
      </c>
      <c r="F12" s="24">
        <f>INDEX($AE$3:$AR$492,MATCH(CONCATENATE($B12,PT,PPT),$AE$3:$AE$492,0),MATCH(F$4,$AE$3:$AR$3,0))*(PLAN_OPTION="Endowment")+INDEX($AE$495:$AR$984,MATCH(CONCATENATE($B12,PT,PPT),$AE$495:$AE$984,0),MATCH(F$4,$AE$495:$AR$495,0))*(PLAN_OPTION&lt;&gt;"Endowment")</f>
        <v>0.6</v>
      </c>
      <c r="G12" s="24">
        <f>INDEX($AE$3:$AR$492,MATCH(CONCATENATE($B12,PT,PPT),$AE$3:$AE$492,0),MATCH(G$4,$AE$3:$AR$3,0))*(PLAN_OPTION="Endowment")+INDEX($AE$495:$AR$984,MATCH(CONCATENATE($B12,PT,PPT),$AE$495:$AE$984,0),MATCH(G$4,$AE$495:$AR$495,0))*(PLAN_OPTION&lt;&gt;"Endowment")</f>
        <v>0.8</v>
      </c>
      <c r="H12" s="24">
        <f>INDEX($AE$3:$AR$492,MATCH(CONCATENATE($B12,PT,PPT),$AE$3:$AE$492,0),MATCH(H$4,$AE$3:$AR$3,0))*(PLAN_OPTION="Endowment")+INDEX($AE$495:$AR$984,MATCH(CONCATENATE($B12,PT,PPT),$AE$495:$AE$984,0),MATCH(H$4,$AE$495:$AR$495,0))*(PLAN_OPTION&lt;&gt;"Endowment")</f>
        <v>0.9</v>
      </c>
      <c r="I12" s="24">
        <f>INDEX($AE$3:$AR$492,MATCH(CONCATENATE($B12,PT,PPT),$AE$3:$AE$492,0),MATCH(I$4,$AE$3:$AR$3,0))*(PLAN_OPTION="Endowment")+INDEX($AE$495:$AR$984,MATCH(CONCATENATE($B12,PT,PPT),$AE$495:$AE$984,0),MATCH(I$4,$AE$495:$AR$495,0))*(PLAN_OPTION&lt;&gt;"Endowment")</f>
        <v>1.1</v>
      </c>
      <c r="J12" s="24">
        <f>INDEX($AE$3:$AR$492,MATCH(CONCATENATE($B12,PT,PPT),$AE$3:$AE$492,0),MATCH(J$4,$AE$3:$AR$3,0))*(PLAN_OPTION="Endowment")+INDEX($AE$495:$AR$984,MATCH(CONCATENATE($B12,PT,PPT),$AE$495:$AE$984,0),MATCH(J$4,$AE$495:$AR$495,0))*(PLAN_OPTION&lt;&gt;"Endowment")</f>
        <v>1.3</v>
      </c>
      <c r="K12" s="24">
        <f>INDEX($AE$3:$AR$492,MATCH(CONCATENATE($B12,PT,PPT),$AE$3:$AE$492,0),MATCH(K$4,$AE$3:$AR$3,0))*(PLAN_OPTION="Endowment")+INDEX($AE$495:$AR$984,MATCH(CONCATENATE($B12,PT,PPT),$AE$495:$AE$984,0),MATCH(K$4,$AE$495:$AR$495,0))*(PLAN_OPTION&lt;&gt;"Endowment")</f>
        <v>1.7</v>
      </c>
      <c r="L12" s="24">
        <f>INDEX($AE$3:$AR$492,MATCH(CONCATENATE($B12,PT,PPT),$AE$3:$AE$492,0),MATCH(L$4,$AE$3:$AR$3,0))*(PLAN_OPTION="Endowment")+INDEX($AE$495:$AR$984,MATCH(CONCATENATE($B12,PT,PPT),$AE$495:$AE$984,0),MATCH(L$4,$AE$495:$AR$495,0))*(PLAN_OPTION&lt;&gt;"Endowment")</f>
        <v>2.1</v>
      </c>
      <c r="M12" s="24">
        <f>INDEX($AE$3:$AR$492,MATCH(CONCATENATE($B12,PT,PPT),$AE$3:$AE$492,0),MATCH(M$4,$AE$3:$AR$3,0))*(PLAN_OPTION="Endowment")+INDEX($AE$495:$AR$984,MATCH(CONCATENATE($B12,PT,PPT),$AE$495:$AE$984,0),MATCH(M$4,$AE$495:$AR$495,0))*(PLAN_OPTION&lt;&gt;"Endowment")</f>
        <v>2.7</v>
      </c>
      <c r="N12" s="29"/>
      <c r="O12" s="28" t="s">
        <v>60</v>
      </c>
      <c r="P12" s="24"/>
      <c r="Q12" s="24">
        <v>0.7</v>
      </c>
      <c r="R12" s="24">
        <v>1.2</v>
      </c>
      <c r="S12" s="24">
        <v>1.7</v>
      </c>
      <c r="T12" s="24">
        <v>2</v>
      </c>
      <c r="U12" s="24">
        <v>2.5</v>
      </c>
      <c r="V12" s="24">
        <v>2.7</v>
      </c>
      <c r="W12" s="31"/>
      <c r="X12" s="40" t="s">
        <v>27</v>
      </c>
      <c r="Y12" s="56">
        <f>Flat_Extra</f>
        <v>0</v>
      </c>
      <c r="Z12" s="57">
        <f>Tot_Flat_Extra</f>
        <v>0</v>
      </c>
      <c r="AE12" s="51" t="str">
        <f>CONCATENATE(AF12,AG12,AH12)</f>
        <v>26105</v>
      </c>
      <c r="AF12" s="55">
        <v>26</v>
      </c>
      <c r="AG12" s="55">
        <v>10</v>
      </c>
      <c r="AH12" s="55">
        <v>5</v>
      </c>
      <c r="AI12" s="73">
        <v>0.6</v>
      </c>
      <c r="AJ12" s="73">
        <v>1.2</v>
      </c>
      <c r="AK12" s="73">
        <v>1.8</v>
      </c>
      <c r="AL12" s="73">
        <v>2.4</v>
      </c>
      <c r="AM12" s="73">
        <v>3</v>
      </c>
      <c r="AN12" s="73">
        <v>3.6</v>
      </c>
      <c r="AO12" s="73">
        <v>4.2</v>
      </c>
      <c r="AP12" s="73">
        <v>5.3</v>
      </c>
      <c r="AQ12" s="73">
        <v>6.5</v>
      </c>
      <c r="AR12" s="73">
        <v>8.3</v>
      </c>
      <c r="AT12" s="51"/>
      <c r="AU12" s="74">
        <f>AU11+1</f>
        <v>23</v>
      </c>
      <c r="AV12" s="78">
        <v>198.4</v>
      </c>
      <c r="AW12" s="78">
        <v>173.1</v>
      </c>
      <c r="AX12" s="78">
        <v>130.2</v>
      </c>
      <c r="AY12" s="78">
        <v>95.9</v>
      </c>
      <c r="AZ12" s="78">
        <v>72.6</v>
      </c>
      <c r="BA12" s="78">
        <v>145.8</v>
      </c>
      <c r="BB12" s="78">
        <v>109.8</v>
      </c>
      <c r="BC12" s="78">
        <v>81.9</v>
      </c>
      <c r="BD12" s="78">
        <v>52.5</v>
      </c>
      <c r="BE12" s="78">
        <v>92.8</v>
      </c>
      <c r="BF12" s="78">
        <v>69.5</v>
      </c>
      <c r="BG12" s="78">
        <v>40.9</v>
      </c>
      <c r="BH12" s="78">
        <v>33.5</v>
      </c>
      <c r="BL12" s="87" t="str">
        <f>IF(BM12&gt;=S3,"OK","Not OK")</f>
        <v>OK</v>
      </c>
      <c r="BM12" s="89">
        <f>IFERROR(ROUND(IF(ST_Indicator="No",('Premium Calculation'!$F$4*1000/BM11),(('Premium Calculation'!$F$4/(1+STax_1))*1000/BM11)),0),0)</f>
        <v>3472624</v>
      </c>
    </row>
    <row r="13" ht="15" spans="1:65">
      <c r="A13" s="25"/>
      <c r="B13" s="26">
        <v>25</v>
      </c>
      <c r="C13" s="23">
        <v>95.9</v>
      </c>
      <c r="D13" s="24">
        <f>INDEX($AE$3:$AR$492,MATCH(CONCATENATE($B13,PT,PPT),$AE$3:$AE$492,0),MATCH(D$4,$AE$3:$AR$3,0))*(PLAN_OPTION="Endowment")+INDEX($AE$495:$AR$984,MATCH(CONCATENATE($B13,PT,PPT),$AE$495:$AE$984,0),MATCH(D$4,$AE$495:$AR$495,0))*(PLAN_OPTION&lt;&gt;"Endowment")</f>
        <v>0.2</v>
      </c>
      <c r="E13" s="24">
        <f>INDEX($AE$3:$AR$492,MATCH(CONCATENATE($B13,PT,PPT),$AE$3:$AE$492,0),MATCH(E$4,$AE$3:$AR$3,0))*(PLAN_OPTION="Endowment")+INDEX($AE$495:$AR$984,MATCH(CONCATENATE($B13,PT,PPT),$AE$495:$AE$984,0),MATCH(E$4,$AE$495:$AR$495,0))*(PLAN_OPTION&lt;&gt;"Endowment")</f>
        <v>0.4</v>
      </c>
      <c r="F13" s="24">
        <f>INDEX($AE$3:$AR$492,MATCH(CONCATENATE($B13,PT,PPT),$AE$3:$AE$492,0),MATCH(F$4,$AE$3:$AR$3,0))*(PLAN_OPTION="Endowment")+INDEX($AE$495:$AR$984,MATCH(CONCATENATE($B13,PT,PPT),$AE$495:$AE$984,0),MATCH(F$4,$AE$495:$AR$495,0))*(PLAN_OPTION&lt;&gt;"Endowment")</f>
        <v>0.6</v>
      </c>
      <c r="G13" s="24">
        <f>INDEX($AE$3:$AR$492,MATCH(CONCATENATE($B13,PT,PPT),$AE$3:$AE$492,0),MATCH(G$4,$AE$3:$AR$3,0))*(PLAN_OPTION="Endowment")+INDEX($AE$495:$AR$984,MATCH(CONCATENATE($B13,PT,PPT),$AE$495:$AE$984,0),MATCH(G$4,$AE$495:$AR$495,0))*(PLAN_OPTION&lt;&gt;"Endowment")</f>
        <v>0.8</v>
      </c>
      <c r="H13" s="24">
        <f>INDEX($AE$3:$AR$492,MATCH(CONCATENATE($B13,PT,PPT),$AE$3:$AE$492,0),MATCH(H$4,$AE$3:$AR$3,0))*(PLAN_OPTION="Endowment")+INDEX($AE$495:$AR$984,MATCH(CONCATENATE($B13,PT,PPT),$AE$495:$AE$984,0),MATCH(H$4,$AE$495:$AR$495,0))*(PLAN_OPTION&lt;&gt;"Endowment")</f>
        <v>1</v>
      </c>
      <c r="I13" s="24">
        <f>INDEX($AE$3:$AR$492,MATCH(CONCATENATE($B13,PT,PPT),$AE$3:$AE$492,0),MATCH(I$4,$AE$3:$AR$3,0))*(PLAN_OPTION="Endowment")+INDEX($AE$495:$AR$984,MATCH(CONCATENATE($B13,PT,PPT),$AE$495:$AE$984,0),MATCH(I$4,$AE$495:$AR$495,0))*(PLAN_OPTION&lt;&gt;"Endowment")</f>
        <v>1.2</v>
      </c>
      <c r="J13" s="24">
        <f>INDEX($AE$3:$AR$492,MATCH(CONCATENATE($B13,PT,PPT),$AE$3:$AE$492,0),MATCH(J$4,$AE$3:$AR$3,0))*(PLAN_OPTION="Endowment")+INDEX($AE$495:$AR$984,MATCH(CONCATENATE($B13,PT,PPT),$AE$495:$AE$984,0),MATCH(J$4,$AE$495:$AR$495,0))*(PLAN_OPTION&lt;&gt;"Endowment")</f>
        <v>1.4</v>
      </c>
      <c r="K13" s="24">
        <f>INDEX($AE$3:$AR$492,MATCH(CONCATENATE($B13,PT,PPT),$AE$3:$AE$492,0),MATCH(K$4,$AE$3:$AR$3,0))*(PLAN_OPTION="Endowment")+INDEX($AE$495:$AR$984,MATCH(CONCATENATE($B13,PT,PPT),$AE$495:$AE$984,0),MATCH(K$4,$AE$495:$AR$495,0))*(PLAN_OPTION&lt;&gt;"Endowment")</f>
        <v>1.7</v>
      </c>
      <c r="L13" s="24">
        <f>INDEX($AE$3:$AR$492,MATCH(CONCATENATE($B13,PT,PPT),$AE$3:$AE$492,0),MATCH(L$4,$AE$3:$AR$3,0))*(PLAN_OPTION="Endowment")+INDEX($AE$495:$AR$984,MATCH(CONCATENATE($B13,PT,PPT),$AE$495:$AE$984,0),MATCH(L$4,$AE$495:$AR$495,0))*(PLAN_OPTION&lt;&gt;"Endowment")</f>
        <v>2.1</v>
      </c>
      <c r="M13" s="24">
        <f>INDEX($AE$3:$AR$492,MATCH(CONCATENATE($B13,PT,PPT),$AE$3:$AE$492,0),MATCH(M$4,$AE$3:$AR$3,0))*(PLAN_OPTION="Endowment")+INDEX($AE$495:$AR$984,MATCH(CONCATENATE($B13,PT,PPT),$AE$495:$AE$984,0),MATCH(M$4,$AE$495:$AR$495,0))*(PLAN_OPTION&lt;&gt;"Endowment")</f>
        <v>2.7</v>
      </c>
      <c r="N13" s="29"/>
      <c r="O13" s="28" t="s">
        <v>61</v>
      </c>
      <c r="P13" s="24"/>
      <c r="Q13" s="24">
        <v>1.7</v>
      </c>
      <c r="R13" s="24">
        <v>2.8</v>
      </c>
      <c r="S13" s="24">
        <v>4.1</v>
      </c>
      <c r="T13" s="24">
        <v>4.8</v>
      </c>
      <c r="U13" s="24">
        <v>5.9</v>
      </c>
      <c r="V13" s="24">
        <v>6.5</v>
      </c>
      <c r="W13" s="31"/>
      <c r="X13" s="40" t="s">
        <v>70</v>
      </c>
      <c r="Y13" s="56">
        <f>EM_PC</f>
        <v>0</v>
      </c>
      <c r="Z13" s="57">
        <f>EMR_Rating</f>
        <v>0</v>
      </c>
      <c r="AE13" s="51" t="str">
        <f>CONCATENATE(AF13,AG13,AH13)</f>
        <v>27105</v>
      </c>
      <c r="AF13" s="55">
        <v>27</v>
      </c>
      <c r="AG13" s="55">
        <v>10</v>
      </c>
      <c r="AH13" s="55">
        <v>5</v>
      </c>
      <c r="AI13" s="73">
        <v>0.6</v>
      </c>
      <c r="AJ13" s="73">
        <v>1.2</v>
      </c>
      <c r="AK13" s="73">
        <v>1.8</v>
      </c>
      <c r="AL13" s="73">
        <v>2.4</v>
      </c>
      <c r="AM13" s="73">
        <v>3.1</v>
      </c>
      <c r="AN13" s="73">
        <v>3.7</v>
      </c>
      <c r="AO13" s="73">
        <v>4.3</v>
      </c>
      <c r="AP13" s="73">
        <v>5.5</v>
      </c>
      <c r="AQ13" s="73">
        <v>6.7</v>
      </c>
      <c r="AR13" s="73">
        <v>8.5</v>
      </c>
      <c r="AT13" s="51"/>
      <c r="AU13" s="74">
        <f>AU12+1</f>
        <v>24</v>
      </c>
      <c r="AV13" s="78">
        <v>198.4</v>
      </c>
      <c r="AW13" s="78">
        <v>173.2</v>
      </c>
      <c r="AX13" s="78">
        <v>130.2</v>
      </c>
      <c r="AY13" s="78">
        <v>95.9</v>
      </c>
      <c r="AZ13" s="78">
        <v>72.6</v>
      </c>
      <c r="BA13" s="78">
        <v>145.9</v>
      </c>
      <c r="BB13" s="78">
        <v>109.8</v>
      </c>
      <c r="BC13" s="78">
        <v>81.9</v>
      </c>
      <c r="BD13" s="78">
        <v>52.5</v>
      </c>
      <c r="BE13" s="78">
        <v>92.9</v>
      </c>
      <c r="BF13" s="78">
        <v>69.5</v>
      </c>
      <c r="BG13" s="78">
        <v>40.9</v>
      </c>
      <c r="BH13" s="78">
        <v>33.5</v>
      </c>
      <c r="BL13" s="84"/>
      <c r="BM13" s="90">
        <f>IF(BL12="Not Ok",((ROUND((VLOOKUP(Age,RATES,2,FALSE)-VLOOKUP(PT&amp;PPT,HSA_Rebates,4,0))*(1-Direct_Discount),2)*MAX(1,Tot_MMR_Extra)+IFERROR(VLOOKUP(Age,RATES,MATCH(EM_PC,RATES_HEADINGS),FALSE),0)+Tot_Flat_Extra)*VLOOKUP(Prem_Mode,$O$34:$P$35,2,0)),0)</f>
        <v>0</v>
      </c>
    </row>
    <row r="14" ht="15" spans="1:65">
      <c r="A14" s="25"/>
      <c r="B14" s="26">
        <v>26</v>
      </c>
      <c r="C14" s="23">
        <v>95.9</v>
      </c>
      <c r="D14" s="24">
        <f>INDEX($AE$3:$AR$492,MATCH(CONCATENATE($B14,PT,PPT),$AE$3:$AE$492,0),MATCH(D$4,$AE$3:$AR$3,0))*(PLAN_OPTION="Endowment")+INDEX($AE$495:$AR$984,MATCH(CONCATENATE($B14,PT,PPT),$AE$495:$AE$984,0),MATCH(D$4,$AE$495:$AR$495,0))*(PLAN_OPTION&lt;&gt;"Endowment")</f>
        <v>0.2</v>
      </c>
      <c r="E14" s="24">
        <f>INDEX($AE$3:$AR$492,MATCH(CONCATENATE($B14,PT,PPT),$AE$3:$AE$492,0),MATCH(E$4,$AE$3:$AR$3,0))*(PLAN_OPTION="Endowment")+INDEX($AE$495:$AR$984,MATCH(CONCATENATE($B14,PT,PPT),$AE$495:$AE$984,0),MATCH(E$4,$AE$495:$AR$495,0))*(PLAN_OPTION&lt;&gt;"Endowment")</f>
        <v>0.4</v>
      </c>
      <c r="F14" s="24">
        <f>INDEX($AE$3:$AR$492,MATCH(CONCATENATE($B14,PT,PPT),$AE$3:$AE$492,0),MATCH(F$4,$AE$3:$AR$3,0))*(PLAN_OPTION="Endowment")+INDEX($AE$495:$AR$984,MATCH(CONCATENATE($B14,PT,PPT),$AE$495:$AE$984,0),MATCH(F$4,$AE$495:$AR$495,0))*(PLAN_OPTION&lt;&gt;"Endowment")</f>
        <v>0.6</v>
      </c>
      <c r="G14" s="24">
        <f>INDEX($AE$3:$AR$492,MATCH(CONCATENATE($B14,PT,PPT),$AE$3:$AE$492,0),MATCH(G$4,$AE$3:$AR$3,0))*(PLAN_OPTION="Endowment")+INDEX($AE$495:$AR$984,MATCH(CONCATENATE($B14,PT,PPT),$AE$495:$AE$984,0),MATCH(G$4,$AE$495:$AR$495,0))*(PLAN_OPTION&lt;&gt;"Endowment")</f>
        <v>0.8</v>
      </c>
      <c r="H14" s="24">
        <f>INDEX($AE$3:$AR$492,MATCH(CONCATENATE($B14,PT,PPT),$AE$3:$AE$492,0),MATCH(H$4,$AE$3:$AR$3,0))*(PLAN_OPTION="Endowment")+INDEX($AE$495:$AR$984,MATCH(CONCATENATE($B14,PT,PPT),$AE$495:$AE$984,0),MATCH(H$4,$AE$495:$AR$495,0))*(PLAN_OPTION&lt;&gt;"Endowment")</f>
        <v>1</v>
      </c>
      <c r="I14" s="24">
        <f>INDEX($AE$3:$AR$492,MATCH(CONCATENATE($B14,PT,PPT),$AE$3:$AE$492,0),MATCH(I$4,$AE$3:$AR$3,0))*(PLAN_OPTION="Endowment")+INDEX($AE$495:$AR$984,MATCH(CONCATENATE($B14,PT,PPT),$AE$495:$AE$984,0),MATCH(I$4,$AE$495:$AR$495,0))*(PLAN_OPTION&lt;&gt;"Endowment")</f>
        <v>1.2</v>
      </c>
      <c r="J14" s="24">
        <f>INDEX($AE$3:$AR$492,MATCH(CONCATENATE($B14,PT,PPT),$AE$3:$AE$492,0),MATCH(J$4,$AE$3:$AR$3,0))*(PLAN_OPTION="Endowment")+INDEX($AE$495:$AR$984,MATCH(CONCATENATE($B14,PT,PPT),$AE$495:$AE$984,0),MATCH(J$4,$AE$495:$AR$495,0))*(PLAN_OPTION&lt;&gt;"Endowment")</f>
        <v>1.4</v>
      </c>
      <c r="K14" s="24">
        <f>INDEX($AE$3:$AR$492,MATCH(CONCATENATE($B14,PT,PPT),$AE$3:$AE$492,0),MATCH(K$4,$AE$3:$AR$3,0))*(PLAN_OPTION="Endowment")+INDEX($AE$495:$AR$984,MATCH(CONCATENATE($B14,PT,PPT),$AE$495:$AE$984,0),MATCH(K$4,$AE$495:$AR$495,0))*(PLAN_OPTION&lt;&gt;"Endowment")</f>
        <v>1.8</v>
      </c>
      <c r="L14" s="24">
        <f>INDEX($AE$3:$AR$492,MATCH(CONCATENATE($B14,PT,PPT),$AE$3:$AE$492,0),MATCH(L$4,$AE$3:$AR$3,0))*(PLAN_OPTION="Endowment")+INDEX($AE$495:$AR$984,MATCH(CONCATENATE($B14,PT,PPT),$AE$495:$AE$984,0),MATCH(L$4,$AE$495:$AR$495,0))*(PLAN_OPTION&lt;&gt;"Endowment")</f>
        <v>2.2</v>
      </c>
      <c r="M14" s="24">
        <f>INDEX($AE$3:$AR$492,MATCH(CONCATENATE($B14,PT,PPT),$AE$3:$AE$492,0),MATCH(M$4,$AE$3:$AR$3,0))*(PLAN_OPTION="Endowment")+INDEX($AE$495:$AR$984,MATCH(CONCATENATE($B14,PT,PPT),$AE$495:$AE$984,0),MATCH(M$4,$AE$495:$AR$495,0))*(PLAN_OPTION&lt;&gt;"Endowment")</f>
        <v>2.8</v>
      </c>
      <c r="N14" s="29"/>
      <c r="O14" s="28" t="s">
        <v>62</v>
      </c>
      <c r="P14" s="24"/>
      <c r="Q14" s="24">
        <v>1.3</v>
      </c>
      <c r="R14" s="24">
        <v>2.1</v>
      </c>
      <c r="S14" s="24">
        <v>3.1</v>
      </c>
      <c r="T14" s="24">
        <v>3.6</v>
      </c>
      <c r="U14" s="24">
        <v>4.4</v>
      </c>
      <c r="V14" s="24">
        <v>4.9</v>
      </c>
      <c r="W14" s="31"/>
      <c r="X14" s="40" t="s">
        <v>71</v>
      </c>
      <c r="Y14" s="56">
        <f>IFERROR(VLOOKUP(Age,RATES,MATCH(EM_PC,RATES_HEADINGS),FALSE),0)</f>
        <v>0</v>
      </c>
      <c r="Z14" s="57">
        <f>EMR_Rate</f>
        <v>0</v>
      </c>
      <c r="AE14" s="51" t="str">
        <f>CONCATENATE(AF14,AG14,AH14)</f>
        <v>28105</v>
      </c>
      <c r="AF14" s="55">
        <v>28</v>
      </c>
      <c r="AG14" s="55">
        <v>10</v>
      </c>
      <c r="AH14" s="55">
        <v>5</v>
      </c>
      <c r="AI14" s="73">
        <v>0.6</v>
      </c>
      <c r="AJ14" s="73">
        <v>1.3</v>
      </c>
      <c r="AK14" s="73">
        <v>1.9</v>
      </c>
      <c r="AL14" s="73">
        <v>2.5</v>
      </c>
      <c r="AM14" s="73">
        <v>3.2</v>
      </c>
      <c r="AN14" s="73">
        <v>3.8</v>
      </c>
      <c r="AO14" s="73">
        <v>4.4</v>
      </c>
      <c r="AP14" s="73">
        <v>5.7</v>
      </c>
      <c r="AQ14" s="73">
        <v>6.9</v>
      </c>
      <c r="AR14" s="73">
        <v>8.8</v>
      </c>
      <c r="AT14" s="71"/>
      <c r="AU14" s="74">
        <f>AU13+1</f>
        <v>25</v>
      </c>
      <c r="AV14" s="78">
        <v>198.5</v>
      </c>
      <c r="AW14" s="78">
        <v>173.2</v>
      </c>
      <c r="AX14" s="78">
        <v>130.2</v>
      </c>
      <c r="AY14" s="78">
        <v>95.9</v>
      </c>
      <c r="AZ14" s="78">
        <v>72.6</v>
      </c>
      <c r="BA14" s="78">
        <v>146.1</v>
      </c>
      <c r="BB14" s="78">
        <v>109.9</v>
      </c>
      <c r="BC14" s="78">
        <v>82</v>
      </c>
      <c r="BD14" s="78">
        <v>52.5</v>
      </c>
      <c r="BE14" s="78">
        <v>92.9</v>
      </c>
      <c r="BF14" s="78">
        <v>69.5</v>
      </c>
      <c r="BG14" s="78">
        <v>40.9</v>
      </c>
      <c r="BH14" s="78">
        <v>33.6</v>
      </c>
      <c r="BL14" s="87" t="str">
        <f>IF(BM14&gt;=R3,"OK","Not OK")</f>
        <v>Not OK</v>
      </c>
      <c r="BM14" s="89">
        <f>IFERROR(ROUND(IF(ST_Indicator="No",('Premium Calculation'!$F$4*1000/BM13),(('Premium Calculation'!$F$4/(1+STax_1))*1000/BM13)),0),0)</f>
        <v>0</v>
      </c>
    </row>
    <row r="15" ht="15" spans="1:65">
      <c r="A15" s="25"/>
      <c r="B15" s="26">
        <v>27</v>
      </c>
      <c r="C15" s="23">
        <v>95.9</v>
      </c>
      <c r="D15" s="24">
        <f>INDEX($AE$3:$AR$492,MATCH(CONCATENATE($B15,PT,PPT),$AE$3:$AE$492,0),MATCH(D$4,$AE$3:$AR$3,0))*(PLAN_OPTION="Endowment")+INDEX($AE$495:$AR$984,MATCH(CONCATENATE($B15,PT,PPT),$AE$495:$AE$984,0),MATCH(D$4,$AE$495:$AR$495,0))*(PLAN_OPTION&lt;&gt;"Endowment")</f>
        <v>0.2</v>
      </c>
      <c r="E15" s="24">
        <f>INDEX($AE$3:$AR$492,MATCH(CONCATENATE($B15,PT,PPT),$AE$3:$AE$492,0),MATCH(E$4,$AE$3:$AR$3,0))*(PLAN_OPTION="Endowment")+INDEX($AE$495:$AR$984,MATCH(CONCATENATE($B15,PT,PPT),$AE$495:$AE$984,0),MATCH(E$4,$AE$495:$AR$495,0))*(PLAN_OPTION&lt;&gt;"Endowment")</f>
        <v>0.4</v>
      </c>
      <c r="F15" s="24">
        <f>INDEX($AE$3:$AR$492,MATCH(CONCATENATE($B15,PT,PPT),$AE$3:$AE$492,0),MATCH(F$4,$AE$3:$AR$3,0))*(PLAN_OPTION="Endowment")+INDEX($AE$495:$AR$984,MATCH(CONCATENATE($B15,PT,PPT),$AE$495:$AE$984,0),MATCH(F$4,$AE$495:$AR$495,0))*(PLAN_OPTION&lt;&gt;"Endowment")</f>
        <v>0.6</v>
      </c>
      <c r="G15" s="24">
        <f>INDEX($AE$3:$AR$492,MATCH(CONCATENATE($B15,PT,PPT),$AE$3:$AE$492,0),MATCH(G$4,$AE$3:$AR$3,0))*(PLAN_OPTION="Endowment")+INDEX($AE$495:$AR$984,MATCH(CONCATENATE($B15,PT,PPT),$AE$495:$AE$984,0),MATCH(G$4,$AE$495:$AR$495,0))*(PLAN_OPTION&lt;&gt;"Endowment")</f>
        <v>0.8</v>
      </c>
      <c r="H15" s="24">
        <f>INDEX($AE$3:$AR$492,MATCH(CONCATENATE($B15,PT,PPT),$AE$3:$AE$492,0),MATCH(H$4,$AE$3:$AR$3,0))*(PLAN_OPTION="Endowment")+INDEX($AE$495:$AR$984,MATCH(CONCATENATE($B15,PT,PPT),$AE$495:$AE$984,0),MATCH(H$4,$AE$495:$AR$495,0))*(PLAN_OPTION&lt;&gt;"Endowment")</f>
        <v>1</v>
      </c>
      <c r="I15" s="24">
        <f>INDEX($AE$3:$AR$492,MATCH(CONCATENATE($B15,PT,PPT),$AE$3:$AE$492,0),MATCH(I$4,$AE$3:$AR$3,0))*(PLAN_OPTION="Endowment")+INDEX($AE$495:$AR$984,MATCH(CONCATENATE($B15,PT,PPT),$AE$495:$AE$984,0),MATCH(I$4,$AE$495:$AR$495,0))*(PLAN_OPTION&lt;&gt;"Endowment")</f>
        <v>1.2</v>
      </c>
      <c r="J15" s="24">
        <f>INDEX($AE$3:$AR$492,MATCH(CONCATENATE($B15,PT,PPT),$AE$3:$AE$492,0),MATCH(J$4,$AE$3:$AR$3,0))*(PLAN_OPTION="Endowment")+INDEX($AE$495:$AR$984,MATCH(CONCATENATE($B15,PT,PPT),$AE$495:$AE$984,0),MATCH(J$4,$AE$495:$AR$495,0))*(PLAN_OPTION&lt;&gt;"Endowment")</f>
        <v>1.4</v>
      </c>
      <c r="K15" s="24">
        <f>INDEX($AE$3:$AR$492,MATCH(CONCATENATE($B15,PT,PPT),$AE$3:$AE$492,0),MATCH(K$4,$AE$3:$AR$3,0))*(PLAN_OPTION="Endowment")+INDEX($AE$495:$AR$984,MATCH(CONCATENATE($B15,PT,PPT),$AE$495:$AE$984,0),MATCH(K$4,$AE$495:$AR$495,0))*(PLAN_OPTION&lt;&gt;"Endowment")</f>
        <v>1.8</v>
      </c>
      <c r="L15" s="24">
        <f>INDEX($AE$3:$AR$492,MATCH(CONCATENATE($B15,PT,PPT),$AE$3:$AE$492,0),MATCH(L$4,$AE$3:$AR$3,0))*(PLAN_OPTION="Endowment")+INDEX($AE$495:$AR$984,MATCH(CONCATENATE($B15,PT,PPT),$AE$495:$AE$984,0),MATCH(L$4,$AE$495:$AR$495,0))*(PLAN_OPTION&lt;&gt;"Endowment")</f>
        <v>2.3</v>
      </c>
      <c r="M15" s="24">
        <f>INDEX($AE$3:$AR$492,MATCH(CONCATENATE($B15,PT,PPT),$AE$3:$AE$492,0),MATCH(M$4,$AE$3:$AR$3,0))*(PLAN_OPTION="Endowment")+INDEX($AE$495:$AR$984,MATCH(CONCATENATE($B15,PT,PPT),$AE$495:$AE$984,0),MATCH(M$4,$AE$495:$AR$495,0))*(PLAN_OPTION&lt;&gt;"Endowment")</f>
        <v>2.9</v>
      </c>
      <c r="N15" s="29"/>
      <c r="O15" s="28" t="s">
        <v>72</v>
      </c>
      <c r="P15" s="24"/>
      <c r="Q15" s="24">
        <v>0.7</v>
      </c>
      <c r="R15" s="24">
        <v>1.2</v>
      </c>
      <c r="S15" s="24">
        <v>1.7</v>
      </c>
      <c r="T15" s="24">
        <v>2</v>
      </c>
      <c r="U15" s="24">
        <v>2.5</v>
      </c>
      <c r="V15" s="24">
        <v>2.7</v>
      </c>
      <c r="W15" s="31"/>
      <c r="X15" s="40" t="s">
        <v>28</v>
      </c>
      <c r="Y15" s="56">
        <f>MMR_Extra</f>
        <v>0</v>
      </c>
      <c r="Z15" s="57">
        <f>Tot_MMR_Extra</f>
        <v>0</v>
      </c>
      <c r="AE15" s="51" t="str">
        <f>CONCATENATE(AF15,AG15,AH15)</f>
        <v>29105</v>
      </c>
      <c r="AF15" s="55">
        <v>29</v>
      </c>
      <c r="AG15" s="55">
        <v>10</v>
      </c>
      <c r="AH15" s="55">
        <v>5</v>
      </c>
      <c r="AI15" s="73">
        <v>0.7</v>
      </c>
      <c r="AJ15" s="73">
        <v>1.3</v>
      </c>
      <c r="AK15" s="73">
        <v>2</v>
      </c>
      <c r="AL15" s="73">
        <v>2.6</v>
      </c>
      <c r="AM15" s="73">
        <v>3.3</v>
      </c>
      <c r="AN15" s="73">
        <v>3.9</v>
      </c>
      <c r="AO15" s="73">
        <v>4.6</v>
      </c>
      <c r="AP15" s="73">
        <v>5.9</v>
      </c>
      <c r="AQ15" s="73">
        <v>7.2</v>
      </c>
      <c r="AR15" s="73">
        <v>9.1</v>
      </c>
      <c r="AT15" s="71"/>
      <c r="AU15" s="74">
        <f>AU14+1</f>
        <v>26</v>
      </c>
      <c r="AV15" s="78">
        <v>198.5</v>
      </c>
      <c r="AW15" s="78">
        <v>173.3</v>
      </c>
      <c r="AX15" s="78">
        <v>130.3</v>
      </c>
      <c r="AY15" s="78">
        <v>95.9</v>
      </c>
      <c r="AZ15" s="78">
        <v>72.6</v>
      </c>
      <c r="BA15" s="78">
        <v>146.2</v>
      </c>
      <c r="BB15" s="78">
        <v>109.9</v>
      </c>
      <c r="BC15" s="78">
        <v>82</v>
      </c>
      <c r="BD15" s="78">
        <v>52.6</v>
      </c>
      <c r="BE15" s="78">
        <v>92.9</v>
      </c>
      <c r="BF15" s="78">
        <v>69.6</v>
      </c>
      <c r="BG15" s="78">
        <v>41</v>
      </c>
      <c r="BH15" s="78">
        <v>33.6</v>
      </c>
      <c r="BL15" s="84"/>
      <c r="BM15" s="90">
        <f>IF(BL14="Not Ok",((ROUND((VLOOKUP(Age,RATES,2,FALSE)-VLOOKUP(PT&amp;PPT,HSA_Rebates,3,0))*(1-Direct_Discount),2)*MAX(1,Tot_MMR_Extra)+IFERROR(VLOOKUP(Age,RATES,MATCH(EM_PC,RATES_HEADINGS),FALSE),0)+Tot_Flat_Extra)*VLOOKUP(Prem_Mode,$O$34:$P$35,2,0)),0)</f>
        <v>87.86</v>
      </c>
    </row>
    <row r="16" ht="15" spans="1:65">
      <c r="A16" s="25"/>
      <c r="B16" s="26">
        <v>28</v>
      </c>
      <c r="C16" s="23">
        <v>95.9</v>
      </c>
      <c r="D16" s="24">
        <f>INDEX($AE$3:$AR$492,MATCH(CONCATENATE($B16,PT,PPT),$AE$3:$AE$492,0),MATCH(D$4,$AE$3:$AR$3,0))*(PLAN_OPTION="Endowment")+INDEX($AE$495:$AR$984,MATCH(CONCATENATE($B16,PT,PPT),$AE$495:$AE$984,0),MATCH(D$4,$AE$495:$AR$495,0))*(PLAN_OPTION&lt;&gt;"Endowment")</f>
        <v>0.2</v>
      </c>
      <c r="E16" s="24">
        <f>INDEX($AE$3:$AR$492,MATCH(CONCATENATE($B16,PT,PPT),$AE$3:$AE$492,0),MATCH(E$4,$AE$3:$AR$3,0))*(PLAN_OPTION="Endowment")+INDEX($AE$495:$AR$984,MATCH(CONCATENATE($B16,PT,PPT),$AE$495:$AE$984,0),MATCH(E$4,$AE$495:$AR$495,0))*(PLAN_OPTION&lt;&gt;"Endowment")</f>
        <v>0.4</v>
      </c>
      <c r="F16" s="24">
        <f>INDEX($AE$3:$AR$492,MATCH(CONCATENATE($B16,PT,PPT),$AE$3:$AE$492,0),MATCH(F$4,$AE$3:$AR$3,0))*(PLAN_OPTION="Endowment")+INDEX($AE$495:$AR$984,MATCH(CONCATENATE($B16,PT,PPT),$AE$495:$AE$984,0),MATCH(F$4,$AE$495:$AR$495,0))*(PLAN_OPTION&lt;&gt;"Endowment")</f>
        <v>0.6</v>
      </c>
      <c r="G16" s="24">
        <f>INDEX($AE$3:$AR$492,MATCH(CONCATENATE($B16,PT,PPT),$AE$3:$AE$492,0),MATCH(G$4,$AE$3:$AR$3,0))*(PLAN_OPTION="Endowment")+INDEX($AE$495:$AR$984,MATCH(CONCATENATE($B16,PT,PPT),$AE$495:$AE$984,0),MATCH(G$4,$AE$495:$AR$495,0))*(PLAN_OPTION&lt;&gt;"Endowment")</f>
        <v>0.9</v>
      </c>
      <c r="H16" s="24">
        <f>INDEX($AE$3:$AR$492,MATCH(CONCATENATE($B16,PT,PPT),$AE$3:$AE$492,0),MATCH(H$4,$AE$3:$AR$3,0))*(PLAN_OPTION="Endowment")+INDEX($AE$495:$AR$984,MATCH(CONCATENATE($B16,PT,PPT),$AE$495:$AE$984,0),MATCH(H$4,$AE$495:$AR$495,0))*(PLAN_OPTION&lt;&gt;"Endowment")</f>
        <v>1.1</v>
      </c>
      <c r="I16" s="24">
        <f>INDEX($AE$3:$AR$492,MATCH(CONCATENATE($B16,PT,PPT),$AE$3:$AE$492,0),MATCH(I$4,$AE$3:$AR$3,0))*(PLAN_OPTION="Endowment")+INDEX($AE$495:$AR$984,MATCH(CONCATENATE($B16,PT,PPT),$AE$495:$AE$984,0),MATCH(I$4,$AE$495:$AR$495,0))*(PLAN_OPTION&lt;&gt;"Endowment")</f>
        <v>1.3</v>
      </c>
      <c r="J16" s="24">
        <f>INDEX($AE$3:$AR$492,MATCH(CONCATENATE($B16,PT,PPT),$AE$3:$AE$492,0),MATCH(J$4,$AE$3:$AR$3,0))*(PLAN_OPTION="Endowment")+INDEX($AE$495:$AR$984,MATCH(CONCATENATE($B16,PT,PPT),$AE$495:$AE$984,0),MATCH(J$4,$AE$495:$AR$495,0))*(PLAN_OPTION&lt;&gt;"Endowment")</f>
        <v>1.5</v>
      </c>
      <c r="K16" s="24">
        <f>INDEX($AE$3:$AR$492,MATCH(CONCATENATE($B16,PT,PPT),$AE$3:$AE$492,0),MATCH(K$4,$AE$3:$AR$3,0))*(PLAN_OPTION="Endowment")+INDEX($AE$495:$AR$984,MATCH(CONCATENATE($B16,PT,PPT),$AE$495:$AE$984,0),MATCH(K$4,$AE$495:$AR$495,0))*(PLAN_OPTION&lt;&gt;"Endowment")</f>
        <v>1.9</v>
      </c>
      <c r="L16" s="24">
        <f>INDEX($AE$3:$AR$492,MATCH(CONCATENATE($B16,PT,PPT),$AE$3:$AE$492,0),MATCH(L$4,$AE$3:$AR$3,0))*(PLAN_OPTION="Endowment")+INDEX($AE$495:$AR$984,MATCH(CONCATENATE($B16,PT,PPT),$AE$495:$AE$984,0),MATCH(L$4,$AE$495:$AR$495,0))*(PLAN_OPTION&lt;&gt;"Endowment")</f>
        <v>2.3</v>
      </c>
      <c r="M16" s="24">
        <f>INDEX($AE$3:$AR$492,MATCH(CONCATENATE($B16,PT,PPT),$AE$3:$AE$492,0),MATCH(M$4,$AE$3:$AR$3,0))*(PLAN_OPTION="Endowment")+INDEX($AE$495:$AR$984,MATCH(CONCATENATE($B16,PT,PPT),$AE$495:$AE$984,0),MATCH(M$4,$AE$495:$AR$495,0))*(PLAN_OPTION&lt;&gt;"Endowment")</f>
        <v>3</v>
      </c>
      <c r="N16" s="29"/>
      <c r="O16" s="149" t="s">
        <v>73</v>
      </c>
      <c r="P16" s="24"/>
      <c r="Q16" s="24">
        <v>0.7</v>
      </c>
      <c r="R16" s="24">
        <v>1.2</v>
      </c>
      <c r="S16" s="24">
        <v>1.7</v>
      </c>
      <c r="T16" s="24">
        <v>2</v>
      </c>
      <c r="U16" s="24">
        <v>2.5</v>
      </c>
      <c r="V16" s="24">
        <v>2.7</v>
      </c>
      <c r="W16" s="31"/>
      <c r="X16" s="40" t="s">
        <v>74</v>
      </c>
      <c r="Y16" s="56">
        <f>Tot_Flat_Extra+EMR_Rate+MAX(Tot_MMR_Extra-1,0)*Net_Prem_Rate</f>
        <v>0</v>
      </c>
      <c r="Z16" s="57">
        <f>Z14+Z12+MAX(Z15-1,0)*Z11</f>
        <v>0</v>
      </c>
      <c r="AE16" s="51" t="str">
        <f>CONCATENATE(AF16,AG16,AH16)</f>
        <v>30105</v>
      </c>
      <c r="AF16" s="55">
        <v>30</v>
      </c>
      <c r="AG16" s="55">
        <v>10</v>
      </c>
      <c r="AH16" s="55">
        <v>5</v>
      </c>
      <c r="AI16" s="73">
        <v>0.7</v>
      </c>
      <c r="AJ16" s="73">
        <v>1.4</v>
      </c>
      <c r="AK16" s="73">
        <v>2.1</v>
      </c>
      <c r="AL16" s="73">
        <v>2.7</v>
      </c>
      <c r="AM16" s="73">
        <v>3.4</v>
      </c>
      <c r="AN16" s="73">
        <v>4.1</v>
      </c>
      <c r="AO16" s="73">
        <v>4.8</v>
      </c>
      <c r="AP16" s="73">
        <v>6.2</v>
      </c>
      <c r="AQ16" s="73">
        <v>7.5</v>
      </c>
      <c r="AR16" s="73">
        <v>9.6</v>
      </c>
      <c r="AT16" s="71"/>
      <c r="AU16" s="74">
        <f>AU15+1</f>
        <v>27</v>
      </c>
      <c r="AV16" s="78">
        <v>198.6</v>
      </c>
      <c r="AW16" s="78">
        <v>173.5</v>
      </c>
      <c r="AX16" s="78">
        <v>130.3</v>
      </c>
      <c r="AY16" s="78">
        <v>95.9</v>
      </c>
      <c r="AZ16" s="78">
        <v>72.6</v>
      </c>
      <c r="BA16" s="78">
        <v>146.3</v>
      </c>
      <c r="BB16" s="78">
        <v>110</v>
      </c>
      <c r="BC16" s="78">
        <v>82</v>
      </c>
      <c r="BD16" s="78">
        <v>52.6</v>
      </c>
      <c r="BE16" s="78">
        <v>93</v>
      </c>
      <c r="BF16" s="78">
        <v>69.6</v>
      </c>
      <c r="BG16" s="78">
        <v>41</v>
      </c>
      <c r="BH16" s="78">
        <v>33.7</v>
      </c>
      <c r="BL16" s="87" t="str">
        <f>IF(BM16&gt;=Q3,"OK","Not OK")</f>
        <v>OK</v>
      </c>
      <c r="BM16" s="89">
        <f>IFERROR(ROUND(IF(ST_Indicator="No",('Premium Calculation'!$F$4*1000/BM15),(('Premium Calculation'!$F$4/(1+STax_1))*1000/BM15)),0),0)</f>
        <v>3414523</v>
      </c>
    </row>
    <row r="17" ht="15" spans="1:65">
      <c r="A17" s="25"/>
      <c r="B17" s="26">
        <v>29</v>
      </c>
      <c r="C17" s="23">
        <v>96</v>
      </c>
      <c r="D17" s="24">
        <f>INDEX($AE$3:$AR$492,MATCH(CONCATENATE($B17,PT,PPT),$AE$3:$AE$492,0),MATCH(D$4,$AE$3:$AR$3,0))*(PLAN_OPTION="Endowment")+INDEX($AE$495:$AR$984,MATCH(CONCATENATE($B17,PT,PPT),$AE$495:$AE$984,0),MATCH(D$4,$AE$495:$AR$495,0))*(PLAN_OPTION&lt;&gt;"Endowment")</f>
        <v>0.2</v>
      </c>
      <c r="E17" s="24">
        <f>INDEX($AE$3:$AR$492,MATCH(CONCATENATE($B17,PT,PPT),$AE$3:$AE$492,0),MATCH(E$4,$AE$3:$AR$3,0))*(PLAN_OPTION="Endowment")+INDEX($AE$495:$AR$984,MATCH(CONCATENATE($B17,PT,PPT),$AE$495:$AE$984,0),MATCH(E$4,$AE$495:$AR$495,0))*(PLAN_OPTION&lt;&gt;"Endowment")</f>
        <v>0.4</v>
      </c>
      <c r="F17" s="24">
        <f>INDEX($AE$3:$AR$492,MATCH(CONCATENATE($B17,PT,PPT),$AE$3:$AE$492,0),MATCH(F$4,$AE$3:$AR$3,0))*(PLAN_OPTION="Endowment")+INDEX($AE$495:$AR$984,MATCH(CONCATENATE($B17,PT,PPT),$AE$495:$AE$984,0),MATCH(F$4,$AE$495:$AR$495,0))*(PLAN_OPTION&lt;&gt;"Endowment")</f>
        <v>0.7</v>
      </c>
      <c r="G17" s="24">
        <f>INDEX($AE$3:$AR$492,MATCH(CONCATENATE($B17,PT,PPT),$AE$3:$AE$492,0),MATCH(G$4,$AE$3:$AR$3,0))*(PLAN_OPTION="Endowment")+INDEX($AE$495:$AR$984,MATCH(CONCATENATE($B17,PT,PPT),$AE$495:$AE$984,0),MATCH(G$4,$AE$495:$AR$495,0))*(PLAN_OPTION&lt;&gt;"Endowment")</f>
        <v>0.9</v>
      </c>
      <c r="H17" s="24">
        <f>INDEX($AE$3:$AR$492,MATCH(CONCATENATE($B17,PT,PPT),$AE$3:$AE$492,0),MATCH(H$4,$AE$3:$AR$3,0))*(PLAN_OPTION="Endowment")+INDEX($AE$495:$AR$984,MATCH(CONCATENATE($B17,PT,PPT),$AE$495:$AE$984,0),MATCH(H$4,$AE$495:$AR$495,0))*(PLAN_OPTION&lt;&gt;"Endowment")</f>
        <v>1.1</v>
      </c>
      <c r="I17" s="24">
        <f>INDEX($AE$3:$AR$492,MATCH(CONCATENATE($B17,PT,PPT),$AE$3:$AE$492,0),MATCH(I$4,$AE$3:$AR$3,0))*(PLAN_OPTION="Endowment")+INDEX($AE$495:$AR$984,MATCH(CONCATENATE($B17,PT,PPT),$AE$495:$AE$984,0),MATCH(I$4,$AE$495:$AR$495,0))*(PLAN_OPTION&lt;&gt;"Endowment")</f>
        <v>1.3</v>
      </c>
      <c r="J17" s="24">
        <f>INDEX($AE$3:$AR$492,MATCH(CONCATENATE($B17,PT,PPT),$AE$3:$AE$492,0),MATCH(J$4,$AE$3:$AR$3,0))*(PLAN_OPTION="Endowment")+INDEX($AE$495:$AR$984,MATCH(CONCATENATE($B17,PT,PPT),$AE$495:$AE$984,0),MATCH(J$4,$AE$495:$AR$495,0))*(PLAN_OPTION&lt;&gt;"Endowment")</f>
        <v>1.6</v>
      </c>
      <c r="K17" s="24">
        <f>INDEX($AE$3:$AR$492,MATCH(CONCATENATE($B17,PT,PPT),$AE$3:$AE$492,0),MATCH(K$4,$AE$3:$AR$3,0))*(PLAN_OPTION="Endowment")+INDEX($AE$495:$AR$984,MATCH(CONCATENATE($B17,PT,PPT),$AE$495:$AE$984,0),MATCH(K$4,$AE$495:$AR$495,0))*(PLAN_OPTION&lt;&gt;"Endowment")</f>
        <v>2</v>
      </c>
      <c r="L17" s="24">
        <f>INDEX($AE$3:$AR$492,MATCH(CONCATENATE($B17,PT,PPT),$AE$3:$AE$492,0),MATCH(L$4,$AE$3:$AR$3,0))*(PLAN_OPTION="Endowment")+INDEX($AE$495:$AR$984,MATCH(CONCATENATE($B17,PT,PPT),$AE$495:$AE$984,0),MATCH(L$4,$AE$495:$AR$495,0))*(PLAN_OPTION&lt;&gt;"Endowment")</f>
        <v>2.4</v>
      </c>
      <c r="M17" s="24">
        <f>INDEX($AE$3:$AR$492,MATCH(CONCATENATE($B17,PT,PPT),$AE$3:$AE$492,0),MATCH(M$4,$AE$3:$AR$3,0))*(PLAN_OPTION="Endowment")+INDEX($AE$495:$AR$984,MATCH(CONCATENATE($B17,PT,PPT),$AE$495:$AE$984,0),MATCH(M$4,$AE$495:$AR$495,0))*(PLAN_OPTION&lt;&gt;"Endowment")</f>
        <v>3.1</v>
      </c>
      <c r="T17" s="18">
        <f>MATCH(PT&amp;PPT,$O$3:$O$16,0)</f>
        <v>9</v>
      </c>
      <c r="X17" s="40" t="s">
        <v>75</v>
      </c>
      <c r="Y17" s="56">
        <f>Tot_Flat_Extra+EMR_Rate+MAX(Tot_MMR_Extra-1,0)*Prem_after_rebate</f>
        <v>0</v>
      </c>
      <c r="Z17" s="57">
        <f>Z14+Z12+MAX(Z15-1,0)*Z9</f>
        <v>0</v>
      </c>
      <c r="AA17" s="61" t="s">
        <v>76</v>
      </c>
      <c r="AE17" s="51" t="str">
        <f>CONCATENATE(AF17,AG17,AH17)</f>
        <v>31105</v>
      </c>
      <c r="AF17" s="55">
        <v>31</v>
      </c>
      <c r="AG17" s="55">
        <v>10</v>
      </c>
      <c r="AH17" s="55">
        <v>5</v>
      </c>
      <c r="AI17" s="73">
        <v>0.7</v>
      </c>
      <c r="AJ17" s="73">
        <v>1.4</v>
      </c>
      <c r="AK17" s="73">
        <v>2.2</v>
      </c>
      <c r="AL17" s="73">
        <v>2.9</v>
      </c>
      <c r="AM17" s="73">
        <v>3.6</v>
      </c>
      <c r="AN17" s="73">
        <v>4.3</v>
      </c>
      <c r="AO17" s="73">
        <v>5</v>
      </c>
      <c r="AP17" s="73">
        <v>6.5</v>
      </c>
      <c r="AQ17" s="73">
        <v>7.9</v>
      </c>
      <c r="AR17" s="73">
        <v>10</v>
      </c>
      <c r="AT17" s="71"/>
      <c r="AU17" s="74">
        <f>AU16+1</f>
        <v>28</v>
      </c>
      <c r="AV17" s="78">
        <v>198.7</v>
      </c>
      <c r="AW17" s="78">
        <v>173.6</v>
      </c>
      <c r="AX17" s="78">
        <v>130.4</v>
      </c>
      <c r="AY17" s="78">
        <v>95.9</v>
      </c>
      <c r="AZ17" s="78">
        <v>72.7</v>
      </c>
      <c r="BA17" s="78">
        <v>146.5</v>
      </c>
      <c r="BB17" s="78">
        <v>110</v>
      </c>
      <c r="BC17" s="78">
        <v>82</v>
      </c>
      <c r="BD17" s="78">
        <v>52.6</v>
      </c>
      <c r="BE17" s="78">
        <v>93.1</v>
      </c>
      <c r="BF17" s="78">
        <v>69.7</v>
      </c>
      <c r="BG17" s="78">
        <v>41.1</v>
      </c>
      <c r="BH17" s="78">
        <v>33.8</v>
      </c>
      <c r="BL17" s="84"/>
      <c r="BM17" s="90">
        <f>IF(BL16="Not Ok",((ROUND((VLOOKUP(Age,RATES,2,FALSE)-VLOOKUP(PT&amp;PPT,HSA_Rebates,2,0))*(1-Direct_Discount),2)*MAX(1,Tot_MMR_Extra)+IFERROR(VLOOKUP(Age,RATES,MATCH(EM_PC,RATES_HEADINGS),FALSE),0)+Tot_Flat_Extra)*VLOOKUP(Prem_Mode,$O$34:$P$35,2,0)),0)</f>
        <v>0</v>
      </c>
    </row>
    <row r="18" ht="15" spans="1:65">
      <c r="A18" s="25"/>
      <c r="B18" s="26">
        <v>30</v>
      </c>
      <c r="C18" s="23">
        <v>96</v>
      </c>
      <c r="D18" s="24">
        <f>INDEX($AE$3:$AR$492,MATCH(CONCATENATE($B18,PT,PPT),$AE$3:$AE$492,0),MATCH(D$4,$AE$3:$AR$3,0))*(PLAN_OPTION="Endowment")+INDEX($AE$495:$AR$984,MATCH(CONCATENATE($B18,PT,PPT),$AE$495:$AE$984,0),MATCH(D$4,$AE$495:$AR$495,0))*(PLAN_OPTION&lt;&gt;"Endowment")</f>
        <v>0.2</v>
      </c>
      <c r="E18" s="24">
        <f>INDEX($AE$3:$AR$492,MATCH(CONCATENATE($B18,PT,PPT),$AE$3:$AE$492,0),MATCH(E$4,$AE$3:$AR$3,0))*(PLAN_OPTION="Endowment")+INDEX($AE$495:$AR$984,MATCH(CONCATENATE($B18,PT,PPT),$AE$495:$AE$984,0),MATCH(E$4,$AE$495:$AR$495,0))*(PLAN_OPTION&lt;&gt;"Endowment")</f>
        <v>0.5</v>
      </c>
      <c r="F18" s="24">
        <f>INDEX($AE$3:$AR$492,MATCH(CONCATENATE($B18,PT,PPT),$AE$3:$AE$492,0),MATCH(F$4,$AE$3:$AR$3,0))*(PLAN_OPTION="Endowment")+INDEX($AE$495:$AR$984,MATCH(CONCATENATE($B18,PT,PPT),$AE$495:$AE$984,0),MATCH(F$4,$AE$495:$AR$495,0))*(PLAN_OPTION&lt;&gt;"Endowment")</f>
        <v>0.7</v>
      </c>
      <c r="G18" s="24">
        <f>INDEX($AE$3:$AR$492,MATCH(CONCATENATE($B18,PT,PPT),$AE$3:$AE$492,0),MATCH(G$4,$AE$3:$AR$3,0))*(PLAN_OPTION="Endowment")+INDEX($AE$495:$AR$984,MATCH(CONCATENATE($B18,PT,PPT),$AE$495:$AE$984,0),MATCH(G$4,$AE$495:$AR$495,0))*(PLAN_OPTION&lt;&gt;"Endowment")</f>
        <v>0.9</v>
      </c>
      <c r="H18" s="24">
        <f>INDEX($AE$3:$AR$492,MATCH(CONCATENATE($B18,PT,PPT),$AE$3:$AE$492,0),MATCH(H$4,$AE$3:$AR$3,0))*(PLAN_OPTION="Endowment")+INDEX($AE$495:$AR$984,MATCH(CONCATENATE($B18,PT,PPT),$AE$495:$AE$984,0),MATCH(H$4,$AE$495:$AR$495,0))*(PLAN_OPTION&lt;&gt;"Endowment")</f>
        <v>1.2</v>
      </c>
      <c r="I18" s="24">
        <f>INDEX($AE$3:$AR$492,MATCH(CONCATENATE($B18,PT,PPT),$AE$3:$AE$492,0),MATCH(I$4,$AE$3:$AR$3,0))*(PLAN_OPTION="Endowment")+INDEX($AE$495:$AR$984,MATCH(CONCATENATE($B18,PT,PPT),$AE$495:$AE$984,0),MATCH(I$4,$AE$495:$AR$495,0))*(PLAN_OPTION&lt;&gt;"Endowment")</f>
        <v>1.4</v>
      </c>
      <c r="J18" s="24">
        <f>INDEX($AE$3:$AR$492,MATCH(CONCATENATE($B18,PT,PPT),$AE$3:$AE$492,0),MATCH(J$4,$AE$3:$AR$3,0))*(PLAN_OPTION="Endowment")+INDEX($AE$495:$AR$984,MATCH(CONCATENATE($B18,PT,PPT),$AE$495:$AE$984,0),MATCH(J$4,$AE$495:$AR$495,0))*(PLAN_OPTION&lt;&gt;"Endowment")</f>
        <v>1.6</v>
      </c>
      <c r="K18" s="24">
        <f>INDEX($AE$3:$AR$492,MATCH(CONCATENATE($B18,PT,PPT),$AE$3:$AE$492,0),MATCH(K$4,$AE$3:$AR$3,0))*(PLAN_OPTION="Endowment")+INDEX($AE$495:$AR$984,MATCH(CONCATENATE($B18,PT,PPT),$AE$495:$AE$984,0),MATCH(K$4,$AE$495:$AR$495,0))*(PLAN_OPTION&lt;&gt;"Endowment")</f>
        <v>2.1</v>
      </c>
      <c r="L18" s="24">
        <f>INDEX($AE$3:$AR$492,MATCH(CONCATENATE($B18,PT,PPT),$AE$3:$AE$492,0),MATCH(L$4,$AE$3:$AR$3,0))*(PLAN_OPTION="Endowment")+INDEX($AE$495:$AR$984,MATCH(CONCATENATE($B18,PT,PPT),$AE$495:$AE$984,0),MATCH(L$4,$AE$495:$AR$495,0))*(PLAN_OPTION&lt;&gt;"Endowment")</f>
        <v>2.6</v>
      </c>
      <c r="M18" s="24">
        <f>INDEX($AE$3:$AR$492,MATCH(CONCATENATE($B18,PT,PPT),$AE$3:$AE$492,0),MATCH(M$4,$AE$3:$AR$3,0))*(PLAN_OPTION="Endowment")+INDEX($AE$495:$AR$984,MATCH(CONCATENATE($B18,PT,PPT),$AE$495:$AE$984,0),MATCH(M$4,$AE$495:$AR$495,0))*(PLAN_OPTION&lt;&gt;"Endowment")</f>
        <v>3.3</v>
      </c>
      <c r="N18" s="18" t="str">
        <f>'Premium Calculation'!C7</f>
        <v>F</v>
      </c>
      <c r="O18" s="31"/>
      <c r="P18" s="31"/>
      <c r="Q18" s="31"/>
      <c r="R18" s="31"/>
      <c r="S18" s="31"/>
      <c r="T18" s="31">
        <f>MATCH(SA,$O$3:$V$3,1)</f>
        <v>7</v>
      </c>
      <c r="U18" s="31"/>
      <c r="X18" s="40" t="s">
        <v>77</v>
      </c>
      <c r="Y18" s="65">
        <f>ROUND(Net_Prem_Rate+Net_EMR_Rate,2)</f>
        <v>85.38</v>
      </c>
      <c r="Z18" s="66">
        <f>ROUND(Z11+Z16,2)</f>
        <v>85.38</v>
      </c>
      <c r="AA18" s="62">
        <f>ROUND(ROUND(Z11,2)*Z20,0)</f>
        <v>300000</v>
      </c>
      <c r="AB18" s="67" t="s">
        <v>78</v>
      </c>
      <c r="AC18" s="68"/>
      <c r="AE18" s="51" t="str">
        <f>CONCATENATE(AF18,AG18,AH18)</f>
        <v>32105</v>
      </c>
      <c r="AF18" s="55">
        <v>32</v>
      </c>
      <c r="AG18" s="55">
        <v>10</v>
      </c>
      <c r="AH18" s="55">
        <v>5</v>
      </c>
      <c r="AI18" s="73">
        <v>0.8</v>
      </c>
      <c r="AJ18" s="73">
        <v>1.5</v>
      </c>
      <c r="AK18" s="73">
        <v>2.3</v>
      </c>
      <c r="AL18" s="73">
        <v>3.1</v>
      </c>
      <c r="AM18" s="73">
        <v>3.8</v>
      </c>
      <c r="AN18" s="73">
        <v>4.6</v>
      </c>
      <c r="AO18" s="73">
        <v>5.3</v>
      </c>
      <c r="AP18" s="73">
        <v>6.9</v>
      </c>
      <c r="AQ18" s="73">
        <v>8.4</v>
      </c>
      <c r="AR18" s="73">
        <v>10.6</v>
      </c>
      <c r="AT18" s="71"/>
      <c r="AU18" s="74">
        <f>AU17+1</f>
        <v>29</v>
      </c>
      <c r="AV18" s="78">
        <v>198.8</v>
      </c>
      <c r="AW18" s="78">
        <v>173.8</v>
      </c>
      <c r="AX18" s="78">
        <v>130.4</v>
      </c>
      <c r="AY18" s="78">
        <v>96</v>
      </c>
      <c r="AZ18" s="78">
        <v>72.7</v>
      </c>
      <c r="BA18" s="78">
        <v>146.8</v>
      </c>
      <c r="BB18" s="78">
        <v>110.1</v>
      </c>
      <c r="BC18" s="78">
        <v>82.1</v>
      </c>
      <c r="BD18" s="78">
        <v>52.7</v>
      </c>
      <c r="BE18" s="78">
        <v>93.2</v>
      </c>
      <c r="BF18" s="78">
        <v>69.7</v>
      </c>
      <c r="BG18" s="78">
        <v>41.1</v>
      </c>
      <c r="BH18" s="78">
        <v>33.9</v>
      </c>
      <c r="BL18" s="87" t="str">
        <f>IF(BM18&gt;=P3,"OK","Not OK")</f>
        <v>OK</v>
      </c>
      <c r="BM18" s="89">
        <f>IFERROR(ROUND(IF(ST_Indicator="No",('Premium Calculation'!$F$4*1000/BM17),(('Premium Calculation'!$F$4/(1+STax_1))*1000/BM17)),0),0)</f>
        <v>0</v>
      </c>
    </row>
    <row r="19" ht="16.5" customHeight="1" spans="1:60">
      <c r="A19" s="25"/>
      <c r="B19" s="26">
        <v>31</v>
      </c>
      <c r="C19" s="23">
        <v>96</v>
      </c>
      <c r="D19" s="24">
        <f>INDEX($AE$3:$AR$492,MATCH(CONCATENATE($B19,PT,PPT),$AE$3:$AE$492,0),MATCH(D$4,$AE$3:$AR$3,0))*(PLAN_OPTION="Endowment")+INDEX($AE$495:$AR$984,MATCH(CONCATENATE($B19,PT,PPT),$AE$495:$AE$984,0),MATCH(D$4,$AE$495:$AR$495,0))*(PLAN_OPTION&lt;&gt;"Endowment")</f>
        <v>0.2</v>
      </c>
      <c r="E19" s="24">
        <f>INDEX($AE$3:$AR$492,MATCH(CONCATENATE($B19,PT,PPT),$AE$3:$AE$492,0),MATCH(E$4,$AE$3:$AR$3,0))*(PLAN_OPTION="Endowment")+INDEX($AE$495:$AR$984,MATCH(CONCATENATE($B19,PT,PPT),$AE$495:$AE$984,0),MATCH(E$4,$AE$495:$AR$495,0))*(PLAN_OPTION&lt;&gt;"Endowment")</f>
        <v>0.5</v>
      </c>
      <c r="F19" s="24">
        <f>INDEX($AE$3:$AR$492,MATCH(CONCATENATE($B19,PT,PPT),$AE$3:$AE$492,0),MATCH(F$4,$AE$3:$AR$3,0))*(PLAN_OPTION="Endowment")+INDEX($AE$495:$AR$984,MATCH(CONCATENATE($B19,PT,PPT),$AE$495:$AE$984,0),MATCH(F$4,$AE$495:$AR$495,0))*(PLAN_OPTION&lt;&gt;"Endowment")</f>
        <v>0.7</v>
      </c>
      <c r="G19" s="24">
        <f>INDEX($AE$3:$AR$492,MATCH(CONCATENATE($B19,PT,PPT),$AE$3:$AE$492,0),MATCH(G$4,$AE$3:$AR$3,0))*(PLAN_OPTION="Endowment")+INDEX($AE$495:$AR$984,MATCH(CONCATENATE($B19,PT,PPT),$AE$495:$AE$984,0),MATCH(G$4,$AE$495:$AR$495,0))*(PLAN_OPTION&lt;&gt;"Endowment")</f>
        <v>1</v>
      </c>
      <c r="H19" s="24">
        <f>INDEX($AE$3:$AR$492,MATCH(CONCATENATE($B19,PT,PPT),$AE$3:$AE$492,0),MATCH(H$4,$AE$3:$AR$3,0))*(PLAN_OPTION="Endowment")+INDEX($AE$495:$AR$984,MATCH(CONCATENATE($B19,PT,PPT),$AE$495:$AE$984,0),MATCH(H$4,$AE$495:$AR$495,0))*(PLAN_OPTION&lt;&gt;"Endowment")</f>
        <v>1.2</v>
      </c>
      <c r="I19" s="24">
        <f>INDEX($AE$3:$AR$492,MATCH(CONCATENATE($B19,PT,PPT),$AE$3:$AE$492,0),MATCH(I$4,$AE$3:$AR$3,0))*(PLAN_OPTION="Endowment")+INDEX($AE$495:$AR$984,MATCH(CONCATENATE($B19,PT,PPT),$AE$495:$AE$984,0),MATCH(I$4,$AE$495:$AR$495,0))*(PLAN_OPTION&lt;&gt;"Endowment")</f>
        <v>1.5</v>
      </c>
      <c r="J19" s="24">
        <f>INDEX($AE$3:$AR$492,MATCH(CONCATENATE($B19,PT,PPT),$AE$3:$AE$492,0),MATCH(J$4,$AE$3:$AR$3,0))*(PLAN_OPTION="Endowment")+INDEX($AE$495:$AR$984,MATCH(CONCATENATE($B19,PT,PPT),$AE$495:$AE$984,0),MATCH(J$4,$AE$495:$AR$495,0))*(PLAN_OPTION&lt;&gt;"Endowment")</f>
        <v>1.7</v>
      </c>
      <c r="K19" s="24">
        <f>INDEX($AE$3:$AR$492,MATCH(CONCATENATE($B19,PT,PPT),$AE$3:$AE$492,0),MATCH(K$4,$AE$3:$AR$3,0))*(PLAN_OPTION="Endowment")+INDEX($AE$495:$AR$984,MATCH(CONCATENATE($B19,PT,PPT),$AE$495:$AE$984,0),MATCH(K$4,$AE$495:$AR$495,0))*(PLAN_OPTION&lt;&gt;"Endowment")</f>
        <v>2.2</v>
      </c>
      <c r="L19" s="24">
        <f>INDEX($AE$3:$AR$492,MATCH(CONCATENATE($B19,PT,PPT),$AE$3:$AE$492,0),MATCH(L$4,$AE$3:$AR$3,0))*(PLAN_OPTION="Endowment")+INDEX($AE$495:$AR$984,MATCH(CONCATENATE($B19,PT,PPT),$AE$495:$AE$984,0),MATCH(L$4,$AE$495:$AR$495,0))*(PLAN_OPTION&lt;&gt;"Endowment")</f>
        <v>2.7</v>
      </c>
      <c r="M19" s="24">
        <f>INDEX($AE$3:$AR$492,MATCH(CONCATENATE($B19,PT,PPT),$AE$3:$AE$492,0),MATCH(M$4,$AE$3:$AR$3,0))*(PLAN_OPTION="Endowment")+INDEX($AE$495:$AR$984,MATCH(CONCATENATE($B19,PT,PPT),$AE$495:$AE$984,0),MATCH(M$4,$AE$495:$AR$495,0))*(PLAN_OPTION&lt;&gt;"Endowment")</f>
        <v>3.4</v>
      </c>
      <c r="O19" s="31"/>
      <c r="P19" s="31"/>
      <c r="Q19" s="31"/>
      <c r="R19" s="31"/>
      <c r="S19" s="31"/>
      <c r="T19" s="31"/>
      <c r="U19" s="31"/>
      <c r="X19" s="40" t="s">
        <v>79</v>
      </c>
      <c r="Y19" s="65">
        <f>ROUND(Prem_after_rebate+Net_EMR_rate_yr2,2)</f>
        <v>85.38</v>
      </c>
      <c r="Z19" s="66">
        <f>ROUND(Z9+Z17,2)</f>
        <v>85.38</v>
      </c>
      <c r="AA19" s="62">
        <f>ROUND(Z9*ROUND(Z20,2),0)</f>
        <v>299986</v>
      </c>
      <c r="AB19" s="67" t="s">
        <v>80</v>
      </c>
      <c r="AC19" s="68"/>
      <c r="AE19" s="51" t="str">
        <f>CONCATENATE(AF19,AG19,AH19)</f>
        <v>33105</v>
      </c>
      <c r="AF19" s="55">
        <v>33</v>
      </c>
      <c r="AG19" s="55">
        <v>10</v>
      </c>
      <c r="AH19" s="55">
        <v>5</v>
      </c>
      <c r="AI19" s="73">
        <v>0.8</v>
      </c>
      <c r="AJ19" s="73">
        <v>1.6</v>
      </c>
      <c r="AK19" s="73">
        <v>2.4</v>
      </c>
      <c r="AL19" s="73">
        <v>3.3</v>
      </c>
      <c r="AM19" s="73">
        <v>4.1</v>
      </c>
      <c r="AN19" s="73">
        <v>4.9</v>
      </c>
      <c r="AO19" s="73">
        <v>5.7</v>
      </c>
      <c r="AP19" s="73">
        <v>7.3</v>
      </c>
      <c r="AQ19" s="73">
        <v>8.9</v>
      </c>
      <c r="AR19" s="73">
        <v>11.3</v>
      </c>
      <c r="AT19" s="71"/>
      <c r="AU19" s="74">
        <f>AU18+1</f>
        <v>30</v>
      </c>
      <c r="AV19" s="78">
        <v>198.9</v>
      </c>
      <c r="AW19" s="78">
        <v>174</v>
      </c>
      <c r="AX19" s="78">
        <v>130.5</v>
      </c>
      <c r="AY19" s="78">
        <v>96</v>
      </c>
      <c r="AZ19" s="78">
        <v>72.7</v>
      </c>
      <c r="BA19" s="78">
        <v>147</v>
      </c>
      <c r="BB19" s="78">
        <v>110.2</v>
      </c>
      <c r="BC19" s="78">
        <v>82.1</v>
      </c>
      <c r="BD19" s="78">
        <v>52.7</v>
      </c>
      <c r="BE19" s="78">
        <v>93.3</v>
      </c>
      <c r="BF19" s="78">
        <v>69.8</v>
      </c>
      <c r="BG19" s="78">
        <v>41.2</v>
      </c>
      <c r="BH19" s="78">
        <v>34</v>
      </c>
    </row>
    <row r="20" ht="15" spans="1:60">
      <c r="A20" s="25"/>
      <c r="B20" s="26">
        <v>32</v>
      </c>
      <c r="C20" s="23">
        <v>96.1</v>
      </c>
      <c r="D20" s="24">
        <f>INDEX($AE$3:$AR$492,MATCH(CONCATENATE($B20,PT,PPT),$AE$3:$AE$492,0),MATCH(D$4,$AE$3:$AR$3,0))*(PLAN_OPTION="Endowment")+INDEX($AE$495:$AR$984,MATCH(CONCATENATE($B20,PT,PPT),$AE$495:$AE$984,0),MATCH(D$4,$AE$495:$AR$495,0))*(PLAN_OPTION&lt;&gt;"Endowment")</f>
        <v>0.3</v>
      </c>
      <c r="E20" s="24">
        <f>INDEX($AE$3:$AR$492,MATCH(CONCATENATE($B20,PT,PPT),$AE$3:$AE$492,0),MATCH(E$4,$AE$3:$AR$3,0))*(PLAN_OPTION="Endowment")+INDEX($AE$495:$AR$984,MATCH(CONCATENATE($B20,PT,PPT),$AE$495:$AE$984,0),MATCH(E$4,$AE$495:$AR$495,0))*(PLAN_OPTION&lt;&gt;"Endowment")</f>
        <v>0.5</v>
      </c>
      <c r="F20" s="24">
        <f>INDEX($AE$3:$AR$492,MATCH(CONCATENATE($B20,PT,PPT),$AE$3:$AE$492,0),MATCH(F$4,$AE$3:$AR$3,0))*(PLAN_OPTION="Endowment")+INDEX($AE$495:$AR$984,MATCH(CONCATENATE($B20,PT,PPT),$AE$495:$AE$984,0),MATCH(F$4,$AE$495:$AR$495,0))*(PLAN_OPTION&lt;&gt;"Endowment")</f>
        <v>0.8</v>
      </c>
      <c r="G20" s="24">
        <f>INDEX($AE$3:$AR$492,MATCH(CONCATENATE($B20,PT,PPT),$AE$3:$AE$492,0),MATCH(G$4,$AE$3:$AR$3,0))*(PLAN_OPTION="Endowment")+INDEX($AE$495:$AR$984,MATCH(CONCATENATE($B20,PT,PPT),$AE$495:$AE$984,0),MATCH(G$4,$AE$495:$AR$495,0))*(PLAN_OPTION&lt;&gt;"Endowment")</f>
        <v>1</v>
      </c>
      <c r="H20" s="24">
        <f>INDEX($AE$3:$AR$492,MATCH(CONCATENATE($B20,PT,PPT),$AE$3:$AE$492,0),MATCH(H$4,$AE$3:$AR$3,0))*(PLAN_OPTION="Endowment")+INDEX($AE$495:$AR$984,MATCH(CONCATENATE($B20,PT,PPT),$AE$495:$AE$984,0),MATCH(H$4,$AE$495:$AR$495,0))*(PLAN_OPTION&lt;&gt;"Endowment")</f>
        <v>1.3</v>
      </c>
      <c r="I20" s="24">
        <f>INDEX($AE$3:$AR$492,MATCH(CONCATENATE($B20,PT,PPT),$AE$3:$AE$492,0),MATCH(I$4,$AE$3:$AR$3,0))*(PLAN_OPTION="Endowment")+INDEX($AE$495:$AR$984,MATCH(CONCATENATE($B20,PT,PPT),$AE$495:$AE$984,0),MATCH(I$4,$AE$495:$AR$495,0))*(PLAN_OPTION&lt;&gt;"Endowment")</f>
        <v>1.6</v>
      </c>
      <c r="J20" s="24">
        <f>INDEX($AE$3:$AR$492,MATCH(CONCATENATE($B20,PT,PPT),$AE$3:$AE$492,0),MATCH(J$4,$AE$3:$AR$3,0))*(PLAN_OPTION="Endowment")+INDEX($AE$495:$AR$984,MATCH(CONCATENATE($B20,PT,PPT),$AE$495:$AE$984,0),MATCH(J$4,$AE$495:$AR$495,0))*(PLAN_OPTION&lt;&gt;"Endowment")</f>
        <v>1.8</v>
      </c>
      <c r="K20" s="24">
        <f>INDEX($AE$3:$AR$492,MATCH(CONCATENATE($B20,PT,PPT),$AE$3:$AE$492,0),MATCH(K$4,$AE$3:$AR$3,0))*(PLAN_OPTION="Endowment")+INDEX($AE$495:$AR$984,MATCH(CONCATENATE($B20,PT,PPT),$AE$495:$AE$984,0),MATCH(K$4,$AE$495:$AR$495,0))*(PLAN_OPTION&lt;&gt;"Endowment")</f>
        <v>2.4</v>
      </c>
      <c r="L20" s="24">
        <f>INDEX($AE$3:$AR$492,MATCH(CONCATENATE($B20,PT,PPT),$AE$3:$AE$492,0),MATCH(L$4,$AE$3:$AR$3,0))*(PLAN_OPTION="Endowment")+INDEX($AE$495:$AR$984,MATCH(CONCATENATE($B20,PT,PPT),$AE$495:$AE$984,0),MATCH(L$4,$AE$495:$AR$495,0))*(PLAN_OPTION&lt;&gt;"Endowment")</f>
        <v>2.9</v>
      </c>
      <c r="M20" s="24">
        <f>INDEX($AE$3:$AR$492,MATCH(CONCATENATE($B20,PT,PPT),$AE$3:$AE$492,0),MATCH(M$4,$AE$3:$AR$3,0))*(PLAN_OPTION="Endowment")+INDEX($AE$495:$AR$984,MATCH(CONCATENATE($B20,PT,PPT),$AE$495:$AE$984,0),MATCH(M$4,$AE$495:$AR$495,0))*(PLAN_OPTION&lt;&gt;"Endowment")</f>
        <v>3.7</v>
      </c>
      <c r="O20" s="31"/>
      <c r="P20" s="31"/>
      <c r="Q20" s="31"/>
      <c r="R20" s="31"/>
      <c r="S20" s="31"/>
      <c r="T20" s="31"/>
      <c r="U20" s="31"/>
      <c r="X20" s="40" t="s">
        <v>81</v>
      </c>
      <c r="Y20" s="56">
        <f>SA/1000*VLOOKUP(Prem_Mode,$O$34:$P$35,2,FALSE)</f>
        <v>3513.703</v>
      </c>
      <c r="Z20" s="57">
        <f>SA_by_1000_n_Modal_Factor</f>
        <v>3513.703</v>
      </c>
      <c r="AA20" s="58"/>
      <c r="AE20" s="51" t="str">
        <f>CONCATENATE(AF20,AG20,AH20)</f>
        <v>34105</v>
      </c>
      <c r="AF20" s="55">
        <v>34</v>
      </c>
      <c r="AG20" s="55">
        <v>10</v>
      </c>
      <c r="AH20" s="55">
        <v>5</v>
      </c>
      <c r="AI20" s="73">
        <v>0.9</v>
      </c>
      <c r="AJ20" s="73">
        <v>1.7</v>
      </c>
      <c r="AK20" s="73">
        <v>2.6</v>
      </c>
      <c r="AL20" s="73">
        <v>3.5</v>
      </c>
      <c r="AM20" s="73">
        <v>4.4</v>
      </c>
      <c r="AN20" s="73">
        <v>5.2</v>
      </c>
      <c r="AO20" s="73">
        <v>6.1</v>
      </c>
      <c r="AP20" s="73">
        <v>7.8</v>
      </c>
      <c r="AQ20" s="73">
        <v>9.5</v>
      </c>
      <c r="AR20" s="73">
        <v>12.1</v>
      </c>
      <c r="AT20" s="71"/>
      <c r="AU20" s="74">
        <f>AU19+1</f>
        <v>31</v>
      </c>
      <c r="AV20" s="78">
        <v>199.1</v>
      </c>
      <c r="AW20" s="78">
        <v>174.2</v>
      </c>
      <c r="AX20" s="78">
        <v>130.6</v>
      </c>
      <c r="AY20" s="78">
        <v>96</v>
      </c>
      <c r="AZ20" s="78">
        <v>72.8</v>
      </c>
      <c r="BA20" s="78">
        <v>147.3</v>
      </c>
      <c r="BB20" s="78">
        <v>110.3</v>
      </c>
      <c r="BC20" s="78">
        <v>82.2</v>
      </c>
      <c r="BD20" s="78">
        <v>52.8</v>
      </c>
      <c r="BE20" s="78">
        <v>93.4</v>
      </c>
      <c r="BF20" s="78">
        <v>69.9</v>
      </c>
      <c r="BG20" s="78">
        <v>41.3</v>
      </c>
      <c r="BH20" s="78">
        <v>34.1</v>
      </c>
    </row>
    <row r="21" ht="15" spans="1:60">
      <c r="A21" s="25"/>
      <c r="B21" s="26">
        <v>33</v>
      </c>
      <c r="C21" s="23">
        <v>96.1</v>
      </c>
      <c r="D21" s="24">
        <f>INDEX($AE$3:$AR$492,MATCH(CONCATENATE($B21,PT,PPT),$AE$3:$AE$492,0),MATCH(D$4,$AE$3:$AR$3,0))*(PLAN_OPTION="Endowment")+INDEX($AE$495:$AR$984,MATCH(CONCATENATE($B21,PT,PPT),$AE$495:$AE$984,0),MATCH(D$4,$AE$495:$AR$495,0))*(PLAN_OPTION&lt;&gt;"Endowment")</f>
        <v>0.3</v>
      </c>
      <c r="E21" s="24">
        <f>INDEX($AE$3:$AR$492,MATCH(CONCATENATE($B21,PT,PPT),$AE$3:$AE$492,0),MATCH(E$4,$AE$3:$AR$3,0))*(PLAN_OPTION="Endowment")+INDEX($AE$495:$AR$984,MATCH(CONCATENATE($B21,PT,PPT),$AE$495:$AE$984,0),MATCH(E$4,$AE$495:$AR$495,0))*(PLAN_OPTION&lt;&gt;"Endowment")</f>
        <v>0.6</v>
      </c>
      <c r="F21" s="24">
        <f>INDEX($AE$3:$AR$492,MATCH(CONCATENATE($B21,PT,PPT),$AE$3:$AE$492,0),MATCH(F$4,$AE$3:$AR$3,0))*(PLAN_OPTION="Endowment")+INDEX($AE$495:$AR$984,MATCH(CONCATENATE($B21,PT,PPT),$AE$495:$AE$984,0),MATCH(F$4,$AE$495:$AR$495,0))*(PLAN_OPTION&lt;&gt;"Endowment")</f>
        <v>0.8</v>
      </c>
      <c r="G21" s="24">
        <f>INDEX($AE$3:$AR$492,MATCH(CONCATENATE($B21,PT,PPT),$AE$3:$AE$492,0),MATCH(G$4,$AE$3:$AR$3,0))*(PLAN_OPTION="Endowment")+INDEX($AE$495:$AR$984,MATCH(CONCATENATE($B21,PT,PPT),$AE$495:$AE$984,0),MATCH(G$4,$AE$495:$AR$495,0))*(PLAN_OPTION&lt;&gt;"Endowment")</f>
        <v>1.1</v>
      </c>
      <c r="H21" s="24">
        <f>INDEX($AE$3:$AR$492,MATCH(CONCATENATE($B21,PT,PPT),$AE$3:$AE$492,0),MATCH(H$4,$AE$3:$AR$3,0))*(PLAN_OPTION="Endowment")+INDEX($AE$495:$AR$984,MATCH(CONCATENATE($B21,PT,PPT),$AE$495:$AE$984,0),MATCH(H$4,$AE$495:$AR$495,0))*(PLAN_OPTION&lt;&gt;"Endowment")</f>
        <v>1.4</v>
      </c>
      <c r="I21" s="24">
        <f>INDEX($AE$3:$AR$492,MATCH(CONCATENATE($B21,PT,PPT),$AE$3:$AE$492,0),MATCH(I$4,$AE$3:$AR$3,0))*(PLAN_OPTION="Endowment")+INDEX($AE$495:$AR$984,MATCH(CONCATENATE($B21,PT,PPT),$AE$495:$AE$984,0),MATCH(I$4,$AE$495:$AR$495,0))*(PLAN_OPTION&lt;&gt;"Endowment")</f>
        <v>1.7</v>
      </c>
      <c r="J21" s="24">
        <f>INDEX($AE$3:$AR$492,MATCH(CONCATENATE($B21,PT,PPT),$AE$3:$AE$492,0),MATCH(J$4,$AE$3:$AR$3,0))*(PLAN_OPTION="Endowment")+INDEX($AE$495:$AR$984,MATCH(CONCATENATE($B21,PT,PPT),$AE$495:$AE$984,0),MATCH(J$4,$AE$495:$AR$495,0))*(PLAN_OPTION&lt;&gt;"Endowment")</f>
        <v>2</v>
      </c>
      <c r="K21" s="24">
        <f>INDEX($AE$3:$AR$492,MATCH(CONCATENATE($B21,PT,PPT),$AE$3:$AE$492,0),MATCH(K$4,$AE$3:$AR$3,0))*(PLAN_OPTION="Endowment")+INDEX($AE$495:$AR$984,MATCH(CONCATENATE($B21,PT,PPT),$AE$495:$AE$984,0),MATCH(K$4,$AE$495:$AR$495,0))*(PLAN_OPTION&lt;&gt;"Endowment")</f>
        <v>2.5</v>
      </c>
      <c r="L21" s="24">
        <f>INDEX($AE$3:$AR$492,MATCH(CONCATENATE($B21,PT,PPT),$AE$3:$AE$492,0),MATCH(L$4,$AE$3:$AR$3,0))*(PLAN_OPTION="Endowment")+INDEX($AE$495:$AR$984,MATCH(CONCATENATE($B21,PT,PPT),$AE$495:$AE$984,0),MATCH(L$4,$AE$495:$AR$495,0))*(PLAN_OPTION&lt;&gt;"Endowment")</f>
        <v>3.1</v>
      </c>
      <c r="M21" s="24">
        <f>INDEX($AE$3:$AR$492,MATCH(CONCATENATE($B21,PT,PPT),$AE$3:$AE$492,0),MATCH(M$4,$AE$3:$AR$3,0))*(PLAN_OPTION="Endowment")+INDEX($AE$495:$AR$984,MATCH(CONCATENATE($B21,PT,PPT),$AE$495:$AE$984,0),MATCH(M$4,$AE$495:$AR$495,0))*(PLAN_OPTION&lt;&gt;"Endowment")</f>
        <v>3.9</v>
      </c>
      <c r="Q21" s="31"/>
      <c r="R21" s="31"/>
      <c r="S21" s="31"/>
      <c r="T21" s="31"/>
      <c r="U21" s="31"/>
      <c r="AE21" s="51" t="str">
        <f>CONCATENATE(AF21,AG21,AH21)</f>
        <v>35105</v>
      </c>
      <c r="AF21" s="55">
        <v>35</v>
      </c>
      <c r="AG21" s="55">
        <v>10</v>
      </c>
      <c r="AH21" s="55">
        <v>5</v>
      </c>
      <c r="AI21" s="73">
        <v>0.9</v>
      </c>
      <c r="AJ21" s="73">
        <v>1.9</v>
      </c>
      <c r="AK21" s="73">
        <v>2.8</v>
      </c>
      <c r="AL21" s="73">
        <v>3.8</v>
      </c>
      <c r="AM21" s="73">
        <v>4.7</v>
      </c>
      <c r="AN21" s="73">
        <v>5.6</v>
      </c>
      <c r="AO21" s="73">
        <v>6.6</v>
      </c>
      <c r="AP21" s="73">
        <v>8.4</v>
      </c>
      <c r="AQ21" s="73">
        <v>10.3</v>
      </c>
      <c r="AR21" s="73">
        <v>13</v>
      </c>
      <c r="AT21" s="71"/>
      <c r="AU21" s="74">
        <f>AU20+1</f>
        <v>32</v>
      </c>
      <c r="AV21" s="78">
        <v>199.2</v>
      </c>
      <c r="AW21" s="78">
        <v>174.5</v>
      </c>
      <c r="AX21" s="78">
        <v>130.7</v>
      </c>
      <c r="AY21" s="78">
        <v>96.1</v>
      </c>
      <c r="AZ21" s="78">
        <v>72.8</v>
      </c>
      <c r="BA21" s="78">
        <v>147.7</v>
      </c>
      <c r="BB21" s="78">
        <v>110.4</v>
      </c>
      <c r="BC21" s="78">
        <v>82.2</v>
      </c>
      <c r="BD21" s="78">
        <v>52.9</v>
      </c>
      <c r="BE21" s="78">
        <v>93.5</v>
      </c>
      <c r="BF21" s="78">
        <v>70</v>
      </c>
      <c r="BG21" s="78">
        <v>41.4</v>
      </c>
      <c r="BH21" s="78">
        <v>34.3</v>
      </c>
    </row>
    <row r="22" ht="15" customHeight="1" spans="1:60">
      <c r="A22" s="25"/>
      <c r="B22" s="26">
        <v>34</v>
      </c>
      <c r="C22" s="23">
        <v>96.2</v>
      </c>
      <c r="D22" s="24">
        <f>INDEX($AE$3:$AR$492,MATCH(CONCATENATE($B22,PT,PPT),$AE$3:$AE$492,0),MATCH(D$4,$AE$3:$AR$3,0))*(PLAN_OPTION="Endowment")+INDEX($AE$495:$AR$984,MATCH(CONCATENATE($B22,PT,PPT),$AE$495:$AE$984,0),MATCH(D$4,$AE$495:$AR$495,0))*(PLAN_OPTION&lt;&gt;"Endowment")</f>
        <v>0.3</v>
      </c>
      <c r="E22" s="24">
        <f>INDEX($AE$3:$AR$492,MATCH(CONCATENATE($B22,PT,PPT),$AE$3:$AE$492,0),MATCH(E$4,$AE$3:$AR$3,0))*(PLAN_OPTION="Endowment")+INDEX($AE$495:$AR$984,MATCH(CONCATENATE($B22,PT,PPT),$AE$495:$AE$984,0),MATCH(E$4,$AE$495:$AR$495,0))*(PLAN_OPTION&lt;&gt;"Endowment")</f>
        <v>0.6</v>
      </c>
      <c r="F22" s="24">
        <f>INDEX($AE$3:$AR$492,MATCH(CONCATENATE($B22,PT,PPT),$AE$3:$AE$492,0),MATCH(F$4,$AE$3:$AR$3,0))*(PLAN_OPTION="Endowment")+INDEX($AE$495:$AR$984,MATCH(CONCATENATE($B22,PT,PPT),$AE$495:$AE$984,0),MATCH(F$4,$AE$495:$AR$495,0))*(PLAN_OPTION&lt;&gt;"Endowment")</f>
        <v>0.9</v>
      </c>
      <c r="G22" s="24">
        <f>INDEX($AE$3:$AR$492,MATCH(CONCATENATE($B22,PT,PPT),$AE$3:$AE$492,0),MATCH(G$4,$AE$3:$AR$3,0))*(PLAN_OPTION="Endowment")+INDEX($AE$495:$AR$984,MATCH(CONCATENATE($B22,PT,PPT),$AE$495:$AE$984,0),MATCH(G$4,$AE$495:$AR$495,0))*(PLAN_OPTION&lt;&gt;"Endowment")</f>
        <v>1.2</v>
      </c>
      <c r="H22" s="24">
        <f>INDEX($AE$3:$AR$492,MATCH(CONCATENATE($B22,PT,PPT),$AE$3:$AE$492,0),MATCH(H$4,$AE$3:$AR$3,0))*(PLAN_OPTION="Endowment")+INDEX($AE$495:$AR$984,MATCH(CONCATENATE($B22,PT,PPT),$AE$495:$AE$984,0),MATCH(H$4,$AE$495:$AR$495,0))*(PLAN_OPTION&lt;&gt;"Endowment")</f>
        <v>1.5</v>
      </c>
      <c r="I22" s="24">
        <f>INDEX($AE$3:$AR$492,MATCH(CONCATENATE($B22,PT,PPT),$AE$3:$AE$492,0),MATCH(I$4,$AE$3:$AR$3,0))*(PLAN_OPTION="Endowment")+INDEX($AE$495:$AR$984,MATCH(CONCATENATE($B22,PT,PPT),$AE$495:$AE$984,0),MATCH(I$4,$AE$495:$AR$495,0))*(PLAN_OPTION&lt;&gt;"Endowment")</f>
        <v>1.8</v>
      </c>
      <c r="J22" s="24">
        <f>INDEX($AE$3:$AR$492,MATCH(CONCATENATE($B22,PT,PPT),$AE$3:$AE$492,0),MATCH(J$4,$AE$3:$AR$3,0))*(PLAN_OPTION="Endowment")+INDEX($AE$495:$AR$984,MATCH(CONCATENATE($B22,PT,PPT),$AE$495:$AE$984,0),MATCH(J$4,$AE$495:$AR$495,0))*(PLAN_OPTION&lt;&gt;"Endowment")</f>
        <v>2.1</v>
      </c>
      <c r="K22" s="24">
        <f>INDEX($AE$3:$AR$492,MATCH(CONCATENATE($B22,PT,PPT),$AE$3:$AE$492,0),MATCH(K$4,$AE$3:$AR$3,0))*(PLAN_OPTION="Endowment")+INDEX($AE$495:$AR$984,MATCH(CONCATENATE($B22,PT,PPT),$AE$495:$AE$984,0),MATCH(K$4,$AE$495:$AR$495,0))*(PLAN_OPTION&lt;&gt;"Endowment")</f>
        <v>2.7</v>
      </c>
      <c r="L22" s="24">
        <f>INDEX($AE$3:$AR$492,MATCH(CONCATENATE($B22,PT,PPT),$AE$3:$AE$492,0),MATCH(L$4,$AE$3:$AR$3,0))*(PLAN_OPTION="Endowment")+INDEX($AE$495:$AR$984,MATCH(CONCATENATE($B22,PT,PPT),$AE$495:$AE$984,0),MATCH(L$4,$AE$495:$AR$495,0))*(PLAN_OPTION&lt;&gt;"Endowment")</f>
        <v>3.3</v>
      </c>
      <c r="M22" s="24">
        <f>INDEX($AE$3:$AR$492,MATCH(CONCATENATE($B22,PT,PPT),$AE$3:$AE$492,0),MATCH(M$4,$AE$3:$AR$3,0))*(PLAN_OPTION="Endowment")+INDEX($AE$495:$AR$984,MATCH(CONCATENATE($B22,PT,PPT),$AE$495:$AE$984,0),MATCH(M$4,$AE$495:$AR$495,0))*(PLAN_OPTION&lt;&gt;"Endowment")</f>
        <v>4.2</v>
      </c>
      <c r="O22" s="21" t="s">
        <v>19</v>
      </c>
      <c r="P22" s="21" t="s">
        <v>68</v>
      </c>
      <c r="Q22" s="31"/>
      <c r="R22" s="31"/>
      <c r="S22" s="31"/>
      <c r="T22" s="31"/>
      <c r="U22" s="31"/>
      <c r="X22" s="21" t="s">
        <v>82</v>
      </c>
      <c r="Y22" s="21"/>
      <c r="Z22" s="21"/>
      <c r="AC22" s="69"/>
      <c r="AE22" s="51" t="str">
        <f>CONCATENATE(AF22,AG22,AH22)</f>
        <v>36105</v>
      </c>
      <c r="AF22" s="55">
        <v>36</v>
      </c>
      <c r="AG22" s="55">
        <v>10</v>
      </c>
      <c r="AH22" s="55">
        <v>5</v>
      </c>
      <c r="AI22" s="73">
        <v>1</v>
      </c>
      <c r="AJ22" s="73">
        <v>2</v>
      </c>
      <c r="AK22" s="73">
        <v>3.1</v>
      </c>
      <c r="AL22" s="73">
        <v>4.1</v>
      </c>
      <c r="AM22" s="73">
        <v>5.1</v>
      </c>
      <c r="AN22" s="73">
        <v>6.1</v>
      </c>
      <c r="AO22" s="73">
        <v>7.1</v>
      </c>
      <c r="AP22" s="73">
        <v>9.1</v>
      </c>
      <c r="AQ22" s="73">
        <v>11.1</v>
      </c>
      <c r="AR22" s="73">
        <v>14.1</v>
      </c>
      <c r="AT22" s="71"/>
      <c r="AU22" s="74">
        <f>AU21+1</f>
        <v>33</v>
      </c>
      <c r="AV22" s="78">
        <v>199.4</v>
      </c>
      <c r="AW22" s="78">
        <v>174.8</v>
      </c>
      <c r="AX22" s="78">
        <v>130.9</v>
      </c>
      <c r="AY22" s="78">
        <v>96.1</v>
      </c>
      <c r="AZ22" s="78">
        <v>72.9</v>
      </c>
      <c r="BA22" s="78">
        <v>148.1</v>
      </c>
      <c r="BB22" s="78">
        <v>110.5</v>
      </c>
      <c r="BC22" s="78">
        <v>82.3</v>
      </c>
      <c r="BD22" s="78">
        <v>52.9</v>
      </c>
      <c r="BE22" s="78">
        <v>93.6</v>
      </c>
      <c r="BF22" s="78">
        <v>70.1</v>
      </c>
      <c r="BG22" s="78">
        <v>41.5</v>
      </c>
      <c r="BH22" s="78">
        <v>34.4</v>
      </c>
    </row>
    <row r="23" ht="30" spans="1:60">
      <c r="A23" s="25"/>
      <c r="B23" s="26">
        <v>35</v>
      </c>
      <c r="C23" s="23">
        <v>96.2</v>
      </c>
      <c r="D23" s="24">
        <f>INDEX($AE$3:$AR$492,MATCH(CONCATENATE($B23,PT,PPT),$AE$3:$AE$492,0),MATCH(D$4,$AE$3:$AR$3,0))*(PLAN_OPTION="Endowment")+INDEX($AE$495:$AR$984,MATCH(CONCATENATE($B23,PT,PPT),$AE$495:$AE$984,0),MATCH(D$4,$AE$495:$AR$495,0))*(PLAN_OPTION&lt;&gt;"Endowment")</f>
        <v>0.3</v>
      </c>
      <c r="E23" s="24">
        <f>INDEX($AE$3:$AR$492,MATCH(CONCATENATE($B23,PT,PPT),$AE$3:$AE$492,0),MATCH(E$4,$AE$3:$AR$3,0))*(PLAN_OPTION="Endowment")+INDEX($AE$495:$AR$984,MATCH(CONCATENATE($B23,PT,PPT),$AE$495:$AE$984,0),MATCH(E$4,$AE$495:$AR$495,0))*(PLAN_OPTION&lt;&gt;"Endowment")</f>
        <v>0.6</v>
      </c>
      <c r="F23" s="24">
        <f>INDEX($AE$3:$AR$492,MATCH(CONCATENATE($B23,PT,PPT),$AE$3:$AE$492,0),MATCH(F$4,$AE$3:$AR$3,0))*(PLAN_OPTION="Endowment")+INDEX($AE$495:$AR$984,MATCH(CONCATENATE($B23,PT,PPT),$AE$495:$AE$984,0),MATCH(F$4,$AE$495:$AR$495,0))*(PLAN_OPTION&lt;&gt;"Endowment")</f>
        <v>1</v>
      </c>
      <c r="G23" s="24">
        <f>INDEX($AE$3:$AR$492,MATCH(CONCATENATE($B23,PT,PPT),$AE$3:$AE$492,0),MATCH(G$4,$AE$3:$AR$3,0))*(PLAN_OPTION="Endowment")+INDEX($AE$495:$AR$984,MATCH(CONCATENATE($B23,PT,PPT),$AE$495:$AE$984,0),MATCH(G$4,$AE$495:$AR$495,0))*(PLAN_OPTION&lt;&gt;"Endowment")</f>
        <v>1.3</v>
      </c>
      <c r="H23" s="24">
        <f>INDEX($AE$3:$AR$492,MATCH(CONCATENATE($B23,PT,PPT),$AE$3:$AE$492,0),MATCH(H$4,$AE$3:$AR$3,0))*(PLAN_OPTION="Endowment")+INDEX($AE$495:$AR$984,MATCH(CONCATENATE($B23,PT,PPT),$AE$495:$AE$984,0),MATCH(H$4,$AE$495:$AR$495,0))*(PLAN_OPTION&lt;&gt;"Endowment")</f>
        <v>1.6</v>
      </c>
      <c r="I23" s="24">
        <f>INDEX($AE$3:$AR$492,MATCH(CONCATENATE($B23,PT,PPT),$AE$3:$AE$492,0),MATCH(I$4,$AE$3:$AR$3,0))*(PLAN_OPTION="Endowment")+INDEX($AE$495:$AR$984,MATCH(CONCATENATE($B23,PT,PPT),$AE$495:$AE$984,0),MATCH(I$4,$AE$495:$AR$495,0))*(PLAN_OPTION&lt;&gt;"Endowment")</f>
        <v>1.9</v>
      </c>
      <c r="J23" s="24">
        <f>INDEX($AE$3:$AR$492,MATCH(CONCATENATE($B23,PT,PPT),$AE$3:$AE$492,0),MATCH(J$4,$AE$3:$AR$3,0))*(PLAN_OPTION="Endowment")+INDEX($AE$495:$AR$984,MATCH(CONCATENATE($B23,PT,PPT),$AE$495:$AE$984,0),MATCH(J$4,$AE$495:$AR$495,0))*(PLAN_OPTION&lt;&gt;"Endowment")</f>
        <v>2.3</v>
      </c>
      <c r="K23" s="24">
        <f>INDEX($AE$3:$AR$492,MATCH(CONCATENATE($B23,PT,PPT),$AE$3:$AE$492,0),MATCH(K$4,$AE$3:$AR$3,0))*(PLAN_OPTION="Endowment")+INDEX($AE$495:$AR$984,MATCH(CONCATENATE($B23,PT,PPT),$AE$495:$AE$984,0),MATCH(K$4,$AE$495:$AR$495,0))*(PLAN_OPTION&lt;&gt;"Endowment")</f>
        <v>2.9</v>
      </c>
      <c r="L23" s="24">
        <f>INDEX($AE$3:$AR$492,MATCH(CONCATENATE($B23,PT,PPT),$AE$3:$AE$492,0),MATCH(L$4,$AE$3:$AR$3,0))*(PLAN_OPTION="Endowment")+INDEX($AE$495:$AR$984,MATCH(CONCATENATE($B23,PT,PPT),$AE$495:$AE$984,0),MATCH(L$4,$AE$495:$AR$495,0))*(PLAN_OPTION&lt;&gt;"Endowment")</f>
        <v>3.6</v>
      </c>
      <c r="M23" s="24">
        <f>INDEX($AE$3:$AR$492,MATCH(CONCATENATE($B23,PT,PPT),$AE$3:$AE$492,0),MATCH(M$4,$AE$3:$AR$3,0))*(PLAN_OPTION="Endowment")+INDEX($AE$495:$AR$984,MATCH(CONCATENATE($B23,PT,PPT),$AE$495:$AE$984,0),MATCH(M$4,$AE$495:$AR$495,0))*(PLAN_OPTION&lt;&gt;"Endowment")</f>
        <v>4.5</v>
      </c>
      <c r="O23" s="32">
        <v>5</v>
      </c>
      <c r="P23" s="33">
        <f>MIN(O23*3%,35%)/2</f>
        <v>0.075</v>
      </c>
      <c r="Q23" s="31"/>
      <c r="R23" s="31"/>
      <c r="S23" s="31"/>
      <c r="T23" s="31"/>
      <c r="U23" s="31"/>
      <c r="X23" s="41" t="s">
        <v>83</v>
      </c>
      <c r="Y23" s="70">
        <f>ROUND(Tot_Prem_Rate_Yr1*SA_by_1000_n_Modal_Factor,2)</f>
        <v>299999.96</v>
      </c>
      <c r="Z23" s="62">
        <f>ROUND(Tot_Prem_Rate_Oasis_Yr1*Z20,0)</f>
        <v>300000</v>
      </c>
      <c r="AA23" s="71"/>
      <c r="AC23" s="69"/>
      <c r="AE23" s="51" t="str">
        <f>CONCATENATE(AF23,AG23,AH23)</f>
        <v>37105</v>
      </c>
      <c r="AF23" s="55">
        <v>37</v>
      </c>
      <c r="AG23" s="55">
        <v>10</v>
      </c>
      <c r="AH23" s="55">
        <v>5</v>
      </c>
      <c r="AI23" s="73">
        <v>1.1</v>
      </c>
      <c r="AJ23" s="73">
        <v>2.2</v>
      </c>
      <c r="AK23" s="73">
        <v>3.3</v>
      </c>
      <c r="AL23" s="73">
        <v>4.4</v>
      </c>
      <c r="AM23" s="73">
        <v>5.5</v>
      </c>
      <c r="AN23" s="73">
        <v>6.6</v>
      </c>
      <c r="AO23" s="73">
        <v>7.7</v>
      </c>
      <c r="AP23" s="73">
        <v>9.9</v>
      </c>
      <c r="AQ23" s="73">
        <v>12.1</v>
      </c>
      <c r="AR23" s="73">
        <v>15.4</v>
      </c>
      <c r="AT23" s="71"/>
      <c r="AU23" s="74">
        <f>AU22+1</f>
        <v>34</v>
      </c>
      <c r="AV23" s="78">
        <v>199.7</v>
      </c>
      <c r="AW23" s="78">
        <v>175.2</v>
      </c>
      <c r="AX23" s="78">
        <v>131</v>
      </c>
      <c r="AY23" s="78">
        <v>96.2</v>
      </c>
      <c r="AZ23" s="78">
        <v>72.9</v>
      </c>
      <c r="BA23" s="78">
        <v>148.5</v>
      </c>
      <c r="BB23" s="78">
        <v>110.7</v>
      </c>
      <c r="BC23" s="78">
        <v>82.4</v>
      </c>
      <c r="BD23" s="78">
        <v>53</v>
      </c>
      <c r="BE23" s="78">
        <v>93.8</v>
      </c>
      <c r="BF23" s="78">
        <v>70.3</v>
      </c>
      <c r="BG23" s="78">
        <v>41.7</v>
      </c>
      <c r="BH23" s="78">
        <v>34.6</v>
      </c>
    </row>
    <row r="24" ht="15" spans="1:60">
      <c r="A24" s="25"/>
      <c r="B24" s="26">
        <v>36</v>
      </c>
      <c r="C24" s="23">
        <v>96.3</v>
      </c>
      <c r="D24" s="24">
        <f>INDEX($AE$3:$AR$492,MATCH(CONCATENATE($B24,PT,PPT),$AE$3:$AE$492,0),MATCH(D$4,$AE$3:$AR$3,0))*(PLAN_OPTION="Endowment")+INDEX($AE$495:$AR$984,MATCH(CONCATENATE($B24,PT,PPT),$AE$495:$AE$984,0),MATCH(D$4,$AE$495:$AR$495,0))*(PLAN_OPTION&lt;&gt;"Endowment")</f>
        <v>0.4</v>
      </c>
      <c r="E24" s="24">
        <f>INDEX($AE$3:$AR$492,MATCH(CONCATENATE($B24,PT,PPT),$AE$3:$AE$492,0),MATCH(E$4,$AE$3:$AR$3,0))*(PLAN_OPTION="Endowment")+INDEX($AE$495:$AR$984,MATCH(CONCATENATE($B24,PT,PPT),$AE$495:$AE$984,0),MATCH(E$4,$AE$495:$AR$495,0))*(PLAN_OPTION&lt;&gt;"Endowment")</f>
        <v>0.7</v>
      </c>
      <c r="F24" s="24">
        <f>INDEX($AE$3:$AR$492,MATCH(CONCATENATE($B24,PT,PPT),$AE$3:$AE$492,0),MATCH(F$4,$AE$3:$AR$3,0))*(PLAN_OPTION="Endowment")+INDEX($AE$495:$AR$984,MATCH(CONCATENATE($B24,PT,PPT),$AE$495:$AE$984,0),MATCH(F$4,$AE$495:$AR$495,0))*(PLAN_OPTION&lt;&gt;"Endowment")</f>
        <v>1.1</v>
      </c>
      <c r="G24" s="24">
        <f>INDEX($AE$3:$AR$492,MATCH(CONCATENATE($B24,PT,PPT),$AE$3:$AE$492,0),MATCH(G$4,$AE$3:$AR$3,0))*(PLAN_OPTION="Endowment")+INDEX($AE$495:$AR$984,MATCH(CONCATENATE($B24,PT,PPT),$AE$495:$AE$984,0),MATCH(G$4,$AE$495:$AR$495,0))*(PLAN_OPTION&lt;&gt;"Endowment")</f>
        <v>1.4</v>
      </c>
      <c r="H24" s="24">
        <f>INDEX($AE$3:$AR$492,MATCH(CONCATENATE($B24,PT,PPT),$AE$3:$AE$492,0),MATCH(H$4,$AE$3:$AR$3,0))*(PLAN_OPTION="Endowment")+INDEX($AE$495:$AR$984,MATCH(CONCATENATE($B24,PT,PPT),$AE$495:$AE$984,0),MATCH(H$4,$AE$495:$AR$495,0))*(PLAN_OPTION&lt;&gt;"Endowment")</f>
        <v>1.8</v>
      </c>
      <c r="I24" s="24">
        <f>INDEX($AE$3:$AR$492,MATCH(CONCATENATE($B24,PT,PPT),$AE$3:$AE$492,0),MATCH(I$4,$AE$3:$AR$3,0))*(PLAN_OPTION="Endowment")+INDEX($AE$495:$AR$984,MATCH(CONCATENATE($B24,PT,PPT),$AE$495:$AE$984,0),MATCH(I$4,$AE$495:$AR$495,0))*(PLAN_OPTION&lt;&gt;"Endowment")</f>
        <v>2.1</v>
      </c>
      <c r="J24" s="24">
        <f>INDEX($AE$3:$AR$492,MATCH(CONCATENATE($B24,PT,PPT),$AE$3:$AE$492,0),MATCH(J$4,$AE$3:$AR$3,0))*(PLAN_OPTION="Endowment")+INDEX($AE$495:$AR$984,MATCH(CONCATENATE($B24,PT,PPT),$AE$495:$AE$984,0),MATCH(J$4,$AE$495:$AR$495,0))*(PLAN_OPTION&lt;&gt;"Endowment")</f>
        <v>2.5</v>
      </c>
      <c r="K24" s="24">
        <f>INDEX($AE$3:$AR$492,MATCH(CONCATENATE($B24,PT,PPT),$AE$3:$AE$492,0),MATCH(K$4,$AE$3:$AR$3,0))*(PLAN_OPTION="Endowment")+INDEX($AE$495:$AR$984,MATCH(CONCATENATE($B24,PT,PPT),$AE$495:$AE$984,0),MATCH(K$4,$AE$495:$AR$495,0))*(PLAN_OPTION&lt;&gt;"Endowment")</f>
        <v>3.2</v>
      </c>
      <c r="L24" s="24">
        <f>INDEX($AE$3:$AR$492,MATCH(CONCATENATE($B24,PT,PPT),$AE$3:$AE$492,0),MATCH(L$4,$AE$3:$AR$3,0))*(PLAN_OPTION="Endowment")+INDEX($AE$495:$AR$984,MATCH(CONCATENATE($B24,PT,PPT),$AE$495:$AE$984,0),MATCH(L$4,$AE$495:$AR$495,0))*(PLAN_OPTION&lt;&gt;"Endowment")</f>
        <v>3.9</v>
      </c>
      <c r="M24" s="24">
        <f>INDEX($AE$3:$AR$492,MATCH(CONCATENATE($B24,PT,PPT),$AE$3:$AE$492,0),MATCH(M$4,$AE$3:$AR$3,0))*(PLAN_OPTION="Endowment")+INDEX($AE$495:$AR$984,MATCH(CONCATENATE($B24,PT,PPT),$AE$495:$AE$984,0),MATCH(M$4,$AE$495:$AR$495,0))*(PLAN_OPTION&lt;&gt;"Endowment")</f>
        <v>4.9</v>
      </c>
      <c r="O24" s="32">
        <v>7</v>
      </c>
      <c r="P24" s="33">
        <f t="shared" ref="P24:P29" si="2">MIN(O24*3%,35%)/2</f>
        <v>0.105</v>
      </c>
      <c r="Q24" s="31"/>
      <c r="R24" s="31"/>
      <c r="S24" s="42" t="s">
        <v>84</v>
      </c>
      <c r="T24" s="31"/>
      <c r="U24" s="31"/>
      <c r="X24" s="41" t="s">
        <v>85</v>
      </c>
      <c r="Y24" s="70">
        <f>ROUND((Y23)*STax_1,2)</f>
        <v>13500</v>
      </c>
      <c r="Z24" s="72">
        <f>Z23*STax_1</f>
        <v>13500</v>
      </c>
      <c r="AC24" s="69"/>
      <c r="AE24" s="51" t="str">
        <f>CONCATENATE(AF24,AG24,AH24)</f>
        <v>38105</v>
      </c>
      <c r="AF24" s="55">
        <v>38</v>
      </c>
      <c r="AG24" s="55">
        <v>10</v>
      </c>
      <c r="AH24" s="55">
        <v>5</v>
      </c>
      <c r="AI24" s="73">
        <v>1.2</v>
      </c>
      <c r="AJ24" s="73">
        <v>2.4</v>
      </c>
      <c r="AK24" s="73">
        <v>3.6</v>
      </c>
      <c r="AL24" s="73">
        <v>4.9</v>
      </c>
      <c r="AM24" s="73">
        <v>6.1</v>
      </c>
      <c r="AN24" s="73">
        <v>7.3</v>
      </c>
      <c r="AO24" s="73">
        <v>8.5</v>
      </c>
      <c r="AP24" s="73">
        <v>10.9</v>
      </c>
      <c r="AQ24" s="73">
        <v>13.3</v>
      </c>
      <c r="AR24" s="73">
        <v>16.8</v>
      </c>
      <c r="AT24" s="71"/>
      <c r="AU24" s="74">
        <f>AU23+1</f>
        <v>35</v>
      </c>
      <c r="AV24" s="78">
        <v>199.9</v>
      </c>
      <c r="AW24" s="78">
        <v>175.6</v>
      </c>
      <c r="AX24" s="78">
        <v>131.2</v>
      </c>
      <c r="AY24" s="78">
        <v>96.2</v>
      </c>
      <c r="AZ24" s="78">
        <v>73</v>
      </c>
      <c r="BA24" s="78">
        <v>149.1</v>
      </c>
      <c r="BB24" s="78">
        <v>110.9</v>
      </c>
      <c r="BC24" s="78">
        <v>82.5</v>
      </c>
      <c r="BD24" s="78">
        <v>53.1</v>
      </c>
      <c r="BE24" s="78">
        <v>94</v>
      </c>
      <c r="BF24" s="78">
        <v>70.4</v>
      </c>
      <c r="BG24" s="78">
        <v>41.8</v>
      </c>
      <c r="BH24" s="78">
        <v>34.8</v>
      </c>
    </row>
    <row r="25" ht="16.5" customHeight="1" spans="1:60">
      <c r="A25" s="25"/>
      <c r="B25" s="26">
        <v>37</v>
      </c>
      <c r="C25" s="23">
        <v>96.4</v>
      </c>
      <c r="D25" s="24">
        <f>INDEX($AE$3:$AR$492,MATCH(CONCATENATE($B25,PT,PPT),$AE$3:$AE$492,0),MATCH(D$4,$AE$3:$AR$3,0))*(PLAN_OPTION="Endowment")+INDEX($AE$495:$AR$984,MATCH(CONCATENATE($B25,PT,PPT),$AE$495:$AE$984,0),MATCH(D$4,$AE$495:$AR$495,0))*(PLAN_OPTION&lt;&gt;"Endowment")</f>
        <v>0.4</v>
      </c>
      <c r="E25" s="24">
        <f>INDEX($AE$3:$AR$492,MATCH(CONCATENATE($B25,PT,PPT),$AE$3:$AE$492,0),MATCH(E$4,$AE$3:$AR$3,0))*(PLAN_OPTION="Endowment")+INDEX($AE$495:$AR$984,MATCH(CONCATENATE($B25,PT,PPT),$AE$495:$AE$984,0),MATCH(E$4,$AE$495:$AR$495,0))*(PLAN_OPTION&lt;&gt;"Endowment")</f>
        <v>0.8</v>
      </c>
      <c r="F25" s="24">
        <f>INDEX($AE$3:$AR$492,MATCH(CONCATENATE($B25,PT,PPT),$AE$3:$AE$492,0),MATCH(F$4,$AE$3:$AR$3,0))*(PLAN_OPTION="Endowment")+INDEX($AE$495:$AR$984,MATCH(CONCATENATE($B25,PT,PPT),$AE$495:$AE$984,0),MATCH(F$4,$AE$495:$AR$495,0))*(PLAN_OPTION&lt;&gt;"Endowment")</f>
        <v>1.2</v>
      </c>
      <c r="G25" s="24">
        <f>INDEX($AE$3:$AR$492,MATCH(CONCATENATE($B25,PT,PPT),$AE$3:$AE$492,0),MATCH(G$4,$AE$3:$AR$3,0))*(PLAN_OPTION="Endowment")+INDEX($AE$495:$AR$984,MATCH(CONCATENATE($B25,PT,PPT),$AE$495:$AE$984,0),MATCH(G$4,$AE$495:$AR$495,0))*(PLAN_OPTION&lt;&gt;"Endowment")</f>
        <v>1.5</v>
      </c>
      <c r="H25" s="24">
        <f>INDEX($AE$3:$AR$492,MATCH(CONCATENATE($B25,PT,PPT),$AE$3:$AE$492,0),MATCH(H$4,$AE$3:$AR$3,0))*(PLAN_OPTION="Endowment")+INDEX($AE$495:$AR$984,MATCH(CONCATENATE($B25,PT,PPT),$AE$495:$AE$984,0),MATCH(H$4,$AE$495:$AR$495,0))*(PLAN_OPTION&lt;&gt;"Endowment")</f>
        <v>1.9</v>
      </c>
      <c r="I25" s="24">
        <f>INDEX($AE$3:$AR$492,MATCH(CONCATENATE($B25,PT,PPT),$AE$3:$AE$492,0),MATCH(I$4,$AE$3:$AR$3,0))*(PLAN_OPTION="Endowment")+INDEX($AE$495:$AR$984,MATCH(CONCATENATE($B25,PT,PPT),$AE$495:$AE$984,0),MATCH(I$4,$AE$495:$AR$495,0))*(PLAN_OPTION&lt;&gt;"Endowment")</f>
        <v>2.3</v>
      </c>
      <c r="J25" s="24">
        <f>INDEX($AE$3:$AR$492,MATCH(CONCATENATE($B25,PT,PPT),$AE$3:$AE$492,0),MATCH(J$4,$AE$3:$AR$3,0))*(PLAN_OPTION="Endowment")+INDEX($AE$495:$AR$984,MATCH(CONCATENATE($B25,PT,PPT),$AE$495:$AE$984,0),MATCH(J$4,$AE$495:$AR$495,0))*(PLAN_OPTION&lt;&gt;"Endowment")</f>
        <v>2.7</v>
      </c>
      <c r="K25" s="24">
        <f>INDEX($AE$3:$AR$492,MATCH(CONCATENATE($B25,PT,PPT),$AE$3:$AE$492,0),MATCH(K$4,$AE$3:$AR$3,0))*(PLAN_OPTION="Endowment")+INDEX($AE$495:$AR$984,MATCH(CONCATENATE($B25,PT,PPT),$AE$495:$AE$984,0),MATCH(K$4,$AE$495:$AR$495,0))*(PLAN_OPTION&lt;&gt;"Endowment")</f>
        <v>3.4</v>
      </c>
      <c r="L25" s="24">
        <f>INDEX($AE$3:$AR$492,MATCH(CONCATENATE($B25,PT,PPT),$AE$3:$AE$492,0),MATCH(L$4,$AE$3:$AR$3,0))*(PLAN_OPTION="Endowment")+INDEX($AE$495:$AR$984,MATCH(CONCATENATE($B25,PT,PPT),$AE$495:$AE$984,0),MATCH(L$4,$AE$495:$AR$495,0))*(PLAN_OPTION&lt;&gt;"Endowment")</f>
        <v>4.2</v>
      </c>
      <c r="M25" s="24">
        <f>INDEX($AE$3:$AR$492,MATCH(CONCATENATE($B25,PT,PPT),$AE$3:$AE$492,0),MATCH(M$4,$AE$3:$AR$3,0))*(PLAN_OPTION="Endowment")+INDEX($AE$495:$AR$984,MATCH(CONCATENATE($B25,PT,PPT),$AE$495:$AE$984,0),MATCH(M$4,$AE$495:$AR$495,0))*(PLAN_OPTION&lt;&gt;"Endowment")</f>
        <v>5.3</v>
      </c>
      <c r="O25" s="34">
        <v>10</v>
      </c>
      <c r="P25" s="33">
        <f>MIN(O25*3%,35%)/2</f>
        <v>0.15</v>
      </c>
      <c r="Q25" s="43"/>
      <c r="R25" s="31"/>
      <c r="S25" s="42" t="s">
        <v>86</v>
      </c>
      <c r="T25" s="43"/>
      <c r="U25" s="43"/>
      <c r="X25" s="41" t="s">
        <v>87</v>
      </c>
      <c r="Y25" s="70">
        <f>Y23+Y24</f>
        <v>313499.96</v>
      </c>
      <c r="Z25" s="62">
        <f>Z23+Z24</f>
        <v>313500</v>
      </c>
      <c r="AC25" s="69"/>
      <c r="AE25" s="51" t="str">
        <f>CONCATENATE(AF25,AG25,AH25)</f>
        <v>39105</v>
      </c>
      <c r="AF25" s="55">
        <v>39</v>
      </c>
      <c r="AG25" s="55">
        <v>10</v>
      </c>
      <c r="AH25" s="55">
        <v>5</v>
      </c>
      <c r="AI25" s="73">
        <v>1.3</v>
      </c>
      <c r="AJ25" s="73">
        <v>2.7</v>
      </c>
      <c r="AK25" s="73">
        <v>4</v>
      </c>
      <c r="AL25" s="73">
        <v>5.3</v>
      </c>
      <c r="AM25" s="73">
        <v>6.7</v>
      </c>
      <c r="AN25" s="73">
        <v>8</v>
      </c>
      <c r="AO25" s="73">
        <v>9.3</v>
      </c>
      <c r="AP25" s="73">
        <v>12</v>
      </c>
      <c r="AQ25" s="73">
        <v>14.6</v>
      </c>
      <c r="AR25" s="73">
        <v>18.5</v>
      </c>
      <c r="AT25" s="71"/>
      <c r="AU25" s="74">
        <f>AU24+1</f>
        <v>36</v>
      </c>
      <c r="AV25" s="78">
        <v>200.3</v>
      </c>
      <c r="AW25" s="78">
        <v>176.1</v>
      </c>
      <c r="AX25" s="78">
        <v>131.4</v>
      </c>
      <c r="AY25" s="78">
        <v>96.3</v>
      </c>
      <c r="AZ25" s="78">
        <v>73.1</v>
      </c>
      <c r="BA25" s="78">
        <v>149.7</v>
      </c>
      <c r="BB25" s="78">
        <v>111.1</v>
      </c>
      <c r="BC25" s="78">
        <v>82.6</v>
      </c>
      <c r="BD25" s="78">
        <v>53.3</v>
      </c>
      <c r="BE25" s="78">
        <v>94.2</v>
      </c>
      <c r="BF25" s="78">
        <v>70.6</v>
      </c>
      <c r="BG25" s="78">
        <v>42</v>
      </c>
      <c r="BH25" s="78">
        <v>35</v>
      </c>
    </row>
    <row r="26" ht="15" spans="1:60">
      <c r="A26" s="25"/>
      <c r="B26" s="26">
        <v>38</v>
      </c>
      <c r="C26" s="23">
        <v>96.5</v>
      </c>
      <c r="D26" s="24">
        <f>INDEX($AE$3:$AR$492,MATCH(CONCATENATE($B26,PT,PPT),$AE$3:$AE$492,0),MATCH(D$4,$AE$3:$AR$3,0))*(PLAN_OPTION="Endowment")+INDEX($AE$495:$AR$984,MATCH(CONCATENATE($B26,PT,PPT),$AE$495:$AE$984,0),MATCH(D$4,$AE$495:$AR$495,0))*(PLAN_OPTION&lt;&gt;"Endowment")</f>
        <v>0.4</v>
      </c>
      <c r="E26" s="24">
        <f>INDEX($AE$3:$AR$492,MATCH(CONCATENATE($B26,PT,PPT),$AE$3:$AE$492,0),MATCH(E$4,$AE$3:$AR$3,0))*(PLAN_OPTION="Endowment")+INDEX($AE$495:$AR$984,MATCH(CONCATENATE($B26,PT,PPT),$AE$495:$AE$984,0),MATCH(E$4,$AE$495:$AR$495,0))*(PLAN_OPTION&lt;&gt;"Endowment")</f>
        <v>0.8</v>
      </c>
      <c r="F26" s="24">
        <f>INDEX($AE$3:$AR$492,MATCH(CONCATENATE($B26,PT,PPT),$AE$3:$AE$492,0),MATCH(F$4,$AE$3:$AR$3,0))*(PLAN_OPTION="Endowment")+INDEX($AE$495:$AR$984,MATCH(CONCATENATE($B26,PT,PPT),$AE$495:$AE$984,0),MATCH(F$4,$AE$495:$AR$495,0))*(PLAN_OPTION&lt;&gt;"Endowment")</f>
        <v>1.3</v>
      </c>
      <c r="G26" s="24">
        <f>INDEX($AE$3:$AR$492,MATCH(CONCATENATE($B26,PT,PPT),$AE$3:$AE$492,0),MATCH(G$4,$AE$3:$AR$3,0))*(PLAN_OPTION="Endowment")+INDEX($AE$495:$AR$984,MATCH(CONCATENATE($B26,PT,PPT),$AE$495:$AE$984,0),MATCH(G$4,$AE$495:$AR$495,0))*(PLAN_OPTION&lt;&gt;"Endowment")</f>
        <v>1.7</v>
      </c>
      <c r="H26" s="24">
        <f>INDEX($AE$3:$AR$492,MATCH(CONCATENATE($B26,PT,PPT),$AE$3:$AE$492,0),MATCH(H$4,$AE$3:$AR$3,0))*(PLAN_OPTION="Endowment")+INDEX($AE$495:$AR$984,MATCH(CONCATENATE($B26,PT,PPT),$AE$495:$AE$984,0),MATCH(H$4,$AE$495:$AR$495,0))*(PLAN_OPTION&lt;&gt;"Endowment")</f>
        <v>2.1</v>
      </c>
      <c r="I26" s="24">
        <f>INDEX($AE$3:$AR$492,MATCH(CONCATENATE($B26,PT,PPT),$AE$3:$AE$492,0),MATCH(I$4,$AE$3:$AR$3,0))*(PLAN_OPTION="Endowment")+INDEX($AE$495:$AR$984,MATCH(CONCATENATE($B26,PT,PPT),$AE$495:$AE$984,0),MATCH(I$4,$AE$495:$AR$495,0))*(PLAN_OPTION&lt;&gt;"Endowment")</f>
        <v>2.5</v>
      </c>
      <c r="J26" s="24">
        <f>INDEX($AE$3:$AR$492,MATCH(CONCATENATE($B26,PT,PPT),$AE$3:$AE$492,0),MATCH(J$4,$AE$3:$AR$3,0))*(PLAN_OPTION="Endowment")+INDEX($AE$495:$AR$984,MATCH(CONCATENATE($B26,PT,PPT),$AE$495:$AE$984,0),MATCH(J$4,$AE$495:$AR$495,0))*(PLAN_OPTION&lt;&gt;"Endowment")</f>
        <v>2.9</v>
      </c>
      <c r="K26" s="24">
        <f>INDEX($AE$3:$AR$492,MATCH(CONCATENATE($B26,PT,PPT),$AE$3:$AE$492,0),MATCH(K$4,$AE$3:$AR$3,0))*(PLAN_OPTION="Endowment")+INDEX($AE$495:$AR$984,MATCH(CONCATENATE($B26,PT,PPT),$AE$495:$AE$984,0),MATCH(K$4,$AE$495:$AR$495,0))*(PLAN_OPTION&lt;&gt;"Endowment")</f>
        <v>3.8</v>
      </c>
      <c r="L26" s="24">
        <f>INDEX($AE$3:$AR$492,MATCH(CONCATENATE($B26,PT,PPT),$AE$3:$AE$492,0),MATCH(L$4,$AE$3:$AR$3,0))*(PLAN_OPTION="Endowment")+INDEX($AE$495:$AR$984,MATCH(CONCATENATE($B26,PT,PPT),$AE$495:$AE$984,0),MATCH(L$4,$AE$495:$AR$495,0))*(PLAN_OPTION&lt;&gt;"Endowment")</f>
        <v>4.6</v>
      </c>
      <c r="M26" s="24">
        <f>INDEX($AE$3:$AR$492,MATCH(CONCATENATE($B26,PT,PPT),$AE$3:$AE$492,0),MATCH(M$4,$AE$3:$AR$3,0))*(PLAN_OPTION="Endowment")+INDEX($AE$495:$AR$984,MATCH(CONCATENATE($B26,PT,PPT),$AE$495:$AE$984,0),MATCH(M$4,$AE$495:$AR$495,0))*(PLAN_OPTION&lt;&gt;"Endowment")</f>
        <v>5.8</v>
      </c>
      <c r="O26" s="34">
        <v>15</v>
      </c>
      <c r="P26" s="33">
        <f>MIN(O26*3%,35%)/2</f>
        <v>0.175</v>
      </c>
      <c r="Q26" s="43"/>
      <c r="R26" s="31"/>
      <c r="S26" s="42" t="s">
        <v>88</v>
      </c>
      <c r="T26" s="43"/>
      <c r="U26" s="43"/>
      <c r="X26" s="41" t="s">
        <v>89</v>
      </c>
      <c r="Y26" s="70">
        <f>Y23*IF(Prem_Mode="Monthly",12,1)</f>
        <v>299999.96</v>
      </c>
      <c r="Z26" s="62">
        <f>Z23*IF(Prem_Mode="Monthly",12,1)</f>
        <v>300000</v>
      </c>
      <c r="AC26" s="69"/>
      <c r="AE26" s="51" t="str">
        <f>CONCATENATE(AF26,AG26,AH26)</f>
        <v>40105</v>
      </c>
      <c r="AF26" s="55">
        <v>40</v>
      </c>
      <c r="AG26" s="55">
        <v>10</v>
      </c>
      <c r="AH26" s="55">
        <v>5</v>
      </c>
      <c r="AI26" s="73">
        <v>1.5</v>
      </c>
      <c r="AJ26" s="73">
        <v>3</v>
      </c>
      <c r="AK26" s="73">
        <v>4.4</v>
      </c>
      <c r="AL26" s="73">
        <v>5.9</v>
      </c>
      <c r="AM26" s="73">
        <v>7.4</v>
      </c>
      <c r="AN26" s="73">
        <v>8.8</v>
      </c>
      <c r="AO26" s="73">
        <v>10.3</v>
      </c>
      <c r="AP26" s="73">
        <v>13.2</v>
      </c>
      <c r="AQ26" s="73">
        <v>16.1</v>
      </c>
      <c r="AR26" s="73">
        <v>20.4</v>
      </c>
      <c r="AT26" s="71"/>
      <c r="AU26" s="74">
        <f>AU25+1</f>
        <v>37</v>
      </c>
      <c r="AV26" s="78">
        <v>200.6</v>
      </c>
      <c r="AW26" s="78">
        <v>176.7</v>
      </c>
      <c r="AX26" s="78">
        <v>131.6</v>
      </c>
      <c r="AY26" s="78">
        <v>96.4</v>
      </c>
      <c r="AZ26" s="78">
        <v>73.2</v>
      </c>
      <c r="BA26" s="78">
        <v>150.3</v>
      </c>
      <c r="BB26" s="78">
        <v>111.3</v>
      </c>
      <c r="BC26" s="78">
        <v>82.7</v>
      </c>
      <c r="BD26" s="78">
        <v>53.4</v>
      </c>
      <c r="BE26" s="78">
        <v>94.4</v>
      </c>
      <c r="BF26" s="78">
        <v>70.8</v>
      </c>
      <c r="BG26" s="78">
        <v>42.2</v>
      </c>
      <c r="BH26" s="78">
        <v>35.2</v>
      </c>
    </row>
    <row r="27" ht="15" spans="1:60">
      <c r="A27" s="25"/>
      <c r="B27" s="26">
        <v>39</v>
      </c>
      <c r="C27" s="23">
        <v>96.6</v>
      </c>
      <c r="D27" s="24">
        <f>INDEX($AE$3:$AR$492,MATCH(CONCATENATE($B27,PT,PPT),$AE$3:$AE$492,0),MATCH(D$4,$AE$3:$AR$3,0))*(PLAN_OPTION="Endowment")+INDEX($AE$495:$AR$984,MATCH(CONCATENATE($B27,PT,PPT),$AE$495:$AE$984,0),MATCH(D$4,$AE$495:$AR$495,0))*(PLAN_OPTION&lt;&gt;"Endowment")</f>
        <v>0.5</v>
      </c>
      <c r="E27" s="24">
        <f>INDEX($AE$3:$AR$492,MATCH(CONCATENATE($B27,PT,PPT),$AE$3:$AE$492,0),MATCH(E$4,$AE$3:$AR$3,0))*(PLAN_OPTION="Endowment")+INDEX($AE$495:$AR$984,MATCH(CONCATENATE($B27,PT,PPT),$AE$495:$AE$984,0),MATCH(E$4,$AE$495:$AR$495,0))*(PLAN_OPTION&lt;&gt;"Endowment")</f>
        <v>0.9</v>
      </c>
      <c r="F27" s="24">
        <f>INDEX($AE$3:$AR$492,MATCH(CONCATENATE($B27,PT,PPT),$AE$3:$AE$492,0),MATCH(F$4,$AE$3:$AR$3,0))*(PLAN_OPTION="Endowment")+INDEX($AE$495:$AR$984,MATCH(CONCATENATE($B27,PT,PPT),$AE$495:$AE$984,0),MATCH(F$4,$AE$495:$AR$495,0))*(PLAN_OPTION&lt;&gt;"Endowment")</f>
        <v>1.4</v>
      </c>
      <c r="G27" s="24">
        <f>INDEX($AE$3:$AR$492,MATCH(CONCATENATE($B27,PT,PPT),$AE$3:$AE$492,0),MATCH(G$4,$AE$3:$AR$3,0))*(PLAN_OPTION="Endowment")+INDEX($AE$495:$AR$984,MATCH(CONCATENATE($B27,PT,PPT),$AE$495:$AE$984,0),MATCH(G$4,$AE$495:$AR$495,0))*(PLAN_OPTION&lt;&gt;"Endowment")</f>
        <v>1.8</v>
      </c>
      <c r="H27" s="24">
        <f>INDEX($AE$3:$AR$492,MATCH(CONCATENATE($B27,PT,PPT),$AE$3:$AE$492,0),MATCH(H$4,$AE$3:$AR$3,0))*(PLAN_OPTION="Endowment")+INDEX($AE$495:$AR$984,MATCH(CONCATENATE($B27,PT,PPT),$AE$495:$AE$984,0),MATCH(H$4,$AE$495:$AR$495,0))*(PLAN_OPTION&lt;&gt;"Endowment")</f>
        <v>2.3</v>
      </c>
      <c r="I27" s="24">
        <f>INDEX($AE$3:$AR$492,MATCH(CONCATENATE($B27,PT,PPT),$AE$3:$AE$492,0),MATCH(I$4,$AE$3:$AR$3,0))*(PLAN_OPTION="Endowment")+INDEX($AE$495:$AR$984,MATCH(CONCATENATE($B27,PT,PPT),$AE$495:$AE$984,0),MATCH(I$4,$AE$495:$AR$495,0))*(PLAN_OPTION&lt;&gt;"Endowment")</f>
        <v>2.8</v>
      </c>
      <c r="J27" s="24">
        <f>INDEX($AE$3:$AR$492,MATCH(CONCATENATE($B27,PT,PPT),$AE$3:$AE$492,0),MATCH(J$4,$AE$3:$AR$3,0))*(PLAN_OPTION="Endowment")+INDEX($AE$495:$AR$984,MATCH(CONCATENATE($B27,PT,PPT),$AE$495:$AE$984,0),MATCH(J$4,$AE$495:$AR$495,0))*(PLAN_OPTION&lt;&gt;"Endowment")</f>
        <v>3.2</v>
      </c>
      <c r="K27" s="24">
        <f>INDEX($AE$3:$AR$492,MATCH(CONCATENATE($B27,PT,PPT),$AE$3:$AE$492,0),MATCH(K$4,$AE$3:$AR$3,0))*(PLAN_OPTION="Endowment")+INDEX($AE$495:$AR$984,MATCH(CONCATENATE($B27,PT,PPT),$AE$495:$AE$984,0),MATCH(K$4,$AE$495:$AR$495,0))*(PLAN_OPTION&lt;&gt;"Endowment")</f>
        <v>4.1</v>
      </c>
      <c r="L27" s="24">
        <f>INDEX($AE$3:$AR$492,MATCH(CONCATENATE($B27,PT,PPT),$AE$3:$AE$492,0),MATCH(L$4,$AE$3:$AR$3,0))*(PLAN_OPTION="Endowment")+INDEX($AE$495:$AR$984,MATCH(CONCATENATE($B27,PT,PPT),$AE$495:$AE$984,0),MATCH(L$4,$AE$495:$AR$495,0))*(PLAN_OPTION&lt;&gt;"Endowment")</f>
        <v>5</v>
      </c>
      <c r="M27" s="24">
        <f>INDEX($AE$3:$AR$492,MATCH(CONCATENATE($B27,PT,PPT),$AE$3:$AE$492,0),MATCH(M$4,$AE$3:$AR$3,0))*(PLAN_OPTION="Endowment")+INDEX($AE$495:$AR$984,MATCH(CONCATENATE($B27,PT,PPT),$AE$495:$AE$984,0),MATCH(M$4,$AE$495:$AR$495,0))*(PLAN_OPTION&lt;&gt;"Endowment")</f>
        <v>6.4</v>
      </c>
      <c r="O27" s="34">
        <v>20</v>
      </c>
      <c r="P27" s="33">
        <f>MIN(O27*3%,35%)/2</f>
        <v>0.175</v>
      </c>
      <c r="Q27" s="43"/>
      <c r="R27" s="31"/>
      <c r="S27" s="42" t="s">
        <v>90</v>
      </c>
      <c r="T27" s="43"/>
      <c r="U27" s="43"/>
      <c r="X27" s="44"/>
      <c r="Y27" s="44"/>
      <c r="AE27" s="51" t="str">
        <f>CONCATENATE(AF27,AG27,AH27)</f>
        <v>41105</v>
      </c>
      <c r="AF27" s="55">
        <v>41</v>
      </c>
      <c r="AG27" s="55">
        <v>10</v>
      </c>
      <c r="AH27" s="55">
        <v>5</v>
      </c>
      <c r="AI27" s="73">
        <v>1.6</v>
      </c>
      <c r="AJ27" s="73">
        <v>3.3</v>
      </c>
      <c r="AK27" s="73">
        <v>4.9</v>
      </c>
      <c r="AL27" s="73">
        <v>6.6</v>
      </c>
      <c r="AM27" s="73">
        <v>8.2</v>
      </c>
      <c r="AN27" s="73">
        <v>9.8</v>
      </c>
      <c r="AO27" s="73">
        <v>11.4</v>
      </c>
      <c r="AP27" s="73">
        <v>14.6</v>
      </c>
      <c r="AQ27" s="73">
        <v>17.8</v>
      </c>
      <c r="AR27" s="73">
        <v>22.6</v>
      </c>
      <c r="AT27" s="71"/>
      <c r="AU27" s="74">
        <f>AU26+1</f>
        <v>38</v>
      </c>
      <c r="AV27" s="78">
        <v>201.1</v>
      </c>
      <c r="AW27" s="78">
        <v>177.3</v>
      </c>
      <c r="AX27" s="78">
        <v>131.9</v>
      </c>
      <c r="AY27" s="78">
        <v>96.5</v>
      </c>
      <c r="AZ27" s="78">
        <v>73.3</v>
      </c>
      <c r="BA27" s="78">
        <v>151.1</v>
      </c>
      <c r="BB27" s="78">
        <v>111.6</v>
      </c>
      <c r="BC27" s="78">
        <v>82.9</v>
      </c>
      <c r="BD27" s="78">
        <v>53.6</v>
      </c>
      <c r="BE27" s="78">
        <v>94.7</v>
      </c>
      <c r="BF27" s="78">
        <v>71</v>
      </c>
      <c r="BG27" s="78">
        <v>42.4</v>
      </c>
      <c r="BH27" s="78">
        <v>35.5</v>
      </c>
    </row>
    <row r="28" ht="15" spans="1:60">
      <c r="A28" s="25"/>
      <c r="B28" s="26">
        <v>40</v>
      </c>
      <c r="C28" s="23">
        <v>96.7</v>
      </c>
      <c r="D28" s="24">
        <f>INDEX($AE$3:$AR$492,MATCH(CONCATENATE($B28,PT,PPT),$AE$3:$AE$492,0),MATCH(D$4,$AE$3:$AR$3,0))*(PLAN_OPTION="Endowment")+INDEX($AE$495:$AR$984,MATCH(CONCATENATE($B28,PT,PPT),$AE$495:$AE$984,0),MATCH(D$4,$AE$495:$AR$495,0))*(PLAN_OPTION&lt;&gt;"Endowment")</f>
        <v>0.5</v>
      </c>
      <c r="E28" s="24">
        <f>INDEX($AE$3:$AR$492,MATCH(CONCATENATE($B28,PT,PPT),$AE$3:$AE$492,0),MATCH(E$4,$AE$3:$AR$3,0))*(PLAN_OPTION="Endowment")+INDEX($AE$495:$AR$984,MATCH(CONCATENATE($B28,PT,PPT),$AE$495:$AE$984,0),MATCH(E$4,$AE$495:$AR$495,0))*(PLAN_OPTION&lt;&gt;"Endowment")</f>
        <v>1</v>
      </c>
      <c r="F28" s="24">
        <f>INDEX($AE$3:$AR$492,MATCH(CONCATENATE($B28,PT,PPT),$AE$3:$AE$492,0),MATCH(F$4,$AE$3:$AR$3,0))*(PLAN_OPTION="Endowment")+INDEX($AE$495:$AR$984,MATCH(CONCATENATE($B28,PT,PPT),$AE$495:$AE$984,0),MATCH(F$4,$AE$495:$AR$495,0))*(PLAN_OPTION&lt;&gt;"Endowment")</f>
        <v>1.5</v>
      </c>
      <c r="G28" s="24">
        <f>INDEX($AE$3:$AR$492,MATCH(CONCATENATE($B28,PT,PPT),$AE$3:$AE$492,0),MATCH(G$4,$AE$3:$AR$3,0))*(PLAN_OPTION="Endowment")+INDEX($AE$495:$AR$984,MATCH(CONCATENATE($B28,PT,PPT),$AE$495:$AE$984,0),MATCH(G$4,$AE$495:$AR$495,0))*(PLAN_OPTION&lt;&gt;"Endowment")</f>
        <v>2</v>
      </c>
      <c r="H28" s="24">
        <f>INDEX($AE$3:$AR$492,MATCH(CONCATENATE($B28,PT,PPT),$AE$3:$AE$492,0),MATCH(H$4,$AE$3:$AR$3,0))*(PLAN_OPTION="Endowment")+INDEX($AE$495:$AR$984,MATCH(CONCATENATE($B28,PT,PPT),$AE$495:$AE$984,0),MATCH(H$4,$AE$495:$AR$495,0))*(PLAN_OPTION&lt;&gt;"Endowment")</f>
        <v>2.5</v>
      </c>
      <c r="I28" s="24">
        <f>INDEX($AE$3:$AR$492,MATCH(CONCATENATE($B28,PT,PPT),$AE$3:$AE$492,0),MATCH(I$4,$AE$3:$AR$3,0))*(PLAN_OPTION="Endowment")+INDEX($AE$495:$AR$984,MATCH(CONCATENATE($B28,PT,PPT),$AE$495:$AE$984,0),MATCH(I$4,$AE$495:$AR$495,0))*(PLAN_OPTION&lt;&gt;"Endowment")</f>
        <v>3</v>
      </c>
      <c r="J28" s="24">
        <f>INDEX($AE$3:$AR$492,MATCH(CONCATENATE($B28,PT,PPT),$AE$3:$AE$492,0),MATCH(J$4,$AE$3:$AR$3,0))*(PLAN_OPTION="Endowment")+INDEX($AE$495:$AR$984,MATCH(CONCATENATE($B28,PT,PPT),$AE$495:$AE$984,0),MATCH(J$4,$AE$495:$AR$495,0))*(PLAN_OPTION&lt;&gt;"Endowment")</f>
        <v>3.5</v>
      </c>
      <c r="K28" s="24">
        <f>INDEX($AE$3:$AR$492,MATCH(CONCATENATE($B28,PT,PPT),$AE$3:$AE$492,0),MATCH(K$4,$AE$3:$AR$3,0))*(PLAN_OPTION="Endowment")+INDEX($AE$495:$AR$984,MATCH(CONCATENATE($B28,PT,PPT),$AE$495:$AE$984,0),MATCH(K$4,$AE$495:$AR$495,0))*(PLAN_OPTION&lt;&gt;"Endowment")</f>
        <v>4.5</v>
      </c>
      <c r="L28" s="24">
        <f>INDEX($AE$3:$AR$492,MATCH(CONCATENATE($B28,PT,PPT),$AE$3:$AE$492,0),MATCH(L$4,$AE$3:$AR$3,0))*(PLAN_OPTION="Endowment")+INDEX($AE$495:$AR$984,MATCH(CONCATENATE($B28,PT,PPT),$AE$495:$AE$984,0),MATCH(L$4,$AE$495:$AR$495,0))*(PLAN_OPTION&lt;&gt;"Endowment")</f>
        <v>5.5</v>
      </c>
      <c r="M28" s="24">
        <f>INDEX($AE$3:$AR$492,MATCH(CONCATENATE($B28,PT,PPT),$AE$3:$AE$492,0),MATCH(M$4,$AE$3:$AR$3,0))*(PLAN_OPTION="Endowment")+INDEX($AE$495:$AR$984,MATCH(CONCATENATE($B28,PT,PPT),$AE$495:$AE$984,0),MATCH(M$4,$AE$495:$AR$495,0))*(PLAN_OPTION&lt;&gt;"Endowment")</f>
        <v>7</v>
      </c>
      <c r="O28" s="34">
        <v>25</v>
      </c>
      <c r="P28" s="33">
        <f>MIN(O28*3%,35%)/2</f>
        <v>0.175</v>
      </c>
      <c r="Q28" s="43"/>
      <c r="R28" s="43"/>
      <c r="S28" s="43"/>
      <c r="T28" s="43"/>
      <c r="U28" s="43"/>
      <c r="X28" s="21" t="s">
        <v>32</v>
      </c>
      <c r="Y28" s="21"/>
      <c r="Z28" s="21"/>
      <c r="AA28" s="44"/>
      <c r="AB28" s="44"/>
      <c r="AE28" s="51" t="str">
        <f>CONCATENATE(AF28,AG28,AH28)</f>
        <v>42105</v>
      </c>
      <c r="AF28" s="55">
        <v>42</v>
      </c>
      <c r="AG28" s="55">
        <v>10</v>
      </c>
      <c r="AH28" s="55">
        <v>5</v>
      </c>
      <c r="AI28" s="73">
        <v>1.8</v>
      </c>
      <c r="AJ28" s="73">
        <v>3.7</v>
      </c>
      <c r="AK28" s="73">
        <v>5.5</v>
      </c>
      <c r="AL28" s="73">
        <v>7.3</v>
      </c>
      <c r="AM28" s="73">
        <v>9.1</v>
      </c>
      <c r="AN28" s="73">
        <v>10.9</v>
      </c>
      <c r="AO28" s="73">
        <v>12.7</v>
      </c>
      <c r="AP28" s="73">
        <v>16.3</v>
      </c>
      <c r="AQ28" s="73">
        <v>19.8</v>
      </c>
      <c r="AR28" s="73">
        <v>25.1</v>
      </c>
      <c r="AT28" s="71"/>
      <c r="AU28" s="74">
        <f>AU27+1</f>
        <v>39</v>
      </c>
      <c r="AV28" s="78">
        <v>201.6</v>
      </c>
      <c r="AW28" s="78">
        <v>178</v>
      </c>
      <c r="AX28" s="78">
        <v>132.2</v>
      </c>
      <c r="AY28" s="78">
        <v>96.6</v>
      </c>
      <c r="AZ28" s="78">
        <v>73.5</v>
      </c>
      <c r="BA28" s="78">
        <v>151.9</v>
      </c>
      <c r="BB28" s="78">
        <v>111.9</v>
      </c>
      <c r="BC28" s="78">
        <v>83</v>
      </c>
      <c r="BD28" s="78">
        <v>53.7</v>
      </c>
      <c r="BE28" s="78">
        <v>95</v>
      </c>
      <c r="BF28" s="78">
        <v>71.2</v>
      </c>
      <c r="BG28" s="78">
        <v>42.6</v>
      </c>
      <c r="BH28" s="78">
        <v>35.7</v>
      </c>
    </row>
    <row r="29" ht="30" spans="1:60">
      <c r="A29" s="25"/>
      <c r="B29" s="26">
        <v>41</v>
      </c>
      <c r="C29" s="23">
        <v>96.9</v>
      </c>
      <c r="D29" s="24">
        <f>INDEX($AE$3:$AR$492,MATCH(CONCATENATE($B29,PT,PPT),$AE$3:$AE$492,0),MATCH(D$4,$AE$3:$AR$3,0))*(PLAN_OPTION="Endowment")+INDEX($AE$495:$AR$984,MATCH(CONCATENATE($B29,PT,PPT),$AE$495:$AE$984,0),MATCH(D$4,$AE$495:$AR$495,0))*(PLAN_OPTION&lt;&gt;"Endowment")</f>
        <v>0.6</v>
      </c>
      <c r="E29" s="24">
        <f>INDEX($AE$3:$AR$492,MATCH(CONCATENATE($B29,PT,PPT),$AE$3:$AE$492,0),MATCH(E$4,$AE$3:$AR$3,0))*(PLAN_OPTION="Endowment")+INDEX($AE$495:$AR$984,MATCH(CONCATENATE($B29,PT,PPT),$AE$495:$AE$984,0),MATCH(E$4,$AE$495:$AR$495,0))*(PLAN_OPTION&lt;&gt;"Endowment")</f>
        <v>1.1</v>
      </c>
      <c r="F29" s="24">
        <f>INDEX($AE$3:$AR$492,MATCH(CONCATENATE($B29,PT,PPT),$AE$3:$AE$492,0),MATCH(F$4,$AE$3:$AR$3,0))*(PLAN_OPTION="Endowment")+INDEX($AE$495:$AR$984,MATCH(CONCATENATE($B29,PT,PPT),$AE$495:$AE$984,0),MATCH(F$4,$AE$495:$AR$495,0))*(PLAN_OPTION&lt;&gt;"Endowment")</f>
        <v>1.7</v>
      </c>
      <c r="G29" s="24">
        <f>INDEX($AE$3:$AR$492,MATCH(CONCATENATE($B29,PT,PPT),$AE$3:$AE$492,0),MATCH(G$4,$AE$3:$AR$3,0))*(PLAN_OPTION="Endowment")+INDEX($AE$495:$AR$984,MATCH(CONCATENATE($B29,PT,PPT),$AE$495:$AE$984,0),MATCH(G$4,$AE$495:$AR$495,0))*(PLAN_OPTION&lt;&gt;"Endowment")</f>
        <v>2.2</v>
      </c>
      <c r="H29" s="24">
        <f>INDEX($AE$3:$AR$492,MATCH(CONCATENATE($B29,PT,PPT),$AE$3:$AE$492,0),MATCH(H$4,$AE$3:$AR$3,0))*(PLAN_OPTION="Endowment")+INDEX($AE$495:$AR$984,MATCH(CONCATENATE($B29,PT,PPT),$AE$495:$AE$984,0),MATCH(H$4,$AE$495:$AR$495,0))*(PLAN_OPTION&lt;&gt;"Endowment")</f>
        <v>2.8</v>
      </c>
      <c r="I29" s="24">
        <f>INDEX($AE$3:$AR$492,MATCH(CONCATENATE($B29,PT,PPT),$AE$3:$AE$492,0),MATCH(I$4,$AE$3:$AR$3,0))*(PLAN_OPTION="Endowment")+INDEX($AE$495:$AR$984,MATCH(CONCATENATE($B29,PT,PPT),$AE$495:$AE$984,0),MATCH(I$4,$AE$495:$AR$495,0))*(PLAN_OPTION&lt;&gt;"Endowment")</f>
        <v>3.3</v>
      </c>
      <c r="J29" s="24">
        <f>INDEX($AE$3:$AR$492,MATCH(CONCATENATE($B29,PT,PPT),$AE$3:$AE$492,0),MATCH(J$4,$AE$3:$AR$3,0))*(PLAN_OPTION="Endowment")+INDEX($AE$495:$AR$984,MATCH(CONCATENATE($B29,PT,PPT),$AE$495:$AE$984,0),MATCH(J$4,$AE$495:$AR$495,0))*(PLAN_OPTION&lt;&gt;"Endowment")</f>
        <v>3.9</v>
      </c>
      <c r="K29" s="24">
        <f>INDEX($AE$3:$AR$492,MATCH(CONCATENATE($B29,PT,PPT),$AE$3:$AE$492,0),MATCH(K$4,$AE$3:$AR$3,0))*(PLAN_OPTION="Endowment")+INDEX($AE$495:$AR$984,MATCH(CONCATENATE($B29,PT,PPT),$AE$495:$AE$984,0),MATCH(K$4,$AE$495:$AR$495,0))*(PLAN_OPTION&lt;&gt;"Endowment")</f>
        <v>5</v>
      </c>
      <c r="L29" s="24">
        <f>INDEX($AE$3:$AR$492,MATCH(CONCATENATE($B29,PT,PPT),$AE$3:$AE$492,0),MATCH(L$4,$AE$3:$AR$3,0))*(PLAN_OPTION="Endowment")+INDEX($AE$495:$AR$984,MATCH(CONCATENATE($B29,PT,PPT),$AE$495:$AE$984,0),MATCH(L$4,$AE$495:$AR$495,0))*(PLAN_OPTION&lt;&gt;"Endowment")</f>
        <v>6.1</v>
      </c>
      <c r="M29" s="24">
        <f>INDEX($AE$3:$AR$492,MATCH(CONCATENATE($B29,PT,PPT),$AE$3:$AE$492,0),MATCH(M$4,$AE$3:$AR$3,0))*(PLAN_OPTION="Endowment")+INDEX($AE$495:$AR$984,MATCH(CONCATENATE($B29,PT,PPT),$AE$495:$AE$984,0),MATCH(M$4,$AE$495:$AR$495,0))*(PLAN_OPTION&lt;&gt;"Endowment")</f>
        <v>7.7</v>
      </c>
      <c r="O29" s="34">
        <v>30</v>
      </c>
      <c r="P29" s="33">
        <f>MIN(O29*3%,35%)/2</f>
        <v>0.175</v>
      </c>
      <c r="T29" s="31"/>
      <c r="X29" s="41" t="s">
        <v>83</v>
      </c>
      <c r="Y29" s="70">
        <f>ROUND(Tot_Prem_Rate_Yr2*SA_by_1000_n_Modal_Factor,2)</f>
        <v>299999.96</v>
      </c>
      <c r="Z29" s="62">
        <f>ROUND(Tot_Prem_Rate_Oasis_Yr2*Z20,0)</f>
        <v>300000</v>
      </c>
      <c r="AE29" s="51" t="str">
        <f>CONCATENATE(AF29,AG29,AH29)</f>
        <v>43105</v>
      </c>
      <c r="AF29" s="55">
        <v>43</v>
      </c>
      <c r="AG29" s="55">
        <v>10</v>
      </c>
      <c r="AH29" s="55">
        <v>5</v>
      </c>
      <c r="AI29" s="73">
        <v>2</v>
      </c>
      <c r="AJ29" s="73">
        <v>4.1</v>
      </c>
      <c r="AK29" s="73">
        <v>6.1</v>
      </c>
      <c r="AL29" s="73">
        <v>8.1</v>
      </c>
      <c r="AM29" s="73">
        <v>10.1</v>
      </c>
      <c r="AN29" s="73">
        <v>12.1</v>
      </c>
      <c r="AO29" s="73">
        <v>14.1</v>
      </c>
      <c r="AP29" s="73">
        <v>18.1</v>
      </c>
      <c r="AQ29" s="73">
        <v>22</v>
      </c>
      <c r="AR29" s="73">
        <v>27.9</v>
      </c>
      <c r="AT29" s="71"/>
      <c r="AU29" s="74">
        <f>AU28+1</f>
        <v>40</v>
      </c>
      <c r="AV29" s="78">
        <v>202.1</v>
      </c>
      <c r="AW29" s="78">
        <v>178.9</v>
      </c>
      <c r="AX29" s="78">
        <v>132.5</v>
      </c>
      <c r="AY29" s="78">
        <v>96.7</v>
      </c>
      <c r="AZ29" s="78">
        <v>73.6</v>
      </c>
      <c r="BA29" s="78">
        <v>152.9</v>
      </c>
      <c r="BB29" s="78">
        <v>112.2</v>
      </c>
      <c r="BC29" s="78">
        <v>83.2</v>
      </c>
      <c r="BD29" s="78">
        <v>53.9</v>
      </c>
      <c r="BE29" s="78">
        <v>95.3</v>
      </c>
      <c r="BF29" s="78">
        <v>71.5</v>
      </c>
      <c r="BG29" s="78">
        <v>42.8</v>
      </c>
      <c r="BH29" s="78">
        <v>36</v>
      </c>
    </row>
    <row r="30" ht="15" spans="1:60">
      <c r="A30" s="25"/>
      <c r="B30" s="26">
        <v>42</v>
      </c>
      <c r="C30" s="23">
        <v>97.1</v>
      </c>
      <c r="D30" s="24">
        <f>INDEX($AE$3:$AR$492,MATCH(CONCATENATE($B30,PT,PPT),$AE$3:$AE$492,0),MATCH(D$4,$AE$3:$AR$3,0))*(PLAN_OPTION="Endowment")+INDEX($AE$495:$AR$984,MATCH(CONCATENATE($B30,PT,PPT),$AE$495:$AE$984,0),MATCH(D$4,$AE$495:$AR$495,0))*(PLAN_OPTION&lt;&gt;"Endowment")</f>
        <v>0.6</v>
      </c>
      <c r="E30" s="24">
        <f>INDEX($AE$3:$AR$492,MATCH(CONCATENATE($B30,PT,PPT),$AE$3:$AE$492,0),MATCH(E$4,$AE$3:$AR$3,0))*(PLAN_OPTION="Endowment")+INDEX($AE$495:$AR$984,MATCH(CONCATENATE($B30,PT,PPT),$AE$495:$AE$984,0),MATCH(E$4,$AE$495:$AR$495,0))*(PLAN_OPTION&lt;&gt;"Endowment")</f>
        <v>1.2</v>
      </c>
      <c r="F30" s="24">
        <f>INDEX($AE$3:$AR$492,MATCH(CONCATENATE($B30,PT,PPT),$AE$3:$AE$492,0),MATCH(F$4,$AE$3:$AR$3,0))*(PLAN_OPTION="Endowment")+INDEX($AE$495:$AR$984,MATCH(CONCATENATE($B30,PT,PPT),$AE$495:$AE$984,0),MATCH(F$4,$AE$495:$AR$495,0))*(PLAN_OPTION&lt;&gt;"Endowment")</f>
        <v>1.8</v>
      </c>
      <c r="G30" s="24">
        <f>INDEX($AE$3:$AR$492,MATCH(CONCATENATE($B30,PT,PPT),$AE$3:$AE$492,0),MATCH(G$4,$AE$3:$AR$3,0))*(PLAN_OPTION="Endowment")+INDEX($AE$495:$AR$984,MATCH(CONCATENATE($B30,PT,PPT),$AE$495:$AE$984,0),MATCH(G$4,$AE$495:$AR$495,0))*(PLAN_OPTION&lt;&gt;"Endowment")</f>
        <v>2.5</v>
      </c>
      <c r="H30" s="24">
        <f>INDEX($AE$3:$AR$492,MATCH(CONCATENATE($B30,PT,PPT),$AE$3:$AE$492,0),MATCH(H$4,$AE$3:$AR$3,0))*(PLAN_OPTION="Endowment")+INDEX($AE$495:$AR$984,MATCH(CONCATENATE($B30,PT,PPT),$AE$495:$AE$984,0),MATCH(H$4,$AE$495:$AR$495,0))*(PLAN_OPTION&lt;&gt;"Endowment")</f>
        <v>3.1</v>
      </c>
      <c r="I30" s="24">
        <f>INDEX($AE$3:$AR$492,MATCH(CONCATENATE($B30,PT,PPT),$AE$3:$AE$492,0),MATCH(I$4,$AE$3:$AR$3,0))*(PLAN_OPTION="Endowment")+INDEX($AE$495:$AR$984,MATCH(CONCATENATE($B30,PT,PPT),$AE$495:$AE$984,0),MATCH(I$4,$AE$495:$AR$495,0))*(PLAN_OPTION&lt;&gt;"Endowment")</f>
        <v>3.7</v>
      </c>
      <c r="J30" s="24">
        <f>INDEX($AE$3:$AR$492,MATCH(CONCATENATE($B30,PT,PPT),$AE$3:$AE$492,0),MATCH(J$4,$AE$3:$AR$3,0))*(PLAN_OPTION="Endowment")+INDEX($AE$495:$AR$984,MATCH(CONCATENATE($B30,PT,PPT),$AE$495:$AE$984,0),MATCH(J$4,$AE$495:$AR$495,0))*(PLAN_OPTION&lt;&gt;"Endowment")</f>
        <v>4.3</v>
      </c>
      <c r="K30" s="24">
        <f>INDEX($AE$3:$AR$492,MATCH(CONCATENATE($B30,PT,PPT),$AE$3:$AE$492,0),MATCH(K$4,$AE$3:$AR$3,0))*(PLAN_OPTION="Endowment")+INDEX($AE$495:$AR$984,MATCH(CONCATENATE($B30,PT,PPT),$AE$495:$AE$984,0),MATCH(K$4,$AE$495:$AR$495,0))*(PLAN_OPTION&lt;&gt;"Endowment")</f>
        <v>5.5</v>
      </c>
      <c r="L30" s="24">
        <f>INDEX($AE$3:$AR$492,MATCH(CONCATENATE($B30,PT,PPT),$AE$3:$AE$492,0),MATCH(L$4,$AE$3:$AR$3,0))*(PLAN_OPTION="Endowment")+INDEX($AE$495:$AR$984,MATCH(CONCATENATE($B30,PT,PPT),$AE$495:$AE$984,0),MATCH(L$4,$AE$495:$AR$495,0))*(PLAN_OPTION&lt;&gt;"Endowment")</f>
        <v>6.7</v>
      </c>
      <c r="M30" s="24">
        <f>INDEX($AE$3:$AR$492,MATCH(CONCATENATE($B30,PT,PPT),$AE$3:$AE$492,0),MATCH(M$4,$AE$3:$AR$3,0))*(PLAN_OPTION="Endowment")+INDEX($AE$495:$AR$984,MATCH(CONCATENATE($B30,PT,PPT),$AE$495:$AE$984,0),MATCH(M$4,$AE$495:$AR$495,0))*(PLAN_OPTION&lt;&gt;"Endowment")</f>
        <v>8.5</v>
      </c>
      <c r="Q30" s="31"/>
      <c r="R30" s="31"/>
      <c r="S30" s="31"/>
      <c r="T30" s="31"/>
      <c r="U30" s="31"/>
      <c r="X30" s="41" t="s">
        <v>85</v>
      </c>
      <c r="Y30" s="70">
        <f>ROUND((Y29)*Stax_2,2)</f>
        <v>6750</v>
      </c>
      <c r="Z30" s="72">
        <f>Z29*Stax_2</f>
        <v>6750</v>
      </c>
      <c r="AE30" s="51" t="str">
        <f>CONCATENATE(AF30,AG30,AH30)</f>
        <v>44105</v>
      </c>
      <c r="AF30" s="55">
        <v>44</v>
      </c>
      <c r="AG30" s="55">
        <v>10</v>
      </c>
      <c r="AH30" s="55">
        <v>5</v>
      </c>
      <c r="AI30" s="73">
        <v>2.3</v>
      </c>
      <c r="AJ30" s="73">
        <v>4.5</v>
      </c>
      <c r="AK30" s="73">
        <v>6.8</v>
      </c>
      <c r="AL30" s="73">
        <v>9</v>
      </c>
      <c r="AM30" s="73">
        <v>11.3</v>
      </c>
      <c r="AN30" s="73">
        <v>13.5</v>
      </c>
      <c r="AO30" s="73">
        <v>15.7</v>
      </c>
      <c r="AP30" s="73">
        <v>20.1</v>
      </c>
      <c r="AQ30" s="73">
        <v>24.5</v>
      </c>
      <c r="AR30" s="73">
        <v>31</v>
      </c>
      <c r="AT30" s="71"/>
      <c r="AU30" s="74">
        <f>AU29+1</f>
        <v>41</v>
      </c>
      <c r="AV30" s="78">
        <v>202.8</v>
      </c>
      <c r="AW30" s="78">
        <v>179.8</v>
      </c>
      <c r="AX30" s="78">
        <v>132.9</v>
      </c>
      <c r="AY30" s="78">
        <v>96.9</v>
      </c>
      <c r="AZ30" s="78">
        <v>73.8</v>
      </c>
      <c r="BA30" s="78">
        <v>153.9</v>
      </c>
      <c r="BB30" s="78">
        <v>112.6</v>
      </c>
      <c r="BC30" s="78">
        <v>83.4</v>
      </c>
      <c r="BD30" s="78">
        <v>54.2</v>
      </c>
      <c r="BE30" s="78">
        <v>95.6</v>
      </c>
      <c r="BF30" s="78">
        <v>71.8</v>
      </c>
      <c r="BG30" s="78">
        <v>43.1</v>
      </c>
      <c r="BH30" s="78">
        <v>36.4</v>
      </c>
    </row>
    <row r="31" ht="30" spans="1:60">
      <c r="A31" s="25"/>
      <c r="B31" s="26">
        <v>43</v>
      </c>
      <c r="C31" s="23">
        <v>97.3</v>
      </c>
      <c r="D31" s="24">
        <f>INDEX($AE$3:$AR$492,MATCH(CONCATENATE($B31,PT,PPT),$AE$3:$AE$492,0),MATCH(D$4,$AE$3:$AR$3,0))*(PLAN_OPTION="Endowment")+INDEX($AE$495:$AR$984,MATCH(CONCATENATE($B31,PT,PPT),$AE$495:$AE$984,0),MATCH(D$4,$AE$495:$AR$495,0))*(PLAN_OPTION&lt;&gt;"Endowment")</f>
        <v>0.7</v>
      </c>
      <c r="E31" s="24">
        <f>INDEX($AE$3:$AR$492,MATCH(CONCATENATE($B31,PT,PPT),$AE$3:$AE$492,0),MATCH(E$4,$AE$3:$AR$3,0))*(PLAN_OPTION="Endowment")+INDEX($AE$495:$AR$984,MATCH(CONCATENATE($B31,PT,PPT),$AE$495:$AE$984,0),MATCH(E$4,$AE$495:$AR$495,0))*(PLAN_OPTION&lt;&gt;"Endowment")</f>
        <v>1.4</v>
      </c>
      <c r="F31" s="24">
        <f>INDEX($AE$3:$AR$492,MATCH(CONCATENATE($B31,PT,PPT),$AE$3:$AE$492,0),MATCH(F$4,$AE$3:$AR$3,0))*(PLAN_OPTION="Endowment")+INDEX($AE$495:$AR$984,MATCH(CONCATENATE($B31,PT,PPT),$AE$495:$AE$984,0),MATCH(F$4,$AE$495:$AR$495,0))*(PLAN_OPTION&lt;&gt;"Endowment")</f>
        <v>2</v>
      </c>
      <c r="G31" s="24">
        <f>INDEX($AE$3:$AR$492,MATCH(CONCATENATE($B31,PT,PPT),$AE$3:$AE$492,0),MATCH(G$4,$AE$3:$AR$3,0))*(PLAN_OPTION="Endowment")+INDEX($AE$495:$AR$984,MATCH(CONCATENATE($B31,PT,PPT),$AE$495:$AE$984,0),MATCH(G$4,$AE$495:$AR$495,0))*(PLAN_OPTION&lt;&gt;"Endowment")</f>
        <v>2.7</v>
      </c>
      <c r="H31" s="24">
        <f>INDEX($AE$3:$AR$492,MATCH(CONCATENATE($B31,PT,PPT),$AE$3:$AE$492,0),MATCH(H$4,$AE$3:$AR$3,0))*(PLAN_OPTION="Endowment")+INDEX($AE$495:$AR$984,MATCH(CONCATENATE($B31,PT,PPT),$AE$495:$AE$984,0),MATCH(H$4,$AE$495:$AR$495,0))*(PLAN_OPTION&lt;&gt;"Endowment")</f>
        <v>3.4</v>
      </c>
      <c r="I31" s="24">
        <f>INDEX($AE$3:$AR$492,MATCH(CONCATENATE($B31,PT,PPT),$AE$3:$AE$492,0),MATCH(I$4,$AE$3:$AR$3,0))*(PLAN_OPTION="Endowment")+INDEX($AE$495:$AR$984,MATCH(CONCATENATE($B31,PT,PPT),$AE$495:$AE$984,0),MATCH(I$4,$AE$495:$AR$495,0))*(PLAN_OPTION&lt;&gt;"Endowment")</f>
        <v>4.1</v>
      </c>
      <c r="J31" s="24">
        <f>INDEX($AE$3:$AR$492,MATCH(CONCATENATE($B31,PT,PPT),$AE$3:$AE$492,0),MATCH(J$4,$AE$3:$AR$3,0))*(PLAN_OPTION="Endowment")+INDEX($AE$495:$AR$984,MATCH(CONCATENATE($B31,PT,PPT),$AE$495:$AE$984,0),MATCH(J$4,$AE$495:$AR$495,0))*(PLAN_OPTION&lt;&gt;"Endowment")</f>
        <v>4.7</v>
      </c>
      <c r="K31" s="24">
        <f>INDEX($AE$3:$AR$492,MATCH(CONCATENATE($B31,PT,PPT),$AE$3:$AE$492,0),MATCH(K$4,$AE$3:$AR$3,0))*(PLAN_OPTION="Endowment")+INDEX($AE$495:$AR$984,MATCH(CONCATENATE($B31,PT,PPT),$AE$495:$AE$984,0),MATCH(K$4,$AE$495:$AR$495,0))*(PLAN_OPTION&lt;&gt;"Endowment")</f>
        <v>6.1</v>
      </c>
      <c r="L31" s="24">
        <f>INDEX($AE$3:$AR$492,MATCH(CONCATENATE($B31,PT,PPT),$AE$3:$AE$492,0),MATCH(L$4,$AE$3:$AR$3,0))*(PLAN_OPTION="Endowment")+INDEX($AE$495:$AR$984,MATCH(CONCATENATE($B31,PT,PPT),$AE$495:$AE$984,0),MATCH(L$4,$AE$495:$AR$495,0))*(PLAN_OPTION&lt;&gt;"Endowment")</f>
        <v>7.4</v>
      </c>
      <c r="M31" s="24">
        <f>INDEX($AE$3:$AR$492,MATCH(CONCATENATE($B31,PT,PPT),$AE$3:$AE$492,0),MATCH(M$4,$AE$3:$AR$3,0))*(PLAN_OPTION="Endowment")+INDEX($AE$495:$AR$984,MATCH(CONCATENATE($B31,PT,PPT),$AE$495:$AE$984,0),MATCH(M$4,$AE$495:$AR$495,0))*(PLAN_OPTION&lt;&gt;"Endowment")</f>
        <v>9.4</v>
      </c>
      <c r="O31" s="21" t="s">
        <v>65</v>
      </c>
      <c r="P31" s="33">
        <v>0.08</v>
      </c>
      <c r="X31" s="41" t="s">
        <v>87</v>
      </c>
      <c r="Y31" s="70">
        <f>Y29+Y30</f>
        <v>306749.96</v>
      </c>
      <c r="Z31" s="62">
        <f>Z29+Z30</f>
        <v>306750</v>
      </c>
      <c r="AE31" s="51" t="str">
        <f>CONCATENATE(AF31,AG31,AH31)</f>
        <v>45105</v>
      </c>
      <c r="AF31" s="55">
        <v>45</v>
      </c>
      <c r="AG31" s="55">
        <v>10</v>
      </c>
      <c r="AH31" s="55">
        <v>5</v>
      </c>
      <c r="AI31" s="73">
        <v>2.5</v>
      </c>
      <c r="AJ31" s="73">
        <v>5.1</v>
      </c>
      <c r="AK31" s="73">
        <v>7.6</v>
      </c>
      <c r="AL31" s="73">
        <v>10.1</v>
      </c>
      <c r="AM31" s="73">
        <v>12.6</v>
      </c>
      <c r="AN31" s="73">
        <v>15.1</v>
      </c>
      <c r="AO31" s="73">
        <v>17.5</v>
      </c>
      <c r="AP31" s="73">
        <v>22.4</v>
      </c>
      <c r="AQ31" s="73">
        <v>27.3</v>
      </c>
      <c r="AR31" s="73">
        <v>34.5</v>
      </c>
      <c r="AT31" s="71"/>
      <c r="AU31" s="74">
        <f>AU30+1</f>
        <v>42</v>
      </c>
      <c r="AV31" s="78">
        <v>203.5</v>
      </c>
      <c r="AW31" s="78">
        <v>180.9</v>
      </c>
      <c r="AX31" s="78">
        <v>133.4</v>
      </c>
      <c r="AY31" s="78">
        <v>97.1</v>
      </c>
      <c r="AZ31" s="78">
        <v>74</v>
      </c>
      <c r="BA31" s="78">
        <v>155.1</v>
      </c>
      <c r="BB31" s="78">
        <v>113</v>
      </c>
      <c r="BC31" s="78">
        <v>83.7</v>
      </c>
      <c r="BD31" s="78">
        <v>54.4</v>
      </c>
      <c r="BE31" s="78">
        <v>96</v>
      </c>
      <c r="BF31" s="78">
        <v>72.1</v>
      </c>
      <c r="BG31" s="78">
        <v>43.4</v>
      </c>
      <c r="BH31" s="78">
        <v>36.7</v>
      </c>
    </row>
    <row r="32" ht="15" spans="1:60">
      <c r="A32" s="25"/>
      <c r="B32" s="26">
        <v>44</v>
      </c>
      <c r="C32" s="23">
        <v>97.5</v>
      </c>
      <c r="D32" s="24">
        <f>INDEX($AE$3:$AR$492,MATCH(CONCATENATE($B32,PT,PPT),$AE$3:$AE$492,0),MATCH(D$4,$AE$3:$AR$3,0))*(PLAN_OPTION="Endowment")+INDEX($AE$495:$AR$984,MATCH(CONCATENATE($B32,PT,PPT),$AE$495:$AE$984,0),MATCH(D$4,$AE$495:$AR$495,0))*(PLAN_OPTION&lt;&gt;"Endowment")</f>
        <v>0.8</v>
      </c>
      <c r="E32" s="24">
        <f>INDEX($AE$3:$AR$492,MATCH(CONCATENATE($B32,PT,PPT),$AE$3:$AE$492,0),MATCH(E$4,$AE$3:$AR$3,0))*(PLAN_OPTION="Endowment")+INDEX($AE$495:$AR$984,MATCH(CONCATENATE($B32,PT,PPT),$AE$495:$AE$984,0),MATCH(E$4,$AE$495:$AR$495,0))*(PLAN_OPTION&lt;&gt;"Endowment")</f>
        <v>1.5</v>
      </c>
      <c r="F32" s="24">
        <f>INDEX($AE$3:$AR$492,MATCH(CONCATENATE($B32,PT,PPT),$AE$3:$AE$492,0),MATCH(F$4,$AE$3:$AR$3,0))*(PLAN_OPTION="Endowment")+INDEX($AE$495:$AR$984,MATCH(CONCATENATE($B32,PT,PPT),$AE$495:$AE$984,0),MATCH(F$4,$AE$495:$AR$495,0))*(PLAN_OPTION&lt;&gt;"Endowment")</f>
        <v>2.3</v>
      </c>
      <c r="G32" s="24">
        <f>INDEX($AE$3:$AR$492,MATCH(CONCATENATE($B32,PT,PPT),$AE$3:$AE$492,0),MATCH(G$4,$AE$3:$AR$3,0))*(PLAN_OPTION="Endowment")+INDEX($AE$495:$AR$984,MATCH(CONCATENATE($B32,PT,PPT),$AE$495:$AE$984,0),MATCH(G$4,$AE$495:$AR$495,0))*(PLAN_OPTION&lt;&gt;"Endowment")</f>
        <v>3</v>
      </c>
      <c r="H32" s="24">
        <f>INDEX($AE$3:$AR$492,MATCH(CONCATENATE($B32,PT,PPT),$AE$3:$AE$492,0),MATCH(H$4,$AE$3:$AR$3,0))*(PLAN_OPTION="Endowment")+INDEX($AE$495:$AR$984,MATCH(CONCATENATE($B32,PT,PPT),$AE$495:$AE$984,0),MATCH(H$4,$AE$495:$AR$495,0))*(PLAN_OPTION&lt;&gt;"Endowment")</f>
        <v>3.7</v>
      </c>
      <c r="I32" s="24">
        <f>INDEX($AE$3:$AR$492,MATCH(CONCATENATE($B32,PT,PPT),$AE$3:$AE$492,0),MATCH(I$4,$AE$3:$AR$3,0))*(PLAN_OPTION="Endowment")+INDEX($AE$495:$AR$984,MATCH(CONCATENATE($B32,PT,PPT),$AE$495:$AE$984,0),MATCH(I$4,$AE$495:$AR$495,0))*(PLAN_OPTION&lt;&gt;"Endowment")</f>
        <v>4.5</v>
      </c>
      <c r="J32" s="24">
        <f>INDEX($AE$3:$AR$492,MATCH(CONCATENATE($B32,PT,PPT),$AE$3:$AE$492,0),MATCH(J$4,$AE$3:$AR$3,0))*(PLAN_OPTION="Endowment")+INDEX($AE$495:$AR$984,MATCH(CONCATENATE($B32,PT,PPT),$AE$495:$AE$984,0),MATCH(J$4,$AE$495:$AR$495,0))*(PLAN_OPTION&lt;&gt;"Endowment")</f>
        <v>5.2</v>
      </c>
      <c r="K32" s="24">
        <f>INDEX($AE$3:$AR$492,MATCH(CONCATENATE($B32,PT,PPT),$AE$3:$AE$492,0),MATCH(K$4,$AE$3:$AR$3,0))*(PLAN_OPTION="Endowment")+INDEX($AE$495:$AR$984,MATCH(CONCATENATE($B32,PT,PPT),$AE$495:$AE$984,0),MATCH(K$4,$AE$495:$AR$495,0))*(PLAN_OPTION&lt;&gt;"Endowment")</f>
        <v>6.7</v>
      </c>
      <c r="L32" s="24">
        <f>INDEX($AE$3:$AR$492,MATCH(CONCATENATE($B32,PT,PPT),$AE$3:$AE$492,0),MATCH(L$4,$AE$3:$AR$3,0))*(PLAN_OPTION="Endowment")+INDEX($AE$495:$AR$984,MATCH(CONCATENATE($B32,PT,PPT),$AE$495:$AE$984,0),MATCH(L$4,$AE$495:$AR$495,0))*(PLAN_OPTION&lt;&gt;"Endowment")</f>
        <v>8.2</v>
      </c>
      <c r="M32" s="24">
        <f>INDEX($AE$3:$AR$492,MATCH(CONCATENATE($B32,PT,PPT),$AE$3:$AE$492,0),MATCH(M$4,$AE$3:$AR$3,0))*(PLAN_OPTION="Endowment")+INDEX($AE$495:$AR$984,MATCH(CONCATENATE($B32,PT,PPT),$AE$495:$AE$984,0),MATCH(M$4,$AE$495:$AR$495,0))*(PLAN_OPTION&lt;&gt;"Endowment")</f>
        <v>10.4</v>
      </c>
      <c r="X32" s="41" t="s">
        <v>89</v>
      </c>
      <c r="Y32" s="70">
        <f>Y29*IF(Prem_Mode="Monthly",12,1)</f>
        <v>299999.96</v>
      </c>
      <c r="Z32" s="62">
        <f>Z29*IF(Prem_Mode="Monthly",12,1)</f>
        <v>300000</v>
      </c>
      <c r="AE32" s="51" t="str">
        <f>CONCATENATE(AF32,AG32,AH32)</f>
        <v>46105</v>
      </c>
      <c r="AF32" s="55">
        <v>46</v>
      </c>
      <c r="AG32" s="55">
        <v>10</v>
      </c>
      <c r="AH32" s="55">
        <v>5</v>
      </c>
      <c r="AI32" s="73">
        <v>2.8</v>
      </c>
      <c r="AJ32" s="73">
        <v>5.6</v>
      </c>
      <c r="AK32" s="73">
        <v>8.4</v>
      </c>
      <c r="AL32" s="73">
        <v>11.2</v>
      </c>
      <c r="AM32" s="73">
        <v>14</v>
      </c>
      <c r="AN32" s="73">
        <v>16.8</v>
      </c>
      <c r="AO32" s="73">
        <v>19.5</v>
      </c>
      <c r="AP32" s="73">
        <v>24.9</v>
      </c>
      <c r="AQ32" s="73">
        <v>30.3</v>
      </c>
      <c r="AR32" s="73">
        <v>38.3</v>
      </c>
      <c r="AT32" s="71"/>
      <c r="AU32" s="74">
        <f>AU31+1</f>
        <v>43</v>
      </c>
      <c r="AV32" s="78">
        <v>204.4</v>
      </c>
      <c r="AW32" s="78">
        <v>182</v>
      </c>
      <c r="AX32" s="78">
        <v>133.9</v>
      </c>
      <c r="AY32" s="78">
        <v>97.3</v>
      </c>
      <c r="AZ32" s="78">
        <v>74.2</v>
      </c>
      <c r="BA32" s="78">
        <v>156.4</v>
      </c>
      <c r="BB32" s="78">
        <v>113.5</v>
      </c>
      <c r="BC32" s="78">
        <v>83.9</v>
      </c>
      <c r="BD32" s="78">
        <v>54.7</v>
      </c>
      <c r="BE32" s="78">
        <v>96.4</v>
      </c>
      <c r="BF32" s="78">
        <v>72.4</v>
      </c>
      <c r="BG32" s="78">
        <v>43.7</v>
      </c>
      <c r="BH32" s="78">
        <v>37.1</v>
      </c>
    </row>
    <row r="33" ht="30" spans="1:60">
      <c r="A33" s="25"/>
      <c r="B33" s="26">
        <v>45</v>
      </c>
      <c r="C33" s="23">
        <v>97.7</v>
      </c>
      <c r="D33" s="24">
        <f>INDEX($AE$3:$AR$492,MATCH(CONCATENATE($B33,PT,PPT),$AE$3:$AE$492,0),MATCH(D$4,$AE$3:$AR$3,0))*(PLAN_OPTION="Endowment")+INDEX($AE$495:$AR$984,MATCH(CONCATENATE($B33,PT,PPT),$AE$495:$AE$984,0),MATCH(D$4,$AE$495:$AR$495,0))*(PLAN_OPTION&lt;&gt;"Endowment")</f>
        <v>0.8</v>
      </c>
      <c r="E33" s="24">
        <f>INDEX($AE$3:$AR$492,MATCH(CONCATENATE($B33,PT,PPT),$AE$3:$AE$492,0),MATCH(E$4,$AE$3:$AR$3,0))*(PLAN_OPTION="Endowment")+INDEX($AE$495:$AR$984,MATCH(CONCATENATE($B33,PT,PPT),$AE$495:$AE$984,0),MATCH(E$4,$AE$495:$AR$495,0))*(PLAN_OPTION&lt;&gt;"Endowment")</f>
        <v>1.7</v>
      </c>
      <c r="F33" s="24">
        <f>INDEX($AE$3:$AR$492,MATCH(CONCATENATE($B33,PT,PPT),$AE$3:$AE$492,0),MATCH(F$4,$AE$3:$AR$3,0))*(PLAN_OPTION="Endowment")+INDEX($AE$495:$AR$984,MATCH(CONCATENATE($B33,PT,PPT),$AE$495:$AE$984,0),MATCH(F$4,$AE$495:$AR$495,0))*(PLAN_OPTION&lt;&gt;"Endowment")</f>
        <v>2.5</v>
      </c>
      <c r="G33" s="24">
        <f>INDEX($AE$3:$AR$492,MATCH(CONCATENATE($B33,PT,PPT),$AE$3:$AE$492,0),MATCH(G$4,$AE$3:$AR$3,0))*(PLAN_OPTION="Endowment")+INDEX($AE$495:$AR$984,MATCH(CONCATENATE($B33,PT,PPT),$AE$495:$AE$984,0),MATCH(G$4,$AE$495:$AR$495,0))*(PLAN_OPTION&lt;&gt;"Endowment")</f>
        <v>3.3</v>
      </c>
      <c r="H33" s="24">
        <f>INDEX($AE$3:$AR$492,MATCH(CONCATENATE($B33,PT,PPT),$AE$3:$AE$492,0),MATCH(H$4,$AE$3:$AR$3,0))*(PLAN_OPTION="Endowment")+INDEX($AE$495:$AR$984,MATCH(CONCATENATE($B33,PT,PPT),$AE$495:$AE$984,0),MATCH(H$4,$AE$495:$AR$495,0))*(PLAN_OPTION&lt;&gt;"Endowment")</f>
        <v>4.1</v>
      </c>
      <c r="I33" s="24">
        <f>INDEX($AE$3:$AR$492,MATCH(CONCATENATE($B33,PT,PPT),$AE$3:$AE$492,0),MATCH(I$4,$AE$3:$AR$3,0))*(PLAN_OPTION="Endowment")+INDEX($AE$495:$AR$984,MATCH(CONCATENATE($B33,PT,PPT),$AE$495:$AE$984,0),MATCH(I$4,$AE$495:$AR$495,0))*(PLAN_OPTION&lt;&gt;"Endowment")</f>
        <v>5</v>
      </c>
      <c r="J33" s="24">
        <f>INDEX($AE$3:$AR$492,MATCH(CONCATENATE($B33,PT,PPT),$AE$3:$AE$492,0),MATCH(J$4,$AE$3:$AR$3,0))*(PLAN_OPTION="Endowment")+INDEX($AE$495:$AR$984,MATCH(CONCATENATE($B33,PT,PPT),$AE$495:$AE$984,0),MATCH(J$4,$AE$495:$AR$495,0))*(PLAN_OPTION&lt;&gt;"Endowment")</f>
        <v>5.8</v>
      </c>
      <c r="K33" s="24">
        <f>INDEX($AE$3:$AR$492,MATCH(CONCATENATE($B33,PT,PPT),$AE$3:$AE$492,0),MATCH(K$4,$AE$3:$AR$3,0))*(PLAN_OPTION="Endowment")+INDEX($AE$495:$AR$984,MATCH(CONCATENATE($B33,PT,PPT),$AE$495:$AE$984,0),MATCH(K$4,$AE$495:$AR$495,0))*(PLAN_OPTION&lt;&gt;"Endowment")</f>
        <v>7.4</v>
      </c>
      <c r="L33" s="24">
        <f>INDEX($AE$3:$AR$492,MATCH(CONCATENATE($B33,PT,PPT),$AE$3:$AE$492,0),MATCH(L$4,$AE$3:$AR$3,0))*(PLAN_OPTION="Endowment")+INDEX($AE$495:$AR$984,MATCH(CONCATENATE($B33,PT,PPT),$AE$495:$AE$984,0),MATCH(L$4,$AE$495:$AR$495,0))*(PLAN_OPTION&lt;&gt;"Endowment")</f>
        <v>9</v>
      </c>
      <c r="M33" s="24">
        <f>INDEX($AE$3:$AR$492,MATCH(CONCATENATE($B33,PT,PPT),$AE$3:$AE$492,0),MATCH(M$4,$AE$3:$AR$3,0))*(PLAN_OPTION="Endowment")+INDEX($AE$495:$AR$984,MATCH(CONCATENATE($B33,PT,PPT),$AE$495:$AE$984,0),MATCH(M$4,$AE$495:$AR$495,0))*(PLAN_OPTION&lt;&gt;"Endowment")</f>
        <v>11.4</v>
      </c>
      <c r="O33" s="21" t="s">
        <v>6</v>
      </c>
      <c r="P33" s="21" t="s">
        <v>91</v>
      </c>
      <c r="AE33" s="51" t="str">
        <f>CONCATENATE(AF33,AG33,AH33)</f>
        <v>47105</v>
      </c>
      <c r="AF33" s="55">
        <v>47</v>
      </c>
      <c r="AG33" s="55">
        <v>10</v>
      </c>
      <c r="AH33" s="55">
        <v>5</v>
      </c>
      <c r="AI33" s="73">
        <v>3.1</v>
      </c>
      <c r="AJ33" s="73">
        <v>6.3</v>
      </c>
      <c r="AK33" s="73">
        <v>9.4</v>
      </c>
      <c r="AL33" s="73">
        <v>12.5</v>
      </c>
      <c r="AM33" s="73">
        <v>15.6</v>
      </c>
      <c r="AN33" s="73">
        <v>18.6</v>
      </c>
      <c r="AO33" s="73">
        <v>21.7</v>
      </c>
      <c r="AP33" s="73">
        <v>27.7</v>
      </c>
      <c r="AQ33" s="73">
        <v>33.7</v>
      </c>
      <c r="AR33" s="73">
        <v>42.5</v>
      </c>
      <c r="AT33" s="71"/>
      <c r="AU33" s="74">
        <f>AU32+1</f>
        <v>44</v>
      </c>
      <c r="AV33" s="78">
        <v>205.4</v>
      </c>
      <c r="AW33" s="78">
        <v>183.3</v>
      </c>
      <c r="AX33" s="78">
        <v>134.4</v>
      </c>
      <c r="AY33" s="78">
        <v>97.5</v>
      </c>
      <c r="AZ33" s="78">
        <v>74.4</v>
      </c>
      <c r="BA33" s="78">
        <v>157.9</v>
      </c>
      <c r="BB33" s="78">
        <v>114.1</v>
      </c>
      <c r="BC33" s="78">
        <v>84.2</v>
      </c>
      <c r="BD33" s="78">
        <v>55</v>
      </c>
      <c r="BE33" s="78">
        <v>96.9</v>
      </c>
      <c r="BF33" s="78">
        <v>72.8</v>
      </c>
      <c r="BG33" s="78">
        <v>44.1</v>
      </c>
      <c r="BH33" s="78">
        <v>37.6</v>
      </c>
    </row>
    <row r="34" ht="15" spans="1:60">
      <c r="A34" s="25"/>
      <c r="B34" s="26">
        <v>46</v>
      </c>
      <c r="C34" s="23">
        <v>98</v>
      </c>
      <c r="D34" s="24">
        <f>INDEX($AE$3:$AR$492,MATCH(CONCATENATE($B34,PT,PPT),$AE$3:$AE$492,0),MATCH(D$4,$AE$3:$AR$3,0))*(PLAN_OPTION="Endowment")+INDEX($AE$495:$AR$984,MATCH(CONCATENATE($B34,PT,PPT),$AE$495:$AE$984,0),MATCH(D$4,$AE$495:$AR$495,0))*(PLAN_OPTION&lt;&gt;"Endowment")</f>
        <v>0.9</v>
      </c>
      <c r="E34" s="24">
        <f>INDEX($AE$3:$AR$492,MATCH(CONCATENATE($B34,PT,PPT),$AE$3:$AE$492,0),MATCH(E$4,$AE$3:$AR$3,0))*(PLAN_OPTION="Endowment")+INDEX($AE$495:$AR$984,MATCH(CONCATENATE($B34,PT,PPT),$AE$495:$AE$984,0),MATCH(E$4,$AE$495:$AR$495,0))*(PLAN_OPTION&lt;&gt;"Endowment")</f>
        <v>1.8</v>
      </c>
      <c r="F34" s="24">
        <f>INDEX($AE$3:$AR$492,MATCH(CONCATENATE($B34,PT,PPT),$AE$3:$AE$492,0),MATCH(F$4,$AE$3:$AR$3,0))*(PLAN_OPTION="Endowment")+INDEX($AE$495:$AR$984,MATCH(CONCATENATE($B34,PT,PPT),$AE$495:$AE$984,0),MATCH(F$4,$AE$495:$AR$495,0))*(PLAN_OPTION&lt;&gt;"Endowment")</f>
        <v>2.7</v>
      </c>
      <c r="G34" s="24">
        <f>INDEX($AE$3:$AR$492,MATCH(CONCATENATE($B34,PT,PPT),$AE$3:$AE$492,0),MATCH(G$4,$AE$3:$AR$3,0))*(PLAN_OPTION="Endowment")+INDEX($AE$495:$AR$984,MATCH(CONCATENATE($B34,PT,PPT),$AE$495:$AE$984,0),MATCH(G$4,$AE$495:$AR$495,0))*(PLAN_OPTION&lt;&gt;"Endowment")</f>
        <v>3.6</v>
      </c>
      <c r="H34" s="24">
        <f>INDEX($AE$3:$AR$492,MATCH(CONCATENATE($B34,PT,PPT),$AE$3:$AE$492,0),MATCH(H$4,$AE$3:$AR$3,0))*(PLAN_OPTION="Endowment")+INDEX($AE$495:$AR$984,MATCH(CONCATENATE($B34,PT,PPT),$AE$495:$AE$984,0),MATCH(H$4,$AE$495:$AR$495,0))*(PLAN_OPTION&lt;&gt;"Endowment")</f>
        <v>4.6</v>
      </c>
      <c r="I34" s="24">
        <f>INDEX($AE$3:$AR$492,MATCH(CONCATENATE($B34,PT,PPT),$AE$3:$AE$492,0),MATCH(I$4,$AE$3:$AR$3,0))*(PLAN_OPTION="Endowment")+INDEX($AE$495:$AR$984,MATCH(CONCATENATE($B34,PT,PPT),$AE$495:$AE$984,0),MATCH(I$4,$AE$495:$AR$495,0))*(PLAN_OPTION&lt;&gt;"Endowment")</f>
        <v>5.5</v>
      </c>
      <c r="J34" s="24">
        <f>INDEX($AE$3:$AR$492,MATCH(CONCATENATE($B34,PT,PPT),$AE$3:$AE$492,0),MATCH(J$4,$AE$3:$AR$3,0))*(PLAN_OPTION="Endowment")+INDEX($AE$495:$AR$984,MATCH(CONCATENATE($B34,PT,PPT),$AE$495:$AE$984,0),MATCH(J$4,$AE$495:$AR$495,0))*(PLAN_OPTION&lt;&gt;"Endowment")</f>
        <v>6.4</v>
      </c>
      <c r="K34" s="24">
        <f>INDEX($AE$3:$AR$492,MATCH(CONCATENATE($B34,PT,PPT),$AE$3:$AE$492,0),MATCH(K$4,$AE$3:$AR$3,0))*(PLAN_OPTION="Endowment")+INDEX($AE$495:$AR$984,MATCH(CONCATENATE($B34,PT,PPT),$AE$495:$AE$984,0),MATCH(K$4,$AE$495:$AR$495,0))*(PLAN_OPTION&lt;&gt;"Endowment")</f>
        <v>8.2</v>
      </c>
      <c r="L34" s="24">
        <f>INDEX($AE$3:$AR$492,MATCH(CONCATENATE($B34,PT,PPT),$AE$3:$AE$492,0),MATCH(L$4,$AE$3:$AR$3,0))*(PLAN_OPTION="Endowment")+INDEX($AE$495:$AR$984,MATCH(CONCATENATE($B34,PT,PPT),$AE$495:$AE$984,0),MATCH(L$4,$AE$495:$AR$495,0))*(PLAN_OPTION&lt;&gt;"Endowment")</f>
        <v>9.9</v>
      </c>
      <c r="M34" s="24">
        <f>INDEX($AE$3:$AR$492,MATCH(CONCATENATE($B34,PT,PPT),$AE$3:$AE$492,0),MATCH(M$4,$AE$3:$AR$3,0))*(PLAN_OPTION="Endowment")+INDEX($AE$495:$AR$984,MATCH(CONCATENATE($B34,PT,PPT),$AE$495:$AE$984,0),MATCH(M$4,$AE$495:$AR$495,0))*(PLAN_OPTION&lt;&gt;"Endowment")</f>
        <v>12.6</v>
      </c>
      <c r="O34" s="35" t="s">
        <v>7</v>
      </c>
      <c r="P34" s="36">
        <v>1</v>
      </c>
      <c r="S34" s="45" t="s">
        <v>18</v>
      </c>
      <c r="T34" s="46" t="s">
        <v>19</v>
      </c>
      <c r="U34" s="47"/>
      <c r="V34" s="47"/>
      <c r="W34" s="47"/>
      <c r="X34"/>
      <c r="Y34" s="48">
        <f>VLOOKUP(PT,$S$35:$W$39,2,0)</f>
        <v>5</v>
      </c>
      <c r="AE34" s="51" t="str">
        <f>CONCATENATE(AF34,AG34,AH34)</f>
        <v>48105</v>
      </c>
      <c r="AF34" s="55">
        <v>48</v>
      </c>
      <c r="AG34" s="55">
        <v>10</v>
      </c>
      <c r="AH34" s="55">
        <v>5</v>
      </c>
      <c r="AI34" s="73">
        <v>3.5</v>
      </c>
      <c r="AJ34" s="73">
        <v>7</v>
      </c>
      <c r="AK34" s="73">
        <v>10.4</v>
      </c>
      <c r="AL34" s="73">
        <v>13.8</v>
      </c>
      <c r="AM34" s="73">
        <v>17.3</v>
      </c>
      <c r="AN34" s="73">
        <v>20.6</v>
      </c>
      <c r="AO34" s="73">
        <v>24</v>
      </c>
      <c r="AP34" s="73">
        <v>30.7</v>
      </c>
      <c r="AQ34" s="73">
        <v>37.3</v>
      </c>
      <c r="AR34" s="73">
        <v>47</v>
      </c>
      <c r="AT34" s="71"/>
      <c r="AU34" s="74">
        <f>AU33+1</f>
        <v>45</v>
      </c>
      <c r="AV34" s="78">
        <v>206.4</v>
      </c>
      <c r="AW34" s="78">
        <v>184.8</v>
      </c>
      <c r="AX34" s="78">
        <v>135</v>
      </c>
      <c r="AY34" s="78">
        <v>97.7</v>
      </c>
      <c r="AZ34" s="78">
        <v>74.7</v>
      </c>
      <c r="BA34" s="78">
        <v>159.6</v>
      </c>
      <c r="BB34" s="78">
        <v>114.7</v>
      </c>
      <c r="BC34" s="78">
        <v>84.5</v>
      </c>
      <c r="BD34" s="78">
        <v>55.3</v>
      </c>
      <c r="BE34" s="78">
        <v>97.4</v>
      </c>
      <c r="BF34" s="78">
        <v>73.2</v>
      </c>
      <c r="BG34" s="78">
        <v>44.5</v>
      </c>
      <c r="BH34" s="78">
        <v>38</v>
      </c>
    </row>
    <row r="35" ht="15" spans="1:60">
      <c r="A35" s="25"/>
      <c r="B35" s="26">
        <v>47</v>
      </c>
      <c r="C35" s="23">
        <v>98.3</v>
      </c>
      <c r="D35" s="24">
        <f>INDEX($AE$3:$AR$492,MATCH(CONCATENATE($B35,PT,PPT),$AE$3:$AE$492,0),MATCH(D$4,$AE$3:$AR$3,0))*(PLAN_OPTION="Endowment")+INDEX($AE$495:$AR$984,MATCH(CONCATENATE($B35,PT,PPT),$AE$495:$AE$984,0),MATCH(D$4,$AE$495:$AR$495,0))*(PLAN_OPTION&lt;&gt;"Endowment")</f>
        <v>1</v>
      </c>
      <c r="E35" s="24">
        <f>INDEX($AE$3:$AR$492,MATCH(CONCATENATE($B35,PT,PPT),$AE$3:$AE$492,0),MATCH(E$4,$AE$3:$AR$3,0))*(PLAN_OPTION="Endowment")+INDEX($AE$495:$AR$984,MATCH(CONCATENATE($B35,PT,PPT),$AE$495:$AE$984,0),MATCH(E$4,$AE$495:$AR$495,0))*(PLAN_OPTION&lt;&gt;"Endowment")</f>
        <v>2</v>
      </c>
      <c r="F35" s="24">
        <f>INDEX($AE$3:$AR$492,MATCH(CONCATENATE($B35,PT,PPT),$AE$3:$AE$492,0),MATCH(F$4,$AE$3:$AR$3,0))*(PLAN_OPTION="Endowment")+INDEX($AE$495:$AR$984,MATCH(CONCATENATE($B35,PT,PPT),$AE$495:$AE$984,0),MATCH(F$4,$AE$495:$AR$495,0))*(PLAN_OPTION&lt;&gt;"Endowment")</f>
        <v>3</v>
      </c>
      <c r="G35" s="24">
        <f>INDEX($AE$3:$AR$492,MATCH(CONCATENATE($B35,PT,PPT),$AE$3:$AE$492,0),MATCH(G$4,$AE$3:$AR$3,0))*(PLAN_OPTION="Endowment")+INDEX($AE$495:$AR$984,MATCH(CONCATENATE($B35,PT,PPT),$AE$495:$AE$984,0),MATCH(G$4,$AE$495:$AR$495,0))*(PLAN_OPTION&lt;&gt;"Endowment")</f>
        <v>4</v>
      </c>
      <c r="H35" s="24">
        <f>INDEX($AE$3:$AR$492,MATCH(CONCATENATE($B35,PT,PPT),$AE$3:$AE$492,0),MATCH(H$4,$AE$3:$AR$3,0))*(PLAN_OPTION="Endowment")+INDEX($AE$495:$AR$984,MATCH(CONCATENATE($B35,PT,PPT),$AE$495:$AE$984,0),MATCH(H$4,$AE$495:$AR$495,0))*(PLAN_OPTION&lt;&gt;"Endowment")</f>
        <v>5</v>
      </c>
      <c r="I35" s="24">
        <f>INDEX($AE$3:$AR$492,MATCH(CONCATENATE($B35,PT,PPT),$AE$3:$AE$492,0),MATCH(I$4,$AE$3:$AR$3,0))*(PLAN_OPTION="Endowment")+INDEX($AE$495:$AR$984,MATCH(CONCATENATE($B35,PT,PPT),$AE$495:$AE$984,0),MATCH(I$4,$AE$495:$AR$495,0))*(PLAN_OPTION&lt;&gt;"Endowment")</f>
        <v>6</v>
      </c>
      <c r="J35" s="24">
        <f>INDEX($AE$3:$AR$492,MATCH(CONCATENATE($B35,PT,PPT),$AE$3:$AE$492,0),MATCH(J$4,$AE$3:$AR$3,0))*(PLAN_OPTION="Endowment")+INDEX($AE$495:$AR$984,MATCH(CONCATENATE($B35,PT,PPT),$AE$495:$AE$984,0),MATCH(J$4,$AE$495:$AR$495,0))*(PLAN_OPTION&lt;&gt;"Endowment")</f>
        <v>7</v>
      </c>
      <c r="K35" s="24">
        <f>INDEX($AE$3:$AR$492,MATCH(CONCATENATE($B35,PT,PPT),$AE$3:$AE$492,0),MATCH(K$4,$AE$3:$AR$3,0))*(PLAN_OPTION="Endowment")+INDEX($AE$495:$AR$984,MATCH(CONCATENATE($B35,PT,PPT),$AE$495:$AE$984,0),MATCH(K$4,$AE$495:$AR$495,0))*(PLAN_OPTION&lt;&gt;"Endowment")</f>
        <v>9</v>
      </c>
      <c r="L35" s="24">
        <f>INDEX($AE$3:$AR$492,MATCH(CONCATENATE($B35,PT,PPT),$AE$3:$AE$492,0),MATCH(L$4,$AE$3:$AR$3,0))*(PLAN_OPTION="Endowment")+INDEX($AE$495:$AR$984,MATCH(CONCATENATE($B35,PT,PPT),$AE$495:$AE$984,0),MATCH(L$4,$AE$495:$AR$495,0))*(PLAN_OPTION&lt;&gt;"Endowment")</f>
        <v>10.9</v>
      </c>
      <c r="M35" s="24">
        <f>INDEX($AE$3:$AR$492,MATCH(CONCATENATE($B35,PT,PPT),$AE$3:$AE$492,0),MATCH(M$4,$AE$3:$AR$3,0))*(PLAN_OPTION="Endowment")+INDEX($AE$495:$AR$984,MATCH(CONCATENATE($B35,PT,PPT),$AE$495:$AE$984,0),MATCH(M$4,$AE$495:$AR$495,0))*(PLAN_OPTION&lt;&gt;"Endowment")</f>
        <v>13.9</v>
      </c>
      <c r="O35" s="35" t="s">
        <v>92</v>
      </c>
      <c r="P35" s="37">
        <v>0.09</v>
      </c>
      <c r="S35" s="48">
        <v>10</v>
      </c>
      <c r="T35" s="48">
        <v>5</v>
      </c>
      <c r="U35" s="49"/>
      <c r="V35" s="49"/>
      <c r="W35" s="49"/>
      <c r="X35"/>
      <c r="Y35" s="48">
        <f>IF((VLOOKUP('Premium Calculation'!C11,$S$35:$W$39,3,0))=0," ",(VLOOKUP('Premium Calculation'!C11,$S$35:$W$39,3,0)))</f>
        <v>7</v>
      </c>
      <c r="AE35" s="51" t="str">
        <f>CONCATENATE(AF35,AG35,AH35)</f>
        <v>49105</v>
      </c>
      <c r="AF35" s="55">
        <v>49</v>
      </c>
      <c r="AG35" s="55">
        <v>10</v>
      </c>
      <c r="AH35" s="55">
        <v>5</v>
      </c>
      <c r="AI35" s="73">
        <v>3.9</v>
      </c>
      <c r="AJ35" s="73">
        <v>7.7</v>
      </c>
      <c r="AK35" s="73">
        <v>11.5</v>
      </c>
      <c r="AL35" s="73">
        <v>15.3</v>
      </c>
      <c r="AM35" s="73">
        <v>19.1</v>
      </c>
      <c r="AN35" s="73">
        <v>22.8</v>
      </c>
      <c r="AO35" s="73">
        <v>26.5</v>
      </c>
      <c r="AP35" s="73">
        <v>33.9</v>
      </c>
      <c r="AQ35" s="73">
        <v>41.2</v>
      </c>
      <c r="AR35" s="73">
        <v>51.9</v>
      </c>
      <c r="AT35" s="71"/>
      <c r="AU35" s="74">
        <f>AU34+1</f>
        <v>46</v>
      </c>
      <c r="AV35" s="79">
        <v>207.6</v>
      </c>
      <c r="AW35" s="79">
        <v>186.4</v>
      </c>
      <c r="AX35" s="78">
        <v>135.7</v>
      </c>
      <c r="AY35" s="78">
        <v>98</v>
      </c>
      <c r="AZ35" s="78">
        <v>75</v>
      </c>
      <c r="BA35" s="78">
        <v>161.4</v>
      </c>
      <c r="BB35" s="78">
        <v>115.3</v>
      </c>
      <c r="BC35" s="78">
        <v>84.9</v>
      </c>
      <c r="BD35" s="78">
        <v>55.6</v>
      </c>
      <c r="BE35" s="78">
        <v>97.9</v>
      </c>
      <c r="BF35" s="78">
        <v>73.7</v>
      </c>
      <c r="BG35" s="78">
        <v>44.9</v>
      </c>
      <c r="BH35" s="78">
        <v>38.5</v>
      </c>
    </row>
    <row r="36" ht="15" spans="1:60">
      <c r="A36" s="25"/>
      <c r="B36" s="26">
        <v>48</v>
      </c>
      <c r="C36" s="23">
        <v>98.6</v>
      </c>
      <c r="D36" s="24">
        <f>INDEX($AE$3:$AR$492,MATCH(CONCATENATE($B36,PT,PPT),$AE$3:$AE$492,0),MATCH(D$4,$AE$3:$AR$3,0))*(PLAN_OPTION="Endowment")+INDEX($AE$495:$AR$984,MATCH(CONCATENATE($B36,PT,PPT),$AE$495:$AE$984,0),MATCH(D$4,$AE$495:$AR$495,0))*(PLAN_OPTION&lt;&gt;"Endowment")</f>
        <v>1.1</v>
      </c>
      <c r="E36" s="24">
        <f>INDEX($AE$3:$AR$492,MATCH(CONCATENATE($B36,PT,PPT),$AE$3:$AE$492,0),MATCH(E$4,$AE$3:$AR$3,0))*(PLAN_OPTION="Endowment")+INDEX($AE$495:$AR$984,MATCH(CONCATENATE($B36,PT,PPT),$AE$495:$AE$984,0),MATCH(E$4,$AE$495:$AR$495,0))*(PLAN_OPTION&lt;&gt;"Endowment")</f>
        <v>2.2</v>
      </c>
      <c r="F36" s="24">
        <f>INDEX($AE$3:$AR$492,MATCH(CONCATENATE($B36,PT,PPT),$AE$3:$AE$492,0),MATCH(F$4,$AE$3:$AR$3,0))*(PLAN_OPTION="Endowment")+INDEX($AE$495:$AR$984,MATCH(CONCATENATE($B36,PT,PPT),$AE$495:$AE$984,0),MATCH(F$4,$AE$495:$AR$495,0))*(PLAN_OPTION&lt;&gt;"Endowment")</f>
        <v>3.3</v>
      </c>
      <c r="G36" s="24">
        <f>INDEX($AE$3:$AR$492,MATCH(CONCATENATE($B36,PT,PPT),$AE$3:$AE$492,0),MATCH(G$4,$AE$3:$AR$3,0))*(PLAN_OPTION="Endowment")+INDEX($AE$495:$AR$984,MATCH(CONCATENATE($B36,PT,PPT),$AE$495:$AE$984,0),MATCH(G$4,$AE$495:$AR$495,0))*(PLAN_OPTION&lt;&gt;"Endowment")</f>
        <v>4.4</v>
      </c>
      <c r="H36" s="24">
        <f>INDEX($AE$3:$AR$492,MATCH(CONCATENATE($B36,PT,PPT),$AE$3:$AE$492,0),MATCH(H$4,$AE$3:$AR$3,0))*(PLAN_OPTION="Endowment")+INDEX($AE$495:$AR$984,MATCH(CONCATENATE($B36,PT,PPT),$AE$495:$AE$984,0),MATCH(H$4,$AE$495:$AR$495,0))*(PLAN_OPTION&lt;&gt;"Endowment")</f>
        <v>5.5</v>
      </c>
      <c r="I36" s="24">
        <f>INDEX($AE$3:$AR$492,MATCH(CONCATENATE($B36,PT,PPT),$AE$3:$AE$492,0),MATCH(I$4,$AE$3:$AR$3,0))*(PLAN_OPTION="Endowment")+INDEX($AE$495:$AR$984,MATCH(CONCATENATE($B36,PT,PPT),$AE$495:$AE$984,0),MATCH(I$4,$AE$495:$AR$495,0))*(PLAN_OPTION&lt;&gt;"Endowment")</f>
        <v>6.6</v>
      </c>
      <c r="J36" s="24">
        <f>INDEX($AE$3:$AR$492,MATCH(CONCATENATE($B36,PT,PPT),$AE$3:$AE$492,0),MATCH(J$4,$AE$3:$AR$3,0))*(PLAN_OPTION="Endowment")+INDEX($AE$495:$AR$984,MATCH(CONCATENATE($B36,PT,PPT),$AE$495:$AE$984,0),MATCH(J$4,$AE$495:$AR$495,0))*(PLAN_OPTION&lt;&gt;"Endowment")</f>
        <v>7.7</v>
      </c>
      <c r="K36" s="24">
        <f>INDEX($AE$3:$AR$492,MATCH(CONCATENATE($B36,PT,PPT),$AE$3:$AE$492,0),MATCH(K$4,$AE$3:$AR$3,0))*(PLAN_OPTION="Endowment")+INDEX($AE$495:$AR$984,MATCH(CONCATENATE($B36,PT,PPT),$AE$495:$AE$984,0),MATCH(K$4,$AE$495:$AR$495,0))*(PLAN_OPTION&lt;&gt;"Endowment")</f>
        <v>9.8</v>
      </c>
      <c r="L36" s="24">
        <f>INDEX($AE$3:$AR$492,MATCH(CONCATENATE($B36,PT,PPT),$AE$3:$AE$492,0),MATCH(L$4,$AE$3:$AR$3,0))*(PLAN_OPTION="Endowment")+INDEX($AE$495:$AR$984,MATCH(CONCATENATE($B36,PT,PPT),$AE$495:$AE$984,0),MATCH(L$4,$AE$495:$AR$495,0))*(PLAN_OPTION&lt;&gt;"Endowment")</f>
        <v>12</v>
      </c>
      <c r="M36" s="24">
        <f>INDEX($AE$3:$AR$492,MATCH(CONCATENATE($B36,PT,PPT),$AE$3:$AE$492,0),MATCH(M$4,$AE$3:$AR$3,0))*(PLAN_OPTION="Endowment")+INDEX($AE$495:$AR$984,MATCH(CONCATENATE($B36,PT,PPT),$AE$495:$AE$984,0),MATCH(M$4,$AE$495:$AR$495,0))*(PLAN_OPTION&lt;&gt;"Endowment")</f>
        <v>15.2</v>
      </c>
      <c r="S36" s="48">
        <v>15</v>
      </c>
      <c r="T36" s="48">
        <v>5</v>
      </c>
      <c r="U36" s="48">
        <v>7</v>
      </c>
      <c r="V36" s="48">
        <v>10</v>
      </c>
      <c r="W36" s="48">
        <v>15</v>
      </c>
      <c r="X36"/>
      <c r="Y36" s="48">
        <f>IF((VLOOKUP('Premium Calculation'!C11,$S$35:$W$39,4,0))=0," ",(VLOOKUP('Premium Calculation'!C11,$S$35:$W$39,4,0)))</f>
        <v>10</v>
      </c>
      <c r="AE36" s="51" t="str">
        <f>CONCATENATE(AF36,AG36,AH36)</f>
        <v>50105</v>
      </c>
      <c r="AF36" s="55">
        <v>50</v>
      </c>
      <c r="AG36" s="55">
        <v>10</v>
      </c>
      <c r="AH36" s="55">
        <v>5</v>
      </c>
      <c r="AI36" s="73">
        <v>4.3</v>
      </c>
      <c r="AJ36" s="73">
        <v>8.5</v>
      </c>
      <c r="AK36" s="73">
        <v>12.7</v>
      </c>
      <c r="AL36" s="73">
        <v>16.9</v>
      </c>
      <c r="AM36" s="73">
        <v>21</v>
      </c>
      <c r="AN36" s="73">
        <v>25.2</v>
      </c>
      <c r="AO36" s="73">
        <v>29.3</v>
      </c>
      <c r="AP36" s="73">
        <v>37.3</v>
      </c>
      <c r="AQ36" s="73">
        <v>45.3</v>
      </c>
      <c r="AR36" s="73">
        <v>57.1</v>
      </c>
      <c r="AT36" s="71"/>
      <c r="AU36" s="74">
        <f>AU35+1</f>
        <v>47</v>
      </c>
      <c r="AV36" s="79">
        <v>208.9</v>
      </c>
      <c r="AW36" s="79">
        <v>188.1</v>
      </c>
      <c r="AX36" s="78">
        <v>136.5</v>
      </c>
      <c r="AY36" s="78">
        <v>98.3</v>
      </c>
      <c r="AZ36" s="78">
        <v>75.3</v>
      </c>
      <c r="BA36" s="78">
        <v>163.5</v>
      </c>
      <c r="BB36" s="78">
        <v>116.1</v>
      </c>
      <c r="BC36" s="78">
        <v>85.2</v>
      </c>
      <c r="BD36" s="78">
        <v>56</v>
      </c>
      <c r="BE36" s="78">
        <v>98.5</v>
      </c>
      <c r="BF36" s="78">
        <v>74.2</v>
      </c>
      <c r="BG36" s="78">
        <v>45.3</v>
      </c>
      <c r="BH36" s="78">
        <v>39.1</v>
      </c>
    </row>
    <row r="37" ht="15" spans="1:60">
      <c r="A37" s="25"/>
      <c r="B37" s="26">
        <v>49</v>
      </c>
      <c r="C37" s="23">
        <v>98.9</v>
      </c>
      <c r="D37" s="24">
        <f>INDEX($AE$3:$AR$492,MATCH(CONCATENATE($B37,PT,PPT),$AE$3:$AE$492,0),MATCH(D$4,$AE$3:$AR$3,0))*(PLAN_OPTION="Endowment")+INDEX($AE$495:$AR$984,MATCH(CONCATENATE($B37,PT,PPT),$AE$495:$AE$984,0),MATCH(D$4,$AE$495:$AR$495,0))*(PLAN_OPTION&lt;&gt;"Endowment")</f>
        <v>1.2</v>
      </c>
      <c r="E37" s="24">
        <f>INDEX($AE$3:$AR$492,MATCH(CONCATENATE($B37,PT,PPT),$AE$3:$AE$492,0),MATCH(E$4,$AE$3:$AR$3,0))*(PLAN_OPTION="Endowment")+INDEX($AE$495:$AR$984,MATCH(CONCATENATE($B37,PT,PPT),$AE$495:$AE$984,0),MATCH(E$4,$AE$495:$AR$495,0))*(PLAN_OPTION&lt;&gt;"Endowment")</f>
        <v>2.4</v>
      </c>
      <c r="F37" s="24">
        <f>INDEX($AE$3:$AR$492,MATCH(CONCATENATE($B37,PT,PPT),$AE$3:$AE$492,0),MATCH(F$4,$AE$3:$AR$3,0))*(PLAN_OPTION="Endowment")+INDEX($AE$495:$AR$984,MATCH(CONCATENATE($B37,PT,PPT),$AE$495:$AE$984,0),MATCH(F$4,$AE$495:$AR$495,0))*(PLAN_OPTION&lt;&gt;"Endowment")</f>
        <v>3.6</v>
      </c>
      <c r="G37" s="24">
        <f>INDEX($AE$3:$AR$492,MATCH(CONCATENATE($B37,PT,PPT),$AE$3:$AE$492,0),MATCH(G$4,$AE$3:$AR$3,0))*(PLAN_OPTION="Endowment")+INDEX($AE$495:$AR$984,MATCH(CONCATENATE($B37,PT,PPT),$AE$495:$AE$984,0),MATCH(G$4,$AE$495:$AR$495,0))*(PLAN_OPTION&lt;&gt;"Endowment")</f>
        <v>4.8</v>
      </c>
      <c r="H37" s="24">
        <f>INDEX($AE$3:$AR$492,MATCH(CONCATENATE($B37,PT,PPT),$AE$3:$AE$492,0),MATCH(H$4,$AE$3:$AR$3,0))*(PLAN_OPTION="Endowment")+INDEX($AE$495:$AR$984,MATCH(CONCATENATE($B37,PT,PPT),$AE$495:$AE$984,0),MATCH(H$4,$AE$495:$AR$495,0))*(PLAN_OPTION&lt;&gt;"Endowment")</f>
        <v>6</v>
      </c>
      <c r="I37" s="24">
        <f>INDEX($AE$3:$AR$492,MATCH(CONCATENATE($B37,PT,PPT),$AE$3:$AE$492,0),MATCH(I$4,$AE$3:$AR$3,0))*(PLAN_OPTION="Endowment")+INDEX($AE$495:$AR$984,MATCH(CONCATENATE($B37,PT,PPT),$AE$495:$AE$984,0),MATCH(I$4,$AE$495:$AR$495,0))*(PLAN_OPTION&lt;&gt;"Endowment")</f>
        <v>7.2</v>
      </c>
      <c r="J37" s="24">
        <f>INDEX($AE$3:$AR$492,MATCH(CONCATENATE($B37,PT,PPT),$AE$3:$AE$492,0),MATCH(J$4,$AE$3:$AR$3,0))*(PLAN_OPTION="Endowment")+INDEX($AE$495:$AR$984,MATCH(CONCATENATE($B37,PT,PPT),$AE$495:$AE$984,0),MATCH(J$4,$AE$495:$AR$495,0))*(PLAN_OPTION&lt;&gt;"Endowment")</f>
        <v>8.4</v>
      </c>
      <c r="K37" s="24">
        <f>INDEX($AE$3:$AR$492,MATCH(CONCATENATE($B37,PT,PPT),$AE$3:$AE$492,0),MATCH(K$4,$AE$3:$AR$3,0))*(PLAN_OPTION="Endowment")+INDEX($AE$495:$AR$984,MATCH(CONCATENATE($B37,PT,PPT),$AE$495:$AE$984,0),MATCH(K$4,$AE$495:$AR$495,0))*(PLAN_OPTION&lt;&gt;"Endowment")</f>
        <v>10.8</v>
      </c>
      <c r="L37" s="24">
        <f>INDEX($AE$3:$AR$492,MATCH(CONCATENATE($B37,PT,PPT),$AE$3:$AE$492,0),MATCH(L$4,$AE$3:$AR$3,0))*(PLAN_OPTION="Endowment")+INDEX($AE$495:$AR$984,MATCH(CONCATENATE($B37,PT,PPT),$AE$495:$AE$984,0),MATCH(L$4,$AE$495:$AR$495,0))*(PLAN_OPTION&lt;&gt;"Endowment")</f>
        <v>13.1</v>
      </c>
      <c r="M37" s="24">
        <f>INDEX($AE$3:$AR$492,MATCH(CONCATENATE($B37,PT,PPT),$AE$3:$AE$492,0),MATCH(M$4,$AE$3:$AR$3,0))*(PLAN_OPTION="Endowment")+INDEX($AE$495:$AR$984,MATCH(CONCATENATE($B37,PT,PPT),$AE$495:$AE$984,0),MATCH(M$4,$AE$495:$AR$495,0))*(PLAN_OPTION&lt;&gt;"Endowment")</f>
        <v>16.6</v>
      </c>
      <c r="O37" s="21" t="s">
        <v>93</v>
      </c>
      <c r="P37" s="38">
        <f>Age+PT</f>
        <v>60</v>
      </c>
      <c r="S37" s="48">
        <v>20</v>
      </c>
      <c r="T37" s="48">
        <v>5</v>
      </c>
      <c r="U37" s="48">
        <v>7</v>
      </c>
      <c r="V37" s="48">
        <v>10</v>
      </c>
      <c r="W37" s="48">
        <v>20</v>
      </c>
      <c r="X37"/>
      <c r="Y37" s="48">
        <f>IF((VLOOKUP('Premium Calculation'!C11,$S$35:$W$39,5,0))=0," ",(VLOOKUP('Premium Calculation'!C11,$S$35:$W$39,5,0)))</f>
        <v>20</v>
      </c>
      <c r="AE37" s="51" t="str">
        <f>CONCATENATE(AF37,AG37,AH37)</f>
        <v>51105</v>
      </c>
      <c r="AF37" s="55">
        <v>51</v>
      </c>
      <c r="AG37" s="55">
        <v>10</v>
      </c>
      <c r="AH37" s="55">
        <v>5</v>
      </c>
      <c r="AI37" s="73">
        <v>4.7</v>
      </c>
      <c r="AJ37" s="73">
        <v>9.4</v>
      </c>
      <c r="AK37" s="73">
        <v>14</v>
      </c>
      <c r="AL37" s="73">
        <v>18.6</v>
      </c>
      <c r="AM37" s="73">
        <v>23.1</v>
      </c>
      <c r="AN37" s="73">
        <v>27.7</v>
      </c>
      <c r="AO37" s="73">
        <v>32.2</v>
      </c>
      <c r="AP37" s="73">
        <v>41</v>
      </c>
      <c r="AQ37" s="73">
        <v>49.8</v>
      </c>
      <c r="AR37" s="73">
        <v>62.6</v>
      </c>
      <c r="AT37" s="71"/>
      <c r="AU37" s="74">
        <f>AU36+1</f>
        <v>48</v>
      </c>
      <c r="AV37" s="79">
        <v>210.4</v>
      </c>
      <c r="AW37" s="79">
        <v>190</v>
      </c>
      <c r="AX37" s="78">
        <v>137.3</v>
      </c>
      <c r="AY37" s="78">
        <v>98.6</v>
      </c>
      <c r="AZ37" s="78">
        <v>75.6</v>
      </c>
      <c r="BA37" s="78">
        <v>165.8</v>
      </c>
      <c r="BB37" s="78">
        <v>116.9</v>
      </c>
      <c r="BC37" s="78">
        <v>85.6</v>
      </c>
      <c r="BD37" s="78">
        <v>56.4</v>
      </c>
      <c r="BE37" s="78">
        <v>99.1</v>
      </c>
      <c r="BF37" s="78">
        <v>74.7</v>
      </c>
      <c r="BG37" s="78">
        <v>45.8</v>
      </c>
      <c r="BH37" s="78">
        <v>39.7</v>
      </c>
    </row>
    <row r="38" ht="15" spans="1:60">
      <c r="A38" s="25"/>
      <c r="B38" s="26">
        <v>50</v>
      </c>
      <c r="C38" s="23">
        <v>99.3</v>
      </c>
      <c r="D38" s="24">
        <f>INDEX($AE$3:$AR$492,MATCH(CONCATENATE($B38,PT,PPT),$AE$3:$AE$492,0),MATCH(D$4,$AE$3:$AR$3,0))*(PLAN_OPTION="Endowment")+INDEX($AE$495:$AR$984,MATCH(CONCATENATE($B38,PT,PPT),$AE$495:$AE$984,0),MATCH(D$4,$AE$495:$AR$495,0))*(PLAN_OPTION&lt;&gt;"Endowment")</f>
        <v>1.3</v>
      </c>
      <c r="E38" s="24">
        <f>INDEX($AE$3:$AR$492,MATCH(CONCATENATE($B38,PT,PPT),$AE$3:$AE$492,0),MATCH(E$4,$AE$3:$AR$3,0))*(PLAN_OPTION="Endowment")+INDEX($AE$495:$AR$984,MATCH(CONCATENATE($B38,PT,PPT),$AE$495:$AE$984,0),MATCH(E$4,$AE$495:$AR$495,0))*(PLAN_OPTION&lt;&gt;"Endowment")</f>
        <v>2.6</v>
      </c>
      <c r="F38" s="24">
        <f>INDEX($AE$3:$AR$492,MATCH(CONCATENATE($B38,PT,PPT),$AE$3:$AE$492,0),MATCH(F$4,$AE$3:$AR$3,0))*(PLAN_OPTION="Endowment")+INDEX($AE$495:$AR$984,MATCH(CONCATENATE($B38,PT,PPT),$AE$495:$AE$984,0),MATCH(F$4,$AE$495:$AR$495,0))*(PLAN_OPTION&lt;&gt;"Endowment")</f>
        <v>4</v>
      </c>
      <c r="G38" s="24">
        <f>INDEX($AE$3:$AR$492,MATCH(CONCATENATE($B38,PT,PPT),$AE$3:$AE$492,0),MATCH(G$4,$AE$3:$AR$3,0))*(PLAN_OPTION="Endowment")+INDEX($AE$495:$AR$984,MATCH(CONCATENATE($B38,PT,PPT),$AE$495:$AE$984,0),MATCH(G$4,$AE$495:$AR$495,0))*(PLAN_OPTION&lt;&gt;"Endowment")</f>
        <v>5.3</v>
      </c>
      <c r="H38" s="24">
        <f>INDEX($AE$3:$AR$492,MATCH(CONCATENATE($B38,PT,PPT),$AE$3:$AE$492,0),MATCH(H$4,$AE$3:$AR$3,0))*(PLAN_OPTION="Endowment")+INDEX($AE$495:$AR$984,MATCH(CONCATENATE($B38,PT,PPT),$AE$495:$AE$984,0),MATCH(H$4,$AE$495:$AR$495,0))*(PLAN_OPTION&lt;&gt;"Endowment")</f>
        <v>6.6</v>
      </c>
      <c r="I38" s="24">
        <f>INDEX($AE$3:$AR$492,MATCH(CONCATENATE($B38,PT,PPT),$AE$3:$AE$492,0),MATCH(I$4,$AE$3:$AR$3,0))*(PLAN_OPTION="Endowment")+INDEX($AE$495:$AR$984,MATCH(CONCATENATE($B38,PT,PPT),$AE$495:$AE$984,0),MATCH(I$4,$AE$495:$AR$495,0))*(PLAN_OPTION&lt;&gt;"Endowment")</f>
        <v>7.9</v>
      </c>
      <c r="J38" s="24">
        <f>INDEX($AE$3:$AR$492,MATCH(CONCATENATE($B38,PT,PPT),$AE$3:$AE$492,0),MATCH(J$4,$AE$3:$AR$3,0))*(PLAN_OPTION="Endowment")+INDEX($AE$495:$AR$984,MATCH(CONCATENATE($B38,PT,PPT),$AE$495:$AE$984,0),MATCH(J$4,$AE$495:$AR$495,0))*(PLAN_OPTION&lt;&gt;"Endowment")</f>
        <v>9.2</v>
      </c>
      <c r="K38" s="24">
        <f>INDEX($AE$3:$AR$492,MATCH(CONCATENATE($B38,PT,PPT),$AE$3:$AE$492,0),MATCH(K$4,$AE$3:$AR$3,0))*(PLAN_OPTION="Endowment")+INDEX($AE$495:$AR$984,MATCH(CONCATENATE($B38,PT,PPT),$AE$495:$AE$984,0),MATCH(K$4,$AE$495:$AR$495,0))*(PLAN_OPTION&lt;&gt;"Endowment")</f>
        <v>11.8</v>
      </c>
      <c r="L38" s="24">
        <f>INDEX($AE$3:$AR$492,MATCH(CONCATENATE($B38,PT,PPT),$AE$3:$AE$492,0),MATCH(L$4,$AE$3:$AR$3,0))*(PLAN_OPTION="Endowment")+INDEX($AE$495:$AR$984,MATCH(CONCATENATE($B38,PT,PPT),$AE$495:$AE$984,0),MATCH(L$4,$AE$495:$AR$495,0))*(PLAN_OPTION&lt;&gt;"Endowment")</f>
        <v>14.3</v>
      </c>
      <c r="M38" s="24">
        <f>INDEX($AE$3:$AR$492,MATCH(CONCATENATE($B38,PT,PPT),$AE$3:$AE$492,0),MATCH(M$4,$AE$3:$AR$3,0))*(PLAN_OPTION="Endowment")+INDEX($AE$495:$AR$984,MATCH(CONCATENATE($B38,PT,PPT),$AE$495:$AE$984,0),MATCH(M$4,$AE$495:$AR$495,0))*(PLAN_OPTION&lt;&gt;"Endowment")</f>
        <v>18.2</v>
      </c>
      <c r="S38" s="48">
        <v>25</v>
      </c>
      <c r="T38" s="48">
        <v>7</v>
      </c>
      <c r="U38" s="48">
        <v>10</v>
      </c>
      <c r="V38" s="48">
        <v>25</v>
      </c>
      <c r="W38" s="49"/>
      <c r="X38"/>
      <c r="Y38" s="49"/>
      <c r="AE38" s="51" t="str">
        <f>CONCATENATE(AF38,AG38,AH38)</f>
        <v>52105</v>
      </c>
      <c r="AF38" s="55">
        <v>52</v>
      </c>
      <c r="AG38" s="55">
        <v>10</v>
      </c>
      <c r="AH38" s="55">
        <v>5</v>
      </c>
      <c r="AI38" s="73">
        <v>5.2</v>
      </c>
      <c r="AJ38" s="73">
        <v>10.3</v>
      </c>
      <c r="AK38" s="73">
        <v>15.4</v>
      </c>
      <c r="AL38" s="73">
        <v>20.4</v>
      </c>
      <c r="AM38" s="73">
        <v>25.4</v>
      </c>
      <c r="AN38" s="73">
        <v>30.3</v>
      </c>
      <c r="AO38" s="73">
        <v>35.3</v>
      </c>
      <c r="AP38" s="73">
        <v>45</v>
      </c>
      <c r="AQ38" s="73">
        <v>54.5</v>
      </c>
      <c r="AR38" s="73">
        <v>68.5</v>
      </c>
      <c r="AT38" s="71"/>
      <c r="AU38" s="74">
        <f>AU37+1</f>
        <v>49</v>
      </c>
      <c r="AV38" s="79">
        <v>211.9</v>
      </c>
      <c r="AW38" s="79">
        <v>192.2</v>
      </c>
      <c r="AX38" s="78">
        <v>138.2</v>
      </c>
      <c r="AY38" s="78">
        <v>98.9</v>
      </c>
      <c r="AZ38" s="78">
        <v>76</v>
      </c>
      <c r="BA38" s="78">
        <v>168.5</v>
      </c>
      <c r="BB38" s="78">
        <v>117.9</v>
      </c>
      <c r="BC38" s="78">
        <v>86.1</v>
      </c>
      <c r="BD38" s="78">
        <v>56.8</v>
      </c>
      <c r="BE38" s="78">
        <v>99.8</v>
      </c>
      <c r="BF38" s="78">
        <v>75.2</v>
      </c>
      <c r="BG38" s="78">
        <v>46.3</v>
      </c>
      <c r="BH38" s="78">
        <v>40.3</v>
      </c>
    </row>
    <row r="39" ht="15" spans="2:60">
      <c r="B39" s="26">
        <v>51</v>
      </c>
      <c r="C39" s="23">
        <v>99.7</v>
      </c>
      <c r="D39" s="24">
        <f>INDEX($AE$3:$AR$492,MATCH(CONCATENATE($B39,PT,PPT),$AE$3:$AE$492,0),MATCH(D$4,$AE$3:$AR$3,0))*(PLAN_OPTION="Endowment")+INDEX($AE$495:$AR$984,MATCH(CONCATENATE($B39,PT,PPT),$AE$495:$AE$984,0),MATCH(D$4,$AE$495:$AR$495,0))*(PLAN_OPTION&lt;&gt;"Endowment")</f>
        <v>1.4</v>
      </c>
      <c r="E39" s="24">
        <f>INDEX($AE$3:$AR$492,MATCH(CONCATENATE($B39,PT,PPT),$AE$3:$AE$492,0),MATCH(E$4,$AE$3:$AR$3,0))*(PLAN_OPTION="Endowment")+INDEX($AE$495:$AR$984,MATCH(CONCATENATE($B39,PT,PPT),$AE$495:$AE$984,0),MATCH(E$4,$AE$495:$AR$495,0))*(PLAN_OPTION&lt;&gt;"Endowment")</f>
        <v>2.9</v>
      </c>
      <c r="F39" s="24">
        <f>INDEX($AE$3:$AR$492,MATCH(CONCATENATE($B39,PT,PPT),$AE$3:$AE$492,0),MATCH(F$4,$AE$3:$AR$3,0))*(PLAN_OPTION="Endowment")+INDEX($AE$495:$AR$984,MATCH(CONCATENATE($B39,PT,PPT),$AE$495:$AE$984,0),MATCH(F$4,$AE$495:$AR$495,0))*(PLAN_OPTION&lt;&gt;"Endowment")</f>
        <v>4.3</v>
      </c>
      <c r="G39" s="24">
        <f>INDEX($AE$3:$AR$492,MATCH(CONCATENATE($B39,PT,PPT),$AE$3:$AE$492,0),MATCH(G$4,$AE$3:$AR$3,0))*(PLAN_OPTION="Endowment")+INDEX($AE$495:$AR$984,MATCH(CONCATENATE($B39,PT,PPT),$AE$495:$AE$984,0),MATCH(G$4,$AE$495:$AR$495,0))*(PLAN_OPTION&lt;&gt;"Endowment")</f>
        <v>5.7</v>
      </c>
      <c r="H39" s="24">
        <f>INDEX($AE$3:$AR$492,MATCH(CONCATENATE($B39,PT,PPT),$AE$3:$AE$492,0),MATCH(H$4,$AE$3:$AR$3,0))*(PLAN_OPTION="Endowment")+INDEX($AE$495:$AR$984,MATCH(CONCATENATE($B39,PT,PPT),$AE$495:$AE$984,0),MATCH(H$4,$AE$495:$AR$495,0))*(PLAN_OPTION&lt;&gt;"Endowment")</f>
        <v>7.2</v>
      </c>
      <c r="I39" s="24">
        <f>INDEX($AE$3:$AR$492,MATCH(CONCATENATE($B39,PT,PPT),$AE$3:$AE$492,0),MATCH(I$4,$AE$3:$AR$3,0))*(PLAN_OPTION="Endowment")+INDEX($AE$495:$AR$984,MATCH(CONCATENATE($B39,PT,PPT),$AE$495:$AE$984,0),MATCH(I$4,$AE$495:$AR$495,0))*(PLAN_OPTION&lt;&gt;"Endowment")</f>
        <v>8.6</v>
      </c>
      <c r="J39" s="24">
        <f>INDEX($AE$3:$AR$492,MATCH(CONCATENATE($B39,PT,PPT),$AE$3:$AE$492,0),MATCH(J$4,$AE$3:$AR$3,0))*(PLAN_OPTION="Endowment")+INDEX($AE$495:$AR$984,MATCH(CONCATENATE($B39,PT,PPT),$AE$495:$AE$984,0),MATCH(J$4,$AE$495:$AR$495,0))*(PLAN_OPTION&lt;&gt;"Endowment")</f>
        <v>10</v>
      </c>
      <c r="K39" s="24">
        <f>INDEX($AE$3:$AR$492,MATCH(CONCATENATE($B39,PT,PPT),$AE$3:$AE$492,0),MATCH(K$4,$AE$3:$AR$3,0))*(PLAN_OPTION="Endowment")+INDEX($AE$495:$AR$984,MATCH(CONCATENATE($B39,PT,PPT),$AE$495:$AE$984,0),MATCH(K$4,$AE$495:$AR$495,0))*(PLAN_OPTION&lt;&gt;"Endowment")</f>
        <v>12.8</v>
      </c>
      <c r="L39" s="24">
        <f>INDEX($AE$3:$AR$492,MATCH(CONCATENATE($B39,PT,PPT),$AE$3:$AE$492,0),MATCH(L$4,$AE$3:$AR$3,0))*(PLAN_OPTION="Endowment")+INDEX($AE$495:$AR$984,MATCH(CONCATENATE($B39,PT,PPT),$AE$495:$AE$984,0),MATCH(L$4,$AE$495:$AR$495,0))*(PLAN_OPTION&lt;&gt;"Endowment")</f>
        <v>15.6</v>
      </c>
      <c r="M39" s="24">
        <f>INDEX($AE$3:$AR$492,MATCH(CONCATENATE($B39,PT,PPT),$AE$3:$AE$492,0),MATCH(M$4,$AE$3:$AR$3,0))*(PLAN_OPTION="Endowment")+INDEX($AE$495:$AR$984,MATCH(CONCATENATE($B39,PT,PPT),$AE$495:$AE$984,0),MATCH(M$4,$AE$495:$AR$495,0))*(PLAN_OPTION&lt;&gt;"Endowment")</f>
        <v>20</v>
      </c>
      <c r="S39" s="48">
        <v>30</v>
      </c>
      <c r="T39" s="48">
        <v>30</v>
      </c>
      <c r="U39" s="49"/>
      <c r="V39" s="49"/>
      <c r="W39" s="49"/>
      <c r="X39"/>
      <c r="Y39" s="49"/>
      <c r="AE39" s="51" t="str">
        <f>CONCATENATE(AF39,AG39,AH39)</f>
        <v>53105</v>
      </c>
      <c r="AF39" s="55">
        <v>53</v>
      </c>
      <c r="AG39" s="55">
        <v>10</v>
      </c>
      <c r="AH39" s="55">
        <v>5</v>
      </c>
      <c r="AI39" s="73">
        <v>5.7</v>
      </c>
      <c r="AJ39" s="73">
        <v>11.3</v>
      </c>
      <c r="AK39" s="73">
        <v>16.8</v>
      </c>
      <c r="AL39" s="73">
        <v>22.3</v>
      </c>
      <c r="AM39" s="73">
        <v>27.8</v>
      </c>
      <c r="AN39" s="73">
        <v>33.2</v>
      </c>
      <c r="AO39" s="73">
        <v>38.6</v>
      </c>
      <c r="AP39" s="73">
        <v>49.2</v>
      </c>
      <c r="AQ39" s="73">
        <v>59.6</v>
      </c>
      <c r="AR39" s="73">
        <v>74.9</v>
      </c>
      <c r="AT39" s="71"/>
      <c r="AU39" s="74">
        <f>AU38+1</f>
        <v>50</v>
      </c>
      <c r="AV39" s="79">
        <v>213.6</v>
      </c>
      <c r="AW39" s="79">
        <v>194.5</v>
      </c>
      <c r="AX39" s="78">
        <v>139.1</v>
      </c>
      <c r="AY39" s="78">
        <v>99.3</v>
      </c>
      <c r="AZ39" s="78">
        <v>76.4</v>
      </c>
      <c r="BA39" s="78">
        <v>171.4</v>
      </c>
      <c r="BB39" s="78">
        <v>118.9</v>
      </c>
      <c r="BC39" s="78">
        <v>86.5</v>
      </c>
      <c r="BD39" s="78">
        <v>57.3</v>
      </c>
      <c r="BE39" s="78">
        <v>100.7</v>
      </c>
      <c r="BF39" s="78">
        <v>75.8</v>
      </c>
      <c r="BG39" s="78">
        <v>46.9</v>
      </c>
      <c r="BH39" s="78">
        <v>41</v>
      </c>
    </row>
    <row r="40" ht="15" spans="2:60">
      <c r="B40" s="26">
        <v>52</v>
      </c>
      <c r="C40" s="23">
        <v>100.1</v>
      </c>
      <c r="D40" s="24">
        <f>INDEX($AE$3:$AR$492,MATCH(CONCATENATE($B40,PT,PPT),$AE$3:$AE$492,0),MATCH(D$4,$AE$3:$AR$3,0))*(PLAN_OPTION="Endowment")+INDEX($AE$495:$AR$984,MATCH(CONCATENATE($B40,PT,PPT),$AE$495:$AE$984,0),MATCH(D$4,$AE$495:$AR$495,0))*(PLAN_OPTION&lt;&gt;"Endowment")</f>
        <v>1.6</v>
      </c>
      <c r="E40" s="24">
        <f>INDEX($AE$3:$AR$492,MATCH(CONCATENATE($B40,PT,PPT),$AE$3:$AE$492,0),MATCH(E$4,$AE$3:$AR$3,0))*(PLAN_OPTION="Endowment")+INDEX($AE$495:$AR$984,MATCH(CONCATENATE($B40,PT,PPT),$AE$495:$AE$984,0),MATCH(E$4,$AE$495:$AR$495,0))*(PLAN_OPTION&lt;&gt;"Endowment")</f>
        <v>3.1</v>
      </c>
      <c r="F40" s="24">
        <f>INDEX($AE$3:$AR$492,MATCH(CONCATENATE($B40,PT,PPT),$AE$3:$AE$492,0),MATCH(F$4,$AE$3:$AR$3,0))*(PLAN_OPTION="Endowment")+INDEX($AE$495:$AR$984,MATCH(CONCATENATE($B40,PT,PPT),$AE$495:$AE$984,0),MATCH(F$4,$AE$495:$AR$495,0))*(PLAN_OPTION&lt;&gt;"Endowment")</f>
        <v>4.7</v>
      </c>
      <c r="G40" s="24">
        <f>INDEX($AE$3:$AR$492,MATCH(CONCATENATE($B40,PT,PPT),$AE$3:$AE$492,0),MATCH(G$4,$AE$3:$AR$3,0))*(PLAN_OPTION="Endowment")+INDEX($AE$495:$AR$984,MATCH(CONCATENATE($B40,PT,PPT),$AE$495:$AE$984,0),MATCH(G$4,$AE$495:$AR$495,0))*(PLAN_OPTION&lt;&gt;"Endowment")</f>
        <v>6.2</v>
      </c>
      <c r="H40" s="24">
        <f>INDEX($AE$3:$AR$492,MATCH(CONCATENATE($B40,PT,PPT),$AE$3:$AE$492,0),MATCH(H$4,$AE$3:$AR$3,0))*(PLAN_OPTION="Endowment")+INDEX($AE$495:$AR$984,MATCH(CONCATENATE($B40,PT,PPT),$AE$495:$AE$984,0),MATCH(H$4,$AE$495:$AR$495,0))*(PLAN_OPTION&lt;&gt;"Endowment")</f>
        <v>7.8</v>
      </c>
      <c r="I40" s="24">
        <f>INDEX($AE$3:$AR$492,MATCH(CONCATENATE($B40,PT,PPT),$AE$3:$AE$492,0),MATCH(I$4,$AE$3:$AR$3,0))*(PLAN_OPTION="Endowment")+INDEX($AE$495:$AR$984,MATCH(CONCATENATE($B40,PT,PPT),$AE$495:$AE$984,0),MATCH(I$4,$AE$495:$AR$495,0))*(PLAN_OPTION&lt;&gt;"Endowment")</f>
        <v>9.3</v>
      </c>
      <c r="J40" s="24">
        <f>INDEX($AE$3:$AR$492,MATCH(CONCATENATE($B40,PT,PPT),$AE$3:$AE$492,0),MATCH(J$4,$AE$3:$AR$3,0))*(PLAN_OPTION="Endowment")+INDEX($AE$495:$AR$984,MATCH(CONCATENATE($B40,PT,PPT),$AE$495:$AE$984,0),MATCH(J$4,$AE$495:$AR$495,0))*(PLAN_OPTION&lt;&gt;"Endowment")</f>
        <v>10.8</v>
      </c>
      <c r="K40" s="24">
        <f>INDEX($AE$3:$AR$492,MATCH(CONCATENATE($B40,PT,PPT),$AE$3:$AE$492,0),MATCH(K$4,$AE$3:$AR$3,0))*(PLAN_OPTION="Endowment")+INDEX($AE$495:$AR$984,MATCH(CONCATENATE($B40,PT,PPT),$AE$495:$AE$984,0),MATCH(K$4,$AE$495:$AR$495,0))*(PLAN_OPTION&lt;&gt;"Endowment")</f>
        <v>13.9</v>
      </c>
      <c r="L40" s="24">
        <f>INDEX($AE$3:$AR$492,MATCH(CONCATENATE($B40,PT,PPT),$AE$3:$AE$492,0),MATCH(L$4,$AE$3:$AR$3,0))*(PLAN_OPTION="Endowment")+INDEX($AE$495:$AR$984,MATCH(CONCATENATE($B40,PT,PPT),$AE$495:$AE$984,0),MATCH(L$4,$AE$495:$AR$495,0))*(PLAN_OPTION&lt;&gt;"Endowment")</f>
        <v>16.9</v>
      </c>
      <c r="M40" s="24">
        <f>INDEX($AE$3:$AR$492,MATCH(CONCATENATE($B40,PT,PPT),$AE$3:$AE$492,0),MATCH(M$4,$AE$3:$AR$3,0))*(PLAN_OPTION="Endowment")+INDEX($AE$495:$AR$984,MATCH(CONCATENATE($B40,PT,PPT),$AE$495:$AE$984,0),MATCH(M$4,$AE$495:$AR$495,0))*(PLAN_OPTION&lt;&gt;"Endowment")</f>
        <v>22.1</v>
      </c>
      <c r="AE40" s="51" t="str">
        <f>CONCATENATE(AF40,AG40,AH40)</f>
        <v>54105</v>
      </c>
      <c r="AF40" s="55">
        <v>54</v>
      </c>
      <c r="AG40" s="55">
        <v>10</v>
      </c>
      <c r="AH40" s="55">
        <v>5</v>
      </c>
      <c r="AI40" s="73">
        <v>6.2</v>
      </c>
      <c r="AJ40" s="73">
        <v>12.3</v>
      </c>
      <c r="AK40" s="73">
        <v>18.4</v>
      </c>
      <c r="AL40" s="73">
        <v>24.5</v>
      </c>
      <c r="AM40" s="73">
        <v>30.4</v>
      </c>
      <c r="AN40" s="73">
        <v>36.3</v>
      </c>
      <c r="AO40" s="73">
        <v>42.2</v>
      </c>
      <c r="AP40" s="73">
        <v>53.7</v>
      </c>
      <c r="AQ40" s="73">
        <v>65.1</v>
      </c>
      <c r="AR40" s="73">
        <v>81.7</v>
      </c>
      <c r="AT40" s="71"/>
      <c r="AU40" s="74">
        <f>AU39+1</f>
        <v>51</v>
      </c>
      <c r="AV40" s="79">
        <v>215.3</v>
      </c>
      <c r="AW40" s="79">
        <v>197.1</v>
      </c>
      <c r="AX40" s="78">
        <v>140.2</v>
      </c>
      <c r="AY40" s="78">
        <v>99.7</v>
      </c>
      <c r="AZ40" s="78">
        <v>76.8</v>
      </c>
      <c r="BA40" s="78">
        <v>174.8</v>
      </c>
      <c r="BB40" s="78">
        <v>120</v>
      </c>
      <c r="BC40" s="78">
        <v>87</v>
      </c>
      <c r="BD40" s="78">
        <v>57.8</v>
      </c>
      <c r="BE40" s="78">
        <v>101.8</v>
      </c>
      <c r="BF40" s="78">
        <v>76.4</v>
      </c>
      <c r="BG40" s="78">
        <v>47.5</v>
      </c>
      <c r="BH40" s="78">
        <v>0</v>
      </c>
    </row>
    <row r="41" ht="15" spans="2:60">
      <c r="B41" s="26">
        <v>53</v>
      </c>
      <c r="C41" s="23">
        <v>100.6</v>
      </c>
      <c r="D41" s="24">
        <f>INDEX($AE$3:$AR$492,MATCH(CONCATENATE($B41,PT,PPT),$AE$3:$AE$492,0),MATCH(D$4,$AE$3:$AR$3,0))*(PLAN_OPTION="Endowment")+INDEX($AE$495:$AR$984,MATCH(CONCATENATE($B41,PT,PPT),$AE$495:$AE$984,0),MATCH(D$4,$AE$495:$AR$495,0))*(PLAN_OPTION&lt;&gt;"Endowment")</f>
        <v>1.7</v>
      </c>
      <c r="E41" s="24">
        <f>INDEX($AE$3:$AR$492,MATCH(CONCATENATE($B41,PT,PPT),$AE$3:$AE$492,0),MATCH(E$4,$AE$3:$AR$3,0))*(PLAN_OPTION="Endowment")+INDEX($AE$495:$AR$984,MATCH(CONCATENATE($B41,PT,PPT),$AE$495:$AE$984,0),MATCH(E$4,$AE$495:$AR$495,0))*(PLAN_OPTION&lt;&gt;"Endowment")</f>
        <v>3.4</v>
      </c>
      <c r="F41" s="24">
        <f>INDEX($AE$3:$AR$492,MATCH(CONCATENATE($B41,PT,PPT),$AE$3:$AE$492,0),MATCH(F$4,$AE$3:$AR$3,0))*(PLAN_OPTION="Endowment")+INDEX($AE$495:$AR$984,MATCH(CONCATENATE($B41,PT,PPT),$AE$495:$AE$984,0),MATCH(F$4,$AE$495:$AR$495,0))*(PLAN_OPTION&lt;&gt;"Endowment")</f>
        <v>5.1</v>
      </c>
      <c r="G41" s="24">
        <f>INDEX($AE$3:$AR$492,MATCH(CONCATENATE($B41,PT,PPT),$AE$3:$AE$492,0),MATCH(G$4,$AE$3:$AR$3,0))*(PLAN_OPTION="Endowment")+INDEX($AE$495:$AR$984,MATCH(CONCATENATE($B41,PT,PPT),$AE$495:$AE$984,0),MATCH(G$4,$AE$495:$AR$495,0))*(PLAN_OPTION&lt;&gt;"Endowment")</f>
        <v>6.7</v>
      </c>
      <c r="H41" s="24">
        <f>INDEX($AE$3:$AR$492,MATCH(CONCATENATE($B41,PT,PPT),$AE$3:$AE$492,0),MATCH(H$4,$AE$3:$AR$3,0))*(PLAN_OPTION="Endowment")+INDEX($AE$495:$AR$984,MATCH(CONCATENATE($B41,PT,PPT),$AE$495:$AE$984,0),MATCH(H$4,$AE$495:$AR$495,0))*(PLAN_OPTION&lt;&gt;"Endowment")</f>
        <v>8.4</v>
      </c>
      <c r="I41" s="24">
        <f>INDEX($AE$3:$AR$492,MATCH(CONCATENATE($B41,PT,PPT),$AE$3:$AE$492,0),MATCH(I$4,$AE$3:$AR$3,0))*(PLAN_OPTION="Endowment")+INDEX($AE$495:$AR$984,MATCH(CONCATENATE($B41,PT,PPT),$AE$495:$AE$984,0),MATCH(I$4,$AE$495:$AR$495,0))*(PLAN_OPTION&lt;&gt;"Endowment")</f>
        <v>10.1</v>
      </c>
      <c r="J41" s="24">
        <f>INDEX($AE$3:$AR$492,MATCH(CONCATENATE($B41,PT,PPT),$AE$3:$AE$492,0),MATCH(J$4,$AE$3:$AR$3,0))*(PLAN_OPTION="Endowment")+INDEX($AE$495:$AR$984,MATCH(CONCATENATE($B41,PT,PPT),$AE$495:$AE$984,0),MATCH(J$4,$AE$495:$AR$495,0))*(PLAN_OPTION&lt;&gt;"Endowment")</f>
        <v>11.7</v>
      </c>
      <c r="K41" s="24">
        <f>INDEX($AE$3:$AR$492,MATCH(CONCATENATE($B41,PT,PPT),$AE$3:$AE$492,0),MATCH(K$4,$AE$3:$AR$3,0))*(PLAN_OPTION="Endowment")+INDEX($AE$495:$AR$984,MATCH(CONCATENATE($B41,PT,PPT),$AE$495:$AE$984,0),MATCH(K$4,$AE$495:$AR$495,0))*(PLAN_OPTION&lt;&gt;"Endowment")</f>
        <v>15</v>
      </c>
      <c r="L41" s="24">
        <f>INDEX($AE$3:$AR$492,MATCH(CONCATENATE($B41,PT,PPT),$AE$3:$AE$492,0),MATCH(L$4,$AE$3:$AR$3,0))*(PLAN_OPTION="Endowment")+INDEX($AE$495:$AR$984,MATCH(CONCATENATE($B41,PT,PPT),$AE$495:$AE$984,0),MATCH(L$4,$AE$495:$AR$495,0))*(PLAN_OPTION&lt;&gt;"Endowment")</f>
        <v>18.5</v>
      </c>
      <c r="M41" s="24">
        <f>INDEX($AE$3:$AR$492,MATCH(CONCATENATE($B41,PT,PPT),$AE$3:$AE$492,0),MATCH(M$4,$AE$3:$AR$3,0))*(PLAN_OPTION="Endowment")+INDEX($AE$495:$AR$984,MATCH(CONCATENATE($B41,PT,PPT),$AE$495:$AE$984,0),MATCH(M$4,$AE$495:$AR$495,0))*(PLAN_OPTION&lt;&gt;"Endowment")</f>
        <v>24.9</v>
      </c>
      <c r="AE41" s="51" t="str">
        <f>CONCATENATE(AF41,AG41,AH41)</f>
        <v>55105</v>
      </c>
      <c r="AF41" s="55">
        <v>55</v>
      </c>
      <c r="AG41" s="55">
        <v>10</v>
      </c>
      <c r="AH41" s="55">
        <v>5</v>
      </c>
      <c r="AI41" s="73">
        <v>6.8</v>
      </c>
      <c r="AJ41" s="73">
        <v>13.5</v>
      </c>
      <c r="AK41" s="73">
        <v>20.2</v>
      </c>
      <c r="AL41" s="73">
        <v>26.7</v>
      </c>
      <c r="AM41" s="73">
        <v>33.3</v>
      </c>
      <c r="AN41" s="73">
        <v>39.7</v>
      </c>
      <c r="AO41" s="73">
        <v>46.1</v>
      </c>
      <c r="AP41" s="73">
        <v>58.7</v>
      </c>
      <c r="AQ41" s="73">
        <v>71</v>
      </c>
      <c r="AR41" s="73">
        <v>89</v>
      </c>
      <c r="AT41" s="71"/>
      <c r="AU41" s="74">
        <f>AU40+1</f>
        <v>52</v>
      </c>
      <c r="AV41" s="79">
        <v>217.3</v>
      </c>
      <c r="AW41" s="79">
        <v>199.9</v>
      </c>
      <c r="AX41" s="78">
        <v>141.4</v>
      </c>
      <c r="AY41" s="78">
        <v>100.1</v>
      </c>
      <c r="AZ41" s="78">
        <v>77.2</v>
      </c>
      <c r="BA41" s="78">
        <v>178.6</v>
      </c>
      <c r="BB41" s="78">
        <v>121.3</v>
      </c>
      <c r="BC41" s="78">
        <v>87.5</v>
      </c>
      <c r="BD41" s="78">
        <v>58.3</v>
      </c>
      <c r="BE41" s="78">
        <v>103.1</v>
      </c>
      <c r="BF41" s="78">
        <v>77.1</v>
      </c>
      <c r="BG41" s="78">
        <v>48.1</v>
      </c>
      <c r="BH41" s="78">
        <v>0</v>
      </c>
    </row>
    <row r="42" ht="15" spans="2:60">
      <c r="B42" s="26">
        <v>54</v>
      </c>
      <c r="C42" s="23">
        <v>101.1</v>
      </c>
      <c r="D42" s="24">
        <f>INDEX($AE$3:$AR$492,MATCH(CONCATENATE($B42,PT,PPT),$AE$3:$AE$492,0),MATCH(D$4,$AE$3:$AR$3,0))*(PLAN_OPTION="Endowment")+INDEX($AE$495:$AR$984,MATCH(CONCATENATE($B42,PT,PPT),$AE$495:$AE$984,0),MATCH(D$4,$AE$495:$AR$495,0))*(PLAN_OPTION&lt;&gt;"Endowment")</f>
        <v>1.8</v>
      </c>
      <c r="E42" s="24">
        <f>INDEX($AE$3:$AR$492,MATCH(CONCATENATE($B42,PT,PPT),$AE$3:$AE$492,0),MATCH(E$4,$AE$3:$AR$3,0))*(PLAN_OPTION="Endowment")+INDEX($AE$495:$AR$984,MATCH(CONCATENATE($B42,PT,PPT),$AE$495:$AE$984,0),MATCH(E$4,$AE$495:$AR$495,0))*(PLAN_OPTION&lt;&gt;"Endowment")</f>
        <v>3.7</v>
      </c>
      <c r="F42" s="24">
        <f>INDEX($AE$3:$AR$492,MATCH(CONCATENATE($B42,PT,PPT),$AE$3:$AE$492,0),MATCH(F$4,$AE$3:$AR$3,0))*(PLAN_OPTION="Endowment")+INDEX($AE$495:$AR$984,MATCH(CONCATENATE($B42,PT,PPT),$AE$495:$AE$984,0),MATCH(F$4,$AE$495:$AR$495,0))*(PLAN_OPTION&lt;&gt;"Endowment")</f>
        <v>5.5</v>
      </c>
      <c r="G42" s="24">
        <f>INDEX($AE$3:$AR$492,MATCH(CONCATENATE($B42,PT,PPT),$AE$3:$AE$492,0),MATCH(G$4,$AE$3:$AR$3,0))*(PLAN_OPTION="Endowment")+INDEX($AE$495:$AR$984,MATCH(CONCATENATE($B42,PT,PPT),$AE$495:$AE$984,0),MATCH(G$4,$AE$495:$AR$495,0))*(PLAN_OPTION&lt;&gt;"Endowment")</f>
        <v>7.3</v>
      </c>
      <c r="H42" s="24">
        <f>INDEX($AE$3:$AR$492,MATCH(CONCATENATE($B42,PT,PPT),$AE$3:$AE$492,0),MATCH(H$4,$AE$3:$AR$3,0))*(PLAN_OPTION="Endowment")+INDEX($AE$495:$AR$984,MATCH(CONCATENATE($B42,PT,PPT),$AE$495:$AE$984,0),MATCH(H$4,$AE$495:$AR$495,0))*(PLAN_OPTION&lt;&gt;"Endowment")</f>
        <v>9.1</v>
      </c>
      <c r="I42" s="24">
        <f>INDEX($AE$3:$AR$492,MATCH(CONCATENATE($B42,PT,PPT),$AE$3:$AE$492,0),MATCH(I$4,$AE$3:$AR$3,0))*(PLAN_OPTION="Endowment")+INDEX($AE$495:$AR$984,MATCH(CONCATENATE($B42,PT,PPT),$AE$495:$AE$984,0),MATCH(I$4,$AE$495:$AR$495,0))*(PLAN_OPTION&lt;&gt;"Endowment")</f>
        <v>10.9</v>
      </c>
      <c r="J42" s="24">
        <f>INDEX($AE$3:$AR$492,MATCH(CONCATENATE($B42,PT,PPT),$AE$3:$AE$492,0),MATCH(J$4,$AE$3:$AR$3,0))*(PLAN_OPTION="Endowment")+INDEX($AE$495:$AR$984,MATCH(CONCATENATE($B42,PT,PPT),$AE$495:$AE$984,0),MATCH(J$4,$AE$495:$AR$495,0))*(PLAN_OPTION&lt;&gt;"Endowment")</f>
        <v>12.7</v>
      </c>
      <c r="K42" s="24">
        <f>INDEX($AE$3:$AR$492,MATCH(CONCATENATE($B42,PT,PPT),$AE$3:$AE$492,0),MATCH(K$4,$AE$3:$AR$3,0))*(PLAN_OPTION="Endowment")+INDEX($AE$495:$AR$984,MATCH(CONCATENATE($B42,PT,PPT),$AE$495:$AE$984,0),MATCH(K$4,$AE$495:$AR$495,0))*(PLAN_OPTION&lt;&gt;"Endowment")</f>
        <v>16.3</v>
      </c>
      <c r="L42" s="24">
        <f>INDEX($AE$3:$AR$492,MATCH(CONCATENATE($B42,PT,PPT),$AE$3:$AE$492,0),MATCH(L$4,$AE$3:$AR$3,0))*(PLAN_OPTION="Endowment")+INDEX($AE$495:$AR$984,MATCH(CONCATENATE($B42,PT,PPT),$AE$495:$AE$984,0),MATCH(L$4,$AE$495:$AR$495,0))*(PLAN_OPTION&lt;&gt;"Endowment")</f>
        <v>20.3</v>
      </c>
      <c r="M42" s="24">
        <f>INDEX($AE$3:$AR$492,MATCH(CONCATENATE($B42,PT,PPT),$AE$3:$AE$492,0),MATCH(M$4,$AE$3:$AR$3,0))*(PLAN_OPTION="Endowment")+INDEX($AE$495:$AR$984,MATCH(CONCATENATE($B42,PT,PPT),$AE$495:$AE$984,0),MATCH(M$4,$AE$495:$AR$495,0))*(PLAN_OPTION&lt;&gt;"Endowment")</f>
        <v>28.5</v>
      </c>
      <c r="AE42" s="51" t="str">
        <f>CONCATENATE(AF42,AG42,AH42)</f>
        <v>18155</v>
      </c>
      <c r="AF42" s="55">
        <v>18</v>
      </c>
      <c r="AG42" s="55">
        <v>15</v>
      </c>
      <c r="AH42" s="55">
        <v>5</v>
      </c>
      <c r="AI42" s="73">
        <v>0.6</v>
      </c>
      <c r="AJ42" s="73">
        <v>1.1</v>
      </c>
      <c r="AK42" s="73">
        <v>1.7</v>
      </c>
      <c r="AL42" s="73">
        <v>2.3</v>
      </c>
      <c r="AM42" s="73">
        <v>2.8</v>
      </c>
      <c r="AN42" s="73">
        <v>3.4</v>
      </c>
      <c r="AO42" s="73">
        <v>4</v>
      </c>
      <c r="AP42" s="73">
        <v>5.1</v>
      </c>
      <c r="AQ42" s="73">
        <v>6.2</v>
      </c>
      <c r="AR42" s="73">
        <v>7.9</v>
      </c>
      <c r="AT42" s="71"/>
      <c r="AU42" s="74">
        <f>AU41+1</f>
        <v>53</v>
      </c>
      <c r="AV42" s="79">
        <v>219.3</v>
      </c>
      <c r="AW42" s="79">
        <v>203.1</v>
      </c>
      <c r="AX42" s="78">
        <v>142.6</v>
      </c>
      <c r="AY42" s="78">
        <v>100.6</v>
      </c>
      <c r="AZ42" s="78">
        <v>77.6</v>
      </c>
      <c r="BA42" s="78">
        <v>182.9</v>
      </c>
      <c r="BB42" s="78">
        <v>122.7</v>
      </c>
      <c r="BC42" s="78">
        <v>88</v>
      </c>
      <c r="BD42" s="78">
        <v>58.8</v>
      </c>
      <c r="BE42" s="78">
        <v>104.5</v>
      </c>
      <c r="BF42" s="78">
        <v>77.8</v>
      </c>
      <c r="BG42" s="78">
        <v>48.8</v>
      </c>
      <c r="BH42" s="78">
        <v>0</v>
      </c>
    </row>
    <row r="43" ht="15" spans="2:60">
      <c r="B43" s="26">
        <v>55</v>
      </c>
      <c r="C43" s="23">
        <v>101.6</v>
      </c>
      <c r="D43" s="24">
        <f>INDEX($AE$3:$AR$492,MATCH(CONCATENATE($B43,PT,PPT),$AE$3:$AE$492,0),MATCH(D$4,$AE$3:$AR$3,0))*(PLAN_OPTION="Endowment")+INDEX($AE$495:$AR$984,MATCH(CONCATENATE($B43,PT,PPT),$AE$495:$AE$984,0),MATCH(D$4,$AE$495:$AR$495,0))*(PLAN_OPTION&lt;&gt;"Endowment")</f>
        <v>2</v>
      </c>
      <c r="E43" s="24">
        <f>INDEX($AE$3:$AR$492,MATCH(CONCATENATE($B43,PT,PPT),$AE$3:$AE$492,0),MATCH(E$4,$AE$3:$AR$3,0))*(PLAN_OPTION="Endowment")+INDEX($AE$495:$AR$984,MATCH(CONCATENATE($B43,PT,PPT),$AE$495:$AE$984,0),MATCH(E$4,$AE$495:$AR$495,0))*(PLAN_OPTION&lt;&gt;"Endowment")</f>
        <v>3.9</v>
      </c>
      <c r="F43" s="24">
        <f>INDEX($AE$3:$AR$492,MATCH(CONCATENATE($B43,PT,PPT),$AE$3:$AE$492,0),MATCH(F$4,$AE$3:$AR$3,0))*(PLAN_OPTION="Endowment")+INDEX($AE$495:$AR$984,MATCH(CONCATENATE($B43,PT,PPT),$AE$495:$AE$984,0),MATCH(F$4,$AE$495:$AR$495,0))*(PLAN_OPTION&lt;&gt;"Endowment")</f>
        <v>5.9</v>
      </c>
      <c r="G43" s="24">
        <f>INDEX($AE$3:$AR$492,MATCH(CONCATENATE($B43,PT,PPT),$AE$3:$AE$492,0),MATCH(G$4,$AE$3:$AR$3,0))*(PLAN_OPTION="Endowment")+INDEX($AE$495:$AR$984,MATCH(CONCATENATE($B43,PT,PPT),$AE$495:$AE$984,0),MATCH(G$4,$AE$495:$AR$495,0))*(PLAN_OPTION&lt;&gt;"Endowment")</f>
        <v>7.9</v>
      </c>
      <c r="H43" s="24">
        <f>INDEX($AE$3:$AR$492,MATCH(CONCATENATE($B43,PT,PPT),$AE$3:$AE$492,0),MATCH(H$4,$AE$3:$AR$3,0))*(PLAN_OPTION="Endowment")+INDEX($AE$495:$AR$984,MATCH(CONCATENATE($B43,PT,PPT),$AE$495:$AE$984,0),MATCH(H$4,$AE$495:$AR$495,0))*(PLAN_OPTION&lt;&gt;"Endowment")</f>
        <v>9.8</v>
      </c>
      <c r="I43" s="24">
        <f>INDEX($AE$3:$AR$492,MATCH(CONCATENATE($B43,PT,PPT),$AE$3:$AE$492,0),MATCH(I$4,$AE$3:$AR$3,0))*(PLAN_OPTION="Endowment")+INDEX($AE$495:$AR$984,MATCH(CONCATENATE($B43,PT,PPT),$AE$495:$AE$984,0),MATCH(I$4,$AE$495:$AR$495,0))*(PLAN_OPTION&lt;&gt;"Endowment")</f>
        <v>11.7</v>
      </c>
      <c r="J43" s="24">
        <f>INDEX($AE$3:$AR$492,MATCH(CONCATENATE($B43,PT,PPT),$AE$3:$AE$492,0),MATCH(J$4,$AE$3:$AR$3,0))*(PLAN_OPTION="Endowment")+INDEX($AE$495:$AR$984,MATCH(CONCATENATE($B43,PT,PPT),$AE$495:$AE$984,0),MATCH(J$4,$AE$495:$AR$495,0))*(PLAN_OPTION&lt;&gt;"Endowment")</f>
        <v>13.7</v>
      </c>
      <c r="K43" s="24">
        <f>INDEX($AE$3:$AR$492,MATCH(CONCATENATE($B43,PT,PPT),$AE$3:$AE$492,0),MATCH(K$4,$AE$3:$AR$3,0))*(PLAN_OPTION="Endowment")+INDEX($AE$495:$AR$984,MATCH(CONCATENATE($B43,PT,PPT),$AE$495:$AE$984,0),MATCH(K$4,$AE$495:$AR$495,0))*(PLAN_OPTION&lt;&gt;"Endowment")</f>
        <v>17.7</v>
      </c>
      <c r="L43" s="24">
        <f>INDEX($AE$3:$AR$492,MATCH(CONCATENATE($B43,PT,PPT),$AE$3:$AE$492,0),MATCH(L$4,$AE$3:$AR$3,0))*(PLAN_OPTION="Endowment")+INDEX($AE$495:$AR$984,MATCH(CONCATENATE($B43,PT,PPT),$AE$495:$AE$984,0),MATCH(L$4,$AE$495:$AR$495,0))*(PLAN_OPTION&lt;&gt;"Endowment")</f>
        <v>22.6</v>
      </c>
      <c r="M43" s="24">
        <f>INDEX($AE$3:$AR$492,MATCH(CONCATENATE($B43,PT,PPT),$AE$3:$AE$492,0),MATCH(M$4,$AE$3:$AR$3,0))*(PLAN_OPTION="Endowment")+INDEX($AE$495:$AR$984,MATCH(CONCATENATE($B43,PT,PPT),$AE$495:$AE$984,0),MATCH(M$4,$AE$495:$AR$495,0))*(PLAN_OPTION&lt;&gt;"Endowment")</f>
        <v>32.8</v>
      </c>
      <c r="AE43" s="51" t="str">
        <f>CONCATENATE(AF43,AG43,AH43)</f>
        <v>19155</v>
      </c>
      <c r="AF43" s="55">
        <v>19</v>
      </c>
      <c r="AG43" s="55">
        <v>15</v>
      </c>
      <c r="AH43" s="55">
        <v>5</v>
      </c>
      <c r="AI43" s="73">
        <v>0.6</v>
      </c>
      <c r="AJ43" s="73">
        <v>1.2</v>
      </c>
      <c r="AK43" s="73">
        <v>1.8</v>
      </c>
      <c r="AL43" s="73">
        <v>2.3</v>
      </c>
      <c r="AM43" s="73">
        <v>2.9</v>
      </c>
      <c r="AN43" s="73">
        <v>3.5</v>
      </c>
      <c r="AO43" s="73">
        <v>4.1</v>
      </c>
      <c r="AP43" s="73">
        <v>5.3</v>
      </c>
      <c r="AQ43" s="73">
        <v>6.4</v>
      </c>
      <c r="AR43" s="73">
        <v>8.1</v>
      </c>
      <c r="AT43" s="71"/>
      <c r="AU43" s="74">
        <f>AU42+1</f>
        <v>54</v>
      </c>
      <c r="AV43" s="79">
        <v>221.6</v>
      </c>
      <c r="AW43" s="79">
        <v>206.7</v>
      </c>
      <c r="AX43" s="78">
        <v>144</v>
      </c>
      <c r="AY43" s="78">
        <v>101.1</v>
      </c>
      <c r="AZ43" s="78">
        <v>78.1</v>
      </c>
      <c r="BA43" s="78">
        <v>188</v>
      </c>
      <c r="BB43" s="78">
        <v>124.3</v>
      </c>
      <c r="BC43" s="78">
        <v>88.6</v>
      </c>
      <c r="BD43" s="78">
        <v>59.4</v>
      </c>
      <c r="BE43" s="78">
        <v>106.2</v>
      </c>
      <c r="BF43" s="78">
        <v>78.5</v>
      </c>
      <c r="BG43" s="78">
        <v>49.6</v>
      </c>
      <c r="BH43" s="78">
        <v>0</v>
      </c>
    </row>
    <row r="44" ht="15" spans="31:60">
      <c r="AE44" s="51" t="str">
        <f>CONCATENATE(AF44,AG44,AH44)</f>
        <v>20155</v>
      </c>
      <c r="AF44" s="55">
        <v>20</v>
      </c>
      <c r="AG44" s="55">
        <v>15</v>
      </c>
      <c r="AH44" s="55">
        <v>5</v>
      </c>
      <c r="AI44" s="73">
        <v>0.6</v>
      </c>
      <c r="AJ44" s="73">
        <v>1.2</v>
      </c>
      <c r="AK44" s="73">
        <v>1.8</v>
      </c>
      <c r="AL44" s="73">
        <v>2.4</v>
      </c>
      <c r="AM44" s="73">
        <v>3</v>
      </c>
      <c r="AN44" s="73">
        <v>3.6</v>
      </c>
      <c r="AO44" s="73">
        <v>4.2</v>
      </c>
      <c r="AP44" s="73">
        <v>5.4</v>
      </c>
      <c r="AQ44" s="73">
        <v>6.6</v>
      </c>
      <c r="AR44" s="73">
        <v>8.4</v>
      </c>
      <c r="AT44" s="71"/>
      <c r="AU44" s="74">
        <f>AU43+1</f>
        <v>55</v>
      </c>
      <c r="AV44" s="79">
        <v>223.9</v>
      </c>
      <c r="AW44" s="79">
        <v>210.7</v>
      </c>
      <c r="AX44" s="78">
        <v>145.6</v>
      </c>
      <c r="AY44" s="78">
        <v>101.6</v>
      </c>
      <c r="AZ44" s="78">
        <v>78.7</v>
      </c>
      <c r="BA44" s="78">
        <v>193.9</v>
      </c>
      <c r="BB44" s="78">
        <v>126.1</v>
      </c>
      <c r="BC44" s="78">
        <v>89.2</v>
      </c>
      <c r="BD44" s="78">
        <v>60.1</v>
      </c>
      <c r="BE44" s="78">
        <v>108.1</v>
      </c>
      <c r="BF44" s="78">
        <v>79.3</v>
      </c>
      <c r="BG44" s="78">
        <v>50.4</v>
      </c>
      <c r="BH44" s="78">
        <v>0</v>
      </c>
    </row>
    <row r="45" spans="31:46">
      <c r="AE45" s="51" t="str">
        <f>CONCATENATE(AF45,AG45,AH45)</f>
        <v>21155</v>
      </c>
      <c r="AF45" s="55">
        <v>21</v>
      </c>
      <c r="AG45" s="55">
        <v>15</v>
      </c>
      <c r="AH45" s="55">
        <v>5</v>
      </c>
      <c r="AI45" s="73">
        <v>0.6</v>
      </c>
      <c r="AJ45" s="73">
        <v>1.2</v>
      </c>
      <c r="AK45" s="73">
        <v>1.8</v>
      </c>
      <c r="AL45" s="73">
        <v>2.5</v>
      </c>
      <c r="AM45" s="73">
        <v>3.1</v>
      </c>
      <c r="AN45" s="73">
        <v>3.7</v>
      </c>
      <c r="AO45" s="73">
        <v>4.3</v>
      </c>
      <c r="AP45" s="73">
        <v>5.5</v>
      </c>
      <c r="AQ45" s="73">
        <v>6.7</v>
      </c>
      <c r="AR45" s="73">
        <v>8.6</v>
      </c>
      <c r="AS45" s="80"/>
      <c r="AT45" s="71"/>
    </row>
    <row r="46" ht="15" spans="31:60">
      <c r="AE46" s="51" t="str">
        <f>CONCATENATE(AF46,AG46,AH46)</f>
        <v>22155</v>
      </c>
      <c r="AF46" s="55">
        <v>22</v>
      </c>
      <c r="AG46" s="55">
        <v>15</v>
      </c>
      <c r="AH46" s="55">
        <v>5</v>
      </c>
      <c r="AI46" s="73">
        <v>0.6</v>
      </c>
      <c r="AJ46" s="73">
        <v>1.3</v>
      </c>
      <c r="AK46" s="73">
        <v>1.9</v>
      </c>
      <c r="AL46" s="73">
        <v>2.5</v>
      </c>
      <c r="AM46" s="73">
        <v>3.2</v>
      </c>
      <c r="AN46" s="73">
        <v>3.8</v>
      </c>
      <c r="AO46" s="73">
        <v>4.4</v>
      </c>
      <c r="AP46" s="73">
        <v>5.7</v>
      </c>
      <c r="AQ46" s="73">
        <v>6.9</v>
      </c>
      <c r="AR46" s="73">
        <v>8.8</v>
      </c>
      <c r="AS46" s="80"/>
      <c r="AT46" s="71"/>
      <c r="AU46" s="81" t="s">
        <v>94</v>
      </c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</row>
    <row r="47" ht="15" spans="31:60">
      <c r="AE47" s="51" t="str">
        <f>CONCATENATE(AF47,AG47,AH47)</f>
        <v>23155</v>
      </c>
      <c r="AF47" s="55">
        <v>23</v>
      </c>
      <c r="AG47" s="55">
        <v>15</v>
      </c>
      <c r="AH47" s="55">
        <v>5</v>
      </c>
      <c r="AI47" s="73">
        <v>0.6</v>
      </c>
      <c r="AJ47" s="73">
        <v>1.3</v>
      </c>
      <c r="AK47" s="73">
        <v>1.9</v>
      </c>
      <c r="AL47" s="73">
        <v>2.6</v>
      </c>
      <c r="AM47" s="73">
        <v>3.2</v>
      </c>
      <c r="AN47" s="73">
        <v>3.9</v>
      </c>
      <c r="AO47" s="73">
        <v>4.5</v>
      </c>
      <c r="AP47" s="73">
        <v>5.8</v>
      </c>
      <c r="AQ47" s="73">
        <v>7.1</v>
      </c>
      <c r="AR47" s="73">
        <v>9</v>
      </c>
      <c r="AS47" s="80"/>
      <c r="AT47" s="71"/>
      <c r="AU47" s="74" t="s">
        <v>18</v>
      </c>
      <c r="AV47" s="75">
        <v>10</v>
      </c>
      <c r="AW47" s="75">
        <v>15</v>
      </c>
      <c r="AX47" s="75">
        <v>15</v>
      </c>
      <c r="AY47" s="75">
        <v>15</v>
      </c>
      <c r="AZ47" s="75">
        <v>15</v>
      </c>
      <c r="BA47" s="75">
        <v>20</v>
      </c>
      <c r="BB47" s="75">
        <v>20</v>
      </c>
      <c r="BC47" s="75">
        <v>20</v>
      </c>
      <c r="BD47" s="75">
        <v>20</v>
      </c>
      <c r="BE47" s="75">
        <v>25</v>
      </c>
      <c r="BF47" s="75">
        <v>25</v>
      </c>
      <c r="BG47" s="75">
        <v>25</v>
      </c>
      <c r="BH47" s="75">
        <v>30</v>
      </c>
    </row>
    <row r="48" ht="15" spans="31:60">
      <c r="AE48" s="51" t="str">
        <f>CONCATENATE(AF48,AG48,AH48)</f>
        <v>24155</v>
      </c>
      <c r="AF48" s="55">
        <v>24</v>
      </c>
      <c r="AG48" s="55">
        <v>15</v>
      </c>
      <c r="AH48" s="55">
        <v>5</v>
      </c>
      <c r="AI48" s="73">
        <v>0.7</v>
      </c>
      <c r="AJ48" s="73">
        <v>1.3</v>
      </c>
      <c r="AK48" s="73">
        <v>2</v>
      </c>
      <c r="AL48" s="73">
        <v>2.7</v>
      </c>
      <c r="AM48" s="73">
        <v>3.3</v>
      </c>
      <c r="AN48" s="73">
        <v>4</v>
      </c>
      <c r="AO48" s="73">
        <v>4.6</v>
      </c>
      <c r="AP48" s="73">
        <v>5.9</v>
      </c>
      <c r="AQ48" s="73">
        <v>7.3</v>
      </c>
      <c r="AR48" s="73">
        <v>9.2</v>
      </c>
      <c r="AS48" s="80"/>
      <c r="AT48" s="71"/>
      <c r="AU48" s="74" t="s">
        <v>19</v>
      </c>
      <c r="AV48" s="75">
        <v>5</v>
      </c>
      <c r="AW48" s="75">
        <v>5</v>
      </c>
      <c r="AX48" s="75">
        <v>7</v>
      </c>
      <c r="AY48" s="75">
        <v>10</v>
      </c>
      <c r="AZ48" s="75">
        <v>15</v>
      </c>
      <c r="BA48" s="75">
        <v>5</v>
      </c>
      <c r="BB48" s="75">
        <v>7</v>
      </c>
      <c r="BC48" s="75">
        <v>10</v>
      </c>
      <c r="BD48" s="75">
        <v>20</v>
      </c>
      <c r="BE48" s="75">
        <v>7</v>
      </c>
      <c r="BF48" s="75">
        <v>10</v>
      </c>
      <c r="BG48" s="75">
        <v>25</v>
      </c>
      <c r="BH48" s="75">
        <v>30</v>
      </c>
    </row>
    <row r="49" ht="15" spans="31:60">
      <c r="AE49" s="51" t="str">
        <f>CONCATENATE(AF49,AG49,AH49)</f>
        <v>25155</v>
      </c>
      <c r="AF49" s="55">
        <v>25</v>
      </c>
      <c r="AG49" s="55">
        <v>15</v>
      </c>
      <c r="AH49" s="55">
        <v>5</v>
      </c>
      <c r="AI49" s="73">
        <v>0.7</v>
      </c>
      <c r="AJ49" s="73">
        <v>1.4</v>
      </c>
      <c r="AK49" s="73">
        <v>2.1</v>
      </c>
      <c r="AL49" s="73">
        <v>2.7</v>
      </c>
      <c r="AM49" s="73">
        <v>3.4</v>
      </c>
      <c r="AN49" s="73">
        <v>4.1</v>
      </c>
      <c r="AO49" s="73">
        <v>4.8</v>
      </c>
      <c r="AP49" s="73">
        <v>6.1</v>
      </c>
      <c r="AQ49" s="73">
        <v>7.5</v>
      </c>
      <c r="AR49" s="73">
        <v>9.5</v>
      </c>
      <c r="AS49" s="80"/>
      <c r="AT49" s="71"/>
      <c r="AU49" s="76" t="s">
        <v>53</v>
      </c>
      <c r="AV49" s="77" t="s">
        <v>49</v>
      </c>
      <c r="AW49" s="77" t="s">
        <v>52</v>
      </c>
      <c r="AX49" s="77" t="s">
        <v>54</v>
      </c>
      <c r="AY49" s="77" t="s">
        <v>55</v>
      </c>
      <c r="AZ49" s="77" t="s">
        <v>56</v>
      </c>
      <c r="BA49" s="77" t="s">
        <v>57</v>
      </c>
      <c r="BB49" s="77" t="s">
        <v>58</v>
      </c>
      <c r="BC49" s="77" t="s">
        <v>59</v>
      </c>
      <c r="BD49" s="77" t="s">
        <v>60</v>
      </c>
      <c r="BE49" s="77" t="s">
        <v>61</v>
      </c>
      <c r="BF49" s="77" t="s">
        <v>62</v>
      </c>
      <c r="BG49" s="77" t="str">
        <f>BG47&amp;BG48</f>
        <v>2525</v>
      </c>
      <c r="BH49" s="77" t="str">
        <f>BH47&amp;BH48</f>
        <v>3030</v>
      </c>
    </row>
    <row r="50" ht="15" spans="31:60">
      <c r="AE50" s="51" t="str">
        <f>CONCATENATE(AF50,AG50,AH50)</f>
        <v>26155</v>
      </c>
      <c r="AF50" s="55">
        <v>26</v>
      </c>
      <c r="AG50" s="55">
        <v>15</v>
      </c>
      <c r="AH50" s="55">
        <v>5</v>
      </c>
      <c r="AI50" s="73">
        <v>0.7</v>
      </c>
      <c r="AJ50" s="73">
        <v>1.4</v>
      </c>
      <c r="AK50" s="73">
        <v>2.1</v>
      </c>
      <c r="AL50" s="73">
        <v>2.8</v>
      </c>
      <c r="AM50" s="73">
        <v>3.5</v>
      </c>
      <c r="AN50" s="73">
        <v>4.2</v>
      </c>
      <c r="AO50" s="73">
        <v>4.9</v>
      </c>
      <c r="AP50" s="73">
        <v>6.3</v>
      </c>
      <c r="AQ50" s="73">
        <v>7.7</v>
      </c>
      <c r="AR50" s="73">
        <v>9.8</v>
      </c>
      <c r="AS50" s="80"/>
      <c r="AT50" s="71"/>
      <c r="AU50" s="76" t="s">
        <v>16</v>
      </c>
      <c r="AV50" s="76">
        <v>1</v>
      </c>
      <c r="AW50" s="76">
        <v>2</v>
      </c>
      <c r="AX50" s="76">
        <v>3</v>
      </c>
      <c r="AY50" s="76">
        <v>4</v>
      </c>
      <c r="AZ50" s="76">
        <v>5</v>
      </c>
      <c r="BA50" s="76">
        <v>6</v>
      </c>
      <c r="BB50" s="76">
        <v>7</v>
      </c>
      <c r="BC50" s="76">
        <v>8</v>
      </c>
      <c r="BD50" s="76">
        <v>9</v>
      </c>
      <c r="BE50" s="76">
        <v>10</v>
      </c>
      <c r="BF50" s="76">
        <v>11</v>
      </c>
      <c r="BG50" s="76">
        <f>BF50+1</f>
        <v>12</v>
      </c>
      <c r="BH50" s="76">
        <f>BG50+1</f>
        <v>13</v>
      </c>
    </row>
    <row r="51" ht="15" spans="31:60">
      <c r="AE51" s="51" t="str">
        <f>CONCATENATE(AF51,AG51,AH51)</f>
        <v>27155</v>
      </c>
      <c r="AF51" s="55">
        <v>27</v>
      </c>
      <c r="AG51" s="55">
        <v>15</v>
      </c>
      <c r="AH51" s="55">
        <v>5</v>
      </c>
      <c r="AI51" s="73">
        <v>0.7</v>
      </c>
      <c r="AJ51" s="73">
        <v>1.5</v>
      </c>
      <c r="AK51" s="73">
        <v>2.2</v>
      </c>
      <c r="AL51" s="73">
        <v>2.9</v>
      </c>
      <c r="AM51" s="73">
        <v>3.7</v>
      </c>
      <c r="AN51" s="73">
        <v>4.4</v>
      </c>
      <c r="AO51" s="73">
        <v>5.1</v>
      </c>
      <c r="AP51" s="73">
        <v>6.6</v>
      </c>
      <c r="AQ51" s="73">
        <v>8</v>
      </c>
      <c r="AR51" s="73">
        <v>10.2</v>
      </c>
      <c r="AS51" s="80"/>
      <c r="AT51" s="71"/>
      <c r="AU51" s="74">
        <v>18</v>
      </c>
      <c r="AV51" s="78">
        <v>265.9</v>
      </c>
      <c r="AW51" s="78">
        <v>237.1</v>
      </c>
      <c r="AX51" s="78">
        <v>174.7</v>
      </c>
      <c r="AY51" s="78">
        <v>125.2</v>
      </c>
      <c r="AZ51" s="78">
        <v>84.5</v>
      </c>
      <c r="BA51" s="78">
        <v>212.6</v>
      </c>
      <c r="BB51" s="78">
        <v>155.8</v>
      </c>
      <c r="BC51" s="78">
        <v>111.3</v>
      </c>
      <c r="BD51" s="78">
        <v>60.5</v>
      </c>
      <c r="BE51" s="78">
        <v>139.2</v>
      </c>
      <c r="BF51" s="78">
        <v>99.5</v>
      </c>
      <c r="BG51" s="78">
        <v>47.7</v>
      </c>
      <c r="BH51" s="78">
        <v>39.8</v>
      </c>
    </row>
    <row r="52" ht="15" spans="31:60">
      <c r="AE52" s="51" t="str">
        <f>CONCATENATE(AF52,AG52,AH52)</f>
        <v>28155</v>
      </c>
      <c r="AF52" s="55">
        <v>28</v>
      </c>
      <c r="AG52" s="55">
        <v>15</v>
      </c>
      <c r="AH52" s="55">
        <v>5</v>
      </c>
      <c r="AI52" s="73">
        <v>0.8</v>
      </c>
      <c r="AJ52" s="73">
        <v>1.5</v>
      </c>
      <c r="AK52" s="73">
        <v>2.3</v>
      </c>
      <c r="AL52" s="73">
        <v>3.1</v>
      </c>
      <c r="AM52" s="73">
        <v>3.8</v>
      </c>
      <c r="AN52" s="73">
        <v>4.6</v>
      </c>
      <c r="AO52" s="73">
        <v>5.4</v>
      </c>
      <c r="AP52" s="73">
        <v>6.9</v>
      </c>
      <c r="AQ52" s="73">
        <v>8.4</v>
      </c>
      <c r="AR52" s="73">
        <v>10.7</v>
      </c>
      <c r="AS52" s="80"/>
      <c r="AT52" s="71"/>
      <c r="AU52" s="74">
        <f>AU51+1</f>
        <v>19</v>
      </c>
      <c r="AV52" s="78">
        <v>266.7</v>
      </c>
      <c r="AW52" s="78">
        <v>238</v>
      </c>
      <c r="AX52" s="78">
        <v>175.4</v>
      </c>
      <c r="AY52" s="78">
        <v>125.7</v>
      </c>
      <c r="AZ52" s="78">
        <v>84.7</v>
      </c>
      <c r="BA52" s="78">
        <v>213.5</v>
      </c>
      <c r="BB52" s="78">
        <v>156.4</v>
      </c>
      <c r="BC52" s="78">
        <v>111.7</v>
      </c>
      <c r="BD52" s="78">
        <v>60.7</v>
      </c>
      <c r="BE52" s="78">
        <v>139.8</v>
      </c>
      <c r="BF52" s="78">
        <v>99.9</v>
      </c>
      <c r="BG52" s="78">
        <v>47.9</v>
      </c>
      <c r="BH52" s="78">
        <v>40</v>
      </c>
    </row>
    <row r="53" ht="15" spans="31:60">
      <c r="AE53" s="51" t="str">
        <f>CONCATENATE(AF53,AG53,AH53)</f>
        <v>29155</v>
      </c>
      <c r="AF53" s="55">
        <v>29</v>
      </c>
      <c r="AG53" s="55">
        <v>15</v>
      </c>
      <c r="AH53" s="55">
        <v>5</v>
      </c>
      <c r="AI53" s="73">
        <v>0.8</v>
      </c>
      <c r="AJ53" s="73">
        <v>1.6</v>
      </c>
      <c r="AK53" s="73">
        <v>2.4</v>
      </c>
      <c r="AL53" s="73">
        <v>3.2</v>
      </c>
      <c r="AM53" s="73">
        <v>4</v>
      </c>
      <c r="AN53" s="73">
        <v>4.9</v>
      </c>
      <c r="AO53" s="73">
        <v>5.7</v>
      </c>
      <c r="AP53" s="73">
        <v>7.3</v>
      </c>
      <c r="AQ53" s="73">
        <v>8.8</v>
      </c>
      <c r="AR53" s="73">
        <v>11.2</v>
      </c>
      <c r="AS53" s="80"/>
      <c r="AT53" s="71"/>
      <c r="AU53" s="74">
        <f t="shared" ref="AU53:AU88" si="3">AU52+1</f>
        <v>20</v>
      </c>
      <c r="AV53" s="78">
        <v>267.6</v>
      </c>
      <c r="AW53" s="78">
        <v>238.9</v>
      </c>
      <c r="AX53" s="78">
        <v>176</v>
      </c>
      <c r="AY53" s="78">
        <v>126.1</v>
      </c>
      <c r="AZ53" s="78">
        <v>85.1</v>
      </c>
      <c r="BA53" s="78">
        <v>214.4</v>
      </c>
      <c r="BB53" s="78">
        <v>157.1</v>
      </c>
      <c r="BC53" s="78">
        <v>112.2</v>
      </c>
      <c r="BD53" s="78">
        <v>61</v>
      </c>
      <c r="BE53" s="78">
        <v>140.4</v>
      </c>
      <c r="BF53" s="78">
        <v>100.3</v>
      </c>
      <c r="BG53" s="78">
        <v>48.2</v>
      </c>
      <c r="BH53" s="78">
        <v>40.2</v>
      </c>
    </row>
    <row r="54" ht="15" spans="31:60">
      <c r="AE54" s="51" t="str">
        <f>CONCATENATE(AF54,AG54,AH54)</f>
        <v>30155</v>
      </c>
      <c r="AF54" s="55">
        <v>30</v>
      </c>
      <c r="AG54" s="55">
        <v>15</v>
      </c>
      <c r="AH54" s="55">
        <v>5</v>
      </c>
      <c r="AI54" s="73">
        <v>0.9</v>
      </c>
      <c r="AJ54" s="73">
        <v>1.7</v>
      </c>
      <c r="AK54" s="73">
        <v>2.6</v>
      </c>
      <c r="AL54" s="73">
        <v>3.4</v>
      </c>
      <c r="AM54" s="73">
        <v>4.3</v>
      </c>
      <c r="AN54" s="73">
        <v>5.1</v>
      </c>
      <c r="AO54" s="73">
        <v>6</v>
      </c>
      <c r="AP54" s="73">
        <v>7.7</v>
      </c>
      <c r="AQ54" s="73">
        <v>9.4</v>
      </c>
      <c r="AR54" s="73">
        <v>11.9</v>
      </c>
      <c r="AS54" s="80"/>
      <c r="AT54" s="71"/>
      <c r="AU54" s="74">
        <f>AU53+1</f>
        <v>21</v>
      </c>
      <c r="AV54" s="78">
        <v>268.6</v>
      </c>
      <c r="AW54" s="78">
        <v>239.8</v>
      </c>
      <c r="AX54" s="78">
        <v>176.7</v>
      </c>
      <c r="AY54" s="78">
        <v>126.6</v>
      </c>
      <c r="AZ54" s="78">
        <v>85.3</v>
      </c>
      <c r="BA54" s="78">
        <v>215.4</v>
      </c>
      <c r="BB54" s="78">
        <v>157.7</v>
      </c>
      <c r="BC54" s="78">
        <v>112.6</v>
      </c>
      <c r="BD54" s="78">
        <v>61.2</v>
      </c>
      <c r="BE54" s="78">
        <v>141</v>
      </c>
      <c r="BF54" s="78">
        <v>100.7</v>
      </c>
      <c r="BG54" s="78">
        <v>48.4</v>
      </c>
      <c r="BH54" s="78">
        <v>40.3</v>
      </c>
    </row>
    <row r="55" ht="15" spans="31:60">
      <c r="AE55" s="51" t="str">
        <f>CONCATENATE(AF55,AG55,AH55)</f>
        <v>31155</v>
      </c>
      <c r="AF55" s="55">
        <v>31</v>
      </c>
      <c r="AG55" s="55">
        <v>15</v>
      </c>
      <c r="AH55" s="55">
        <v>5</v>
      </c>
      <c r="AI55" s="73">
        <v>0.9</v>
      </c>
      <c r="AJ55" s="73">
        <v>1.8</v>
      </c>
      <c r="AK55" s="73">
        <v>2.7</v>
      </c>
      <c r="AL55" s="73">
        <v>3.7</v>
      </c>
      <c r="AM55" s="73">
        <v>4.6</v>
      </c>
      <c r="AN55" s="73">
        <v>5.5</v>
      </c>
      <c r="AO55" s="73">
        <v>6.4</v>
      </c>
      <c r="AP55" s="73">
        <v>8.2</v>
      </c>
      <c r="AQ55" s="73">
        <v>10</v>
      </c>
      <c r="AR55" s="73">
        <v>12.6</v>
      </c>
      <c r="AS55" s="80"/>
      <c r="AT55" s="71"/>
      <c r="AU55" s="74">
        <f>AU54+1</f>
        <v>22</v>
      </c>
      <c r="AV55" s="78">
        <v>269.5</v>
      </c>
      <c r="AW55" s="78">
        <v>240.8</v>
      </c>
      <c r="AX55" s="78">
        <v>177.4</v>
      </c>
      <c r="AY55" s="78">
        <v>127.1</v>
      </c>
      <c r="AZ55" s="78">
        <v>85.7</v>
      </c>
      <c r="BA55" s="78">
        <v>216.4</v>
      </c>
      <c r="BB55" s="78">
        <v>158.4</v>
      </c>
      <c r="BC55" s="78">
        <v>113.1</v>
      </c>
      <c r="BD55" s="78">
        <v>61.4</v>
      </c>
      <c r="BE55" s="78">
        <v>141.6</v>
      </c>
      <c r="BF55" s="78">
        <v>101.1</v>
      </c>
      <c r="BG55" s="78">
        <v>48.6</v>
      </c>
      <c r="BH55" s="78">
        <v>40.5</v>
      </c>
    </row>
    <row r="56" ht="15" spans="31:60">
      <c r="AE56" s="51" t="str">
        <f>CONCATENATE(AF56,AG56,AH56)</f>
        <v>32155</v>
      </c>
      <c r="AF56" s="55">
        <v>32</v>
      </c>
      <c r="AG56" s="55">
        <v>15</v>
      </c>
      <c r="AH56" s="55">
        <v>5</v>
      </c>
      <c r="AI56" s="73">
        <v>1</v>
      </c>
      <c r="AJ56" s="73">
        <v>2</v>
      </c>
      <c r="AK56" s="73">
        <v>2.9</v>
      </c>
      <c r="AL56" s="73">
        <v>3.9</v>
      </c>
      <c r="AM56" s="73">
        <v>4.9</v>
      </c>
      <c r="AN56" s="73">
        <v>5.9</v>
      </c>
      <c r="AO56" s="73">
        <v>6.8</v>
      </c>
      <c r="AP56" s="73">
        <v>8.8</v>
      </c>
      <c r="AQ56" s="73">
        <v>10.7</v>
      </c>
      <c r="AR56" s="73">
        <v>13.5</v>
      </c>
      <c r="AS56" s="80"/>
      <c r="AT56" s="71"/>
      <c r="AU56" s="74">
        <f>AU55+1</f>
        <v>23</v>
      </c>
      <c r="AV56" s="78">
        <v>270.5</v>
      </c>
      <c r="AW56" s="78">
        <v>241.8</v>
      </c>
      <c r="AX56" s="78">
        <v>178.1</v>
      </c>
      <c r="AY56" s="78">
        <v>127.6</v>
      </c>
      <c r="AZ56" s="78">
        <v>86</v>
      </c>
      <c r="BA56" s="78">
        <v>217.4</v>
      </c>
      <c r="BB56" s="78">
        <v>159.1</v>
      </c>
      <c r="BC56" s="78">
        <v>113.6</v>
      </c>
      <c r="BD56" s="78">
        <v>61.7</v>
      </c>
      <c r="BE56" s="78">
        <v>142.3</v>
      </c>
      <c r="BF56" s="78">
        <v>101.5</v>
      </c>
      <c r="BG56" s="78">
        <v>48.8</v>
      </c>
      <c r="BH56" s="78">
        <v>40.7</v>
      </c>
    </row>
    <row r="57" ht="15" spans="31:60">
      <c r="AE57" s="51" t="str">
        <f>CONCATENATE(AF57,AG57,AH57)</f>
        <v>33155</v>
      </c>
      <c r="AF57" s="55">
        <v>33</v>
      </c>
      <c r="AG57" s="55">
        <v>15</v>
      </c>
      <c r="AH57" s="55">
        <v>5</v>
      </c>
      <c r="AI57" s="73">
        <v>1.1</v>
      </c>
      <c r="AJ57" s="73">
        <v>2.1</v>
      </c>
      <c r="AK57" s="73">
        <v>3.2</v>
      </c>
      <c r="AL57" s="73">
        <v>4.2</v>
      </c>
      <c r="AM57" s="73">
        <v>5.3</v>
      </c>
      <c r="AN57" s="73">
        <v>6.3</v>
      </c>
      <c r="AO57" s="73">
        <v>7.4</v>
      </c>
      <c r="AP57" s="73">
        <v>9.4</v>
      </c>
      <c r="AQ57" s="73">
        <v>11.5</v>
      </c>
      <c r="AR57" s="73">
        <v>14.6</v>
      </c>
      <c r="AS57" s="80"/>
      <c r="AT57" s="71"/>
      <c r="AU57" s="74">
        <f>AU56+1</f>
        <v>24</v>
      </c>
      <c r="AV57" s="78">
        <v>271.5</v>
      </c>
      <c r="AW57" s="78">
        <v>242.9</v>
      </c>
      <c r="AX57" s="78">
        <v>178.8</v>
      </c>
      <c r="AY57" s="78">
        <v>128.2</v>
      </c>
      <c r="AZ57" s="78">
        <v>86.3</v>
      </c>
      <c r="BA57" s="78">
        <v>218.4</v>
      </c>
      <c r="BB57" s="78">
        <v>159.8</v>
      </c>
      <c r="BC57" s="78">
        <v>114.1</v>
      </c>
      <c r="BD57" s="78">
        <v>62</v>
      </c>
      <c r="BE57" s="78">
        <v>143</v>
      </c>
      <c r="BF57" s="78">
        <v>101.9</v>
      </c>
      <c r="BG57" s="78">
        <v>49.1</v>
      </c>
      <c r="BH57" s="78">
        <v>40.9</v>
      </c>
    </row>
    <row r="58" ht="15" spans="31:60">
      <c r="AE58" s="51" t="str">
        <f>CONCATENATE(AF58,AG58,AH58)</f>
        <v>34155</v>
      </c>
      <c r="AF58" s="55">
        <v>34</v>
      </c>
      <c r="AG58" s="55">
        <v>15</v>
      </c>
      <c r="AH58" s="55">
        <v>5</v>
      </c>
      <c r="AI58" s="73">
        <v>1.2</v>
      </c>
      <c r="AJ58" s="73">
        <v>2.3</v>
      </c>
      <c r="AK58" s="73">
        <v>3.5</v>
      </c>
      <c r="AL58" s="73">
        <v>4.6</v>
      </c>
      <c r="AM58" s="73">
        <v>5.7</v>
      </c>
      <c r="AN58" s="73">
        <v>6.9</v>
      </c>
      <c r="AO58" s="73">
        <v>8</v>
      </c>
      <c r="AP58" s="73">
        <v>10.2</v>
      </c>
      <c r="AQ58" s="73">
        <v>12.5</v>
      </c>
      <c r="AR58" s="73">
        <v>15.8</v>
      </c>
      <c r="AS58" s="80"/>
      <c r="AT58" s="71"/>
      <c r="AU58" s="74">
        <f>AU57+1</f>
        <v>25</v>
      </c>
      <c r="AV58" s="78">
        <v>272.6</v>
      </c>
      <c r="AW58" s="78">
        <v>244</v>
      </c>
      <c r="AX58" s="78">
        <v>179.6</v>
      </c>
      <c r="AY58" s="78">
        <v>128.7</v>
      </c>
      <c r="AZ58" s="78">
        <v>86.7</v>
      </c>
      <c r="BA58" s="78">
        <v>219.6</v>
      </c>
      <c r="BB58" s="78">
        <v>160.6</v>
      </c>
      <c r="BC58" s="78">
        <v>114.6</v>
      </c>
      <c r="BD58" s="78">
        <v>62.3</v>
      </c>
      <c r="BE58" s="78">
        <v>143.6</v>
      </c>
      <c r="BF58" s="78">
        <v>102.3</v>
      </c>
      <c r="BG58" s="78">
        <v>49.3</v>
      </c>
      <c r="BH58" s="78">
        <v>41.1</v>
      </c>
    </row>
    <row r="59" ht="15" spans="31:60">
      <c r="AE59" s="51" t="str">
        <f>CONCATENATE(AF59,AG59,AH59)</f>
        <v>35155</v>
      </c>
      <c r="AF59" s="55">
        <v>35</v>
      </c>
      <c r="AG59" s="55">
        <v>15</v>
      </c>
      <c r="AH59" s="55">
        <v>5</v>
      </c>
      <c r="AI59" s="73">
        <v>1.3</v>
      </c>
      <c r="AJ59" s="73">
        <v>2.5</v>
      </c>
      <c r="AK59" s="73">
        <v>3.8</v>
      </c>
      <c r="AL59" s="73">
        <v>5</v>
      </c>
      <c r="AM59" s="73">
        <v>6.3</v>
      </c>
      <c r="AN59" s="73">
        <v>7.5</v>
      </c>
      <c r="AO59" s="73">
        <v>8.7</v>
      </c>
      <c r="AP59" s="73">
        <v>11.2</v>
      </c>
      <c r="AQ59" s="73">
        <v>13.6</v>
      </c>
      <c r="AR59" s="73">
        <v>17.2</v>
      </c>
      <c r="AS59" s="80"/>
      <c r="AT59" s="71"/>
      <c r="AU59" s="74">
        <f>AU58+1</f>
        <v>26</v>
      </c>
      <c r="AV59" s="78">
        <v>273.7</v>
      </c>
      <c r="AW59" s="78">
        <v>245.1</v>
      </c>
      <c r="AX59" s="78">
        <v>180.4</v>
      </c>
      <c r="AY59" s="78">
        <v>129.3</v>
      </c>
      <c r="AZ59" s="78">
        <v>87.2</v>
      </c>
      <c r="BA59" s="78">
        <v>220.8</v>
      </c>
      <c r="BB59" s="78">
        <v>161.4</v>
      </c>
      <c r="BC59" s="78">
        <v>115.1</v>
      </c>
      <c r="BD59" s="78">
        <v>62.6</v>
      </c>
      <c r="BE59" s="78">
        <v>144.4</v>
      </c>
      <c r="BF59" s="78">
        <v>102.8</v>
      </c>
      <c r="BG59" s="78">
        <v>49.6</v>
      </c>
      <c r="BH59" s="78">
        <v>41.3</v>
      </c>
    </row>
    <row r="60" ht="15" spans="31:60">
      <c r="AE60" s="51" t="str">
        <f>CONCATENATE(AF60,AG60,AH60)</f>
        <v>36155</v>
      </c>
      <c r="AF60" s="55">
        <v>36</v>
      </c>
      <c r="AG60" s="55">
        <v>15</v>
      </c>
      <c r="AH60" s="55">
        <v>5</v>
      </c>
      <c r="AI60" s="73">
        <v>1.4</v>
      </c>
      <c r="AJ60" s="73">
        <v>2.8</v>
      </c>
      <c r="AK60" s="73">
        <v>4.1</v>
      </c>
      <c r="AL60" s="73">
        <v>5.5</v>
      </c>
      <c r="AM60" s="73">
        <v>6.8</v>
      </c>
      <c r="AN60" s="73">
        <v>8.2</v>
      </c>
      <c r="AO60" s="73">
        <v>9.5</v>
      </c>
      <c r="AP60" s="73">
        <v>12.2</v>
      </c>
      <c r="AQ60" s="73">
        <v>14.9</v>
      </c>
      <c r="AR60" s="73">
        <v>18.8</v>
      </c>
      <c r="AS60" s="80"/>
      <c r="AT60" s="71"/>
      <c r="AU60" s="74">
        <f>AU59+1</f>
        <v>27</v>
      </c>
      <c r="AV60" s="78">
        <v>274.9</v>
      </c>
      <c r="AW60" s="78">
        <v>246.4</v>
      </c>
      <c r="AX60" s="78">
        <v>181.3</v>
      </c>
      <c r="AY60" s="78">
        <v>129.9</v>
      </c>
      <c r="AZ60" s="78">
        <v>87.7</v>
      </c>
      <c r="BA60" s="78">
        <v>222</v>
      </c>
      <c r="BB60" s="78">
        <v>162.2</v>
      </c>
      <c r="BC60" s="78">
        <v>115.7</v>
      </c>
      <c r="BD60" s="78">
        <v>63</v>
      </c>
      <c r="BE60" s="78">
        <v>145.1</v>
      </c>
      <c r="BF60" s="78">
        <v>103.3</v>
      </c>
      <c r="BG60" s="78">
        <v>49.8</v>
      </c>
      <c r="BH60" s="78">
        <v>41.5</v>
      </c>
    </row>
    <row r="61" ht="15" spans="31:60">
      <c r="AE61" s="51" t="str">
        <f>CONCATENATE(AF61,AG61,AH61)</f>
        <v>37155</v>
      </c>
      <c r="AF61" s="55">
        <v>37</v>
      </c>
      <c r="AG61" s="55">
        <v>15</v>
      </c>
      <c r="AH61" s="55">
        <v>5</v>
      </c>
      <c r="AI61" s="73">
        <v>1.5</v>
      </c>
      <c r="AJ61" s="73">
        <v>3</v>
      </c>
      <c r="AK61" s="73">
        <v>4.5</v>
      </c>
      <c r="AL61" s="73">
        <v>6</v>
      </c>
      <c r="AM61" s="73">
        <v>7.5</v>
      </c>
      <c r="AN61" s="73">
        <v>9</v>
      </c>
      <c r="AO61" s="73">
        <v>10.5</v>
      </c>
      <c r="AP61" s="73">
        <v>13.4</v>
      </c>
      <c r="AQ61" s="73">
        <v>16.3</v>
      </c>
      <c r="AR61" s="73">
        <v>20.6</v>
      </c>
      <c r="AS61" s="80"/>
      <c r="AT61" s="71"/>
      <c r="AU61" s="74">
        <f>AU60+1</f>
        <v>28</v>
      </c>
      <c r="AV61" s="78">
        <v>276.2</v>
      </c>
      <c r="AW61" s="78">
        <v>247.7</v>
      </c>
      <c r="AX61" s="78">
        <v>182.2</v>
      </c>
      <c r="AY61" s="78">
        <v>130.5</v>
      </c>
      <c r="AZ61" s="78">
        <v>88</v>
      </c>
      <c r="BA61" s="78">
        <v>223.4</v>
      </c>
      <c r="BB61" s="78">
        <v>163</v>
      </c>
      <c r="BC61" s="78">
        <v>116.2</v>
      </c>
      <c r="BD61" s="78">
        <v>63.3</v>
      </c>
      <c r="BE61" s="78">
        <v>145.9</v>
      </c>
      <c r="BF61" s="78">
        <v>103.7</v>
      </c>
      <c r="BG61" s="78">
        <v>50.1</v>
      </c>
      <c r="BH61" s="78">
        <v>41.8</v>
      </c>
    </row>
    <row r="62" ht="15" spans="31:60">
      <c r="AE62" s="51" t="str">
        <f>CONCATENATE(AF62,AG62,AH62)</f>
        <v>38155</v>
      </c>
      <c r="AF62" s="55">
        <v>38</v>
      </c>
      <c r="AG62" s="55">
        <v>15</v>
      </c>
      <c r="AH62" s="55">
        <v>5</v>
      </c>
      <c r="AI62" s="73">
        <v>1.7</v>
      </c>
      <c r="AJ62" s="73">
        <v>3.4</v>
      </c>
      <c r="AK62" s="73">
        <v>5</v>
      </c>
      <c r="AL62" s="73">
        <v>6.7</v>
      </c>
      <c r="AM62" s="73">
        <v>8.3</v>
      </c>
      <c r="AN62" s="73">
        <v>9.9</v>
      </c>
      <c r="AO62" s="73">
        <v>11.5</v>
      </c>
      <c r="AP62" s="73">
        <v>14.8</v>
      </c>
      <c r="AQ62" s="73">
        <v>17.9</v>
      </c>
      <c r="AR62" s="73">
        <v>22.6</v>
      </c>
      <c r="AS62" s="80"/>
      <c r="AT62" s="71"/>
      <c r="AU62" s="74">
        <f>AU61+1</f>
        <v>29</v>
      </c>
      <c r="AV62" s="78">
        <v>277.5</v>
      </c>
      <c r="AW62" s="78">
        <v>249.1</v>
      </c>
      <c r="AX62" s="78">
        <v>183.1</v>
      </c>
      <c r="AY62" s="78">
        <v>131.2</v>
      </c>
      <c r="AZ62" s="78">
        <v>88.5</v>
      </c>
      <c r="BA62" s="78">
        <v>224.8</v>
      </c>
      <c r="BB62" s="78">
        <v>163.9</v>
      </c>
      <c r="BC62" s="78">
        <v>116.8</v>
      </c>
      <c r="BD62" s="78">
        <v>63.6</v>
      </c>
      <c r="BE62" s="78">
        <v>146.7</v>
      </c>
      <c r="BF62" s="78">
        <v>104.2</v>
      </c>
      <c r="BG62" s="78">
        <v>50.4</v>
      </c>
      <c r="BH62" s="78">
        <v>42</v>
      </c>
    </row>
    <row r="63" ht="15" spans="31:60">
      <c r="AE63" s="51" t="str">
        <f>CONCATENATE(AF63,AG63,AH63)</f>
        <v>39155</v>
      </c>
      <c r="AF63" s="55">
        <v>39</v>
      </c>
      <c r="AG63" s="55">
        <v>15</v>
      </c>
      <c r="AH63" s="55">
        <v>5</v>
      </c>
      <c r="AI63" s="73">
        <v>1.9</v>
      </c>
      <c r="AJ63" s="73">
        <v>3.7</v>
      </c>
      <c r="AK63" s="73">
        <v>5.5</v>
      </c>
      <c r="AL63" s="73">
        <v>7.4</v>
      </c>
      <c r="AM63" s="73">
        <v>9.2</v>
      </c>
      <c r="AN63" s="73">
        <v>11</v>
      </c>
      <c r="AO63" s="73">
        <v>12.8</v>
      </c>
      <c r="AP63" s="73">
        <v>16.3</v>
      </c>
      <c r="AQ63" s="73">
        <v>19.8</v>
      </c>
      <c r="AR63" s="73">
        <v>24.9</v>
      </c>
      <c r="AS63" s="80"/>
      <c r="AT63" s="71"/>
      <c r="AU63" s="74">
        <f>AU62+1</f>
        <v>30</v>
      </c>
      <c r="AV63" s="78">
        <v>278.9</v>
      </c>
      <c r="AW63" s="78">
        <v>250.5</v>
      </c>
      <c r="AX63" s="78">
        <v>184.1</v>
      </c>
      <c r="AY63" s="78">
        <v>131.8</v>
      </c>
      <c r="AZ63" s="78">
        <v>89</v>
      </c>
      <c r="BA63" s="78">
        <v>226.3</v>
      </c>
      <c r="BB63" s="78">
        <v>164.9</v>
      </c>
      <c r="BC63" s="78">
        <v>117.4</v>
      </c>
      <c r="BD63" s="78">
        <v>64</v>
      </c>
      <c r="BE63" s="78">
        <v>147.6</v>
      </c>
      <c r="BF63" s="78">
        <v>104.6</v>
      </c>
      <c r="BG63" s="78">
        <v>50.7</v>
      </c>
      <c r="BH63" s="78">
        <v>42.2</v>
      </c>
    </row>
    <row r="64" ht="15" spans="31:60">
      <c r="AE64" s="51" t="str">
        <f>CONCATENATE(AF64,AG64,AH64)</f>
        <v>40155</v>
      </c>
      <c r="AF64" s="55">
        <v>40</v>
      </c>
      <c r="AG64" s="55">
        <v>15</v>
      </c>
      <c r="AH64" s="55">
        <v>5</v>
      </c>
      <c r="AI64" s="73">
        <v>2.1</v>
      </c>
      <c r="AJ64" s="73">
        <v>4.1</v>
      </c>
      <c r="AK64" s="73">
        <v>6.1</v>
      </c>
      <c r="AL64" s="73">
        <v>8.1</v>
      </c>
      <c r="AM64" s="73">
        <v>10.1</v>
      </c>
      <c r="AN64" s="73">
        <v>12.1</v>
      </c>
      <c r="AO64" s="73">
        <v>14.1</v>
      </c>
      <c r="AP64" s="73">
        <v>18</v>
      </c>
      <c r="AQ64" s="73">
        <v>21.8</v>
      </c>
      <c r="AR64" s="73">
        <v>27.5</v>
      </c>
      <c r="AT64" s="71"/>
      <c r="AU64" s="74">
        <f>AU63+1</f>
        <v>31</v>
      </c>
      <c r="AV64" s="78">
        <v>280.4</v>
      </c>
      <c r="AW64" s="78">
        <v>252.1</v>
      </c>
      <c r="AX64" s="78">
        <v>185.1</v>
      </c>
      <c r="AY64" s="78">
        <v>132.5</v>
      </c>
      <c r="AZ64" s="78">
        <v>89.4</v>
      </c>
      <c r="BA64" s="78">
        <v>228</v>
      </c>
      <c r="BB64" s="78">
        <v>165.9</v>
      </c>
      <c r="BC64" s="78">
        <v>118</v>
      </c>
      <c r="BD64" s="78">
        <v>64.4</v>
      </c>
      <c r="BE64" s="78">
        <v>148.5</v>
      </c>
      <c r="BF64" s="78">
        <v>105.1</v>
      </c>
      <c r="BG64" s="78">
        <v>51</v>
      </c>
      <c r="BH64" s="78">
        <v>42.5</v>
      </c>
    </row>
    <row r="65" ht="15" spans="31:60">
      <c r="AE65" s="51" t="str">
        <f>CONCATENATE(AF65,AG65,AH65)</f>
        <v>41155</v>
      </c>
      <c r="AF65" s="55">
        <v>41</v>
      </c>
      <c r="AG65" s="55">
        <v>15</v>
      </c>
      <c r="AH65" s="55">
        <v>5</v>
      </c>
      <c r="AI65" s="73">
        <v>2.3</v>
      </c>
      <c r="AJ65" s="73">
        <v>4.6</v>
      </c>
      <c r="AK65" s="73">
        <v>6.8</v>
      </c>
      <c r="AL65" s="73">
        <v>9</v>
      </c>
      <c r="AM65" s="73">
        <v>11.2</v>
      </c>
      <c r="AN65" s="73">
        <v>13.4</v>
      </c>
      <c r="AO65" s="73">
        <v>15.6</v>
      </c>
      <c r="AP65" s="73">
        <v>19.9</v>
      </c>
      <c r="AQ65" s="73">
        <v>24.1</v>
      </c>
      <c r="AR65" s="73">
        <v>30.3</v>
      </c>
      <c r="AT65" s="71"/>
      <c r="AU65" s="74">
        <f>AU64+1</f>
        <v>32</v>
      </c>
      <c r="AV65" s="78">
        <v>282</v>
      </c>
      <c r="AW65" s="78">
        <v>253.8</v>
      </c>
      <c r="AX65" s="78">
        <v>186.2</v>
      </c>
      <c r="AY65" s="78">
        <v>133.3</v>
      </c>
      <c r="AZ65" s="78">
        <v>89.8</v>
      </c>
      <c r="BA65" s="78">
        <v>229.7</v>
      </c>
      <c r="BB65" s="78">
        <v>166.9</v>
      </c>
      <c r="BC65" s="78">
        <v>118.7</v>
      </c>
      <c r="BD65" s="78">
        <v>64.7</v>
      </c>
      <c r="BE65" s="78">
        <v>149.4</v>
      </c>
      <c r="BF65" s="78">
        <v>105.8</v>
      </c>
      <c r="BG65" s="78">
        <v>51.3</v>
      </c>
      <c r="BH65" s="78">
        <v>42.8</v>
      </c>
    </row>
    <row r="66" ht="15" spans="31:60">
      <c r="AE66" s="51" t="str">
        <f>CONCATENATE(AF66,AG66,AH66)</f>
        <v>42155</v>
      </c>
      <c r="AF66" s="55">
        <v>42</v>
      </c>
      <c r="AG66" s="55">
        <v>15</v>
      </c>
      <c r="AH66" s="55">
        <v>5</v>
      </c>
      <c r="AI66" s="73">
        <v>2.5</v>
      </c>
      <c r="AJ66" s="73">
        <v>5</v>
      </c>
      <c r="AK66" s="73">
        <v>7.5</v>
      </c>
      <c r="AL66" s="73">
        <v>10</v>
      </c>
      <c r="AM66" s="73">
        <v>12.4</v>
      </c>
      <c r="AN66" s="73">
        <v>14.9</v>
      </c>
      <c r="AO66" s="73">
        <v>17.3</v>
      </c>
      <c r="AP66" s="73">
        <v>22</v>
      </c>
      <c r="AQ66" s="73">
        <v>26.6</v>
      </c>
      <c r="AR66" s="73">
        <v>33.5</v>
      </c>
      <c r="AT66" s="71"/>
      <c r="AU66" s="74">
        <f>AU65+1</f>
        <v>33</v>
      </c>
      <c r="AV66" s="78">
        <v>283.7</v>
      </c>
      <c r="AW66" s="78">
        <v>255.5</v>
      </c>
      <c r="AX66" s="78">
        <v>187.4</v>
      </c>
      <c r="AY66" s="78">
        <v>134</v>
      </c>
      <c r="AZ66" s="78">
        <v>90.3</v>
      </c>
      <c r="BA66" s="78">
        <v>231.5</v>
      </c>
      <c r="BB66" s="78">
        <v>168</v>
      </c>
      <c r="BC66" s="78">
        <v>119.3</v>
      </c>
      <c r="BD66" s="78">
        <v>65.1</v>
      </c>
      <c r="BE66" s="78">
        <v>150.4</v>
      </c>
      <c r="BF66" s="78">
        <v>106.3</v>
      </c>
      <c r="BG66" s="78">
        <v>51.6</v>
      </c>
      <c r="BH66" s="78">
        <v>43.1</v>
      </c>
    </row>
    <row r="67" ht="15" spans="31:60">
      <c r="AE67" s="51" t="str">
        <f>CONCATENATE(AF67,AG67,AH67)</f>
        <v>43155</v>
      </c>
      <c r="AF67" s="55">
        <v>43</v>
      </c>
      <c r="AG67" s="55">
        <v>15</v>
      </c>
      <c r="AH67" s="55">
        <v>5</v>
      </c>
      <c r="AI67" s="73">
        <v>2.8</v>
      </c>
      <c r="AJ67" s="73">
        <v>5.6</v>
      </c>
      <c r="AK67" s="73">
        <v>8.4</v>
      </c>
      <c r="AL67" s="73">
        <v>11.1</v>
      </c>
      <c r="AM67" s="73">
        <v>13.8</v>
      </c>
      <c r="AN67" s="73">
        <v>16.5</v>
      </c>
      <c r="AO67" s="73">
        <v>19.1</v>
      </c>
      <c r="AP67" s="73">
        <v>24.3</v>
      </c>
      <c r="AQ67" s="73">
        <v>29.4</v>
      </c>
      <c r="AR67" s="73">
        <v>36.9</v>
      </c>
      <c r="AT67" s="71"/>
      <c r="AU67" s="74">
        <f>AU66+1</f>
        <v>34</v>
      </c>
      <c r="AV67" s="78">
        <v>285.4</v>
      </c>
      <c r="AW67" s="78">
        <v>257.4</v>
      </c>
      <c r="AX67" s="78">
        <v>188.6</v>
      </c>
      <c r="AY67" s="78">
        <v>134.8</v>
      </c>
      <c r="AZ67" s="78">
        <v>90.8</v>
      </c>
      <c r="BA67" s="78">
        <v>233.5</v>
      </c>
      <c r="BB67" s="78">
        <v>169.1</v>
      </c>
      <c r="BC67" s="78">
        <v>120</v>
      </c>
      <c r="BD67" s="78">
        <v>65.5</v>
      </c>
      <c r="BE67" s="78">
        <v>151.5</v>
      </c>
      <c r="BF67" s="78">
        <v>106.9</v>
      </c>
      <c r="BG67" s="78">
        <v>51.9</v>
      </c>
      <c r="BH67" s="78">
        <v>43.4</v>
      </c>
    </row>
    <row r="68" ht="15" spans="31:60">
      <c r="AE68" s="51" t="str">
        <f t="shared" ref="AE68:AE131" si="4">CONCATENATE(AF68,AG68,AH68)</f>
        <v>44155</v>
      </c>
      <c r="AF68" s="55">
        <v>44</v>
      </c>
      <c r="AG68" s="55">
        <v>15</v>
      </c>
      <c r="AH68" s="55">
        <v>5</v>
      </c>
      <c r="AI68" s="73">
        <v>3.1</v>
      </c>
      <c r="AJ68" s="73">
        <v>6.2</v>
      </c>
      <c r="AK68" s="73">
        <v>9.3</v>
      </c>
      <c r="AL68" s="73">
        <v>12.3</v>
      </c>
      <c r="AM68" s="73">
        <v>15.3</v>
      </c>
      <c r="AN68" s="73">
        <v>18.2</v>
      </c>
      <c r="AO68" s="73">
        <v>21.1</v>
      </c>
      <c r="AP68" s="73">
        <v>26.9</v>
      </c>
      <c r="AQ68" s="73">
        <v>32.5</v>
      </c>
      <c r="AR68" s="73">
        <v>40.7</v>
      </c>
      <c r="AT68" s="71"/>
      <c r="AU68" s="74">
        <f>AU67+1</f>
        <v>35</v>
      </c>
      <c r="AV68" s="78">
        <v>287.3</v>
      </c>
      <c r="AW68" s="78">
        <v>259.4</v>
      </c>
      <c r="AX68" s="78">
        <v>189.8</v>
      </c>
      <c r="AY68" s="78">
        <v>135.6</v>
      </c>
      <c r="AZ68" s="78">
        <v>91.4</v>
      </c>
      <c r="BA68" s="78">
        <v>235.7</v>
      </c>
      <c r="BB68" s="78">
        <v>170.3</v>
      </c>
      <c r="BC68" s="78">
        <v>120.7</v>
      </c>
      <c r="BD68" s="78">
        <v>66</v>
      </c>
      <c r="BE68" s="78">
        <v>152.6</v>
      </c>
      <c r="BF68" s="78">
        <v>107.4</v>
      </c>
      <c r="BG68" s="78">
        <v>52.3</v>
      </c>
      <c r="BH68" s="78">
        <v>43.7</v>
      </c>
    </row>
    <row r="69" ht="15" spans="31:60">
      <c r="AE69" s="51" t="str">
        <f>CONCATENATE(AF69,AG69,AH69)</f>
        <v>45155</v>
      </c>
      <c r="AF69" s="55">
        <v>45</v>
      </c>
      <c r="AG69" s="55">
        <v>15</v>
      </c>
      <c r="AH69" s="55">
        <v>5</v>
      </c>
      <c r="AI69" s="73">
        <v>3.5</v>
      </c>
      <c r="AJ69" s="73">
        <v>6.9</v>
      </c>
      <c r="AK69" s="73">
        <v>10.3</v>
      </c>
      <c r="AL69" s="73">
        <v>13.6</v>
      </c>
      <c r="AM69" s="73">
        <v>16.9</v>
      </c>
      <c r="AN69" s="73">
        <v>20.2</v>
      </c>
      <c r="AO69" s="73">
        <v>23.4</v>
      </c>
      <c r="AP69" s="73">
        <v>29.7</v>
      </c>
      <c r="AQ69" s="73">
        <v>35.9</v>
      </c>
      <c r="AR69" s="73">
        <v>44.9</v>
      </c>
      <c r="AT69" s="71"/>
      <c r="AU69" s="74">
        <f>AU68+1</f>
        <v>36</v>
      </c>
      <c r="AV69" s="78">
        <v>289.3</v>
      </c>
      <c r="AW69" s="78">
        <v>261.6</v>
      </c>
      <c r="AX69" s="78">
        <v>191.1</v>
      </c>
      <c r="AY69" s="78">
        <v>136.5</v>
      </c>
      <c r="AZ69" s="78">
        <v>92</v>
      </c>
      <c r="BA69" s="78">
        <v>238</v>
      </c>
      <c r="BB69" s="78">
        <v>171.6</v>
      </c>
      <c r="BC69" s="78">
        <v>121.4</v>
      </c>
      <c r="BD69" s="78">
        <v>66.5</v>
      </c>
      <c r="BE69" s="78">
        <v>153.8</v>
      </c>
      <c r="BF69" s="78">
        <v>108</v>
      </c>
      <c r="BG69" s="78">
        <v>52.7</v>
      </c>
      <c r="BH69" s="78">
        <v>44</v>
      </c>
    </row>
    <row r="70" ht="15" spans="31:60">
      <c r="AE70" s="51" t="str">
        <f>CONCATENATE(AF70,AG70,AH70)</f>
        <v>46155</v>
      </c>
      <c r="AF70" s="55">
        <v>46</v>
      </c>
      <c r="AG70" s="55">
        <v>15</v>
      </c>
      <c r="AH70" s="55">
        <v>5</v>
      </c>
      <c r="AI70" s="73">
        <v>3.8</v>
      </c>
      <c r="AJ70" s="73">
        <v>7.6</v>
      </c>
      <c r="AK70" s="73">
        <v>11.4</v>
      </c>
      <c r="AL70" s="73">
        <v>15</v>
      </c>
      <c r="AM70" s="73">
        <v>18.7</v>
      </c>
      <c r="AN70" s="73">
        <v>22.3</v>
      </c>
      <c r="AO70" s="73">
        <v>25.8</v>
      </c>
      <c r="AP70" s="73">
        <v>32.8</v>
      </c>
      <c r="AQ70" s="73">
        <v>39.6</v>
      </c>
      <c r="AR70" s="73">
        <v>49.4</v>
      </c>
      <c r="AT70" s="71"/>
      <c r="AU70" s="74">
        <f>AU69+1</f>
        <v>37</v>
      </c>
      <c r="AV70" s="78">
        <v>291.4</v>
      </c>
      <c r="AW70" s="78">
        <v>263.9</v>
      </c>
      <c r="AX70" s="78">
        <v>192.5</v>
      </c>
      <c r="AY70" s="78">
        <v>137.3</v>
      </c>
      <c r="AZ70" s="78">
        <v>92.5</v>
      </c>
      <c r="BA70" s="78">
        <v>240.4</v>
      </c>
      <c r="BB70" s="78">
        <v>172.9</v>
      </c>
      <c r="BC70" s="78">
        <v>122.2</v>
      </c>
      <c r="BD70" s="78">
        <v>66.9</v>
      </c>
      <c r="BE70" s="78">
        <v>155.1</v>
      </c>
      <c r="BF70" s="78">
        <v>108.7</v>
      </c>
      <c r="BG70" s="78">
        <v>53</v>
      </c>
      <c r="BH70" s="78">
        <v>44.3</v>
      </c>
    </row>
    <row r="71" ht="15" spans="31:60">
      <c r="AE71" s="51" t="str">
        <f>CONCATENATE(AF71,AG71,AH71)</f>
        <v>47155</v>
      </c>
      <c r="AF71" s="55">
        <v>47</v>
      </c>
      <c r="AG71" s="55">
        <v>15</v>
      </c>
      <c r="AH71" s="55">
        <v>5</v>
      </c>
      <c r="AI71" s="73">
        <v>4.2</v>
      </c>
      <c r="AJ71" s="73">
        <v>8.4</v>
      </c>
      <c r="AK71" s="73">
        <v>12.6</v>
      </c>
      <c r="AL71" s="73">
        <v>16.6</v>
      </c>
      <c r="AM71" s="73">
        <v>20.7</v>
      </c>
      <c r="AN71" s="73">
        <v>24.6</v>
      </c>
      <c r="AO71" s="73">
        <v>28.5</v>
      </c>
      <c r="AP71" s="73">
        <v>36.2</v>
      </c>
      <c r="AQ71" s="73">
        <v>43.6</v>
      </c>
      <c r="AR71" s="73">
        <v>54.4</v>
      </c>
      <c r="AT71" s="71"/>
      <c r="AU71" s="74">
        <f>AU70+1</f>
        <v>38</v>
      </c>
      <c r="AV71" s="78">
        <v>293.6</v>
      </c>
      <c r="AW71" s="78">
        <v>266.4</v>
      </c>
      <c r="AX71" s="78">
        <v>194</v>
      </c>
      <c r="AY71" s="78">
        <v>138.2</v>
      </c>
      <c r="AZ71" s="78">
        <v>93</v>
      </c>
      <c r="BA71" s="78">
        <v>243</v>
      </c>
      <c r="BB71" s="78">
        <v>174.4</v>
      </c>
      <c r="BC71" s="78">
        <v>122.9</v>
      </c>
      <c r="BD71" s="78">
        <v>67.4</v>
      </c>
      <c r="BE71" s="78">
        <v>156.4</v>
      </c>
      <c r="BF71" s="78">
        <v>109.3</v>
      </c>
      <c r="BG71" s="78">
        <v>53.4</v>
      </c>
      <c r="BH71" s="78">
        <v>44.7</v>
      </c>
    </row>
    <row r="72" ht="15" spans="31:60">
      <c r="AE72" s="51" t="str">
        <f>CONCATENATE(AF72,AG72,AH72)</f>
        <v>48155</v>
      </c>
      <c r="AF72" s="55">
        <v>48</v>
      </c>
      <c r="AG72" s="55">
        <v>15</v>
      </c>
      <c r="AH72" s="55">
        <v>5</v>
      </c>
      <c r="AI72" s="73">
        <v>4.7</v>
      </c>
      <c r="AJ72" s="73">
        <v>9.3</v>
      </c>
      <c r="AK72" s="73">
        <v>13.9</v>
      </c>
      <c r="AL72" s="73">
        <v>18.4</v>
      </c>
      <c r="AM72" s="73">
        <v>22.8</v>
      </c>
      <c r="AN72" s="73">
        <v>27.1</v>
      </c>
      <c r="AO72" s="73">
        <v>31.4</v>
      </c>
      <c r="AP72" s="73">
        <v>39.8</v>
      </c>
      <c r="AQ72" s="73">
        <v>48</v>
      </c>
      <c r="AR72" s="73">
        <v>59.7</v>
      </c>
      <c r="AT72" s="71"/>
      <c r="AU72" s="74">
        <f>AU71+1</f>
        <v>39</v>
      </c>
      <c r="AV72" s="78">
        <v>296</v>
      </c>
      <c r="AW72" s="78">
        <v>269</v>
      </c>
      <c r="AX72" s="78">
        <v>195.6</v>
      </c>
      <c r="AY72" s="78">
        <v>139.2</v>
      </c>
      <c r="AZ72" s="78">
        <v>93.5</v>
      </c>
      <c r="BA72" s="78">
        <v>245.9</v>
      </c>
      <c r="BB72" s="78">
        <v>175.9</v>
      </c>
      <c r="BC72" s="78">
        <v>123.8</v>
      </c>
      <c r="BD72" s="78">
        <v>67.9</v>
      </c>
      <c r="BE72" s="78">
        <v>157.8</v>
      </c>
      <c r="BF72" s="78">
        <v>110</v>
      </c>
      <c r="BG72" s="78">
        <v>53.8</v>
      </c>
      <c r="BH72" s="78">
        <v>45.1</v>
      </c>
    </row>
    <row r="73" ht="15" spans="31:60">
      <c r="AE73" s="51" t="str">
        <f>CONCATENATE(AF73,AG73,AH73)</f>
        <v>49155</v>
      </c>
      <c r="AF73" s="55">
        <v>49</v>
      </c>
      <c r="AG73" s="55">
        <v>15</v>
      </c>
      <c r="AH73" s="55">
        <v>5</v>
      </c>
      <c r="AI73" s="73">
        <v>5.2</v>
      </c>
      <c r="AJ73" s="73">
        <v>10.3</v>
      </c>
      <c r="AK73" s="73">
        <v>15.3</v>
      </c>
      <c r="AL73" s="73">
        <v>20.3</v>
      </c>
      <c r="AM73" s="73">
        <v>25.1</v>
      </c>
      <c r="AN73" s="73">
        <v>29.9</v>
      </c>
      <c r="AO73" s="73">
        <v>34.6</v>
      </c>
      <c r="AP73" s="73">
        <v>43.8</v>
      </c>
      <c r="AQ73" s="73">
        <v>52.7</v>
      </c>
      <c r="AR73" s="73">
        <v>65.6</v>
      </c>
      <c r="AT73" s="71"/>
      <c r="AU73" s="74">
        <f>AU72+1</f>
        <v>40</v>
      </c>
      <c r="AV73" s="78">
        <v>298.6</v>
      </c>
      <c r="AW73" s="78">
        <v>271.8</v>
      </c>
      <c r="AX73" s="78">
        <v>197.2</v>
      </c>
      <c r="AY73" s="78">
        <v>140.2</v>
      </c>
      <c r="AZ73" s="78">
        <v>94.1</v>
      </c>
      <c r="BA73" s="78">
        <v>249</v>
      </c>
      <c r="BB73" s="78">
        <v>177.5</v>
      </c>
      <c r="BC73" s="78">
        <v>124.6</v>
      </c>
      <c r="BD73" s="78">
        <v>68.4</v>
      </c>
      <c r="BE73" s="78">
        <v>159.3</v>
      </c>
      <c r="BF73" s="78">
        <v>110.7</v>
      </c>
      <c r="BG73" s="78">
        <v>54.4</v>
      </c>
      <c r="BH73" s="78">
        <v>45.5</v>
      </c>
    </row>
    <row r="74" ht="15" spans="31:60">
      <c r="AE74" s="51" t="str">
        <f>CONCATENATE(AF74,AG74,AH74)</f>
        <v>50155</v>
      </c>
      <c r="AF74" s="55">
        <v>50</v>
      </c>
      <c r="AG74" s="55">
        <v>15</v>
      </c>
      <c r="AH74" s="55">
        <v>5</v>
      </c>
      <c r="AI74" s="73">
        <v>5.7</v>
      </c>
      <c r="AJ74" s="73">
        <v>11.4</v>
      </c>
      <c r="AK74" s="73">
        <v>16.9</v>
      </c>
      <c r="AL74" s="73">
        <v>22.3</v>
      </c>
      <c r="AM74" s="73">
        <v>27.7</v>
      </c>
      <c r="AN74" s="73">
        <v>32.9</v>
      </c>
      <c r="AO74" s="73">
        <v>38.1</v>
      </c>
      <c r="AP74" s="73">
        <v>48.1</v>
      </c>
      <c r="AQ74" s="73">
        <v>57.9</v>
      </c>
      <c r="AR74" s="73">
        <v>71.8</v>
      </c>
      <c r="AT74" s="71"/>
      <c r="AU74" s="74">
        <f>AU73+1</f>
        <v>41</v>
      </c>
      <c r="AV74" s="78">
        <v>301.3</v>
      </c>
      <c r="AW74" s="78">
        <v>274.9</v>
      </c>
      <c r="AX74" s="78">
        <v>199</v>
      </c>
      <c r="AY74" s="78">
        <v>141.2</v>
      </c>
      <c r="AZ74" s="78">
        <v>94.7</v>
      </c>
      <c r="BA74" s="78">
        <v>252.3</v>
      </c>
      <c r="BB74" s="78">
        <v>179.2</v>
      </c>
      <c r="BC74" s="78">
        <v>125.5</v>
      </c>
      <c r="BD74" s="78">
        <v>69</v>
      </c>
      <c r="BE74" s="78">
        <v>160.9</v>
      </c>
      <c r="BF74" s="78">
        <v>111.4</v>
      </c>
      <c r="BG74" s="78">
        <v>54.8</v>
      </c>
      <c r="BH74" s="78">
        <v>45.9</v>
      </c>
    </row>
    <row r="75" ht="15" spans="31:60">
      <c r="AE75" s="51" t="str">
        <f>CONCATENATE(AF75,AG75,AH75)</f>
        <v>51155</v>
      </c>
      <c r="AF75" s="55">
        <v>51</v>
      </c>
      <c r="AG75" s="55">
        <v>15</v>
      </c>
      <c r="AH75" s="55">
        <v>5</v>
      </c>
      <c r="AI75" s="73">
        <v>6.3</v>
      </c>
      <c r="AJ75" s="73">
        <v>12.5</v>
      </c>
      <c r="AK75" s="73">
        <v>18.6</v>
      </c>
      <c r="AL75" s="73">
        <v>24.6</v>
      </c>
      <c r="AM75" s="73">
        <v>30.5</v>
      </c>
      <c r="AN75" s="73">
        <v>36.2</v>
      </c>
      <c r="AO75" s="73">
        <v>41.9</v>
      </c>
      <c r="AP75" s="73">
        <v>52.8</v>
      </c>
      <c r="AQ75" s="73">
        <v>63.4</v>
      </c>
      <c r="AR75" s="73">
        <v>78.6</v>
      </c>
      <c r="AT75" s="71"/>
      <c r="AU75" s="74">
        <f>AU74+1</f>
        <v>42</v>
      </c>
      <c r="AV75" s="78">
        <v>304.2</v>
      </c>
      <c r="AW75" s="78">
        <v>278.2</v>
      </c>
      <c r="AX75" s="78">
        <v>200.8</v>
      </c>
      <c r="AY75" s="78">
        <v>142.3</v>
      </c>
      <c r="AZ75" s="78">
        <v>95.2</v>
      </c>
      <c r="BA75" s="78">
        <v>255.9</v>
      </c>
      <c r="BB75" s="78">
        <v>181</v>
      </c>
      <c r="BC75" s="78">
        <v>126.5</v>
      </c>
      <c r="BD75" s="78">
        <v>69.5</v>
      </c>
      <c r="BE75" s="78">
        <v>162.7</v>
      </c>
      <c r="BF75" s="78">
        <v>112.2</v>
      </c>
      <c r="BG75" s="78">
        <v>55.3</v>
      </c>
      <c r="BH75" s="78">
        <v>46.3</v>
      </c>
    </row>
    <row r="76" ht="15" spans="31:60">
      <c r="AE76" s="51" t="str">
        <f>CONCATENATE(AF76,AG76,AH76)</f>
        <v>52155</v>
      </c>
      <c r="AF76" s="55">
        <v>52</v>
      </c>
      <c r="AG76" s="55">
        <v>15</v>
      </c>
      <c r="AH76" s="55">
        <v>5</v>
      </c>
      <c r="AI76" s="73">
        <v>7</v>
      </c>
      <c r="AJ76" s="73">
        <v>13.8</v>
      </c>
      <c r="AK76" s="73">
        <v>20.5</v>
      </c>
      <c r="AL76" s="73">
        <v>27.1</v>
      </c>
      <c r="AM76" s="73">
        <v>33.5</v>
      </c>
      <c r="AN76" s="73">
        <v>39.8</v>
      </c>
      <c r="AO76" s="73">
        <v>46</v>
      </c>
      <c r="AP76" s="73">
        <v>57.9</v>
      </c>
      <c r="AQ76" s="73">
        <v>69.5</v>
      </c>
      <c r="AR76" s="73">
        <v>85.9</v>
      </c>
      <c r="AT76" s="71"/>
      <c r="AU76" s="74">
        <f>AU75+1</f>
        <v>43</v>
      </c>
      <c r="AV76" s="78">
        <v>307.4</v>
      </c>
      <c r="AW76" s="78">
        <v>281.7</v>
      </c>
      <c r="AX76" s="78">
        <v>202.8</v>
      </c>
      <c r="AY76" s="78">
        <v>143.5</v>
      </c>
      <c r="AZ76" s="78">
        <v>95.7</v>
      </c>
      <c r="BA76" s="78">
        <v>259.7</v>
      </c>
      <c r="BB76" s="78">
        <v>182.9</v>
      </c>
      <c r="BC76" s="78">
        <v>127.5</v>
      </c>
      <c r="BD76" s="78">
        <v>70.1</v>
      </c>
      <c r="BE76" s="78">
        <v>164.5</v>
      </c>
      <c r="BF76" s="78">
        <v>113</v>
      </c>
      <c r="BG76" s="78">
        <v>55.8</v>
      </c>
      <c r="BH76" s="78">
        <v>46.8</v>
      </c>
    </row>
    <row r="77" ht="15" spans="31:60">
      <c r="AE77" s="51" t="str">
        <f>CONCATENATE(AF77,AG77,AH77)</f>
        <v>53155</v>
      </c>
      <c r="AF77" s="55">
        <v>53</v>
      </c>
      <c r="AG77" s="55">
        <v>15</v>
      </c>
      <c r="AH77" s="55">
        <v>5</v>
      </c>
      <c r="AI77" s="73">
        <v>7.7</v>
      </c>
      <c r="AJ77" s="73">
        <v>15.2</v>
      </c>
      <c r="AK77" s="73">
        <v>22.6</v>
      </c>
      <c r="AL77" s="73">
        <v>29.8</v>
      </c>
      <c r="AM77" s="73">
        <v>36.8</v>
      </c>
      <c r="AN77" s="73">
        <v>43.7</v>
      </c>
      <c r="AO77" s="73">
        <v>50.5</v>
      </c>
      <c r="AP77" s="73">
        <v>63.5</v>
      </c>
      <c r="AQ77" s="73">
        <v>76</v>
      </c>
      <c r="AR77" s="73">
        <v>93.9</v>
      </c>
      <c r="AT77" s="71"/>
      <c r="AU77" s="74">
        <f>AU76+1</f>
        <v>44</v>
      </c>
      <c r="AV77" s="78">
        <v>310.7</v>
      </c>
      <c r="AW77" s="78">
        <v>285.5</v>
      </c>
      <c r="AX77" s="78">
        <v>204.9</v>
      </c>
      <c r="AY77" s="78">
        <v>144.7</v>
      </c>
      <c r="AZ77" s="78">
        <v>96.4</v>
      </c>
      <c r="BA77" s="78">
        <v>264</v>
      </c>
      <c r="BB77" s="78">
        <v>185</v>
      </c>
      <c r="BC77" s="78">
        <v>128.6</v>
      </c>
      <c r="BD77" s="78">
        <v>70.7</v>
      </c>
      <c r="BE77" s="78">
        <v>166.5</v>
      </c>
      <c r="BF77" s="78">
        <v>113.8</v>
      </c>
      <c r="BG77" s="78">
        <v>56.3</v>
      </c>
      <c r="BH77" s="78">
        <v>47.2</v>
      </c>
    </row>
    <row r="78" ht="15" spans="31:60">
      <c r="AE78" s="51" t="str">
        <f>CONCATENATE(AF78,AG78,AH78)</f>
        <v>54155</v>
      </c>
      <c r="AF78" s="55">
        <v>54</v>
      </c>
      <c r="AG78" s="55">
        <v>15</v>
      </c>
      <c r="AH78" s="55">
        <v>5</v>
      </c>
      <c r="AI78" s="73">
        <v>8.5</v>
      </c>
      <c r="AJ78" s="73">
        <v>16.8</v>
      </c>
      <c r="AK78" s="73">
        <v>24.9</v>
      </c>
      <c r="AL78" s="73">
        <v>32.8</v>
      </c>
      <c r="AM78" s="73">
        <v>40.5</v>
      </c>
      <c r="AN78" s="73">
        <v>48</v>
      </c>
      <c r="AO78" s="73">
        <v>55.4</v>
      </c>
      <c r="AP78" s="73">
        <v>69.6</v>
      </c>
      <c r="AQ78" s="73">
        <v>83.2</v>
      </c>
      <c r="AR78" s="73">
        <v>102.5</v>
      </c>
      <c r="AT78" s="71"/>
      <c r="AU78" s="74">
        <f>AU77+1</f>
        <v>45</v>
      </c>
      <c r="AV78" s="78">
        <v>314.3</v>
      </c>
      <c r="AW78" s="78">
        <v>289.6</v>
      </c>
      <c r="AX78" s="78">
        <v>207.1</v>
      </c>
      <c r="AY78" s="78">
        <v>146</v>
      </c>
      <c r="AZ78" s="78">
        <v>96.9</v>
      </c>
      <c r="BA78" s="78">
        <v>268.6</v>
      </c>
      <c r="BB78" s="78">
        <v>187.3</v>
      </c>
      <c r="BC78" s="78">
        <v>129.7</v>
      </c>
      <c r="BD78" s="78">
        <v>71.4</v>
      </c>
      <c r="BE78" s="78">
        <v>168.6</v>
      </c>
      <c r="BF78" s="78">
        <v>114.7</v>
      </c>
      <c r="BG78" s="78">
        <v>56.9</v>
      </c>
      <c r="BH78" s="78">
        <v>47.7</v>
      </c>
    </row>
    <row r="79" ht="15" spans="31:60">
      <c r="AE79" s="51" t="str">
        <f>CONCATENATE(AF79,AG79,AH79)</f>
        <v>55155</v>
      </c>
      <c r="AF79" s="55">
        <v>55</v>
      </c>
      <c r="AG79" s="55">
        <v>15</v>
      </c>
      <c r="AH79" s="55">
        <v>5</v>
      </c>
      <c r="AI79" s="73">
        <v>9.4</v>
      </c>
      <c r="AJ79" s="73">
        <v>18.5</v>
      </c>
      <c r="AK79" s="73">
        <v>27.5</v>
      </c>
      <c r="AL79" s="73">
        <v>36.1</v>
      </c>
      <c r="AM79" s="73">
        <v>44.6</v>
      </c>
      <c r="AN79" s="73">
        <v>52.9</v>
      </c>
      <c r="AO79" s="73">
        <v>60.9</v>
      </c>
      <c r="AP79" s="73">
        <v>76.4</v>
      </c>
      <c r="AQ79" s="73">
        <v>91.2</v>
      </c>
      <c r="AR79" s="73">
        <v>112.1</v>
      </c>
      <c r="AT79" s="71"/>
      <c r="AU79" s="74">
        <f>AU78+1</f>
        <v>46</v>
      </c>
      <c r="AV79" s="79">
        <v>318.1</v>
      </c>
      <c r="AW79" s="79">
        <v>294</v>
      </c>
      <c r="AX79" s="78">
        <v>209.5</v>
      </c>
      <c r="AY79" s="78">
        <v>147.4</v>
      </c>
      <c r="AZ79" s="78">
        <v>97.6</v>
      </c>
      <c r="BA79" s="78">
        <v>273.6</v>
      </c>
      <c r="BB79" s="78">
        <v>189.6</v>
      </c>
      <c r="BC79" s="78">
        <v>130.9</v>
      </c>
      <c r="BD79" s="78">
        <v>72</v>
      </c>
      <c r="BE79" s="78">
        <v>170.9</v>
      </c>
      <c r="BF79" s="78">
        <v>115.6</v>
      </c>
      <c r="BG79" s="78">
        <v>57.4</v>
      </c>
      <c r="BH79" s="78">
        <v>48.2</v>
      </c>
    </row>
    <row r="80" ht="15" spans="31:60">
      <c r="AE80" s="51" t="str">
        <f>CONCATENATE(AF80,AG80,AH80)</f>
        <v>18157</v>
      </c>
      <c r="AF80" s="55">
        <v>18</v>
      </c>
      <c r="AG80" s="55">
        <v>15</v>
      </c>
      <c r="AH80" s="55">
        <v>7</v>
      </c>
      <c r="AI80" s="73">
        <v>0.3</v>
      </c>
      <c r="AJ80" s="73">
        <v>0.5</v>
      </c>
      <c r="AK80" s="73">
        <v>0.8</v>
      </c>
      <c r="AL80" s="73">
        <v>1.1</v>
      </c>
      <c r="AM80" s="73">
        <v>1.4</v>
      </c>
      <c r="AN80" s="73">
        <v>1.6</v>
      </c>
      <c r="AO80" s="73">
        <v>1.9</v>
      </c>
      <c r="AP80" s="73">
        <v>2.4</v>
      </c>
      <c r="AQ80" s="73">
        <v>3</v>
      </c>
      <c r="AR80" s="73">
        <v>3.8</v>
      </c>
      <c r="AT80" s="71"/>
      <c r="AU80" s="74">
        <f>AU79+1</f>
        <v>47</v>
      </c>
      <c r="AV80" s="79">
        <v>322.2</v>
      </c>
      <c r="AW80" s="79">
        <v>298.8</v>
      </c>
      <c r="AX80" s="78">
        <v>212</v>
      </c>
      <c r="AY80" s="78">
        <v>148.8</v>
      </c>
      <c r="AZ80" s="78">
        <v>98.5</v>
      </c>
      <c r="BA80" s="78">
        <v>279.1</v>
      </c>
      <c r="BB80" s="78">
        <v>192.2</v>
      </c>
      <c r="BC80" s="78">
        <v>132.1</v>
      </c>
      <c r="BD80" s="78">
        <v>72.7</v>
      </c>
      <c r="BE80" s="78">
        <v>173.4</v>
      </c>
      <c r="BF80" s="78">
        <v>116.5</v>
      </c>
      <c r="BG80" s="78">
        <v>58</v>
      </c>
      <c r="BH80" s="78">
        <v>48.7</v>
      </c>
    </row>
    <row r="81" ht="15" spans="31:60">
      <c r="AE81" s="51" t="str">
        <f>CONCATENATE(AF81,AG81,AH81)</f>
        <v>19157</v>
      </c>
      <c r="AF81" s="55">
        <v>19</v>
      </c>
      <c r="AG81" s="55">
        <v>15</v>
      </c>
      <c r="AH81" s="55">
        <v>7</v>
      </c>
      <c r="AI81" s="73">
        <v>0.3</v>
      </c>
      <c r="AJ81" s="73">
        <v>0.6</v>
      </c>
      <c r="AK81" s="73">
        <v>0.8</v>
      </c>
      <c r="AL81" s="73">
        <v>1.1</v>
      </c>
      <c r="AM81" s="73">
        <v>1.4</v>
      </c>
      <c r="AN81" s="73">
        <v>1.7</v>
      </c>
      <c r="AO81" s="73">
        <v>2</v>
      </c>
      <c r="AP81" s="73">
        <v>2.5</v>
      </c>
      <c r="AQ81" s="73">
        <v>3.1</v>
      </c>
      <c r="AR81" s="73">
        <v>3.9</v>
      </c>
      <c r="AT81" s="71"/>
      <c r="AU81" s="74">
        <f>AU80+1</f>
        <v>48</v>
      </c>
      <c r="AV81" s="79">
        <v>326.5</v>
      </c>
      <c r="AW81" s="79">
        <v>303.9</v>
      </c>
      <c r="AX81" s="78">
        <v>214.7</v>
      </c>
      <c r="AY81" s="78">
        <v>150.3</v>
      </c>
      <c r="AZ81" s="78">
        <v>99.4</v>
      </c>
      <c r="BA81" s="78">
        <v>285.2</v>
      </c>
      <c r="BB81" s="78">
        <v>194.9</v>
      </c>
      <c r="BC81" s="78">
        <v>133.4</v>
      </c>
      <c r="BD81" s="78">
        <v>73.4</v>
      </c>
      <c r="BE81" s="78">
        <v>176.1</v>
      </c>
      <c r="BF81" s="78">
        <v>117.5</v>
      </c>
      <c r="BG81" s="78">
        <v>58.6</v>
      </c>
      <c r="BH81" s="78">
        <v>49.3</v>
      </c>
    </row>
    <row r="82" ht="15" spans="31:60">
      <c r="AE82" s="51" t="str">
        <f>CONCATENATE(AF82,AG82,AH82)</f>
        <v>20157</v>
      </c>
      <c r="AF82" s="55">
        <v>20</v>
      </c>
      <c r="AG82" s="55">
        <v>15</v>
      </c>
      <c r="AH82" s="55">
        <v>7</v>
      </c>
      <c r="AI82" s="73">
        <v>0.3</v>
      </c>
      <c r="AJ82" s="73">
        <v>0.6</v>
      </c>
      <c r="AK82" s="73">
        <v>0.9</v>
      </c>
      <c r="AL82" s="73">
        <v>1.1</v>
      </c>
      <c r="AM82" s="73">
        <v>1.4</v>
      </c>
      <c r="AN82" s="73">
        <v>1.7</v>
      </c>
      <c r="AO82" s="73">
        <v>2</v>
      </c>
      <c r="AP82" s="73">
        <v>2.6</v>
      </c>
      <c r="AQ82" s="73">
        <v>3.1</v>
      </c>
      <c r="AR82" s="73">
        <v>4</v>
      </c>
      <c r="AT82" s="71"/>
      <c r="AU82" s="74">
        <f>AU81+1</f>
        <v>49</v>
      </c>
      <c r="AV82" s="79">
        <v>331.1</v>
      </c>
      <c r="AW82" s="79">
        <v>309.4</v>
      </c>
      <c r="AX82" s="78">
        <v>217.6</v>
      </c>
      <c r="AY82" s="78">
        <v>151.8</v>
      </c>
      <c r="AZ82" s="78">
        <v>100.3</v>
      </c>
      <c r="BA82" s="78">
        <v>291.9</v>
      </c>
      <c r="BB82" s="78">
        <v>197.9</v>
      </c>
      <c r="BC82" s="78">
        <v>134.7</v>
      </c>
      <c r="BD82" s="78">
        <v>74.1</v>
      </c>
      <c r="BE82" s="78">
        <v>179</v>
      </c>
      <c r="BF82" s="78">
        <v>118.5</v>
      </c>
      <c r="BG82" s="78">
        <v>59.2</v>
      </c>
      <c r="BH82" s="78">
        <v>49.9</v>
      </c>
    </row>
    <row r="83" ht="15" spans="31:60">
      <c r="AE83" s="51" t="str">
        <f>CONCATENATE(AF83,AG83,AH83)</f>
        <v>21157</v>
      </c>
      <c r="AF83" s="55">
        <v>21</v>
      </c>
      <c r="AG83" s="55">
        <v>15</v>
      </c>
      <c r="AH83" s="55">
        <v>7</v>
      </c>
      <c r="AI83" s="73">
        <v>0.3</v>
      </c>
      <c r="AJ83" s="73">
        <v>0.6</v>
      </c>
      <c r="AK83" s="73">
        <v>0.9</v>
      </c>
      <c r="AL83" s="73">
        <v>1.2</v>
      </c>
      <c r="AM83" s="73">
        <v>1.5</v>
      </c>
      <c r="AN83" s="73">
        <v>1.8</v>
      </c>
      <c r="AO83" s="73">
        <v>2.1</v>
      </c>
      <c r="AP83" s="73">
        <v>2.6</v>
      </c>
      <c r="AQ83" s="73">
        <v>3.2</v>
      </c>
      <c r="AR83" s="73">
        <v>4.1</v>
      </c>
      <c r="AT83" s="71"/>
      <c r="AU83" s="74">
        <f>AU82+1</f>
        <v>50</v>
      </c>
      <c r="AV83" s="79">
        <v>336</v>
      </c>
      <c r="AW83" s="79">
        <v>315.3</v>
      </c>
      <c r="AX83" s="78">
        <v>220.6</v>
      </c>
      <c r="AY83" s="78">
        <v>153.5</v>
      </c>
      <c r="AZ83" s="78">
        <v>101.2</v>
      </c>
      <c r="BA83" s="78">
        <v>299.2</v>
      </c>
      <c r="BB83" s="78">
        <v>201</v>
      </c>
      <c r="BC83" s="78">
        <v>136.1</v>
      </c>
      <c r="BD83" s="78">
        <v>74.9</v>
      </c>
      <c r="BE83" s="78">
        <v>182.2</v>
      </c>
      <c r="BF83" s="78">
        <v>119.5</v>
      </c>
      <c r="BG83" s="78">
        <v>59.9</v>
      </c>
      <c r="BH83" s="78">
        <v>50.5</v>
      </c>
    </row>
    <row r="84" ht="15" spans="31:60">
      <c r="AE84" s="51" t="str">
        <f>CONCATENATE(AF84,AG84,AH84)</f>
        <v>22157</v>
      </c>
      <c r="AF84" s="55">
        <v>22</v>
      </c>
      <c r="AG84" s="55">
        <v>15</v>
      </c>
      <c r="AH84" s="55">
        <v>7</v>
      </c>
      <c r="AI84" s="73">
        <v>0.3</v>
      </c>
      <c r="AJ84" s="73">
        <v>0.6</v>
      </c>
      <c r="AK84" s="73">
        <v>0.9</v>
      </c>
      <c r="AL84" s="73">
        <v>1.2</v>
      </c>
      <c r="AM84" s="73">
        <v>1.5</v>
      </c>
      <c r="AN84" s="73">
        <v>1.8</v>
      </c>
      <c r="AO84" s="73">
        <v>2.1</v>
      </c>
      <c r="AP84" s="73">
        <v>2.7</v>
      </c>
      <c r="AQ84" s="73">
        <v>3.3</v>
      </c>
      <c r="AR84" s="73">
        <v>4.2</v>
      </c>
      <c r="AT84" s="71"/>
      <c r="AU84" s="74">
        <f>AU83+1</f>
        <v>51</v>
      </c>
      <c r="AV84" s="79">
        <v>341.1</v>
      </c>
      <c r="AW84" s="79">
        <v>321.8</v>
      </c>
      <c r="AX84" s="78">
        <v>223.8</v>
      </c>
      <c r="AY84" s="78">
        <v>155.2</v>
      </c>
      <c r="AZ84" s="78">
        <v>102.2</v>
      </c>
      <c r="BA84" s="78">
        <v>307.4</v>
      </c>
      <c r="BB84" s="78">
        <v>204.4</v>
      </c>
      <c r="BC84" s="78">
        <v>137.5</v>
      </c>
      <c r="BD84" s="78">
        <v>75.6</v>
      </c>
      <c r="BE84" s="78">
        <v>185.7</v>
      </c>
      <c r="BF84" s="78">
        <v>120.6</v>
      </c>
      <c r="BG84" s="78">
        <v>60.5</v>
      </c>
      <c r="BH84" s="78">
        <v>0</v>
      </c>
    </row>
    <row r="85" ht="15" spans="31:60">
      <c r="AE85" s="51" t="str">
        <f>CONCATENATE(AF85,AG85,AH85)</f>
        <v>23157</v>
      </c>
      <c r="AF85" s="55">
        <v>23</v>
      </c>
      <c r="AG85" s="55">
        <v>15</v>
      </c>
      <c r="AH85" s="55">
        <v>7</v>
      </c>
      <c r="AI85" s="73">
        <v>0.3</v>
      </c>
      <c r="AJ85" s="73">
        <v>0.6</v>
      </c>
      <c r="AK85" s="73">
        <v>0.9</v>
      </c>
      <c r="AL85" s="73">
        <v>1.2</v>
      </c>
      <c r="AM85" s="73">
        <v>1.5</v>
      </c>
      <c r="AN85" s="73">
        <v>1.8</v>
      </c>
      <c r="AO85" s="73">
        <v>2.1</v>
      </c>
      <c r="AP85" s="73">
        <v>2.7</v>
      </c>
      <c r="AQ85" s="73">
        <v>3.4</v>
      </c>
      <c r="AR85" s="73">
        <v>4.3</v>
      </c>
      <c r="AT85" s="71"/>
      <c r="AU85" s="74">
        <f>AU84+1</f>
        <v>52</v>
      </c>
      <c r="AV85" s="79">
        <v>346.6</v>
      </c>
      <c r="AW85" s="79">
        <v>328.8</v>
      </c>
      <c r="AX85" s="78">
        <v>227.2</v>
      </c>
      <c r="AY85" s="78">
        <v>156.9</v>
      </c>
      <c r="AZ85" s="78">
        <v>103.4</v>
      </c>
      <c r="BA85" s="78">
        <v>316.6</v>
      </c>
      <c r="BB85" s="78">
        <v>208.1</v>
      </c>
      <c r="BC85" s="78">
        <v>139</v>
      </c>
      <c r="BD85" s="78">
        <v>76.4</v>
      </c>
      <c r="BE85" s="78">
        <v>189.5</v>
      </c>
      <c r="BF85" s="78">
        <v>121.7</v>
      </c>
      <c r="BG85" s="78">
        <v>61.2</v>
      </c>
      <c r="BH85" s="78">
        <v>0</v>
      </c>
    </row>
    <row r="86" ht="15" spans="31:60">
      <c r="AE86" s="51" t="str">
        <f>CONCATENATE(AF86,AG86,AH86)</f>
        <v>24157</v>
      </c>
      <c r="AF86" s="55">
        <v>24</v>
      </c>
      <c r="AG86" s="55">
        <v>15</v>
      </c>
      <c r="AH86" s="55">
        <v>7</v>
      </c>
      <c r="AI86" s="73">
        <v>0.3</v>
      </c>
      <c r="AJ86" s="73">
        <v>0.6</v>
      </c>
      <c r="AK86" s="73">
        <v>0.9</v>
      </c>
      <c r="AL86" s="73">
        <v>1.2</v>
      </c>
      <c r="AM86" s="73">
        <v>1.6</v>
      </c>
      <c r="AN86" s="73">
        <v>1.9</v>
      </c>
      <c r="AO86" s="73">
        <v>2.2</v>
      </c>
      <c r="AP86" s="73">
        <v>2.8</v>
      </c>
      <c r="AQ86" s="73">
        <v>3.4</v>
      </c>
      <c r="AR86" s="73">
        <v>4.4</v>
      </c>
      <c r="AT86" s="71"/>
      <c r="AU86" s="74">
        <f>AU85+1</f>
        <v>53</v>
      </c>
      <c r="AV86" s="79">
        <v>352.4</v>
      </c>
      <c r="AW86" s="79">
        <v>336.5</v>
      </c>
      <c r="AX86" s="78">
        <v>230.9</v>
      </c>
      <c r="AY86" s="78">
        <v>158.8</v>
      </c>
      <c r="AZ86" s="78">
        <v>104.5</v>
      </c>
      <c r="BA86" s="78">
        <v>327</v>
      </c>
      <c r="BB86" s="78">
        <v>212</v>
      </c>
      <c r="BC86" s="78">
        <v>140.6</v>
      </c>
      <c r="BD86" s="78">
        <v>77.2</v>
      </c>
      <c r="BE86" s="78">
        <v>193.7</v>
      </c>
      <c r="BF86" s="78">
        <v>122.9</v>
      </c>
      <c r="BG86" s="78">
        <v>62</v>
      </c>
      <c r="BH86" s="78">
        <v>0</v>
      </c>
    </row>
    <row r="87" ht="15" spans="31:60">
      <c r="AE87" s="51" t="str">
        <f>CONCATENATE(AF87,AG87,AH87)</f>
        <v>25157</v>
      </c>
      <c r="AF87" s="55">
        <v>25</v>
      </c>
      <c r="AG87" s="55">
        <v>15</v>
      </c>
      <c r="AH87" s="55">
        <v>7</v>
      </c>
      <c r="AI87" s="73">
        <v>0.3</v>
      </c>
      <c r="AJ87" s="73">
        <v>0.6</v>
      </c>
      <c r="AK87" s="73">
        <v>1</v>
      </c>
      <c r="AL87" s="73">
        <v>1.3</v>
      </c>
      <c r="AM87" s="73">
        <v>1.6</v>
      </c>
      <c r="AN87" s="73">
        <v>1.9</v>
      </c>
      <c r="AO87" s="73">
        <v>2.2</v>
      </c>
      <c r="AP87" s="73">
        <v>2.9</v>
      </c>
      <c r="AQ87" s="73">
        <v>3.5</v>
      </c>
      <c r="AR87" s="73">
        <v>4.5</v>
      </c>
      <c r="AT87" s="71"/>
      <c r="AU87" s="74">
        <f>AU86+1</f>
        <v>54</v>
      </c>
      <c r="AV87" s="79">
        <v>358.6</v>
      </c>
      <c r="AW87" s="79">
        <v>344.9</v>
      </c>
      <c r="AX87" s="78">
        <v>234.8</v>
      </c>
      <c r="AY87" s="78">
        <v>160.7</v>
      </c>
      <c r="AZ87" s="78">
        <v>105.6</v>
      </c>
      <c r="BA87" s="78">
        <v>338.8</v>
      </c>
      <c r="BB87" s="78">
        <v>216.4</v>
      </c>
      <c r="BC87" s="78">
        <v>142.2</v>
      </c>
      <c r="BD87" s="78">
        <v>78</v>
      </c>
      <c r="BE87" s="78">
        <v>198.5</v>
      </c>
      <c r="BF87" s="78">
        <v>124.1</v>
      </c>
      <c r="BG87" s="78">
        <v>62.7</v>
      </c>
      <c r="BH87" s="78">
        <v>0</v>
      </c>
    </row>
    <row r="88" ht="15" spans="31:60">
      <c r="AE88" s="51" t="str">
        <f>CONCATENATE(AF88,AG88,AH88)</f>
        <v>26157</v>
      </c>
      <c r="AF88" s="55">
        <v>26</v>
      </c>
      <c r="AG88" s="55">
        <v>15</v>
      </c>
      <c r="AH88" s="55">
        <v>7</v>
      </c>
      <c r="AI88" s="73">
        <v>0.3</v>
      </c>
      <c r="AJ88" s="73">
        <v>0.7</v>
      </c>
      <c r="AK88" s="73">
        <v>1</v>
      </c>
      <c r="AL88" s="73">
        <v>1.3</v>
      </c>
      <c r="AM88" s="73">
        <v>1.6</v>
      </c>
      <c r="AN88" s="73">
        <v>2</v>
      </c>
      <c r="AO88" s="73">
        <v>2.3</v>
      </c>
      <c r="AP88" s="73">
        <v>3</v>
      </c>
      <c r="AQ88" s="73">
        <v>3.6</v>
      </c>
      <c r="AR88" s="73">
        <v>4.6</v>
      </c>
      <c r="AT88" s="71"/>
      <c r="AU88" s="74">
        <f>AU87+1</f>
        <v>55</v>
      </c>
      <c r="AV88" s="79">
        <v>365.2</v>
      </c>
      <c r="AW88" s="79">
        <v>354.3</v>
      </c>
      <c r="AX88" s="78">
        <v>239</v>
      </c>
      <c r="AY88" s="78">
        <v>162.8</v>
      </c>
      <c r="AZ88" s="78">
        <v>106.8</v>
      </c>
      <c r="BA88" s="78">
        <v>352.5</v>
      </c>
      <c r="BB88" s="78">
        <v>221.2</v>
      </c>
      <c r="BC88" s="78">
        <v>144</v>
      </c>
      <c r="BD88" s="78">
        <v>78.8</v>
      </c>
      <c r="BE88" s="78">
        <v>203.9</v>
      </c>
      <c r="BF88" s="78">
        <v>125.5</v>
      </c>
      <c r="BG88" s="78">
        <v>63.5</v>
      </c>
      <c r="BH88" s="78">
        <v>0</v>
      </c>
    </row>
    <row r="89" spans="31:46">
      <c r="AE89" s="51" t="str">
        <f>CONCATENATE(AF89,AG89,AH89)</f>
        <v>27157</v>
      </c>
      <c r="AF89" s="55">
        <v>27</v>
      </c>
      <c r="AG89" s="55">
        <v>15</v>
      </c>
      <c r="AH89" s="55">
        <v>7</v>
      </c>
      <c r="AI89" s="73">
        <v>0.3</v>
      </c>
      <c r="AJ89" s="73">
        <v>0.7</v>
      </c>
      <c r="AK89" s="73">
        <v>1</v>
      </c>
      <c r="AL89" s="73">
        <v>1.4</v>
      </c>
      <c r="AM89" s="73">
        <v>1.7</v>
      </c>
      <c r="AN89" s="73">
        <v>2</v>
      </c>
      <c r="AO89" s="73">
        <v>2.4</v>
      </c>
      <c r="AP89" s="73">
        <v>3.1</v>
      </c>
      <c r="AQ89" s="73">
        <v>3.7</v>
      </c>
      <c r="AR89" s="73">
        <v>4.7</v>
      </c>
      <c r="AT89" s="71"/>
    </row>
    <row r="90" spans="31:46">
      <c r="AE90" s="51" t="str">
        <f>CONCATENATE(AF90,AG90,AH90)</f>
        <v>28157</v>
      </c>
      <c r="AF90" s="55">
        <v>28</v>
      </c>
      <c r="AG90" s="55">
        <v>15</v>
      </c>
      <c r="AH90" s="55">
        <v>7</v>
      </c>
      <c r="AI90" s="73">
        <v>0.4</v>
      </c>
      <c r="AJ90" s="73">
        <v>0.7</v>
      </c>
      <c r="AK90" s="73">
        <v>1.1</v>
      </c>
      <c r="AL90" s="73">
        <v>1.4</v>
      </c>
      <c r="AM90" s="73">
        <v>1.8</v>
      </c>
      <c r="AN90" s="73">
        <v>2.1</v>
      </c>
      <c r="AO90" s="73">
        <v>2.5</v>
      </c>
      <c r="AP90" s="73">
        <v>3.2</v>
      </c>
      <c r="AQ90" s="73">
        <v>3.9</v>
      </c>
      <c r="AR90" s="73">
        <v>4.9</v>
      </c>
      <c r="AT90" s="71"/>
    </row>
    <row r="91" spans="31:46">
      <c r="AE91" s="51" t="str">
        <f>CONCATENATE(AF91,AG91,AH91)</f>
        <v>29157</v>
      </c>
      <c r="AF91" s="55">
        <v>29</v>
      </c>
      <c r="AG91" s="55">
        <v>15</v>
      </c>
      <c r="AH91" s="55">
        <v>7</v>
      </c>
      <c r="AI91" s="73">
        <v>0.4</v>
      </c>
      <c r="AJ91" s="73">
        <v>0.7</v>
      </c>
      <c r="AK91" s="73">
        <v>1.1</v>
      </c>
      <c r="AL91" s="73">
        <v>1.5</v>
      </c>
      <c r="AM91" s="73">
        <v>1.9</v>
      </c>
      <c r="AN91" s="73">
        <v>2.2</v>
      </c>
      <c r="AO91" s="73">
        <v>2.6</v>
      </c>
      <c r="AP91" s="73">
        <v>3.3</v>
      </c>
      <c r="AQ91" s="73">
        <v>4.1</v>
      </c>
      <c r="AR91" s="73">
        <v>5.2</v>
      </c>
      <c r="AT91" s="71"/>
    </row>
    <row r="92" spans="31:46">
      <c r="AE92" s="51" t="str">
        <f>CONCATENATE(AF92,AG92,AH92)</f>
        <v>30157</v>
      </c>
      <c r="AF92" s="55">
        <v>30</v>
      </c>
      <c r="AG92" s="55">
        <v>15</v>
      </c>
      <c r="AH92" s="55">
        <v>7</v>
      </c>
      <c r="AI92" s="73">
        <v>0.4</v>
      </c>
      <c r="AJ92" s="73">
        <v>0.8</v>
      </c>
      <c r="AK92" s="73">
        <v>1.2</v>
      </c>
      <c r="AL92" s="73">
        <v>1.6</v>
      </c>
      <c r="AM92" s="73">
        <v>1.9</v>
      </c>
      <c r="AN92" s="73">
        <v>2.3</v>
      </c>
      <c r="AO92" s="73">
        <v>2.7</v>
      </c>
      <c r="AP92" s="73">
        <v>3.5</v>
      </c>
      <c r="AQ92" s="73">
        <v>4.3</v>
      </c>
      <c r="AR92" s="73">
        <v>5.4</v>
      </c>
      <c r="AT92" s="71"/>
    </row>
    <row r="93" spans="31:46">
      <c r="AE93" s="51" t="str">
        <f>CONCATENATE(AF93,AG93,AH93)</f>
        <v>31157</v>
      </c>
      <c r="AF93" s="55">
        <v>31</v>
      </c>
      <c r="AG93" s="55">
        <v>15</v>
      </c>
      <c r="AH93" s="55">
        <v>7</v>
      </c>
      <c r="AI93" s="73">
        <v>0.4</v>
      </c>
      <c r="AJ93" s="73">
        <v>0.8</v>
      </c>
      <c r="AK93" s="73">
        <v>1.2</v>
      </c>
      <c r="AL93" s="73">
        <v>1.7</v>
      </c>
      <c r="AM93" s="73">
        <v>2.1</v>
      </c>
      <c r="AN93" s="73">
        <v>2.5</v>
      </c>
      <c r="AO93" s="73">
        <v>2.9</v>
      </c>
      <c r="AP93" s="73">
        <v>3.7</v>
      </c>
      <c r="AQ93" s="73">
        <v>4.5</v>
      </c>
      <c r="AR93" s="73">
        <v>5.7</v>
      </c>
      <c r="AT93" s="71"/>
    </row>
    <row r="94" spans="31:46">
      <c r="AE94" s="51" t="str">
        <f>CONCATENATE(AF94,AG94,AH94)</f>
        <v>32157</v>
      </c>
      <c r="AF94" s="55">
        <v>32</v>
      </c>
      <c r="AG94" s="55">
        <v>15</v>
      </c>
      <c r="AH94" s="55">
        <v>7</v>
      </c>
      <c r="AI94" s="73">
        <v>0.4</v>
      </c>
      <c r="AJ94" s="73">
        <v>0.9</v>
      </c>
      <c r="AK94" s="73">
        <v>1.3</v>
      </c>
      <c r="AL94" s="73">
        <v>1.8</v>
      </c>
      <c r="AM94" s="73">
        <v>2.2</v>
      </c>
      <c r="AN94" s="73">
        <v>2.6</v>
      </c>
      <c r="AO94" s="73">
        <v>3.1</v>
      </c>
      <c r="AP94" s="73">
        <v>3.9</v>
      </c>
      <c r="AQ94" s="73">
        <v>4.8</v>
      </c>
      <c r="AR94" s="73">
        <v>6.1</v>
      </c>
      <c r="AT94" s="71"/>
    </row>
    <row r="95" spans="31:46">
      <c r="AE95" s="51" t="str">
        <f>CONCATENATE(AF95,AG95,AH95)</f>
        <v>33157</v>
      </c>
      <c r="AF95" s="55">
        <v>33</v>
      </c>
      <c r="AG95" s="55">
        <v>15</v>
      </c>
      <c r="AH95" s="55">
        <v>7</v>
      </c>
      <c r="AI95" s="73">
        <v>0.5</v>
      </c>
      <c r="AJ95" s="73">
        <v>0.9</v>
      </c>
      <c r="AK95" s="73">
        <v>1.4</v>
      </c>
      <c r="AL95" s="73">
        <v>1.9</v>
      </c>
      <c r="AM95" s="73">
        <v>2.4</v>
      </c>
      <c r="AN95" s="73">
        <v>2.8</v>
      </c>
      <c r="AO95" s="73">
        <v>3.3</v>
      </c>
      <c r="AP95" s="73">
        <v>4.2</v>
      </c>
      <c r="AQ95" s="73">
        <v>5.2</v>
      </c>
      <c r="AR95" s="73">
        <v>6.5</v>
      </c>
      <c r="AT95" s="71"/>
    </row>
    <row r="96" spans="31:46">
      <c r="AE96" s="51" t="str">
        <f>CONCATENATE(AF96,AG96,AH96)</f>
        <v>34157</v>
      </c>
      <c r="AF96" s="55">
        <v>34</v>
      </c>
      <c r="AG96" s="55">
        <v>15</v>
      </c>
      <c r="AH96" s="55">
        <v>7</v>
      </c>
      <c r="AI96" s="73">
        <v>0.5</v>
      </c>
      <c r="AJ96" s="73">
        <v>1</v>
      </c>
      <c r="AK96" s="73">
        <v>1.5</v>
      </c>
      <c r="AL96" s="73">
        <v>2</v>
      </c>
      <c r="AM96" s="73">
        <v>2.5</v>
      </c>
      <c r="AN96" s="73">
        <v>3</v>
      </c>
      <c r="AO96" s="73">
        <v>3.5</v>
      </c>
      <c r="AP96" s="73">
        <v>4.6</v>
      </c>
      <c r="AQ96" s="73">
        <v>5.6</v>
      </c>
      <c r="AR96" s="73">
        <v>7</v>
      </c>
      <c r="AT96" s="71"/>
    </row>
    <row r="97" spans="31:46">
      <c r="AE97" s="51" t="str">
        <f>CONCATENATE(AF97,AG97,AH97)</f>
        <v>35157</v>
      </c>
      <c r="AF97" s="55">
        <v>35</v>
      </c>
      <c r="AG97" s="55">
        <v>15</v>
      </c>
      <c r="AH97" s="55">
        <v>7</v>
      </c>
      <c r="AI97" s="73">
        <v>0.6</v>
      </c>
      <c r="AJ97" s="73">
        <v>1.1</v>
      </c>
      <c r="AK97" s="73">
        <v>1.7</v>
      </c>
      <c r="AL97" s="73">
        <v>2.2</v>
      </c>
      <c r="AM97" s="73">
        <v>2.8</v>
      </c>
      <c r="AN97" s="73">
        <v>3.3</v>
      </c>
      <c r="AO97" s="73">
        <v>3.8</v>
      </c>
      <c r="AP97" s="73">
        <v>4.9</v>
      </c>
      <c r="AQ97" s="73">
        <v>6</v>
      </c>
      <c r="AR97" s="73">
        <v>7.6</v>
      </c>
      <c r="AT97" s="71"/>
    </row>
    <row r="98" spans="31:46">
      <c r="AE98" s="51" t="str">
        <f>CONCATENATE(AF98,AG98,AH98)</f>
        <v>36157</v>
      </c>
      <c r="AF98" s="55">
        <v>36</v>
      </c>
      <c r="AG98" s="55">
        <v>15</v>
      </c>
      <c r="AH98" s="55">
        <v>7</v>
      </c>
      <c r="AI98" s="73">
        <v>0.6</v>
      </c>
      <c r="AJ98" s="73">
        <v>1.2</v>
      </c>
      <c r="AK98" s="73">
        <v>1.8</v>
      </c>
      <c r="AL98" s="73">
        <v>2.4</v>
      </c>
      <c r="AM98" s="73">
        <v>3</v>
      </c>
      <c r="AN98" s="73">
        <v>3.6</v>
      </c>
      <c r="AO98" s="73">
        <v>4.2</v>
      </c>
      <c r="AP98" s="73">
        <v>5.4</v>
      </c>
      <c r="AQ98" s="73">
        <v>6.5</v>
      </c>
      <c r="AR98" s="73">
        <v>8.3</v>
      </c>
      <c r="AT98" s="71"/>
    </row>
    <row r="99" spans="31:46">
      <c r="AE99" s="51" t="str">
        <f>CONCATENATE(AF99,AG99,AH99)</f>
        <v>37157</v>
      </c>
      <c r="AF99" s="55">
        <v>37</v>
      </c>
      <c r="AG99" s="55">
        <v>15</v>
      </c>
      <c r="AH99" s="55">
        <v>7</v>
      </c>
      <c r="AI99" s="73">
        <v>0.7</v>
      </c>
      <c r="AJ99" s="73">
        <v>1.3</v>
      </c>
      <c r="AK99" s="73">
        <v>2</v>
      </c>
      <c r="AL99" s="73">
        <v>2.6</v>
      </c>
      <c r="AM99" s="73">
        <v>3.3</v>
      </c>
      <c r="AN99" s="73">
        <v>3.9</v>
      </c>
      <c r="AO99" s="73">
        <v>4.6</v>
      </c>
      <c r="AP99" s="73">
        <v>5.9</v>
      </c>
      <c r="AQ99" s="73">
        <v>7.2</v>
      </c>
      <c r="AR99" s="73">
        <v>9.1</v>
      </c>
      <c r="AT99" s="71"/>
    </row>
    <row r="100" spans="31:46">
      <c r="AE100" s="51" t="str">
        <f>CONCATENATE(AF100,AG100,AH100)</f>
        <v>38157</v>
      </c>
      <c r="AF100" s="55">
        <v>38</v>
      </c>
      <c r="AG100" s="55">
        <v>15</v>
      </c>
      <c r="AH100" s="55">
        <v>7</v>
      </c>
      <c r="AI100" s="73">
        <v>0.7</v>
      </c>
      <c r="AJ100" s="73">
        <v>1.5</v>
      </c>
      <c r="AK100" s="73">
        <v>2.2</v>
      </c>
      <c r="AL100" s="73">
        <v>2.9</v>
      </c>
      <c r="AM100" s="73">
        <v>3.6</v>
      </c>
      <c r="AN100" s="73">
        <v>4.3</v>
      </c>
      <c r="AO100" s="73">
        <v>5</v>
      </c>
      <c r="AP100" s="73">
        <v>6.4</v>
      </c>
      <c r="AQ100" s="73">
        <v>7.8</v>
      </c>
      <c r="AR100" s="73">
        <v>9.9</v>
      </c>
      <c r="AT100" s="71"/>
    </row>
    <row r="101" spans="31:46">
      <c r="AE101" s="51" t="str">
        <f>CONCATENATE(AF101,AG101,AH101)</f>
        <v>39157</v>
      </c>
      <c r="AF101" s="55">
        <v>39</v>
      </c>
      <c r="AG101" s="55">
        <v>15</v>
      </c>
      <c r="AH101" s="55">
        <v>7</v>
      </c>
      <c r="AI101" s="73">
        <v>0.8</v>
      </c>
      <c r="AJ101" s="73">
        <v>1.6</v>
      </c>
      <c r="AK101" s="73">
        <v>2.4</v>
      </c>
      <c r="AL101" s="73">
        <v>3.2</v>
      </c>
      <c r="AM101" s="73">
        <v>4</v>
      </c>
      <c r="AN101" s="73">
        <v>4.8</v>
      </c>
      <c r="AO101" s="73">
        <v>5.5</v>
      </c>
      <c r="AP101" s="73">
        <v>7.1</v>
      </c>
      <c r="AQ101" s="73">
        <v>8.6</v>
      </c>
      <c r="AR101" s="73">
        <v>10.9</v>
      </c>
      <c r="AT101" s="71"/>
    </row>
    <row r="102" spans="31:46">
      <c r="AE102" s="51" t="str">
        <f>CONCATENATE(AF102,AG102,AH102)</f>
        <v>40157</v>
      </c>
      <c r="AF102" s="55">
        <v>40</v>
      </c>
      <c r="AG102" s="55">
        <v>15</v>
      </c>
      <c r="AH102" s="55">
        <v>7</v>
      </c>
      <c r="AI102" s="73">
        <v>0.9</v>
      </c>
      <c r="AJ102" s="73">
        <v>1.8</v>
      </c>
      <c r="AK102" s="73">
        <v>2.6</v>
      </c>
      <c r="AL102" s="73">
        <v>3.5</v>
      </c>
      <c r="AM102" s="73">
        <v>4.4</v>
      </c>
      <c r="AN102" s="73">
        <v>5.3</v>
      </c>
      <c r="AO102" s="73">
        <v>6.1</v>
      </c>
      <c r="AP102" s="73">
        <v>7.8</v>
      </c>
      <c r="AQ102" s="73">
        <v>9.5</v>
      </c>
      <c r="AR102" s="73">
        <v>12</v>
      </c>
      <c r="AT102" s="71"/>
    </row>
    <row r="103" spans="31:46">
      <c r="AE103" s="51" t="str">
        <f>CONCATENATE(AF103,AG103,AH103)</f>
        <v>41157</v>
      </c>
      <c r="AF103" s="55">
        <v>41</v>
      </c>
      <c r="AG103" s="55">
        <v>15</v>
      </c>
      <c r="AH103" s="55">
        <v>7</v>
      </c>
      <c r="AI103" s="73">
        <v>1</v>
      </c>
      <c r="AJ103" s="73">
        <v>2</v>
      </c>
      <c r="AK103" s="73">
        <v>2.9</v>
      </c>
      <c r="AL103" s="73">
        <v>3.9</v>
      </c>
      <c r="AM103" s="73">
        <v>4.9</v>
      </c>
      <c r="AN103" s="73">
        <v>5.8</v>
      </c>
      <c r="AO103" s="73">
        <v>6.8</v>
      </c>
      <c r="AP103" s="73">
        <v>8.6</v>
      </c>
      <c r="AQ103" s="73">
        <v>10.5</v>
      </c>
      <c r="AR103" s="73">
        <v>13.3</v>
      </c>
      <c r="AT103" s="71"/>
    </row>
    <row r="104" spans="31:46">
      <c r="AE104" s="51" t="str">
        <f>CONCATENATE(AF104,AG104,AH104)</f>
        <v>42157</v>
      </c>
      <c r="AF104" s="55">
        <v>42</v>
      </c>
      <c r="AG104" s="55">
        <v>15</v>
      </c>
      <c r="AH104" s="55">
        <v>7</v>
      </c>
      <c r="AI104" s="73">
        <v>1.1</v>
      </c>
      <c r="AJ104" s="73">
        <v>2.2</v>
      </c>
      <c r="AK104" s="73">
        <v>3.2</v>
      </c>
      <c r="AL104" s="73">
        <v>4.3</v>
      </c>
      <c r="AM104" s="73">
        <v>5.4</v>
      </c>
      <c r="AN104" s="73">
        <v>6.4</v>
      </c>
      <c r="AO104" s="73">
        <v>7.5</v>
      </c>
      <c r="AP104" s="73">
        <v>9.6</v>
      </c>
      <c r="AQ104" s="73">
        <v>11.6</v>
      </c>
      <c r="AR104" s="73">
        <v>14.7</v>
      </c>
      <c r="AT104" s="71"/>
    </row>
    <row r="105" spans="31:46">
      <c r="AE105" s="51" t="str">
        <f>CONCATENATE(AF105,AG105,AH105)</f>
        <v>43157</v>
      </c>
      <c r="AF105" s="55">
        <v>43</v>
      </c>
      <c r="AG105" s="55">
        <v>15</v>
      </c>
      <c r="AH105" s="55">
        <v>7</v>
      </c>
      <c r="AI105" s="73">
        <v>1.2</v>
      </c>
      <c r="AJ105" s="73">
        <v>2.4</v>
      </c>
      <c r="AK105" s="73">
        <v>3.6</v>
      </c>
      <c r="AL105" s="73">
        <v>4.8</v>
      </c>
      <c r="AM105" s="73">
        <v>6</v>
      </c>
      <c r="AN105" s="73">
        <v>7.1</v>
      </c>
      <c r="AO105" s="73">
        <v>8.3</v>
      </c>
      <c r="AP105" s="73">
        <v>10.6</v>
      </c>
      <c r="AQ105" s="73">
        <v>12.9</v>
      </c>
      <c r="AR105" s="73">
        <v>16.2</v>
      </c>
      <c r="AT105" s="71"/>
    </row>
    <row r="106" spans="31:46">
      <c r="AE106" s="51" t="str">
        <f>CONCATENATE(AF106,AG106,AH106)</f>
        <v>44157</v>
      </c>
      <c r="AF106" s="55">
        <v>44</v>
      </c>
      <c r="AG106" s="55">
        <v>15</v>
      </c>
      <c r="AH106" s="55">
        <v>7</v>
      </c>
      <c r="AI106" s="73">
        <v>1.3</v>
      </c>
      <c r="AJ106" s="73">
        <v>2.7</v>
      </c>
      <c r="AK106" s="73">
        <v>4</v>
      </c>
      <c r="AL106" s="73">
        <v>5.3</v>
      </c>
      <c r="AM106" s="73">
        <v>6.6</v>
      </c>
      <c r="AN106" s="73">
        <v>7.9</v>
      </c>
      <c r="AO106" s="73">
        <v>9.2</v>
      </c>
      <c r="AP106" s="73">
        <v>11.7</v>
      </c>
      <c r="AQ106" s="73">
        <v>14.3</v>
      </c>
      <c r="AR106" s="73">
        <v>18</v>
      </c>
      <c r="AT106" s="71"/>
    </row>
    <row r="107" spans="31:46">
      <c r="AE107" s="51" t="str">
        <f>CONCATENATE(AF107,AG107,AH107)</f>
        <v>45157</v>
      </c>
      <c r="AF107" s="55">
        <v>45</v>
      </c>
      <c r="AG107" s="55">
        <v>15</v>
      </c>
      <c r="AH107" s="55">
        <v>7</v>
      </c>
      <c r="AI107" s="73">
        <v>1.5</v>
      </c>
      <c r="AJ107" s="73">
        <v>3</v>
      </c>
      <c r="AK107" s="73">
        <v>4.4</v>
      </c>
      <c r="AL107" s="73">
        <v>5.9</v>
      </c>
      <c r="AM107" s="73">
        <v>7.3</v>
      </c>
      <c r="AN107" s="73">
        <v>8.8</v>
      </c>
      <c r="AO107" s="73">
        <v>10.2</v>
      </c>
      <c r="AP107" s="73">
        <v>13</v>
      </c>
      <c r="AQ107" s="73">
        <v>15.8</v>
      </c>
      <c r="AR107" s="73">
        <v>19.9</v>
      </c>
      <c r="AT107" s="71"/>
    </row>
    <row r="108" spans="31:46">
      <c r="AE108" s="51" t="str">
        <f>CONCATENATE(AF108,AG108,AH108)</f>
        <v>46157</v>
      </c>
      <c r="AF108" s="55">
        <v>46</v>
      </c>
      <c r="AG108" s="55">
        <v>15</v>
      </c>
      <c r="AH108" s="55">
        <v>7</v>
      </c>
      <c r="AI108" s="73">
        <v>1.7</v>
      </c>
      <c r="AJ108" s="73">
        <v>3.3</v>
      </c>
      <c r="AK108" s="73">
        <v>4.9</v>
      </c>
      <c r="AL108" s="73">
        <v>6.5</v>
      </c>
      <c r="AM108" s="73">
        <v>8.1</v>
      </c>
      <c r="AN108" s="73">
        <v>9.7</v>
      </c>
      <c r="AO108" s="73">
        <v>11.3</v>
      </c>
      <c r="AP108" s="73">
        <v>14.4</v>
      </c>
      <c r="AQ108" s="73">
        <v>17.5</v>
      </c>
      <c r="AR108" s="73">
        <v>22</v>
      </c>
      <c r="AT108" s="71"/>
    </row>
    <row r="109" spans="31:46">
      <c r="AE109" s="51" t="str">
        <f>CONCATENATE(AF109,AG109,AH109)</f>
        <v>47157</v>
      </c>
      <c r="AF109" s="55">
        <v>47</v>
      </c>
      <c r="AG109" s="55">
        <v>15</v>
      </c>
      <c r="AH109" s="55">
        <v>7</v>
      </c>
      <c r="AI109" s="73">
        <v>1.8</v>
      </c>
      <c r="AJ109" s="73">
        <v>3.7</v>
      </c>
      <c r="AK109" s="73">
        <v>5.5</v>
      </c>
      <c r="AL109" s="73">
        <v>7.2</v>
      </c>
      <c r="AM109" s="73">
        <v>9</v>
      </c>
      <c r="AN109" s="73">
        <v>10.8</v>
      </c>
      <c r="AO109" s="73">
        <v>12.5</v>
      </c>
      <c r="AP109" s="73">
        <v>15.9</v>
      </c>
      <c r="AQ109" s="73">
        <v>19.3</v>
      </c>
      <c r="AR109" s="73">
        <v>24.3</v>
      </c>
      <c r="AT109" s="71"/>
    </row>
    <row r="110" spans="31:46">
      <c r="AE110" s="51" t="str">
        <f>CONCATENATE(AF110,AG110,AH110)</f>
        <v>48157</v>
      </c>
      <c r="AF110" s="55">
        <v>48</v>
      </c>
      <c r="AG110" s="55">
        <v>15</v>
      </c>
      <c r="AH110" s="55">
        <v>7</v>
      </c>
      <c r="AI110" s="73">
        <v>2</v>
      </c>
      <c r="AJ110" s="73">
        <v>4</v>
      </c>
      <c r="AK110" s="73">
        <v>6</v>
      </c>
      <c r="AL110" s="73">
        <v>8</v>
      </c>
      <c r="AM110" s="73">
        <v>10</v>
      </c>
      <c r="AN110" s="73">
        <v>11.9</v>
      </c>
      <c r="AO110" s="73">
        <v>13.8</v>
      </c>
      <c r="AP110" s="73">
        <v>17.6</v>
      </c>
      <c r="AQ110" s="73">
        <v>21.3</v>
      </c>
      <c r="AR110" s="73">
        <v>26.8</v>
      </c>
      <c r="AT110" s="71"/>
    </row>
    <row r="111" spans="31:46">
      <c r="AE111" s="51" t="str">
        <f>CONCATENATE(AF111,AG111,AH111)</f>
        <v>49157</v>
      </c>
      <c r="AF111" s="55">
        <v>49</v>
      </c>
      <c r="AG111" s="55">
        <v>15</v>
      </c>
      <c r="AH111" s="55">
        <v>7</v>
      </c>
      <c r="AI111" s="73">
        <v>2.2</v>
      </c>
      <c r="AJ111" s="73">
        <v>4.5</v>
      </c>
      <c r="AK111" s="73">
        <v>6.7</v>
      </c>
      <c r="AL111" s="73">
        <v>8.8</v>
      </c>
      <c r="AM111" s="73">
        <v>11</v>
      </c>
      <c r="AN111" s="73">
        <v>13.1</v>
      </c>
      <c r="AO111" s="73">
        <v>15.3</v>
      </c>
      <c r="AP111" s="73">
        <v>19.4</v>
      </c>
      <c r="AQ111" s="73">
        <v>23.5</v>
      </c>
      <c r="AR111" s="73">
        <v>29.5</v>
      </c>
      <c r="AT111" s="71"/>
    </row>
    <row r="112" spans="31:46">
      <c r="AE112" s="51" t="str">
        <f>CONCATENATE(AF112,AG112,AH112)</f>
        <v>50157</v>
      </c>
      <c r="AF112" s="55">
        <v>50</v>
      </c>
      <c r="AG112" s="55">
        <v>15</v>
      </c>
      <c r="AH112" s="55">
        <v>7</v>
      </c>
      <c r="AI112" s="73">
        <v>2.5</v>
      </c>
      <c r="AJ112" s="73">
        <v>4.9</v>
      </c>
      <c r="AK112" s="73">
        <v>7.4</v>
      </c>
      <c r="AL112" s="73">
        <v>9.8</v>
      </c>
      <c r="AM112" s="73">
        <v>12.1</v>
      </c>
      <c r="AN112" s="73">
        <v>14.5</v>
      </c>
      <c r="AO112" s="73">
        <v>16.8</v>
      </c>
      <c r="AP112" s="73">
        <v>21.4</v>
      </c>
      <c r="AQ112" s="73">
        <v>25.9</v>
      </c>
      <c r="AR112" s="73">
        <v>32.5</v>
      </c>
      <c r="AT112" s="71"/>
    </row>
    <row r="113" spans="31:46">
      <c r="AE113" s="51" t="str">
        <f>CONCATENATE(AF113,AG113,AH113)</f>
        <v>51157</v>
      </c>
      <c r="AF113" s="55">
        <v>51</v>
      </c>
      <c r="AG113" s="55">
        <v>15</v>
      </c>
      <c r="AH113" s="55">
        <v>7</v>
      </c>
      <c r="AI113" s="73">
        <v>2.7</v>
      </c>
      <c r="AJ113" s="73">
        <v>5.4</v>
      </c>
      <c r="AK113" s="73">
        <v>8.1</v>
      </c>
      <c r="AL113" s="73">
        <v>10.7</v>
      </c>
      <c r="AM113" s="73">
        <v>13.3</v>
      </c>
      <c r="AN113" s="73">
        <v>15.9</v>
      </c>
      <c r="AO113" s="73">
        <v>18.5</v>
      </c>
      <c r="AP113" s="73">
        <v>23.5</v>
      </c>
      <c r="AQ113" s="73">
        <v>28.4</v>
      </c>
      <c r="AR113" s="73">
        <v>35.6</v>
      </c>
      <c r="AT113" s="71"/>
    </row>
    <row r="114" spans="31:46">
      <c r="AE114" s="51" t="str">
        <f>CONCATENATE(AF114,AG114,AH114)</f>
        <v>52157</v>
      </c>
      <c r="AF114" s="55">
        <v>52</v>
      </c>
      <c r="AG114" s="55">
        <v>15</v>
      </c>
      <c r="AH114" s="55">
        <v>7</v>
      </c>
      <c r="AI114" s="73">
        <v>3</v>
      </c>
      <c r="AJ114" s="73">
        <v>6</v>
      </c>
      <c r="AK114" s="73">
        <v>8.9</v>
      </c>
      <c r="AL114" s="73">
        <v>11.8</v>
      </c>
      <c r="AM114" s="73">
        <v>14.6</v>
      </c>
      <c r="AN114" s="73">
        <v>17.5</v>
      </c>
      <c r="AO114" s="73">
        <v>20.3</v>
      </c>
      <c r="AP114" s="73">
        <v>25.8</v>
      </c>
      <c r="AQ114" s="73">
        <v>31.1</v>
      </c>
      <c r="AR114" s="73">
        <v>39</v>
      </c>
      <c r="AT114" s="71"/>
    </row>
    <row r="115" spans="31:46">
      <c r="AE115" s="51" t="str">
        <f>CONCATENATE(AF115,AG115,AH115)</f>
        <v>53157</v>
      </c>
      <c r="AF115" s="55">
        <v>53</v>
      </c>
      <c r="AG115" s="55">
        <v>15</v>
      </c>
      <c r="AH115" s="55">
        <v>7</v>
      </c>
      <c r="AI115" s="73">
        <v>3.3</v>
      </c>
      <c r="AJ115" s="73">
        <v>6.6</v>
      </c>
      <c r="AK115" s="73">
        <v>9.8</v>
      </c>
      <c r="AL115" s="73">
        <v>12.9</v>
      </c>
      <c r="AM115" s="73">
        <v>16.1</v>
      </c>
      <c r="AN115" s="73">
        <v>19.2</v>
      </c>
      <c r="AO115" s="73">
        <v>22.2</v>
      </c>
      <c r="AP115" s="73">
        <v>28.2</v>
      </c>
      <c r="AQ115" s="73">
        <v>34</v>
      </c>
      <c r="AR115" s="73">
        <v>42.6</v>
      </c>
      <c r="AT115" s="71"/>
    </row>
    <row r="116" spans="31:46">
      <c r="AE116" s="51" t="str">
        <f>CONCATENATE(AF116,AG116,AH116)</f>
        <v>54157</v>
      </c>
      <c r="AF116" s="55">
        <v>54</v>
      </c>
      <c r="AG116" s="55">
        <v>15</v>
      </c>
      <c r="AH116" s="55">
        <v>7</v>
      </c>
      <c r="AI116" s="73">
        <v>3.6</v>
      </c>
      <c r="AJ116" s="73">
        <v>7.2</v>
      </c>
      <c r="AK116" s="73">
        <v>10.7</v>
      </c>
      <c r="AL116" s="73">
        <v>14.2</v>
      </c>
      <c r="AM116" s="73">
        <v>17.6</v>
      </c>
      <c r="AN116" s="73">
        <v>21</v>
      </c>
      <c r="AO116" s="73">
        <v>24.3</v>
      </c>
      <c r="AP116" s="73">
        <v>30.8</v>
      </c>
      <c r="AQ116" s="73">
        <v>37.2</v>
      </c>
      <c r="AR116" s="73">
        <v>46.4</v>
      </c>
      <c r="AT116" s="71"/>
    </row>
    <row r="117" spans="31:46">
      <c r="AE117" s="51" t="str">
        <f>CONCATENATE(AF117,AG117,AH117)</f>
        <v>55157</v>
      </c>
      <c r="AF117" s="55">
        <v>55</v>
      </c>
      <c r="AG117" s="55">
        <v>15</v>
      </c>
      <c r="AH117" s="55">
        <v>7</v>
      </c>
      <c r="AI117" s="73">
        <v>4</v>
      </c>
      <c r="AJ117" s="73">
        <v>7.9</v>
      </c>
      <c r="AK117" s="73">
        <v>11.7</v>
      </c>
      <c r="AL117" s="73">
        <v>15.5</v>
      </c>
      <c r="AM117" s="73">
        <v>19.3</v>
      </c>
      <c r="AN117" s="73">
        <v>23</v>
      </c>
      <c r="AO117" s="73">
        <v>26.6</v>
      </c>
      <c r="AP117" s="73">
        <v>33.7</v>
      </c>
      <c r="AQ117" s="73">
        <v>40.6</v>
      </c>
      <c r="AR117" s="73">
        <v>50.6</v>
      </c>
      <c r="AT117" s="71"/>
    </row>
    <row r="118" spans="31:46">
      <c r="AE118" s="51" t="str">
        <f>CONCATENATE(AF118,AG118,AH118)</f>
        <v>181510</v>
      </c>
      <c r="AF118" s="55">
        <v>18</v>
      </c>
      <c r="AG118" s="55">
        <v>15</v>
      </c>
      <c r="AH118" s="55">
        <v>10</v>
      </c>
      <c r="AI118" s="73">
        <v>0.1</v>
      </c>
      <c r="AJ118" s="73">
        <v>0.3</v>
      </c>
      <c r="AK118" s="73">
        <v>0.4</v>
      </c>
      <c r="AL118" s="73">
        <v>0.5</v>
      </c>
      <c r="AM118" s="73">
        <v>0.7</v>
      </c>
      <c r="AN118" s="73">
        <v>0.8</v>
      </c>
      <c r="AO118" s="73">
        <v>0.9</v>
      </c>
      <c r="AP118" s="73">
        <v>1.2</v>
      </c>
      <c r="AQ118" s="73">
        <v>1.5</v>
      </c>
      <c r="AR118" s="73">
        <v>1.9</v>
      </c>
      <c r="AT118" s="71"/>
    </row>
    <row r="119" spans="31:46">
      <c r="AE119" s="51" t="str">
        <f>CONCATENATE(AF119,AG119,AH119)</f>
        <v>191510</v>
      </c>
      <c r="AF119" s="55">
        <v>19</v>
      </c>
      <c r="AG119" s="55">
        <v>15</v>
      </c>
      <c r="AH119" s="55">
        <v>10</v>
      </c>
      <c r="AI119" s="73">
        <v>0.1</v>
      </c>
      <c r="AJ119" s="73">
        <v>0.3</v>
      </c>
      <c r="AK119" s="73">
        <v>0.4</v>
      </c>
      <c r="AL119" s="73">
        <v>0.6</v>
      </c>
      <c r="AM119" s="73">
        <v>0.7</v>
      </c>
      <c r="AN119" s="73">
        <v>0.8</v>
      </c>
      <c r="AO119" s="73">
        <v>1</v>
      </c>
      <c r="AP119" s="73">
        <v>1.3</v>
      </c>
      <c r="AQ119" s="73">
        <v>1.5</v>
      </c>
      <c r="AR119" s="73">
        <v>2</v>
      </c>
      <c r="AT119" s="71"/>
    </row>
    <row r="120" spans="31:46">
      <c r="AE120" s="51" t="str">
        <f>CONCATENATE(AF120,AG120,AH120)</f>
        <v>201510</v>
      </c>
      <c r="AF120" s="55">
        <v>20</v>
      </c>
      <c r="AG120" s="55">
        <v>15</v>
      </c>
      <c r="AH120" s="55">
        <v>10</v>
      </c>
      <c r="AI120" s="73">
        <v>0.1</v>
      </c>
      <c r="AJ120" s="73">
        <v>0.3</v>
      </c>
      <c r="AK120" s="73">
        <v>0.4</v>
      </c>
      <c r="AL120" s="73">
        <v>0.6</v>
      </c>
      <c r="AM120" s="73">
        <v>0.7</v>
      </c>
      <c r="AN120" s="73">
        <v>0.9</v>
      </c>
      <c r="AO120" s="73">
        <v>1</v>
      </c>
      <c r="AP120" s="73">
        <v>1.3</v>
      </c>
      <c r="AQ120" s="73">
        <v>1.6</v>
      </c>
      <c r="AR120" s="73">
        <v>2</v>
      </c>
      <c r="AT120" s="71"/>
    </row>
    <row r="121" spans="31:46">
      <c r="AE121" s="51" t="str">
        <f>CONCATENATE(AF121,AG121,AH121)</f>
        <v>211510</v>
      </c>
      <c r="AF121" s="55">
        <v>21</v>
      </c>
      <c r="AG121" s="55">
        <v>15</v>
      </c>
      <c r="AH121" s="55">
        <v>10</v>
      </c>
      <c r="AI121" s="73">
        <v>0.1</v>
      </c>
      <c r="AJ121" s="73">
        <v>0.3</v>
      </c>
      <c r="AK121" s="73">
        <v>0.4</v>
      </c>
      <c r="AL121" s="73">
        <v>0.6</v>
      </c>
      <c r="AM121" s="73">
        <v>0.7</v>
      </c>
      <c r="AN121" s="73">
        <v>0.9</v>
      </c>
      <c r="AO121" s="73">
        <v>1</v>
      </c>
      <c r="AP121" s="73">
        <v>1.3</v>
      </c>
      <c r="AQ121" s="73">
        <v>1.6</v>
      </c>
      <c r="AR121" s="73">
        <v>2</v>
      </c>
      <c r="AT121" s="71"/>
    </row>
    <row r="122" spans="31:46">
      <c r="AE122" s="51" t="str">
        <f>CONCATENATE(AF122,AG122,AH122)</f>
        <v>221510</v>
      </c>
      <c r="AF122" s="55">
        <v>22</v>
      </c>
      <c r="AG122" s="55">
        <v>15</v>
      </c>
      <c r="AH122" s="55">
        <v>10</v>
      </c>
      <c r="AI122" s="73">
        <v>0.1</v>
      </c>
      <c r="AJ122" s="73">
        <v>0.3</v>
      </c>
      <c r="AK122" s="73">
        <v>0.4</v>
      </c>
      <c r="AL122" s="73">
        <v>0.6</v>
      </c>
      <c r="AM122" s="73">
        <v>0.7</v>
      </c>
      <c r="AN122" s="73">
        <v>0.9</v>
      </c>
      <c r="AO122" s="73">
        <v>1</v>
      </c>
      <c r="AP122" s="73">
        <v>1.3</v>
      </c>
      <c r="AQ122" s="73">
        <v>1.6</v>
      </c>
      <c r="AR122" s="73">
        <v>2.1</v>
      </c>
      <c r="AT122" s="71"/>
    </row>
    <row r="123" spans="31:46">
      <c r="AE123" s="51" t="str">
        <f>CONCATENATE(AF123,AG123,AH123)</f>
        <v>231510</v>
      </c>
      <c r="AF123" s="55">
        <v>23</v>
      </c>
      <c r="AG123" s="55">
        <v>15</v>
      </c>
      <c r="AH123" s="55">
        <v>10</v>
      </c>
      <c r="AI123" s="73">
        <v>0.2</v>
      </c>
      <c r="AJ123" s="73">
        <v>0.3</v>
      </c>
      <c r="AK123" s="73">
        <v>0.5</v>
      </c>
      <c r="AL123" s="73">
        <v>0.6</v>
      </c>
      <c r="AM123" s="73">
        <v>0.8</v>
      </c>
      <c r="AN123" s="73">
        <v>0.9</v>
      </c>
      <c r="AO123" s="73">
        <v>1.1</v>
      </c>
      <c r="AP123" s="73">
        <v>1.4</v>
      </c>
      <c r="AQ123" s="73">
        <v>1.7</v>
      </c>
      <c r="AR123" s="73">
        <v>2.1</v>
      </c>
      <c r="AT123" s="71"/>
    </row>
    <row r="124" spans="31:46">
      <c r="AE124" s="51" t="str">
        <f>CONCATENATE(AF124,AG124,AH124)</f>
        <v>241510</v>
      </c>
      <c r="AF124" s="55">
        <v>24</v>
      </c>
      <c r="AG124" s="55">
        <v>15</v>
      </c>
      <c r="AH124" s="55">
        <v>10</v>
      </c>
      <c r="AI124" s="73">
        <v>0.2</v>
      </c>
      <c r="AJ124" s="73">
        <v>0.3</v>
      </c>
      <c r="AK124" s="73">
        <v>0.5</v>
      </c>
      <c r="AL124" s="73">
        <v>0.6</v>
      </c>
      <c r="AM124" s="73">
        <v>0.8</v>
      </c>
      <c r="AN124" s="73">
        <v>0.9</v>
      </c>
      <c r="AO124" s="73">
        <v>1.1</v>
      </c>
      <c r="AP124" s="73">
        <v>1.4</v>
      </c>
      <c r="AQ124" s="73">
        <v>1.7</v>
      </c>
      <c r="AR124" s="73">
        <v>2.1</v>
      </c>
      <c r="AT124" s="71"/>
    </row>
    <row r="125" spans="31:46">
      <c r="AE125" s="51" t="str">
        <f>CONCATENATE(AF125,AG125,AH125)</f>
        <v>251510</v>
      </c>
      <c r="AF125" s="55">
        <v>25</v>
      </c>
      <c r="AG125" s="55">
        <v>15</v>
      </c>
      <c r="AH125" s="55">
        <v>10</v>
      </c>
      <c r="AI125" s="73">
        <v>0.2</v>
      </c>
      <c r="AJ125" s="73">
        <v>0.3</v>
      </c>
      <c r="AK125" s="73">
        <v>0.5</v>
      </c>
      <c r="AL125" s="73">
        <v>0.6</v>
      </c>
      <c r="AM125" s="73">
        <v>0.8</v>
      </c>
      <c r="AN125" s="73">
        <v>0.9</v>
      </c>
      <c r="AO125" s="73">
        <v>1.1</v>
      </c>
      <c r="AP125" s="73">
        <v>1.4</v>
      </c>
      <c r="AQ125" s="73">
        <v>1.7</v>
      </c>
      <c r="AR125" s="73">
        <v>2.2</v>
      </c>
      <c r="AT125" s="71"/>
    </row>
    <row r="126" spans="31:46">
      <c r="AE126" s="51" t="str">
        <f>CONCATENATE(AF126,AG126,AH126)</f>
        <v>261510</v>
      </c>
      <c r="AF126" s="55">
        <v>26</v>
      </c>
      <c r="AG126" s="55">
        <v>15</v>
      </c>
      <c r="AH126" s="55">
        <v>10</v>
      </c>
      <c r="AI126" s="73">
        <v>0.2</v>
      </c>
      <c r="AJ126" s="73">
        <v>0.3</v>
      </c>
      <c r="AK126" s="73">
        <v>0.5</v>
      </c>
      <c r="AL126" s="73">
        <v>0.6</v>
      </c>
      <c r="AM126" s="73">
        <v>0.8</v>
      </c>
      <c r="AN126" s="73">
        <v>1</v>
      </c>
      <c r="AO126" s="73">
        <v>1.1</v>
      </c>
      <c r="AP126" s="73">
        <v>1.4</v>
      </c>
      <c r="AQ126" s="73">
        <v>1.7</v>
      </c>
      <c r="AR126" s="73">
        <v>2.2</v>
      </c>
      <c r="AT126" s="71"/>
    </row>
    <row r="127" spans="31:46">
      <c r="AE127" s="51" t="str">
        <f>CONCATENATE(AF127,AG127,AH127)</f>
        <v>271510</v>
      </c>
      <c r="AF127" s="55">
        <v>27</v>
      </c>
      <c r="AG127" s="55">
        <v>15</v>
      </c>
      <c r="AH127" s="55">
        <v>10</v>
      </c>
      <c r="AI127" s="73">
        <v>0.2</v>
      </c>
      <c r="AJ127" s="73">
        <v>0.3</v>
      </c>
      <c r="AK127" s="73">
        <v>0.5</v>
      </c>
      <c r="AL127" s="73">
        <v>0.6</v>
      </c>
      <c r="AM127" s="73">
        <v>0.8</v>
      </c>
      <c r="AN127" s="73">
        <v>1</v>
      </c>
      <c r="AO127" s="73">
        <v>1.1</v>
      </c>
      <c r="AP127" s="73">
        <v>1.5</v>
      </c>
      <c r="AQ127" s="73">
        <v>1.8</v>
      </c>
      <c r="AR127" s="73">
        <v>2.3</v>
      </c>
      <c r="AT127" s="71"/>
    </row>
    <row r="128" spans="31:46">
      <c r="AE128" s="51" t="str">
        <f>CONCATENATE(AF128,AG128,AH128)</f>
        <v>281510</v>
      </c>
      <c r="AF128" s="55">
        <v>28</v>
      </c>
      <c r="AG128" s="55">
        <v>15</v>
      </c>
      <c r="AH128" s="55">
        <v>10</v>
      </c>
      <c r="AI128" s="73">
        <v>0.2</v>
      </c>
      <c r="AJ128" s="73">
        <v>0.3</v>
      </c>
      <c r="AK128" s="73">
        <v>0.5</v>
      </c>
      <c r="AL128" s="73">
        <v>0.7</v>
      </c>
      <c r="AM128" s="73">
        <v>0.8</v>
      </c>
      <c r="AN128" s="73">
        <v>1</v>
      </c>
      <c r="AO128" s="73">
        <v>1.2</v>
      </c>
      <c r="AP128" s="73">
        <v>1.5</v>
      </c>
      <c r="AQ128" s="73">
        <v>1.8</v>
      </c>
      <c r="AR128" s="73">
        <v>2.3</v>
      </c>
      <c r="AT128" s="71"/>
    </row>
    <row r="129" spans="31:46">
      <c r="AE129" s="51" t="str">
        <f>CONCATENATE(AF129,AG129,AH129)</f>
        <v>291510</v>
      </c>
      <c r="AF129" s="55">
        <v>29</v>
      </c>
      <c r="AG129" s="55">
        <v>15</v>
      </c>
      <c r="AH129" s="55">
        <v>10</v>
      </c>
      <c r="AI129" s="73">
        <v>0.2</v>
      </c>
      <c r="AJ129" s="73">
        <v>0.3</v>
      </c>
      <c r="AK129" s="73">
        <v>0.5</v>
      </c>
      <c r="AL129" s="73">
        <v>0.7</v>
      </c>
      <c r="AM129" s="73">
        <v>0.9</v>
      </c>
      <c r="AN129" s="73">
        <v>1</v>
      </c>
      <c r="AO129" s="73">
        <v>1.2</v>
      </c>
      <c r="AP129" s="73">
        <v>1.6</v>
      </c>
      <c r="AQ129" s="73">
        <v>1.9</v>
      </c>
      <c r="AR129" s="73">
        <v>2.4</v>
      </c>
      <c r="AT129" s="71"/>
    </row>
    <row r="130" spans="31:46">
      <c r="AE130" s="51" t="str">
        <f>CONCATENATE(AF130,AG130,AH130)</f>
        <v>301510</v>
      </c>
      <c r="AF130" s="55">
        <v>30</v>
      </c>
      <c r="AG130" s="55">
        <v>15</v>
      </c>
      <c r="AH130" s="55">
        <v>10</v>
      </c>
      <c r="AI130" s="73">
        <v>0.2</v>
      </c>
      <c r="AJ130" s="73">
        <v>0.4</v>
      </c>
      <c r="AK130" s="73">
        <v>0.5</v>
      </c>
      <c r="AL130" s="73">
        <v>0.7</v>
      </c>
      <c r="AM130" s="73">
        <v>0.9</v>
      </c>
      <c r="AN130" s="73">
        <v>1.1</v>
      </c>
      <c r="AO130" s="73">
        <v>1.3</v>
      </c>
      <c r="AP130" s="73">
        <v>1.6</v>
      </c>
      <c r="AQ130" s="73">
        <v>2</v>
      </c>
      <c r="AR130" s="73">
        <v>2.5</v>
      </c>
      <c r="AT130" s="71"/>
    </row>
    <row r="131" spans="31:46">
      <c r="AE131" s="51" t="str">
        <f>CONCATENATE(AF131,AG131,AH131)</f>
        <v>311510</v>
      </c>
      <c r="AF131" s="55">
        <v>31</v>
      </c>
      <c r="AG131" s="55">
        <v>15</v>
      </c>
      <c r="AH131" s="55">
        <v>10</v>
      </c>
      <c r="AI131" s="73">
        <v>0.2</v>
      </c>
      <c r="AJ131" s="73">
        <v>0.4</v>
      </c>
      <c r="AK131" s="73">
        <v>0.6</v>
      </c>
      <c r="AL131" s="73">
        <v>0.8</v>
      </c>
      <c r="AM131" s="73">
        <v>0.9</v>
      </c>
      <c r="AN131" s="73">
        <v>1.1</v>
      </c>
      <c r="AO131" s="73">
        <v>1.3</v>
      </c>
      <c r="AP131" s="73">
        <v>1.7</v>
      </c>
      <c r="AQ131" s="73">
        <v>2.1</v>
      </c>
      <c r="AR131" s="73">
        <v>2.6</v>
      </c>
      <c r="AT131" s="71"/>
    </row>
    <row r="132" spans="31:46">
      <c r="AE132" s="51" t="str">
        <f t="shared" ref="AE132:AE195" si="5">CONCATENATE(AF132,AG132,AH132)</f>
        <v>321510</v>
      </c>
      <c r="AF132" s="55">
        <v>32</v>
      </c>
      <c r="AG132" s="55">
        <v>15</v>
      </c>
      <c r="AH132" s="55">
        <v>10</v>
      </c>
      <c r="AI132" s="73">
        <v>0.2</v>
      </c>
      <c r="AJ132" s="73">
        <v>0.4</v>
      </c>
      <c r="AK132" s="73">
        <v>0.6</v>
      </c>
      <c r="AL132" s="73">
        <v>0.8</v>
      </c>
      <c r="AM132" s="73">
        <v>1</v>
      </c>
      <c r="AN132" s="73">
        <v>1.2</v>
      </c>
      <c r="AO132" s="73">
        <v>1.4</v>
      </c>
      <c r="AP132" s="73">
        <v>1.8</v>
      </c>
      <c r="AQ132" s="73">
        <v>2.2</v>
      </c>
      <c r="AR132" s="73">
        <v>2.8</v>
      </c>
      <c r="AT132" s="71"/>
    </row>
    <row r="133" spans="31:46">
      <c r="AE133" s="51" t="str">
        <f>CONCATENATE(AF133,AG133,AH133)</f>
        <v>331510</v>
      </c>
      <c r="AF133" s="55">
        <v>33</v>
      </c>
      <c r="AG133" s="55">
        <v>15</v>
      </c>
      <c r="AH133" s="55">
        <v>10</v>
      </c>
      <c r="AI133" s="73">
        <v>0.2</v>
      </c>
      <c r="AJ133" s="73">
        <v>0.4</v>
      </c>
      <c r="AK133" s="73">
        <v>0.6</v>
      </c>
      <c r="AL133" s="73">
        <v>0.8</v>
      </c>
      <c r="AM133" s="73">
        <v>1</v>
      </c>
      <c r="AN133" s="73">
        <v>1.3</v>
      </c>
      <c r="AO133" s="73">
        <v>1.5</v>
      </c>
      <c r="AP133" s="73">
        <v>1.9</v>
      </c>
      <c r="AQ133" s="73">
        <v>2.3</v>
      </c>
      <c r="AR133" s="73">
        <v>2.9</v>
      </c>
      <c r="AT133" s="71"/>
    </row>
    <row r="134" spans="31:46">
      <c r="AE134" s="51" t="str">
        <f>CONCATENATE(AF134,AG134,AH134)</f>
        <v>341510</v>
      </c>
      <c r="AF134" s="55">
        <v>34</v>
      </c>
      <c r="AG134" s="55">
        <v>15</v>
      </c>
      <c r="AH134" s="55">
        <v>10</v>
      </c>
      <c r="AI134" s="73">
        <v>0.2</v>
      </c>
      <c r="AJ134" s="73">
        <v>0.4</v>
      </c>
      <c r="AK134" s="73">
        <v>0.7</v>
      </c>
      <c r="AL134" s="73">
        <v>0.9</v>
      </c>
      <c r="AM134" s="73">
        <v>1.1</v>
      </c>
      <c r="AN134" s="73">
        <v>1.3</v>
      </c>
      <c r="AO134" s="73">
        <v>1.6</v>
      </c>
      <c r="AP134" s="73">
        <v>2</v>
      </c>
      <c r="AQ134" s="73">
        <v>2.5</v>
      </c>
      <c r="AR134" s="73">
        <v>3.1</v>
      </c>
      <c r="AT134" s="71"/>
    </row>
    <row r="135" spans="31:46">
      <c r="AE135" s="51" t="str">
        <f>CONCATENATE(AF135,AG135,AH135)</f>
        <v>351510</v>
      </c>
      <c r="AF135" s="55">
        <v>35</v>
      </c>
      <c r="AG135" s="55">
        <v>15</v>
      </c>
      <c r="AH135" s="55">
        <v>10</v>
      </c>
      <c r="AI135" s="73">
        <v>0.2</v>
      </c>
      <c r="AJ135" s="73">
        <v>0.5</v>
      </c>
      <c r="AK135" s="73">
        <v>0.7</v>
      </c>
      <c r="AL135" s="73">
        <v>1</v>
      </c>
      <c r="AM135" s="73">
        <v>1.2</v>
      </c>
      <c r="AN135" s="73">
        <v>1.4</v>
      </c>
      <c r="AO135" s="73">
        <v>1.7</v>
      </c>
      <c r="AP135" s="73">
        <v>2.2</v>
      </c>
      <c r="AQ135" s="73">
        <v>2.6</v>
      </c>
      <c r="AR135" s="73">
        <v>3.4</v>
      </c>
      <c r="AT135" s="71"/>
    </row>
    <row r="136" spans="31:46">
      <c r="AE136" s="51" t="str">
        <f>CONCATENATE(AF136,AG136,AH136)</f>
        <v>361510</v>
      </c>
      <c r="AF136" s="55">
        <v>36</v>
      </c>
      <c r="AG136" s="55">
        <v>15</v>
      </c>
      <c r="AH136" s="55">
        <v>10</v>
      </c>
      <c r="AI136" s="73">
        <v>0.3</v>
      </c>
      <c r="AJ136" s="73">
        <v>0.5</v>
      </c>
      <c r="AK136" s="73">
        <v>0.8</v>
      </c>
      <c r="AL136" s="73">
        <v>1</v>
      </c>
      <c r="AM136" s="73">
        <v>1.3</v>
      </c>
      <c r="AN136" s="73">
        <v>1.6</v>
      </c>
      <c r="AO136" s="73">
        <v>1.8</v>
      </c>
      <c r="AP136" s="73">
        <v>2.3</v>
      </c>
      <c r="AQ136" s="73">
        <v>2.9</v>
      </c>
      <c r="AR136" s="73">
        <v>3.6</v>
      </c>
      <c r="AT136" s="71"/>
    </row>
    <row r="137" spans="31:46">
      <c r="AE137" s="51" t="str">
        <f>CONCATENATE(AF137,AG137,AH137)</f>
        <v>371510</v>
      </c>
      <c r="AF137" s="55">
        <v>37</v>
      </c>
      <c r="AG137" s="55">
        <v>15</v>
      </c>
      <c r="AH137" s="55">
        <v>10</v>
      </c>
      <c r="AI137" s="73">
        <v>0.3</v>
      </c>
      <c r="AJ137" s="73">
        <v>0.6</v>
      </c>
      <c r="AK137" s="73">
        <v>0.8</v>
      </c>
      <c r="AL137" s="73">
        <v>1.1</v>
      </c>
      <c r="AM137" s="73">
        <v>1.4</v>
      </c>
      <c r="AN137" s="73">
        <v>1.7</v>
      </c>
      <c r="AO137" s="73">
        <v>2</v>
      </c>
      <c r="AP137" s="73">
        <v>2.5</v>
      </c>
      <c r="AQ137" s="73">
        <v>3.1</v>
      </c>
      <c r="AR137" s="73">
        <v>3.9</v>
      </c>
      <c r="AT137" s="71"/>
    </row>
    <row r="138" spans="31:46">
      <c r="AE138" s="51" t="str">
        <f>CONCATENATE(AF138,AG138,AH138)</f>
        <v>381510</v>
      </c>
      <c r="AF138" s="55">
        <v>38</v>
      </c>
      <c r="AG138" s="55">
        <v>15</v>
      </c>
      <c r="AH138" s="55">
        <v>10</v>
      </c>
      <c r="AI138" s="73">
        <v>0.3</v>
      </c>
      <c r="AJ138" s="73">
        <v>0.6</v>
      </c>
      <c r="AK138" s="73">
        <v>0.9</v>
      </c>
      <c r="AL138" s="73">
        <v>1.2</v>
      </c>
      <c r="AM138" s="73">
        <v>1.5</v>
      </c>
      <c r="AN138" s="73">
        <v>1.8</v>
      </c>
      <c r="AO138" s="73">
        <v>2.1</v>
      </c>
      <c r="AP138" s="73">
        <v>2.8</v>
      </c>
      <c r="AQ138" s="73">
        <v>3.4</v>
      </c>
      <c r="AR138" s="73">
        <v>4.3</v>
      </c>
      <c r="AT138" s="71"/>
    </row>
    <row r="139" spans="31:46">
      <c r="AE139" s="51" t="str">
        <f>CONCATENATE(AF139,AG139,AH139)</f>
        <v>391510</v>
      </c>
      <c r="AF139" s="55">
        <v>39</v>
      </c>
      <c r="AG139" s="55">
        <v>15</v>
      </c>
      <c r="AH139" s="55">
        <v>10</v>
      </c>
      <c r="AI139" s="73">
        <v>0.3</v>
      </c>
      <c r="AJ139" s="73">
        <v>0.7</v>
      </c>
      <c r="AK139" s="73">
        <v>1</v>
      </c>
      <c r="AL139" s="73">
        <v>1.3</v>
      </c>
      <c r="AM139" s="73">
        <v>1.7</v>
      </c>
      <c r="AN139" s="73">
        <v>2</v>
      </c>
      <c r="AO139" s="73">
        <v>2.3</v>
      </c>
      <c r="AP139" s="73">
        <v>3</v>
      </c>
      <c r="AQ139" s="73">
        <v>3.7</v>
      </c>
      <c r="AR139" s="73">
        <v>4.7</v>
      </c>
      <c r="AT139" s="71"/>
    </row>
    <row r="140" spans="31:46">
      <c r="AE140" s="51" t="str">
        <f>CONCATENATE(AF140,AG140,AH140)</f>
        <v>401510</v>
      </c>
      <c r="AF140" s="55">
        <v>40</v>
      </c>
      <c r="AG140" s="55">
        <v>15</v>
      </c>
      <c r="AH140" s="55">
        <v>10</v>
      </c>
      <c r="AI140" s="73">
        <v>0.4</v>
      </c>
      <c r="AJ140" s="73">
        <v>0.7</v>
      </c>
      <c r="AK140" s="73">
        <v>1.1</v>
      </c>
      <c r="AL140" s="73">
        <v>1.5</v>
      </c>
      <c r="AM140" s="73">
        <v>1.8</v>
      </c>
      <c r="AN140" s="73">
        <v>2.2</v>
      </c>
      <c r="AO140" s="73">
        <v>2.6</v>
      </c>
      <c r="AP140" s="73">
        <v>3.3</v>
      </c>
      <c r="AQ140" s="73">
        <v>4.1</v>
      </c>
      <c r="AR140" s="73">
        <v>5.2</v>
      </c>
      <c r="AT140" s="71"/>
    </row>
    <row r="141" spans="31:46">
      <c r="AE141" s="51" t="str">
        <f>CONCATENATE(AF141,AG141,AH141)</f>
        <v>411510</v>
      </c>
      <c r="AF141" s="55">
        <v>41</v>
      </c>
      <c r="AG141" s="55">
        <v>15</v>
      </c>
      <c r="AH141" s="55">
        <v>10</v>
      </c>
      <c r="AI141" s="73">
        <v>0.4</v>
      </c>
      <c r="AJ141" s="73">
        <v>0.8</v>
      </c>
      <c r="AK141" s="73">
        <v>1.2</v>
      </c>
      <c r="AL141" s="73">
        <v>1.6</v>
      </c>
      <c r="AM141" s="73">
        <v>2</v>
      </c>
      <c r="AN141" s="73">
        <v>2.4</v>
      </c>
      <c r="AO141" s="73">
        <v>2.8</v>
      </c>
      <c r="AP141" s="73">
        <v>3.7</v>
      </c>
      <c r="AQ141" s="73">
        <v>4.5</v>
      </c>
      <c r="AR141" s="73">
        <v>5.7</v>
      </c>
      <c r="AT141" s="71"/>
    </row>
    <row r="142" spans="31:46">
      <c r="AE142" s="51" t="str">
        <f>CONCATENATE(AF142,AG142,AH142)</f>
        <v>421510</v>
      </c>
      <c r="AF142" s="55">
        <v>42</v>
      </c>
      <c r="AG142" s="55">
        <v>15</v>
      </c>
      <c r="AH142" s="55">
        <v>10</v>
      </c>
      <c r="AI142" s="73">
        <v>0.4</v>
      </c>
      <c r="AJ142" s="73">
        <v>0.9</v>
      </c>
      <c r="AK142" s="73">
        <v>1.3</v>
      </c>
      <c r="AL142" s="73">
        <v>1.8</v>
      </c>
      <c r="AM142" s="73">
        <v>2.3</v>
      </c>
      <c r="AN142" s="73">
        <v>2.7</v>
      </c>
      <c r="AO142" s="73">
        <v>3.2</v>
      </c>
      <c r="AP142" s="73">
        <v>4.1</v>
      </c>
      <c r="AQ142" s="73">
        <v>5</v>
      </c>
      <c r="AR142" s="73">
        <v>6.3</v>
      </c>
      <c r="AT142" s="71"/>
    </row>
    <row r="143" spans="31:46">
      <c r="AE143" s="51" t="str">
        <f>CONCATENATE(AF143,AG143,AH143)</f>
        <v>431510</v>
      </c>
      <c r="AF143" s="55">
        <v>43</v>
      </c>
      <c r="AG143" s="55">
        <v>15</v>
      </c>
      <c r="AH143" s="55">
        <v>10</v>
      </c>
      <c r="AI143" s="73">
        <v>0.5</v>
      </c>
      <c r="AJ143" s="73">
        <v>1</v>
      </c>
      <c r="AK143" s="73">
        <v>1.5</v>
      </c>
      <c r="AL143" s="73">
        <v>2</v>
      </c>
      <c r="AM143" s="73">
        <v>2.5</v>
      </c>
      <c r="AN143" s="73">
        <v>3</v>
      </c>
      <c r="AO143" s="73">
        <v>3.5</v>
      </c>
      <c r="AP143" s="73">
        <v>4.5</v>
      </c>
      <c r="AQ143" s="73">
        <v>5.5</v>
      </c>
      <c r="AR143" s="73">
        <v>7</v>
      </c>
      <c r="AT143" s="71"/>
    </row>
    <row r="144" spans="31:46">
      <c r="AE144" s="51" t="str">
        <f>CONCATENATE(AF144,AG144,AH144)</f>
        <v>441510</v>
      </c>
      <c r="AF144" s="55">
        <v>44</v>
      </c>
      <c r="AG144" s="55">
        <v>15</v>
      </c>
      <c r="AH144" s="55">
        <v>10</v>
      </c>
      <c r="AI144" s="73">
        <v>0.6</v>
      </c>
      <c r="AJ144" s="73">
        <v>1.1</v>
      </c>
      <c r="AK144" s="73">
        <v>1.7</v>
      </c>
      <c r="AL144" s="73">
        <v>2.2</v>
      </c>
      <c r="AM144" s="73">
        <v>2.8</v>
      </c>
      <c r="AN144" s="73">
        <v>3.3</v>
      </c>
      <c r="AO144" s="73">
        <v>3.9</v>
      </c>
      <c r="AP144" s="73">
        <v>5</v>
      </c>
      <c r="AQ144" s="73">
        <v>6.1</v>
      </c>
      <c r="AR144" s="73">
        <v>7.9</v>
      </c>
      <c r="AT144" s="71"/>
    </row>
    <row r="145" spans="31:46">
      <c r="AE145" s="51" t="str">
        <f>CONCATENATE(AF145,AG145,AH145)</f>
        <v>451510</v>
      </c>
      <c r="AF145" s="55">
        <v>45</v>
      </c>
      <c r="AG145" s="55">
        <v>15</v>
      </c>
      <c r="AH145" s="55">
        <v>10</v>
      </c>
      <c r="AI145" s="73">
        <v>0.6</v>
      </c>
      <c r="AJ145" s="73">
        <v>1.2</v>
      </c>
      <c r="AK145" s="73">
        <v>1.9</v>
      </c>
      <c r="AL145" s="73">
        <v>2.5</v>
      </c>
      <c r="AM145" s="73">
        <v>3.1</v>
      </c>
      <c r="AN145" s="73">
        <v>3.7</v>
      </c>
      <c r="AO145" s="73">
        <v>4.3</v>
      </c>
      <c r="AP145" s="73">
        <v>5.6</v>
      </c>
      <c r="AQ145" s="73">
        <v>6.8</v>
      </c>
      <c r="AR145" s="73">
        <v>8.8</v>
      </c>
      <c r="AT145" s="71"/>
    </row>
    <row r="146" spans="31:46">
      <c r="AE146" s="51" t="str">
        <f>CONCATENATE(AF146,AG146,AH146)</f>
        <v>461510</v>
      </c>
      <c r="AF146" s="55">
        <v>46</v>
      </c>
      <c r="AG146" s="55">
        <v>15</v>
      </c>
      <c r="AH146" s="55">
        <v>10</v>
      </c>
      <c r="AI146" s="73">
        <v>0.7</v>
      </c>
      <c r="AJ146" s="73">
        <v>1.4</v>
      </c>
      <c r="AK146" s="73">
        <v>2.1</v>
      </c>
      <c r="AL146" s="73">
        <v>2.7</v>
      </c>
      <c r="AM146" s="73">
        <v>3.4</v>
      </c>
      <c r="AN146" s="73">
        <v>4.1</v>
      </c>
      <c r="AO146" s="73">
        <v>4.8</v>
      </c>
      <c r="AP146" s="73">
        <v>6.2</v>
      </c>
      <c r="AQ146" s="73">
        <v>7.6</v>
      </c>
      <c r="AR146" s="73">
        <v>9.9</v>
      </c>
      <c r="AT146" s="71"/>
    </row>
    <row r="147" spans="31:46">
      <c r="AE147" s="51" t="str">
        <f>CONCATENATE(AF147,AG147,AH147)</f>
        <v>471510</v>
      </c>
      <c r="AF147" s="55">
        <v>47</v>
      </c>
      <c r="AG147" s="55">
        <v>15</v>
      </c>
      <c r="AH147" s="55">
        <v>10</v>
      </c>
      <c r="AI147" s="73">
        <v>0.8</v>
      </c>
      <c r="AJ147" s="73">
        <v>1.5</v>
      </c>
      <c r="AK147" s="73">
        <v>2.3</v>
      </c>
      <c r="AL147" s="73">
        <v>3</v>
      </c>
      <c r="AM147" s="73">
        <v>3.8</v>
      </c>
      <c r="AN147" s="73">
        <v>4.6</v>
      </c>
      <c r="AO147" s="73">
        <v>5.3</v>
      </c>
      <c r="AP147" s="73">
        <v>6.9</v>
      </c>
      <c r="AQ147" s="73">
        <v>8.5</v>
      </c>
      <c r="AR147" s="73">
        <v>11.2</v>
      </c>
      <c r="AT147" s="71"/>
    </row>
    <row r="148" spans="31:46">
      <c r="AE148" s="51" t="str">
        <f>CONCATENATE(AF148,AG148,AH148)</f>
        <v>481510</v>
      </c>
      <c r="AF148" s="55">
        <v>48</v>
      </c>
      <c r="AG148" s="55">
        <v>15</v>
      </c>
      <c r="AH148" s="55">
        <v>10</v>
      </c>
      <c r="AI148" s="73">
        <v>0.8</v>
      </c>
      <c r="AJ148" s="73">
        <v>1.7</v>
      </c>
      <c r="AK148" s="73">
        <v>2.5</v>
      </c>
      <c r="AL148" s="73">
        <v>3.4</v>
      </c>
      <c r="AM148" s="73">
        <v>4.2</v>
      </c>
      <c r="AN148" s="73">
        <v>5.1</v>
      </c>
      <c r="AO148" s="73">
        <v>5.9</v>
      </c>
      <c r="AP148" s="73">
        <v>7.7</v>
      </c>
      <c r="AQ148" s="73">
        <v>9.6</v>
      </c>
      <c r="AR148" s="73">
        <v>12.7</v>
      </c>
      <c r="AT148" s="71"/>
    </row>
    <row r="149" spans="31:46">
      <c r="AE149" s="51" t="str">
        <f>CONCATENATE(AF149,AG149,AH149)</f>
        <v>491510</v>
      </c>
      <c r="AF149" s="55">
        <v>49</v>
      </c>
      <c r="AG149" s="55">
        <v>15</v>
      </c>
      <c r="AH149" s="55">
        <v>10</v>
      </c>
      <c r="AI149" s="73">
        <v>0.9</v>
      </c>
      <c r="AJ149" s="73">
        <v>1.9</v>
      </c>
      <c r="AK149" s="73">
        <v>2.8</v>
      </c>
      <c r="AL149" s="73">
        <v>3.7</v>
      </c>
      <c r="AM149" s="73">
        <v>4.6</v>
      </c>
      <c r="AN149" s="73">
        <v>5.6</v>
      </c>
      <c r="AO149" s="73">
        <v>6.5</v>
      </c>
      <c r="AP149" s="73">
        <v>8.6</v>
      </c>
      <c r="AQ149" s="73">
        <v>10.8</v>
      </c>
      <c r="AR149" s="73">
        <v>14.4</v>
      </c>
      <c r="AT149" s="71"/>
    </row>
    <row r="150" spans="31:46">
      <c r="AE150" s="51" t="str">
        <f>CONCATENATE(AF150,AG150,AH150)</f>
        <v>501510</v>
      </c>
      <c r="AF150" s="55">
        <v>50</v>
      </c>
      <c r="AG150" s="55">
        <v>15</v>
      </c>
      <c r="AH150" s="55">
        <v>10</v>
      </c>
      <c r="AI150" s="73">
        <v>1</v>
      </c>
      <c r="AJ150" s="73">
        <v>2</v>
      </c>
      <c r="AK150" s="73">
        <v>3.1</v>
      </c>
      <c r="AL150" s="73">
        <v>4.1</v>
      </c>
      <c r="AM150" s="73">
        <v>5.1</v>
      </c>
      <c r="AN150" s="73">
        <v>6.2</v>
      </c>
      <c r="AO150" s="73">
        <v>7.2</v>
      </c>
      <c r="AP150" s="73">
        <v>9.6</v>
      </c>
      <c r="AQ150" s="73">
        <v>12.1</v>
      </c>
      <c r="AR150" s="73">
        <v>16.2</v>
      </c>
      <c r="AT150" s="71"/>
    </row>
    <row r="151" spans="31:46">
      <c r="AE151" s="51" t="str">
        <f>CONCATENATE(AF151,AG151,AH151)</f>
        <v>511510</v>
      </c>
      <c r="AF151" s="55">
        <v>51</v>
      </c>
      <c r="AG151" s="55">
        <v>15</v>
      </c>
      <c r="AH151" s="55">
        <v>10</v>
      </c>
      <c r="AI151" s="73">
        <v>1.1</v>
      </c>
      <c r="AJ151" s="73">
        <v>2.2</v>
      </c>
      <c r="AK151" s="73">
        <v>3.3</v>
      </c>
      <c r="AL151" s="73">
        <v>4.5</v>
      </c>
      <c r="AM151" s="73">
        <v>5.6</v>
      </c>
      <c r="AN151" s="73">
        <v>6.8</v>
      </c>
      <c r="AO151" s="73">
        <v>8</v>
      </c>
      <c r="AP151" s="73">
        <v>10.7</v>
      </c>
      <c r="AQ151" s="73">
        <v>13.6</v>
      </c>
      <c r="AR151" s="73">
        <v>18.3</v>
      </c>
      <c r="AT151" s="71"/>
    </row>
    <row r="152" spans="31:46">
      <c r="AE152" s="51" t="str">
        <f>CONCATENATE(AF152,AG152,AH152)</f>
        <v>521510</v>
      </c>
      <c r="AF152" s="55">
        <v>52</v>
      </c>
      <c r="AG152" s="55">
        <v>15</v>
      </c>
      <c r="AH152" s="55">
        <v>10</v>
      </c>
      <c r="AI152" s="73">
        <v>1.2</v>
      </c>
      <c r="AJ152" s="73">
        <v>2.4</v>
      </c>
      <c r="AK152" s="73">
        <v>3.6</v>
      </c>
      <c r="AL152" s="73">
        <v>4.9</v>
      </c>
      <c r="AM152" s="73">
        <v>6.2</v>
      </c>
      <c r="AN152" s="73">
        <v>7.5</v>
      </c>
      <c r="AO152" s="73">
        <v>8.9</v>
      </c>
      <c r="AP152" s="73">
        <v>12</v>
      </c>
      <c r="AQ152" s="73">
        <v>15.2</v>
      </c>
      <c r="AR152" s="73">
        <v>20.6</v>
      </c>
      <c r="AT152" s="71"/>
    </row>
    <row r="153" spans="31:46">
      <c r="AE153" s="51" t="str">
        <f>CONCATENATE(AF153,AG153,AH153)</f>
        <v>531510</v>
      </c>
      <c r="AF153" s="55">
        <v>53</v>
      </c>
      <c r="AG153" s="55">
        <v>15</v>
      </c>
      <c r="AH153" s="55">
        <v>10</v>
      </c>
      <c r="AI153" s="73">
        <v>1.3</v>
      </c>
      <c r="AJ153" s="73">
        <v>2.7</v>
      </c>
      <c r="AK153" s="73">
        <v>4</v>
      </c>
      <c r="AL153" s="73">
        <v>5.4</v>
      </c>
      <c r="AM153" s="73">
        <v>6.8</v>
      </c>
      <c r="AN153" s="73">
        <v>8.3</v>
      </c>
      <c r="AO153" s="73">
        <v>10</v>
      </c>
      <c r="AP153" s="73">
        <v>13.4</v>
      </c>
      <c r="AQ153" s="73">
        <v>17.1</v>
      </c>
      <c r="AR153" s="73">
        <v>23.2</v>
      </c>
      <c r="AT153" s="71"/>
    </row>
    <row r="154" spans="31:46">
      <c r="AE154" s="51" t="str">
        <f>CONCATENATE(AF154,AG154,AH154)</f>
        <v>541510</v>
      </c>
      <c r="AF154" s="55">
        <v>54</v>
      </c>
      <c r="AG154" s="55">
        <v>15</v>
      </c>
      <c r="AH154" s="55">
        <v>10</v>
      </c>
      <c r="AI154" s="73">
        <v>1.5</v>
      </c>
      <c r="AJ154" s="73">
        <v>2.9</v>
      </c>
      <c r="AK154" s="73">
        <v>4.4</v>
      </c>
      <c r="AL154" s="73">
        <v>5.9</v>
      </c>
      <c r="AM154" s="73">
        <v>7.6</v>
      </c>
      <c r="AN154" s="73">
        <v>9.3</v>
      </c>
      <c r="AO154" s="73">
        <v>11.1</v>
      </c>
      <c r="AP154" s="73">
        <v>15</v>
      </c>
      <c r="AQ154" s="73">
        <v>19.3</v>
      </c>
      <c r="AR154" s="73">
        <v>26.2</v>
      </c>
      <c r="AT154" s="71"/>
    </row>
    <row r="155" spans="31:46">
      <c r="AE155" s="51" t="str">
        <f>CONCATENATE(AF155,AG155,AH155)</f>
        <v>551510</v>
      </c>
      <c r="AF155" s="55">
        <v>55</v>
      </c>
      <c r="AG155" s="55">
        <v>15</v>
      </c>
      <c r="AH155" s="55">
        <v>10</v>
      </c>
      <c r="AI155" s="73">
        <v>1.6</v>
      </c>
      <c r="AJ155" s="73">
        <v>3.2</v>
      </c>
      <c r="AK155" s="73">
        <v>4.9</v>
      </c>
      <c r="AL155" s="73">
        <v>6.6</v>
      </c>
      <c r="AM155" s="73">
        <v>8.4</v>
      </c>
      <c r="AN155" s="73">
        <v>10.4</v>
      </c>
      <c r="AO155" s="73">
        <v>12.5</v>
      </c>
      <c r="AP155" s="73">
        <v>16.9</v>
      </c>
      <c r="AQ155" s="73">
        <v>21.7</v>
      </c>
      <c r="AR155" s="73">
        <v>29.6</v>
      </c>
      <c r="AT155" s="71"/>
    </row>
    <row r="156" spans="31:46">
      <c r="AE156" s="51" t="str">
        <f>CONCATENATE(AF156,AG156,AH156)</f>
        <v>181515</v>
      </c>
      <c r="AF156" s="55">
        <v>18</v>
      </c>
      <c r="AG156" s="55">
        <v>15</v>
      </c>
      <c r="AH156" s="55">
        <v>15</v>
      </c>
      <c r="AI156" s="73">
        <v>0.1</v>
      </c>
      <c r="AJ156" s="73">
        <v>0.3</v>
      </c>
      <c r="AK156" s="73">
        <v>0.4</v>
      </c>
      <c r="AL156" s="73">
        <v>0.5</v>
      </c>
      <c r="AM156" s="73">
        <v>0.7</v>
      </c>
      <c r="AN156" s="73">
        <v>0.8</v>
      </c>
      <c r="AO156" s="73">
        <v>0.9</v>
      </c>
      <c r="AP156" s="73">
        <v>1.2</v>
      </c>
      <c r="AQ156" s="73">
        <v>1.5</v>
      </c>
      <c r="AR156" s="73">
        <v>1.9</v>
      </c>
      <c r="AT156" s="71"/>
    </row>
    <row r="157" spans="31:46">
      <c r="AE157" s="51" t="str">
        <f>CONCATENATE(AF157,AG157,AH157)</f>
        <v>191515</v>
      </c>
      <c r="AF157" s="55">
        <v>19</v>
      </c>
      <c r="AG157" s="55">
        <v>15</v>
      </c>
      <c r="AH157" s="55">
        <v>15</v>
      </c>
      <c r="AI157" s="73">
        <v>0.1</v>
      </c>
      <c r="AJ157" s="73">
        <v>0.3</v>
      </c>
      <c r="AK157" s="73">
        <v>0.4</v>
      </c>
      <c r="AL157" s="73">
        <v>0.6</v>
      </c>
      <c r="AM157" s="73">
        <v>0.7</v>
      </c>
      <c r="AN157" s="73">
        <v>0.8</v>
      </c>
      <c r="AO157" s="73">
        <v>1</v>
      </c>
      <c r="AP157" s="73">
        <v>1.3</v>
      </c>
      <c r="AQ157" s="73">
        <v>1.5</v>
      </c>
      <c r="AR157" s="73">
        <v>2</v>
      </c>
      <c r="AT157" s="71"/>
    </row>
    <row r="158" spans="31:46">
      <c r="AE158" s="51" t="str">
        <f>CONCATENATE(AF158,AG158,AH158)</f>
        <v>201515</v>
      </c>
      <c r="AF158" s="55">
        <v>20</v>
      </c>
      <c r="AG158" s="55">
        <v>15</v>
      </c>
      <c r="AH158" s="55">
        <v>15</v>
      </c>
      <c r="AI158" s="73">
        <v>0.1</v>
      </c>
      <c r="AJ158" s="73">
        <v>0.3</v>
      </c>
      <c r="AK158" s="73">
        <v>0.4</v>
      </c>
      <c r="AL158" s="73">
        <v>0.6</v>
      </c>
      <c r="AM158" s="73">
        <v>0.7</v>
      </c>
      <c r="AN158" s="73">
        <v>0.9</v>
      </c>
      <c r="AO158" s="73">
        <v>1</v>
      </c>
      <c r="AP158" s="73">
        <v>1.3</v>
      </c>
      <c r="AQ158" s="73">
        <v>1.6</v>
      </c>
      <c r="AR158" s="73">
        <v>2</v>
      </c>
      <c r="AT158" s="71"/>
    </row>
    <row r="159" spans="31:46">
      <c r="AE159" s="51" t="str">
        <f>CONCATENATE(AF159,AG159,AH159)</f>
        <v>211515</v>
      </c>
      <c r="AF159" s="55">
        <v>21</v>
      </c>
      <c r="AG159" s="55">
        <v>15</v>
      </c>
      <c r="AH159" s="55">
        <v>15</v>
      </c>
      <c r="AI159" s="73">
        <v>0.1</v>
      </c>
      <c r="AJ159" s="73">
        <v>0.3</v>
      </c>
      <c r="AK159" s="73">
        <v>0.4</v>
      </c>
      <c r="AL159" s="73">
        <v>0.6</v>
      </c>
      <c r="AM159" s="73">
        <v>0.7</v>
      </c>
      <c r="AN159" s="73">
        <v>0.9</v>
      </c>
      <c r="AO159" s="73">
        <v>1</v>
      </c>
      <c r="AP159" s="73">
        <v>1.3</v>
      </c>
      <c r="AQ159" s="73">
        <v>1.6</v>
      </c>
      <c r="AR159" s="73">
        <v>2</v>
      </c>
      <c r="AT159" s="71"/>
    </row>
    <row r="160" spans="31:46">
      <c r="AE160" s="51" t="str">
        <f>CONCATENATE(AF160,AG160,AH160)</f>
        <v>221515</v>
      </c>
      <c r="AF160" s="55">
        <v>22</v>
      </c>
      <c r="AG160" s="55">
        <v>15</v>
      </c>
      <c r="AH160" s="55">
        <v>15</v>
      </c>
      <c r="AI160" s="73">
        <v>0.1</v>
      </c>
      <c r="AJ160" s="73">
        <v>0.3</v>
      </c>
      <c r="AK160" s="73">
        <v>0.4</v>
      </c>
      <c r="AL160" s="73">
        <v>0.6</v>
      </c>
      <c r="AM160" s="73">
        <v>0.7</v>
      </c>
      <c r="AN160" s="73">
        <v>0.9</v>
      </c>
      <c r="AO160" s="73">
        <v>1</v>
      </c>
      <c r="AP160" s="73">
        <v>1.3</v>
      </c>
      <c r="AQ160" s="73">
        <v>1.6</v>
      </c>
      <c r="AR160" s="73">
        <v>2.1</v>
      </c>
      <c r="AT160" s="71"/>
    </row>
    <row r="161" spans="31:46">
      <c r="AE161" s="51" t="str">
        <f>CONCATENATE(AF161,AG161,AH161)</f>
        <v>231515</v>
      </c>
      <c r="AF161" s="55">
        <v>23</v>
      </c>
      <c r="AG161" s="55">
        <v>15</v>
      </c>
      <c r="AH161" s="55">
        <v>15</v>
      </c>
      <c r="AI161" s="73">
        <v>0.2</v>
      </c>
      <c r="AJ161" s="73">
        <v>0.3</v>
      </c>
      <c r="AK161" s="73">
        <v>0.5</v>
      </c>
      <c r="AL161" s="73">
        <v>0.6</v>
      </c>
      <c r="AM161" s="73">
        <v>0.8</v>
      </c>
      <c r="AN161" s="73">
        <v>0.9</v>
      </c>
      <c r="AO161" s="73">
        <v>1.1</v>
      </c>
      <c r="AP161" s="73">
        <v>1.4</v>
      </c>
      <c r="AQ161" s="73">
        <v>1.7</v>
      </c>
      <c r="AR161" s="73">
        <v>2.1</v>
      </c>
      <c r="AT161" s="71"/>
    </row>
    <row r="162" spans="31:46">
      <c r="AE162" s="51" t="str">
        <f>CONCATENATE(AF162,AG162,AH162)</f>
        <v>241515</v>
      </c>
      <c r="AF162" s="55">
        <v>24</v>
      </c>
      <c r="AG162" s="55">
        <v>15</v>
      </c>
      <c r="AH162" s="55">
        <v>15</v>
      </c>
      <c r="AI162" s="73">
        <v>0.2</v>
      </c>
      <c r="AJ162" s="73">
        <v>0.3</v>
      </c>
      <c r="AK162" s="73">
        <v>0.5</v>
      </c>
      <c r="AL162" s="73">
        <v>0.6</v>
      </c>
      <c r="AM162" s="73">
        <v>0.8</v>
      </c>
      <c r="AN162" s="73">
        <v>0.9</v>
      </c>
      <c r="AO162" s="73">
        <v>1.1</v>
      </c>
      <c r="AP162" s="73">
        <v>1.4</v>
      </c>
      <c r="AQ162" s="73">
        <v>1.7</v>
      </c>
      <c r="AR162" s="73">
        <v>2.2</v>
      </c>
      <c r="AT162" s="71"/>
    </row>
    <row r="163" spans="31:46">
      <c r="AE163" s="51" t="str">
        <f>CONCATENATE(AF163,AG163,AH163)</f>
        <v>251515</v>
      </c>
      <c r="AF163" s="55">
        <v>25</v>
      </c>
      <c r="AG163" s="55">
        <v>15</v>
      </c>
      <c r="AH163" s="55">
        <v>15</v>
      </c>
      <c r="AI163" s="73">
        <v>0.2</v>
      </c>
      <c r="AJ163" s="73">
        <v>0.3</v>
      </c>
      <c r="AK163" s="73">
        <v>0.5</v>
      </c>
      <c r="AL163" s="73">
        <v>0.6</v>
      </c>
      <c r="AM163" s="73">
        <v>0.8</v>
      </c>
      <c r="AN163" s="73">
        <v>0.9</v>
      </c>
      <c r="AO163" s="73">
        <v>1.1</v>
      </c>
      <c r="AP163" s="73">
        <v>1.4</v>
      </c>
      <c r="AQ163" s="73">
        <v>1.7</v>
      </c>
      <c r="AR163" s="73">
        <v>2.2</v>
      </c>
      <c r="AT163" s="71"/>
    </row>
    <row r="164" spans="31:46">
      <c r="AE164" s="51" t="str">
        <f>CONCATENATE(AF164,AG164,AH164)</f>
        <v>261515</v>
      </c>
      <c r="AF164" s="55">
        <v>26</v>
      </c>
      <c r="AG164" s="55">
        <v>15</v>
      </c>
      <c r="AH164" s="55">
        <v>15</v>
      </c>
      <c r="AI164" s="73">
        <v>0.2</v>
      </c>
      <c r="AJ164" s="73">
        <v>0.3</v>
      </c>
      <c r="AK164" s="73">
        <v>0.5</v>
      </c>
      <c r="AL164" s="73">
        <v>0.6</v>
      </c>
      <c r="AM164" s="73">
        <v>0.8</v>
      </c>
      <c r="AN164" s="73">
        <v>1</v>
      </c>
      <c r="AO164" s="73">
        <v>1.1</v>
      </c>
      <c r="AP164" s="73">
        <v>1.5</v>
      </c>
      <c r="AQ164" s="73">
        <v>1.8</v>
      </c>
      <c r="AR164" s="73">
        <v>2.3</v>
      </c>
      <c r="AT164" s="71"/>
    </row>
    <row r="165" spans="31:46">
      <c r="AE165" s="51" t="str">
        <f>CONCATENATE(AF165,AG165,AH165)</f>
        <v>271515</v>
      </c>
      <c r="AF165" s="55">
        <v>27</v>
      </c>
      <c r="AG165" s="55">
        <v>15</v>
      </c>
      <c r="AH165" s="55">
        <v>15</v>
      </c>
      <c r="AI165" s="73">
        <v>0.2</v>
      </c>
      <c r="AJ165" s="73">
        <v>0.3</v>
      </c>
      <c r="AK165" s="73">
        <v>0.5</v>
      </c>
      <c r="AL165" s="73">
        <v>0.7</v>
      </c>
      <c r="AM165" s="73">
        <v>0.8</v>
      </c>
      <c r="AN165" s="73">
        <v>1</v>
      </c>
      <c r="AO165" s="73">
        <v>1.2</v>
      </c>
      <c r="AP165" s="73">
        <v>1.5</v>
      </c>
      <c r="AQ165" s="73">
        <v>1.8</v>
      </c>
      <c r="AR165" s="73">
        <v>2.3</v>
      </c>
      <c r="AT165" s="71"/>
    </row>
    <row r="166" spans="31:46">
      <c r="AE166" s="51" t="str">
        <f>CONCATENATE(AF166,AG166,AH166)</f>
        <v>281515</v>
      </c>
      <c r="AF166" s="55">
        <v>28</v>
      </c>
      <c r="AG166" s="55">
        <v>15</v>
      </c>
      <c r="AH166" s="55">
        <v>15</v>
      </c>
      <c r="AI166" s="73">
        <v>0.2</v>
      </c>
      <c r="AJ166" s="73">
        <v>0.3</v>
      </c>
      <c r="AK166" s="73">
        <v>0.5</v>
      </c>
      <c r="AL166" s="73">
        <v>0.7</v>
      </c>
      <c r="AM166" s="73">
        <v>0.9</v>
      </c>
      <c r="AN166" s="73">
        <v>1</v>
      </c>
      <c r="AO166" s="73">
        <v>1.2</v>
      </c>
      <c r="AP166" s="73">
        <v>1.6</v>
      </c>
      <c r="AQ166" s="73">
        <v>1.9</v>
      </c>
      <c r="AR166" s="73">
        <v>2.4</v>
      </c>
      <c r="AT166" s="71"/>
    </row>
    <row r="167" spans="31:46">
      <c r="AE167" s="51" t="str">
        <f>CONCATENATE(AF167,AG167,AH167)</f>
        <v>291515</v>
      </c>
      <c r="AF167" s="55">
        <v>29</v>
      </c>
      <c r="AG167" s="55">
        <v>15</v>
      </c>
      <c r="AH167" s="55">
        <v>15</v>
      </c>
      <c r="AI167" s="73">
        <v>0.2</v>
      </c>
      <c r="AJ167" s="73">
        <v>0.4</v>
      </c>
      <c r="AK167" s="73">
        <v>0.5</v>
      </c>
      <c r="AL167" s="73">
        <v>0.7</v>
      </c>
      <c r="AM167" s="73">
        <v>0.9</v>
      </c>
      <c r="AN167" s="73">
        <v>1.1</v>
      </c>
      <c r="AO167" s="73">
        <v>1.3</v>
      </c>
      <c r="AP167" s="73">
        <v>1.6</v>
      </c>
      <c r="AQ167" s="73">
        <v>2</v>
      </c>
      <c r="AR167" s="73">
        <v>2.5</v>
      </c>
      <c r="AT167" s="71"/>
    </row>
    <row r="168" spans="31:46">
      <c r="AE168" s="51" t="str">
        <f>CONCATENATE(AF168,AG168,AH168)</f>
        <v>301515</v>
      </c>
      <c r="AF168" s="55">
        <v>30</v>
      </c>
      <c r="AG168" s="55">
        <v>15</v>
      </c>
      <c r="AH168" s="55">
        <v>15</v>
      </c>
      <c r="AI168" s="73">
        <v>0.2</v>
      </c>
      <c r="AJ168" s="73">
        <v>0.4</v>
      </c>
      <c r="AK168" s="73">
        <v>0.6</v>
      </c>
      <c r="AL168" s="73">
        <v>0.8</v>
      </c>
      <c r="AM168" s="73">
        <v>0.9</v>
      </c>
      <c r="AN168" s="73">
        <v>1.1</v>
      </c>
      <c r="AO168" s="73">
        <v>1.3</v>
      </c>
      <c r="AP168" s="73">
        <v>1.7</v>
      </c>
      <c r="AQ168" s="73">
        <v>2.1</v>
      </c>
      <c r="AR168" s="73">
        <v>2.7</v>
      </c>
      <c r="AT168" s="71"/>
    </row>
    <row r="169" spans="31:46">
      <c r="AE169" s="51" t="str">
        <f>CONCATENATE(AF169,AG169,AH169)</f>
        <v>311515</v>
      </c>
      <c r="AF169" s="55">
        <v>31</v>
      </c>
      <c r="AG169" s="55">
        <v>15</v>
      </c>
      <c r="AH169" s="55">
        <v>15</v>
      </c>
      <c r="AI169" s="73">
        <v>0.2</v>
      </c>
      <c r="AJ169" s="73">
        <v>0.4</v>
      </c>
      <c r="AK169" s="73">
        <v>0.6</v>
      </c>
      <c r="AL169" s="73">
        <v>0.8</v>
      </c>
      <c r="AM169" s="73">
        <v>1</v>
      </c>
      <c r="AN169" s="73">
        <v>1.2</v>
      </c>
      <c r="AO169" s="73">
        <v>1.4</v>
      </c>
      <c r="AP169" s="73">
        <v>1.8</v>
      </c>
      <c r="AQ169" s="73">
        <v>2.2</v>
      </c>
      <c r="AR169" s="73">
        <v>2.8</v>
      </c>
      <c r="AT169" s="71"/>
    </row>
    <row r="170" spans="31:46">
      <c r="AE170" s="51" t="str">
        <f>CONCATENATE(AF170,AG170,AH170)</f>
        <v>321515</v>
      </c>
      <c r="AF170" s="55">
        <v>32</v>
      </c>
      <c r="AG170" s="55">
        <v>15</v>
      </c>
      <c r="AH170" s="55">
        <v>15</v>
      </c>
      <c r="AI170" s="73">
        <v>0.2</v>
      </c>
      <c r="AJ170" s="73">
        <v>0.4</v>
      </c>
      <c r="AK170" s="73">
        <v>0.6</v>
      </c>
      <c r="AL170" s="73">
        <v>0.8</v>
      </c>
      <c r="AM170" s="73">
        <v>1.1</v>
      </c>
      <c r="AN170" s="73">
        <v>1.3</v>
      </c>
      <c r="AO170" s="73">
        <v>1.5</v>
      </c>
      <c r="AP170" s="73">
        <v>1.9</v>
      </c>
      <c r="AQ170" s="73">
        <v>2.3</v>
      </c>
      <c r="AR170" s="73">
        <v>3</v>
      </c>
      <c r="AT170" s="71"/>
    </row>
    <row r="171" spans="31:46">
      <c r="AE171" s="51" t="str">
        <f>CONCATENATE(AF171,AG171,AH171)</f>
        <v>331515</v>
      </c>
      <c r="AF171" s="55">
        <v>33</v>
      </c>
      <c r="AG171" s="55">
        <v>15</v>
      </c>
      <c r="AH171" s="55">
        <v>15</v>
      </c>
      <c r="AI171" s="73">
        <v>0.2</v>
      </c>
      <c r="AJ171" s="73">
        <v>0.4</v>
      </c>
      <c r="AK171" s="73">
        <v>0.7</v>
      </c>
      <c r="AL171" s="73">
        <v>0.9</v>
      </c>
      <c r="AM171" s="73">
        <v>1.1</v>
      </c>
      <c r="AN171" s="73">
        <v>1.4</v>
      </c>
      <c r="AO171" s="73">
        <v>1.6</v>
      </c>
      <c r="AP171" s="73">
        <v>2</v>
      </c>
      <c r="AQ171" s="73">
        <v>2.5</v>
      </c>
      <c r="AR171" s="73">
        <v>3.2</v>
      </c>
      <c r="AT171" s="71"/>
    </row>
    <row r="172" spans="31:46">
      <c r="AE172" s="51" t="str">
        <f>CONCATENATE(AF172,AG172,AH172)</f>
        <v>341515</v>
      </c>
      <c r="AF172" s="55">
        <v>34</v>
      </c>
      <c r="AG172" s="55">
        <v>15</v>
      </c>
      <c r="AH172" s="55">
        <v>15</v>
      </c>
      <c r="AI172" s="73">
        <v>0.2</v>
      </c>
      <c r="AJ172" s="73">
        <v>0.5</v>
      </c>
      <c r="AK172" s="73">
        <v>0.7</v>
      </c>
      <c r="AL172" s="73">
        <v>1</v>
      </c>
      <c r="AM172" s="73">
        <v>1.2</v>
      </c>
      <c r="AN172" s="73">
        <v>1.5</v>
      </c>
      <c r="AO172" s="73">
        <v>1.7</v>
      </c>
      <c r="AP172" s="73">
        <v>2.2</v>
      </c>
      <c r="AQ172" s="73">
        <v>2.7</v>
      </c>
      <c r="AR172" s="73">
        <v>3.4</v>
      </c>
      <c r="AT172" s="71"/>
    </row>
    <row r="173" spans="31:46">
      <c r="AE173" s="51" t="str">
        <f>CONCATENATE(AF173,AG173,AH173)</f>
        <v>351515</v>
      </c>
      <c r="AF173" s="55">
        <v>35</v>
      </c>
      <c r="AG173" s="55">
        <v>15</v>
      </c>
      <c r="AH173" s="55">
        <v>15</v>
      </c>
      <c r="AI173" s="73">
        <v>0.3</v>
      </c>
      <c r="AJ173" s="73">
        <v>0.5</v>
      </c>
      <c r="AK173" s="73">
        <v>0.8</v>
      </c>
      <c r="AL173" s="73">
        <v>1</v>
      </c>
      <c r="AM173" s="73">
        <v>1.3</v>
      </c>
      <c r="AN173" s="73">
        <v>1.6</v>
      </c>
      <c r="AO173" s="73">
        <v>1.8</v>
      </c>
      <c r="AP173" s="73">
        <v>2.4</v>
      </c>
      <c r="AQ173" s="73">
        <v>2.9</v>
      </c>
      <c r="AR173" s="73">
        <v>3.7</v>
      </c>
      <c r="AT173" s="71"/>
    </row>
    <row r="174" spans="31:46">
      <c r="AE174" s="51" t="str">
        <f>CONCATENATE(AF174,AG174,AH174)</f>
        <v>361515</v>
      </c>
      <c r="AF174" s="55">
        <v>36</v>
      </c>
      <c r="AG174" s="55">
        <v>15</v>
      </c>
      <c r="AH174" s="55">
        <v>15</v>
      </c>
      <c r="AI174" s="73">
        <v>0.3</v>
      </c>
      <c r="AJ174" s="73">
        <v>0.6</v>
      </c>
      <c r="AK174" s="73">
        <v>0.9</v>
      </c>
      <c r="AL174" s="73">
        <v>1.1</v>
      </c>
      <c r="AM174" s="73">
        <v>1.4</v>
      </c>
      <c r="AN174" s="73">
        <v>1.7</v>
      </c>
      <c r="AO174" s="73">
        <v>2</v>
      </c>
      <c r="AP174" s="73">
        <v>2.6</v>
      </c>
      <c r="AQ174" s="73">
        <v>3.2</v>
      </c>
      <c r="AR174" s="73">
        <v>4</v>
      </c>
      <c r="AT174" s="71"/>
    </row>
    <row r="175" spans="31:46">
      <c r="AE175" s="51" t="str">
        <f>CONCATENATE(AF175,AG175,AH175)</f>
        <v>371515</v>
      </c>
      <c r="AF175" s="55">
        <v>37</v>
      </c>
      <c r="AG175" s="55">
        <v>15</v>
      </c>
      <c r="AH175" s="55">
        <v>15</v>
      </c>
      <c r="AI175" s="73">
        <v>0.3</v>
      </c>
      <c r="AJ175" s="73">
        <v>0.6</v>
      </c>
      <c r="AK175" s="73">
        <v>0.9</v>
      </c>
      <c r="AL175" s="73">
        <v>1.2</v>
      </c>
      <c r="AM175" s="73">
        <v>1.6</v>
      </c>
      <c r="AN175" s="73">
        <v>1.9</v>
      </c>
      <c r="AO175" s="73">
        <v>2.2</v>
      </c>
      <c r="AP175" s="73">
        <v>2.8</v>
      </c>
      <c r="AQ175" s="73">
        <v>3.5</v>
      </c>
      <c r="AR175" s="73">
        <v>4.4</v>
      </c>
      <c r="AT175" s="71"/>
    </row>
    <row r="176" spans="31:46">
      <c r="AE176" s="51" t="str">
        <f>CONCATENATE(AF176,AG176,AH176)</f>
        <v>381515</v>
      </c>
      <c r="AF176" s="55">
        <v>38</v>
      </c>
      <c r="AG176" s="55">
        <v>15</v>
      </c>
      <c r="AH176" s="55">
        <v>15</v>
      </c>
      <c r="AI176" s="73">
        <v>0.3</v>
      </c>
      <c r="AJ176" s="73">
        <v>0.7</v>
      </c>
      <c r="AK176" s="73">
        <v>1</v>
      </c>
      <c r="AL176" s="73">
        <v>1.4</v>
      </c>
      <c r="AM176" s="73">
        <v>1.7</v>
      </c>
      <c r="AN176" s="73">
        <v>2.1</v>
      </c>
      <c r="AO176" s="73">
        <v>2.4</v>
      </c>
      <c r="AP176" s="73">
        <v>3.1</v>
      </c>
      <c r="AQ176" s="73">
        <v>3.8</v>
      </c>
      <c r="AR176" s="73">
        <v>4.9</v>
      </c>
      <c r="AT176" s="71"/>
    </row>
    <row r="177" spans="31:46">
      <c r="AE177" s="51" t="str">
        <f>CONCATENATE(AF177,AG177,AH177)</f>
        <v>391515</v>
      </c>
      <c r="AF177" s="55">
        <v>39</v>
      </c>
      <c r="AG177" s="55">
        <v>15</v>
      </c>
      <c r="AH177" s="55">
        <v>15</v>
      </c>
      <c r="AI177" s="73">
        <v>0.4</v>
      </c>
      <c r="AJ177" s="73">
        <v>0.7</v>
      </c>
      <c r="AK177" s="73">
        <v>1.1</v>
      </c>
      <c r="AL177" s="73">
        <v>1.5</v>
      </c>
      <c r="AM177" s="73">
        <v>1.9</v>
      </c>
      <c r="AN177" s="73">
        <v>2.3</v>
      </c>
      <c r="AO177" s="73">
        <v>2.6</v>
      </c>
      <c r="AP177" s="73">
        <v>3.4</v>
      </c>
      <c r="AQ177" s="73">
        <v>4.2</v>
      </c>
      <c r="AR177" s="73">
        <v>5.4</v>
      </c>
      <c r="AT177" s="71"/>
    </row>
    <row r="178" spans="31:46">
      <c r="AE178" s="51" t="str">
        <f>CONCATENATE(AF178,AG178,AH178)</f>
        <v>401515</v>
      </c>
      <c r="AF178" s="55">
        <v>40</v>
      </c>
      <c r="AG178" s="55">
        <v>15</v>
      </c>
      <c r="AH178" s="55">
        <v>15</v>
      </c>
      <c r="AI178" s="73">
        <v>0.4</v>
      </c>
      <c r="AJ178" s="73">
        <v>0.8</v>
      </c>
      <c r="AK178" s="73">
        <v>1.2</v>
      </c>
      <c r="AL178" s="73">
        <v>1.7</v>
      </c>
      <c r="AM178" s="73">
        <v>2.1</v>
      </c>
      <c r="AN178" s="73">
        <v>2.5</v>
      </c>
      <c r="AO178" s="73">
        <v>2.9</v>
      </c>
      <c r="AP178" s="73">
        <v>3.8</v>
      </c>
      <c r="AQ178" s="73">
        <v>4.7</v>
      </c>
      <c r="AR178" s="73">
        <v>6</v>
      </c>
      <c r="AT178" s="71"/>
    </row>
    <row r="179" spans="31:46">
      <c r="AE179" s="51" t="str">
        <f>CONCATENATE(AF179,AG179,AH179)</f>
        <v>411515</v>
      </c>
      <c r="AF179" s="55">
        <v>41</v>
      </c>
      <c r="AG179" s="55">
        <v>15</v>
      </c>
      <c r="AH179" s="55">
        <v>15</v>
      </c>
      <c r="AI179" s="73">
        <v>0.5</v>
      </c>
      <c r="AJ179" s="73">
        <v>0.9</v>
      </c>
      <c r="AK179" s="73">
        <v>1.4</v>
      </c>
      <c r="AL179" s="73">
        <v>1.8</v>
      </c>
      <c r="AM179" s="73">
        <v>2.3</v>
      </c>
      <c r="AN179" s="73">
        <v>2.8</v>
      </c>
      <c r="AO179" s="73">
        <v>3.2</v>
      </c>
      <c r="AP179" s="73">
        <v>4.2</v>
      </c>
      <c r="AQ179" s="73">
        <v>5.2</v>
      </c>
      <c r="AR179" s="73">
        <v>6.7</v>
      </c>
      <c r="AT179" s="71"/>
    </row>
    <row r="180" spans="31:46">
      <c r="AE180" s="51" t="str">
        <f>CONCATENATE(AF180,AG180,AH180)</f>
        <v>421515</v>
      </c>
      <c r="AF180" s="55">
        <v>42</v>
      </c>
      <c r="AG180" s="55">
        <v>15</v>
      </c>
      <c r="AH180" s="55">
        <v>15</v>
      </c>
      <c r="AI180" s="73">
        <v>0.5</v>
      </c>
      <c r="AJ180" s="73">
        <v>1</v>
      </c>
      <c r="AK180" s="73">
        <v>1.5</v>
      </c>
      <c r="AL180" s="73">
        <v>2</v>
      </c>
      <c r="AM180" s="73">
        <v>2.6</v>
      </c>
      <c r="AN180" s="73">
        <v>3.1</v>
      </c>
      <c r="AO180" s="73">
        <v>3.6</v>
      </c>
      <c r="AP180" s="73">
        <v>4.7</v>
      </c>
      <c r="AQ180" s="73">
        <v>5.8</v>
      </c>
      <c r="AR180" s="73">
        <v>7.4</v>
      </c>
      <c r="AT180" s="71"/>
    </row>
    <row r="181" spans="31:46">
      <c r="AE181" s="51" t="str">
        <f>CONCATENATE(AF181,AG181,AH181)</f>
        <v>431515</v>
      </c>
      <c r="AF181" s="55">
        <v>43</v>
      </c>
      <c r="AG181" s="55">
        <v>15</v>
      </c>
      <c r="AH181" s="55">
        <v>15</v>
      </c>
      <c r="AI181" s="73">
        <v>0.6</v>
      </c>
      <c r="AJ181" s="73">
        <v>1.1</v>
      </c>
      <c r="AK181" s="73">
        <v>1.7</v>
      </c>
      <c r="AL181" s="73">
        <v>2.3</v>
      </c>
      <c r="AM181" s="73">
        <v>2.8</v>
      </c>
      <c r="AN181" s="73">
        <v>3.4</v>
      </c>
      <c r="AO181" s="73">
        <v>4</v>
      </c>
      <c r="AP181" s="73">
        <v>5.2</v>
      </c>
      <c r="AQ181" s="73">
        <v>6.4</v>
      </c>
      <c r="AR181" s="73">
        <v>8.3</v>
      </c>
      <c r="AT181" s="71"/>
    </row>
    <row r="182" spans="31:46">
      <c r="AE182" s="51" t="str">
        <f>CONCATENATE(AF182,AG182,AH182)</f>
        <v>441515</v>
      </c>
      <c r="AF182" s="55">
        <v>44</v>
      </c>
      <c r="AG182" s="55">
        <v>15</v>
      </c>
      <c r="AH182" s="55">
        <v>15</v>
      </c>
      <c r="AI182" s="73">
        <v>0.6</v>
      </c>
      <c r="AJ182" s="73">
        <v>1.3</v>
      </c>
      <c r="AK182" s="73">
        <v>1.9</v>
      </c>
      <c r="AL182" s="73">
        <v>2.5</v>
      </c>
      <c r="AM182" s="73">
        <v>3.2</v>
      </c>
      <c r="AN182" s="73">
        <v>3.8</v>
      </c>
      <c r="AO182" s="73">
        <v>4.5</v>
      </c>
      <c r="AP182" s="73">
        <v>5.8</v>
      </c>
      <c r="AQ182" s="73">
        <v>7.2</v>
      </c>
      <c r="AR182" s="73">
        <v>9.3</v>
      </c>
      <c r="AT182" s="71"/>
    </row>
    <row r="183" spans="31:46">
      <c r="AE183" s="51" t="str">
        <f>CONCATENATE(AF183,AG183,AH183)</f>
        <v>451515</v>
      </c>
      <c r="AF183" s="55">
        <v>45</v>
      </c>
      <c r="AG183" s="55">
        <v>15</v>
      </c>
      <c r="AH183" s="55">
        <v>15</v>
      </c>
      <c r="AI183" s="73">
        <v>0.7</v>
      </c>
      <c r="AJ183" s="73">
        <v>1.4</v>
      </c>
      <c r="AK183" s="73">
        <v>2.1</v>
      </c>
      <c r="AL183" s="73">
        <v>2.8</v>
      </c>
      <c r="AM183" s="73">
        <v>3.5</v>
      </c>
      <c r="AN183" s="73">
        <v>4.3</v>
      </c>
      <c r="AO183" s="73">
        <v>5</v>
      </c>
      <c r="AP183" s="73">
        <v>6.5</v>
      </c>
      <c r="AQ183" s="73">
        <v>8</v>
      </c>
      <c r="AR183" s="73">
        <v>10.4</v>
      </c>
      <c r="AT183" s="71"/>
    </row>
    <row r="184" spans="31:46">
      <c r="AE184" s="51" t="str">
        <f>CONCATENATE(AF184,AG184,AH184)</f>
        <v>461515</v>
      </c>
      <c r="AF184" s="55">
        <v>46</v>
      </c>
      <c r="AG184" s="55">
        <v>15</v>
      </c>
      <c r="AH184" s="55">
        <v>15</v>
      </c>
      <c r="AI184" s="73">
        <v>0.8</v>
      </c>
      <c r="AJ184" s="73">
        <v>1.5</v>
      </c>
      <c r="AK184" s="73">
        <v>2.3</v>
      </c>
      <c r="AL184" s="73">
        <v>3.1</v>
      </c>
      <c r="AM184" s="73">
        <v>3.9</v>
      </c>
      <c r="AN184" s="73">
        <v>4.7</v>
      </c>
      <c r="AO184" s="73">
        <v>5.6</v>
      </c>
      <c r="AP184" s="73">
        <v>7.2</v>
      </c>
      <c r="AQ184" s="73">
        <v>9</v>
      </c>
      <c r="AR184" s="73">
        <v>11.7</v>
      </c>
      <c r="AT184" s="71"/>
    </row>
    <row r="185" spans="31:46">
      <c r="AE185" s="51" t="str">
        <f>CONCATENATE(AF185,AG185,AH185)</f>
        <v>471515</v>
      </c>
      <c r="AF185" s="55">
        <v>47</v>
      </c>
      <c r="AG185" s="55">
        <v>15</v>
      </c>
      <c r="AH185" s="55">
        <v>15</v>
      </c>
      <c r="AI185" s="73">
        <v>0.8</v>
      </c>
      <c r="AJ185" s="73">
        <v>1.7</v>
      </c>
      <c r="AK185" s="73">
        <v>2.6</v>
      </c>
      <c r="AL185" s="73">
        <v>3.5</v>
      </c>
      <c r="AM185" s="73">
        <v>4.4</v>
      </c>
      <c r="AN185" s="73">
        <v>5.3</v>
      </c>
      <c r="AO185" s="73">
        <v>6.2</v>
      </c>
      <c r="AP185" s="73">
        <v>8.1</v>
      </c>
      <c r="AQ185" s="73">
        <v>10</v>
      </c>
      <c r="AR185" s="73">
        <v>13</v>
      </c>
      <c r="AT185" s="71"/>
    </row>
    <row r="186" spans="31:46">
      <c r="AE186" s="51" t="str">
        <f>CONCATENATE(AF186,AG186,AH186)</f>
        <v>481515</v>
      </c>
      <c r="AF186" s="55">
        <v>48</v>
      </c>
      <c r="AG186" s="55">
        <v>15</v>
      </c>
      <c r="AH186" s="55">
        <v>15</v>
      </c>
      <c r="AI186" s="73">
        <v>0.9</v>
      </c>
      <c r="AJ186" s="73">
        <v>1.9</v>
      </c>
      <c r="AK186" s="73">
        <v>2.9</v>
      </c>
      <c r="AL186" s="73">
        <v>3.8</v>
      </c>
      <c r="AM186" s="73">
        <v>4.8</v>
      </c>
      <c r="AN186" s="73">
        <v>5.8</v>
      </c>
      <c r="AO186" s="73">
        <v>6.8</v>
      </c>
      <c r="AP186" s="73">
        <v>9</v>
      </c>
      <c r="AQ186" s="73">
        <v>11.1</v>
      </c>
      <c r="AR186" s="73">
        <v>14.6</v>
      </c>
      <c r="AT186" s="71"/>
    </row>
    <row r="187" spans="31:46">
      <c r="AE187" s="51" t="str">
        <f>CONCATENATE(AF187,AG187,AH187)</f>
        <v>491515</v>
      </c>
      <c r="AF187" s="55">
        <v>49</v>
      </c>
      <c r="AG187" s="55">
        <v>15</v>
      </c>
      <c r="AH187" s="55">
        <v>15</v>
      </c>
      <c r="AI187" s="73">
        <v>1</v>
      </c>
      <c r="AJ187" s="73">
        <v>2.1</v>
      </c>
      <c r="AK187" s="73">
        <v>3.1</v>
      </c>
      <c r="AL187" s="73">
        <v>4.2</v>
      </c>
      <c r="AM187" s="73">
        <v>5.3</v>
      </c>
      <c r="AN187" s="73">
        <v>6.4</v>
      </c>
      <c r="AO187" s="73">
        <v>7.6</v>
      </c>
      <c r="AP187" s="73">
        <v>10</v>
      </c>
      <c r="AQ187" s="73">
        <v>12.4</v>
      </c>
      <c r="AR187" s="73">
        <v>16.3</v>
      </c>
      <c r="AT187" s="71"/>
    </row>
    <row r="188" spans="31:46">
      <c r="AE188" s="51" t="str">
        <f>CONCATENATE(AF188,AG188,AH188)</f>
        <v>501515</v>
      </c>
      <c r="AF188" s="55">
        <v>50</v>
      </c>
      <c r="AG188" s="55">
        <v>15</v>
      </c>
      <c r="AH188" s="55">
        <v>15</v>
      </c>
      <c r="AI188" s="73">
        <v>1.1</v>
      </c>
      <c r="AJ188" s="73">
        <v>2.3</v>
      </c>
      <c r="AK188" s="73">
        <v>3.5</v>
      </c>
      <c r="AL188" s="73">
        <v>4.7</v>
      </c>
      <c r="AM188" s="73">
        <v>5.9</v>
      </c>
      <c r="AN188" s="73">
        <v>7.1</v>
      </c>
      <c r="AO188" s="73">
        <v>8.4</v>
      </c>
      <c r="AP188" s="73">
        <v>11</v>
      </c>
      <c r="AQ188" s="73">
        <v>13.8</v>
      </c>
      <c r="AR188" s="73">
        <v>18.1</v>
      </c>
      <c r="AT188" s="71"/>
    </row>
    <row r="189" spans="31:46">
      <c r="AE189" s="51" t="str">
        <f>CONCATENATE(AF189,AG189,AH189)</f>
        <v>511515</v>
      </c>
      <c r="AF189" s="55">
        <v>51</v>
      </c>
      <c r="AG189" s="55">
        <v>15</v>
      </c>
      <c r="AH189" s="55">
        <v>15</v>
      </c>
      <c r="AI189" s="73">
        <v>1.2</v>
      </c>
      <c r="AJ189" s="73">
        <v>2.5</v>
      </c>
      <c r="AK189" s="73">
        <v>3.8</v>
      </c>
      <c r="AL189" s="73">
        <v>5.1</v>
      </c>
      <c r="AM189" s="73">
        <v>6.5</v>
      </c>
      <c r="AN189" s="73">
        <v>7.9</v>
      </c>
      <c r="AO189" s="73">
        <v>9.3</v>
      </c>
      <c r="AP189" s="73">
        <v>12.2</v>
      </c>
      <c r="AQ189" s="73">
        <v>15.3</v>
      </c>
      <c r="AR189" s="73">
        <v>20.1</v>
      </c>
      <c r="AT189" s="71"/>
    </row>
    <row r="190" spans="31:46">
      <c r="AE190" s="51" t="str">
        <f>CONCATENATE(AF190,AG190,AH190)</f>
        <v>521515</v>
      </c>
      <c r="AF190" s="55">
        <v>52</v>
      </c>
      <c r="AG190" s="55">
        <v>15</v>
      </c>
      <c r="AH190" s="55">
        <v>15</v>
      </c>
      <c r="AI190" s="73">
        <v>1.4</v>
      </c>
      <c r="AJ190" s="73">
        <v>2.8</v>
      </c>
      <c r="AK190" s="73">
        <v>4.2</v>
      </c>
      <c r="AL190" s="73">
        <v>5.6</v>
      </c>
      <c r="AM190" s="73">
        <v>7.1</v>
      </c>
      <c r="AN190" s="73">
        <v>8.6</v>
      </c>
      <c r="AO190" s="73">
        <v>10.2</v>
      </c>
      <c r="AP190" s="73">
        <v>13.5</v>
      </c>
      <c r="AQ190" s="73">
        <v>16.9</v>
      </c>
      <c r="AR190" s="73">
        <v>22.4</v>
      </c>
      <c r="AT190" s="71"/>
    </row>
    <row r="191" spans="31:46">
      <c r="AE191" s="51" t="str">
        <f>CONCATENATE(AF191,AG191,AH191)</f>
        <v>531515</v>
      </c>
      <c r="AF191" s="55">
        <v>53</v>
      </c>
      <c r="AG191" s="55">
        <v>15</v>
      </c>
      <c r="AH191" s="55">
        <v>15</v>
      </c>
      <c r="AI191" s="73">
        <v>1.5</v>
      </c>
      <c r="AJ191" s="73">
        <v>3</v>
      </c>
      <c r="AK191" s="73">
        <v>4.6</v>
      </c>
      <c r="AL191" s="73">
        <v>6.2</v>
      </c>
      <c r="AM191" s="73">
        <v>7.8</v>
      </c>
      <c r="AN191" s="73">
        <v>9.5</v>
      </c>
      <c r="AO191" s="73">
        <v>11.2</v>
      </c>
      <c r="AP191" s="73">
        <v>14.9</v>
      </c>
      <c r="AQ191" s="73">
        <v>18.7</v>
      </c>
      <c r="AR191" s="73">
        <v>24.9</v>
      </c>
      <c r="AT191" s="71"/>
    </row>
    <row r="192" spans="31:46">
      <c r="AE192" s="51" t="str">
        <f>CONCATENATE(AF192,AG192,AH192)</f>
        <v>541515</v>
      </c>
      <c r="AF192" s="55">
        <v>54</v>
      </c>
      <c r="AG192" s="55">
        <v>15</v>
      </c>
      <c r="AH192" s="55">
        <v>15</v>
      </c>
      <c r="AI192" s="73">
        <v>1.6</v>
      </c>
      <c r="AJ192" s="73">
        <v>3.3</v>
      </c>
      <c r="AK192" s="73">
        <v>5</v>
      </c>
      <c r="AL192" s="73">
        <v>6.8</v>
      </c>
      <c r="AM192" s="73">
        <v>8.6</v>
      </c>
      <c r="AN192" s="73">
        <v>10.4</v>
      </c>
      <c r="AO192" s="73">
        <v>12.4</v>
      </c>
      <c r="AP192" s="73">
        <v>16.4</v>
      </c>
      <c r="AQ192" s="73">
        <v>20.7</v>
      </c>
      <c r="AR192" s="73">
        <v>27.7</v>
      </c>
      <c r="AT192" s="71"/>
    </row>
    <row r="193" spans="31:46">
      <c r="AE193" s="51" t="str">
        <f>CONCATENATE(AF193,AG193,AH193)</f>
        <v>551515</v>
      </c>
      <c r="AF193" s="55">
        <v>55</v>
      </c>
      <c r="AG193" s="55">
        <v>15</v>
      </c>
      <c r="AH193" s="55">
        <v>15</v>
      </c>
      <c r="AI193" s="73">
        <v>1.8</v>
      </c>
      <c r="AJ193" s="73">
        <v>3.6</v>
      </c>
      <c r="AK193" s="73">
        <v>5.5</v>
      </c>
      <c r="AL193" s="73">
        <v>7.4</v>
      </c>
      <c r="AM193" s="73">
        <v>9.4</v>
      </c>
      <c r="AN193" s="73">
        <v>11.5</v>
      </c>
      <c r="AO193" s="73">
        <v>13.6</v>
      </c>
      <c r="AP193" s="73">
        <v>18.1</v>
      </c>
      <c r="AQ193" s="73">
        <v>23</v>
      </c>
      <c r="AR193" s="73">
        <v>31</v>
      </c>
      <c r="AT193" s="71"/>
    </row>
    <row r="194" spans="31:46">
      <c r="AE194" s="51" t="str">
        <f>CONCATENATE(AF194,AG194,AH194)</f>
        <v>18205</v>
      </c>
      <c r="AF194" s="55">
        <v>18</v>
      </c>
      <c r="AG194" s="55">
        <v>20</v>
      </c>
      <c r="AH194" s="55">
        <v>5</v>
      </c>
      <c r="AI194" s="73">
        <v>0.6</v>
      </c>
      <c r="AJ194" s="73">
        <v>1.1</v>
      </c>
      <c r="AK194" s="73">
        <v>1.7</v>
      </c>
      <c r="AL194" s="73">
        <v>2.2</v>
      </c>
      <c r="AM194" s="73">
        <v>2.8</v>
      </c>
      <c r="AN194" s="73">
        <v>3.3</v>
      </c>
      <c r="AO194" s="73">
        <v>3.9</v>
      </c>
      <c r="AP194" s="73">
        <v>5</v>
      </c>
      <c r="AQ194" s="73">
        <v>6</v>
      </c>
      <c r="AR194" s="73">
        <v>7.7</v>
      </c>
      <c r="AT194" s="71"/>
    </row>
    <row r="195" spans="31:46">
      <c r="AE195" s="51" t="str">
        <f>CONCATENATE(AF195,AG195,AH195)</f>
        <v>19205</v>
      </c>
      <c r="AF195" s="55">
        <v>19</v>
      </c>
      <c r="AG195" s="55">
        <v>20</v>
      </c>
      <c r="AH195" s="55">
        <v>5</v>
      </c>
      <c r="AI195" s="73">
        <v>0.6</v>
      </c>
      <c r="AJ195" s="73">
        <v>1.1</v>
      </c>
      <c r="AK195" s="73">
        <v>1.7</v>
      </c>
      <c r="AL195" s="73">
        <v>2.3</v>
      </c>
      <c r="AM195" s="73">
        <v>2.9</v>
      </c>
      <c r="AN195" s="73">
        <v>3.4</v>
      </c>
      <c r="AO195" s="73">
        <v>4</v>
      </c>
      <c r="AP195" s="73">
        <v>5.1</v>
      </c>
      <c r="AQ195" s="73">
        <v>6.2</v>
      </c>
      <c r="AR195" s="73">
        <v>7.9</v>
      </c>
      <c r="AT195" s="71"/>
    </row>
    <row r="196" spans="31:46">
      <c r="AE196" s="51" t="str">
        <f t="shared" ref="AE196:AE259" si="6">CONCATENATE(AF196,AG196,AH196)</f>
        <v>20205</v>
      </c>
      <c r="AF196" s="55">
        <v>20</v>
      </c>
      <c r="AG196" s="55">
        <v>20</v>
      </c>
      <c r="AH196" s="55">
        <v>5</v>
      </c>
      <c r="AI196" s="73">
        <v>0.6</v>
      </c>
      <c r="AJ196" s="73">
        <v>1.2</v>
      </c>
      <c r="AK196" s="73">
        <v>1.8</v>
      </c>
      <c r="AL196" s="73">
        <v>2.4</v>
      </c>
      <c r="AM196" s="73">
        <v>2.9</v>
      </c>
      <c r="AN196" s="73">
        <v>3.5</v>
      </c>
      <c r="AO196" s="73">
        <v>4.1</v>
      </c>
      <c r="AP196" s="73">
        <v>5.3</v>
      </c>
      <c r="AQ196" s="73">
        <v>6.4</v>
      </c>
      <c r="AR196" s="73">
        <v>8.2</v>
      </c>
      <c r="AT196" s="71"/>
    </row>
    <row r="197" spans="31:46">
      <c r="AE197" s="51" t="str">
        <f>CONCATENATE(AF197,AG197,AH197)</f>
        <v>21205</v>
      </c>
      <c r="AF197" s="55">
        <v>21</v>
      </c>
      <c r="AG197" s="55">
        <v>20</v>
      </c>
      <c r="AH197" s="55">
        <v>5</v>
      </c>
      <c r="AI197" s="73">
        <v>0.6</v>
      </c>
      <c r="AJ197" s="73">
        <v>1.2</v>
      </c>
      <c r="AK197" s="73">
        <v>1.8</v>
      </c>
      <c r="AL197" s="73">
        <v>2.4</v>
      </c>
      <c r="AM197" s="73">
        <v>3</v>
      </c>
      <c r="AN197" s="73">
        <v>3.6</v>
      </c>
      <c r="AO197" s="73">
        <v>4.2</v>
      </c>
      <c r="AP197" s="73">
        <v>5.4</v>
      </c>
      <c r="AQ197" s="73">
        <v>6.6</v>
      </c>
      <c r="AR197" s="73">
        <v>8.4</v>
      </c>
      <c r="AT197" s="71"/>
    </row>
    <row r="198" spans="31:46">
      <c r="AE198" s="51" t="str">
        <f>CONCATENATE(AF198,AG198,AH198)</f>
        <v>22205</v>
      </c>
      <c r="AF198" s="55">
        <v>22</v>
      </c>
      <c r="AG198" s="55">
        <v>20</v>
      </c>
      <c r="AH198" s="55">
        <v>5</v>
      </c>
      <c r="AI198" s="73">
        <v>0.6</v>
      </c>
      <c r="AJ198" s="73">
        <v>1.3</v>
      </c>
      <c r="AK198" s="73">
        <v>1.9</v>
      </c>
      <c r="AL198" s="73">
        <v>2.5</v>
      </c>
      <c r="AM198" s="73">
        <v>3.1</v>
      </c>
      <c r="AN198" s="73">
        <v>3.8</v>
      </c>
      <c r="AO198" s="73">
        <v>4.4</v>
      </c>
      <c r="AP198" s="73">
        <v>5.6</v>
      </c>
      <c r="AQ198" s="73">
        <v>6.8</v>
      </c>
      <c r="AR198" s="73">
        <v>8.7</v>
      </c>
      <c r="AT198" s="71"/>
    </row>
    <row r="199" spans="31:46">
      <c r="AE199" s="51" t="str">
        <f>CONCATENATE(AF199,AG199,AH199)</f>
        <v>23205</v>
      </c>
      <c r="AF199" s="55">
        <v>23</v>
      </c>
      <c r="AG199" s="55">
        <v>20</v>
      </c>
      <c r="AH199" s="55">
        <v>5</v>
      </c>
      <c r="AI199" s="73">
        <v>0.7</v>
      </c>
      <c r="AJ199" s="73">
        <v>1.3</v>
      </c>
      <c r="AK199" s="73">
        <v>1.9</v>
      </c>
      <c r="AL199" s="73">
        <v>2.6</v>
      </c>
      <c r="AM199" s="73">
        <v>3.2</v>
      </c>
      <c r="AN199" s="73">
        <v>3.9</v>
      </c>
      <c r="AO199" s="73">
        <v>4.5</v>
      </c>
      <c r="AP199" s="73">
        <v>5.8</v>
      </c>
      <c r="AQ199" s="73">
        <v>7.1</v>
      </c>
      <c r="AR199" s="73">
        <v>9</v>
      </c>
      <c r="AT199" s="71"/>
    </row>
    <row r="200" spans="31:46">
      <c r="AE200" s="51" t="str">
        <f>CONCATENATE(AF200,AG200,AH200)</f>
        <v>24205</v>
      </c>
      <c r="AF200" s="55">
        <v>24</v>
      </c>
      <c r="AG200" s="55">
        <v>20</v>
      </c>
      <c r="AH200" s="55">
        <v>5</v>
      </c>
      <c r="AI200" s="73">
        <v>0.7</v>
      </c>
      <c r="AJ200" s="73">
        <v>1.3</v>
      </c>
      <c r="AK200" s="73">
        <v>2</v>
      </c>
      <c r="AL200" s="73">
        <v>2.7</v>
      </c>
      <c r="AM200" s="73">
        <v>3.4</v>
      </c>
      <c r="AN200" s="73">
        <v>4</v>
      </c>
      <c r="AO200" s="73">
        <v>4.7</v>
      </c>
      <c r="AP200" s="73">
        <v>6</v>
      </c>
      <c r="AQ200" s="73">
        <v>7.3</v>
      </c>
      <c r="AR200" s="73">
        <v>9.3</v>
      </c>
      <c r="AT200" s="71"/>
    </row>
    <row r="201" spans="31:46">
      <c r="AE201" s="51" t="str">
        <f>CONCATENATE(AF201,AG201,AH201)</f>
        <v>25205</v>
      </c>
      <c r="AF201" s="55">
        <v>25</v>
      </c>
      <c r="AG201" s="55">
        <v>20</v>
      </c>
      <c r="AH201" s="55">
        <v>5</v>
      </c>
      <c r="AI201" s="73">
        <v>0.7</v>
      </c>
      <c r="AJ201" s="73">
        <v>1.4</v>
      </c>
      <c r="AK201" s="73">
        <v>2.1</v>
      </c>
      <c r="AL201" s="73">
        <v>2.8</v>
      </c>
      <c r="AM201" s="73">
        <v>3.5</v>
      </c>
      <c r="AN201" s="73">
        <v>4.2</v>
      </c>
      <c r="AO201" s="73">
        <v>4.9</v>
      </c>
      <c r="AP201" s="73">
        <v>6.3</v>
      </c>
      <c r="AQ201" s="73">
        <v>7.6</v>
      </c>
      <c r="AR201" s="73">
        <v>9.7</v>
      </c>
      <c r="AT201" s="71"/>
    </row>
    <row r="202" spans="31:46">
      <c r="AE202" s="51" t="str">
        <f>CONCATENATE(AF202,AG202,AH202)</f>
        <v>26205</v>
      </c>
      <c r="AF202" s="55">
        <v>26</v>
      </c>
      <c r="AG202" s="55">
        <v>20</v>
      </c>
      <c r="AH202" s="55">
        <v>5</v>
      </c>
      <c r="AI202" s="73">
        <v>0.7</v>
      </c>
      <c r="AJ202" s="73">
        <v>1.5</v>
      </c>
      <c r="AK202" s="73">
        <v>2.2</v>
      </c>
      <c r="AL202" s="73">
        <v>2.9</v>
      </c>
      <c r="AM202" s="73">
        <v>3.7</v>
      </c>
      <c r="AN202" s="73">
        <v>4.4</v>
      </c>
      <c r="AO202" s="73">
        <v>5.1</v>
      </c>
      <c r="AP202" s="73">
        <v>6.5</v>
      </c>
      <c r="AQ202" s="73">
        <v>8</v>
      </c>
      <c r="AR202" s="73">
        <v>10.1</v>
      </c>
      <c r="AT202" s="71"/>
    </row>
    <row r="203" spans="31:46">
      <c r="AE203" s="51" t="str">
        <f>CONCATENATE(AF203,AG203,AH203)</f>
        <v>27205</v>
      </c>
      <c r="AF203" s="55">
        <v>27</v>
      </c>
      <c r="AG203" s="55">
        <v>20</v>
      </c>
      <c r="AH203" s="55">
        <v>5</v>
      </c>
      <c r="AI203" s="73">
        <v>0.8</v>
      </c>
      <c r="AJ203" s="73">
        <v>1.5</v>
      </c>
      <c r="AK203" s="73">
        <v>2.3</v>
      </c>
      <c r="AL203" s="73">
        <v>3.1</v>
      </c>
      <c r="AM203" s="73">
        <v>3.8</v>
      </c>
      <c r="AN203" s="73">
        <v>4.6</v>
      </c>
      <c r="AO203" s="73">
        <v>5.4</v>
      </c>
      <c r="AP203" s="73">
        <v>6.9</v>
      </c>
      <c r="AQ203" s="73">
        <v>8.4</v>
      </c>
      <c r="AR203" s="73">
        <v>10.6</v>
      </c>
      <c r="AT203" s="71"/>
    </row>
    <row r="204" spans="31:46">
      <c r="AE204" s="51" t="str">
        <f>CONCATENATE(AF204,AG204,AH204)</f>
        <v>28205</v>
      </c>
      <c r="AF204" s="55">
        <v>28</v>
      </c>
      <c r="AG204" s="55">
        <v>20</v>
      </c>
      <c r="AH204" s="55">
        <v>5</v>
      </c>
      <c r="AI204" s="73">
        <v>0.8</v>
      </c>
      <c r="AJ204" s="73">
        <v>1.6</v>
      </c>
      <c r="AK204" s="73">
        <v>2.5</v>
      </c>
      <c r="AL204" s="73">
        <v>3.3</v>
      </c>
      <c r="AM204" s="73">
        <v>4.1</v>
      </c>
      <c r="AN204" s="73">
        <v>4.9</v>
      </c>
      <c r="AO204" s="73">
        <v>5.7</v>
      </c>
      <c r="AP204" s="73">
        <v>7.3</v>
      </c>
      <c r="AQ204" s="73">
        <v>8.9</v>
      </c>
      <c r="AR204" s="73">
        <v>11.2</v>
      </c>
      <c r="AT204" s="71"/>
    </row>
    <row r="205" spans="31:46">
      <c r="AE205" s="51" t="str">
        <f>CONCATENATE(AF205,AG205,AH205)</f>
        <v>29205</v>
      </c>
      <c r="AF205" s="55">
        <v>29</v>
      </c>
      <c r="AG205" s="55">
        <v>20</v>
      </c>
      <c r="AH205" s="55">
        <v>5</v>
      </c>
      <c r="AI205" s="73">
        <v>0.9</v>
      </c>
      <c r="AJ205" s="73">
        <v>1.7</v>
      </c>
      <c r="AK205" s="73">
        <v>2.6</v>
      </c>
      <c r="AL205" s="73">
        <v>3.5</v>
      </c>
      <c r="AM205" s="73">
        <v>4.3</v>
      </c>
      <c r="AN205" s="73">
        <v>5.2</v>
      </c>
      <c r="AO205" s="73">
        <v>6</v>
      </c>
      <c r="AP205" s="73">
        <v>7.7</v>
      </c>
      <c r="AQ205" s="73">
        <v>9.4</v>
      </c>
      <c r="AR205" s="73">
        <v>11.9</v>
      </c>
      <c r="AT205" s="71"/>
    </row>
    <row r="206" spans="31:46">
      <c r="AE206" s="51" t="str">
        <f>CONCATENATE(AF206,AG206,AH206)</f>
        <v>30205</v>
      </c>
      <c r="AF206" s="55">
        <v>30</v>
      </c>
      <c r="AG206" s="55">
        <v>20</v>
      </c>
      <c r="AH206" s="55">
        <v>5</v>
      </c>
      <c r="AI206" s="73">
        <v>0.9</v>
      </c>
      <c r="AJ206" s="73">
        <v>1.9</v>
      </c>
      <c r="AK206" s="73">
        <v>2.8</v>
      </c>
      <c r="AL206" s="73">
        <v>3.7</v>
      </c>
      <c r="AM206" s="73">
        <v>4.7</v>
      </c>
      <c r="AN206" s="73">
        <v>5.6</v>
      </c>
      <c r="AO206" s="73">
        <v>6.5</v>
      </c>
      <c r="AP206" s="73">
        <v>8.3</v>
      </c>
      <c r="AQ206" s="73">
        <v>10.1</v>
      </c>
      <c r="AR206" s="73">
        <v>12.7</v>
      </c>
      <c r="AT206" s="71"/>
    </row>
    <row r="207" spans="31:46">
      <c r="AE207" s="51" t="str">
        <f>CONCATENATE(AF207,AG207,AH207)</f>
        <v>31205</v>
      </c>
      <c r="AF207" s="55">
        <v>31</v>
      </c>
      <c r="AG207" s="55">
        <v>20</v>
      </c>
      <c r="AH207" s="55">
        <v>5</v>
      </c>
      <c r="AI207" s="73">
        <v>1</v>
      </c>
      <c r="AJ207" s="73">
        <v>2</v>
      </c>
      <c r="AK207" s="73">
        <v>3</v>
      </c>
      <c r="AL207" s="73">
        <v>4</v>
      </c>
      <c r="AM207" s="73">
        <v>5</v>
      </c>
      <c r="AN207" s="73">
        <v>6</v>
      </c>
      <c r="AO207" s="73">
        <v>7</v>
      </c>
      <c r="AP207" s="73">
        <v>8.9</v>
      </c>
      <c r="AQ207" s="73">
        <v>10.8</v>
      </c>
      <c r="AR207" s="73">
        <v>13.7</v>
      </c>
      <c r="AT207" s="71"/>
    </row>
    <row r="208" spans="31:46">
      <c r="AE208" s="51" t="str">
        <f>CONCATENATE(AF208,AG208,AH208)</f>
        <v>32205</v>
      </c>
      <c r="AF208" s="55">
        <v>32</v>
      </c>
      <c r="AG208" s="55">
        <v>20</v>
      </c>
      <c r="AH208" s="55">
        <v>5</v>
      </c>
      <c r="AI208" s="73">
        <v>1.1</v>
      </c>
      <c r="AJ208" s="73">
        <v>2.2</v>
      </c>
      <c r="AK208" s="73">
        <v>3.3</v>
      </c>
      <c r="AL208" s="73">
        <v>4.4</v>
      </c>
      <c r="AM208" s="73">
        <v>5.4</v>
      </c>
      <c r="AN208" s="73">
        <v>6.5</v>
      </c>
      <c r="AO208" s="73">
        <v>7.5</v>
      </c>
      <c r="AP208" s="73">
        <v>9.6</v>
      </c>
      <c r="AQ208" s="73">
        <v>11.7</v>
      </c>
      <c r="AR208" s="73">
        <v>14.8</v>
      </c>
      <c r="AT208" s="71"/>
    </row>
    <row r="209" spans="31:46">
      <c r="AE209" s="51" t="str">
        <f>CONCATENATE(AF209,AG209,AH209)</f>
        <v>33205</v>
      </c>
      <c r="AF209" s="55">
        <v>33</v>
      </c>
      <c r="AG209" s="55">
        <v>20</v>
      </c>
      <c r="AH209" s="55">
        <v>5</v>
      </c>
      <c r="AI209" s="73">
        <v>1.2</v>
      </c>
      <c r="AJ209" s="73">
        <v>2.4</v>
      </c>
      <c r="AK209" s="73">
        <v>3.6</v>
      </c>
      <c r="AL209" s="73">
        <v>4.7</v>
      </c>
      <c r="AM209" s="73">
        <v>5.9</v>
      </c>
      <c r="AN209" s="73">
        <v>7.1</v>
      </c>
      <c r="AO209" s="73">
        <v>8.2</v>
      </c>
      <c r="AP209" s="73">
        <v>10.5</v>
      </c>
      <c r="AQ209" s="73">
        <v>12.7</v>
      </c>
      <c r="AR209" s="73">
        <v>16</v>
      </c>
      <c r="AT209" s="71"/>
    </row>
    <row r="210" spans="31:46">
      <c r="AE210" s="51" t="str">
        <f>CONCATENATE(AF210,AG210,AH210)</f>
        <v>34205</v>
      </c>
      <c r="AF210" s="55">
        <v>34</v>
      </c>
      <c r="AG210" s="55">
        <v>20</v>
      </c>
      <c r="AH210" s="55">
        <v>5</v>
      </c>
      <c r="AI210" s="73">
        <v>1.3</v>
      </c>
      <c r="AJ210" s="73">
        <v>2.6</v>
      </c>
      <c r="AK210" s="73">
        <v>3.9</v>
      </c>
      <c r="AL210" s="73">
        <v>5.2</v>
      </c>
      <c r="AM210" s="73">
        <v>6.4</v>
      </c>
      <c r="AN210" s="73">
        <v>7.7</v>
      </c>
      <c r="AO210" s="73">
        <v>8.9</v>
      </c>
      <c r="AP210" s="73">
        <v>11.4</v>
      </c>
      <c r="AQ210" s="73">
        <v>13.9</v>
      </c>
      <c r="AR210" s="73">
        <v>17.4</v>
      </c>
      <c r="AT210" s="71"/>
    </row>
    <row r="211" spans="31:46">
      <c r="AE211" s="51" t="str">
        <f>CONCATENATE(AF211,AG211,AH211)</f>
        <v>35205</v>
      </c>
      <c r="AF211" s="55">
        <v>35</v>
      </c>
      <c r="AG211" s="55">
        <v>20</v>
      </c>
      <c r="AH211" s="55">
        <v>5</v>
      </c>
      <c r="AI211" s="73">
        <v>1.4</v>
      </c>
      <c r="AJ211" s="73">
        <v>2.9</v>
      </c>
      <c r="AK211" s="73">
        <v>4.3</v>
      </c>
      <c r="AL211" s="73">
        <v>5.7</v>
      </c>
      <c r="AM211" s="73">
        <v>7</v>
      </c>
      <c r="AN211" s="73">
        <v>8.4</v>
      </c>
      <c r="AO211" s="73">
        <v>9.8</v>
      </c>
      <c r="AP211" s="73">
        <v>12.5</v>
      </c>
      <c r="AQ211" s="73">
        <v>15.1</v>
      </c>
      <c r="AR211" s="73">
        <v>19</v>
      </c>
      <c r="AT211" s="71"/>
    </row>
    <row r="212" spans="31:46">
      <c r="AE212" s="51" t="str">
        <f>CONCATENATE(AF212,AG212,AH212)</f>
        <v>36205</v>
      </c>
      <c r="AF212" s="55">
        <v>36</v>
      </c>
      <c r="AG212" s="55">
        <v>20</v>
      </c>
      <c r="AH212" s="55">
        <v>5</v>
      </c>
      <c r="AI212" s="73">
        <v>1.6</v>
      </c>
      <c r="AJ212" s="73">
        <v>3.1</v>
      </c>
      <c r="AK212" s="73">
        <v>4.7</v>
      </c>
      <c r="AL212" s="73">
        <v>6.2</v>
      </c>
      <c r="AM212" s="73">
        <v>7.7</v>
      </c>
      <c r="AN212" s="73">
        <v>9.2</v>
      </c>
      <c r="AO212" s="73">
        <v>10.7</v>
      </c>
      <c r="AP212" s="73">
        <v>13.7</v>
      </c>
      <c r="AQ212" s="73">
        <v>16.6</v>
      </c>
      <c r="AR212" s="73">
        <v>20.8</v>
      </c>
      <c r="AT212" s="71"/>
    </row>
    <row r="213" spans="31:46">
      <c r="AE213" s="51" t="str">
        <f>CONCATENATE(AF213,AG213,AH213)</f>
        <v>37205</v>
      </c>
      <c r="AF213" s="55">
        <v>37</v>
      </c>
      <c r="AG213" s="55">
        <v>20</v>
      </c>
      <c r="AH213" s="55">
        <v>5</v>
      </c>
      <c r="AI213" s="73">
        <v>1.7</v>
      </c>
      <c r="AJ213" s="73">
        <v>3.5</v>
      </c>
      <c r="AK213" s="73">
        <v>5.2</v>
      </c>
      <c r="AL213" s="73">
        <v>6.8</v>
      </c>
      <c r="AM213" s="73">
        <v>8.5</v>
      </c>
      <c r="AN213" s="73">
        <v>10.1</v>
      </c>
      <c r="AO213" s="73">
        <v>11.8</v>
      </c>
      <c r="AP213" s="73">
        <v>15</v>
      </c>
      <c r="AQ213" s="73">
        <v>18.1</v>
      </c>
      <c r="AR213" s="73">
        <v>22.8</v>
      </c>
      <c r="AT213" s="71"/>
    </row>
    <row r="214" spans="31:46">
      <c r="AE214" s="51" t="str">
        <f>CONCATENATE(AF214,AG214,AH214)</f>
        <v>38205</v>
      </c>
      <c r="AF214" s="55">
        <v>38</v>
      </c>
      <c r="AG214" s="55">
        <v>20</v>
      </c>
      <c r="AH214" s="55">
        <v>5</v>
      </c>
      <c r="AI214" s="73">
        <v>1.9</v>
      </c>
      <c r="AJ214" s="73">
        <v>3.8</v>
      </c>
      <c r="AK214" s="73">
        <v>5.7</v>
      </c>
      <c r="AL214" s="73">
        <v>7.5</v>
      </c>
      <c r="AM214" s="73">
        <v>9.4</v>
      </c>
      <c r="AN214" s="73">
        <v>11.2</v>
      </c>
      <c r="AO214" s="73">
        <v>13</v>
      </c>
      <c r="AP214" s="73">
        <v>16.5</v>
      </c>
      <c r="AQ214" s="73">
        <v>19.9</v>
      </c>
      <c r="AR214" s="73">
        <v>24.9</v>
      </c>
      <c r="AT214" s="71"/>
    </row>
    <row r="215" spans="31:46">
      <c r="AE215" s="51" t="str">
        <f>CONCATENATE(AF215,AG215,AH215)</f>
        <v>39205</v>
      </c>
      <c r="AF215" s="55">
        <v>39</v>
      </c>
      <c r="AG215" s="55">
        <v>20</v>
      </c>
      <c r="AH215" s="55">
        <v>5</v>
      </c>
      <c r="AI215" s="73">
        <v>2.1</v>
      </c>
      <c r="AJ215" s="73">
        <v>4.2</v>
      </c>
      <c r="AK215" s="73">
        <v>6.3</v>
      </c>
      <c r="AL215" s="73">
        <v>8.3</v>
      </c>
      <c r="AM215" s="73">
        <v>10.3</v>
      </c>
      <c r="AN215" s="73">
        <v>12.3</v>
      </c>
      <c r="AO215" s="73">
        <v>14.2</v>
      </c>
      <c r="AP215" s="73">
        <v>18.1</v>
      </c>
      <c r="AQ215" s="73">
        <v>21.9</v>
      </c>
      <c r="AR215" s="73">
        <v>27.3</v>
      </c>
      <c r="AT215" s="71"/>
    </row>
    <row r="216" spans="31:46">
      <c r="AE216" s="51" t="str">
        <f>CONCATENATE(AF216,AG216,AH216)</f>
        <v>40205</v>
      </c>
      <c r="AF216" s="55">
        <v>40</v>
      </c>
      <c r="AG216" s="55">
        <v>20</v>
      </c>
      <c r="AH216" s="55">
        <v>5</v>
      </c>
      <c r="AI216" s="73">
        <v>2.3</v>
      </c>
      <c r="AJ216" s="73">
        <v>4.6</v>
      </c>
      <c r="AK216" s="73">
        <v>6.9</v>
      </c>
      <c r="AL216" s="73">
        <v>9.1</v>
      </c>
      <c r="AM216" s="73">
        <v>11.4</v>
      </c>
      <c r="AN216" s="73">
        <v>13.5</v>
      </c>
      <c r="AO216" s="73">
        <v>15.7</v>
      </c>
      <c r="AP216" s="73">
        <v>19.9</v>
      </c>
      <c r="AQ216" s="73">
        <v>24</v>
      </c>
      <c r="AR216" s="73">
        <v>30</v>
      </c>
      <c r="AT216" s="71"/>
    </row>
    <row r="217" spans="31:46">
      <c r="AE217" s="51" t="str">
        <f>CONCATENATE(AF217,AG217,AH217)</f>
        <v>41205</v>
      </c>
      <c r="AF217" s="55">
        <v>41</v>
      </c>
      <c r="AG217" s="55">
        <v>20</v>
      </c>
      <c r="AH217" s="55">
        <v>5</v>
      </c>
      <c r="AI217" s="73">
        <v>2.6</v>
      </c>
      <c r="AJ217" s="73">
        <v>5.1</v>
      </c>
      <c r="AK217" s="73">
        <v>7.6</v>
      </c>
      <c r="AL217" s="73">
        <v>10.1</v>
      </c>
      <c r="AM217" s="73">
        <v>12.5</v>
      </c>
      <c r="AN217" s="73">
        <v>14.9</v>
      </c>
      <c r="AO217" s="73">
        <v>17.3</v>
      </c>
      <c r="AP217" s="73">
        <v>21.9</v>
      </c>
      <c r="AQ217" s="73">
        <v>26.4</v>
      </c>
      <c r="AR217" s="73">
        <v>32.9</v>
      </c>
      <c r="AT217" s="71"/>
    </row>
    <row r="218" spans="31:46">
      <c r="AE218" s="51" t="str">
        <f>CONCATENATE(AF218,AG218,AH218)</f>
        <v>42205</v>
      </c>
      <c r="AF218" s="55">
        <v>42</v>
      </c>
      <c r="AG218" s="55">
        <v>20</v>
      </c>
      <c r="AH218" s="55">
        <v>5</v>
      </c>
      <c r="AI218" s="73">
        <v>2.9</v>
      </c>
      <c r="AJ218" s="73">
        <v>5.7</v>
      </c>
      <c r="AK218" s="73">
        <v>8.4</v>
      </c>
      <c r="AL218" s="73">
        <v>11.1</v>
      </c>
      <c r="AM218" s="73">
        <v>13.8</v>
      </c>
      <c r="AN218" s="73">
        <v>16.4</v>
      </c>
      <c r="AO218" s="73">
        <v>19</v>
      </c>
      <c r="AP218" s="73">
        <v>24.1</v>
      </c>
      <c r="AQ218" s="73">
        <v>29</v>
      </c>
      <c r="AR218" s="73">
        <v>36</v>
      </c>
      <c r="AT218" s="71"/>
    </row>
    <row r="219" spans="31:46">
      <c r="AE219" s="51" t="str">
        <f>CONCATENATE(AF219,AG219,AH219)</f>
        <v>43205</v>
      </c>
      <c r="AF219" s="55">
        <v>43</v>
      </c>
      <c r="AG219" s="55">
        <v>20</v>
      </c>
      <c r="AH219" s="55">
        <v>5</v>
      </c>
      <c r="AI219" s="73">
        <v>3.2</v>
      </c>
      <c r="AJ219" s="73">
        <v>6.3</v>
      </c>
      <c r="AK219" s="73">
        <v>9.3</v>
      </c>
      <c r="AL219" s="73">
        <v>12.3</v>
      </c>
      <c r="AM219" s="73">
        <v>15.2</v>
      </c>
      <c r="AN219" s="73">
        <v>18.1</v>
      </c>
      <c r="AO219" s="73">
        <v>21</v>
      </c>
      <c r="AP219" s="73">
        <v>26.5</v>
      </c>
      <c r="AQ219" s="73">
        <v>31.9</v>
      </c>
      <c r="AR219" s="73">
        <v>39.5</v>
      </c>
      <c r="AT219" s="71"/>
    </row>
    <row r="220" spans="31:46">
      <c r="AE220" s="51" t="str">
        <f>CONCATENATE(AF220,AG220,AH220)</f>
        <v>44205</v>
      </c>
      <c r="AF220" s="55">
        <v>44</v>
      </c>
      <c r="AG220" s="55">
        <v>20</v>
      </c>
      <c r="AH220" s="55">
        <v>5</v>
      </c>
      <c r="AI220" s="73">
        <v>3.5</v>
      </c>
      <c r="AJ220" s="73">
        <v>6.9</v>
      </c>
      <c r="AK220" s="73">
        <v>10.3</v>
      </c>
      <c r="AL220" s="73">
        <v>13.6</v>
      </c>
      <c r="AM220" s="73">
        <v>16.8</v>
      </c>
      <c r="AN220" s="73">
        <v>20</v>
      </c>
      <c r="AO220" s="73">
        <v>23.1</v>
      </c>
      <c r="AP220" s="73">
        <v>29.2</v>
      </c>
      <c r="AQ220" s="73">
        <v>35</v>
      </c>
      <c r="AR220" s="73">
        <v>43.4</v>
      </c>
      <c r="AT220" s="71"/>
    </row>
    <row r="221" spans="31:46">
      <c r="AE221" s="51" t="str">
        <f>CONCATENATE(AF221,AG221,AH221)</f>
        <v>45205</v>
      </c>
      <c r="AF221" s="55">
        <v>45</v>
      </c>
      <c r="AG221" s="55">
        <v>20</v>
      </c>
      <c r="AH221" s="55">
        <v>5</v>
      </c>
      <c r="AI221" s="73">
        <v>3.9</v>
      </c>
      <c r="AJ221" s="73">
        <v>7.7</v>
      </c>
      <c r="AK221" s="73">
        <v>11.4</v>
      </c>
      <c r="AL221" s="73">
        <v>15</v>
      </c>
      <c r="AM221" s="73">
        <v>18.6</v>
      </c>
      <c r="AN221" s="73">
        <v>22.1</v>
      </c>
      <c r="AO221" s="73">
        <v>25.5</v>
      </c>
      <c r="AP221" s="73">
        <v>32.1</v>
      </c>
      <c r="AQ221" s="73">
        <v>38.5</v>
      </c>
      <c r="AR221" s="73">
        <v>47.6</v>
      </c>
      <c r="AT221" s="71"/>
    </row>
    <row r="222" spans="31:46">
      <c r="AE222" s="51" t="str">
        <f>CONCATENATE(AF222,AG222,AH222)</f>
        <v>46205</v>
      </c>
      <c r="AF222" s="55">
        <v>46</v>
      </c>
      <c r="AG222" s="55">
        <v>20</v>
      </c>
      <c r="AH222" s="55">
        <v>5</v>
      </c>
      <c r="AI222" s="73">
        <v>4.3</v>
      </c>
      <c r="AJ222" s="73">
        <v>8.5</v>
      </c>
      <c r="AK222" s="73">
        <v>12.6</v>
      </c>
      <c r="AL222" s="73">
        <v>16.6</v>
      </c>
      <c r="AM222" s="73">
        <v>20.5</v>
      </c>
      <c r="AN222" s="73">
        <v>24.4</v>
      </c>
      <c r="AO222" s="73">
        <v>28.1</v>
      </c>
      <c r="AP222" s="73">
        <v>35.4</v>
      </c>
      <c r="AQ222" s="73">
        <v>42.3</v>
      </c>
      <c r="AR222" s="73">
        <v>52.2</v>
      </c>
      <c r="AT222" s="71"/>
    </row>
    <row r="223" spans="31:46">
      <c r="AE223" s="51" t="str">
        <f>CONCATENATE(AF223,AG223,AH223)</f>
        <v>47205</v>
      </c>
      <c r="AF223" s="55">
        <v>47</v>
      </c>
      <c r="AG223" s="55">
        <v>20</v>
      </c>
      <c r="AH223" s="55">
        <v>5</v>
      </c>
      <c r="AI223" s="73">
        <v>4.8</v>
      </c>
      <c r="AJ223" s="73">
        <v>9.4</v>
      </c>
      <c r="AK223" s="73">
        <v>13.9</v>
      </c>
      <c r="AL223" s="73">
        <v>18.4</v>
      </c>
      <c r="AM223" s="73">
        <v>22.7</v>
      </c>
      <c r="AN223" s="73">
        <v>26.9</v>
      </c>
      <c r="AO223" s="73">
        <v>31</v>
      </c>
      <c r="AP223" s="73">
        <v>38.9</v>
      </c>
      <c r="AQ223" s="73">
        <v>46.5</v>
      </c>
      <c r="AR223" s="73">
        <v>57.2</v>
      </c>
      <c r="AT223" s="71"/>
    </row>
    <row r="224" spans="31:46">
      <c r="AE224" s="51" t="str">
        <f>CONCATENATE(AF224,AG224,AH224)</f>
        <v>48205</v>
      </c>
      <c r="AF224" s="55">
        <v>48</v>
      </c>
      <c r="AG224" s="55">
        <v>20</v>
      </c>
      <c r="AH224" s="55">
        <v>5</v>
      </c>
      <c r="AI224" s="73">
        <v>5.3</v>
      </c>
      <c r="AJ224" s="73">
        <v>10.4</v>
      </c>
      <c r="AK224" s="73">
        <v>15.4</v>
      </c>
      <c r="AL224" s="73">
        <v>20.3</v>
      </c>
      <c r="AM224" s="73">
        <v>25</v>
      </c>
      <c r="AN224" s="73">
        <v>29.7</v>
      </c>
      <c r="AO224" s="73">
        <v>34.2</v>
      </c>
      <c r="AP224" s="73">
        <v>42.8</v>
      </c>
      <c r="AQ224" s="73">
        <v>51.1</v>
      </c>
      <c r="AR224" s="73">
        <v>62.7</v>
      </c>
      <c r="AT224" s="71"/>
    </row>
    <row r="225" spans="31:46">
      <c r="AE225" s="51" t="str">
        <f>CONCATENATE(AF225,AG225,AH225)</f>
        <v>49205</v>
      </c>
      <c r="AF225" s="55">
        <v>49</v>
      </c>
      <c r="AG225" s="55">
        <v>20</v>
      </c>
      <c r="AH225" s="55">
        <v>5</v>
      </c>
      <c r="AI225" s="73">
        <v>5.9</v>
      </c>
      <c r="AJ225" s="73">
        <v>11.5</v>
      </c>
      <c r="AK225" s="73">
        <v>17.1</v>
      </c>
      <c r="AL225" s="73">
        <v>22.4</v>
      </c>
      <c r="AM225" s="73">
        <v>27.7</v>
      </c>
      <c r="AN225" s="73">
        <v>32.7</v>
      </c>
      <c r="AO225" s="73">
        <v>37.7</v>
      </c>
      <c r="AP225" s="73">
        <v>47.2</v>
      </c>
      <c r="AQ225" s="73">
        <v>56.1</v>
      </c>
      <c r="AR225" s="73">
        <v>68.8</v>
      </c>
      <c r="AT225" s="71"/>
    </row>
    <row r="226" spans="31:46">
      <c r="AE226" s="51" t="str">
        <f>CONCATENATE(AF226,AG226,AH226)</f>
        <v>50205</v>
      </c>
      <c r="AF226" s="55">
        <v>50</v>
      </c>
      <c r="AG226" s="55">
        <v>20</v>
      </c>
      <c r="AH226" s="55">
        <v>5</v>
      </c>
      <c r="AI226" s="73">
        <v>6.5</v>
      </c>
      <c r="AJ226" s="73">
        <v>12.8</v>
      </c>
      <c r="AK226" s="73">
        <v>18.9</v>
      </c>
      <c r="AL226" s="73">
        <v>24.8</v>
      </c>
      <c r="AM226" s="73">
        <v>30.6</v>
      </c>
      <c r="AN226" s="73">
        <v>36.1</v>
      </c>
      <c r="AO226" s="73">
        <v>41.5</v>
      </c>
      <c r="AP226" s="73">
        <v>51.9</v>
      </c>
      <c r="AQ226" s="73">
        <v>61.6</v>
      </c>
      <c r="AR226" s="73">
        <v>75.3</v>
      </c>
      <c r="AT226" s="71"/>
    </row>
    <row r="227" spans="31:46">
      <c r="AE227" s="51" t="str">
        <f>CONCATENATE(AF227,AG227,AH227)</f>
        <v>51205</v>
      </c>
      <c r="AF227" s="55">
        <v>51</v>
      </c>
      <c r="AG227" s="55">
        <v>20</v>
      </c>
      <c r="AH227" s="55">
        <v>5</v>
      </c>
      <c r="AI227" s="73">
        <v>7.2</v>
      </c>
      <c r="AJ227" s="73">
        <v>14.2</v>
      </c>
      <c r="AK227" s="73">
        <v>20.9</v>
      </c>
      <c r="AL227" s="73">
        <v>27.5</v>
      </c>
      <c r="AM227" s="73">
        <v>33.8</v>
      </c>
      <c r="AN227" s="73">
        <v>39.9</v>
      </c>
      <c r="AO227" s="73">
        <v>45.8</v>
      </c>
      <c r="AP227" s="73">
        <v>57.1</v>
      </c>
      <c r="AQ227" s="73">
        <v>67.7</v>
      </c>
      <c r="AR227" s="73">
        <v>82.4</v>
      </c>
      <c r="AT227" s="71"/>
    </row>
    <row r="228" spans="31:46">
      <c r="AE228" s="51" t="str">
        <f>CONCATENATE(AF228,AG228,AH228)</f>
        <v>52205</v>
      </c>
      <c r="AF228" s="55">
        <v>52</v>
      </c>
      <c r="AG228" s="55">
        <v>20</v>
      </c>
      <c r="AH228" s="55">
        <v>5</v>
      </c>
      <c r="AI228" s="73">
        <v>8</v>
      </c>
      <c r="AJ228" s="73">
        <v>15.8</v>
      </c>
      <c r="AK228" s="73">
        <v>23.2</v>
      </c>
      <c r="AL228" s="73">
        <v>30.4</v>
      </c>
      <c r="AM228" s="73">
        <v>37.3</v>
      </c>
      <c r="AN228" s="73">
        <v>44</v>
      </c>
      <c r="AO228" s="73">
        <v>50.5</v>
      </c>
      <c r="AP228" s="73">
        <v>62.8</v>
      </c>
      <c r="AQ228" s="73">
        <v>74.3</v>
      </c>
      <c r="AR228" s="73">
        <v>90.3</v>
      </c>
      <c r="AT228" s="71"/>
    </row>
    <row r="229" spans="31:46">
      <c r="AE229" s="51" t="str">
        <f>CONCATENATE(AF229,AG229,AH229)</f>
        <v>53205</v>
      </c>
      <c r="AF229" s="55">
        <v>53</v>
      </c>
      <c r="AG229" s="55">
        <v>20</v>
      </c>
      <c r="AH229" s="55">
        <v>5</v>
      </c>
      <c r="AI229" s="73">
        <v>8.9</v>
      </c>
      <c r="AJ229" s="73">
        <v>17.5</v>
      </c>
      <c r="AK229" s="73">
        <v>25.8</v>
      </c>
      <c r="AL229" s="73">
        <v>33.7</v>
      </c>
      <c r="AM229" s="73">
        <v>41.3</v>
      </c>
      <c r="AN229" s="73">
        <v>48.7</v>
      </c>
      <c r="AO229" s="73">
        <v>55.8</v>
      </c>
      <c r="AP229" s="73">
        <v>69.2</v>
      </c>
      <c r="AQ229" s="73">
        <v>81.6</v>
      </c>
      <c r="AR229" s="73">
        <v>98.8</v>
      </c>
      <c r="AT229" s="71"/>
    </row>
    <row r="230" spans="31:46">
      <c r="AE230" s="51" t="str">
        <f>CONCATENATE(AF230,AG230,AH230)</f>
        <v>54205</v>
      </c>
      <c r="AF230" s="55">
        <v>54</v>
      </c>
      <c r="AG230" s="55">
        <v>20</v>
      </c>
      <c r="AH230" s="55">
        <v>5</v>
      </c>
      <c r="AI230" s="73">
        <v>10</v>
      </c>
      <c r="AJ230" s="73">
        <v>19.5</v>
      </c>
      <c r="AK230" s="73">
        <v>28.7</v>
      </c>
      <c r="AL230" s="73">
        <v>37.4</v>
      </c>
      <c r="AM230" s="73">
        <v>45.9</v>
      </c>
      <c r="AN230" s="73">
        <v>53.9</v>
      </c>
      <c r="AO230" s="73">
        <v>61.7</v>
      </c>
      <c r="AP230" s="73">
        <v>76.3</v>
      </c>
      <c r="AQ230" s="73">
        <v>89.8</v>
      </c>
      <c r="AR230" s="73">
        <v>108.3</v>
      </c>
      <c r="AT230" s="71"/>
    </row>
    <row r="231" spans="31:46">
      <c r="AE231" s="51" t="str">
        <f>CONCATENATE(AF231,AG231,AH231)</f>
        <v>55205</v>
      </c>
      <c r="AF231" s="55">
        <v>55</v>
      </c>
      <c r="AG231" s="55">
        <v>20</v>
      </c>
      <c r="AH231" s="55">
        <v>5</v>
      </c>
      <c r="AI231" s="73">
        <v>11.2</v>
      </c>
      <c r="AJ231" s="73">
        <v>21.8</v>
      </c>
      <c r="AK231" s="73">
        <v>32</v>
      </c>
      <c r="AL231" s="73">
        <v>41.7</v>
      </c>
      <c r="AM231" s="73">
        <v>51</v>
      </c>
      <c r="AN231" s="73">
        <v>59.9</v>
      </c>
      <c r="AO231" s="73">
        <v>68.3</v>
      </c>
      <c r="AP231" s="73">
        <v>84.3</v>
      </c>
      <c r="AQ231" s="73">
        <v>98.9</v>
      </c>
      <c r="AR231" s="73">
        <v>118.9</v>
      </c>
      <c r="AT231" s="71"/>
    </row>
    <row r="232" spans="31:46">
      <c r="AE232" s="51" t="str">
        <f>CONCATENATE(AF232,AG232,AH232)</f>
        <v>18207</v>
      </c>
      <c r="AF232" s="55">
        <v>18</v>
      </c>
      <c r="AG232" s="55">
        <v>20</v>
      </c>
      <c r="AH232" s="55">
        <v>7</v>
      </c>
      <c r="AI232" s="73">
        <v>0.2</v>
      </c>
      <c r="AJ232" s="73">
        <v>0.5</v>
      </c>
      <c r="AK232" s="73">
        <v>0.7</v>
      </c>
      <c r="AL232" s="73">
        <v>1</v>
      </c>
      <c r="AM232" s="73">
        <v>1.2</v>
      </c>
      <c r="AN232" s="73">
        <v>1.5</v>
      </c>
      <c r="AO232" s="73">
        <v>1.7</v>
      </c>
      <c r="AP232" s="73">
        <v>2.2</v>
      </c>
      <c r="AQ232" s="73">
        <v>2.7</v>
      </c>
      <c r="AR232" s="73">
        <v>3.4</v>
      </c>
      <c r="AT232" s="71"/>
    </row>
    <row r="233" spans="31:46">
      <c r="AE233" s="51" t="str">
        <f>CONCATENATE(AF233,AG233,AH233)</f>
        <v>19207</v>
      </c>
      <c r="AF233" s="55">
        <v>19</v>
      </c>
      <c r="AG233" s="55">
        <v>20</v>
      </c>
      <c r="AH233" s="55">
        <v>7</v>
      </c>
      <c r="AI233" s="73">
        <v>0.3</v>
      </c>
      <c r="AJ233" s="73">
        <v>0.5</v>
      </c>
      <c r="AK233" s="73">
        <v>0.8</v>
      </c>
      <c r="AL233" s="73">
        <v>1</v>
      </c>
      <c r="AM233" s="73">
        <v>1.3</v>
      </c>
      <c r="AN233" s="73">
        <v>1.5</v>
      </c>
      <c r="AO233" s="73">
        <v>1.7</v>
      </c>
      <c r="AP233" s="73">
        <v>2.2</v>
      </c>
      <c r="AQ233" s="73">
        <v>2.7</v>
      </c>
      <c r="AR233" s="73">
        <v>3.5</v>
      </c>
      <c r="AT233" s="71"/>
    </row>
    <row r="234" spans="31:46">
      <c r="AE234" s="51" t="str">
        <f>CONCATENATE(AF234,AG234,AH234)</f>
        <v>20207</v>
      </c>
      <c r="AF234" s="55">
        <v>20</v>
      </c>
      <c r="AG234" s="55">
        <v>20</v>
      </c>
      <c r="AH234" s="55">
        <v>7</v>
      </c>
      <c r="AI234" s="73">
        <v>0.3</v>
      </c>
      <c r="AJ234" s="73">
        <v>0.5</v>
      </c>
      <c r="AK234" s="73">
        <v>0.8</v>
      </c>
      <c r="AL234" s="73">
        <v>1</v>
      </c>
      <c r="AM234" s="73">
        <v>1.3</v>
      </c>
      <c r="AN234" s="73">
        <v>1.5</v>
      </c>
      <c r="AO234" s="73">
        <v>1.8</v>
      </c>
      <c r="AP234" s="73">
        <v>2.3</v>
      </c>
      <c r="AQ234" s="73">
        <v>2.8</v>
      </c>
      <c r="AR234" s="73">
        <v>3.6</v>
      </c>
      <c r="AT234" s="71"/>
    </row>
    <row r="235" spans="31:46">
      <c r="AE235" s="51" t="str">
        <f>CONCATENATE(AF235,AG235,AH235)</f>
        <v>21207</v>
      </c>
      <c r="AF235" s="55">
        <v>21</v>
      </c>
      <c r="AG235" s="55">
        <v>20</v>
      </c>
      <c r="AH235" s="55">
        <v>7</v>
      </c>
      <c r="AI235" s="73">
        <v>0.3</v>
      </c>
      <c r="AJ235" s="73">
        <v>0.5</v>
      </c>
      <c r="AK235" s="73">
        <v>0.8</v>
      </c>
      <c r="AL235" s="73">
        <v>1.1</v>
      </c>
      <c r="AM235" s="73">
        <v>1.3</v>
      </c>
      <c r="AN235" s="73">
        <v>1.6</v>
      </c>
      <c r="AO235" s="73">
        <v>1.8</v>
      </c>
      <c r="AP235" s="73">
        <v>2.4</v>
      </c>
      <c r="AQ235" s="73">
        <v>2.9</v>
      </c>
      <c r="AR235" s="73">
        <v>3.7</v>
      </c>
      <c r="AT235" s="71"/>
    </row>
    <row r="236" spans="31:46">
      <c r="AE236" s="51" t="str">
        <f>CONCATENATE(AF236,AG236,AH236)</f>
        <v>22207</v>
      </c>
      <c r="AF236" s="55">
        <v>22</v>
      </c>
      <c r="AG236" s="55">
        <v>20</v>
      </c>
      <c r="AH236" s="55">
        <v>7</v>
      </c>
      <c r="AI236" s="73">
        <v>0.3</v>
      </c>
      <c r="AJ236" s="73">
        <v>0.5</v>
      </c>
      <c r="AK236" s="73">
        <v>0.8</v>
      </c>
      <c r="AL236" s="73">
        <v>1.1</v>
      </c>
      <c r="AM236" s="73">
        <v>1.4</v>
      </c>
      <c r="AN236" s="73">
        <v>1.6</v>
      </c>
      <c r="AO236" s="73">
        <v>1.9</v>
      </c>
      <c r="AP236" s="73">
        <v>2.4</v>
      </c>
      <c r="AQ236" s="73">
        <v>3</v>
      </c>
      <c r="AR236" s="73">
        <v>3.8</v>
      </c>
      <c r="AT236" s="71"/>
    </row>
    <row r="237" spans="31:46">
      <c r="AE237" s="51" t="str">
        <f>CONCATENATE(AF237,AG237,AH237)</f>
        <v>23207</v>
      </c>
      <c r="AF237" s="55">
        <v>23</v>
      </c>
      <c r="AG237" s="55">
        <v>20</v>
      </c>
      <c r="AH237" s="55">
        <v>7</v>
      </c>
      <c r="AI237" s="73">
        <v>0.3</v>
      </c>
      <c r="AJ237" s="73">
        <v>0.6</v>
      </c>
      <c r="AK237" s="73">
        <v>0.8</v>
      </c>
      <c r="AL237" s="73">
        <v>1.1</v>
      </c>
      <c r="AM237" s="73">
        <v>1.4</v>
      </c>
      <c r="AN237" s="73">
        <v>1.7</v>
      </c>
      <c r="AO237" s="73">
        <v>1.9</v>
      </c>
      <c r="AP237" s="73">
        <v>2.5</v>
      </c>
      <c r="AQ237" s="73">
        <v>3</v>
      </c>
      <c r="AR237" s="73">
        <v>3.9</v>
      </c>
      <c r="AT237" s="71"/>
    </row>
    <row r="238" spans="31:46">
      <c r="AE238" s="51" t="str">
        <f>CONCATENATE(AF238,AG238,AH238)</f>
        <v>24207</v>
      </c>
      <c r="AF238" s="55">
        <v>24</v>
      </c>
      <c r="AG238" s="55">
        <v>20</v>
      </c>
      <c r="AH238" s="55">
        <v>7</v>
      </c>
      <c r="AI238" s="73">
        <v>0.3</v>
      </c>
      <c r="AJ238" s="73">
        <v>0.6</v>
      </c>
      <c r="AK238" s="73">
        <v>0.9</v>
      </c>
      <c r="AL238" s="73">
        <v>1.1</v>
      </c>
      <c r="AM238" s="73">
        <v>1.4</v>
      </c>
      <c r="AN238" s="73">
        <v>1.7</v>
      </c>
      <c r="AO238" s="73">
        <v>2</v>
      </c>
      <c r="AP238" s="73">
        <v>2.6</v>
      </c>
      <c r="AQ238" s="73">
        <v>3.1</v>
      </c>
      <c r="AR238" s="73">
        <v>4</v>
      </c>
      <c r="AT238" s="71"/>
    </row>
    <row r="239" spans="31:46">
      <c r="AE239" s="51" t="str">
        <f>CONCATENATE(AF239,AG239,AH239)</f>
        <v>25207</v>
      </c>
      <c r="AF239" s="55">
        <v>25</v>
      </c>
      <c r="AG239" s="55">
        <v>20</v>
      </c>
      <c r="AH239" s="55">
        <v>7</v>
      </c>
      <c r="AI239" s="73">
        <v>0.3</v>
      </c>
      <c r="AJ239" s="73">
        <v>0.6</v>
      </c>
      <c r="AK239" s="73">
        <v>0.9</v>
      </c>
      <c r="AL239" s="73">
        <v>1.2</v>
      </c>
      <c r="AM239" s="73">
        <v>1.5</v>
      </c>
      <c r="AN239" s="73">
        <v>1.8</v>
      </c>
      <c r="AO239" s="73">
        <v>2</v>
      </c>
      <c r="AP239" s="73">
        <v>2.6</v>
      </c>
      <c r="AQ239" s="73">
        <v>3.2</v>
      </c>
      <c r="AR239" s="73">
        <v>4.1</v>
      </c>
      <c r="AT239" s="71"/>
    </row>
    <row r="240" spans="31:46">
      <c r="AE240" s="51" t="str">
        <f>CONCATENATE(AF240,AG240,AH240)</f>
        <v>26207</v>
      </c>
      <c r="AF240" s="55">
        <v>26</v>
      </c>
      <c r="AG240" s="55">
        <v>20</v>
      </c>
      <c r="AH240" s="55">
        <v>7</v>
      </c>
      <c r="AI240" s="73">
        <v>0.3</v>
      </c>
      <c r="AJ240" s="73">
        <v>0.6</v>
      </c>
      <c r="AK240" s="73">
        <v>0.9</v>
      </c>
      <c r="AL240" s="73">
        <v>1.2</v>
      </c>
      <c r="AM240" s="73">
        <v>1.5</v>
      </c>
      <c r="AN240" s="73">
        <v>1.8</v>
      </c>
      <c r="AO240" s="73">
        <v>2.1</v>
      </c>
      <c r="AP240" s="73">
        <v>2.7</v>
      </c>
      <c r="AQ240" s="73">
        <v>3.3</v>
      </c>
      <c r="AR240" s="73">
        <v>4.2</v>
      </c>
      <c r="AT240" s="71"/>
    </row>
    <row r="241" spans="31:46">
      <c r="AE241" s="51" t="str">
        <f>CONCATENATE(AF241,AG241,AH241)</f>
        <v>27207</v>
      </c>
      <c r="AF241" s="55">
        <v>27</v>
      </c>
      <c r="AG241" s="55">
        <v>20</v>
      </c>
      <c r="AH241" s="55">
        <v>7</v>
      </c>
      <c r="AI241" s="73">
        <v>0.3</v>
      </c>
      <c r="AJ241" s="73">
        <v>0.6</v>
      </c>
      <c r="AK241" s="73">
        <v>0.9</v>
      </c>
      <c r="AL241" s="73">
        <v>1.3</v>
      </c>
      <c r="AM241" s="73">
        <v>1.6</v>
      </c>
      <c r="AN241" s="73">
        <v>1.9</v>
      </c>
      <c r="AO241" s="73">
        <v>2.2</v>
      </c>
      <c r="AP241" s="73">
        <v>2.8</v>
      </c>
      <c r="AQ241" s="73">
        <v>3.4</v>
      </c>
      <c r="AR241" s="73">
        <v>4.4</v>
      </c>
      <c r="AT241" s="71"/>
    </row>
    <row r="242" spans="31:46">
      <c r="AE242" s="51" t="str">
        <f>CONCATENATE(AF242,AG242,AH242)</f>
        <v>28207</v>
      </c>
      <c r="AF242" s="55">
        <v>28</v>
      </c>
      <c r="AG242" s="55">
        <v>20</v>
      </c>
      <c r="AH242" s="55">
        <v>7</v>
      </c>
      <c r="AI242" s="73">
        <v>0.3</v>
      </c>
      <c r="AJ242" s="73">
        <v>0.7</v>
      </c>
      <c r="AK242" s="73">
        <v>1</v>
      </c>
      <c r="AL242" s="73">
        <v>1.3</v>
      </c>
      <c r="AM242" s="73">
        <v>1.6</v>
      </c>
      <c r="AN242" s="73">
        <v>2</v>
      </c>
      <c r="AO242" s="73">
        <v>2.3</v>
      </c>
      <c r="AP242" s="73">
        <v>3</v>
      </c>
      <c r="AQ242" s="73">
        <v>3.6</v>
      </c>
      <c r="AR242" s="73">
        <v>4.6</v>
      </c>
      <c r="AT242" s="71"/>
    </row>
    <row r="243" spans="31:46">
      <c r="AE243" s="51" t="str">
        <f>CONCATENATE(AF243,AG243,AH243)</f>
        <v>29207</v>
      </c>
      <c r="AF243" s="55">
        <v>29</v>
      </c>
      <c r="AG243" s="55">
        <v>20</v>
      </c>
      <c r="AH243" s="55">
        <v>7</v>
      </c>
      <c r="AI243" s="73">
        <v>0.3</v>
      </c>
      <c r="AJ243" s="73">
        <v>0.7</v>
      </c>
      <c r="AK243" s="73">
        <v>1</v>
      </c>
      <c r="AL243" s="73">
        <v>1.4</v>
      </c>
      <c r="AM243" s="73">
        <v>1.7</v>
      </c>
      <c r="AN243" s="73">
        <v>2.1</v>
      </c>
      <c r="AO243" s="73">
        <v>2.4</v>
      </c>
      <c r="AP243" s="73">
        <v>3.1</v>
      </c>
      <c r="AQ243" s="73">
        <v>3.8</v>
      </c>
      <c r="AR243" s="73">
        <v>4.8</v>
      </c>
      <c r="AT243" s="71"/>
    </row>
    <row r="244" spans="31:46">
      <c r="AE244" s="51" t="str">
        <f>CONCATENATE(AF244,AG244,AH244)</f>
        <v>30207</v>
      </c>
      <c r="AF244" s="55">
        <v>30</v>
      </c>
      <c r="AG244" s="55">
        <v>20</v>
      </c>
      <c r="AH244" s="55">
        <v>7</v>
      </c>
      <c r="AI244" s="73">
        <v>0.4</v>
      </c>
      <c r="AJ244" s="73">
        <v>0.7</v>
      </c>
      <c r="AK244" s="73">
        <v>1.1</v>
      </c>
      <c r="AL244" s="73">
        <v>1.5</v>
      </c>
      <c r="AM244" s="73">
        <v>1.8</v>
      </c>
      <c r="AN244" s="73">
        <v>2.2</v>
      </c>
      <c r="AO244" s="73">
        <v>2.6</v>
      </c>
      <c r="AP244" s="73">
        <v>3.3</v>
      </c>
      <c r="AQ244" s="73">
        <v>4</v>
      </c>
      <c r="AR244" s="73">
        <v>5.1</v>
      </c>
      <c r="AT244" s="71"/>
    </row>
    <row r="245" spans="31:46">
      <c r="AE245" s="51" t="str">
        <f>CONCATENATE(AF245,AG245,AH245)</f>
        <v>31207</v>
      </c>
      <c r="AF245" s="55">
        <v>31</v>
      </c>
      <c r="AG245" s="55">
        <v>20</v>
      </c>
      <c r="AH245" s="55">
        <v>7</v>
      </c>
      <c r="AI245" s="73">
        <v>0.4</v>
      </c>
      <c r="AJ245" s="73">
        <v>0.8</v>
      </c>
      <c r="AK245" s="73">
        <v>1.2</v>
      </c>
      <c r="AL245" s="73">
        <v>1.6</v>
      </c>
      <c r="AM245" s="73">
        <v>2</v>
      </c>
      <c r="AN245" s="73">
        <v>2.3</v>
      </c>
      <c r="AO245" s="73">
        <v>2.7</v>
      </c>
      <c r="AP245" s="73">
        <v>3.5</v>
      </c>
      <c r="AQ245" s="73">
        <v>4.3</v>
      </c>
      <c r="AR245" s="73">
        <v>5.4</v>
      </c>
      <c r="AT245" s="71"/>
    </row>
    <row r="246" spans="31:46">
      <c r="AE246" s="51" t="str">
        <f>CONCATENATE(AF246,AG246,AH246)</f>
        <v>32207</v>
      </c>
      <c r="AF246" s="55">
        <v>32</v>
      </c>
      <c r="AG246" s="55">
        <v>20</v>
      </c>
      <c r="AH246" s="55">
        <v>7</v>
      </c>
      <c r="AI246" s="73">
        <v>0.4</v>
      </c>
      <c r="AJ246" s="73">
        <v>0.8</v>
      </c>
      <c r="AK246" s="73">
        <v>1.3</v>
      </c>
      <c r="AL246" s="73">
        <v>1.7</v>
      </c>
      <c r="AM246" s="73">
        <v>2.1</v>
      </c>
      <c r="AN246" s="73">
        <v>2.5</v>
      </c>
      <c r="AO246" s="73">
        <v>2.9</v>
      </c>
      <c r="AP246" s="73">
        <v>3.7</v>
      </c>
      <c r="AQ246" s="73">
        <v>4.6</v>
      </c>
      <c r="AR246" s="73">
        <v>5.8</v>
      </c>
      <c r="AT246" s="71"/>
    </row>
    <row r="247" spans="31:46">
      <c r="AE247" s="51" t="str">
        <f>CONCATENATE(AF247,AG247,AH247)</f>
        <v>33207</v>
      </c>
      <c r="AF247" s="55">
        <v>33</v>
      </c>
      <c r="AG247" s="55">
        <v>20</v>
      </c>
      <c r="AH247" s="55">
        <v>7</v>
      </c>
      <c r="AI247" s="73">
        <v>0.5</v>
      </c>
      <c r="AJ247" s="73">
        <v>0.9</v>
      </c>
      <c r="AK247" s="73">
        <v>1.4</v>
      </c>
      <c r="AL247" s="73">
        <v>1.8</v>
      </c>
      <c r="AM247" s="73">
        <v>2.3</v>
      </c>
      <c r="AN247" s="73">
        <v>2.7</v>
      </c>
      <c r="AO247" s="73">
        <v>3.1</v>
      </c>
      <c r="AP247" s="73">
        <v>4</v>
      </c>
      <c r="AQ247" s="73">
        <v>4.9</v>
      </c>
      <c r="AR247" s="73">
        <v>6.2</v>
      </c>
      <c r="AT247" s="71"/>
    </row>
    <row r="248" spans="31:46">
      <c r="AE248" s="51" t="str">
        <f>CONCATENATE(AF248,AG248,AH248)</f>
        <v>34207</v>
      </c>
      <c r="AF248" s="55">
        <v>34</v>
      </c>
      <c r="AG248" s="55">
        <v>20</v>
      </c>
      <c r="AH248" s="55">
        <v>7</v>
      </c>
      <c r="AI248" s="73">
        <v>0.5</v>
      </c>
      <c r="AJ248" s="73">
        <v>1</v>
      </c>
      <c r="AK248" s="73">
        <v>1.5</v>
      </c>
      <c r="AL248" s="73">
        <v>2</v>
      </c>
      <c r="AM248" s="73">
        <v>2.4</v>
      </c>
      <c r="AN248" s="73">
        <v>2.9</v>
      </c>
      <c r="AO248" s="73">
        <v>3.4</v>
      </c>
      <c r="AP248" s="73">
        <v>4.4</v>
      </c>
      <c r="AQ248" s="73">
        <v>5.3</v>
      </c>
      <c r="AR248" s="73">
        <v>6.7</v>
      </c>
      <c r="AT248" s="71"/>
    </row>
    <row r="249" spans="31:46">
      <c r="AE249" s="51" t="str">
        <f>CONCATENATE(AF249,AG249,AH249)</f>
        <v>35207</v>
      </c>
      <c r="AF249" s="55">
        <v>35</v>
      </c>
      <c r="AG249" s="55">
        <v>20</v>
      </c>
      <c r="AH249" s="55">
        <v>7</v>
      </c>
      <c r="AI249" s="73">
        <v>0.5</v>
      </c>
      <c r="AJ249" s="73">
        <v>1.1</v>
      </c>
      <c r="AK249" s="73">
        <v>1.6</v>
      </c>
      <c r="AL249" s="73">
        <v>2.1</v>
      </c>
      <c r="AM249" s="73">
        <v>2.7</v>
      </c>
      <c r="AN249" s="73">
        <v>3.2</v>
      </c>
      <c r="AO249" s="73">
        <v>3.7</v>
      </c>
      <c r="AP249" s="73">
        <v>4.7</v>
      </c>
      <c r="AQ249" s="73">
        <v>5.8</v>
      </c>
      <c r="AR249" s="73">
        <v>7.3</v>
      </c>
      <c r="AT249" s="71"/>
    </row>
    <row r="250" spans="31:46">
      <c r="AE250" s="51" t="str">
        <f>CONCATENATE(AF250,AG250,AH250)</f>
        <v>36207</v>
      </c>
      <c r="AF250" s="55">
        <v>36</v>
      </c>
      <c r="AG250" s="55">
        <v>20</v>
      </c>
      <c r="AH250" s="55">
        <v>7</v>
      </c>
      <c r="AI250" s="73">
        <v>0.6</v>
      </c>
      <c r="AJ250" s="73">
        <v>1.2</v>
      </c>
      <c r="AK250" s="73">
        <v>1.8</v>
      </c>
      <c r="AL250" s="73">
        <v>2.3</v>
      </c>
      <c r="AM250" s="73">
        <v>2.9</v>
      </c>
      <c r="AN250" s="73">
        <v>3.5</v>
      </c>
      <c r="AO250" s="73">
        <v>4</v>
      </c>
      <c r="AP250" s="73">
        <v>5.2</v>
      </c>
      <c r="AQ250" s="73">
        <v>6.3</v>
      </c>
      <c r="AR250" s="73">
        <v>7.9</v>
      </c>
      <c r="AT250" s="71"/>
    </row>
    <row r="251" spans="31:46">
      <c r="AE251" s="51" t="str">
        <f>CONCATENATE(AF251,AG251,AH251)</f>
        <v>37207</v>
      </c>
      <c r="AF251" s="55">
        <v>37</v>
      </c>
      <c r="AG251" s="55">
        <v>20</v>
      </c>
      <c r="AH251" s="55">
        <v>7</v>
      </c>
      <c r="AI251" s="73">
        <v>0.6</v>
      </c>
      <c r="AJ251" s="73">
        <v>1.3</v>
      </c>
      <c r="AK251" s="73">
        <v>1.9</v>
      </c>
      <c r="AL251" s="73">
        <v>2.6</v>
      </c>
      <c r="AM251" s="73">
        <v>3.2</v>
      </c>
      <c r="AN251" s="73">
        <v>3.8</v>
      </c>
      <c r="AO251" s="73">
        <v>4.4</v>
      </c>
      <c r="AP251" s="73">
        <v>5.7</v>
      </c>
      <c r="AQ251" s="73">
        <v>6.9</v>
      </c>
      <c r="AR251" s="73">
        <v>8.7</v>
      </c>
      <c r="AT251" s="71"/>
    </row>
    <row r="252" spans="31:46">
      <c r="AE252" s="51" t="str">
        <f>CONCATENATE(AF252,AG252,AH252)</f>
        <v>38207</v>
      </c>
      <c r="AF252" s="55">
        <v>38</v>
      </c>
      <c r="AG252" s="55">
        <v>20</v>
      </c>
      <c r="AH252" s="55">
        <v>7</v>
      </c>
      <c r="AI252" s="73">
        <v>0.7</v>
      </c>
      <c r="AJ252" s="73">
        <v>1.4</v>
      </c>
      <c r="AK252" s="73">
        <v>2.1</v>
      </c>
      <c r="AL252" s="73">
        <v>2.8</v>
      </c>
      <c r="AM252" s="73">
        <v>3.5</v>
      </c>
      <c r="AN252" s="73">
        <v>4.2</v>
      </c>
      <c r="AO252" s="73">
        <v>4.9</v>
      </c>
      <c r="AP252" s="73">
        <v>6.2</v>
      </c>
      <c r="AQ252" s="73">
        <v>7.5</v>
      </c>
      <c r="AR252" s="73">
        <v>9.5</v>
      </c>
      <c r="AT252" s="71"/>
    </row>
    <row r="253" spans="31:46">
      <c r="AE253" s="51" t="str">
        <f>CONCATENATE(AF253,AG253,AH253)</f>
        <v>39207</v>
      </c>
      <c r="AF253" s="55">
        <v>39</v>
      </c>
      <c r="AG253" s="55">
        <v>20</v>
      </c>
      <c r="AH253" s="55">
        <v>7</v>
      </c>
      <c r="AI253" s="73">
        <v>0.8</v>
      </c>
      <c r="AJ253" s="73">
        <v>1.6</v>
      </c>
      <c r="AK253" s="73">
        <v>2.3</v>
      </c>
      <c r="AL253" s="73">
        <v>3.1</v>
      </c>
      <c r="AM253" s="73">
        <v>3.8</v>
      </c>
      <c r="AN253" s="73">
        <v>4.6</v>
      </c>
      <c r="AO253" s="73">
        <v>5.4</v>
      </c>
      <c r="AP253" s="73">
        <v>6.8</v>
      </c>
      <c r="AQ253" s="73">
        <v>8.3</v>
      </c>
      <c r="AR253" s="73">
        <v>10.4</v>
      </c>
      <c r="AT253" s="71"/>
    </row>
    <row r="254" spans="31:46">
      <c r="AE254" s="51" t="str">
        <f>CONCATENATE(AF254,AG254,AH254)</f>
        <v>40207</v>
      </c>
      <c r="AF254" s="55">
        <v>40</v>
      </c>
      <c r="AG254" s="55">
        <v>20</v>
      </c>
      <c r="AH254" s="55">
        <v>7</v>
      </c>
      <c r="AI254" s="73">
        <v>0.9</v>
      </c>
      <c r="AJ254" s="73">
        <v>1.7</v>
      </c>
      <c r="AK254" s="73">
        <v>2.6</v>
      </c>
      <c r="AL254" s="73">
        <v>3.4</v>
      </c>
      <c r="AM254" s="73">
        <v>4.2</v>
      </c>
      <c r="AN254" s="73">
        <v>5.1</v>
      </c>
      <c r="AO254" s="73">
        <v>5.9</v>
      </c>
      <c r="AP254" s="73">
        <v>7.5</v>
      </c>
      <c r="AQ254" s="73">
        <v>9.1</v>
      </c>
      <c r="AR254" s="73">
        <v>11.5</v>
      </c>
      <c r="AT254" s="71"/>
    </row>
    <row r="255" spans="31:46">
      <c r="AE255" s="51" t="str">
        <f>CONCATENATE(AF255,AG255,AH255)</f>
        <v>41207</v>
      </c>
      <c r="AF255" s="55">
        <v>41</v>
      </c>
      <c r="AG255" s="55">
        <v>20</v>
      </c>
      <c r="AH255" s="55">
        <v>7</v>
      </c>
      <c r="AI255" s="73">
        <v>1</v>
      </c>
      <c r="AJ255" s="73">
        <v>1.9</v>
      </c>
      <c r="AK255" s="73">
        <v>2.8</v>
      </c>
      <c r="AL255" s="73">
        <v>3.8</v>
      </c>
      <c r="AM255" s="73">
        <v>4.7</v>
      </c>
      <c r="AN255" s="73">
        <v>5.6</v>
      </c>
      <c r="AO255" s="73">
        <v>6.5</v>
      </c>
      <c r="AP255" s="73">
        <v>8.3</v>
      </c>
      <c r="AQ255" s="73">
        <v>10.1</v>
      </c>
      <c r="AR255" s="73">
        <v>12.7</v>
      </c>
      <c r="AT255" s="71"/>
    </row>
    <row r="256" spans="31:46">
      <c r="AE256" s="51" t="str">
        <f>CONCATENATE(AF256,AG256,AH256)</f>
        <v>42207</v>
      </c>
      <c r="AF256" s="55">
        <v>42</v>
      </c>
      <c r="AG256" s="55">
        <v>20</v>
      </c>
      <c r="AH256" s="55">
        <v>7</v>
      </c>
      <c r="AI256" s="73">
        <v>1.1</v>
      </c>
      <c r="AJ256" s="73">
        <v>2.1</v>
      </c>
      <c r="AK256" s="73">
        <v>3.1</v>
      </c>
      <c r="AL256" s="73">
        <v>4.2</v>
      </c>
      <c r="AM256" s="73">
        <v>5.2</v>
      </c>
      <c r="AN256" s="73">
        <v>6.2</v>
      </c>
      <c r="AO256" s="73">
        <v>7.2</v>
      </c>
      <c r="AP256" s="73">
        <v>9.2</v>
      </c>
      <c r="AQ256" s="73">
        <v>11.1</v>
      </c>
      <c r="AR256" s="73">
        <v>14</v>
      </c>
      <c r="AT256" s="71"/>
    </row>
    <row r="257" spans="31:46">
      <c r="AE257" s="51" t="str">
        <f>CONCATENATE(AF257,AG257,AH257)</f>
        <v>43207</v>
      </c>
      <c r="AF257" s="55">
        <v>43</v>
      </c>
      <c r="AG257" s="55">
        <v>20</v>
      </c>
      <c r="AH257" s="55">
        <v>7</v>
      </c>
      <c r="AI257" s="73">
        <v>1.2</v>
      </c>
      <c r="AJ257" s="73">
        <v>2.3</v>
      </c>
      <c r="AK257" s="73">
        <v>3.5</v>
      </c>
      <c r="AL257" s="73">
        <v>4.6</v>
      </c>
      <c r="AM257" s="73">
        <v>5.8</v>
      </c>
      <c r="AN257" s="73">
        <v>6.9</v>
      </c>
      <c r="AO257" s="73">
        <v>8</v>
      </c>
      <c r="AP257" s="73">
        <v>10.1</v>
      </c>
      <c r="AQ257" s="73">
        <v>12.3</v>
      </c>
      <c r="AR257" s="73">
        <v>15.4</v>
      </c>
      <c r="AT257" s="71"/>
    </row>
    <row r="258" spans="31:46">
      <c r="AE258" s="51" t="str">
        <f>CONCATENATE(AF258,AG258,AH258)</f>
        <v>44207</v>
      </c>
      <c r="AF258" s="55">
        <v>44</v>
      </c>
      <c r="AG258" s="55">
        <v>20</v>
      </c>
      <c r="AH258" s="55">
        <v>7</v>
      </c>
      <c r="AI258" s="73">
        <v>1.3</v>
      </c>
      <c r="AJ258" s="73">
        <v>2.6</v>
      </c>
      <c r="AK258" s="73">
        <v>3.9</v>
      </c>
      <c r="AL258" s="73">
        <v>5.1</v>
      </c>
      <c r="AM258" s="73">
        <v>6.4</v>
      </c>
      <c r="AN258" s="73">
        <v>7.6</v>
      </c>
      <c r="AO258" s="73">
        <v>8.8</v>
      </c>
      <c r="AP258" s="73">
        <v>11.2</v>
      </c>
      <c r="AQ258" s="73">
        <v>13.6</v>
      </c>
      <c r="AR258" s="73">
        <v>17</v>
      </c>
      <c r="AT258" s="71"/>
    </row>
    <row r="259" spans="31:46">
      <c r="AE259" s="51" t="str">
        <f>CONCATENATE(AF259,AG259,AH259)</f>
        <v>45207</v>
      </c>
      <c r="AF259" s="55">
        <v>45</v>
      </c>
      <c r="AG259" s="55">
        <v>20</v>
      </c>
      <c r="AH259" s="55">
        <v>7</v>
      </c>
      <c r="AI259" s="73">
        <v>1.4</v>
      </c>
      <c r="AJ259" s="73">
        <v>2.9</v>
      </c>
      <c r="AK259" s="73">
        <v>4.3</v>
      </c>
      <c r="AL259" s="73">
        <v>5.7</v>
      </c>
      <c r="AM259" s="73">
        <v>7.1</v>
      </c>
      <c r="AN259" s="73">
        <v>8.4</v>
      </c>
      <c r="AO259" s="73">
        <v>9.8</v>
      </c>
      <c r="AP259" s="73">
        <v>12.4</v>
      </c>
      <c r="AQ259" s="73">
        <v>15</v>
      </c>
      <c r="AR259" s="73">
        <v>18.8</v>
      </c>
      <c r="AT259" s="71"/>
    </row>
    <row r="260" spans="31:46">
      <c r="AE260" s="51" t="str">
        <f t="shared" ref="AE260:AE323" si="7">CONCATENATE(AF260,AG260,AH260)</f>
        <v>46207</v>
      </c>
      <c r="AF260" s="55">
        <v>46</v>
      </c>
      <c r="AG260" s="55">
        <v>20</v>
      </c>
      <c r="AH260" s="55">
        <v>7</v>
      </c>
      <c r="AI260" s="73">
        <v>1.6</v>
      </c>
      <c r="AJ260" s="73">
        <v>3.2</v>
      </c>
      <c r="AK260" s="73">
        <v>4.8</v>
      </c>
      <c r="AL260" s="73">
        <v>6.3</v>
      </c>
      <c r="AM260" s="73">
        <v>7.8</v>
      </c>
      <c r="AN260" s="73">
        <v>9.3</v>
      </c>
      <c r="AO260" s="73">
        <v>10.8</v>
      </c>
      <c r="AP260" s="73">
        <v>13.7</v>
      </c>
      <c r="AQ260" s="73">
        <v>16.6</v>
      </c>
      <c r="AR260" s="73">
        <v>20.7</v>
      </c>
      <c r="AT260" s="71"/>
    </row>
    <row r="261" spans="31:46">
      <c r="AE261" s="51" t="str">
        <f>CONCATENATE(AF261,AG261,AH261)</f>
        <v>47207</v>
      </c>
      <c r="AF261" s="55">
        <v>47</v>
      </c>
      <c r="AG261" s="55">
        <v>20</v>
      </c>
      <c r="AH261" s="55">
        <v>7</v>
      </c>
      <c r="AI261" s="73">
        <v>1.8</v>
      </c>
      <c r="AJ261" s="73">
        <v>3.5</v>
      </c>
      <c r="AK261" s="73">
        <v>5.3</v>
      </c>
      <c r="AL261" s="73">
        <v>7</v>
      </c>
      <c r="AM261" s="73">
        <v>8.7</v>
      </c>
      <c r="AN261" s="73">
        <v>10.3</v>
      </c>
      <c r="AO261" s="73">
        <v>12</v>
      </c>
      <c r="AP261" s="73">
        <v>15.2</v>
      </c>
      <c r="AQ261" s="73">
        <v>18.3</v>
      </c>
      <c r="AR261" s="73">
        <v>22.9</v>
      </c>
      <c r="AT261" s="71"/>
    </row>
    <row r="262" spans="31:46">
      <c r="AE262" s="51" t="str">
        <f>CONCATENATE(AF262,AG262,AH262)</f>
        <v>48207</v>
      </c>
      <c r="AF262" s="55">
        <v>48</v>
      </c>
      <c r="AG262" s="55">
        <v>20</v>
      </c>
      <c r="AH262" s="55">
        <v>7</v>
      </c>
      <c r="AI262" s="73">
        <v>2</v>
      </c>
      <c r="AJ262" s="73">
        <v>3.9</v>
      </c>
      <c r="AK262" s="73">
        <v>5.9</v>
      </c>
      <c r="AL262" s="73">
        <v>7.7</v>
      </c>
      <c r="AM262" s="73">
        <v>9.6</v>
      </c>
      <c r="AN262" s="73">
        <v>11.4</v>
      </c>
      <c r="AO262" s="73">
        <v>13.2</v>
      </c>
      <c r="AP262" s="73">
        <v>16.8</v>
      </c>
      <c r="AQ262" s="73">
        <v>20.2</v>
      </c>
      <c r="AR262" s="73">
        <v>25.2</v>
      </c>
      <c r="AT262" s="71"/>
    </row>
    <row r="263" spans="31:46">
      <c r="AE263" s="51" t="str">
        <f>CONCATENATE(AF263,AG263,AH263)</f>
        <v>49207</v>
      </c>
      <c r="AF263" s="55">
        <v>49</v>
      </c>
      <c r="AG263" s="55">
        <v>20</v>
      </c>
      <c r="AH263" s="55">
        <v>7</v>
      </c>
      <c r="AI263" s="73">
        <v>2.2</v>
      </c>
      <c r="AJ263" s="73">
        <v>4.4</v>
      </c>
      <c r="AK263" s="73">
        <v>6.5</v>
      </c>
      <c r="AL263" s="73">
        <v>8.6</v>
      </c>
      <c r="AM263" s="73">
        <v>10.6</v>
      </c>
      <c r="AN263" s="73">
        <v>12.6</v>
      </c>
      <c r="AO263" s="73">
        <v>14.6</v>
      </c>
      <c r="AP263" s="73">
        <v>18.5</v>
      </c>
      <c r="AQ263" s="73">
        <v>22.3</v>
      </c>
      <c r="AR263" s="73">
        <v>27.7</v>
      </c>
      <c r="AT263" s="71"/>
    </row>
    <row r="264" spans="31:46">
      <c r="AE264" s="51" t="str">
        <f>CONCATENATE(AF264,AG264,AH264)</f>
        <v>50207</v>
      </c>
      <c r="AF264" s="55">
        <v>50</v>
      </c>
      <c r="AG264" s="55">
        <v>20</v>
      </c>
      <c r="AH264" s="55">
        <v>7</v>
      </c>
      <c r="AI264" s="73">
        <v>2.4</v>
      </c>
      <c r="AJ264" s="73">
        <v>4.8</v>
      </c>
      <c r="AK264" s="73">
        <v>7.2</v>
      </c>
      <c r="AL264" s="73">
        <v>9.5</v>
      </c>
      <c r="AM264" s="73">
        <v>11.7</v>
      </c>
      <c r="AN264" s="73">
        <v>13.9</v>
      </c>
      <c r="AO264" s="73">
        <v>16.1</v>
      </c>
      <c r="AP264" s="73">
        <v>20.4</v>
      </c>
      <c r="AQ264" s="73">
        <v>24.5</v>
      </c>
      <c r="AR264" s="73">
        <v>30.5</v>
      </c>
      <c r="AT264" s="71"/>
    </row>
    <row r="265" spans="31:46">
      <c r="AE265" s="51" t="str">
        <f>CONCATENATE(AF265,AG265,AH265)</f>
        <v>51207</v>
      </c>
      <c r="AF265" s="55">
        <v>51</v>
      </c>
      <c r="AG265" s="55">
        <v>20</v>
      </c>
      <c r="AH265" s="55">
        <v>7</v>
      </c>
      <c r="AI265" s="73">
        <v>2.7</v>
      </c>
      <c r="AJ265" s="73">
        <v>5.3</v>
      </c>
      <c r="AK265" s="73">
        <v>7.9</v>
      </c>
      <c r="AL265" s="73">
        <v>10.4</v>
      </c>
      <c r="AM265" s="73">
        <v>12.9</v>
      </c>
      <c r="AN265" s="73">
        <v>15.4</v>
      </c>
      <c r="AO265" s="73">
        <v>17.8</v>
      </c>
      <c r="AP265" s="73">
        <v>22.4</v>
      </c>
      <c r="AQ265" s="73">
        <v>26.9</v>
      </c>
      <c r="AR265" s="73">
        <v>33.4</v>
      </c>
      <c r="AT265" s="71"/>
    </row>
    <row r="266" spans="31:46">
      <c r="AE266" s="51" t="str">
        <f>CONCATENATE(AF266,AG266,AH266)</f>
        <v>52207</v>
      </c>
      <c r="AF266" s="55">
        <v>52</v>
      </c>
      <c r="AG266" s="55">
        <v>20</v>
      </c>
      <c r="AH266" s="55">
        <v>7</v>
      </c>
      <c r="AI266" s="73">
        <v>3</v>
      </c>
      <c r="AJ266" s="73">
        <v>5.9</v>
      </c>
      <c r="AK266" s="73">
        <v>8.7</v>
      </c>
      <c r="AL266" s="73">
        <v>11.5</v>
      </c>
      <c r="AM266" s="73">
        <v>14.2</v>
      </c>
      <c r="AN266" s="73">
        <v>16.9</v>
      </c>
      <c r="AO266" s="73">
        <v>19.5</v>
      </c>
      <c r="AP266" s="73">
        <v>24.6</v>
      </c>
      <c r="AQ266" s="73">
        <v>29.5</v>
      </c>
      <c r="AR266" s="73">
        <v>36.5</v>
      </c>
      <c r="AT266" s="71"/>
    </row>
    <row r="267" spans="31:46">
      <c r="AE267" s="51" t="str">
        <f>CONCATENATE(AF267,AG267,AH267)</f>
        <v>53207</v>
      </c>
      <c r="AF267" s="55">
        <v>53</v>
      </c>
      <c r="AG267" s="55">
        <v>20</v>
      </c>
      <c r="AH267" s="55">
        <v>7</v>
      </c>
      <c r="AI267" s="73">
        <v>3.3</v>
      </c>
      <c r="AJ267" s="73">
        <v>6.5</v>
      </c>
      <c r="AK267" s="73">
        <v>9.6</v>
      </c>
      <c r="AL267" s="73">
        <v>12.7</v>
      </c>
      <c r="AM267" s="73">
        <v>15.7</v>
      </c>
      <c r="AN267" s="73">
        <v>18.6</v>
      </c>
      <c r="AO267" s="73">
        <v>21.4</v>
      </c>
      <c r="AP267" s="73">
        <v>27</v>
      </c>
      <c r="AQ267" s="73">
        <v>32.3</v>
      </c>
      <c r="AR267" s="73">
        <v>39.9</v>
      </c>
      <c r="AT267" s="71"/>
    </row>
    <row r="268" spans="31:46">
      <c r="AE268" s="51" t="str">
        <f>CONCATENATE(AF268,AG268,AH268)</f>
        <v>54207</v>
      </c>
      <c r="AF268" s="55">
        <v>54</v>
      </c>
      <c r="AG268" s="55">
        <v>20</v>
      </c>
      <c r="AH268" s="55">
        <v>7</v>
      </c>
      <c r="AI268" s="73">
        <v>3.6</v>
      </c>
      <c r="AJ268" s="73">
        <v>7.2</v>
      </c>
      <c r="AK268" s="73">
        <v>10.6</v>
      </c>
      <c r="AL268" s="73">
        <v>14</v>
      </c>
      <c r="AM268" s="73">
        <v>17.2</v>
      </c>
      <c r="AN268" s="73">
        <v>20.4</v>
      </c>
      <c r="AO268" s="73">
        <v>23.5</v>
      </c>
      <c r="AP268" s="73">
        <v>29.6</v>
      </c>
      <c r="AQ268" s="73">
        <v>35.4</v>
      </c>
      <c r="AR268" s="73">
        <v>43.6</v>
      </c>
      <c r="AT268" s="71"/>
    </row>
    <row r="269" spans="31:46">
      <c r="AE269" s="51" t="str">
        <f>CONCATENATE(AF269,AG269,AH269)</f>
        <v>55207</v>
      </c>
      <c r="AF269" s="55">
        <v>55</v>
      </c>
      <c r="AG269" s="55">
        <v>20</v>
      </c>
      <c r="AH269" s="55">
        <v>7</v>
      </c>
      <c r="AI269" s="73">
        <v>4</v>
      </c>
      <c r="AJ269" s="73">
        <v>7.9</v>
      </c>
      <c r="AK269" s="73">
        <v>11.7</v>
      </c>
      <c r="AL269" s="73">
        <v>15.4</v>
      </c>
      <c r="AM269" s="73">
        <v>19</v>
      </c>
      <c r="AN269" s="73">
        <v>22.4</v>
      </c>
      <c r="AO269" s="73">
        <v>25.8</v>
      </c>
      <c r="AP269" s="73">
        <v>32.4</v>
      </c>
      <c r="AQ269" s="73">
        <v>38.7</v>
      </c>
      <c r="AR269" s="73">
        <v>47.6</v>
      </c>
      <c r="AT269" s="71"/>
    </row>
    <row r="270" spans="31:46">
      <c r="AE270" s="51" t="str">
        <f>CONCATENATE(AF270,AG270,AH270)</f>
        <v>182010</v>
      </c>
      <c r="AF270" s="55">
        <v>18</v>
      </c>
      <c r="AG270" s="55">
        <v>20</v>
      </c>
      <c r="AH270" s="55">
        <v>10</v>
      </c>
      <c r="AI270" s="73">
        <v>0.2</v>
      </c>
      <c r="AJ270" s="73">
        <v>0.3</v>
      </c>
      <c r="AK270" s="73">
        <v>0.5</v>
      </c>
      <c r="AL270" s="73">
        <v>0.7</v>
      </c>
      <c r="AM270" s="73">
        <v>0.8</v>
      </c>
      <c r="AN270" s="73">
        <v>1</v>
      </c>
      <c r="AO270" s="73">
        <v>1.2</v>
      </c>
      <c r="AP270" s="73">
        <v>1.5</v>
      </c>
      <c r="AQ270" s="73">
        <v>1.8</v>
      </c>
      <c r="AR270" s="73">
        <v>2.3</v>
      </c>
      <c r="AT270" s="71"/>
    </row>
    <row r="271" spans="31:46">
      <c r="AE271" s="51" t="str">
        <f>CONCATENATE(AF271,AG271,AH271)</f>
        <v>192010</v>
      </c>
      <c r="AF271" s="55">
        <v>19</v>
      </c>
      <c r="AG271" s="55">
        <v>20</v>
      </c>
      <c r="AH271" s="55">
        <v>10</v>
      </c>
      <c r="AI271" s="73">
        <v>0.2</v>
      </c>
      <c r="AJ271" s="73">
        <v>0.3</v>
      </c>
      <c r="AK271" s="73">
        <v>0.5</v>
      </c>
      <c r="AL271" s="73">
        <v>0.7</v>
      </c>
      <c r="AM271" s="73">
        <v>0.9</v>
      </c>
      <c r="AN271" s="73">
        <v>1</v>
      </c>
      <c r="AO271" s="73">
        <v>1.2</v>
      </c>
      <c r="AP271" s="73">
        <v>1.5</v>
      </c>
      <c r="AQ271" s="73">
        <v>1.9</v>
      </c>
      <c r="AR271" s="73">
        <v>2.4</v>
      </c>
      <c r="AT271" s="71"/>
    </row>
    <row r="272" spans="31:46">
      <c r="AE272" s="51" t="str">
        <f>CONCATENATE(AF272,AG272,AH272)</f>
        <v>202010</v>
      </c>
      <c r="AF272" s="55">
        <v>20</v>
      </c>
      <c r="AG272" s="55">
        <v>20</v>
      </c>
      <c r="AH272" s="55">
        <v>10</v>
      </c>
      <c r="AI272" s="73">
        <v>0.2</v>
      </c>
      <c r="AJ272" s="73">
        <v>0.4</v>
      </c>
      <c r="AK272" s="73">
        <v>0.5</v>
      </c>
      <c r="AL272" s="73">
        <v>0.7</v>
      </c>
      <c r="AM272" s="73">
        <v>0.9</v>
      </c>
      <c r="AN272" s="73">
        <v>1.1</v>
      </c>
      <c r="AO272" s="73">
        <v>1.2</v>
      </c>
      <c r="AP272" s="73">
        <v>1.6</v>
      </c>
      <c r="AQ272" s="73">
        <v>1.9</v>
      </c>
      <c r="AR272" s="73">
        <v>2.5</v>
      </c>
      <c r="AT272" s="71"/>
    </row>
    <row r="273" spans="31:46">
      <c r="AE273" s="51" t="str">
        <f>CONCATENATE(AF273,AG273,AH273)</f>
        <v>212010</v>
      </c>
      <c r="AF273" s="55">
        <v>21</v>
      </c>
      <c r="AG273" s="55">
        <v>20</v>
      </c>
      <c r="AH273" s="55">
        <v>10</v>
      </c>
      <c r="AI273" s="73">
        <v>0.2</v>
      </c>
      <c r="AJ273" s="73">
        <v>0.4</v>
      </c>
      <c r="AK273" s="73">
        <v>0.5</v>
      </c>
      <c r="AL273" s="73">
        <v>0.7</v>
      </c>
      <c r="AM273" s="73">
        <v>0.9</v>
      </c>
      <c r="AN273" s="73">
        <v>1.1</v>
      </c>
      <c r="AO273" s="73">
        <v>1.3</v>
      </c>
      <c r="AP273" s="73">
        <v>1.6</v>
      </c>
      <c r="AQ273" s="73">
        <v>2</v>
      </c>
      <c r="AR273" s="73">
        <v>2.5</v>
      </c>
      <c r="AT273" s="71"/>
    </row>
    <row r="274" spans="31:46">
      <c r="AE274" s="51" t="str">
        <f>CONCATENATE(AF274,AG274,AH274)</f>
        <v>222010</v>
      </c>
      <c r="AF274" s="55">
        <v>22</v>
      </c>
      <c r="AG274" s="55">
        <v>20</v>
      </c>
      <c r="AH274" s="55">
        <v>10</v>
      </c>
      <c r="AI274" s="73">
        <v>0.2</v>
      </c>
      <c r="AJ274" s="73">
        <v>0.4</v>
      </c>
      <c r="AK274" s="73">
        <v>0.5</v>
      </c>
      <c r="AL274" s="73">
        <v>0.7</v>
      </c>
      <c r="AM274" s="73">
        <v>0.9</v>
      </c>
      <c r="AN274" s="73">
        <v>1.1</v>
      </c>
      <c r="AO274" s="73">
        <v>1.3</v>
      </c>
      <c r="AP274" s="73">
        <v>1.6</v>
      </c>
      <c r="AQ274" s="73">
        <v>2</v>
      </c>
      <c r="AR274" s="73">
        <v>2.6</v>
      </c>
      <c r="AT274" s="71"/>
    </row>
    <row r="275" spans="31:46">
      <c r="AE275" s="51" t="str">
        <f>CONCATENATE(AF275,AG275,AH275)</f>
        <v>232010</v>
      </c>
      <c r="AF275" s="55">
        <v>23</v>
      </c>
      <c r="AG275" s="55">
        <v>20</v>
      </c>
      <c r="AH275" s="55">
        <v>10</v>
      </c>
      <c r="AI275" s="73">
        <v>0.2</v>
      </c>
      <c r="AJ275" s="73">
        <v>0.4</v>
      </c>
      <c r="AK275" s="73">
        <v>0.6</v>
      </c>
      <c r="AL275" s="73">
        <v>0.7</v>
      </c>
      <c r="AM275" s="73">
        <v>0.9</v>
      </c>
      <c r="AN275" s="73">
        <v>1.1</v>
      </c>
      <c r="AO275" s="73">
        <v>1.3</v>
      </c>
      <c r="AP275" s="73">
        <v>1.7</v>
      </c>
      <c r="AQ275" s="73">
        <v>2</v>
      </c>
      <c r="AR275" s="73">
        <v>2.6</v>
      </c>
      <c r="AT275" s="71"/>
    </row>
    <row r="276" spans="31:46">
      <c r="AE276" s="51" t="str">
        <f>CONCATENATE(AF276,AG276,AH276)</f>
        <v>242010</v>
      </c>
      <c r="AF276" s="55">
        <v>24</v>
      </c>
      <c r="AG276" s="55">
        <v>20</v>
      </c>
      <c r="AH276" s="55">
        <v>10</v>
      </c>
      <c r="AI276" s="73">
        <v>0.2</v>
      </c>
      <c r="AJ276" s="73">
        <v>0.4</v>
      </c>
      <c r="AK276" s="73">
        <v>0.6</v>
      </c>
      <c r="AL276" s="73">
        <v>0.8</v>
      </c>
      <c r="AM276" s="73">
        <v>0.9</v>
      </c>
      <c r="AN276" s="73">
        <v>1.1</v>
      </c>
      <c r="AO276" s="73">
        <v>1.3</v>
      </c>
      <c r="AP276" s="73">
        <v>1.7</v>
      </c>
      <c r="AQ276" s="73">
        <v>2.1</v>
      </c>
      <c r="AR276" s="73">
        <v>2.7</v>
      </c>
      <c r="AT276" s="71"/>
    </row>
    <row r="277" spans="31:46">
      <c r="AE277" s="51" t="str">
        <f>CONCATENATE(AF277,AG277,AH277)</f>
        <v>252010</v>
      </c>
      <c r="AF277" s="55">
        <v>25</v>
      </c>
      <c r="AG277" s="55">
        <v>20</v>
      </c>
      <c r="AH277" s="55">
        <v>10</v>
      </c>
      <c r="AI277" s="73">
        <v>0.2</v>
      </c>
      <c r="AJ277" s="73">
        <v>0.4</v>
      </c>
      <c r="AK277" s="73">
        <v>0.6</v>
      </c>
      <c r="AL277" s="73">
        <v>0.8</v>
      </c>
      <c r="AM277" s="73">
        <v>1</v>
      </c>
      <c r="AN277" s="73">
        <v>1.2</v>
      </c>
      <c r="AO277" s="73">
        <v>1.4</v>
      </c>
      <c r="AP277" s="73">
        <v>1.7</v>
      </c>
      <c r="AQ277" s="73">
        <v>2.1</v>
      </c>
      <c r="AR277" s="73">
        <v>2.7</v>
      </c>
      <c r="AT277" s="71"/>
    </row>
    <row r="278" spans="31:46">
      <c r="AE278" s="51" t="str">
        <f>CONCATENATE(AF278,AG278,AH278)</f>
        <v>262010</v>
      </c>
      <c r="AF278" s="55">
        <v>26</v>
      </c>
      <c r="AG278" s="55">
        <v>20</v>
      </c>
      <c r="AH278" s="55">
        <v>10</v>
      </c>
      <c r="AI278" s="73">
        <v>0.2</v>
      </c>
      <c r="AJ278" s="73">
        <v>0.4</v>
      </c>
      <c r="AK278" s="73">
        <v>0.6</v>
      </c>
      <c r="AL278" s="73">
        <v>0.8</v>
      </c>
      <c r="AM278" s="73">
        <v>1</v>
      </c>
      <c r="AN278" s="73">
        <v>1.2</v>
      </c>
      <c r="AO278" s="73">
        <v>1.4</v>
      </c>
      <c r="AP278" s="73">
        <v>1.8</v>
      </c>
      <c r="AQ278" s="73">
        <v>2.2</v>
      </c>
      <c r="AR278" s="73">
        <v>2.8</v>
      </c>
      <c r="AT278" s="71"/>
    </row>
    <row r="279" spans="31:46">
      <c r="AE279" s="51" t="str">
        <f>CONCATENATE(AF279,AG279,AH279)</f>
        <v>272010</v>
      </c>
      <c r="AF279" s="55">
        <v>27</v>
      </c>
      <c r="AG279" s="55">
        <v>20</v>
      </c>
      <c r="AH279" s="55">
        <v>10</v>
      </c>
      <c r="AI279" s="73">
        <v>0.2</v>
      </c>
      <c r="AJ279" s="73">
        <v>0.4</v>
      </c>
      <c r="AK279" s="73">
        <v>0.6</v>
      </c>
      <c r="AL279" s="73">
        <v>0.8</v>
      </c>
      <c r="AM279" s="73">
        <v>1</v>
      </c>
      <c r="AN279" s="73">
        <v>1.2</v>
      </c>
      <c r="AO279" s="73">
        <v>1.4</v>
      </c>
      <c r="AP279" s="73">
        <v>1.8</v>
      </c>
      <c r="AQ279" s="73">
        <v>2.3</v>
      </c>
      <c r="AR279" s="73">
        <v>2.9</v>
      </c>
      <c r="AT279" s="71"/>
    </row>
    <row r="280" spans="31:46">
      <c r="AE280" s="51" t="str">
        <f>CONCATENATE(AF280,AG280,AH280)</f>
        <v>282010</v>
      </c>
      <c r="AF280" s="55">
        <v>28</v>
      </c>
      <c r="AG280" s="55">
        <v>20</v>
      </c>
      <c r="AH280" s="55">
        <v>10</v>
      </c>
      <c r="AI280" s="73">
        <v>0.2</v>
      </c>
      <c r="AJ280" s="73">
        <v>0.4</v>
      </c>
      <c r="AK280" s="73">
        <v>0.6</v>
      </c>
      <c r="AL280" s="73">
        <v>0.9</v>
      </c>
      <c r="AM280" s="73">
        <v>1.1</v>
      </c>
      <c r="AN280" s="73">
        <v>1.3</v>
      </c>
      <c r="AO280" s="73">
        <v>1.5</v>
      </c>
      <c r="AP280" s="73">
        <v>1.9</v>
      </c>
      <c r="AQ280" s="73">
        <v>2.3</v>
      </c>
      <c r="AR280" s="73">
        <v>3</v>
      </c>
      <c r="AT280" s="71"/>
    </row>
    <row r="281" spans="31:46">
      <c r="AE281" s="51" t="str">
        <f>CONCATENATE(AF281,AG281,AH281)</f>
        <v>292010</v>
      </c>
      <c r="AF281" s="55">
        <v>29</v>
      </c>
      <c r="AG281" s="55">
        <v>20</v>
      </c>
      <c r="AH281" s="55">
        <v>10</v>
      </c>
      <c r="AI281" s="73">
        <v>0.2</v>
      </c>
      <c r="AJ281" s="73">
        <v>0.4</v>
      </c>
      <c r="AK281" s="73">
        <v>0.7</v>
      </c>
      <c r="AL281" s="73">
        <v>0.9</v>
      </c>
      <c r="AM281" s="73">
        <v>1.1</v>
      </c>
      <c r="AN281" s="73">
        <v>1.3</v>
      </c>
      <c r="AO281" s="73">
        <v>1.6</v>
      </c>
      <c r="AP281" s="73">
        <v>2</v>
      </c>
      <c r="AQ281" s="73">
        <v>2.4</v>
      </c>
      <c r="AR281" s="73">
        <v>3.1</v>
      </c>
      <c r="AT281" s="71"/>
    </row>
    <row r="282" spans="31:46">
      <c r="AE282" s="51" t="str">
        <f>CONCATENATE(AF282,AG282,AH282)</f>
        <v>302010</v>
      </c>
      <c r="AF282" s="55">
        <v>30</v>
      </c>
      <c r="AG282" s="55">
        <v>20</v>
      </c>
      <c r="AH282" s="55">
        <v>10</v>
      </c>
      <c r="AI282" s="73">
        <v>0.2</v>
      </c>
      <c r="AJ282" s="73">
        <v>0.5</v>
      </c>
      <c r="AK282" s="73">
        <v>0.7</v>
      </c>
      <c r="AL282" s="73">
        <v>0.9</v>
      </c>
      <c r="AM282" s="73">
        <v>1.2</v>
      </c>
      <c r="AN282" s="73">
        <v>1.4</v>
      </c>
      <c r="AO282" s="73">
        <v>1.6</v>
      </c>
      <c r="AP282" s="73">
        <v>2.1</v>
      </c>
      <c r="AQ282" s="73">
        <v>2.6</v>
      </c>
      <c r="AR282" s="73">
        <v>3.3</v>
      </c>
      <c r="AT282" s="71"/>
    </row>
    <row r="283" spans="31:46">
      <c r="AE283" s="51" t="str">
        <f>CONCATENATE(AF283,AG283,AH283)</f>
        <v>312010</v>
      </c>
      <c r="AF283" s="55">
        <v>31</v>
      </c>
      <c r="AG283" s="55">
        <v>20</v>
      </c>
      <c r="AH283" s="55">
        <v>10</v>
      </c>
      <c r="AI283" s="73">
        <v>0.2</v>
      </c>
      <c r="AJ283" s="73">
        <v>0.5</v>
      </c>
      <c r="AK283" s="73">
        <v>0.7</v>
      </c>
      <c r="AL283" s="73">
        <v>1</v>
      </c>
      <c r="AM283" s="73">
        <v>1.2</v>
      </c>
      <c r="AN283" s="73">
        <v>1.5</v>
      </c>
      <c r="AO283" s="73">
        <v>1.7</v>
      </c>
      <c r="AP283" s="73">
        <v>2.2</v>
      </c>
      <c r="AQ283" s="73">
        <v>2.7</v>
      </c>
      <c r="AR283" s="73">
        <v>3.4</v>
      </c>
      <c r="AT283" s="71"/>
    </row>
    <row r="284" spans="31:46">
      <c r="AE284" s="51" t="str">
        <f>CONCATENATE(AF284,AG284,AH284)</f>
        <v>322010</v>
      </c>
      <c r="AF284" s="55">
        <v>32</v>
      </c>
      <c r="AG284" s="55">
        <v>20</v>
      </c>
      <c r="AH284" s="55">
        <v>10</v>
      </c>
      <c r="AI284" s="73">
        <v>0.3</v>
      </c>
      <c r="AJ284" s="73">
        <v>0.5</v>
      </c>
      <c r="AK284" s="73">
        <v>0.8</v>
      </c>
      <c r="AL284" s="73">
        <v>1</v>
      </c>
      <c r="AM284" s="73">
        <v>1.3</v>
      </c>
      <c r="AN284" s="73">
        <v>1.6</v>
      </c>
      <c r="AO284" s="73">
        <v>1.8</v>
      </c>
      <c r="AP284" s="73">
        <v>2.4</v>
      </c>
      <c r="AQ284" s="73">
        <v>2.9</v>
      </c>
      <c r="AR284" s="73">
        <v>3.7</v>
      </c>
      <c r="AT284" s="71"/>
    </row>
    <row r="285" spans="31:46">
      <c r="AE285" s="51" t="str">
        <f>CONCATENATE(AF285,AG285,AH285)</f>
        <v>332010</v>
      </c>
      <c r="AF285" s="55">
        <v>33</v>
      </c>
      <c r="AG285" s="55">
        <v>20</v>
      </c>
      <c r="AH285" s="55">
        <v>10</v>
      </c>
      <c r="AI285" s="73">
        <v>0.3</v>
      </c>
      <c r="AJ285" s="73">
        <v>0.6</v>
      </c>
      <c r="AK285" s="73">
        <v>0.8</v>
      </c>
      <c r="AL285" s="73">
        <v>1.1</v>
      </c>
      <c r="AM285" s="73">
        <v>1.4</v>
      </c>
      <c r="AN285" s="73">
        <v>1.7</v>
      </c>
      <c r="AO285" s="73">
        <v>2</v>
      </c>
      <c r="AP285" s="73">
        <v>2.5</v>
      </c>
      <c r="AQ285" s="73">
        <v>3.1</v>
      </c>
      <c r="AR285" s="73">
        <v>3.9</v>
      </c>
      <c r="AT285" s="71"/>
    </row>
    <row r="286" spans="31:46">
      <c r="AE286" s="51" t="str">
        <f>CONCATENATE(AF286,AG286,AH286)</f>
        <v>342010</v>
      </c>
      <c r="AF286" s="55">
        <v>34</v>
      </c>
      <c r="AG286" s="55">
        <v>20</v>
      </c>
      <c r="AH286" s="55">
        <v>10</v>
      </c>
      <c r="AI286" s="73">
        <v>0.3</v>
      </c>
      <c r="AJ286" s="73">
        <v>0.6</v>
      </c>
      <c r="AK286" s="73">
        <v>0.9</v>
      </c>
      <c r="AL286" s="73">
        <v>1.2</v>
      </c>
      <c r="AM286" s="73">
        <v>1.5</v>
      </c>
      <c r="AN286" s="73">
        <v>1.8</v>
      </c>
      <c r="AO286" s="73">
        <v>2.1</v>
      </c>
      <c r="AP286" s="73">
        <v>2.7</v>
      </c>
      <c r="AQ286" s="73">
        <v>3.3</v>
      </c>
      <c r="AR286" s="73">
        <v>4.2</v>
      </c>
      <c r="AT286" s="71"/>
    </row>
    <row r="287" spans="31:46">
      <c r="AE287" s="51" t="str">
        <f>CONCATENATE(AF287,AG287,AH287)</f>
        <v>352010</v>
      </c>
      <c r="AF287" s="55">
        <v>35</v>
      </c>
      <c r="AG287" s="55">
        <v>20</v>
      </c>
      <c r="AH287" s="55">
        <v>10</v>
      </c>
      <c r="AI287" s="73">
        <v>0.3</v>
      </c>
      <c r="AJ287" s="73">
        <v>0.6</v>
      </c>
      <c r="AK287" s="73">
        <v>1</v>
      </c>
      <c r="AL287" s="73">
        <v>1.3</v>
      </c>
      <c r="AM287" s="73">
        <v>1.6</v>
      </c>
      <c r="AN287" s="73">
        <v>1.9</v>
      </c>
      <c r="AO287" s="73">
        <v>2.3</v>
      </c>
      <c r="AP287" s="73">
        <v>2.9</v>
      </c>
      <c r="AQ287" s="73">
        <v>3.6</v>
      </c>
      <c r="AR287" s="73">
        <v>4.5</v>
      </c>
      <c r="AT287" s="71"/>
    </row>
    <row r="288" spans="31:46">
      <c r="AE288" s="51" t="str">
        <f>CONCATENATE(AF288,AG288,AH288)</f>
        <v>362010</v>
      </c>
      <c r="AF288" s="55">
        <v>36</v>
      </c>
      <c r="AG288" s="55">
        <v>20</v>
      </c>
      <c r="AH288" s="55">
        <v>10</v>
      </c>
      <c r="AI288" s="73">
        <v>0.4</v>
      </c>
      <c r="AJ288" s="73">
        <v>0.7</v>
      </c>
      <c r="AK288" s="73">
        <v>1.1</v>
      </c>
      <c r="AL288" s="73">
        <v>1.4</v>
      </c>
      <c r="AM288" s="73">
        <v>1.8</v>
      </c>
      <c r="AN288" s="73">
        <v>2.1</v>
      </c>
      <c r="AO288" s="73">
        <v>2.5</v>
      </c>
      <c r="AP288" s="73">
        <v>3.2</v>
      </c>
      <c r="AQ288" s="73">
        <v>3.9</v>
      </c>
      <c r="AR288" s="73">
        <v>4.9</v>
      </c>
      <c r="AT288" s="71"/>
    </row>
    <row r="289" spans="31:46">
      <c r="AE289" s="51" t="str">
        <f>CONCATENATE(AF289,AG289,AH289)</f>
        <v>372010</v>
      </c>
      <c r="AF289" s="55">
        <v>37</v>
      </c>
      <c r="AG289" s="55">
        <v>20</v>
      </c>
      <c r="AH289" s="55">
        <v>10</v>
      </c>
      <c r="AI289" s="73">
        <v>0.4</v>
      </c>
      <c r="AJ289" s="73">
        <v>0.8</v>
      </c>
      <c r="AK289" s="73">
        <v>1.2</v>
      </c>
      <c r="AL289" s="73">
        <v>1.5</v>
      </c>
      <c r="AM289" s="73">
        <v>1.9</v>
      </c>
      <c r="AN289" s="73">
        <v>2.3</v>
      </c>
      <c r="AO289" s="73">
        <v>2.7</v>
      </c>
      <c r="AP289" s="73">
        <v>3.4</v>
      </c>
      <c r="AQ289" s="73">
        <v>4.2</v>
      </c>
      <c r="AR289" s="73">
        <v>5.3</v>
      </c>
      <c r="AT289" s="71"/>
    </row>
    <row r="290" spans="31:46">
      <c r="AE290" s="51" t="str">
        <f>CONCATENATE(AF290,AG290,AH290)</f>
        <v>382010</v>
      </c>
      <c r="AF290" s="55">
        <v>38</v>
      </c>
      <c r="AG290" s="55">
        <v>20</v>
      </c>
      <c r="AH290" s="55">
        <v>10</v>
      </c>
      <c r="AI290" s="73">
        <v>0.4</v>
      </c>
      <c r="AJ290" s="73">
        <v>0.8</v>
      </c>
      <c r="AK290" s="73">
        <v>1.3</v>
      </c>
      <c r="AL290" s="73">
        <v>1.7</v>
      </c>
      <c r="AM290" s="73">
        <v>2.1</v>
      </c>
      <c r="AN290" s="73">
        <v>2.5</v>
      </c>
      <c r="AO290" s="73">
        <v>2.9</v>
      </c>
      <c r="AP290" s="73">
        <v>3.8</v>
      </c>
      <c r="AQ290" s="73">
        <v>4.6</v>
      </c>
      <c r="AR290" s="73">
        <v>5.8</v>
      </c>
      <c r="AT290" s="71"/>
    </row>
    <row r="291" spans="31:46">
      <c r="AE291" s="51" t="str">
        <f>CONCATENATE(AF291,AG291,AH291)</f>
        <v>392010</v>
      </c>
      <c r="AF291" s="55">
        <v>39</v>
      </c>
      <c r="AG291" s="55">
        <v>20</v>
      </c>
      <c r="AH291" s="55">
        <v>10</v>
      </c>
      <c r="AI291" s="73">
        <v>0.5</v>
      </c>
      <c r="AJ291" s="73">
        <v>0.9</v>
      </c>
      <c r="AK291" s="73">
        <v>1.4</v>
      </c>
      <c r="AL291" s="73">
        <v>1.8</v>
      </c>
      <c r="AM291" s="73">
        <v>2.3</v>
      </c>
      <c r="AN291" s="73">
        <v>2.8</v>
      </c>
      <c r="AO291" s="73">
        <v>3.2</v>
      </c>
      <c r="AP291" s="73">
        <v>4.1</v>
      </c>
      <c r="AQ291" s="73">
        <v>5</v>
      </c>
      <c r="AR291" s="73">
        <v>6.4</v>
      </c>
      <c r="AT291" s="71"/>
    </row>
    <row r="292" spans="31:46">
      <c r="AE292" s="51" t="str">
        <f>CONCATENATE(AF292,AG292,AH292)</f>
        <v>402010</v>
      </c>
      <c r="AF292" s="55">
        <v>40</v>
      </c>
      <c r="AG292" s="55">
        <v>20</v>
      </c>
      <c r="AH292" s="55">
        <v>10</v>
      </c>
      <c r="AI292" s="73">
        <v>0.5</v>
      </c>
      <c r="AJ292" s="73">
        <v>1</v>
      </c>
      <c r="AK292" s="73">
        <v>1.5</v>
      </c>
      <c r="AL292" s="73">
        <v>2</v>
      </c>
      <c r="AM292" s="73">
        <v>2.5</v>
      </c>
      <c r="AN292" s="73">
        <v>3</v>
      </c>
      <c r="AO292" s="73">
        <v>3.5</v>
      </c>
      <c r="AP292" s="73">
        <v>4.5</v>
      </c>
      <c r="AQ292" s="73">
        <v>5.5</v>
      </c>
      <c r="AR292" s="73">
        <v>7</v>
      </c>
      <c r="AT292" s="71"/>
    </row>
    <row r="293" spans="31:46">
      <c r="AE293" s="51" t="str">
        <f>CONCATENATE(AF293,AG293,AH293)</f>
        <v>412010</v>
      </c>
      <c r="AF293" s="55">
        <v>41</v>
      </c>
      <c r="AG293" s="55">
        <v>20</v>
      </c>
      <c r="AH293" s="55">
        <v>10</v>
      </c>
      <c r="AI293" s="73">
        <v>0.6</v>
      </c>
      <c r="AJ293" s="73">
        <v>1.1</v>
      </c>
      <c r="AK293" s="73">
        <v>1.7</v>
      </c>
      <c r="AL293" s="73">
        <v>2.2</v>
      </c>
      <c r="AM293" s="73">
        <v>2.8</v>
      </c>
      <c r="AN293" s="73">
        <v>3.3</v>
      </c>
      <c r="AO293" s="73">
        <v>3.9</v>
      </c>
      <c r="AP293" s="73">
        <v>5</v>
      </c>
      <c r="AQ293" s="73">
        <v>6.1</v>
      </c>
      <c r="AR293" s="73">
        <v>7.7</v>
      </c>
      <c r="AT293" s="71"/>
    </row>
    <row r="294" spans="31:46">
      <c r="AE294" s="51" t="str">
        <f>CONCATENATE(AF294,AG294,AH294)</f>
        <v>422010</v>
      </c>
      <c r="AF294" s="55">
        <v>42</v>
      </c>
      <c r="AG294" s="55">
        <v>20</v>
      </c>
      <c r="AH294" s="55">
        <v>10</v>
      </c>
      <c r="AI294" s="73">
        <v>0.6</v>
      </c>
      <c r="AJ294" s="73">
        <v>1.2</v>
      </c>
      <c r="AK294" s="73">
        <v>1.8</v>
      </c>
      <c r="AL294" s="73">
        <v>2.5</v>
      </c>
      <c r="AM294" s="73">
        <v>3.1</v>
      </c>
      <c r="AN294" s="73">
        <v>3.7</v>
      </c>
      <c r="AO294" s="73">
        <v>4.3</v>
      </c>
      <c r="AP294" s="73">
        <v>5.5</v>
      </c>
      <c r="AQ294" s="73">
        <v>6.7</v>
      </c>
      <c r="AR294" s="73">
        <v>8.5</v>
      </c>
      <c r="AT294" s="71"/>
    </row>
    <row r="295" spans="31:46">
      <c r="AE295" s="51" t="str">
        <f>CONCATENATE(AF295,AG295,AH295)</f>
        <v>432010</v>
      </c>
      <c r="AF295" s="55">
        <v>43</v>
      </c>
      <c r="AG295" s="55">
        <v>20</v>
      </c>
      <c r="AH295" s="55">
        <v>10</v>
      </c>
      <c r="AI295" s="73">
        <v>0.7</v>
      </c>
      <c r="AJ295" s="73">
        <v>1.4</v>
      </c>
      <c r="AK295" s="73">
        <v>2</v>
      </c>
      <c r="AL295" s="73">
        <v>2.7</v>
      </c>
      <c r="AM295" s="73">
        <v>3.4</v>
      </c>
      <c r="AN295" s="73">
        <v>4.1</v>
      </c>
      <c r="AO295" s="73">
        <v>4.7</v>
      </c>
      <c r="AP295" s="73">
        <v>6.1</v>
      </c>
      <c r="AQ295" s="73">
        <v>7.4</v>
      </c>
      <c r="AR295" s="73">
        <v>9.4</v>
      </c>
      <c r="AT295" s="71"/>
    </row>
    <row r="296" spans="31:46">
      <c r="AE296" s="51" t="str">
        <f>CONCATENATE(AF296,AG296,AH296)</f>
        <v>442010</v>
      </c>
      <c r="AF296" s="55">
        <v>44</v>
      </c>
      <c r="AG296" s="55">
        <v>20</v>
      </c>
      <c r="AH296" s="55">
        <v>10</v>
      </c>
      <c r="AI296" s="73">
        <v>0.8</v>
      </c>
      <c r="AJ296" s="73">
        <v>1.5</v>
      </c>
      <c r="AK296" s="73">
        <v>2.3</v>
      </c>
      <c r="AL296" s="73">
        <v>3</v>
      </c>
      <c r="AM296" s="73">
        <v>3.7</v>
      </c>
      <c r="AN296" s="73">
        <v>4.5</v>
      </c>
      <c r="AO296" s="73">
        <v>5.2</v>
      </c>
      <c r="AP296" s="73">
        <v>6.7</v>
      </c>
      <c r="AQ296" s="73">
        <v>8.2</v>
      </c>
      <c r="AR296" s="73">
        <v>10.4</v>
      </c>
      <c r="AT296" s="71"/>
    </row>
    <row r="297" spans="31:46">
      <c r="AE297" s="51" t="str">
        <f>CONCATENATE(AF297,AG297,AH297)</f>
        <v>452010</v>
      </c>
      <c r="AF297" s="55">
        <v>45</v>
      </c>
      <c r="AG297" s="55">
        <v>20</v>
      </c>
      <c r="AH297" s="55">
        <v>10</v>
      </c>
      <c r="AI297" s="73">
        <v>0.8</v>
      </c>
      <c r="AJ297" s="73">
        <v>1.7</v>
      </c>
      <c r="AK297" s="73">
        <v>2.5</v>
      </c>
      <c r="AL297" s="73">
        <v>3.3</v>
      </c>
      <c r="AM297" s="73">
        <v>4.1</v>
      </c>
      <c r="AN297" s="73">
        <v>5</v>
      </c>
      <c r="AO297" s="73">
        <v>5.8</v>
      </c>
      <c r="AP297" s="73">
        <v>7.4</v>
      </c>
      <c r="AQ297" s="73">
        <v>9</v>
      </c>
      <c r="AR297" s="73">
        <v>11.4</v>
      </c>
      <c r="AT297" s="71"/>
    </row>
    <row r="298" spans="31:46">
      <c r="AE298" s="51" t="str">
        <f>CONCATENATE(AF298,AG298,AH298)</f>
        <v>462010</v>
      </c>
      <c r="AF298" s="55">
        <v>46</v>
      </c>
      <c r="AG298" s="55">
        <v>20</v>
      </c>
      <c r="AH298" s="55">
        <v>10</v>
      </c>
      <c r="AI298" s="73">
        <v>0.9</v>
      </c>
      <c r="AJ298" s="73">
        <v>1.8</v>
      </c>
      <c r="AK298" s="73">
        <v>2.7</v>
      </c>
      <c r="AL298" s="73">
        <v>3.6</v>
      </c>
      <c r="AM298" s="73">
        <v>4.6</v>
      </c>
      <c r="AN298" s="73">
        <v>5.5</v>
      </c>
      <c r="AO298" s="73">
        <v>6.4</v>
      </c>
      <c r="AP298" s="73">
        <v>8.2</v>
      </c>
      <c r="AQ298" s="73">
        <v>9.9</v>
      </c>
      <c r="AR298" s="73">
        <v>12.6</v>
      </c>
      <c r="AT298" s="71"/>
    </row>
    <row r="299" spans="31:46">
      <c r="AE299" s="51" t="str">
        <f>CONCATENATE(AF299,AG299,AH299)</f>
        <v>472010</v>
      </c>
      <c r="AF299" s="55">
        <v>47</v>
      </c>
      <c r="AG299" s="55">
        <v>20</v>
      </c>
      <c r="AH299" s="55">
        <v>10</v>
      </c>
      <c r="AI299" s="73">
        <v>1</v>
      </c>
      <c r="AJ299" s="73">
        <v>2</v>
      </c>
      <c r="AK299" s="73">
        <v>3</v>
      </c>
      <c r="AL299" s="73">
        <v>4</v>
      </c>
      <c r="AM299" s="73">
        <v>5</v>
      </c>
      <c r="AN299" s="73">
        <v>6</v>
      </c>
      <c r="AO299" s="73">
        <v>7</v>
      </c>
      <c r="AP299" s="73">
        <v>9</v>
      </c>
      <c r="AQ299" s="73">
        <v>10.9</v>
      </c>
      <c r="AR299" s="73">
        <v>13.9</v>
      </c>
      <c r="AT299" s="71"/>
    </row>
    <row r="300" spans="31:46">
      <c r="AE300" s="51" t="str">
        <f>CONCATENATE(AF300,AG300,AH300)</f>
        <v>482010</v>
      </c>
      <c r="AF300" s="55">
        <v>48</v>
      </c>
      <c r="AG300" s="55">
        <v>20</v>
      </c>
      <c r="AH300" s="55">
        <v>10</v>
      </c>
      <c r="AI300" s="73">
        <v>1.1</v>
      </c>
      <c r="AJ300" s="73">
        <v>2.2</v>
      </c>
      <c r="AK300" s="73">
        <v>3.3</v>
      </c>
      <c r="AL300" s="73">
        <v>4.4</v>
      </c>
      <c r="AM300" s="73">
        <v>5.5</v>
      </c>
      <c r="AN300" s="73">
        <v>6.6</v>
      </c>
      <c r="AO300" s="73">
        <v>7.7</v>
      </c>
      <c r="AP300" s="73">
        <v>9.8</v>
      </c>
      <c r="AQ300" s="73">
        <v>12</v>
      </c>
      <c r="AR300" s="73">
        <v>15.2</v>
      </c>
      <c r="AT300" s="71"/>
    </row>
    <row r="301" spans="31:46">
      <c r="AE301" s="51" t="str">
        <f>CONCATENATE(AF301,AG301,AH301)</f>
        <v>492010</v>
      </c>
      <c r="AF301" s="55">
        <v>49</v>
      </c>
      <c r="AG301" s="55">
        <v>20</v>
      </c>
      <c r="AH301" s="55">
        <v>10</v>
      </c>
      <c r="AI301" s="73">
        <v>1.2</v>
      </c>
      <c r="AJ301" s="73">
        <v>2.4</v>
      </c>
      <c r="AK301" s="73">
        <v>3.6</v>
      </c>
      <c r="AL301" s="73">
        <v>4.8</v>
      </c>
      <c r="AM301" s="73">
        <v>6</v>
      </c>
      <c r="AN301" s="73">
        <v>7.2</v>
      </c>
      <c r="AO301" s="73">
        <v>8.4</v>
      </c>
      <c r="AP301" s="73">
        <v>10.8</v>
      </c>
      <c r="AQ301" s="73">
        <v>13.1</v>
      </c>
      <c r="AR301" s="73">
        <v>16.6</v>
      </c>
      <c r="AT301" s="71"/>
    </row>
    <row r="302" spans="31:46">
      <c r="AE302" s="51" t="str">
        <f>CONCATENATE(AF302,AG302,AH302)</f>
        <v>502010</v>
      </c>
      <c r="AF302" s="55">
        <v>50</v>
      </c>
      <c r="AG302" s="55">
        <v>20</v>
      </c>
      <c r="AH302" s="55">
        <v>10</v>
      </c>
      <c r="AI302" s="73">
        <v>1.3</v>
      </c>
      <c r="AJ302" s="73">
        <v>2.6</v>
      </c>
      <c r="AK302" s="73">
        <v>4</v>
      </c>
      <c r="AL302" s="73">
        <v>5.3</v>
      </c>
      <c r="AM302" s="73">
        <v>6.6</v>
      </c>
      <c r="AN302" s="73">
        <v>7.9</v>
      </c>
      <c r="AO302" s="73">
        <v>9.2</v>
      </c>
      <c r="AP302" s="73">
        <v>11.8</v>
      </c>
      <c r="AQ302" s="73">
        <v>14.3</v>
      </c>
      <c r="AR302" s="73">
        <v>18.2</v>
      </c>
      <c r="AT302" s="71"/>
    </row>
    <row r="303" spans="31:46">
      <c r="AE303" s="51" t="str">
        <f>CONCATENATE(AF303,AG303,AH303)</f>
        <v>512010</v>
      </c>
      <c r="AF303" s="55">
        <v>51</v>
      </c>
      <c r="AG303" s="55">
        <v>20</v>
      </c>
      <c r="AH303" s="55">
        <v>10</v>
      </c>
      <c r="AI303" s="73">
        <v>1.4</v>
      </c>
      <c r="AJ303" s="73">
        <v>2.9</v>
      </c>
      <c r="AK303" s="73">
        <v>4.3</v>
      </c>
      <c r="AL303" s="73">
        <v>5.7</v>
      </c>
      <c r="AM303" s="73">
        <v>7.2</v>
      </c>
      <c r="AN303" s="73">
        <v>8.6</v>
      </c>
      <c r="AO303" s="73">
        <v>10</v>
      </c>
      <c r="AP303" s="73">
        <v>12.8</v>
      </c>
      <c r="AQ303" s="73">
        <v>15.6</v>
      </c>
      <c r="AR303" s="73">
        <v>20</v>
      </c>
      <c r="AT303" s="71"/>
    </row>
    <row r="304" spans="31:46">
      <c r="AE304" s="51" t="str">
        <f>CONCATENATE(AF304,AG304,AH304)</f>
        <v>522010</v>
      </c>
      <c r="AF304" s="55">
        <v>52</v>
      </c>
      <c r="AG304" s="55">
        <v>20</v>
      </c>
      <c r="AH304" s="55">
        <v>10</v>
      </c>
      <c r="AI304" s="73">
        <v>1.6</v>
      </c>
      <c r="AJ304" s="73">
        <v>3.1</v>
      </c>
      <c r="AK304" s="73">
        <v>4.7</v>
      </c>
      <c r="AL304" s="73">
        <v>6.2</v>
      </c>
      <c r="AM304" s="73">
        <v>7.8</v>
      </c>
      <c r="AN304" s="73">
        <v>9.3</v>
      </c>
      <c r="AO304" s="73">
        <v>10.8</v>
      </c>
      <c r="AP304" s="73">
        <v>13.9</v>
      </c>
      <c r="AQ304" s="73">
        <v>16.9</v>
      </c>
      <c r="AR304" s="73">
        <v>22.1</v>
      </c>
      <c r="AT304" s="71"/>
    </row>
    <row r="305" spans="31:46">
      <c r="AE305" s="51" t="str">
        <f>CONCATENATE(AF305,AG305,AH305)</f>
        <v>532010</v>
      </c>
      <c r="AF305" s="55">
        <v>53</v>
      </c>
      <c r="AG305" s="55">
        <v>20</v>
      </c>
      <c r="AH305" s="55">
        <v>10</v>
      </c>
      <c r="AI305" s="73">
        <v>1.7</v>
      </c>
      <c r="AJ305" s="73">
        <v>3.4</v>
      </c>
      <c r="AK305" s="73">
        <v>5.1</v>
      </c>
      <c r="AL305" s="73">
        <v>6.7</v>
      </c>
      <c r="AM305" s="73">
        <v>8.4</v>
      </c>
      <c r="AN305" s="73">
        <v>10.1</v>
      </c>
      <c r="AO305" s="73">
        <v>11.7</v>
      </c>
      <c r="AP305" s="73">
        <v>15</v>
      </c>
      <c r="AQ305" s="73">
        <v>18.5</v>
      </c>
      <c r="AR305" s="73">
        <v>24.9</v>
      </c>
      <c r="AT305" s="71"/>
    </row>
    <row r="306" spans="31:46">
      <c r="AE306" s="51" t="str">
        <f>CONCATENATE(AF306,AG306,AH306)</f>
        <v>542010</v>
      </c>
      <c r="AF306" s="55">
        <v>54</v>
      </c>
      <c r="AG306" s="55">
        <v>20</v>
      </c>
      <c r="AH306" s="55">
        <v>10</v>
      </c>
      <c r="AI306" s="73">
        <v>1.8</v>
      </c>
      <c r="AJ306" s="73">
        <v>3.7</v>
      </c>
      <c r="AK306" s="73">
        <v>5.5</v>
      </c>
      <c r="AL306" s="73">
        <v>7.3</v>
      </c>
      <c r="AM306" s="73">
        <v>9.1</v>
      </c>
      <c r="AN306" s="73">
        <v>10.9</v>
      </c>
      <c r="AO306" s="73">
        <v>12.7</v>
      </c>
      <c r="AP306" s="73">
        <v>16.3</v>
      </c>
      <c r="AQ306" s="73">
        <v>20.3</v>
      </c>
      <c r="AR306" s="73">
        <v>28.5</v>
      </c>
      <c r="AT306" s="71"/>
    </row>
    <row r="307" spans="31:46">
      <c r="AE307" s="51" t="str">
        <f>CONCATENATE(AF307,AG307,AH307)</f>
        <v>552010</v>
      </c>
      <c r="AF307" s="55">
        <v>55</v>
      </c>
      <c r="AG307" s="55">
        <v>20</v>
      </c>
      <c r="AH307" s="55">
        <v>10</v>
      </c>
      <c r="AI307" s="73">
        <v>2</v>
      </c>
      <c r="AJ307" s="73">
        <v>3.9</v>
      </c>
      <c r="AK307" s="73">
        <v>5.9</v>
      </c>
      <c r="AL307" s="73">
        <v>7.9</v>
      </c>
      <c r="AM307" s="73">
        <v>9.8</v>
      </c>
      <c r="AN307" s="73">
        <v>11.7</v>
      </c>
      <c r="AO307" s="73">
        <v>13.7</v>
      </c>
      <c r="AP307" s="73">
        <v>17.7</v>
      </c>
      <c r="AQ307" s="73">
        <v>22.6</v>
      </c>
      <c r="AR307" s="73">
        <v>32.8</v>
      </c>
      <c r="AT307" s="71"/>
    </row>
    <row r="308" spans="31:46">
      <c r="AE308" s="51" t="str">
        <f>CONCATENATE(AF308,AG308,AH308)</f>
        <v>182020</v>
      </c>
      <c r="AF308" s="55">
        <v>18</v>
      </c>
      <c r="AG308" s="55">
        <v>20</v>
      </c>
      <c r="AH308" s="55">
        <v>20</v>
      </c>
      <c r="AI308" s="73">
        <v>0.2</v>
      </c>
      <c r="AJ308" s="73">
        <v>0.3</v>
      </c>
      <c r="AK308" s="73">
        <v>0.5</v>
      </c>
      <c r="AL308" s="73">
        <v>0.6</v>
      </c>
      <c r="AM308" s="73">
        <v>0.8</v>
      </c>
      <c r="AN308" s="73">
        <v>0.9</v>
      </c>
      <c r="AO308" s="73">
        <v>1.1</v>
      </c>
      <c r="AP308" s="73">
        <v>1.4</v>
      </c>
      <c r="AQ308" s="73">
        <v>1.7</v>
      </c>
      <c r="AR308" s="73">
        <v>2.1</v>
      </c>
      <c r="AT308" s="71"/>
    </row>
    <row r="309" spans="31:46">
      <c r="AE309" s="51" t="str">
        <f>CONCATENATE(AF309,AG309,AH309)</f>
        <v>192020</v>
      </c>
      <c r="AF309" s="55">
        <v>19</v>
      </c>
      <c r="AG309" s="55">
        <v>20</v>
      </c>
      <c r="AH309" s="55">
        <v>20</v>
      </c>
      <c r="AI309" s="73">
        <v>0.2</v>
      </c>
      <c r="AJ309" s="73">
        <v>0.3</v>
      </c>
      <c r="AK309" s="73">
        <v>0.5</v>
      </c>
      <c r="AL309" s="73">
        <v>0.6</v>
      </c>
      <c r="AM309" s="73">
        <v>0.8</v>
      </c>
      <c r="AN309" s="73">
        <v>0.9</v>
      </c>
      <c r="AO309" s="73">
        <v>1.1</v>
      </c>
      <c r="AP309" s="73">
        <v>1.4</v>
      </c>
      <c r="AQ309" s="73">
        <v>1.7</v>
      </c>
      <c r="AR309" s="73">
        <v>2.2</v>
      </c>
      <c r="AT309" s="71"/>
    </row>
    <row r="310" spans="31:46">
      <c r="AE310" s="51" t="str">
        <f>CONCATENATE(AF310,AG310,AH310)</f>
        <v>202020</v>
      </c>
      <c r="AF310" s="55">
        <v>20</v>
      </c>
      <c r="AG310" s="55">
        <v>20</v>
      </c>
      <c r="AH310" s="55">
        <v>20</v>
      </c>
      <c r="AI310" s="73">
        <v>0.2</v>
      </c>
      <c r="AJ310" s="73">
        <v>0.3</v>
      </c>
      <c r="AK310" s="73">
        <v>0.5</v>
      </c>
      <c r="AL310" s="73">
        <v>0.6</v>
      </c>
      <c r="AM310" s="73">
        <v>0.8</v>
      </c>
      <c r="AN310" s="73">
        <v>1</v>
      </c>
      <c r="AO310" s="73">
        <v>1.1</v>
      </c>
      <c r="AP310" s="73">
        <v>1.4</v>
      </c>
      <c r="AQ310" s="73">
        <v>1.8</v>
      </c>
      <c r="AR310" s="73">
        <v>2.2</v>
      </c>
      <c r="AT310" s="71"/>
    </row>
    <row r="311" spans="31:46">
      <c r="AE311" s="51" t="str">
        <f>CONCATENATE(AF311,AG311,AH311)</f>
        <v>212020</v>
      </c>
      <c r="AF311" s="55">
        <v>21</v>
      </c>
      <c r="AG311" s="55">
        <v>20</v>
      </c>
      <c r="AH311" s="55">
        <v>20</v>
      </c>
      <c r="AI311" s="73">
        <v>0.2</v>
      </c>
      <c r="AJ311" s="73">
        <v>0.3</v>
      </c>
      <c r="AK311" s="73">
        <v>0.5</v>
      </c>
      <c r="AL311" s="73">
        <v>0.7</v>
      </c>
      <c r="AM311" s="73">
        <v>0.8</v>
      </c>
      <c r="AN311" s="73">
        <v>1</v>
      </c>
      <c r="AO311" s="73">
        <v>1.1</v>
      </c>
      <c r="AP311" s="73">
        <v>1.5</v>
      </c>
      <c r="AQ311" s="73">
        <v>1.8</v>
      </c>
      <c r="AR311" s="73">
        <v>2.3</v>
      </c>
      <c r="AT311" s="71"/>
    </row>
    <row r="312" spans="31:46">
      <c r="AE312" s="51" t="str">
        <f>CONCATENATE(AF312,AG312,AH312)</f>
        <v>222020</v>
      </c>
      <c r="AF312" s="55">
        <v>22</v>
      </c>
      <c r="AG312" s="55">
        <v>20</v>
      </c>
      <c r="AH312" s="55">
        <v>20</v>
      </c>
      <c r="AI312" s="73">
        <v>0.2</v>
      </c>
      <c r="AJ312" s="73">
        <v>0.3</v>
      </c>
      <c r="AK312" s="73">
        <v>0.5</v>
      </c>
      <c r="AL312" s="73">
        <v>0.7</v>
      </c>
      <c r="AM312" s="73">
        <v>0.8</v>
      </c>
      <c r="AN312" s="73">
        <v>1</v>
      </c>
      <c r="AO312" s="73">
        <v>1.2</v>
      </c>
      <c r="AP312" s="73">
        <v>1.5</v>
      </c>
      <c r="AQ312" s="73">
        <v>1.8</v>
      </c>
      <c r="AR312" s="73">
        <v>2.4</v>
      </c>
      <c r="AT312" s="71"/>
    </row>
    <row r="313" spans="31:46">
      <c r="AE313" s="51" t="str">
        <f>CONCATENATE(AF313,AG313,AH313)</f>
        <v>232020</v>
      </c>
      <c r="AF313" s="55">
        <v>23</v>
      </c>
      <c r="AG313" s="55">
        <v>20</v>
      </c>
      <c r="AH313" s="55">
        <v>20</v>
      </c>
      <c r="AI313" s="73">
        <v>0.2</v>
      </c>
      <c r="AJ313" s="73">
        <v>0.3</v>
      </c>
      <c r="AK313" s="73">
        <v>0.5</v>
      </c>
      <c r="AL313" s="73">
        <v>0.7</v>
      </c>
      <c r="AM313" s="73">
        <v>0.9</v>
      </c>
      <c r="AN313" s="73">
        <v>1</v>
      </c>
      <c r="AO313" s="73">
        <v>1.2</v>
      </c>
      <c r="AP313" s="73">
        <v>1.5</v>
      </c>
      <c r="AQ313" s="73">
        <v>1.9</v>
      </c>
      <c r="AR313" s="73">
        <v>2.4</v>
      </c>
      <c r="AT313" s="71"/>
    </row>
    <row r="314" spans="31:46">
      <c r="AE314" s="51" t="str">
        <f>CONCATENATE(AF314,AG314,AH314)</f>
        <v>242020</v>
      </c>
      <c r="AF314" s="55">
        <v>24</v>
      </c>
      <c r="AG314" s="55">
        <v>20</v>
      </c>
      <c r="AH314" s="55">
        <v>20</v>
      </c>
      <c r="AI314" s="73">
        <v>0.2</v>
      </c>
      <c r="AJ314" s="73">
        <v>0.4</v>
      </c>
      <c r="AK314" s="73">
        <v>0.5</v>
      </c>
      <c r="AL314" s="73">
        <v>0.7</v>
      </c>
      <c r="AM314" s="73">
        <v>0.9</v>
      </c>
      <c r="AN314" s="73">
        <v>1.1</v>
      </c>
      <c r="AO314" s="73">
        <v>1.2</v>
      </c>
      <c r="AP314" s="73">
        <v>1.6</v>
      </c>
      <c r="AQ314" s="73">
        <v>1.9</v>
      </c>
      <c r="AR314" s="73">
        <v>2.5</v>
      </c>
      <c r="AT314" s="71"/>
    </row>
    <row r="315" spans="31:46">
      <c r="AE315" s="51" t="str">
        <f>CONCATENATE(AF315,AG315,AH315)</f>
        <v>252020</v>
      </c>
      <c r="AF315" s="55">
        <v>25</v>
      </c>
      <c r="AG315" s="55">
        <v>20</v>
      </c>
      <c r="AH315" s="55">
        <v>20</v>
      </c>
      <c r="AI315" s="73">
        <v>0.2</v>
      </c>
      <c r="AJ315" s="73">
        <v>0.4</v>
      </c>
      <c r="AK315" s="73">
        <v>0.5</v>
      </c>
      <c r="AL315" s="73">
        <v>0.7</v>
      </c>
      <c r="AM315" s="73">
        <v>0.9</v>
      </c>
      <c r="AN315" s="73">
        <v>1.1</v>
      </c>
      <c r="AO315" s="73">
        <v>1.3</v>
      </c>
      <c r="AP315" s="73">
        <v>1.6</v>
      </c>
      <c r="AQ315" s="73">
        <v>2</v>
      </c>
      <c r="AR315" s="73">
        <v>2.6</v>
      </c>
      <c r="AT315" s="71"/>
    </row>
    <row r="316" spans="31:46">
      <c r="AE316" s="51" t="str">
        <f>CONCATENATE(AF316,AG316,AH316)</f>
        <v>262020</v>
      </c>
      <c r="AF316" s="55">
        <v>26</v>
      </c>
      <c r="AG316" s="55">
        <v>20</v>
      </c>
      <c r="AH316" s="55">
        <v>20</v>
      </c>
      <c r="AI316" s="73">
        <v>0.2</v>
      </c>
      <c r="AJ316" s="73">
        <v>0.4</v>
      </c>
      <c r="AK316" s="73">
        <v>0.6</v>
      </c>
      <c r="AL316" s="73">
        <v>0.8</v>
      </c>
      <c r="AM316" s="73">
        <v>0.9</v>
      </c>
      <c r="AN316" s="73">
        <v>1.1</v>
      </c>
      <c r="AO316" s="73">
        <v>1.3</v>
      </c>
      <c r="AP316" s="73">
        <v>1.7</v>
      </c>
      <c r="AQ316" s="73">
        <v>2.1</v>
      </c>
      <c r="AR316" s="73">
        <v>2.7</v>
      </c>
      <c r="AT316" s="71"/>
    </row>
    <row r="317" spans="31:46">
      <c r="AE317" s="51" t="str">
        <f>CONCATENATE(AF317,AG317,AH317)</f>
        <v>272020</v>
      </c>
      <c r="AF317" s="55">
        <v>27</v>
      </c>
      <c r="AG317" s="55">
        <v>20</v>
      </c>
      <c r="AH317" s="55">
        <v>20</v>
      </c>
      <c r="AI317" s="73">
        <v>0.2</v>
      </c>
      <c r="AJ317" s="73">
        <v>0.4</v>
      </c>
      <c r="AK317" s="73">
        <v>0.6</v>
      </c>
      <c r="AL317" s="73">
        <v>0.8</v>
      </c>
      <c r="AM317" s="73">
        <v>1</v>
      </c>
      <c r="AN317" s="73">
        <v>1.2</v>
      </c>
      <c r="AO317" s="73">
        <v>1.4</v>
      </c>
      <c r="AP317" s="73">
        <v>1.8</v>
      </c>
      <c r="AQ317" s="73">
        <v>2.2</v>
      </c>
      <c r="AR317" s="73">
        <v>2.8</v>
      </c>
      <c r="AT317" s="71"/>
    </row>
    <row r="318" spans="31:46">
      <c r="AE318" s="51" t="str">
        <f>CONCATENATE(AF318,AG318,AH318)</f>
        <v>282020</v>
      </c>
      <c r="AF318" s="55">
        <v>28</v>
      </c>
      <c r="AG318" s="55">
        <v>20</v>
      </c>
      <c r="AH318" s="55">
        <v>20</v>
      </c>
      <c r="AI318" s="73">
        <v>0.2</v>
      </c>
      <c r="AJ318" s="73">
        <v>0.4</v>
      </c>
      <c r="AK318" s="73">
        <v>0.6</v>
      </c>
      <c r="AL318" s="73">
        <v>0.8</v>
      </c>
      <c r="AM318" s="73">
        <v>1</v>
      </c>
      <c r="AN318" s="73">
        <v>1.2</v>
      </c>
      <c r="AO318" s="73">
        <v>1.4</v>
      </c>
      <c r="AP318" s="73">
        <v>1.9</v>
      </c>
      <c r="AQ318" s="73">
        <v>2.3</v>
      </c>
      <c r="AR318" s="73">
        <v>2.9</v>
      </c>
      <c r="AT318" s="71"/>
    </row>
    <row r="319" spans="31:46">
      <c r="AE319" s="51" t="str">
        <f>CONCATENATE(AF319,AG319,AH319)</f>
        <v>292020</v>
      </c>
      <c r="AF319" s="55">
        <v>29</v>
      </c>
      <c r="AG319" s="55">
        <v>20</v>
      </c>
      <c r="AH319" s="55">
        <v>20</v>
      </c>
      <c r="AI319" s="73">
        <v>0.2</v>
      </c>
      <c r="AJ319" s="73">
        <v>0.4</v>
      </c>
      <c r="AK319" s="73">
        <v>0.7</v>
      </c>
      <c r="AL319" s="73">
        <v>0.9</v>
      </c>
      <c r="AM319" s="73">
        <v>1.1</v>
      </c>
      <c r="AN319" s="73">
        <v>1.3</v>
      </c>
      <c r="AO319" s="73">
        <v>1.5</v>
      </c>
      <c r="AP319" s="73">
        <v>2</v>
      </c>
      <c r="AQ319" s="73">
        <v>2.4</v>
      </c>
      <c r="AR319" s="73">
        <v>3.1</v>
      </c>
      <c r="AT319" s="71"/>
    </row>
    <row r="320" spans="31:46">
      <c r="AE320" s="51" t="str">
        <f>CONCATENATE(AF320,AG320,AH320)</f>
        <v>302020</v>
      </c>
      <c r="AF320" s="55">
        <v>30</v>
      </c>
      <c r="AG320" s="55">
        <v>20</v>
      </c>
      <c r="AH320" s="55">
        <v>20</v>
      </c>
      <c r="AI320" s="73">
        <v>0.2</v>
      </c>
      <c r="AJ320" s="73">
        <v>0.5</v>
      </c>
      <c r="AK320" s="73">
        <v>0.7</v>
      </c>
      <c r="AL320" s="73">
        <v>0.9</v>
      </c>
      <c r="AM320" s="73">
        <v>1.2</v>
      </c>
      <c r="AN320" s="73">
        <v>1.4</v>
      </c>
      <c r="AO320" s="73">
        <v>1.6</v>
      </c>
      <c r="AP320" s="73">
        <v>2.1</v>
      </c>
      <c r="AQ320" s="73">
        <v>2.5</v>
      </c>
      <c r="AR320" s="73">
        <v>3.2</v>
      </c>
      <c r="AT320" s="71"/>
    </row>
    <row r="321" spans="31:46">
      <c r="AE321" s="51" t="str">
        <f>CONCATENATE(AF321,AG321,AH321)</f>
        <v>312020</v>
      </c>
      <c r="AF321" s="55">
        <v>31</v>
      </c>
      <c r="AG321" s="55">
        <v>20</v>
      </c>
      <c r="AH321" s="55">
        <v>20</v>
      </c>
      <c r="AI321" s="73">
        <v>0.2</v>
      </c>
      <c r="AJ321" s="73">
        <v>0.5</v>
      </c>
      <c r="AK321" s="73">
        <v>0.7</v>
      </c>
      <c r="AL321" s="73">
        <v>1</v>
      </c>
      <c r="AM321" s="73">
        <v>1.2</v>
      </c>
      <c r="AN321" s="73">
        <v>1.5</v>
      </c>
      <c r="AO321" s="73">
        <v>1.7</v>
      </c>
      <c r="AP321" s="73">
        <v>2.2</v>
      </c>
      <c r="AQ321" s="73">
        <v>2.7</v>
      </c>
      <c r="AR321" s="73">
        <v>3.5</v>
      </c>
      <c r="AT321" s="71"/>
    </row>
    <row r="322" spans="31:46">
      <c r="AE322" s="51" t="str">
        <f>CONCATENATE(AF322,AG322,AH322)</f>
        <v>322020</v>
      </c>
      <c r="AF322" s="55">
        <v>32</v>
      </c>
      <c r="AG322" s="55">
        <v>20</v>
      </c>
      <c r="AH322" s="55">
        <v>20</v>
      </c>
      <c r="AI322" s="73">
        <v>0.3</v>
      </c>
      <c r="AJ322" s="73">
        <v>0.5</v>
      </c>
      <c r="AK322" s="73">
        <v>0.8</v>
      </c>
      <c r="AL322" s="73">
        <v>1.1</v>
      </c>
      <c r="AM322" s="73">
        <v>1.3</v>
      </c>
      <c r="AN322" s="73">
        <v>1.6</v>
      </c>
      <c r="AO322" s="73">
        <v>1.9</v>
      </c>
      <c r="AP322" s="73">
        <v>2.4</v>
      </c>
      <c r="AQ322" s="73">
        <v>2.9</v>
      </c>
      <c r="AR322" s="73">
        <v>3.7</v>
      </c>
      <c r="AT322" s="71"/>
    </row>
    <row r="323" spans="31:46">
      <c r="AE323" s="51" t="str">
        <f>CONCATENATE(AF323,AG323,AH323)</f>
        <v>332020</v>
      </c>
      <c r="AF323" s="55">
        <v>33</v>
      </c>
      <c r="AG323" s="55">
        <v>20</v>
      </c>
      <c r="AH323" s="55">
        <v>20</v>
      </c>
      <c r="AI323" s="73">
        <v>0.3</v>
      </c>
      <c r="AJ323" s="73">
        <v>0.6</v>
      </c>
      <c r="AK323" s="73">
        <v>0.9</v>
      </c>
      <c r="AL323" s="73">
        <v>1.1</v>
      </c>
      <c r="AM323" s="73">
        <v>1.4</v>
      </c>
      <c r="AN323" s="73">
        <v>1.7</v>
      </c>
      <c r="AO323" s="73">
        <v>2</v>
      </c>
      <c r="AP323" s="73">
        <v>2.6</v>
      </c>
      <c r="AQ323" s="73">
        <v>3.1</v>
      </c>
      <c r="AR323" s="73">
        <v>4</v>
      </c>
      <c r="AT323" s="71"/>
    </row>
    <row r="324" spans="31:46">
      <c r="AE324" s="51" t="str">
        <f t="shared" ref="AE324:AE387" si="8">CONCATENATE(AF324,AG324,AH324)</f>
        <v>342020</v>
      </c>
      <c r="AF324" s="55">
        <v>34</v>
      </c>
      <c r="AG324" s="55">
        <v>20</v>
      </c>
      <c r="AH324" s="55">
        <v>20</v>
      </c>
      <c r="AI324" s="73">
        <v>0.3</v>
      </c>
      <c r="AJ324" s="73">
        <v>0.6</v>
      </c>
      <c r="AK324" s="73">
        <v>0.9</v>
      </c>
      <c r="AL324" s="73">
        <v>1.2</v>
      </c>
      <c r="AM324" s="73">
        <v>1.5</v>
      </c>
      <c r="AN324" s="73">
        <v>1.9</v>
      </c>
      <c r="AO324" s="73">
        <v>2.2</v>
      </c>
      <c r="AP324" s="73">
        <v>2.8</v>
      </c>
      <c r="AQ324" s="73">
        <v>3.4</v>
      </c>
      <c r="AR324" s="73">
        <v>4.4</v>
      </c>
      <c r="AT324" s="71"/>
    </row>
    <row r="325" spans="31:46">
      <c r="AE325" s="51" t="str">
        <f>CONCATENATE(AF325,AG325,AH325)</f>
        <v>352020</v>
      </c>
      <c r="AF325" s="55">
        <v>35</v>
      </c>
      <c r="AG325" s="55">
        <v>20</v>
      </c>
      <c r="AH325" s="55">
        <v>20</v>
      </c>
      <c r="AI325" s="73">
        <v>0.3</v>
      </c>
      <c r="AJ325" s="73">
        <v>0.7</v>
      </c>
      <c r="AK325" s="73">
        <v>1</v>
      </c>
      <c r="AL325" s="73">
        <v>1.3</v>
      </c>
      <c r="AM325" s="73">
        <v>1.7</v>
      </c>
      <c r="AN325" s="73">
        <v>2</v>
      </c>
      <c r="AO325" s="73">
        <v>2.4</v>
      </c>
      <c r="AP325" s="73">
        <v>3</v>
      </c>
      <c r="AQ325" s="73">
        <v>3.7</v>
      </c>
      <c r="AR325" s="73">
        <v>4.8</v>
      </c>
      <c r="AT325" s="71"/>
    </row>
    <row r="326" spans="31:46">
      <c r="AE326" s="51" t="str">
        <f>CONCATENATE(AF326,AG326,AH326)</f>
        <v>362020</v>
      </c>
      <c r="AF326" s="55">
        <v>36</v>
      </c>
      <c r="AG326" s="55">
        <v>20</v>
      </c>
      <c r="AH326" s="55">
        <v>20</v>
      </c>
      <c r="AI326" s="73">
        <v>0.4</v>
      </c>
      <c r="AJ326" s="73">
        <v>0.7</v>
      </c>
      <c r="AK326" s="73">
        <v>1.1</v>
      </c>
      <c r="AL326" s="73">
        <v>1.5</v>
      </c>
      <c r="AM326" s="73">
        <v>1.8</v>
      </c>
      <c r="AN326" s="73">
        <v>2.2</v>
      </c>
      <c r="AO326" s="73">
        <v>2.6</v>
      </c>
      <c r="AP326" s="73">
        <v>3.3</v>
      </c>
      <c r="AQ326" s="73">
        <v>4.1</v>
      </c>
      <c r="AR326" s="73">
        <v>5.2</v>
      </c>
      <c r="AT326" s="71"/>
    </row>
    <row r="327" spans="31:46">
      <c r="AE327" s="51" t="str">
        <f>CONCATENATE(AF327,AG327,AH327)</f>
        <v>372020</v>
      </c>
      <c r="AF327" s="55">
        <v>37</v>
      </c>
      <c r="AG327" s="55">
        <v>20</v>
      </c>
      <c r="AH327" s="55">
        <v>20</v>
      </c>
      <c r="AI327" s="73">
        <v>0.4</v>
      </c>
      <c r="AJ327" s="73">
        <v>0.8</v>
      </c>
      <c r="AK327" s="73">
        <v>1.2</v>
      </c>
      <c r="AL327" s="73">
        <v>1.6</v>
      </c>
      <c r="AM327" s="73">
        <v>2</v>
      </c>
      <c r="AN327" s="73">
        <v>2.4</v>
      </c>
      <c r="AO327" s="73">
        <v>2.8</v>
      </c>
      <c r="AP327" s="73">
        <v>3.7</v>
      </c>
      <c r="AQ327" s="73">
        <v>4.5</v>
      </c>
      <c r="AR327" s="73">
        <v>5.8</v>
      </c>
      <c r="AT327" s="71"/>
    </row>
    <row r="328" spans="31:46">
      <c r="AE328" s="51" t="str">
        <f>CONCATENATE(AF328,AG328,AH328)</f>
        <v>382020</v>
      </c>
      <c r="AF328" s="55">
        <v>38</v>
      </c>
      <c r="AG328" s="55">
        <v>20</v>
      </c>
      <c r="AH328" s="55">
        <v>20</v>
      </c>
      <c r="AI328" s="73">
        <v>0.4</v>
      </c>
      <c r="AJ328" s="73">
        <v>0.9</v>
      </c>
      <c r="AK328" s="73">
        <v>1.3</v>
      </c>
      <c r="AL328" s="73">
        <v>1.8</v>
      </c>
      <c r="AM328" s="73">
        <v>2.2</v>
      </c>
      <c r="AN328" s="73">
        <v>2.7</v>
      </c>
      <c r="AO328" s="73">
        <v>3.1</v>
      </c>
      <c r="AP328" s="73">
        <v>4</v>
      </c>
      <c r="AQ328" s="73">
        <v>5</v>
      </c>
      <c r="AR328" s="73">
        <v>6.4</v>
      </c>
      <c r="AT328" s="71"/>
    </row>
    <row r="329" spans="31:46">
      <c r="AE329" s="51" t="str">
        <f>CONCATENATE(AF329,AG329,AH329)</f>
        <v>392020</v>
      </c>
      <c r="AF329" s="55">
        <v>39</v>
      </c>
      <c r="AG329" s="55">
        <v>20</v>
      </c>
      <c r="AH329" s="55">
        <v>20</v>
      </c>
      <c r="AI329" s="73">
        <v>0.5</v>
      </c>
      <c r="AJ329" s="73">
        <v>1</v>
      </c>
      <c r="AK329" s="73">
        <v>1.5</v>
      </c>
      <c r="AL329" s="73">
        <v>2</v>
      </c>
      <c r="AM329" s="73">
        <v>2.5</v>
      </c>
      <c r="AN329" s="73">
        <v>2.9</v>
      </c>
      <c r="AO329" s="73">
        <v>3.4</v>
      </c>
      <c r="AP329" s="73">
        <v>4.5</v>
      </c>
      <c r="AQ329" s="73">
        <v>5.5</v>
      </c>
      <c r="AR329" s="73">
        <v>7</v>
      </c>
      <c r="AT329" s="71"/>
    </row>
    <row r="330" spans="31:46">
      <c r="AE330" s="51" t="str">
        <f>CONCATENATE(AF330,AG330,AH330)</f>
        <v>402020</v>
      </c>
      <c r="AF330" s="55">
        <v>40</v>
      </c>
      <c r="AG330" s="55">
        <v>20</v>
      </c>
      <c r="AH330" s="55">
        <v>20</v>
      </c>
      <c r="AI330" s="73">
        <v>0.5</v>
      </c>
      <c r="AJ330" s="73">
        <v>1.1</v>
      </c>
      <c r="AK330" s="73">
        <v>1.6</v>
      </c>
      <c r="AL330" s="73">
        <v>2.2</v>
      </c>
      <c r="AM330" s="73">
        <v>2.7</v>
      </c>
      <c r="AN330" s="73">
        <v>3.3</v>
      </c>
      <c r="AO330" s="73">
        <v>3.8</v>
      </c>
      <c r="AP330" s="73">
        <v>4.9</v>
      </c>
      <c r="AQ330" s="73">
        <v>6.1</v>
      </c>
      <c r="AR330" s="73">
        <v>7.8</v>
      </c>
      <c r="AT330" s="71"/>
    </row>
    <row r="331" spans="31:46">
      <c r="AE331" s="51" t="str">
        <f>CONCATENATE(AF331,AG331,AH331)</f>
        <v>412020</v>
      </c>
      <c r="AF331" s="55">
        <v>41</v>
      </c>
      <c r="AG331" s="55">
        <v>20</v>
      </c>
      <c r="AH331" s="55">
        <v>20</v>
      </c>
      <c r="AI331" s="73">
        <v>0.6</v>
      </c>
      <c r="AJ331" s="73">
        <v>1.2</v>
      </c>
      <c r="AK331" s="73">
        <v>1.8</v>
      </c>
      <c r="AL331" s="73">
        <v>2.4</v>
      </c>
      <c r="AM331" s="73">
        <v>3</v>
      </c>
      <c r="AN331" s="73">
        <v>3.6</v>
      </c>
      <c r="AO331" s="73">
        <v>4.2</v>
      </c>
      <c r="AP331" s="73">
        <v>5.5</v>
      </c>
      <c r="AQ331" s="73">
        <v>6.7</v>
      </c>
      <c r="AR331" s="73">
        <v>8.7</v>
      </c>
      <c r="AT331" s="71"/>
    </row>
    <row r="332" spans="31:46">
      <c r="AE332" s="51" t="str">
        <f>CONCATENATE(AF332,AG332,AH332)</f>
        <v>422020</v>
      </c>
      <c r="AF332" s="55">
        <v>42</v>
      </c>
      <c r="AG332" s="55">
        <v>20</v>
      </c>
      <c r="AH332" s="55">
        <v>20</v>
      </c>
      <c r="AI332" s="73">
        <v>0.7</v>
      </c>
      <c r="AJ332" s="73">
        <v>1.3</v>
      </c>
      <c r="AK332" s="73">
        <v>2</v>
      </c>
      <c r="AL332" s="73">
        <v>2.6</v>
      </c>
      <c r="AM332" s="73">
        <v>3.3</v>
      </c>
      <c r="AN332" s="73">
        <v>4</v>
      </c>
      <c r="AO332" s="73">
        <v>4.7</v>
      </c>
      <c r="AP332" s="73">
        <v>6.1</v>
      </c>
      <c r="AQ332" s="73">
        <v>7.5</v>
      </c>
      <c r="AR332" s="73">
        <v>9.7</v>
      </c>
      <c r="AT332" s="71"/>
    </row>
    <row r="333" spans="31:46">
      <c r="AE333" s="51" t="str">
        <f>CONCATENATE(AF333,AG333,AH333)</f>
        <v>432020</v>
      </c>
      <c r="AF333" s="55">
        <v>43</v>
      </c>
      <c r="AG333" s="55">
        <v>20</v>
      </c>
      <c r="AH333" s="55">
        <v>20</v>
      </c>
      <c r="AI333" s="73">
        <v>0.7</v>
      </c>
      <c r="AJ333" s="73">
        <v>1.5</v>
      </c>
      <c r="AK333" s="73">
        <v>2.2</v>
      </c>
      <c r="AL333" s="73">
        <v>2.9</v>
      </c>
      <c r="AM333" s="73">
        <v>3.7</v>
      </c>
      <c r="AN333" s="73">
        <v>4.4</v>
      </c>
      <c r="AO333" s="73">
        <v>5.2</v>
      </c>
      <c r="AP333" s="73">
        <v>6.7</v>
      </c>
      <c r="AQ333" s="73">
        <v>8.3</v>
      </c>
      <c r="AR333" s="73">
        <v>10.8</v>
      </c>
      <c r="AT333" s="71"/>
    </row>
    <row r="334" spans="31:46">
      <c r="AE334" s="51" t="str">
        <f>CONCATENATE(AF334,AG334,AH334)</f>
        <v>442020</v>
      </c>
      <c r="AF334" s="55">
        <v>44</v>
      </c>
      <c r="AG334" s="55">
        <v>20</v>
      </c>
      <c r="AH334" s="55">
        <v>20</v>
      </c>
      <c r="AI334" s="73">
        <v>0.8</v>
      </c>
      <c r="AJ334" s="73">
        <v>1.6</v>
      </c>
      <c r="AK334" s="73">
        <v>2.4</v>
      </c>
      <c r="AL334" s="73">
        <v>3.2</v>
      </c>
      <c r="AM334" s="73">
        <v>4.1</v>
      </c>
      <c r="AN334" s="73">
        <v>4.9</v>
      </c>
      <c r="AO334" s="73">
        <v>5.7</v>
      </c>
      <c r="AP334" s="73">
        <v>7.5</v>
      </c>
      <c r="AQ334" s="73">
        <v>9.3</v>
      </c>
      <c r="AR334" s="73">
        <v>12.1</v>
      </c>
      <c r="AT334" s="71"/>
    </row>
    <row r="335" spans="31:46">
      <c r="AE335" s="51" t="str">
        <f>CONCATENATE(AF335,AG335,AH335)</f>
        <v>452020</v>
      </c>
      <c r="AF335" s="55">
        <v>45</v>
      </c>
      <c r="AG335" s="55">
        <v>20</v>
      </c>
      <c r="AH335" s="55">
        <v>20</v>
      </c>
      <c r="AI335" s="73">
        <v>0.9</v>
      </c>
      <c r="AJ335" s="73">
        <v>1.8</v>
      </c>
      <c r="AK335" s="73">
        <v>2.7</v>
      </c>
      <c r="AL335" s="73">
        <v>3.6</v>
      </c>
      <c r="AM335" s="73">
        <v>4.5</v>
      </c>
      <c r="AN335" s="73">
        <v>5.4</v>
      </c>
      <c r="AO335" s="73">
        <v>6.4</v>
      </c>
      <c r="AP335" s="73">
        <v>8.3</v>
      </c>
      <c r="AQ335" s="73">
        <v>10.3</v>
      </c>
      <c r="AR335" s="73">
        <v>13.5</v>
      </c>
      <c r="AT335" s="71"/>
    </row>
    <row r="336" spans="31:46">
      <c r="AE336" s="51" t="str">
        <f>CONCATENATE(AF336,AG336,AH336)</f>
        <v>462020</v>
      </c>
      <c r="AF336" s="55">
        <v>46</v>
      </c>
      <c r="AG336" s="55">
        <v>20</v>
      </c>
      <c r="AH336" s="55">
        <v>20</v>
      </c>
      <c r="AI336" s="73">
        <v>1</v>
      </c>
      <c r="AJ336" s="73">
        <v>1.9</v>
      </c>
      <c r="AK336" s="73">
        <v>2.9</v>
      </c>
      <c r="AL336" s="73">
        <v>3.9</v>
      </c>
      <c r="AM336" s="73">
        <v>5</v>
      </c>
      <c r="AN336" s="73">
        <v>6</v>
      </c>
      <c r="AO336" s="73">
        <v>7.1</v>
      </c>
      <c r="AP336" s="73">
        <v>9.3</v>
      </c>
      <c r="AQ336" s="73">
        <v>11.5</v>
      </c>
      <c r="AR336" s="73">
        <v>15.2</v>
      </c>
      <c r="AT336" s="71"/>
    </row>
    <row r="337" spans="31:46">
      <c r="AE337" s="51" t="str">
        <f>CONCATENATE(AF337,AG337,AH337)</f>
        <v>472020</v>
      </c>
      <c r="AF337" s="55">
        <v>47</v>
      </c>
      <c r="AG337" s="55">
        <v>20</v>
      </c>
      <c r="AH337" s="55">
        <v>20</v>
      </c>
      <c r="AI337" s="73">
        <v>1.1</v>
      </c>
      <c r="AJ337" s="73">
        <v>2.1</v>
      </c>
      <c r="AK337" s="73">
        <v>3.2</v>
      </c>
      <c r="AL337" s="73">
        <v>4.4</v>
      </c>
      <c r="AM337" s="73">
        <v>5.5</v>
      </c>
      <c r="AN337" s="73">
        <v>6.7</v>
      </c>
      <c r="AO337" s="73">
        <v>7.8</v>
      </c>
      <c r="AP337" s="73">
        <v>10.3</v>
      </c>
      <c r="AQ337" s="73">
        <v>12.9</v>
      </c>
      <c r="AR337" s="73">
        <v>17</v>
      </c>
      <c r="AT337" s="71"/>
    </row>
    <row r="338" spans="31:46">
      <c r="AE338" s="51" t="str">
        <f>CONCATENATE(AF338,AG338,AH338)</f>
        <v>482020</v>
      </c>
      <c r="AF338" s="55">
        <v>48</v>
      </c>
      <c r="AG338" s="55">
        <v>20</v>
      </c>
      <c r="AH338" s="55">
        <v>20</v>
      </c>
      <c r="AI338" s="73">
        <v>1.2</v>
      </c>
      <c r="AJ338" s="73">
        <v>2.4</v>
      </c>
      <c r="AK338" s="73">
        <v>3.6</v>
      </c>
      <c r="AL338" s="73">
        <v>4.8</v>
      </c>
      <c r="AM338" s="73">
        <v>6.1</v>
      </c>
      <c r="AN338" s="73">
        <v>7.4</v>
      </c>
      <c r="AO338" s="73">
        <v>8.7</v>
      </c>
      <c r="AP338" s="73">
        <v>11.5</v>
      </c>
      <c r="AQ338" s="73">
        <v>14.4</v>
      </c>
      <c r="AR338" s="73">
        <v>19</v>
      </c>
      <c r="AT338" s="71"/>
    </row>
    <row r="339" spans="31:46">
      <c r="AE339" s="51" t="str">
        <f>CONCATENATE(AF339,AG339,AH339)</f>
        <v>492020</v>
      </c>
      <c r="AF339" s="55">
        <v>49</v>
      </c>
      <c r="AG339" s="55">
        <v>20</v>
      </c>
      <c r="AH339" s="55">
        <v>20</v>
      </c>
      <c r="AI339" s="73">
        <v>1.3</v>
      </c>
      <c r="AJ339" s="73">
        <v>2.6</v>
      </c>
      <c r="AK339" s="73">
        <v>3.9</v>
      </c>
      <c r="AL339" s="73">
        <v>5.3</v>
      </c>
      <c r="AM339" s="73">
        <v>6.7</v>
      </c>
      <c r="AN339" s="73">
        <v>8.2</v>
      </c>
      <c r="AO339" s="73">
        <v>9.6</v>
      </c>
      <c r="AP339" s="73">
        <v>12.7</v>
      </c>
      <c r="AQ339" s="73">
        <v>16</v>
      </c>
      <c r="AR339" s="73">
        <v>21.3</v>
      </c>
      <c r="AT339" s="71"/>
    </row>
    <row r="340" spans="31:46">
      <c r="AE340" s="51" t="str">
        <f>CONCATENATE(AF340,AG340,AH340)</f>
        <v>502020</v>
      </c>
      <c r="AF340" s="55">
        <v>50</v>
      </c>
      <c r="AG340" s="55">
        <v>20</v>
      </c>
      <c r="AH340" s="55">
        <v>20</v>
      </c>
      <c r="AI340" s="73">
        <v>1.4</v>
      </c>
      <c r="AJ340" s="73">
        <v>2.9</v>
      </c>
      <c r="AK340" s="73">
        <v>4.3</v>
      </c>
      <c r="AL340" s="73">
        <v>5.8</v>
      </c>
      <c r="AM340" s="73">
        <v>7.4</v>
      </c>
      <c r="AN340" s="73">
        <v>9</v>
      </c>
      <c r="AO340" s="73">
        <v>10.7</v>
      </c>
      <c r="AP340" s="73">
        <v>14.2</v>
      </c>
      <c r="AQ340" s="73">
        <v>17.9</v>
      </c>
      <c r="AR340" s="73">
        <v>24</v>
      </c>
      <c r="AT340" s="71"/>
    </row>
    <row r="341" spans="31:46">
      <c r="AE341" s="51" t="str">
        <f>CONCATENATE(AF341,AG341,AH341)</f>
        <v>512020</v>
      </c>
      <c r="AF341" s="55">
        <v>51</v>
      </c>
      <c r="AG341" s="55">
        <v>20</v>
      </c>
      <c r="AH341" s="55">
        <v>20</v>
      </c>
      <c r="AI341" s="73">
        <v>1.5</v>
      </c>
      <c r="AJ341" s="73">
        <v>3.1</v>
      </c>
      <c r="AK341" s="73">
        <v>4.8</v>
      </c>
      <c r="AL341" s="73">
        <v>6.4</v>
      </c>
      <c r="AM341" s="73">
        <v>8.2</v>
      </c>
      <c r="AN341" s="73">
        <v>10</v>
      </c>
      <c r="AO341" s="73">
        <v>11.8</v>
      </c>
      <c r="AP341" s="73">
        <v>15.8</v>
      </c>
      <c r="AQ341" s="73">
        <v>20</v>
      </c>
      <c r="AR341" s="73">
        <v>26.9</v>
      </c>
      <c r="AT341" s="71"/>
    </row>
    <row r="342" spans="31:46">
      <c r="AE342" s="51" t="str">
        <f>CONCATENATE(AF342,AG342,AH342)</f>
        <v>522020</v>
      </c>
      <c r="AF342" s="55">
        <v>52</v>
      </c>
      <c r="AG342" s="55">
        <v>20</v>
      </c>
      <c r="AH342" s="55">
        <v>20</v>
      </c>
      <c r="AI342" s="73">
        <v>1.7</v>
      </c>
      <c r="AJ342" s="73">
        <v>3.4</v>
      </c>
      <c r="AK342" s="73">
        <v>5.2</v>
      </c>
      <c r="AL342" s="73">
        <v>7.1</v>
      </c>
      <c r="AM342" s="73">
        <v>9</v>
      </c>
      <c r="AN342" s="73">
        <v>11</v>
      </c>
      <c r="AO342" s="73">
        <v>13.1</v>
      </c>
      <c r="AP342" s="73">
        <v>17.5</v>
      </c>
      <c r="AQ342" s="73">
        <v>22.3</v>
      </c>
      <c r="AR342" s="73">
        <v>30.3</v>
      </c>
      <c r="AT342" s="71"/>
    </row>
    <row r="343" spans="31:46">
      <c r="AE343" s="51" t="str">
        <f>CONCATENATE(AF343,AG343,AH343)</f>
        <v>532020</v>
      </c>
      <c r="AF343" s="55">
        <v>53</v>
      </c>
      <c r="AG343" s="55">
        <v>20</v>
      </c>
      <c r="AH343" s="55">
        <v>20</v>
      </c>
      <c r="AI343" s="73">
        <v>1.9</v>
      </c>
      <c r="AJ343" s="73">
        <v>3.8</v>
      </c>
      <c r="AK343" s="73">
        <v>5.8</v>
      </c>
      <c r="AL343" s="73">
        <v>7.8</v>
      </c>
      <c r="AM343" s="73">
        <v>10</v>
      </c>
      <c r="AN343" s="73">
        <v>12.2</v>
      </c>
      <c r="AO343" s="73">
        <v>14.6</v>
      </c>
      <c r="AP343" s="73">
        <v>19.6</v>
      </c>
      <c r="AQ343" s="73">
        <v>25</v>
      </c>
      <c r="AR343" s="73">
        <v>34.2</v>
      </c>
      <c r="AT343" s="71"/>
    </row>
    <row r="344" spans="31:46">
      <c r="AE344" s="51" t="str">
        <f>CONCATENATE(AF344,AG344,AH344)</f>
        <v>542020</v>
      </c>
      <c r="AF344" s="55">
        <v>54</v>
      </c>
      <c r="AG344" s="55">
        <v>20</v>
      </c>
      <c r="AH344" s="55">
        <v>20</v>
      </c>
      <c r="AI344" s="73">
        <v>2</v>
      </c>
      <c r="AJ344" s="73">
        <v>4.1</v>
      </c>
      <c r="AK344" s="73">
        <v>6.3</v>
      </c>
      <c r="AL344" s="73">
        <v>8.6</v>
      </c>
      <c r="AM344" s="73">
        <v>11</v>
      </c>
      <c r="AN344" s="73">
        <v>13.5</v>
      </c>
      <c r="AO344" s="73">
        <v>16.2</v>
      </c>
      <c r="AP344" s="73">
        <v>21.9</v>
      </c>
      <c r="AQ344" s="73">
        <v>28.1</v>
      </c>
      <c r="AR344" s="73">
        <v>38.6</v>
      </c>
      <c r="AT344" s="71"/>
    </row>
    <row r="345" spans="31:46">
      <c r="AE345" s="51" t="str">
        <f>CONCATENATE(AF345,AG345,AH345)</f>
        <v>552020</v>
      </c>
      <c r="AF345" s="55">
        <v>55</v>
      </c>
      <c r="AG345" s="55">
        <v>20</v>
      </c>
      <c r="AH345" s="55">
        <v>20</v>
      </c>
      <c r="AI345" s="73">
        <v>2.2</v>
      </c>
      <c r="AJ345" s="73">
        <v>4.6</v>
      </c>
      <c r="AK345" s="73">
        <v>7</v>
      </c>
      <c r="AL345" s="73">
        <v>9.6</v>
      </c>
      <c r="AM345" s="73">
        <v>12.2</v>
      </c>
      <c r="AN345" s="73">
        <v>15.1</v>
      </c>
      <c r="AO345" s="73">
        <v>18</v>
      </c>
      <c r="AP345" s="73">
        <v>24.5</v>
      </c>
      <c r="AQ345" s="73">
        <v>31.6</v>
      </c>
      <c r="AR345" s="73">
        <v>43.8</v>
      </c>
      <c r="AT345" s="71"/>
    </row>
    <row r="346" spans="31:46">
      <c r="AE346" s="51" t="str">
        <f>CONCATENATE(AF346,AG346,AH346)</f>
        <v>18257</v>
      </c>
      <c r="AF346" s="55">
        <v>18</v>
      </c>
      <c r="AG346" s="55">
        <v>25</v>
      </c>
      <c r="AH346" s="55">
        <v>7</v>
      </c>
      <c r="AI346" s="73">
        <v>0.3</v>
      </c>
      <c r="AJ346" s="73">
        <v>0.5</v>
      </c>
      <c r="AK346" s="73">
        <v>0.7</v>
      </c>
      <c r="AL346" s="73">
        <v>1</v>
      </c>
      <c r="AM346" s="73">
        <v>1.2</v>
      </c>
      <c r="AN346" s="73">
        <v>1.5</v>
      </c>
      <c r="AO346" s="73">
        <v>1.7</v>
      </c>
      <c r="AP346" s="73">
        <v>2.2</v>
      </c>
      <c r="AQ346" s="73">
        <v>2.7</v>
      </c>
      <c r="AR346" s="73">
        <v>3.5</v>
      </c>
      <c r="AT346" s="71"/>
    </row>
    <row r="347" spans="31:46">
      <c r="AE347" s="51" t="str">
        <f>CONCATENATE(AF347,AG347,AH347)</f>
        <v>19257</v>
      </c>
      <c r="AF347" s="55">
        <v>19</v>
      </c>
      <c r="AG347" s="55">
        <v>25</v>
      </c>
      <c r="AH347" s="55">
        <v>7</v>
      </c>
      <c r="AI347" s="73">
        <v>0.3</v>
      </c>
      <c r="AJ347" s="73">
        <v>0.5</v>
      </c>
      <c r="AK347" s="73">
        <v>0.8</v>
      </c>
      <c r="AL347" s="73">
        <v>1</v>
      </c>
      <c r="AM347" s="73">
        <v>1.3</v>
      </c>
      <c r="AN347" s="73">
        <v>1.5</v>
      </c>
      <c r="AO347" s="73">
        <v>1.8</v>
      </c>
      <c r="AP347" s="73">
        <v>2.3</v>
      </c>
      <c r="AQ347" s="73">
        <v>2.8</v>
      </c>
      <c r="AR347" s="73">
        <v>3.6</v>
      </c>
      <c r="AT347" s="71"/>
    </row>
    <row r="348" spans="31:46">
      <c r="AE348" s="51" t="str">
        <f>CONCATENATE(AF348,AG348,AH348)</f>
        <v>20257</v>
      </c>
      <c r="AF348" s="55">
        <v>20</v>
      </c>
      <c r="AG348" s="55">
        <v>25</v>
      </c>
      <c r="AH348" s="55">
        <v>7</v>
      </c>
      <c r="AI348" s="73">
        <v>0.3</v>
      </c>
      <c r="AJ348" s="73">
        <v>0.5</v>
      </c>
      <c r="AK348" s="73">
        <v>0.8</v>
      </c>
      <c r="AL348" s="73">
        <v>1.1</v>
      </c>
      <c r="AM348" s="73">
        <v>1.3</v>
      </c>
      <c r="AN348" s="73">
        <v>1.6</v>
      </c>
      <c r="AO348" s="73">
        <v>1.9</v>
      </c>
      <c r="AP348" s="73">
        <v>2.4</v>
      </c>
      <c r="AQ348" s="73">
        <v>2.9</v>
      </c>
      <c r="AR348" s="73">
        <v>3.7</v>
      </c>
      <c r="AT348" s="71"/>
    </row>
    <row r="349" spans="31:46">
      <c r="AE349" s="51" t="str">
        <f>CONCATENATE(AF349,AG349,AH349)</f>
        <v>21257</v>
      </c>
      <c r="AF349" s="55">
        <v>21</v>
      </c>
      <c r="AG349" s="55">
        <v>25</v>
      </c>
      <c r="AH349" s="55">
        <v>7</v>
      </c>
      <c r="AI349" s="73">
        <v>0.3</v>
      </c>
      <c r="AJ349" s="73">
        <v>0.5</v>
      </c>
      <c r="AK349" s="73">
        <v>0.8</v>
      </c>
      <c r="AL349" s="73">
        <v>1.1</v>
      </c>
      <c r="AM349" s="73">
        <v>1.4</v>
      </c>
      <c r="AN349" s="73">
        <v>1.6</v>
      </c>
      <c r="AO349" s="73">
        <v>1.9</v>
      </c>
      <c r="AP349" s="73">
        <v>2.4</v>
      </c>
      <c r="AQ349" s="73">
        <v>3</v>
      </c>
      <c r="AR349" s="73">
        <v>3.8</v>
      </c>
      <c r="AT349" s="71"/>
    </row>
    <row r="350" spans="31:46">
      <c r="AE350" s="51" t="str">
        <f>CONCATENATE(AF350,AG350,AH350)</f>
        <v>22257</v>
      </c>
      <c r="AF350" s="55">
        <v>22</v>
      </c>
      <c r="AG350" s="55">
        <v>25</v>
      </c>
      <c r="AH350" s="55">
        <v>7</v>
      </c>
      <c r="AI350" s="73">
        <v>0.3</v>
      </c>
      <c r="AJ350" s="73">
        <v>0.6</v>
      </c>
      <c r="AK350" s="73">
        <v>0.8</v>
      </c>
      <c r="AL350" s="73">
        <v>1.1</v>
      </c>
      <c r="AM350" s="73">
        <v>1.4</v>
      </c>
      <c r="AN350" s="73">
        <v>1.7</v>
      </c>
      <c r="AO350" s="73">
        <v>2</v>
      </c>
      <c r="AP350" s="73">
        <v>2.5</v>
      </c>
      <c r="AQ350" s="73">
        <v>3.1</v>
      </c>
      <c r="AR350" s="73">
        <v>3.9</v>
      </c>
      <c r="AT350" s="71"/>
    </row>
    <row r="351" spans="31:46">
      <c r="AE351" s="51" t="str">
        <f>CONCATENATE(AF351,AG351,AH351)</f>
        <v>23257</v>
      </c>
      <c r="AF351" s="55">
        <v>23</v>
      </c>
      <c r="AG351" s="55">
        <v>25</v>
      </c>
      <c r="AH351" s="55">
        <v>7</v>
      </c>
      <c r="AI351" s="73">
        <v>0.3</v>
      </c>
      <c r="AJ351" s="73">
        <v>0.6</v>
      </c>
      <c r="AK351" s="73">
        <v>0.9</v>
      </c>
      <c r="AL351" s="73">
        <v>1.2</v>
      </c>
      <c r="AM351" s="73">
        <v>1.4</v>
      </c>
      <c r="AN351" s="73">
        <v>1.7</v>
      </c>
      <c r="AO351" s="73">
        <v>2</v>
      </c>
      <c r="AP351" s="73">
        <v>2.6</v>
      </c>
      <c r="AQ351" s="73">
        <v>3.1</v>
      </c>
      <c r="AR351" s="73">
        <v>4</v>
      </c>
      <c r="AT351" s="71"/>
    </row>
    <row r="352" spans="31:46">
      <c r="AE352" s="51" t="str">
        <f>CONCATENATE(AF352,AG352,AH352)</f>
        <v>24257</v>
      </c>
      <c r="AF352" s="55">
        <v>24</v>
      </c>
      <c r="AG352" s="55">
        <v>25</v>
      </c>
      <c r="AH352" s="55">
        <v>7</v>
      </c>
      <c r="AI352" s="73">
        <v>0.3</v>
      </c>
      <c r="AJ352" s="73">
        <v>0.6</v>
      </c>
      <c r="AK352" s="73">
        <v>0.9</v>
      </c>
      <c r="AL352" s="73">
        <v>1.2</v>
      </c>
      <c r="AM352" s="73">
        <v>1.5</v>
      </c>
      <c r="AN352" s="73">
        <v>1.8</v>
      </c>
      <c r="AO352" s="73">
        <v>2.1</v>
      </c>
      <c r="AP352" s="73">
        <v>2.7</v>
      </c>
      <c r="AQ352" s="73">
        <v>3.2</v>
      </c>
      <c r="AR352" s="73">
        <v>4.1</v>
      </c>
      <c r="AT352" s="71"/>
    </row>
    <row r="353" spans="31:46">
      <c r="AE353" s="51" t="str">
        <f>CONCATENATE(AF353,AG353,AH353)</f>
        <v>25257</v>
      </c>
      <c r="AF353" s="55">
        <v>25</v>
      </c>
      <c r="AG353" s="55">
        <v>25</v>
      </c>
      <c r="AH353" s="55">
        <v>7</v>
      </c>
      <c r="AI353" s="73">
        <v>0.3</v>
      </c>
      <c r="AJ353" s="73">
        <v>0.6</v>
      </c>
      <c r="AK353" s="73">
        <v>0.9</v>
      </c>
      <c r="AL353" s="73">
        <v>1.2</v>
      </c>
      <c r="AM353" s="73">
        <v>1.5</v>
      </c>
      <c r="AN353" s="73">
        <v>1.8</v>
      </c>
      <c r="AO353" s="73">
        <v>2.1</v>
      </c>
      <c r="AP353" s="73">
        <v>2.7</v>
      </c>
      <c r="AQ353" s="73">
        <v>3.4</v>
      </c>
      <c r="AR353" s="73">
        <v>4.3</v>
      </c>
      <c r="AT353" s="71"/>
    </row>
    <row r="354" spans="31:46">
      <c r="AE354" s="51" t="str">
        <f>CONCATENATE(AF354,AG354,AH354)</f>
        <v>26257</v>
      </c>
      <c r="AF354" s="55">
        <v>26</v>
      </c>
      <c r="AG354" s="55">
        <v>25</v>
      </c>
      <c r="AH354" s="55">
        <v>7</v>
      </c>
      <c r="AI354" s="73">
        <v>0.3</v>
      </c>
      <c r="AJ354" s="73">
        <v>0.6</v>
      </c>
      <c r="AK354" s="73">
        <v>1</v>
      </c>
      <c r="AL354" s="73">
        <v>1.3</v>
      </c>
      <c r="AM354" s="73">
        <v>1.6</v>
      </c>
      <c r="AN354" s="73">
        <v>1.9</v>
      </c>
      <c r="AO354" s="73">
        <v>2.2</v>
      </c>
      <c r="AP354" s="73">
        <v>2.9</v>
      </c>
      <c r="AQ354" s="73">
        <v>3.5</v>
      </c>
      <c r="AR354" s="73">
        <v>4.4</v>
      </c>
      <c r="AT354" s="71"/>
    </row>
    <row r="355" spans="31:46">
      <c r="AE355" s="51" t="str">
        <f>CONCATENATE(AF355,AG355,AH355)</f>
        <v>27257</v>
      </c>
      <c r="AF355" s="55">
        <v>27</v>
      </c>
      <c r="AG355" s="55">
        <v>25</v>
      </c>
      <c r="AH355" s="55">
        <v>7</v>
      </c>
      <c r="AI355" s="73">
        <v>0.3</v>
      </c>
      <c r="AJ355" s="73">
        <v>0.7</v>
      </c>
      <c r="AK355" s="73">
        <v>1</v>
      </c>
      <c r="AL355" s="73">
        <v>1.3</v>
      </c>
      <c r="AM355" s="73">
        <v>1.7</v>
      </c>
      <c r="AN355" s="73">
        <v>2</v>
      </c>
      <c r="AO355" s="73">
        <v>2.3</v>
      </c>
      <c r="AP355" s="73">
        <v>3</v>
      </c>
      <c r="AQ355" s="73">
        <v>3.6</v>
      </c>
      <c r="AR355" s="73">
        <v>4.6</v>
      </c>
      <c r="AT355" s="71"/>
    </row>
    <row r="356" spans="31:46">
      <c r="AE356" s="51" t="str">
        <f>CONCATENATE(AF356,AG356,AH356)</f>
        <v>28257</v>
      </c>
      <c r="AF356" s="55">
        <v>28</v>
      </c>
      <c r="AG356" s="55">
        <v>25</v>
      </c>
      <c r="AH356" s="55">
        <v>7</v>
      </c>
      <c r="AI356" s="73">
        <v>0.4</v>
      </c>
      <c r="AJ356" s="73">
        <v>0.7</v>
      </c>
      <c r="AK356" s="73">
        <v>1.1</v>
      </c>
      <c r="AL356" s="73">
        <v>1.4</v>
      </c>
      <c r="AM356" s="73">
        <v>1.7</v>
      </c>
      <c r="AN356" s="73">
        <v>2.1</v>
      </c>
      <c r="AO356" s="73">
        <v>2.4</v>
      </c>
      <c r="AP356" s="73">
        <v>3.1</v>
      </c>
      <c r="AQ356" s="73">
        <v>3.8</v>
      </c>
      <c r="AR356" s="73">
        <v>4.8</v>
      </c>
      <c r="AT356" s="71"/>
    </row>
    <row r="357" spans="31:46">
      <c r="AE357" s="51" t="str">
        <f>CONCATENATE(AF357,AG357,AH357)</f>
        <v>29257</v>
      </c>
      <c r="AF357" s="55">
        <v>29</v>
      </c>
      <c r="AG357" s="55">
        <v>25</v>
      </c>
      <c r="AH357" s="55">
        <v>7</v>
      </c>
      <c r="AI357" s="73">
        <v>0.4</v>
      </c>
      <c r="AJ357" s="73">
        <v>0.7</v>
      </c>
      <c r="AK357" s="73">
        <v>1.1</v>
      </c>
      <c r="AL357" s="73">
        <v>1.5</v>
      </c>
      <c r="AM357" s="73">
        <v>1.8</v>
      </c>
      <c r="AN357" s="73">
        <v>2.2</v>
      </c>
      <c r="AO357" s="73">
        <v>2.6</v>
      </c>
      <c r="AP357" s="73">
        <v>3.3</v>
      </c>
      <c r="AQ357" s="73">
        <v>4</v>
      </c>
      <c r="AR357" s="73">
        <v>5.1</v>
      </c>
      <c r="AT357" s="71"/>
    </row>
    <row r="358" spans="31:46">
      <c r="AE358" s="51" t="str">
        <f>CONCATENATE(AF358,AG358,AH358)</f>
        <v>30257</v>
      </c>
      <c r="AF358" s="55">
        <v>30</v>
      </c>
      <c r="AG358" s="55">
        <v>25</v>
      </c>
      <c r="AH358" s="55">
        <v>7</v>
      </c>
      <c r="AI358" s="73">
        <v>0.4</v>
      </c>
      <c r="AJ358" s="73">
        <v>0.8</v>
      </c>
      <c r="AK358" s="73">
        <v>1.2</v>
      </c>
      <c r="AL358" s="73">
        <v>1.6</v>
      </c>
      <c r="AM358" s="73">
        <v>2</v>
      </c>
      <c r="AN358" s="73">
        <v>2.3</v>
      </c>
      <c r="AO358" s="73">
        <v>2.7</v>
      </c>
      <c r="AP358" s="73">
        <v>3.5</v>
      </c>
      <c r="AQ358" s="73">
        <v>4.3</v>
      </c>
      <c r="AR358" s="73">
        <v>5.4</v>
      </c>
      <c r="AT358" s="71"/>
    </row>
    <row r="359" spans="31:46">
      <c r="AE359" s="51" t="str">
        <f>CONCATENATE(AF359,AG359,AH359)</f>
        <v>31257</v>
      </c>
      <c r="AF359" s="55">
        <v>31</v>
      </c>
      <c r="AG359" s="55">
        <v>25</v>
      </c>
      <c r="AH359" s="55">
        <v>7</v>
      </c>
      <c r="AI359" s="73">
        <v>0.4</v>
      </c>
      <c r="AJ359" s="73">
        <v>0.8</v>
      </c>
      <c r="AK359" s="73">
        <v>1.3</v>
      </c>
      <c r="AL359" s="73">
        <v>1.7</v>
      </c>
      <c r="AM359" s="73">
        <v>2.1</v>
      </c>
      <c r="AN359" s="73">
        <v>2.5</v>
      </c>
      <c r="AO359" s="73">
        <v>2.9</v>
      </c>
      <c r="AP359" s="73">
        <v>3.7</v>
      </c>
      <c r="AQ359" s="73">
        <v>4.5</v>
      </c>
      <c r="AR359" s="73">
        <v>5.8</v>
      </c>
      <c r="AT359" s="71"/>
    </row>
    <row r="360" spans="31:46">
      <c r="AE360" s="51" t="str">
        <f>CONCATENATE(AF360,AG360,AH360)</f>
        <v>32257</v>
      </c>
      <c r="AF360" s="55">
        <v>32</v>
      </c>
      <c r="AG360" s="55">
        <v>25</v>
      </c>
      <c r="AH360" s="55">
        <v>7</v>
      </c>
      <c r="AI360" s="73">
        <v>0.5</v>
      </c>
      <c r="AJ360" s="73">
        <v>0.9</v>
      </c>
      <c r="AK360" s="73">
        <v>1.4</v>
      </c>
      <c r="AL360" s="73">
        <v>1.8</v>
      </c>
      <c r="AM360" s="73">
        <v>2.2</v>
      </c>
      <c r="AN360" s="73">
        <v>2.7</v>
      </c>
      <c r="AO360" s="73">
        <v>3.1</v>
      </c>
      <c r="AP360" s="73">
        <v>4</v>
      </c>
      <c r="AQ360" s="73">
        <v>4.9</v>
      </c>
      <c r="AR360" s="73">
        <v>6.2</v>
      </c>
      <c r="AT360" s="71"/>
    </row>
    <row r="361" spans="31:46">
      <c r="AE361" s="51" t="str">
        <f>CONCATENATE(AF361,AG361,AH361)</f>
        <v>33257</v>
      </c>
      <c r="AF361" s="55">
        <v>33</v>
      </c>
      <c r="AG361" s="55">
        <v>25</v>
      </c>
      <c r="AH361" s="55">
        <v>7</v>
      </c>
      <c r="AI361" s="73">
        <v>0.5</v>
      </c>
      <c r="AJ361" s="73">
        <v>1</v>
      </c>
      <c r="AK361" s="73">
        <v>1.5</v>
      </c>
      <c r="AL361" s="73">
        <v>1.9</v>
      </c>
      <c r="AM361" s="73">
        <v>2.4</v>
      </c>
      <c r="AN361" s="73">
        <v>2.9</v>
      </c>
      <c r="AO361" s="73">
        <v>3.4</v>
      </c>
      <c r="AP361" s="73">
        <v>4.3</v>
      </c>
      <c r="AQ361" s="73">
        <v>5.2</v>
      </c>
      <c r="AR361" s="73">
        <v>6.6</v>
      </c>
      <c r="AT361" s="71"/>
    </row>
    <row r="362" spans="31:46">
      <c r="AE362" s="51" t="str">
        <f>CONCATENATE(AF362,AG362,AH362)</f>
        <v>34257</v>
      </c>
      <c r="AF362" s="55">
        <v>34</v>
      </c>
      <c r="AG362" s="55">
        <v>25</v>
      </c>
      <c r="AH362" s="55">
        <v>7</v>
      </c>
      <c r="AI362" s="73">
        <v>0.5</v>
      </c>
      <c r="AJ362" s="73">
        <v>1.1</v>
      </c>
      <c r="AK362" s="73">
        <v>1.6</v>
      </c>
      <c r="AL362" s="73">
        <v>2.1</v>
      </c>
      <c r="AM362" s="73">
        <v>2.6</v>
      </c>
      <c r="AN362" s="73">
        <v>3.1</v>
      </c>
      <c r="AO362" s="73">
        <v>3.6</v>
      </c>
      <c r="AP362" s="73">
        <v>4.6</v>
      </c>
      <c r="AQ362" s="73">
        <v>5.6</v>
      </c>
      <c r="AR362" s="73">
        <v>7.1</v>
      </c>
      <c r="AT362" s="71"/>
    </row>
    <row r="363" spans="31:46">
      <c r="AE363" s="51" t="str">
        <f>CONCATENATE(AF363,AG363,AH363)</f>
        <v>35257</v>
      </c>
      <c r="AF363" s="55">
        <v>35</v>
      </c>
      <c r="AG363" s="55">
        <v>25</v>
      </c>
      <c r="AH363" s="55">
        <v>7</v>
      </c>
      <c r="AI363" s="73">
        <v>0.6</v>
      </c>
      <c r="AJ363" s="73">
        <v>1.1</v>
      </c>
      <c r="AK363" s="73">
        <v>1.7</v>
      </c>
      <c r="AL363" s="73">
        <v>2.3</v>
      </c>
      <c r="AM363" s="73">
        <v>2.8</v>
      </c>
      <c r="AN363" s="73">
        <v>3.4</v>
      </c>
      <c r="AO363" s="73">
        <v>3.9</v>
      </c>
      <c r="AP363" s="73">
        <v>5</v>
      </c>
      <c r="AQ363" s="73">
        <v>6.1</v>
      </c>
      <c r="AR363" s="73">
        <v>7.7</v>
      </c>
      <c r="AT363" s="71"/>
    </row>
    <row r="364" spans="31:46">
      <c r="AE364" s="51" t="str">
        <f>CONCATENATE(AF364,AG364,AH364)</f>
        <v>36257</v>
      </c>
      <c r="AF364" s="55">
        <v>36</v>
      </c>
      <c r="AG364" s="55">
        <v>25</v>
      </c>
      <c r="AH364" s="55">
        <v>7</v>
      </c>
      <c r="AI364" s="73">
        <v>0.6</v>
      </c>
      <c r="AJ364" s="73">
        <v>1.2</v>
      </c>
      <c r="AK364" s="73">
        <v>1.9</v>
      </c>
      <c r="AL364" s="73">
        <v>2.5</v>
      </c>
      <c r="AM364" s="73">
        <v>3.1</v>
      </c>
      <c r="AN364" s="73">
        <v>3.7</v>
      </c>
      <c r="AO364" s="73">
        <v>4.3</v>
      </c>
      <c r="AP364" s="73">
        <v>5.5</v>
      </c>
      <c r="AQ364" s="73">
        <v>6.6</v>
      </c>
      <c r="AR364" s="73">
        <v>8.4</v>
      </c>
      <c r="AT364" s="71"/>
    </row>
    <row r="365" spans="31:46">
      <c r="AE365" s="51" t="str">
        <f>CONCATENATE(AF365,AG365,AH365)</f>
        <v>37257</v>
      </c>
      <c r="AF365" s="55">
        <v>37</v>
      </c>
      <c r="AG365" s="55">
        <v>25</v>
      </c>
      <c r="AH365" s="55">
        <v>7</v>
      </c>
      <c r="AI365" s="73">
        <v>0.7</v>
      </c>
      <c r="AJ365" s="73">
        <v>1.4</v>
      </c>
      <c r="AK365" s="73">
        <v>2</v>
      </c>
      <c r="AL365" s="73">
        <v>2.7</v>
      </c>
      <c r="AM365" s="73">
        <v>3.3</v>
      </c>
      <c r="AN365" s="73">
        <v>4</v>
      </c>
      <c r="AO365" s="73">
        <v>4.6</v>
      </c>
      <c r="AP365" s="73">
        <v>5.9</v>
      </c>
      <c r="AQ365" s="73">
        <v>7.2</v>
      </c>
      <c r="AR365" s="73">
        <v>9.1</v>
      </c>
      <c r="AT365" s="71"/>
    </row>
    <row r="366" spans="31:46">
      <c r="AE366" s="51" t="str">
        <f>CONCATENATE(AF366,AG366,AH366)</f>
        <v>38257</v>
      </c>
      <c r="AF366" s="55">
        <v>38</v>
      </c>
      <c r="AG366" s="55">
        <v>25</v>
      </c>
      <c r="AH366" s="55">
        <v>7</v>
      </c>
      <c r="AI366" s="73">
        <v>0.7</v>
      </c>
      <c r="AJ366" s="73">
        <v>1.5</v>
      </c>
      <c r="AK366" s="73">
        <v>2.2</v>
      </c>
      <c r="AL366" s="73">
        <v>2.9</v>
      </c>
      <c r="AM366" s="73">
        <v>3.6</v>
      </c>
      <c r="AN366" s="73">
        <v>4.4</v>
      </c>
      <c r="AO366" s="73">
        <v>5.1</v>
      </c>
      <c r="AP366" s="73">
        <v>6.5</v>
      </c>
      <c r="AQ366" s="73">
        <v>7.8</v>
      </c>
      <c r="AR366" s="73">
        <v>9.8</v>
      </c>
      <c r="AT366" s="71"/>
    </row>
    <row r="367" spans="31:46">
      <c r="AE367" s="51" t="str">
        <f>CONCATENATE(AF367,AG367,AH367)</f>
        <v>39257</v>
      </c>
      <c r="AF367" s="55">
        <v>39</v>
      </c>
      <c r="AG367" s="55">
        <v>25</v>
      </c>
      <c r="AH367" s="55">
        <v>7</v>
      </c>
      <c r="AI367" s="73">
        <v>0.8</v>
      </c>
      <c r="AJ367" s="73">
        <v>1.6</v>
      </c>
      <c r="AK367" s="73">
        <v>2.4</v>
      </c>
      <c r="AL367" s="73">
        <v>3.2</v>
      </c>
      <c r="AM367" s="73">
        <v>4</v>
      </c>
      <c r="AN367" s="73">
        <v>4.7</v>
      </c>
      <c r="AO367" s="73">
        <v>5.5</v>
      </c>
      <c r="AP367" s="73">
        <v>7</v>
      </c>
      <c r="AQ367" s="73">
        <v>8.5</v>
      </c>
      <c r="AR367" s="73">
        <v>10.7</v>
      </c>
      <c r="AT367" s="71"/>
    </row>
    <row r="368" spans="31:46">
      <c r="AE368" s="51" t="str">
        <f>CONCATENATE(AF368,AG368,AH368)</f>
        <v>40257</v>
      </c>
      <c r="AF368" s="55">
        <v>40</v>
      </c>
      <c r="AG368" s="55">
        <v>25</v>
      </c>
      <c r="AH368" s="55">
        <v>7</v>
      </c>
      <c r="AI368" s="73">
        <v>0.9</v>
      </c>
      <c r="AJ368" s="73">
        <v>1.8</v>
      </c>
      <c r="AK368" s="73">
        <v>2.6</v>
      </c>
      <c r="AL368" s="73">
        <v>3.5</v>
      </c>
      <c r="AM368" s="73">
        <v>4.3</v>
      </c>
      <c r="AN368" s="73">
        <v>5.2</v>
      </c>
      <c r="AO368" s="73">
        <v>6</v>
      </c>
      <c r="AP368" s="73">
        <v>7.7</v>
      </c>
      <c r="AQ368" s="73">
        <v>9.3</v>
      </c>
      <c r="AR368" s="73">
        <v>11.6</v>
      </c>
      <c r="AT368" s="71"/>
    </row>
    <row r="369" spans="31:46">
      <c r="AE369" s="51" t="str">
        <f>CONCATENATE(AF369,AG369,AH369)</f>
        <v>41257</v>
      </c>
      <c r="AF369" s="55">
        <v>41</v>
      </c>
      <c r="AG369" s="55">
        <v>25</v>
      </c>
      <c r="AH369" s="55">
        <v>7</v>
      </c>
      <c r="AI369" s="73">
        <v>1</v>
      </c>
      <c r="AJ369" s="73">
        <v>1.9</v>
      </c>
      <c r="AK369" s="73">
        <v>2.9</v>
      </c>
      <c r="AL369" s="73">
        <v>3.8</v>
      </c>
      <c r="AM369" s="73">
        <v>4.7</v>
      </c>
      <c r="AN369" s="73">
        <v>5.7</v>
      </c>
      <c r="AO369" s="73">
        <v>6.6</v>
      </c>
      <c r="AP369" s="73">
        <v>8.3</v>
      </c>
      <c r="AQ369" s="73">
        <v>10.1</v>
      </c>
      <c r="AR369" s="73">
        <v>12.6</v>
      </c>
      <c r="AT369" s="71"/>
    </row>
    <row r="370" spans="31:46">
      <c r="AE370" s="51" t="str">
        <f>CONCATENATE(AF370,AG370,AH370)</f>
        <v>42257</v>
      </c>
      <c r="AF370" s="55">
        <v>42</v>
      </c>
      <c r="AG370" s="55">
        <v>25</v>
      </c>
      <c r="AH370" s="55">
        <v>7</v>
      </c>
      <c r="AI370" s="73">
        <v>1.1</v>
      </c>
      <c r="AJ370" s="73">
        <v>2.1</v>
      </c>
      <c r="AK370" s="73">
        <v>3.1</v>
      </c>
      <c r="AL370" s="73">
        <v>4.2</v>
      </c>
      <c r="AM370" s="73">
        <v>5.2</v>
      </c>
      <c r="AN370" s="73">
        <v>6.2</v>
      </c>
      <c r="AO370" s="73">
        <v>7.2</v>
      </c>
      <c r="AP370" s="73">
        <v>9.1</v>
      </c>
      <c r="AQ370" s="73">
        <v>11</v>
      </c>
      <c r="AR370" s="73">
        <v>13.8</v>
      </c>
      <c r="AT370" s="71"/>
    </row>
    <row r="371" spans="31:46">
      <c r="AE371" s="51" t="str">
        <f>CONCATENATE(AF371,AG371,AH371)</f>
        <v>43257</v>
      </c>
      <c r="AF371" s="55">
        <v>43</v>
      </c>
      <c r="AG371" s="55">
        <v>25</v>
      </c>
      <c r="AH371" s="55">
        <v>7</v>
      </c>
      <c r="AI371" s="73">
        <v>1.2</v>
      </c>
      <c r="AJ371" s="73">
        <v>2.3</v>
      </c>
      <c r="AK371" s="73">
        <v>3.4</v>
      </c>
      <c r="AL371" s="73">
        <v>4.5</v>
      </c>
      <c r="AM371" s="73">
        <v>5.6</v>
      </c>
      <c r="AN371" s="73">
        <v>6.7</v>
      </c>
      <c r="AO371" s="73">
        <v>7.8</v>
      </c>
      <c r="AP371" s="73">
        <v>9.9</v>
      </c>
      <c r="AQ371" s="73">
        <v>12</v>
      </c>
      <c r="AR371" s="73">
        <v>15</v>
      </c>
      <c r="AT371" s="71"/>
    </row>
    <row r="372" spans="31:46">
      <c r="AE372" s="51" t="str">
        <f>CONCATENATE(AF372,AG372,AH372)</f>
        <v>44257</v>
      </c>
      <c r="AF372" s="55">
        <v>44</v>
      </c>
      <c r="AG372" s="55">
        <v>25</v>
      </c>
      <c r="AH372" s="55">
        <v>7</v>
      </c>
      <c r="AI372" s="73">
        <v>1.3</v>
      </c>
      <c r="AJ372" s="73">
        <v>2.5</v>
      </c>
      <c r="AK372" s="73">
        <v>3.7</v>
      </c>
      <c r="AL372" s="73">
        <v>5</v>
      </c>
      <c r="AM372" s="73">
        <v>6.1</v>
      </c>
      <c r="AN372" s="73">
        <v>7.3</v>
      </c>
      <c r="AO372" s="73">
        <v>8.5</v>
      </c>
      <c r="AP372" s="73">
        <v>10.8</v>
      </c>
      <c r="AQ372" s="73">
        <v>13</v>
      </c>
      <c r="AR372" s="73">
        <v>16.2</v>
      </c>
      <c r="AT372" s="71"/>
    </row>
    <row r="373" spans="31:46">
      <c r="AE373" s="51" t="str">
        <f>CONCATENATE(AF373,AG373,AH373)</f>
        <v>45257</v>
      </c>
      <c r="AF373" s="55">
        <v>45</v>
      </c>
      <c r="AG373" s="55">
        <v>25</v>
      </c>
      <c r="AH373" s="55">
        <v>7</v>
      </c>
      <c r="AI373" s="73">
        <v>1.4</v>
      </c>
      <c r="AJ373" s="73">
        <v>2.7</v>
      </c>
      <c r="AK373" s="73">
        <v>4.1</v>
      </c>
      <c r="AL373" s="73">
        <v>5.4</v>
      </c>
      <c r="AM373" s="73">
        <v>6.7</v>
      </c>
      <c r="AN373" s="73">
        <v>8</v>
      </c>
      <c r="AO373" s="73">
        <v>9.3</v>
      </c>
      <c r="AP373" s="73">
        <v>11.7</v>
      </c>
      <c r="AQ373" s="73">
        <v>14.1</v>
      </c>
      <c r="AR373" s="73">
        <v>17.6</v>
      </c>
      <c r="AT373" s="71"/>
    </row>
    <row r="374" spans="31:46">
      <c r="AE374" s="51" t="str">
        <f>CONCATENATE(AF374,AG374,AH374)</f>
        <v>46257</v>
      </c>
      <c r="AF374" s="55">
        <v>46</v>
      </c>
      <c r="AG374" s="55">
        <v>25</v>
      </c>
      <c r="AH374" s="55">
        <v>7</v>
      </c>
      <c r="AI374" s="73">
        <v>1.5</v>
      </c>
      <c r="AJ374" s="73">
        <v>3</v>
      </c>
      <c r="AK374" s="73">
        <v>4.4</v>
      </c>
      <c r="AL374" s="73">
        <v>5.9</v>
      </c>
      <c r="AM374" s="73">
        <v>7.3</v>
      </c>
      <c r="AN374" s="73">
        <v>8.7</v>
      </c>
      <c r="AO374" s="73">
        <v>10.1</v>
      </c>
      <c r="AP374" s="73">
        <v>12.7</v>
      </c>
      <c r="AQ374" s="73">
        <v>15.4</v>
      </c>
      <c r="AR374" s="73">
        <v>19.1</v>
      </c>
      <c r="AT374" s="71"/>
    </row>
    <row r="375" spans="31:46">
      <c r="AE375" s="51" t="str">
        <f>CONCATENATE(AF375,AG375,AH375)</f>
        <v>47257</v>
      </c>
      <c r="AF375" s="55">
        <v>47</v>
      </c>
      <c r="AG375" s="55">
        <v>25</v>
      </c>
      <c r="AH375" s="55">
        <v>7</v>
      </c>
      <c r="AI375" s="73">
        <v>1.6</v>
      </c>
      <c r="AJ375" s="73">
        <v>3.3</v>
      </c>
      <c r="AK375" s="73">
        <v>4.8</v>
      </c>
      <c r="AL375" s="73">
        <v>6.4</v>
      </c>
      <c r="AM375" s="73">
        <v>7.9</v>
      </c>
      <c r="AN375" s="73">
        <v>9.4</v>
      </c>
      <c r="AO375" s="73">
        <v>10.9</v>
      </c>
      <c r="AP375" s="73">
        <v>13.8</v>
      </c>
      <c r="AQ375" s="73">
        <v>16.6</v>
      </c>
      <c r="AR375" s="73">
        <v>20.7</v>
      </c>
      <c r="AT375" s="71"/>
    </row>
    <row r="376" spans="31:46">
      <c r="AE376" s="51" t="str">
        <f>CONCATENATE(AF376,AG376,AH376)</f>
        <v>48257</v>
      </c>
      <c r="AF376" s="55">
        <v>48</v>
      </c>
      <c r="AG376" s="55">
        <v>25</v>
      </c>
      <c r="AH376" s="55">
        <v>7</v>
      </c>
      <c r="AI376" s="73">
        <v>1.8</v>
      </c>
      <c r="AJ376" s="73">
        <v>3.5</v>
      </c>
      <c r="AK376" s="73">
        <v>5.3</v>
      </c>
      <c r="AL376" s="73">
        <v>6.9</v>
      </c>
      <c r="AM376" s="73">
        <v>8.6</v>
      </c>
      <c r="AN376" s="73">
        <v>10.2</v>
      </c>
      <c r="AO376" s="73">
        <v>11.8</v>
      </c>
      <c r="AP376" s="73">
        <v>15</v>
      </c>
      <c r="AQ376" s="73">
        <v>18</v>
      </c>
      <c r="AR376" s="73">
        <v>22.4</v>
      </c>
      <c r="AT376" s="71"/>
    </row>
    <row r="377" spans="31:46">
      <c r="AE377" s="51" t="str">
        <f>CONCATENATE(AF377,AG377,AH377)</f>
        <v>49257</v>
      </c>
      <c r="AF377" s="55">
        <v>49</v>
      </c>
      <c r="AG377" s="55">
        <v>25</v>
      </c>
      <c r="AH377" s="55">
        <v>7</v>
      </c>
      <c r="AI377" s="73">
        <v>1.9</v>
      </c>
      <c r="AJ377" s="73">
        <v>3.8</v>
      </c>
      <c r="AK377" s="73">
        <v>5.7</v>
      </c>
      <c r="AL377" s="73">
        <v>7.5</v>
      </c>
      <c r="AM377" s="73">
        <v>9.3</v>
      </c>
      <c r="AN377" s="73">
        <v>11.1</v>
      </c>
      <c r="AO377" s="73">
        <v>12.8</v>
      </c>
      <c r="AP377" s="73">
        <v>16.2</v>
      </c>
      <c r="AQ377" s="73">
        <v>19.5</v>
      </c>
      <c r="AR377" s="73">
        <v>24.2</v>
      </c>
      <c r="AT377" s="71"/>
    </row>
    <row r="378" spans="31:46">
      <c r="AE378" s="51" t="str">
        <f>CONCATENATE(AF378,AG378,AH378)</f>
        <v>50257</v>
      </c>
      <c r="AF378" s="55">
        <v>50</v>
      </c>
      <c r="AG378" s="55">
        <v>25</v>
      </c>
      <c r="AH378" s="55">
        <v>7</v>
      </c>
      <c r="AI378" s="73">
        <v>2.1</v>
      </c>
      <c r="AJ378" s="73">
        <v>4.2</v>
      </c>
      <c r="AK378" s="73">
        <v>6.3</v>
      </c>
      <c r="AL378" s="73">
        <v>8.3</v>
      </c>
      <c r="AM378" s="73">
        <v>10.3</v>
      </c>
      <c r="AN378" s="73">
        <v>12.2</v>
      </c>
      <c r="AO378" s="73">
        <v>14.1</v>
      </c>
      <c r="AP378" s="73">
        <v>17.8</v>
      </c>
      <c r="AQ378" s="73">
        <v>21.3</v>
      </c>
      <c r="AR378" s="73">
        <v>26.4</v>
      </c>
      <c r="AT378" s="71"/>
    </row>
    <row r="379" spans="31:46">
      <c r="AE379" s="51" t="str">
        <f>CONCATENATE(AF379,AG379,AH379)</f>
        <v>51257</v>
      </c>
      <c r="AF379" s="55">
        <v>51</v>
      </c>
      <c r="AG379" s="55">
        <v>25</v>
      </c>
      <c r="AH379" s="55">
        <v>7</v>
      </c>
      <c r="AI379" s="73">
        <v>2.4</v>
      </c>
      <c r="AJ379" s="73">
        <v>4.7</v>
      </c>
      <c r="AK379" s="73">
        <v>7</v>
      </c>
      <c r="AL379" s="73">
        <v>9.2</v>
      </c>
      <c r="AM379" s="73">
        <v>11.4</v>
      </c>
      <c r="AN379" s="73">
        <v>13.5</v>
      </c>
      <c r="AO379" s="73">
        <v>15.6</v>
      </c>
      <c r="AP379" s="73">
        <v>19.6</v>
      </c>
      <c r="AQ379" s="73">
        <v>23.5</v>
      </c>
      <c r="AR379" s="73">
        <v>29</v>
      </c>
      <c r="AT379" s="71"/>
    </row>
    <row r="380" spans="31:46">
      <c r="AE380" s="51" t="str">
        <f>CONCATENATE(AF380,AG380,AH380)</f>
        <v>52257</v>
      </c>
      <c r="AF380" s="55">
        <v>52</v>
      </c>
      <c r="AG380" s="55">
        <v>25</v>
      </c>
      <c r="AH380" s="55">
        <v>7</v>
      </c>
      <c r="AI380" s="73">
        <v>2.7</v>
      </c>
      <c r="AJ380" s="73">
        <v>5.2</v>
      </c>
      <c r="AK380" s="73">
        <v>7.8</v>
      </c>
      <c r="AL380" s="73">
        <v>10.2</v>
      </c>
      <c r="AM380" s="73">
        <v>12.6</v>
      </c>
      <c r="AN380" s="73">
        <v>14.9</v>
      </c>
      <c r="AO380" s="73">
        <v>17.2</v>
      </c>
      <c r="AP380" s="73">
        <v>21.6</v>
      </c>
      <c r="AQ380" s="73">
        <v>25.8</v>
      </c>
      <c r="AR380" s="73">
        <v>31.9</v>
      </c>
      <c r="AT380" s="71"/>
    </row>
    <row r="381" spans="31:46">
      <c r="AE381" s="51" t="str">
        <f>CONCATENATE(AF381,AG381,AH381)</f>
        <v>53257</v>
      </c>
      <c r="AF381" s="55">
        <v>53</v>
      </c>
      <c r="AG381" s="55">
        <v>25</v>
      </c>
      <c r="AH381" s="55">
        <v>7</v>
      </c>
      <c r="AI381" s="73">
        <v>3</v>
      </c>
      <c r="AJ381" s="73">
        <v>5.8</v>
      </c>
      <c r="AK381" s="73">
        <v>8.6</v>
      </c>
      <c r="AL381" s="73">
        <v>11.3</v>
      </c>
      <c r="AM381" s="73">
        <v>14</v>
      </c>
      <c r="AN381" s="73">
        <v>16.5</v>
      </c>
      <c r="AO381" s="73">
        <v>19</v>
      </c>
      <c r="AP381" s="73">
        <v>23.8</v>
      </c>
      <c r="AQ381" s="73">
        <v>28.4</v>
      </c>
      <c r="AR381" s="73">
        <v>34.9</v>
      </c>
      <c r="AT381" s="71"/>
    </row>
    <row r="382" spans="31:46">
      <c r="AE382" s="51" t="str">
        <f>CONCATENATE(AF382,AG382,AH382)</f>
        <v>54257</v>
      </c>
      <c r="AF382" s="55">
        <v>54</v>
      </c>
      <c r="AG382" s="55">
        <v>25</v>
      </c>
      <c r="AH382" s="55">
        <v>7</v>
      </c>
      <c r="AI382" s="73">
        <v>3.3</v>
      </c>
      <c r="AJ382" s="73">
        <v>6.5</v>
      </c>
      <c r="AK382" s="73">
        <v>9.6</v>
      </c>
      <c r="AL382" s="73">
        <v>12.5</v>
      </c>
      <c r="AM382" s="73">
        <v>15.4</v>
      </c>
      <c r="AN382" s="73">
        <v>18.2</v>
      </c>
      <c r="AO382" s="73">
        <v>21</v>
      </c>
      <c r="AP382" s="73">
        <v>26.2</v>
      </c>
      <c r="AQ382" s="73">
        <v>31.2</v>
      </c>
      <c r="AR382" s="73">
        <v>38.2</v>
      </c>
      <c r="AT382" s="71"/>
    </row>
    <row r="383" spans="31:46">
      <c r="AE383" s="51" t="str">
        <f>CONCATENATE(AF383,AG383,AH383)</f>
        <v>55257</v>
      </c>
      <c r="AF383" s="55">
        <v>55</v>
      </c>
      <c r="AG383" s="55">
        <v>25</v>
      </c>
      <c r="AH383" s="55">
        <v>7</v>
      </c>
      <c r="AI383" s="73">
        <v>3.7</v>
      </c>
      <c r="AJ383" s="73">
        <v>7.2</v>
      </c>
      <c r="AK383" s="73">
        <v>10.6</v>
      </c>
      <c r="AL383" s="73">
        <v>13.9</v>
      </c>
      <c r="AM383" s="73">
        <v>17.1</v>
      </c>
      <c r="AN383" s="73">
        <v>20.2</v>
      </c>
      <c r="AO383" s="73">
        <v>23.1</v>
      </c>
      <c r="AP383" s="73">
        <v>28.8</v>
      </c>
      <c r="AQ383" s="73">
        <v>34.2</v>
      </c>
      <c r="AR383" s="73">
        <v>41.8</v>
      </c>
      <c r="AT383" s="71"/>
    </row>
    <row r="384" spans="31:46">
      <c r="AE384" s="51" t="str">
        <f>CONCATENATE(AF384,AG384,AH384)</f>
        <v>182510</v>
      </c>
      <c r="AF384" s="55">
        <v>18</v>
      </c>
      <c r="AG384" s="55">
        <v>25</v>
      </c>
      <c r="AH384" s="55">
        <v>10</v>
      </c>
      <c r="AI384" s="73">
        <v>0.2</v>
      </c>
      <c r="AJ384" s="73">
        <v>0.4</v>
      </c>
      <c r="AK384" s="73">
        <v>0.6</v>
      </c>
      <c r="AL384" s="73">
        <v>0.8</v>
      </c>
      <c r="AM384" s="73">
        <v>1</v>
      </c>
      <c r="AN384" s="73">
        <v>1.2</v>
      </c>
      <c r="AO384" s="73">
        <v>1.4</v>
      </c>
      <c r="AP384" s="73">
        <v>1.9</v>
      </c>
      <c r="AQ384" s="73">
        <v>2.3</v>
      </c>
      <c r="AR384" s="73">
        <v>2.9</v>
      </c>
      <c r="AT384" s="71"/>
    </row>
    <row r="385" spans="31:46">
      <c r="AE385" s="51" t="str">
        <f>CONCATENATE(AF385,AG385,AH385)</f>
        <v>192510</v>
      </c>
      <c r="AF385" s="55">
        <v>19</v>
      </c>
      <c r="AG385" s="55">
        <v>25</v>
      </c>
      <c r="AH385" s="55">
        <v>10</v>
      </c>
      <c r="AI385" s="73">
        <v>0.2</v>
      </c>
      <c r="AJ385" s="73">
        <v>0.4</v>
      </c>
      <c r="AK385" s="73">
        <v>0.6</v>
      </c>
      <c r="AL385" s="73">
        <v>0.9</v>
      </c>
      <c r="AM385" s="73">
        <v>1.1</v>
      </c>
      <c r="AN385" s="73">
        <v>1.3</v>
      </c>
      <c r="AO385" s="73">
        <v>1.5</v>
      </c>
      <c r="AP385" s="73">
        <v>1.9</v>
      </c>
      <c r="AQ385" s="73">
        <v>2.3</v>
      </c>
      <c r="AR385" s="73">
        <v>3</v>
      </c>
      <c r="AT385" s="71"/>
    </row>
    <row r="386" spans="31:46">
      <c r="AE386" s="51" t="str">
        <f>CONCATENATE(AF386,AG386,AH386)</f>
        <v>202510</v>
      </c>
      <c r="AF386" s="55">
        <v>20</v>
      </c>
      <c r="AG386" s="55">
        <v>25</v>
      </c>
      <c r="AH386" s="55">
        <v>10</v>
      </c>
      <c r="AI386" s="73">
        <v>0.2</v>
      </c>
      <c r="AJ386" s="73">
        <v>0.4</v>
      </c>
      <c r="AK386" s="73">
        <v>0.7</v>
      </c>
      <c r="AL386" s="73">
        <v>0.9</v>
      </c>
      <c r="AM386" s="73">
        <v>1.1</v>
      </c>
      <c r="AN386" s="73">
        <v>1.3</v>
      </c>
      <c r="AO386" s="73">
        <v>1.5</v>
      </c>
      <c r="AP386" s="73">
        <v>2</v>
      </c>
      <c r="AQ386" s="73">
        <v>2.4</v>
      </c>
      <c r="AR386" s="73">
        <v>3.1</v>
      </c>
      <c r="AT386" s="71"/>
    </row>
    <row r="387" spans="31:46">
      <c r="AE387" s="51" t="str">
        <f>CONCATENATE(AF387,AG387,AH387)</f>
        <v>212510</v>
      </c>
      <c r="AF387" s="55">
        <v>21</v>
      </c>
      <c r="AG387" s="55">
        <v>25</v>
      </c>
      <c r="AH387" s="55">
        <v>10</v>
      </c>
      <c r="AI387" s="73">
        <v>0.2</v>
      </c>
      <c r="AJ387" s="73">
        <v>0.4</v>
      </c>
      <c r="AK387" s="73">
        <v>0.7</v>
      </c>
      <c r="AL387" s="73">
        <v>0.9</v>
      </c>
      <c r="AM387" s="73">
        <v>1.1</v>
      </c>
      <c r="AN387" s="73">
        <v>1.3</v>
      </c>
      <c r="AO387" s="73">
        <v>1.6</v>
      </c>
      <c r="AP387" s="73">
        <v>2</v>
      </c>
      <c r="AQ387" s="73">
        <v>2.5</v>
      </c>
      <c r="AR387" s="73">
        <v>3.1</v>
      </c>
      <c r="AT387" s="71"/>
    </row>
    <row r="388" spans="31:46">
      <c r="AE388" s="51" t="str">
        <f t="shared" ref="AE388:AE451" si="9">CONCATENATE(AF388,AG388,AH388)</f>
        <v>222510</v>
      </c>
      <c r="AF388" s="55">
        <v>22</v>
      </c>
      <c r="AG388" s="55">
        <v>25</v>
      </c>
      <c r="AH388" s="55">
        <v>10</v>
      </c>
      <c r="AI388" s="73">
        <v>0.2</v>
      </c>
      <c r="AJ388" s="73">
        <v>0.5</v>
      </c>
      <c r="AK388" s="73">
        <v>0.7</v>
      </c>
      <c r="AL388" s="73">
        <v>0.9</v>
      </c>
      <c r="AM388" s="73">
        <v>1.2</v>
      </c>
      <c r="AN388" s="73">
        <v>1.4</v>
      </c>
      <c r="AO388" s="73">
        <v>1.6</v>
      </c>
      <c r="AP388" s="73">
        <v>2.1</v>
      </c>
      <c r="AQ388" s="73">
        <v>2.5</v>
      </c>
      <c r="AR388" s="73">
        <v>3.2</v>
      </c>
      <c r="AT388" s="71"/>
    </row>
    <row r="389" spans="31:46">
      <c r="AE389" s="51" t="str">
        <f>CONCATENATE(AF389,AG389,AH389)</f>
        <v>232510</v>
      </c>
      <c r="AF389" s="55">
        <v>23</v>
      </c>
      <c r="AG389" s="55">
        <v>25</v>
      </c>
      <c r="AH389" s="55">
        <v>10</v>
      </c>
      <c r="AI389" s="73">
        <v>0.2</v>
      </c>
      <c r="AJ389" s="73">
        <v>0.5</v>
      </c>
      <c r="AK389" s="73">
        <v>0.7</v>
      </c>
      <c r="AL389" s="73">
        <v>0.9</v>
      </c>
      <c r="AM389" s="73">
        <v>1.2</v>
      </c>
      <c r="AN389" s="73">
        <v>1.4</v>
      </c>
      <c r="AO389" s="73">
        <v>1.7</v>
      </c>
      <c r="AP389" s="73">
        <v>2.1</v>
      </c>
      <c r="AQ389" s="73">
        <v>2.6</v>
      </c>
      <c r="AR389" s="73">
        <v>3.3</v>
      </c>
      <c r="AT389" s="71"/>
    </row>
    <row r="390" spans="31:46">
      <c r="AE390" s="51" t="str">
        <f>CONCATENATE(AF390,AG390,AH390)</f>
        <v>242510</v>
      </c>
      <c r="AF390" s="55">
        <v>24</v>
      </c>
      <c r="AG390" s="55">
        <v>25</v>
      </c>
      <c r="AH390" s="55">
        <v>10</v>
      </c>
      <c r="AI390" s="73">
        <v>0.2</v>
      </c>
      <c r="AJ390" s="73">
        <v>0.5</v>
      </c>
      <c r="AK390" s="73">
        <v>0.7</v>
      </c>
      <c r="AL390" s="73">
        <v>1</v>
      </c>
      <c r="AM390" s="73">
        <v>1.2</v>
      </c>
      <c r="AN390" s="73">
        <v>1.5</v>
      </c>
      <c r="AO390" s="73">
        <v>1.7</v>
      </c>
      <c r="AP390" s="73">
        <v>2.2</v>
      </c>
      <c r="AQ390" s="73">
        <v>2.7</v>
      </c>
      <c r="AR390" s="73">
        <v>3.4</v>
      </c>
      <c r="AT390" s="71"/>
    </row>
    <row r="391" spans="31:46">
      <c r="AE391" s="51" t="str">
        <f>CONCATENATE(AF391,AG391,AH391)</f>
        <v>252510</v>
      </c>
      <c r="AF391" s="55">
        <v>25</v>
      </c>
      <c r="AG391" s="55">
        <v>25</v>
      </c>
      <c r="AH391" s="55">
        <v>10</v>
      </c>
      <c r="AI391" s="73">
        <v>0.3</v>
      </c>
      <c r="AJ391" s="73">
        <v>0.5</v>
      </c>
      <c r="AK391" s="73">
        <v>0.8</v>
      </c>
      <c r="AL391" s="73">
        <v>1</v>
      </c>
      <c r="AM391" s="73">
        <v>1.3</v>
      </c>
      <c r="AN391" s="73">
        <v>1.5</v>
      </c>
      <c r="AO391" s="73">
        <v>1.8</v>
      </c>
      <c r="AP391" s="73">
        <v>2.3</v>
      </c>
      <c r="AQ391" s="73">
        <v>2.8</v>
      </c>
      <c r="AR391" s="73">
        <v>3.5</v>
      </c>
      <c r="AT391" s="71"/>
    </row>
    <row r="392" spans="31:46">
      <c r="AE392" s="51" t="str">
        <f>CONCATENATE(AF392,AG392,AH392)</f>
        <v>262510</v>
      </c>
      <c r="AF392" s="55">
        <v>26</v>
      </c>
      <c r="AG392" s="55">
        <v>25</v>
      </c>
      <c r="AH392" s="55">
        <v>10</v>
      </c>
      <c r="AI392" s="73">
        <v>0.3</v>
      </c>
      <c r="AJ392" s="73">
        <v>0.5</v>
      </c>
      <c r="AK392" s="73">
        <v>0.8</v>
      </c>
      <c r="AL392" s="73">
        <v>1</v>
      </c>
      <c r="AM392" s="73">
        <v>1.3</v>
      </c>
      <c r="AN392" s="73">
        <v>1.6</v>
      </c>
      <c r="AO392" s="73">
        <v>1.8</v>
      </c>
      <c r="AP392" s="73">
        <v>2.3</v>
      </c>
      <c r="AQ392" s="73">
        <v>2.9</v>
      </c>
      <c r="AR392" s="73">
        <v>3.6</v>
      </c>
      <c r="AT392" s="71"/>
    </row>
    <row r="393" spans="31:46">
      <c r="AE393" s="51" t="str">
        <f>CONCATENATE(AF393,AG393,AH393)</f>
        <v>272510</v>
      </c>
      <c r="AF393" s="55">
        <v>27</v>
      </c>
      <c r="AG393" s="55">
        <v>25</v>
      </c>
      <c r="AH393" s="55">
        <v>10</v>
      </c>
      <c r="AI393" s="73">
        <v>0.3</v>
      </c>
      <c r="AJ393" s="73">
        <v>0.5</v>
      </c>
      <c r="AK393" s="73">
        <v>0.8</v>
      </c>
      <c r="AL393" s="73">
        <v>1.1</v>
      </c>
      <c r="AM393" s="73">
        <v>1.4</v>
      </c>
      <c r="AN393" s="73">
        <v>1.6</v>
      </c>
      <c r="AO393" s="73">
        <v>1.9</v>
      </c>
      <c r="AP393" s="73">
        <v>2.4</v>
      </c>
      <c r="AQ393" s="73">
        <v>3</v>
      </c>
      <c r="AR393" s="73">
        <v>3.8</v>
      </c>
      <c r="AT393" s="71"/>
    </row>
    <row r="394" spans="31:46">
      <c r="AE394" s="51" t="str">
        <f>CONCATENATE(AF394,AG394,AH394)</f>
        <v>282510</v>
      </c>
      <c r="AF394" s="55">
        <v>28</v>
      </c>
      <c r="AG394" s="55">
        <v>25</v>
      </c>
      <c r="AH394" s="55">
        <v>10</v>
      </c>
      <c r="AI394" s="73">
        <v>0.3</v>
      </c>
      <c r="AJ394" s="73">
        <v>0.6</v>
      </c>
      <c r="AK394" s="73">
        <v>0.9</v>
      </c>
      <c r="AL394" s="73">
        <v>1.1</v>
      </c>
      <c r="AM394" s="73">
        <v>1.4</v>
      </c>
      <c r="AN394" s="73">
        <v>1.7</v>
      </c>
      <c r="AO394" s="73">
        <v>2</v>
      </c>
      <c r="AP394" s="73">
        <v>2.6</v>
      </c>
      <c r="AQ394" s="73">
        <v>3.1</v>
      </c>
      <c r="AR394" s="73">
        <v>4</v>
      </c>
      <c r="AT394" s="71"/>
    </row>
    <row r="395" spans="31:46">
      <c r="AE395" s="51" t="str">
        <f>CONCATENATE(AF395,AG395,AH395)</f>
        <v>292510</v>
      </c>
      <c r="AF395" s="55">
        <v>29</v>
      </c>
      <c r="AG395" s="55">
        <v>25</v>
      </c>
      <c r="AH395" s="55">
        <v>10</v>
      </c>
      <c r="AI395" s="73">
        <v>0.3</v>
      </c>
      <c r="AJ395" s="73">
        <v>0.6</v>
      </c>
      <c r="AK395" s="73">
        <v>0.9</v>
      </c>
      <c r="AL395" s="73">
        <v>1.2</v>
      </c>
      <c r="AM395" s="73">
        <v>1.5</v>
      </c>
      <c r="AN395" s="73">
        <v>1.8</v>
      </c>
      <c r="AO395" s="73">
        <v>2.1</v>
      </c>
      <c r="AP395" s="73">
        <v>2.7</v>
      </c>
      <c r="AQ395" s="73">
        <v>3.3</v>
      </c>
      <c r="AR395" s="73">
        <v>4.2</v>
      </c>
      <c r="AT395" s="71"/>
    </row>
    <row r="396" spans="31:46">
      <c r="AE396" s="51" t="str">
        <f>CONCATENATE(AF396,AG396,AH396)</f>
        <v>302510</v>
      </c>
      <c r="AF396" s="55">
        <v>30</v>
      </c>
      <c r="AG396" s="55">
        <v>25</v>
      </c>
      <c r="AH396" s="55">
        <v>10</v>
      </c>
      <c r="AI396" s="73">
        <v>0.3</v>
      </c>
      <c r="AJ396" s="73">
        <v>0.6</v>
      </c>
      <c r="AK396" s="73">
        <v>1</v>
      </c>
      <c r="AL396" s="73">
        <v>1.3</v>
      </c>
      <c r="AM396" s="73">
        <v>1.6</v>
      </c>
      <c r="AN396" s="73">
        <v>1.9</v>
      </c>
      <c r="AO396" s="73">
        <v>2.2</v>
      </c>
      <c r="AP396" s="73">
        <v>2.9</v>
      </c>
      <c r="AQ396" s="73">
        <v>3.5</v>
      </c>
      <c r="AR396" s="73">
        <v>4.4</v>
      </c>
      <c r="AT396" s="71"/>
    </row>
    <row r="397" spans="31:46">
      <c r="AE397" s="51" t="str">
        <f>CONCATENATE(AF397,AG397,AH397)</f>
        <v>312510</v>
      </c>
      <c r="AF397" s="55">
        <v>31</v>
      </c>
      <c r="AG397" s="55">
        <v>25</v>
      </c>
      <c r="AH397" s="55">
        <v>10</v>
      </c>
      <c r="AI397" s="73">
        <v>0.3</v>
      </c>
      <c r="AJ397" s="73">
        <v>0.7</v>
      </c>
      <c r="AK397" s="73">
        <v>1</v>
      </c>
      <c r="AL397" s="73">
        <v>1.4</v>
      </c>
      <c r="AM397" s="73">
        <v>1.7</v>
      </c>
      <c r="AN397" s="73">
        <v>2</v>
      </c>
      <c r="AO397" s="73">
        <v>2.4</v>
      </c>
      <c r="AP397" s="73">
        <v>3.1</v>
      </c>
      <c r="AQ397" s="73">
        <v>3.7</v>
      </c>
      <c r="AR397" s="73">
        <v>4.7</v>
      </c>
      <c r="AT397" s="71"/>
    </row>
    <row r="398" spans="31:46">
      <c r="AE398" s="51" t="str">
        <f>CONCATENATE(AF398,AG398,AH398)</f>
        <v>322510</v>
      </c>
      <c r="AF398" s="55">
        <v>32</v>
      </c>
      <c r="AG398" s="55">
        <v>25</v>
      </c>
      <c r="AH398" s="55">
        <v>10</v>
      </c>
      <c r="AI398" s="73">
        <v>0.4</v>
      </c>
      <c r="AJ398" s="73">
        <v>0.7</v>
      </c>
      <c r="AK398" s="73">
        <v>1.1</v>
      </c>
      <c r="AL398" s="73">
        <v>1.5</v>
      </c>
      <c r="AM398" s="73">
        <v>1.8</v>
      </c>
      <c r="AN398" s="73">
        <v>2.2</v>
      </c>
      <c r="AO398" s="73">
        <v>2.6</v>
      </c>
      <c r="AP398" s="73">
        <v>3.3</v>
      </c>
      <c r="AQ398" s="73">
        <v>4</v>
      </c>
      <c r="AR398" s="73">
        <v>5.1</v>
      </c>
      <c r="AT398" s="71"/>
    </row>
    <row r="399" spans="31:46">
      <c r="AE399" s="51" t="str">
        <f>CONCATENATE(AF399,AG399,AH399)</f>
        <v>332510</v>
      </c>
      <c r="AF399" s="55">
        <v>33</v>
      </c>
      <c r="AG399" s="55">
        <v>25</v>
      </c>
      <c r="AH399" s="55">
        <v>10</v>
      </c>
      <c r="AI399" s="73">
        <v>0.4</v>
      </c>
      <c r="AJ399" s="73">
        <v>0.8</v>
      </c>
      <c r="AK399" s="73">
        <v>1.2</v>
      </c>
      <c r="AL399" s="73">
        <v>1.6</v>
      </c>
      <c r="AM399" s="73">
        <v>2</v>
      </c>
      <c r="AN399" s="73">
        <v>2.4</v>
      </c>
      <c r="AO399" s="73">
        <v>2.8</v>
      </c>
      <c r="AP399" s="73">
        <v>3.5</v>
      </c>
      <c r="AQ399" s="73">
        <v>4.3</v>
      </c>
      <c r="AR399" s="73">
        <v>5.4</v>
      </c>
      <c r="AT399" s="71"/>
    </row>
    <row r="400" spans="31:46">
      <c r="AE400" s="51" t="str">
        <f>CONCATENATE(AF400,AG400,AH400)</f>
        <v>342510</v>
      </c>
      <c r="AF400" s="55">
        <v>34</v>
      </c>
      <c r="AG400" s="55">
        <v>25</v>
      </c>
      <c r="AH400" s="55">
        <v>10</v>
      </c>
      <c r="AI400" s="73">
        <v>0.4</v>
      </c>
      <c r="AJ400" s="73">
        <v>0.9</v>
      </c>
      <c r="AK400" s="73">
        <v>1.3</v>
      </c>
      <c r="AL400" s="73">
        <v>1.7</v>
      </c>
      <c r="AM400" s="73">
        <v>2.1</v>
      </c>
      <c r="AN400" s="73">
        <v>2.6</v>
      </c>
      <c r="AO400" s="73">
        <v>3</v>
      </c>
      <c r="AP400" s="73">
        <v>3.8</v>
      </c>
      <c r="AQ400" s="73">
        <v>4.6</v>
      </c>
      <c r="AR400" s="73">
        <v>5.9</v>
      </c>
      <c r="AT400" s="71"/>
    </row>
    <row r="401" spans="31:46">
      <c r="AE401" s="51" t="str">
        <f>CONCATENATE(AF401,AG401,AH401)</f>
        <v>352510</v>
      </c>
      <c r="AF401" s="55">
        <v>35</v>
      </c>
      <c r="AG401" s="55">
        <v>25</v>
      </c>
      <c r="AH401" s="55">
        <v>10</v>
      </c>
      <c r="AI401" s="73">
        <v>0.5</v>
      </c>
      <c r="AJ401" s="73">
        <v>0.9</v>
      </c>
      <c r="AK401" s="73">
        <v>1.4</v>
      </c>
      <c r="AL401" s="73">
        <v>1.9</v>
      </c>
      <c r="AM401" s="73">
        <v>2.3</v>
      </c>
      <c r="AN401" s="73">
        <v>2.8</v>
      </c>
      <c r="AO401" s="73">
        <v>3.2</v>
      </c>
      <c r="AP401" s="73">
        <v>4.1</v>
      </c>
      <c r="AQ401" s="73">
        <v>5</v>
      </c>
      <c r="AR401" s="73">
        <v>6.3</v>
      </c>
      <c r="AT401" s="71"/>
    </row>
    <row r="402" spans="31:46">
      <c r="AE402" s="51" t="str">
        <f>CONCATENATE(AF402,AG402,AH402)</f>
        <v>362510</v>
      </c>
      <c r="AF402" s="55">
        <v>36</v>
      </c>
      <c r="AG402" s="55">
        <v>25</v>
      </c>
      <c r="AH402" s="55">
        <v>10</v>
      </c>
      <c r="AI402" s="73">
        <v>0.5</v>
      </c>
      <c r="AJ402" s="73">
        <v>1</v>
      </c>
      <c r="AK402" s="73">
        <v>1.5</v>
      </c>
      <c r="AL402" s="73">
        <v>2</v>
      </c>
      <c r="AM402" s="73">
        <v>2.5</v>
      </c>
      <c r="AN402" s="73">
        <v>3</v>
      </c>
      <c r="AO402" s="73">
        <v>3.5</v>
      </c>
      <c r="AP402" s="73">
        <v>4.5</v>
      </c>
      <c r="AQ402" s="73">
        <v>5.4</v>
      </c>
      <c r="AR402" s="73">
        <v>6.9</v>
      </c>
      <c r="AT402" s="71"/>
    </row>
    <row r="403" spans="31:46">
      <c r="AE403" s="51" t="str">
        <f>CONCATENATE(AF403,AG403,AH403)</f>
        <v>372510</v>
      </c>
      <c r="AF403" s="55">
        <v>37</v>
      </c>
      <c r="AG403" s="55">
        <v>25</v>
      </c>
      <c r="AH403" s="55">
        <v>10</v>
      </c>
      <c r="AI403" s="73">
        <v>0.6</v>
      </c>
      <c r="AJ403" s="73">
        <v>1.1</v>
      </c>
      <c r="AK403" s="73">
        <v>1.7</v>
      </c>
      <c r="AL403" s="73">
        <v>2.2</v>
      </c>
      <c r="AM403" s="73">
        <v>2.7</v>
      </c>
      <c r="AN403" s="73">
        <v>3.3</v>
      </c>
      <c r="AO403" s="73">
        <v>3.8</v>
      </c>
      <c r="AP403" s="73">
        <v>4.9</v>
      </c>
      <c r="AQ403" s="73">
        <v>5.9</v>
      </c>
      <c r="AR403" s="73">
        <v>7.5</v>
      </c>
      <c r="AT403" s="71"/>
    </row>
    <row r="404" spans="31:46">
      <c r="AE404" s="51" t="str">
        <f>CONCATENATE(AF404,AG404,AH404)</f>
        <v>382510</v>
      </c>
      <c r="AF404" s="55">
        <v>38</v>
      </c>
      <c r="AG404" s="55">
        <v>25</v>
      </c>
      <c r="AH404" s="55">
        <v>10</v>
      </c>
      <c r="AI404" s="73">
        <v>0.6</v>
      </c>
      <c r="AJ404" s="73">
        <v>1.2</v>
      </c>
      <c r="AK404" s="73">
        <v>1.8</v>
      </c>
      <c r="AL404" s="73">
        <v>2.4</v>
      </c>
      <c r="AM404" s="73">
        <v>3</v>
      </c>
      <c r="AN404" s="73">
        <v>3.6</v>
      </c>
      <c r="AO404" s="73">
        <v>4.2</v>
      </c>
      <c r="AP404" s="73">
        <v>5.3</v>
      </c>
      <c r="AQ404" s="73">
        <v>6.4</v>
      </c>
      <c r="AR404" s="73">
        <v>8.1</v>
      </c>
      <c r="AT404" s="71"/>
    </row>
    <row r="405" spans="31:46">
      <c r="AE405" s="51" t="str">
        <f>CONCATENATE(AF405,AG405,AH405)</f>
        <v>392510</v>
      </c>
      <c r="AF405" s="55">
        <v>39</v>
      </c>
      <c r="AG405" s="55">
        <v>25</v>
      </c>
      <c r="AH405" s="55">
        <v>10</v>
      </c>
      <c r="AI405" s="73">
        <v>0.7</v>
      </c>
      <c r="AJ405" s="73">
        <v>1.3</v>
      </c>
      <c r="AK405" s="73">
        <v>2</v>
      </c>
      <c r="AL405" s="73">
        <v>2.6</v>
      </c>
      <c r="AM405" s="73">
        <v>3.3</v>
      </c>
      <c r="AN405" s="73">
        <v>3.9</v>
      </c>
      <c r="AO405" s="73">
        <v>4.5</v>
      </c>
      <c r="AP405" s="73">
        <v>5.8</v>
      </c>
      <c r="AQ405" s="73">
        <v>7</v>
      </c>
      <c r="AR405" s="73">
        <v>8.9</v>
      </c>
      <c r="AT405" s="71"/>
    </row>
    <row r="406" spans="31:46">
      <c r="AE406" s="51" t="str">
        <f>CONCATENATE(AF406,AG406,AH406)</f>
        <v>402510</v>
      </c>
      <c r="AF406" s="55">
        <v>40</v>
      </c>
      <c r="AG406" s="55">
        <v>25</v>
      </c>
      <c r="AH406" s="55">
        <v>10</v>
      </c>
      <c r="AI406" s="73">
        <v>0.7</v>
      </c>
      <c r="AJ406" s="73">
        <v>1.4</v>
      </c>
      <c r="AK406" s="73">
        <v>2.2</v>
      </c>
      <c r="AL406" s="73">
        <v>2.9</v>
      </c>
      <c r="AM406" s="73">
        <v>3.6</v>
      </c>
      <c r="AN406" s="73">
        <v>4.3</v>
      </c>
      <c r="AO406" s="73">
        <v>5</v>
      </c>
      <c r="AP406" s="73">
        <v>6.3</v>
      </c>
      <c r="AQ406" s="73">
        <v>7.7</v>
      </c>
      <c r="AR406" s="73">
        <v>9.7</v>
      </c>
      <c r="AT406" s="71"/>
    </row>
    <row r="407" spans="31:46">
      <c r="AE407" s="51" t="str">
        <f>CONCATENATE(AF407,AG407,AH407)</f>
        <v>412510</v>
      </c>
      <c r="AF407" s="55">
        <v>41</v>
      </c>
      <c r="AG407" s="55">
        <v>25</v>
      </c>
      <c r="AH407" s="55">
        <v>10</v>
      </c>
      <c r="AI407" s="73">
        <v>0.8</v>
      </c>
      <c r="AJ407" s="73">
        <v>1.6</v>
      </c>
      <c r="AK407" s="73">
        <v>2.4</v>
      </c>
      <c r="AL407" s="73">
        <v>3.1</v>
      </c>
      <c r="AM407" s="73">
        <v>3.9</v>
      </c>
      <c r="AN407" s="73">
        <v>4.7</v>
      </c>
      <c r="AO407" s="73">
        <v>5.4</v>
      </c>
      <c r="AP407" s="73">
        <v>6.9</v>
      </c>
      <c r="AQ407" s="73">
        <v>8.4</v>
      </c>
      <c r="AR407" s="73">
        <v>10.6</v>
      </c>
      <c r="AT407" s="71"/>
    </row>
    <row r="408" spans="31:46">
      <c r="AE408" s="51" t="str">
        <f>CONCATENATE(AF408,AG408,AH408)</f>
        <v>422510</v>
      </c>
      <c r="AF408" s="55">
        <v>42</v>
      </c>
      <c r="AG408" s="55">
        <v>25</v>
      </c>
      <c r="AH408" s="55">
        <v>10</v>
      </c>
      <c r="AI408" s="73">
        <v>0.9</v>
      </c>
      <c r="AJ408" s="73">
        <v>1.7</v>
      </c>
      <c r="AK408" s="73">
        <v>2.6</v>
      </c>
      <c r="AL408" s="73">
        <v>3.4</v>
      </c>
      <c r="AM408" s="73">
        <v>4.3</v>
      </c>
      <c r="AN408" s="73">
        <v>5.1</v>
      </c>
      <c r="AO408" s="73">
        <v>5.9</v>
      </c>
      <c r="AP408" s="73">
        <v>7.6</v>
      </c>
      <c r="AQ408" s="73">
        <v>9.2</v>
      </c>
      <c r="AR408" s="73">
        <v>11.5</v>
      </c>
      <c r="AT408" s="71"/>
    </row>
    <row r="409" spans="31:46">
      <c r="AE409" s="51" t="str">
        <f>CONCATENATE(AF409,AG409,AH409)</f>
        <v>432510</v>
      </c>
      <c r="AF409" s="55">
        <v>43</v>
      </c>
      <c r="AG409" s="55">
        <v>25</v>
      </c>
      <c r="AH409" s="55">
        <v>10</v>
      </c>
      <c r="AI409" s="73">
        <v>1</v>
      </c>
      <c r="AJ409" s="73">
        <v>1.9</v>
      </c>
      <c r="AK409" s="73">
        <v>2.8</v>
      </c>
      <c r="AL409" s="73">
        <v>3.8</v>
      </c>
      <c r="AM409" s="73">
        <v>4.7</v>
      </c>
      <c r="AN409" s="73">
        <v>5.6</v>
      </c>
      <c r="AO409" s="73">
        <v>6.5</v>
      </c>
      <c r="AP409" s="73">
        <v>8.3</v>
      </c>
      <c r="AQ409" s="73">
        <v>10</v>
      </c>
      <c r="AR409" s="73">
        <v>12.6</v>
      </c>
      <c r="AT409" s="71"/>
    </row>
    <row r="410" spans="31:46">
      <c r="AE410" s="51" t="str">
        <f>CONCATENATE(AF410,AG410,AH410)</f>
        <v>442510</v>
      </c>
      <c r="AF410" s="55">
        <v>44</v>
      </c>
      <c r="AG410" s="55">
        <v>25</v>
      </c>
      <c r="AH410" s="55">
        <v>10</v>
      </c>
      <c r="AI410" s="73">
        <v>1</v>
      </c>
      <c r="AJ410" s="73">
        <v>2.1</v>
      </c>
      <c r="AK410" s="73">
        <v>3.1</v>
      </c>
      <c r="AL410" s="73">
        <v>4.1</v>
      </c>
      <c r="AM410" s="73">
        <v>5.1</v>
      </c>
      <c r="AN410" s="73">
        <v>6.1</v>
      </c>
      <c r="AO410" s="73">
        <v>7.1</v>
      </c>
      <c r="AP410" s="73">
        <v>9</v>
      </c>
      <c r="AQ410" s="73">
        <v>10.9</v>
      </c>
      <c r="AR410" s="73">
        <v>13.7</v>
      </c>
      <c r="AT410" s="71"/>
    </row>
    <row r="411" spans="31:46">
      <c r="AE411" s="51" t="str">
        <f>CONCATENATE(AF411,AG411,AH411)</f>
        <v>452510</v>
      </c>
      <c r="AF411" s="55">
        <v>45</v>
      </c>
      <c r="AG411" s="55">
        <v>25</v>
      </c>
      <c r="AH411" s="55">
        <v>10</v>
      </c>
      <c r="AI411" s="73">
        <v>1.1</v>
      </c>
      <c r="AJ411" s="73">
        <v>2.3</v>
      </c>
      <c r="AK411" s="73">
        <v>3.4</v>
      </c>
      <c r="AL411" s="73">
        <v>4.5</v>
      </c>
      <c r="AM411" s="73">
        <v>5.6</v>
      </c>
      <c r="AN411" s="73">
        <v>6.7</v>
      </c>
      <c r="AO411" s="73">
        <v>7.8</v>
      </c>
      <c r="AP411" s="73">
        <v>9.9</v>
      </c>
      <c r="AQ411" s="73">
        <v>11.9</v>
      </c>
      <c r="AR411" s="73">
        <v>15</v>
      </c>
      <c r="AT411" s="71"/>
    </row>
    <row r="412" spans="31:46">
      <c r="AE412" s="51" t="str">
        <f>CONCATENATE(AF412,AG412,AH412)</f>
        <v>462510</v>
      </c>
      <c r="AF412" s="55">
        <v>46</v>
      </c>
      <c r="AG412" s="55">
        <v>25</v>
      </c>
      <c r="AH412" s="55">
        <v>10</v>
      </c>
      <c r="AI412" s="73">
        <v>1.3</v>
      </c>
      <c r="AJ412" s="73">
        <v>2.5</v>
      </c>
      <c r="AK412" s="73">
        <v>3.7</v>
      </c>
      <c r="AL412" s="73">
        <v>4.9</v>
      </c>
      <c r="AM412" s="73">
        <v>6.1</v>
      </c>
      <c r="AN412" s="73">
        <v>7.3</v>
      </c>
      <c r="AO412" s="73">
        <v>8.5</v>
      </c>
      <c r="AP412" s="73">
        <v>10.8</v>
      </c>
      <c r="AQ412" s="73">
        <v>13</v>
      </c>
      <c r="AR412" s="73">
        <v>16.3</v>
      </c>
      <c r="AT412" s="71"/>
    </row>
    <row r="413" spans="31:46">
      <c r="AE413" s="51" t="str">
        <f>CONCATENATE(AF413,AG413,AH413)</f>
        <v>472510</v>
      </c>
      <c r="AF413" s="55">
        <v>47</v>
      </c>
      <c r="AG413" s="55">
        <v>25</v>
      </c>
      <c r="AH413" s="55">
        <v>10</v>
      </c>
      <c r="AI413" s="73">
        <v>1.4</v>
      </c>
      <c r="AJ413" s="73">
        <v>2.7</v>
      </c>
      <c r="AK413" s="73">
        <v>4</v>
      </c>
      <c r="AL413" s="73">
        <v>5.4</v>
      </c>
      <c r="AM413" s="73">
        <v>6.7</v>
      </c>
      <c r="AN413" s="73">
        <v>8</v>
      </c>
      <c r="AO413" s="73">
        <v>9.2</v>
      </c>
      <c r="AP413" s="73">
        <v>11.7</v>
      </c>
      <c r="AQ413" s="73">
        <v>14.2</v>
      </c>
      <c r="AR413" s="73">
        <v>17.8</v>
      </c>
      <c r="AT413" s="71"/>
    </row>
    <row r="414" spans="31:46">
      <c r="AE414" s="51" t="str">
        <f>CONCATENATE(AF414,AG414,AH414)</f>
        <v>482510</v>
      </c>
      <c r="AF414" s="55">
        <v>48</v>
      </c>
      <c r="AG414" s="55">
        <v>25</v>
      </c>
      <c r="AH414" s="55">
        <v>10</v>
      </c>
      <c r="AI414" s="73">
        <v>1.5</v>
      </c>
      <c r="AJ414" s="73">
        <v>3</v>
      </c>
      <c r="AK414" s="73">
        <v>4.4</v>
      </c>
      <c r="AL414" s="73">
        <v>5.8</v>
      </c>
      <c r="AM414" s="73">
        <v>7.3</v>
      </c>
      <c r="AN414" s="73">
        <v>8.7</v>
      </c>
      <c r="AO414" s="73">
        <v>10</v>
      </c>
      <c r="AP414" s="73">
        <v>12.8</v>
      </c>
      <c r="AQ414" s="73">
        <v>15.4</v>
      </c>
      <c r="AR414" s="73">
        <v>19.3</v>
      </c>
      <c r="AT414" s="71"/>
    </row>
    <row r="415" spans="31:46">
      <c r="AE415" s="51" t="str">
        <f>CONCATENATE(AF415,AG415,AH415)</f>
        <v>492510</v>
      </c>
      <c r="AF415" s="55">
        <v>49</v>
      </c>
      <c r="AG415" s="55">
        <v>25</v>
      </c>
      <c r="AH415" s="55">
        <v>10</v>
      </c>
      <c r="AI415" s="73">
        <v>1.6</v>
      </c>
      <c r="AJ415" s="73">
        <v>3.2</v>
      </c>
      <c r="AK415" s="73">
        <v>4.8</v>
      </c>
      <c r="AL415" s="73">
        <v>6.3</v>
      </c>
      <c r="AM415" s="73">
        <v>7.9</v>
      </c>
      <c r="AN415" s="73">
        <v>9.4</v>
      </c>
      <c r="AO415" s="73">
        <v>10.9</v>
      </c>
      <c r="AP415" s="73">
        <v>13.8</v>
      </c>
      <c r="AQ415" s="73">
        <v>16.7</v>
      </c>
      <c r="AR415" s="73">
        <v>20.9</v>
      </c>
      <c r="AT415" s="71"/>
    </row>
    <row r="416" spans="31:46">
      <c r="AE416" s="51" t="str">
        <f>CONCATENATE(AF416,AG416,AH416)</f>
        <v>502510</v>
      </c>
      <c r="AF416" s="55">
        <v>50</v>
      </c>
      <c r="AG416" s="55">
        <v>25</v>
      </c>
      <c r="AH416" s="55">
        <v>10</v>
      </c>
      <c r="AI416" s="73">
        <v>1.8</v>
      </c>
      <c r="AJ416" s="73">
        <v>3.5</v>
      </c>
      <c r="AK416" s="73">
        <v>5.2</v>
      </c>
      <c r="AL416" s="73">
        <v>6.9</v>
      </c>
      <c r="AM416" s="73">
        <v>8.5</v>
      </c>
      <c r="AN416" s="73">
        <v>10.2</v>
      </c>
      <c r="AO416" s="73">
        <v>11.8</v>
      </c>
      <c r="AP416" s="73">
        <v>15</v>
      </c>
      <c r="AQ416" s="73">
        <v>18.1</v>
      </c>
      <c r="AR416" s="73">
        <v>22.6</v>
      </c>
      <c r="AT416" s="71"/>
    </row>
    <row r="417" spans="31:46">
      <c r="AE417" s="51" t="str">
        <f>CONCATENATE(AF417,AG417,AH417)</f>
        <v>512510</v>
      </c>
      <c r="AF417" s="55">
        <v>51</v>
      </c>
      <c r="AG417" s="55">
        <v>25</v>
      </c>
      <c r="AH417" s="55">
        <v>10</v>
      </c>
      <c r="AI417" s="73">
        <v>1.9</v>
      </c>
      <c r="AJ417" s="73">
        <v>3.8</v>
      </c>
      <c r="AK417" s="73">
        <v>5.6</v>
      </c>
      <c r="AL417" s="73">
        <v>7.4</v>
      </c>
      <c r="AM417" s="73">
        <v>9.2</v>
      </c>
      <c r="AN417" s="73">
        <v>11</v>
      </c>
      <c r="AO417" s="73">
        <v>12.7</v>
      </c>
      <c r="AP417" s="73">
        <v>16.2</v>
      </c>
      <c r="AQ417" s="73">
        <v>19.5</v>
      </c>
      <c r="AR417" s="73">
        <v>24.4</v>
      </c>
      <c r="AT417" s="71"/>
    </row>
    <row r="418" spans="31:46">
      <c r="AE418" s="51" t="str">
        <f>CONCATENATE(AF418,AG418,AH418)</f>
        <v>522510</v>
      </c>
      <c r="AF418" s="55">
        <v>52</v>
      </c>
      <c r="AG418" s="55">
        <v>25</v>
      </c>
      <c r="AH418" s="55">
        <v>10</v>
      </c>
      <c r="AI418" s="73">
        <v>2.1</v>
      </c>
      <c r="AJ418" s="73">
        <v>4.1</v>
      </c>
      <c r="AK418" s="73">
        <v>6.1</v>
      </c>
      <c r="AL418" s="73">
        <v>8</v>
      </c>
      <c r="AM418" s="73">
        <v>10</v>
      </c>
      <c r="AN418" s="73">
        <v>11.9</v>
      </c>
      <c r="AO418" s="73">
        <v>13.7</v>
      </c>
      <c r="AP418" s="73">
        <v>17.4</v>
      </c>
      <c r="AQ418" s="73">
        <v>21</v>
      </c>
      <c r="AR418" s="73">
        <v>26.2</v>
      </c>
      <c r="AT418" s="71"/>
    </row>
    <row r="419" spans="31:46">
      <c r="AE419" s="51" t="str">
        <f>CONCATENATE(AF419,AG419,AH419)</f>
        <v>532510</v>
      </c>
      <c r="AF419" s="55">
        <v>53</v>
      </c>
      <c r="AG419" s="55">
        <v>25</v>
      </c>
      <c r="AH419" s="55">
        <v>10</v>
      </c>
      <c r="AI419" s="73">
        <v>2.2</v>
      </c>
      <c r="AJ419" s="73">
        <v>4.4</v>
      </c>
      <c r="AK419" s="73">
        <v>6.5</v>
      </c>
      <c r="AL419" s="73">
        <v>8.6</v>
      </c>
      <c r="AM419" s="73">
        <v>10.7</v>
      </c>
      <c r="AN419" s="73">
        <v>12.7</v>
      </c>
      <c r="AO419" s="73">
        <v>14.8</v>
      </c>
      <c r="AP419" s="73">
        <v>18.7</v>
      </c>
      <c r="AQ419" s="73">
        <v>22.5</v>
      </c>
      <c r="AR419" s="73">
        <v>28.2</v>
      </c>
      <c r="AT419" s="71"/>
    </row>
    <row r="420" spans="31:46">
      <c r="AE420" s="51" t="str">
        <f>CONCATENATE(AF420,AG420,AH420)</f>
        <v>542510</v>
      </c>
      <c r="AF420" s="55">
        <v>54</v>
      </c>
      <c r="AG420" s="55">
        <v>25</v>
      </c>
      <c r="AH420" s="55">
        <v>10</v>
      </c>
      <c r="AI420" s="73">
        <v>2.4</v>
      </c>
      <c r="AJ420" s="73">
        <v>4.7</v>
      </c>
      <c r="AK420" s="73">
        <v>7</v>
      </c>
      <c r="AL420" s="73">
        <v>9.3</v>
      </c>
      <c r="AM420" s="73">
        <v>11.5</v>
      </c>
      <c r="AN420" s="73">
        <v>13.7</v>
      </c>
      <c r="AO420" s="73">
        <v>15.8</v>
      </c>
      <c r="AP420" s="73">
        <v>20</v>
      </c>
      <c r="AQ420" s="73">
        <v>24.1</v>
      </c>
      <c r="AR420" s="73">
        <v>30.8</v>
      </c>
      <c r="AT420" s="71"/>
    </row>
    <row r="421" spans="31:46">
      <c r="AE421" s="51" t="str">
        <f>CONCATENATE(AF421,AG421,AH421)</f>
        <v>552510</v>
      </c>
      <c r="AF421" s="55">
        <v>55</v>
      </c>
      <c r="AG421" s="55">
        <v>25</v>
      </c>
      <c r="AH421" s="55">
        <v>10</v>
      </c>
      <c r="AI421" s="73">
        <v>2.6</v>
      </c>
      <c r="AJ421" s="73">
        <v>5.1</v>
      </c>
      <c r="AK421" s="73">
        <v>7.5</v>
      </c>
      <c r="AL421" s="73">
        <v>9.9</v>
      </c>
      <c r="AM421" s="73">
        <v>12.3</v>
      </c>
      <c r="AN421" s="73">
        <v>14.7</v>
      </c>
      <c r="AO421" s="73">
        <v>17</v>
      </c>
      <c r="AP421" s="73">
        <v>21.4</v>
      </c>
      <c r="AQ421" s="73">
        <v>25.9</v>
      </c>
      <c r="AR421" s="73">
        <v>34.2</v>
      </c>
      <c r="AT421" s="71"/>
    </row>
    <row r="422" spans="31:46">
      <c r="AE422" s="51" t="str">
        <f>CONCATENATE(AF422,AG422,AH422)</f>
        <v>182525</v>
      </c>
      <c r="AF422" s="55">
        <v>18</v>
      </c>
      <c r="AG422" s="55">
        <v>25</v>
      </c>
      <c r="AH422" s="55">
        <v>25</v>
      </c>
      <c r="AI422" s="73">
        <v>0.2</v>
      </c>
      <c r="AJ422" s="73">
        <v>0.3</v>
      </c>
      <c r="AK422" s="73">
        <v>0.5</v>
      </c>
      <c r="AL422" s="73">
        <v>0.7</v>
      </c>
      <c r="AM422" s="73">
        <v>0.9</v>
      </c>
      <c r="AN422" s="73">
        <v>1</v>
      </c>
      <c r="AO422" s="73">
        <v>1.2</v>
      </c>
      <c r="AP422" s="73">
        <v>1.5</v>
      </c>
      <c r="AQ422" s="73">
        <v>1.9</v>
      </c>
      <c r="AR422" s="73">
        <v>2.4</v>
      </c>
      <c r="AT422" s="71"/>
    </row>
    <row r="423" spans="31:46">
      <c r="AE423" s="51" t="str">
        <f>CONCATENATE(AF423,AG423,AH423)</f>
        <v>192525</v>
      </c>
      <c r="AF423" s="55">
        <v>19</v>
      </c>
      <c r="AG423" s="55">
        <v>25</v>
      </c>
      <c r="AH423" s="55">
        <v>25</v>
      </c>
      <c r="AI423" s="73">
        <v>0.2</v>
      </c>
      <c r="AJ423" s="73">
        <v>0.4</v>
      </c>
      <c r="AK423" s="73">
        <v>0.5</v>
      </c>
      <c r="AL423" s="73">
        <v>0.7</v>
      </c>
      <c r="AM423" s="73">
        <v>0.9</v>
      </c>
      <c r="AN423" s="73">
        <v>1.1</v>
      </c>
      <c r="AO423" s="73">
        <v>1.2</v>
      </c>
      <c r="AP423" s="73">
        <v>1.6</v>
      </c>
      <c r="AQ423" s="73">
        <v>1.9</v>
      </c>
      <c r="AR423" s="73">
        <v>2.5</v>
      </c>
      <c r="AT423" s="71"/>
    </row>
    <row r="424" spans="31:46">
      <c r="AE424" s="51" t="str">
        <f>CONCATENATE(AF424,AG424,AH424)</f>
        <v>202525</v>
      </c>
      <c r="AF424" s="55">
        <v>20</v>
      </c>
      <c r="AG424" s="55">
        <v>25</v>
      </c>
      <c r="AH424" s="55">
        <v>25</v>
      </c>
      <c r="AI424" s="73">
        <v>0.2</v>
      </c>
      <c r="AJ424" s="73">
        <v>0.4</v>
      </c>
      <c r="AK424" s="73">
        <v>0.5</v>
      </c>
      <c r="AL424" s="73">
        <v>0.7</v>
      </c>
      <c r="AM424" s="73">
        <v>0.9</v>
      </c>
      <c r="AN424" s="73">
        <v>1.1</v>
      </c>
      <c r="AO424" s="73">
        <v>1.3</v>
      </c>
      <c r="AP424" s="73">
        <v>1.6</v>
      </c>
      <c r="AQ424" s="73">
        <v>2</v>
      </c>
      <c r="AR424" s="73">
        <v>2.5</v>
      </c>
      <c r="AT424" s="71"/>
    </row>
    <row r="425" spans="31:46">
      <c r="AE425" s="51" t="str">
        <f>CONCATENATE(AF425,AG425,AH425)</f>
        <v>212525</v>
      </c>
      <c r="AF425" s="55">
        <v>21</v>
      </c>
      <c r="AG425" s="55">
        <v>25</v>
      </c>
      <c r="AH425" s="55">
        <v>25</v>
      </c>
      <c r="AI425" s="73">
        <v>0.2</v>
      </c>
      <c r="AJ425" s="73">
        <v>0.4</v>
      </c>
      <c r="AK425" s="73">
        <v>0.6</v>
      </c>
      <c r="AL425" s="73">
        <v>0.7</v>
      </c>
      <c r="AM425" s="73">
        <v>0.9</v>
      </c>
      <c r="AN425" s="73">
        <v>1.1</v>
      </c>
      <c r="AO425" s="73">
        <v>1.3</v>
      </c>
      <c r="AP425" s="73">
        <v>1.7</v>
      </c>
      <c r="AQ425" s="73">
        <v>2.1</v>
      </c>
      <c r="AR425" s="73">
        <v>2.6</v>
      </c>
      <c r="AT425" s="71"/>
    </row>
    <row r="426" spans="31:46">
      <c r="AE426" s="51" t="str">
        <f>CONCATENATE(AF426,AG426,AH426)</f>
        <v>222525</v>
      </c>
      <c r="AF426" s="55">
        <v>22</v>
      </c>
      <c r="AG426" s="55">
        <v>25</v>
      </c>
      <c r="AH426" s="55">
        <v>25</v>
      </c>
      <c r="AI426" s="73">
        <v>0.2</v>
      </c>
      <c r="AJ426" s="73">
        <v>0.4</v>
      </c>
      <c r="AK426" s="73">
        <v>0.6</v>
      </c>
      <c r="AL426" s="73">
        <v>0.8</v>
      </c>
      <c r="AM426" s="73">
        <v>1</v>
      </c>
      <c r="AN426" s="73">
        <v>1.2</v>
      </c>
      <c r="AO426" s="73">
        <v>1.3</v>
      </c>
      <c r="AP426" s="73">
        <v>1.7</v>
      </c>
      <c r="AQ426" s="73">
        <v>2.1</v>
      </c>
      <c r="AR426" s="73">
        <v>2.7</v>
      </c>
      <c r="AT426" s="71"/>
    </row>
    <row r="427" spans="31:46">
      <c r="AE427" s="51" t="str">
        <f>CONCATENATE(AF427,AG427,AH427)</f>
        <v>232525</v>
      </c>
      <c r="AF427" s="55">
        <v>23</v>
      </c>
      <c r="AG427" s="55">
        <v>25</v>
      </c>
      <c r="AH427" s="55">
        <v>25</v>
      </c>
      <c r="AI427" s="73">
        <v>0.2</v>
      </c>
      <c r="AJ427" s="73">
        <v>0.4</v>
      </c>
      <c r="AK427" s="73">
        <v>0.6</v>
      </c>
      <c r="AL427" s="73">
        <v>0.8</v>
      </c>
      <c r="AM427" s="73">
        <v>1</v>
      </c>
      <c r="AN427" s="73">
        <v>1.2</v>
      </c>
      <c r="AO427" s="73">
        <v>1.4</v>
      </c>
      <c r="AP427" s="73">
        <v>1.8</v>
      </c>
      <c r="AQ427" s="73">
        <v>2.2</v>
      </c>
      <c r="AR427" s="73">
        <v>2.8</v>
      </c>
      <c r="AT427" s="71"/>
    </row>
    <row r="428" spans="31:46">
      <c r="AE428" s="51" t="str">
        <f>CONCATENATE(AF428,AG428,AH428)</f>
        <v>242525</v>
      </c>
      <c r="AF428" s="55">
        <v>24</v>
      </c>
      <c r="AG428" s="55">
        <v>25</v>
      </c>
      <c r="AH428" s="55">
        <v>25</v>
      </c>
      <c r="AI428" s="73">
        <v>0.2</v>
      </c>
      <c r="AJ428" s="73">
        <v>0.4</v>
      </c>
      <c r="AK428" s="73">
        <v>0.6</v>
      </c>
      <c r="AL428" s="73">
        <v>0.8</v>
      </c>
      <c r="AM428" s="73">
        <v>1</v>
      </c>
      <c r="AN428" s="73">
        <v>1.2</v>
      </c>
      <c r="AO428" s="73">
        <v>1.5</v>
      </c>
      <c r="AP428" s="73">
        <v>1.9</v>
      </c>
      <c r="AQ428" s="73">
        <v>2.3</v>
      </c>
      <c r="AR428" s="73">
        <v>2.9</v>
      </c>
      <c r="AT428" s="71"/>
    </row>
    <row r="429" spans="31:46">
      <c r="AE429" s="51" t="str">
        <f>CONCATENATE(AF429,AG429,AH429)</f>
        <v>252525</v>
      </c>
      <c r="AF429" s="55">
        <v>25</v>
      </c>
      <c r="AG429" s="55">
        <v>25</v>
      </c>
      <c r="AH429" s="55">
        <v>25</v>
      </c>
      <c r="AI429" s="73">
        <v>0.2</v>
      </c>
      <c r="AJ429" s="73">
        <v>0.4</v>
      </c>
      <c r="AK429" s="73">
        <v>0.6</v>
      </c>
      <c r="AL429" s="73">
        <v>0.9</v>
      </c>
      <c r="AM429" s="73">
        <v>1.1</v>
      </c>
      <c r="AN429" s="73">
        <v>1.3</v>
      </c>
      <c r="AO429" s="73">
        <v>1.5</v>
      </c>
      <c r="AP429" s="73">
        <v>1.9</v>
      </c>
      <c r="AQ429" s="73">
        <v>2.4</v>
      </c>
      <c r="AR429" s="73">
        <v>3</v>
      </c>
      <c r="AT429" s="71"/>
    </row>
    <row r="430" spans="31:46">
      <c r="AE430" s="51" t="str">
        <f>CONCATENATE(AF430,AG430,AH430)</f>
        <v>262525</v>
      </c>
      <c r="AF430" s="55">
        <v>26</v>
      </c>
      <c r="AG430" s="55">
        <v>25</v>
      </c>
      <c r="AH430" s="55">
        <v>25</v>
      </c>
      <c r="AI430" s="73">
        <v>0.2</v>
      </c>
      <c r="AJ430" s="73">
        <v>0.5</v>
      </c>
      <c r="AK430" s="73">
        <v>0.7</v>
      </c>
      <c r="AL430" s="73">
        <v>0.9</v>
      </c>
      <c r="AM430" s="73">
        <v>1.1</v>
      </c>
      <c r="AN430" s="73">
        <v>1.4</v>
      </c>
      <c r="AO430" s="73">
        <v>1.6</v>
      </c>
      <c r="AP430" s="73">
        <v>2</v>
      </c>
      <c r="AQ430" s="73">
        <v>2.5</v>
      </c>
      <c r="AR430" s="73">
        <v>3.2</v>
      </c>
      <c r="AT430" s="71"/>
    </row>
    <row r="431" spans="31:46">
      <c r="AE431" s="51" t="str">
        <f>CONCATENATE(AF431,AG431,AH431)</f>
        <v>272525</v>
      </c>
      <c r="AF431" s="55">
        <v>27</v>
      </c>
      <c r="AG431" s="55">
        <v>25</v>
      </c>
      <c r="AH431" s="55">
        <v>25</v>
      </c>
      <c r="AI431" s="73">
        <v>0.2</v>
      </c>
      <c r="AJ431" s="73">
        <v>0.5</v>
      </c>
      <c r="AK431" s="73">
        <v>0.7</v>
      </c>
      <c r="AL431" s="73">
        <v>1</v>
      </c>
      <c r="AM431" s="73">
        <v>1.2</v>
      </c>
      <c r="AN431" s="73">
        <v>1.4</v>
      </c>
      <c r="AO431" s="73">
        <v>1.7</v>
      </c>
      <c r="AP431" s="73">
        <v>2.2</v>
      </c>
      <c r="AQ431" s="73">
        <v>2.6</v>
      </c>
      <c r="AR431" s="73">
        <v>3.4</v>
      </c>
      <c r="AT431" s="71"/>
    </row>
    <row r="432" spans="31:46">
      <c r="AE432" s="51" t="str">
        <f>CONCATENATE(AF432,AG432,AH432)</f>
        <v>282525</v>
      </c>
      <c r="AF432" s="55">
        <v>28</v>
      </c>
      <c r="AG432" s="55">
        <v>25</v>
      </c>
      <c r="AH432" s="55">
        <v>25</v>
      </c>
      <c r="AI432" s="73">
        <v>0.3</v>
      </c>
      <c r="AJ432" s="73">
        <v>0.5</v>
      </c>
      <c r="AK432" s="73">
        <v>0.8</v>
      </c>
      <c r="AL432" s="73">
        <v>1</v>
      </c>
      <c r="AM432" s="73">
        <v>1.3</v>
      </c>
      <c r="AN432" s="73">
        <v>1.5</v>
      </c>
      <c r="AO432" s="73">
        <v>1.8</v>
      </c>
      <c r="AP432" s="73">
        <v>2.3</v>
      </c>
      <c r="AQ432" s="73">
        <v>2.8</v>
      </c>
      <c r="AR432" s="73">
        <v>3.6</v>
      </c>
      <c r="AT432" s="71"/>
    </row>
    <row r="433" spans="31:46">
      <c r="AE433" s="51" t="str">
        <f>CONCATENATE(AF433,AG433,AH433)</f>
        <v>292525</v>
      </c>
      <c r="AF433" s="55">
        <v>29</v>
      </c>
      <c r="AG433" s="55">
        <v>25</v>
      </c>
      <c r="AH433" s="55">
        <v>25</v>
      </c>
      <c r="AI433" s="73">
        <v>0.3</v>
      </c>
      <c r="AJ433" s="73">
        <v>0.5</v>
      </c>
      <c r="AK433" s="73">
        <v>0.8</v>
      </c>
      <c r="AL433" s="73">
        <v>1.1</v>
      </c>
      <c r="AM433" s="73">
        <v>1.4</v>
      </c>
      <c r="AN433" s="73">
        <v>1.6</v>
      </c>
      <c r="AO433" s="73">
        <v>1.9</v>
      </c>
      <c r="AP433" s="73">
        <v>2.4</v>
      </c>
      <c r="AQ433" s="73">
        <v>3</v>
      </c>
      <c r="AR433" s="73">
        <v>3.8</v>
      </c>
      <c r="AT433" s="71"/>
    </row>
    <row r="434" spans="31:46">
      <c r="AE434" s="51" t="str">
        <f>CONCATENATE(AF434,AG434,AH434)</f>
        <v>302525</v>
      </c>
      <c r="AF434" s="55">
        <v>30</v>
      </c>
      <c r="AG434" s="55">
        <v>25</v>
      </c>
      <c r="AH434" s="55">
        <v>25</v>
      </c>
      <c r="AI434" s="73">
        <v>0.3</v>
      </c>
      <c r="AJ434" s="73">
        <v>0.6</v>
      </c>
      <c r="AK434" s="73">
        <v>0.9</v>
      </c>
      <c r="AL434" s="73">
        <v>1.2</v>
      </c>
      <c r="AM434" s="73">
        <v>1.4</v>
      </c>
      <c r="AN434" s="73">
        <v>1.7</v>
      </c>
      <c r="AO434" s="73">
        <v>2</v>
      </c>
      <c r="AP434" s="73">
        <v>2.6</v>
      </c>
      <c r="AQ434" s="73">
        <v>3.2</v>
      </c>
      <c r="AR434" s="73">
        <v>4.1</v>
      </c>
      <c r="AT434" s="71"/>
    </row>
    <row r="435" spans="31:46">
      <c r="AE435" s="51" t="str">
        <f>CONCATENATE(AF435,AG435,AH435)</f>
        <v>312525</v>
      </c>
      <c r="AF435" s="55">
        <v>31</v>
      </c>
      <c r="AG435" s="55">
        <v>25</v>
      </c>
      <c r="AH435" s="55">
        <v>25</v>
      </c>
      <c r="AI435" s="73">
        <v>0.3</v>
      </c>
      <c r="AJ435" s="73">
        <v>0.6</v>
      </c>
      <c r="AK435" s="73">
        <v>0.9</v>
      </c>
      <c r="AL435" s="73">
        <v>1.2</v>
      </c>
      <c r="AM435" s="73">
        <v>1.6</v>
      </c>
      <c r="AN435" s="73">
        <v>1.9</v>
      </c>
      <c r="AO435" s="73">
        <v>2.2</v>
      </c>
      <c r="AP435" s="73">
        <v>2.8</v>
      </c>
      <c r="AQ435" s="73">
        <v>3.4</v>
      </c>
      <c r="AR435" s="73">
        <v>4.4</v>
      </c>
      <c r="AT435" s="71"/>
    </row>
    <row r="436" spans="31:46">
      <c r="AE436" s="51" t="str">
        <f>CONCATENATE(AF436,AG436,AH436)</f>
        <v>322525</v>
      </c>
      <c r="AF436" s="55">
        <v>32</v>
      </c>
      <c r="AG436" s="55">
        <v>25</v>
      </c>
      <c r="AH436" s="55">
        <v>25</v>
      </c>
      <c r="AI436" s="73">
        <v>0.3</v>
      </c>
      <c r="AJ436" s="73">
        <v>0.7</v>
      </c>
      <c r="AK436" s="73">
        <v>1</v>
      </c>
      <c r="AL436" s="73">
        <v>1.4</v>
      </c>
      <c r="AM436" s="73">
        <v>1.7</v>
      </c>
      <c r="AN436" s="73">
        <v>2</v>
      </c>
      <c r="AO436" s="73">
        <v>2.4</v>
      </c>
      <c r="AP436" s="73">
        <v>3.1</v>
      </c>
      <c r="AQ436" s="73">
        <v>3.7</v>
      </c>
      <c r="AR436" s="73">
        <v>4.8</v>
      </c>
      <c r="AT436" s="71"/>
    </row>
    <row r="437" spans="31:46">
      <c r="AE437" s="51" t="str">
        <f>CONCATENATE(AF437,AG437,AH437)</f>
        <v>332525</v>
      </c>
      <c r="AF437" s="55">
        <v>33</v>
      </c>
      <c r="AG437" s="55">
        <v>25</v>
      </c>
      <c r="AH437" s="55">
        <v>25</v>
      </c>
      <c r="AI437" s="73">
        <v>0.4</v>
      </c>
      <c r="AJ437" s="73">
        <v>0.7</v>
      </c>
      <c r="AK437" s="73">
        <v>1.1</v>
      </c>
      <c r="AL437" s="73">
        <v>1.5</v>
      </c>
      <c r="AM437" s="73">
        <v>1.8</v>
      </c>
      <c r="AN437" s="73">
        <v>2.2</v>
      </c>
      <c r="AO437" s="73">
        <v>2.6</v>
      </c>
      <c r="AP437" s="73">
        <v>3.3</v>
      </c>
      <c r="AQ437" s="73">
        <v>4.1</v>
      </c>
      <c r="AR437" s="73">
        <v>5.2</v>
      </c>
      <c r="AT437" s="71"/>
    </row>
    <row r="438" spans="31:46">
      <c r="AE438" s="51" t="str">
        <f>CONCATENATE(AF438,AG438,AH438)</f>
        <v>342525</v>
      </c>
      <c r="AF438" s="55">
        <v>34</v>
      </c>
      <c r="AG438" s="55">
        <v>25</v>
      </c>
      <c r="AH438" s="55">
        <v>25</v>
      </c>
      <c r="AI438" s="73">
        <v>0.4</v>
      </c>
      <c r="AJ438" s="73">
        <v>0.8</v>
      </c>
      <c r="AK438" s="73">
        <v>1.2</v>
      </c>
      <c r="AL438" s="73">
        <v>1.6</v>
      </c>
      <c r="AM438" s="73">
        <v>2</v>
      </c>
      <c r="AN438" s="73">
        <v>2.4</v>
      </c>
      <c r="AO438" s="73">
        <v>2.8</v>
      </c>
      <c r="AP438" s="73">
        <v>3.6</v>
      </c>
      <c r="AQ438" s="73">
        <v>4.4</v>
      </c>
      <c r="AR438" s="73">
        <v>5.6</v>
      </c>
      <c r="AT438" s="71"/>
    </row>
    <row r="439" spans="31:46">
      <c r="AE439" s="51" t="str">
        <f>CONCATENATE(AF439,AG439,AH439)</f>
        <v>352525</v>
      </c>
      <c r="AF439" s="55">
        <v>35</v>
      </c>
      <c r="AG439" s="55">
        <v>25</v>
      </c>
      <c r="AH439" s="55">
        <v>25</v>
      </c>
      <c r="AI439" s="73">
        <v>0.4</v>
      </c>
      <c r="AJ439" s="73">
        <v>0.9</v>
      </c>
      <c r="AK439" s="73">
        <v>1.3</v>
      </c>
      <c r="AL439" s="73">
        <v>1.8</v>
      </c>
      <c r="AM439" s="73">
        <v>2.2</v>
      </c>
      <c r="AN439" s="73">
        <v>2.6</v>
      </c>
      <c r="AO439" s="73">
        <v>3.1</v>
      </c>
      <c r="AP439" s="73">
        <v>3.9</v>
      </c>
      <c r="AQ439" s="73">
        <v>4.8</v>
      </c>
      <c r="AR439" s="73">
        <v>6.2</v>
      </c>
      <c r="AT439" s="71"/>
    </row>
    <row r="440" spans="31:46">
      <c r="AE440" s="51" t="str">
        <f>CONCATENATE(AF440,AG440,AH440)</f>
        <v>362525</v>
      </c>
      <c r="AF440" s="55">
        <v>36</v>
      </c>
      <c r="AG440" s="55">
        <v>25</v>
      </c>
      <c r="AH440" s="55">
        <v>25</v>
      </c>
      <c r="AI440" s="73">
        <v>0.5</v>
      </c>
      <c r="AJ440" s="73">
        <v>1</v>
      </c>
      <c r="AK440" s="73">
        <v>1.4</v>
      </c>
      <c r="AL440" s="73">
        <v>1.9</v>
      </c>
      <c r="AM440" s="73">
        <v>2.4</v>
      </c>
      <c r="AN440" s="73">
        <v>2.9</v>
      </c>
      <c r="AO440" s="73">
        <v>3.4</v>
      </c>
      <c r="AP440" s="73">
        <v>4.3</v>
      </c>
      <c r="AQ440" s="73">
        <v>5.3</v>
      </c>
      <c r="AR440" s="73">
        <v>6.8</v>
      </c>
      <c r="AT440" s="71"/>
    </row>
    <row r="441" spans="31:46">
      <c r="AE441" s="51" t="str">
        <f>CONCATENATE(AF441,AG441,AH441)</f>
        <v>372525</v>
      </c>
      <c r="AF441" s="55">
        <v>37</v>
      </c>
      <c r="AG441" s="55">
        <v>25</v>
      </c>
      <c r="AH441" s="55">
        <v>25</v>
      </c>
      <c r="AI441" s="73">
        <v>0.5</v>
      </c>
      <c r="AJ441" s="73">
        <v>1.1</v>
      </c>
      <c r="AK441" s="73">
        <v>1.6</v>
      </c>
      <c r="AL441" s="73">
        <v>2.1</v>
      </c>
      <c r="AM441" s="73">
        <v>2.6</v>
      </c>
      <c r="AN441" s="73">
        <v>3.2</v>
      </c>
      <c r="AO441" s="73">
        <v>3.7</v>
      </c>
      <c r="AP441" s="73">
        <v>4.7</v>
      </c>
      <c r="AQ441" s="73">
        <v>5.8</v>
      </c>
      <c r="AR441" s="73">
        <v>7.5</v>
      </c>
      <c r="AT441" s="71"/>
    </row>
    <row r="442" spans="31:46">
      <c r="AE442" s="51" t="str">
        <f>CONCATENATE(AF442,AG442,AH442)</f>
        <v>382525</v>
      </c>
      <c r="AF442" s="55">
        <v>38</v>
      </c>
      <c r="AG442" s="55">
        <v>25</v>
      </c>
      <c r="AH442" s="55">
        <v>25</v>
      </c>
      <c r="AI442" s="73">
        <v>0.6</v>
      </c>
      <c r="AJ442" s="73">
        <v>1.2</v>
      </c>
      <c r="AK442" s="73">
        <v>1.7</v>
      </c>
      <c r="AL442" s="73">
        <v>2.3</v>
      </c>
      <c r="AM442" s="73">
        <v>2.9</v>
      </c>
      <c r="AN442" s="73">
        <v>3.5</v>
      </c>
      <c r="AO442" s="73">
        <v>4</v>
      </c>
      <c r="AP442" s="73">
        <v>5.2</v>
      </c>
      <c r="AQ442" s="73">
        <v>6.4</v>
      </c>
      <c r="AR442" s="73">
        <v>8.2</v>
      </c>
      <c r="AT442" s="71"/>
    </row>
    <row r="443" spans="31:46">
      <c r="AE443" s="51" t="str">
        <f>CONCATENATE(AF443,AG443,AH443)</f>
        <v>392525</v>
      </c>
      <c r="AF443" s="55">
        <v>39</v>
      </c>
      <c r="AG443" s="55">
        <v>25</v>
      </c>
      <c r="AH443" s="55">
        <v>25</v>
      </c>
      <c r="AI443" s="73">
        <v>0.6</v>
      </c>
      <c r="AJ443" s="73">
        <v>1.3</v>
      </c>
      <c r="AK443" s="73">
        <v>1.9</v>
      </c>
      <c r="AL443" s="73">
        <v>2.5</v>
      </c>
      <c r="AM443" s="73">
        <v>3.2</v>
      </c>
      <c r="AN443" s="73">
        <v>3.8</v>
      </c>
      <c r="AO443" s="73">
        <v>4.4</v>
      </c>
      <c r="AP443" s="73">
        <v>5.7</v>
      </c>
      <c r="AQ443" s="73">
        <v>7.1</v>
      </c>
      <c r="AR443" s="73">
        <v>9.1</v>
      </c>
      <c r="AT443" s="71"/>
    </row>
    <row r="444" spans="31:46">
      <c r="AE444" s="51" t="str">
        <f>CONCATENATE(AF444,AG444,AH444)</f>
        <v>402525</v>
      </c>
      <c r="AF444" s="55">
        <v>40</v>
      </c>
      <c r="AG444" s="55">
        <v>25</v>
      </c>
      <c r="AH444" s="55">
        <v>25</v>
      </c>
      <c r="AI444" s="73">
        <v>0.7</v>
      </c>
      <c r="AJ444" s="73">
        <v>1.4</v>
      </c>
      <c r="AK444" s="73">
        <v>2.1</v>
      </c>
      <c r="AL444" s="73">
        <v>2.8</v>
      </c>
      <c r="AM444" s="73">
        <v>3.5</v>
      </c>
      <c r="AN444" s="73">
        <v>4.2</v>
      </c>
      <c r="AO444" s="73">
        <v>4.9</v>
      </c>
      <c r="AP444" s="73">
        <v>6.3</v>
      </c>
      <c r="AQ444" s="73">
        <v>7.8</v>
      </c>
      <c r="AR444" s="73">
        <v>10.1</v>
      </c>
      <c r="AT444" s="71"/>
    </row>
    <row r="445" spans="31:46">
      <c r="AE445" s="51" t="str">
        <f>CONCATENATE(AF445,AG445,AH445)</f>
        <v>412525</v>
      </c>
      <c r="AF445" s="55">
        <v>41</v>
      </c>
      <c r="AG445" s="55">
        <v>25</v>
      </c>
      <c r="AH445" s="55">
        <v>25</v>
      </c>
      <c r="AI445" s="73">
        <v>0.8</v>
      </c>
      <c r="AJ445" s="73">
        <v>1.5</v>
      </c>
      <c r="AK445" s="73">
        <v>2.3</v>
      </c>
      <c r="AL445" s="73">
        <v>3.1</v>
      </c>
      <c r="AM445" s="73">
        <v>3.8</v>
      </c>
      <c r="AN445" s="73">
        <v>4.6</v>
      </c>
      <c r="AO445" s="73">
        <v>5.4</v>
      </c>
      <c r="AP445" s="73">
        <v>7</v>
      </c>
      <c r="AQ445" s="73">
        <v>8.6</v>
      </c>
      <c r="AR445" s="73">
        <v>11.2</v>
      </c>
      <c r="AT445" s="71"/>
    </row>
    <row r="446" spans="31:46">
      <c r="AE446" s="51" t="str">
        <f>CONCATENATE(AF446,AG446,AH446)</f>
        <v>422525</v>
      </c>
      <c r="AF446" s="55">
        <v>42</v>
      </c>
      <c r="AG446" s="55">
        <v>25</v>
      </c>
      <c r="AH446" s="55">
        <v>25</v>
      </c>
      <c r="AI446" s="73">
        <v>0.8</v>
      </c>
      <c r="AJ446" s="73">
        <v>1.7</v>
      </c>
      <c r="AK446" s="73">
        <v>2.5</v>
      </c>
      <c r="AL446" s="73">
        <v>3.4</v>
      </c>
      <c r="AM446" s="73">
        <v>4.2</v>
      </c>
      <c r="AN446" s="73">
        <v>5.1</v>
      </c>
      <c r="AO446" s="73">
        <v>5.9</v>
      </c>
      <c r="AP446" s="73">
        <v>7.7</v>
      </c>
      <c r="AQ446" s="73">
        <v>9.6</v>
      </c>
      <c r="AR446" s="73">
        <v>12.5</v>
      </c>
      <c r="AT446" s="71"/>
    </row>
    <row r="447" spans="31:46">
      <c r="AE447" s="51" t="str">
        <f>CONCATENATE(AF447,AG447,AH447)</f>
        <v>432525</v>
      </c>
      <c r="AF447" s="55">
        <v>43</v>
      </c>
      <c r="AG447" s="55">
        <v>25</v>
      </c>
      <c r="AH447" s="55">
        <v>25</v>
      </c>
      <c r="AI447" s="73">
        <v>0.9</v>
      </c>
      <c r="AJ447" s="73">
        <v>1.8</v>
      </c>
      <c r="AK447" s="73">
        <v>2.8</v>
      </c>
      <c r="AL447" s="73">
        <v>3.7</v>
      </c>
      <c r="AM447" s="73">
        <v>4.6</v>
      </c>
      <c r="AN447" s="73">
        <v>5.6</v>
      </c>
      <c r="AO447" s="73">
        <v>6.6</v>
      </c>
      <c r="AP447" s="73">
        <v>8.6</v>
      </c>
      <c r="AQ447" s="73">
        <v>10.7</v>
      </c>
      <c r="AR447" s="73">
        <v>14</v>
      </c>
      <c r="AT447" s="71"/>
    </row>
    <row r="448" spans="31:46">
      <c r="AE448" s="51" t="str">
        <f>CONCATENATE(AF448,AG448,AH448)</f>
        <v>442525</v>
      </c>
      <c r="AF448" s="55">
        <v>44</v>
      </c>
      <c r="AG448" s="55">
        <v>25</v>
      </c>
      <c r="AH448" s="55">
        <v>25</v>
      </c>
      <c r="AI448" s="73">
        <v>1</v>
      </c>
      <c r="AJ448" s="73">
        <v>2</v>
      </c>
      <c r="AK448" s="73">
        <v>3</v>
      </c>
      <c r="AL448" s="73">
        <v>4.1</v>
      </c>
      <c r="AM448" s="73">
        <v>5.1</v>
      </c>
      <c r="AN448" s="73">
        <v>6.2</v>
      </c>
      <c r="AO448" s="73">
        <v>7.3</v>
      </c>
      <c r="AP448" s="73">
        <v>9.5</v>
      </c>
      <c r="AQ448" s="73">
        <v>11.9</v>
      </c>
      <c r="AR448" s="73">
        <v>15.6</v>
      </c>
      <c r="AT448" s="71"/>
    </row>
    <row r="449" spans="31:46">
      <c r="AE449" s="51" t="str">
        <f>CONCATENATE(AF449,AG449,AH449)</f>
        <v>452525</v>
      </c>
      <c r="AF449" s="55">
        <v>45</v>
      </c>
      <c r="AG449" s="55">
        <v>25</v>
      </c>
      <c r="AH449" s="55">
        <v>25</v>
      </c>
      <c r="AI449" s="73">
        <v>1.1</v>
      </c>
      <c r="AJ449" s="73">
        <v>2.2</v>
      </c>
      <c r="AK449" s="73">
        <v>3.3</v>
      </c>
      <c r="AL449" s="73">
        <v>4.5</v>
      </c>
      <c r="AM449" s="73">
        <v>5.6</v>
      </c>
      <c r="AN449" s="73">
        <v>6.8</v>
      </c>
      <c r="AO449" s="73">
        <v>8.1</v>
      </c>
      <c r="AP449" s="73">
        <v>10.6</v>
      </c>
      <c r="AQ449" s="73">
        <v>13.3</v>
      </c>
      <c r="AR449" s="73">
        <v>17.5</v>
      </c>
      <c r="AT449" s="71"/>
    </row>
    <row r="450" spans="31:46">
      <c r="AE450" s="51" t="str">
        <f>CONCATENATE(AF450,AG450,AH450)</f>
        <v>462525</v>
      </c>
      <c r="AF450" s="55">
        <v>46</v>
      </c>
      <c r="AG450" s="55">
        <v>25</v>
      </c>
      <c r="AH450" s="55">
        <v>25</v>
      </c>
      <c r="AI450" s="73">
        <v>1.2</v>
      </c>
      <c r="AJ450" s="73">
        <v>2.4</v>
      </c>
      <c r="AK450" s="73">
        <v>3.7</v>
      </c>
      <c r="AL450" s="73">
        <v>4.9</v>
      </c>
      <c r="AM450" s="73">
        <v>6.2</v>
      </c>
      <c r="AN450" s="73">
        <v>7.6</v>
      </c>
      <c r="AO450" s="73">
        <v>8.9</v>
      </c>
      <c r="AP450" s="73">
        <v>11.8</v>
      </c>
      <c r="AQ450" s="73">
        <v>14.8</v>
      </c>
      <c r="AR450" s="73">
        <v>19.7</v>
      </c>
      <c r="AT450" s="71"/>
    </row>
    <row r="451" spans="31:46">
      <c r="AE451" s="51" t="str">
        <f>CONCATENATE(AF451,AG451,AH451)</f>
        <v>472525</v>
      </c>
      <c r="AF451" s="55">
        <v>47</v>
      </c>
      <c r="AG451" s="55">
        <v>25</v>
      </c>
      <c r="AH451" s="55">
        <v>25</v>
      </c>
      <c r="AI451" s="73">
        <v>1.3</v>
      </c>
      <c r="AJ451" s="73">
        <v>2.7</v>
      </c>
      <c r="AK451" s="73">
        <v>4</v>
      </c>
      <c r="AL451" s="73">
        <v>5.4</v>
      </c>
      <c r="AM451" s="73">
        <v>6.9</v>
      </c>
      <c r="AN451" s="73">
        <v>8.4</v>
      </c>
      <c r="AO451" s="73">
        <v>9.9</v>
      </c>
      <c r="AP451" s="73">
        <v>13.2</v>
      </c>
      <c r="AQ451" s="73">
        <v>16.6</v>
      </c>
      <c r="AR451" s="73">
        <v>22.2</v>
      </c>
      <c r="AT451" s="71"/>
    </row>
    <row r="452" spans="31:46">
      <c r="AE452" s="51" t="str">
        <f t="shared" ref="AE452:AE515" si="10">CONCATENATE(AF452,AG452,AH452)</f>
        <v>482525</v>
      </c>
      <c r="AF452" s="55">
        <v>48</v>
      </c>
      <c r="AG452" s="55">
        <v>25</v>
      </c>
      <c r="AH452" s="55">
        <v>25</v>
      </c>
      <c r="AI452" s="73">
        <v>1.5</v>
      </c>
      <c r="AJ452" s="73">
        <v>2.9</v>
      </c>
      <c r="AK452" s="73">
        <v>4.5</v>
      </c>
      <c r="AL452" s="73">
        <v>6</v>
      </c>
      <c r="AM452" s="73">
        <v>7.6</v>
      </c>
      <c r="AN452" s="73">
        <v>9.3</v>
      </c>
      <c r="AO452" s="73">
        <v>11</v>
      </c>
      <c r="AP452" s="73">
        <v>14.7</v>
      </c>
      <c r="AQ452" s="73">
        <v>18.6</v>
      </c>
      <c r="AR452" s="73">
        <v>25.1</v>
      </c>
      <c r="AT452" s="71"/>
    </row>
    <row r="453" spans="31:46">
      <c r="AE453" s="51" t="str">
        <f>CONCATENATE(AF453,AG453,AH453)</f>
        <v>492525</v>
      </c>
      <c r="AF453" s="55">
        <v>49</v>
      </c>
      <c r="AG453" s="55">
        <v>25</v>
      </c>
      <c r="AH453" s="55">
        <v>25</v>
      </c>
      <c r="AI453" s="73">
        <v>1.6</v>
      </c>
      <c r="AJ453" s="73">
        <v>3.2</v>
      </c>
      <c r="AK453" s="73">
        <v>4.9</v>
      </c>
      <c r="AL453" s="73">
        <v>6.7</v>
      </c>
      <c r="AM453" s="73">
        <v>8.5</v>
      </c>
      <c r="AN453" s="73">
        <v>10.3</v>
      </c>
      <c r="AO453" s="73">
        <v>12.3</v>
      </c>
      <c r="AP453" s="73">
        <v>16.5</v>
      </c>
      <c r="AQ453" s="73">
        <v>21</v>
      </c>
      <c r="AR453" s="73">
        <v>28.4</v>
      </c>
      <c r="AT453" s="71"/>
    </row>
    <row r="454" spans="31:46">
      <c r="AE454" s="51" t="str">
        <f>CONCATENATE(AF454,AG454,AH454)</f>
        <v>502525</v>
      </c>
      <c r="AF454" s="55">
        <v>50</v>
      </c>
      <c r="AG454" s="55">
        <v>25</v>
      </c>
      <c r="AH454" s="55">
        <v>25</v>
      </c>
      <c r="AI454" s="73">
        <v>1.7</v>
      </c>
      <c r="AJ454" s="73">
        <v>3.5</v>
      </c>
      <c r="AK454" s="73">
        <v>5.4</v>
      </c>
      <c r="AL454" s="73">
        <v>7.4</v>
      </c>
      <c r="AM454" s="73">
        <v>9.4</v>
      </c>
      <c r="AN454" s="73">
        <v>11.5</v>
      </c>
      <c r="AO454" s="73">
        <v>13.7</v>
      </c>
      <c r="AP454" s="73">
        <v>18.4</v>
      </c>
      <c r="AQ454" s="73">
        <v>23.6</v>
      </c>
      <c r="AR454" s="73">
        <v>32.1</v>
      </c>
      <c r="AT454" s="71"/>
    </row>
    <row r="455" spans="31:46">
      <c r="AE455" s="51" t="str">
        <f>CONCATENATE(AF455,AG455,AH455)</f>
        <v>512525</v>
      </c>
      <c r="AF455" s="55">
        <v>51</v>
      </c>
      <c r="AG455" s="55">
        <v>25</v>
      </c>
      <c r="AH455" s="55">
        <v>25</v>
      </c>
      <c r="AI455" s="73">
        <v>1.9</v>
      </c>
      <c r="AJ455" s="73">
        <v>3.9</v>
      </c>
      <c r="AK455" s="73">
        <v>6</v>
      </c>
      <c r="AL455" s="73">
        <v>8.2</v>
      </c>
      <c r="AM455" s="73">
        <v>10.5</v>
      </c>
      <c r="AN455" s="73">
        <v>12.8</v>
      </c>
      <c r="AO455" s="73">
        <v>15.3</v>
      </c>
      <c r="AP455" s="73">
        <v>20.7</v>
      </c>
      <c r="AQ455" s="73">
        <v>26.6</v>
      </c>
      <c r="AR455" s="73">
        <v>36.4</v>
      </c>
      <c r="AT455" s="71"/>
    </row>
    <row r="456" spans="31:46">
      <c r="AE456" s="51" t="str">
        <f>CONCATENATE(AF456,AG456,AH456)</f>
        <v>522525</v>
      </c>
      <c r="AF456" s="55">
        <v>52</v>
      </c>
      <c r="AG456" s="55">
        <v>25</v>
      </c>
      <c r="AH456" s="55">
        <v>25</v>
      </c>
      <c r="AI456" s="73">
        <v>2.1</v>
      </c>
      <c r="AJ456" s="73">
        <v>4.3</v>
      </c>
      <c r="AK456" s="73">
        <v>6.6</v>
      </c>
      <c r="AL456" s="73">
        <v>9.1</v>
      </c>
      <c r="AM456" s="73">
        <v>11.6</v>
      </c>
      <c r="AN456" s="73">
        <v>14.3</v>
      </c>
      <c r="AO456" s="73">
        <v>17.1</v>
      </c>
      <c r="AP456" s="73">
        <v>23.3</v>
      </c>
      <c r="AQ456" s="73">
        <v>30</v>
      </c>
      <c r="AR456" s="73">
        <v>41.4</v>
      </c>
      <c r="AT456" s="71"/>
    </row>
    <row r="457" spans="31:46">
      <c r="AE457" s="51" t="str">
        <f>CONCATENATE(AF457,AG457,AH457)</f>
        <v>532525</v>
      </c>
      <c r="AF457" s="55">
        <v>53</v>
      </c>
      <c r="AG457" s="55">
        <v>25</v>
      </c>
      <c r="AH457" s="55">
        <v>25</v>
      </c>
      <c r="AI457" s="73">
        <v>2.3</v>
      </c>
      <c r="AJ457" s="73">
        <v>4.8</v>
      </c>
      <c r="AK457" s="73">
        <v>7.4</v>
      </c>
      <c r="AL457" s="73">
        <v>10.1</v>
      </c>
      <c r="AM457" s="73">
        <v>13</v>
      </c>
      <c r="AN457" s="73">
        <v>16</v>
      </c>
      <c r="AO457" s="73">
        <v>19.2</v>
      </c>
      <c r="AP457" s="73">
        <v>26.2</v>
      </c>
      <c r="AQ457" s="73">
        <v>34</v>
      </c>
      <c r="AR457" s="73">
        <v>47.1</v>
      </c>
      <c r="AT457" s="71"/>
    </row>
    <row r="458" spans="31:46">
      <c r="AE458" s="51" t="str">
        <f>CONCATENATE(AF458,AG458,AH458)</f>
        <v>542525</v>
      </c>
      <c r="AF458" s="55">
        <v>54</v>
      </c>
      <c r="AG458" s="55">
        <v>25</v>
      </c>
      <c r="AH458" s="55">
        <v>25</v>
      </c>
      <c r="AI458" s="73">
        <v>2.6</v>
      </c>
      <c r="AJ458" s="73">
        <v>5.3</v>
      </c>
      <c r="AK458" s="73">
        <v>8.2</v>
      </c>
      <c r="AL458" s="73">
        <v>11.2</v>
      </c>
      <c r="AM458" s="73">
        <v>14.5</v>
      </c>
      <c r="AN458" s="73">
        <v>17.9</v>
      </c>
      <c r="AO458" s="73">
        <v>21.6</v>
      </c>
      <c r="AP458" s="73">
        <v>29.6</v>
      </c>
      <c r="AQ458" s="73">
        <v>38.5</v>
      </c>
      <c r="AR458" s="73">
        <v>53.8</v>
      </c>
      <c r="AT458" s="71"/>
    </row>
    <row r="459" spans="31:46">
      <c r="AE459" s="51" t="str">
        <f>CONCATENATE(AF459,AG459,AH459)</f>
        <v>552525</v>
      </c>
      <c r="AF459" s="55">
        <v>55</v>
      </c>
      <c r="AG459" s="55">
        <v>25</v>
      </c>
      <c r="AH459" s="55">
        <v>25</v>
      </c>
      <c r="AI459" s="73">
        <v>2.8</v>
      </c>
      <c r="AJ459" s="73">
        <v>5.9</v>
      </c>
      <c r="AK459" s="73">
        <v>9.1</v>
      </c>
      <c r="AL459" s="73">
        <v>12.5</v>
      </c>
      <c r="AM459" s="73">
        <v>16.2</v>
      </c>
      <c r="AN459" s="73">
        <v>20.1</v>
      </c>
      <c r="AO459" s="73">
        <v>24.3</v>
      </c>
      <c r="AP459" s="73">
        <v>33.5</v>
      </c>
      <c r="AQ459" s="73">
        <v>43.8</v>
      </c>
      <c r="AR459" s="73">
        <v>61.5</v>
      </c>
      <c r="AT459" s="71"/>
    </row>
    <row r="460" spans="31:46">
      <c r="AE460" s="51" t="str">
        <f>CONCATENATE(AF460,AG460,AH460)</f>
        <v>183030</v>
      </c>
      <c r="AF460" s="55">
        <v>18</v>
      </c>
      <c r="AG460" s="55">
        <v>30</v>
      </c>
      <c r="AH460" s="55">
        <v>30</v>
      </c>
      <c r="AI460" s="73">
        <v>0.2</v>
      </c>
      <c r="AJ460" s="73">
        <v>0.4</v>
      </c>
      <c r="AK460" s="73">
        <v>0.6</v>
      </c>
      <c r="AL460" s="73">
        <v>0.8</v>
      </c>
      <c r="AM460" s="73">
        <v>1</v>
      </c>
      <c r="AN460" s="73">
        <v>1.2</v>
      </c>
      <c r="AO460" s="73">
        <v>1.4</v>
      </c>
      <c r="AP460" s="73">
        <v>1.7</v>
      </c>
      <c r="AQ460" s="73">
        <v>2.1</v>
      </c>
      <c r="AR460" s="73">
        <v>2.7</v>
      </c>
      <c r="AT460" s="71"/>
    </row>
    <row r="461" spans="31:46">
      <c r="AE461" s="51" t="str">
        <f>CONCATENATE(AF461,AG461,AH461)</f>
        <v>193030</v>
      </c>
      <c r="AF461" s="55">
        <v>19</v>
      </c>
      <c r="AG461" s="55">
        <v>30</v>
      </c>
      <c r="AH461" s="55">
        <v>30</v>
      </c>
      <c r="AI461" s="73">
        <v>0.2</v>
      </c>
      <c r="AJ461" s="73">
        <v>0.4</v>
      </c>
      <c r="AK461" s="73">
        <v>0.6</v>
      </c>
      <c r="AL461" s="73">
        <v>0.8</v>
      </c>
      <c r="AM461" s="73">
        <v>1</v>
      </c>
      <c r="AN461" s="73">
        <v>1.2</v>
      </c>
      <c r="AO461" s="73">
        <v>1.4</v>
      </c>
      <c r="AP461" s="73">
        <v>1.8</v>
      </c>
      <c r="AQ461" s="73">
        <v>2.2</v>
      </c>
      <c r="AR461" s="73">
        <v>2.8</v>
      </c>
      <c r="AT461" s="71"/>
    </row>
    <row r="462" spans="31:46">
      <c r="AE462" s="51" t="str">
        <f>CONCATENATE(AF462,AG462,AH462)</f>
        <v>203030</v>
      </c>
      <c r="AF462" s="55">
        <v>20</v>
      </c>
      <c r="AG462" s="55">
        <v>30</v>
      </c>
      <c r="AH462" s="55">
        <v>30</v>
      </c>
      <c r="AI462" s="73">
        <v>0.2</v>
      </c>
      <c r="AJ462" s="73">
        <v>0.4</v>
      </c>
      <c r="AK462" s="73">
        <v>0.6</v>
      </c>
      <c r="AL462" s="73">
        <v>0.8</v>
      </c>
      <c r="AM462" s="73">
        <v>1</v>
      </c>
      <c r="AN462" s="73">
        <v>1.3</v>
      </c>
      <c r="AO462" s="73">
        <v>1.5</v>
      </c>
      <c r="AP462" s="73">
        <v>1.9</v>
      </c>
      <c r="AQ462" s="73">
        <v>2.3</v>
      </c>
      <c r="AR462" s="73">
        <v>2.9</v>
      </c>
      <c r="AT462" s="71"/>
    </row>
    <row r="463" spans="31:46">
      <c r="AE463" s="51" t="str">
        <f>CONCATENATE(AF463,AG463,AH463)</f>
        <v>213030</v>
      </c>
      <c r="AF463" s="55">
        <v>21</v>
      </c>
      <c r="AG463" s="55">
        <v>30</v>
      </c>
      <c r="AH463" s="55">
        <v>30</v>
      </c>
      <c r="AI463" s="73">
        <v>0.2</v>
      </c>
      <c r="AJ463" s="73">
        <v>0.4</v>
      </c>
      <c r="AK463" s="73">
        <v>0.7</v>
      </c>
      <c r="AL463" s="73">
        <v>0.9</v>
      </c>
      <c r="AM463" s="73">
        <v>1.1</v>
      </c>
      <c r="AN463" s="73">
        <v>1.3</v>
      </c>
      <c r="AO463" s="73">
        <v>1.5</v>
      </c>
      <c r="AP463" s="73">
        <v>2</v>
      </c>
      <c r="AQ463" s="73">
        <v>2.4</v>
      </c>
      <c r="AR463" s="73">
        <v>3.1</v>
      </c>
      <c r="AT463" s="71"/>
    </row>
    <row r="464" spans="31:46">
      <c r="AE464" s="51" t="str">
        <f>CONCATENATE(AF464,AG464,AH464)</f>
        <v>223030</v>
      </c>
      <c r="AF464" s="55">
        <v>22</v>
      </c>
      <c r="AG464" s="55">
        <v>30</v>
      </c>
      <c r="AH464" s="55">
        <v>30</v>
      </c>
      <c r="AI464" s="73">
        <v>0.2</v>
      </c>
      <c r="AJ464" s="73">
        <v>0.5</v>
      </c>
      <c r="AK464" s="73">
        <v>0.7</v>
      </c>
      <c r="AL464" s="73">
        <v>0.9</v>
      </c>
      <c r="AM464" s="73">
        <v>1.1</v>
      </c>
      <c r="AN464" s="73">
        <v>1.4</v>
      </c>
      <c r="AO464" s="73">
        <v>1.6</v>
      </c>
      <c r="AP464" s="73">
        <v>2</v>
      </c>
      <c r="AQ464" s="73">
        <v>2.5</v>
      </c>
      <c r="AR464" s="73">
        <v>3.2</v>
      </c>
      <c r="AT464" s="71"/>
    </row>
    <row r="465" spans="31:46">
      <c r="AE465" s="51" t="str">
        <f>CONCATENATE(AF465,AG465,AH465)</f>
        <v>233030</v>
      </c>
      <c r="AF465" s="55">
        <v>23</v>
      </c>
      <c r="AG465" s="55">
        <v>30</v>
      </c>
      <c r="AH465" s="55">
        <v>30</v>
      </c>
      <c r="AI465" s="73">
        <v>0.2</v>
      </c>
      <c r="AJ465" s="73">
        <v>0.5</v>
      </c>
      <c r="AK465" s="73">
        <v>0.7</v>
      </c>
      <c r="AL465" s="73">
        <v>0.9</v>
      </c>
      <c r="AM465" s="73">
        <v>1.2</v>
      </c>
      <c r="AN465" s="73">
        <v>1.4</v>
      </c>
      <c r="AO465" s="73">
        <v>1.7</v>
      </c>
      <c r="AP465" s="73">
        <v>2.1</v>
      </c>
      <c r="AQ465" s="73">
        <v>2.6</v>
      </c>
      <c r="AR465" s="73">
        <v>3.3</v>
      </c>
      <c r="AT465" s="71"/>
    </row>
    <row r="466" spans="31:46">
      <c r="AE466" s="51" t="str">
        <f>CONCATENATE(AF466,AG466,AH466)</f>
        <v>243030</v>
      </c>
      <c r="AF466" s="55">
        <v>24</v>
      </c>
      <c r="AG466" s="55">
        <v>30</v>
      </c>
      <c r="AH466" s="55">
        <v>30</v>
      </c>
      <c r="AI466" s="73">
        <v>0.2</v>
      </c>
      <c r="AJ466" s="73">
        <v>0.5</v>
      </c>
      <c r="AK466" s="73">
        <v>0.7</v>
      </c>
      <c r="AL466" s="73">
        <v>1</v>
      </c>
      <c r="AM466" s="73">
        <v>1.2</v>
      </c>
      <c r="AN466" s="73">
        <v>1.5</v>
      </c>
      <c r="AO466" s="73">
        <v>1.7</v>
      </c>
      <c r="AP466" s="73">
        <v>2.2</v>
      </c>
      <c r="AQ466" s="73">
        <v>2.7</v>
      </c>
      <c r="AR466" s="73">
        <v>3.5</v>
      </c>
      <c r="AT466" s="71"/>
    </row>
    <row r="467" spans="31:46">
      <c r="AE467" s="51" t="str">
        <f>CONCATENATE(AF467,AG467,AH467)</f>
        <v>253030</v>
      </c>
      <c r="AF467" s="55">
        <v>25</v>
      </c>
      <c r="AG467" s="55">
        <v>30</v>
      </c>
      <c r="AH467" s="55">
        <v>30</v>
      </c>
      <c r="AI467" s="73">
        <v>0.3</v>
      </c>
      <c r="AJ467" s="73">
        <v>0.5</v>
      </c>
      <c r="AK467" s="73">
        <v>0.8</v>
      </c>
      <c r="AL467" s="73">
        <v>1.1</v>
      </c>
      <c r="AM467" s="73">
        <v>1.3</v>
      </c>
      <c r="AN467" s="73">
        <v>1.6</v>
      </c>
      <c r="AO467" s="73">
        <v>1.8</v>
      </c>
      <c r="AP467" s="73">
        <v>2.4</v>
      </c>
      <c r="AQ467" s="73">
        <v>2.9</v>
      </c>
      <c r="AR467" s="73">
        <v>3.7</v>
      </c>
      <c r="AT467" s="71"/>
    </row>
    <row r="468" spans="31:46">
      <c r="AE468" s="51" t="str">
        <f>CONCATENATE(AF468,AG468,AH468)</f>
        <v>263030</v>
      </c>
      <c r="AF468" s="55">
        <v>26</v>
      </c>
      <c r="AG468" s="55">
        <v>30</v>
      </c>
      <c r="AH468" s="55">
        <v>30</v>
      </c>
      <c r="AI468" s="73">
        <v>0.3</v>
      </c>
      <c r="AJ468" s="73">
        <v>0.6</v>
      </c>
      <c r="AK468" s="73">
        <v>0.8</v>
      </c>
      <c r="AL468" s="73">
        <v>1.1</v>
      </c>
      <c r="AM468" s="73">
        <v>1.4</v>
      </c>
      <c r="AN468" s="73">
        <v>1.7</v>
      </c>
      <c r="AO468" s="73">
        <v>2</v>
      </c>
      <c r="AP468" s="73">
        <v>2.5</v>
      </c>
      <c r="AQ468" s="73">
        <v>3.1</v>
      </c>
      <c r="AR468" s="73">
        <v>3.9</v>
      </c>
      <c r="AT468" s="71"/>
    </row>
    <row r="469" spans="31:46">
      <c r="AE469" s="51" t="str">
        <f>CONCATENATE(AF469,AG469,AH469)</f>
        <v>273030</v>
      </c>
      <c r="AF469" s="55">
        <v>27</v>
      </c>
      <c r="AG469" s="55">
        <v>30</v>
      </c>
      <c r="AH469" s="55">
        <v>30</v>
      </c>
      <c r="AI469" s="73">
        <v>0.3</v>
      </c>
      <c r="AJ469" s="73">
        <v>0.6</v>
      </c>
      <c r="AK469" s="73">
        <v>0.9</v>
      </c>
      <c r="AL469" s="73">
        <v>1.2</v>
      </c>
      <c r="AM469" s="73">
        <v>1.5</v>
      </c>
      <c r="AN469" s="73">
        <v>1.8</v>
      </c>
      <c r="AO469" s="73">
        <v>2.1</v>
      </c>
      <c r="AP469" s="73">
        <v>2.7</v>
      </c>
      <c r="AQ469" s="73">
        <v>3.3</v>
      </c>
      <c r="AR469" s="73">
        <v>4.2</v>
      </c>
      <c r="AT469" s="71"/>
    </row>
    <row r="470" spans="31:46">
      <c r="AE470" s="51" t="str">
        <f>CONCATENATE(AF470,AG470,AH470)</f>
        <v>283030</v>
      </c>
      <c r="AF470" s="55">
        <v>28</v>
      </c>
      <c r="AG470" s="55">
        <v>30</v>
      </c>
      <c r="AH470" s="55">
        <v>30</v>
      </c>
      <c r="AI470" s="73">
        <v>0.3</v>
      </c>
      <c r="AJ470" s="73">
        <v>0.6</v>
      </c>
      <c r="AK470" s="73">
        <v>1</v>
      </c>
      <c r="AL470" s="73">
        <v>1.3</v>
      </c>
      <c r="AM470" s="73">
        <v>1.6</v>
      </c>
      <c r="AN470" s="73">
        <v>1.9</v>
      </c>
      <c r="AO470" s="73">
        <v>2.2</v>
      </c>
      <c r="AP470" s="73">
        <v>2.9</v>
      </c>
      <c r="AQ470" s="73">
        <v>3.5</v>
      </c>
      <c r="AR470" s="73">
        <v>4.5</v>
      </c>
      <c r="AT470" s="71"/>
    </row>
    <row r="471" spans="31:46">
      <c r="AE471" s="51" t="str">
        <f>CONCATENATE(AF471,AG471,AH471)</f>
        <v>293030</v>
      </c>
      <c r="AF471" s="55">
        <v>29</v>
      </c>
      <c r="AG471" s="55">
        <v>30</v>
      </c>
      <c r="AH471" s="55">
        <v>30</v>
      </c>
      <c r="AI471" s="73">
        <v>0.3</v>
      </c>
      <c r="AJ471" s="73">
        <v>0.7</v>
      </c>
      <c r="AK471" s="73">
        <v>1</v>
      </c>
      <c r="AL471" s="73">
        <v>1.4</v>
      </c>
      <c r="AM471" s="73">
        <v>1.7</v>
      </c>
      <c r="AN471" s="73">
        <v>2.1</v>
      </c>
      <c r="AO471" s="73">
        <v>2.4</v>
      </c>
      <c r="AP471" s="73">
        <v>3.1</v>
      </c>
      <c r="AQ471" s="73">
        <v>3.8</v>
      </c>
      <c r="AR471" s="73">
        <v>4.8</v>
      </c>
      <c r="AT471" s="71"/>
    </row>
    <row r="472" spans="31:46">
      <c r="AE472" s="51" t="str">
        <f>CONCATENATE(AF472,AG472,AH472)</f>
        <v>303030</v>
      </c>
      <c r="AF472" s="55">
        <v>30</v>
      </c>
      <c r="AG472" s="55">
        <v>30</v>
      </c>
      <c r="AH472" s="55">
        <v>30</v>
      </c>
      <c r="AI472" s="73">
        <v>0.4</v>
      </c>
      <c r="AJ472" s="73">
        <v>0.7</v>
      </c>
      <c r="AK472" s="73">
        <v>1.1</v>
      </c>
      <c r="AL472" s="73">
        <v>1.5</v>
      </c>
      <c r="AM472" s="73">
        <v>1.8</v>
      </c>
      <c r="AN472" s="73">
        <v>2.2</v>
      </c>
      <c r="AO472" s="73">
        <v>2.6</v>
      </c>
      <c r="AP472" s="73">
        <v>3.3</v>
      </c>
      <c r="AQ472" s="73">
        <v>4.1</v>
      </c>
      <c r="AR472" s="73">
        <v>5.2</v>
      </c>
      <c r="AT472" s="71"/>
    </row>
    <row r="473" spans="31:46">
      <c r="AE473" s="51" t="str">
        <f>CONCATENATE(AF473,AG473,AH473)</f>
        <v>313030</v>
      </c>
      <c r="AF473" s="55">
        <v>31</v>
      </c>
      <c r="AG473" s="55">
        <v>30</v>
      </c>
      <c r="AH473" s="55">
        <v>30</v>
      </c>
      <c r="AI473" s="73">
        <v>0.4</v>
      </c>
      <c r="AJ473" s="73">
        <v>0.8</v>
      </c>
      <c r="AK473" s="73">
        <v>1.2</v>
      </c>
      <c r="AL473" s="73">
        <v>1.6</v>
      </c>
      <c r="AM473" s="73">
        <v>2</v>
      </c>
      <c r="AN473" s="73">
        <v>2.4</v>
      </c>
      <c r="AO473" s="73">
        <v>2.8</v>
      </c>
      <c r="AP473" s="73">
        <v>3.6</v>
      </c>
      <c r="AQ473" s="73">
        <v>4.4</v>
      </c>
      <c r="AR473" s="73">
        <v>5.6</v>
      </c>
      <c r="AT473" s="71"/>
    </row>
    <row r="474" spans="31:46">
      <c r="AE474" s="51" t="str">
        <f>CONCATENATE(AF474,AG474,AH474)</f>
        <v>323030</v>
      </c>
      <c r="AF474" s="55">
        <v>32</v>
      </c>
      <c r="AG474" s="55">
        <v>30</v>
      </c>
      <c r="AH474" s="55">
        <v>30</v>
      </c>
      <c r="AI474" s="73">
        <v>0.4</v>
      </c>
      <c r="AJ474" s="73">
        <v>0.9</v>
      </c>
      <c r="AK474" s="73">
        <v>1.3</v>
      </c>
      <c r="AL474" s="73">
        <v>1.7</v>
      </c>
      <c r="AM474" s="73">
        <v>2.2</v>
      </c>
      <c r="AN474" s="73">
        <v>2.6</v>
      </c>
      <c r="AO474" s="73">
        <v>3</v>
      </c>
      <c r="AP474" s="73">
        <v>3.9</v>
      </c>
      <c r="AQ474" s="73">
        <v>4.8</v>
      </c>
      <c r="AR474" s="73">
        <v>6.1</v>
      </c>
      <c r="AT474" s="71"/>
    </row>
    <row r="475" spans="31:46">
      <c r="AE475" s="51" t="str">
        <f>CONCATENATE(AF475,AG475,AH475)</f>
        <v>333030</v>
      </c>
      <c r="AF475" s="55">
        <v>33</v>
      </c>
      <c r="AG475" s="55">
        <v>30</v>
      </c>
      <c r="AH475" s="55">
        <v>30</v>
      </c>
      <c r="AI475" s="73">
        <v>0.5</v>
      </c>
      <c r="AJ475" s="73">
        <v>0.9</v>
      </c>
      <c r="AK475" s="73">
        <v>1.4</v>
      </c>
      <c r="AL475" s="73">
        <v>1.9</v>
      </c>
      <c r="AM475" s="73">
        <v>2.4</v>
      </c>
      <c r="AN475" s="73">
        <v>2.8</v>
      </c>
      <c r="AO475" s="73">
        <v>3.3</v>
      </c>
      <c r="AP475" s="73">
        <v>4.2</v>
      </c>
      <c r="AQ475" s="73">
        <v>5.2</v>
      </c>
      <c r="AR475" s="73">
        <v>6.6</v>
      </c>
      <c r="AT475" s="71"/>
    </row>
    <row r="476" spans="31:46">
      <c r="AE476" s="51" t="str">
        <f>CONCATENATE(AF476,AG476,AH476)</f>
        <v>343030</v>
      </c>
      <c r="AF476" s="55">
        <v>34</v>
      </c>
      <c r="AG476" s="55">
        <v>30</v>
      </c>
      <c r="AH476" s="55">
        <v>30</v>
      </c>
      <c r="AI476" s="73">
        <v>0.5</v>
      </c>
      <c r="AJ476" s="73">
        <v>1</v>
      </c>
      <c r="AK476" s="73">
        <v>1.5</v>
      </c>
      <c r="AL476" s="73">
        <v>2.1</v>
      </c>
      <c r="AM476" s="73">
        <v>2.6</v>
      </c>
      <c r="AN476" s="73">
        <v>3.1</v>
      </c>
      <c r="AO476" s="73">
        <v>3.6</v>
      </c>
      <c r="AP476" s="73">
        <v>4.6</v>
      </c>
      <c r="AQ476" s="73">
        <v>5.6</v>
      </c>
      <c r="AR476" s="73">
        <v>7.2</v>
      </c>
      <c r="AT476" s="71"/>
    </row>
    <row r="477" spans="31:46">
      <c r="AE477" s="51" t="str">
        <f>CONCATENATE(AF477,AG477,AH477)</f>
        <v>353030</v>
      </c>
      <c r="AF477" s="55">
        <v>35</v>
      </c>
      <c r="AG477" s="55">
        <v>30</v>
      </c>
      <c r="AH477" s="55">
        <v>30</v>
      </c>
      <c r="AI477" s="73">
        <v>0.6</v>
      </c>
      <c r="AJ477" s="73">
        <v>1.1</v>
      </c>
      <c r="AK477" s="73">
        <v>1.7</v>
      </c>
      <c r="AL477" s="73">
        <v>2.2</v>
      </c>
      <c r="AM477" s="73">
        <v>2.8</v>
      </c>
      <c r="AN477" s="73">
        <v>3.4</v>
      </c>
      <c r="AO477" s="73">
        <v>3.9</v>
      </c>
      <c r="AP477" s="73">
        <v>5</v>
      </c>
      <c r="AQ477" s="73">
        <v>6.2</v>
      </c>
      <c r="AR477" s="73">
        <v>7.9</v>
      </c>
      <c r="AT477" s="71"/>
    </row>
    <row r="478" spans="31:46">
      <c r="AE478" s="51" t="str">
        <f>CONCATENATE(AF478,AG478,AH478)</f>
        <v>363030</v>
      </c>
      <c r="AF478" s="55">
        <v>36</v>
      </c>
      <c r="AG478" s="55">
        <v>30</v>
      </c>
      <c r="AH478" s="55">
        <v>30</v>
      </c>
      <c r="AI478" s="73">
        <v>0.6</v>
      </c>
      <c r="AJ478" s="73">
        <v>1.2</v>
      </c>
      <c r="AK478" s="73">
        <v>1.8</v>
      </c>
      <c r="AL478" s="73">
        <v>2.5</v>
      </c>
      <c r="AM478" s="73">
        <v>3.1</v>
      </c>
      <c r="AN478" s="73">
        <v>3.7</v>
      </c>
      <c r="AO478" s="73">
        <v>4.3</v>
      </c>
      <c r="AP478" s="73">
        <v>5.5</v>
      </c>
      <c r="AQ478" s="73">
        <v>6.7</v>
      </c>
      <c r="AR478" s="73">
        <v>8.6</v>
      </c>
      <c r="AT478" s="71"/>
    </row>
    <row r="479" spans="31:46">
      <c r="AE479" s="51" t="str">
        <f>CONCATENATE(AF479,AG479,AH479)</f>
        <v>373030</v>
      </c>
      <c r="AF479" s="55">
        <v>37</v>
      </c>
      <c r="AG479" s="55">
        <v>30</v>
      </c>
      <c r="AH479" s="55">
        <v>30</v>
      </c>
      <c r="AI479" s="73">
        <v>0.7</v>
      </c>
      <c r="AJ479" s="73">
        <v>1.3</v>
      </c>
      <c r="AK479" s="73">
        <v>2</v>
      </c>
      <c r="AL479" s="73">
        <v>2.7</v>
      </c>
      <c r="AM479" s="73">
        <v>3.3</v>
      </c>
      <c r="AN479" s="73">
        <v>4</v>
      </c>
      <c r="AO479" s="73">
        <v>4.7</v>
      </c>
      <c r="AP479" s="73">
        <v>6</v>
      </c>
      <c r="AQ479" s="73">
        <v>7.4</v>
      </c>
      <c r="AR479" s="73">
        <v>9.5</v>
      </c>
      <c r="AT479" s="71"/>
    </row>
    <row r="480" spans="31:46">
      <c r="AE480" s="51" t="str">
        <f>CONCATENATE(AF480,AG480,AH480)</f>
        <v>383030</v>
      </c>
      <c r="AF480" s="55">
        <v>38</v>
      </c>
      <c r="AG480" s="55">
        <v>30</v>
      </c>
      <c r="AH480" s="55">
        <v>30</v>
      </c>
      <c r="AI480" s="73">
        <v>0.7</v>
      </c>
      <c r="AJ480" s="73">
        <v>1.5</v>
      </c>
      <c r="AK480" s="73">
        <v>2.2</v>
      </c>
      <c r="AL480" s="73">
        <v>2.9</v>
      </c>
      <c r="AM480" s="73">
        <v>3.7</v>
      </c>
      <c r="AN480" s="73">
        <v>4.4</v>
      </c>
      <c r="AO480" s="73">
        <v>5.1</v>
      </c>
      <c r="AP480" s="73">
        <v>6.6</v>
      </c>
      <c r="AQ480" s="73">
        <v>8.1</v>
      </c>
      <c r="AR480" s="73">
        <v>10.5</v>
      </c>
      <c r="AT480" s="71"/>
    </row>
    <row r="481" spans="31:46">
      <c r="AE481" s="51" t="str">
        <f>CONCATENATE(AF481,AG481,AH481)</f>
        <v>393030</v>
      </c>
      <c r="AF481" s="55">
        <v>39</v>
      </c>
      <c r="AG481" s="55">
        <v>30</v>
      </c>
      <c r="AH481" s="55">
        <v>30</v>
      </c>
      <c r="AI481" s="73">
        <v>0.8</v>
      </c>
      <c r="AJ481" s="73">
        <v>1.6</v>
      </c>
      <c r="AK481" s="73">
        <v>2.4</v>
      </c>
      <c r="AL481" s="73">
        <v>3.2</v>
      </c>
      <c r="AM481" s="73">
        <v>4</v>
      </c>
      <c r="AN481" s="73">
        <v>4.8</v>
      </c>
      <c r="AO481" s="73">
        <v>5.6</v>
      </c>
      <c r="AP481" s="73">
        <v>7.2</v>
      </c>
      <c r="AQ481" s="73">
        <v>8.9</v>
      </c>
      <c r="AR481" s="73">
        <v>11.6</v>
      </c>
      <c r="AT481" s="71"/>
    </row>
    <row r="482" spans="31:46">
      <c r="AE482" s="51" t="str">
        <f>CONCATENATE(AF482,AG482,AH482)</f>
        <v>403030</v>
      </c>
      <c r="AF482" s="55">
        <v>40</v>
      </c>
      <c r="AG482" s="55">
        <v>30</v>
      </c>
      <c r="AH482" s="55">
        <v>30</v>
      </c>
      <c r="AI482" s="73">
        <v>0.9</v>
      </c>
      <c r="AJ482" s="73">
        <v>1.8</v>
      </c>
      <c r="AK482" s="73">
        <v>2.6</v>
      </c>
      <c r="AL482" s="73">
        <v>3.5</v>
      </c>
      <c r="AM482" s="73">
        <v>4.4</v>
      </c>
      <c r="AN482" s="73">
        <v>5.3</v>
      </c>
      <c r="AO482" s="73">
        <v>6.1</v>
      </c>
      <c r="AP482" s="73">
        <v>8</v>
      </c>
      <c r="AQ482" s="73">
        <v>9.9</v>
      </c>
      <c r="AR482" s="73">
        <v>12.9</v>
      </c>
      <c r="AT482" s="71"/>
    </row>
    <row r="483" spans="31:46">
      <c r="AE483" s="51" t="str">
        <f>CONCATENATE(AF483,AG483,AH483)</f>
        <v>413030</v>
      </c>
      <c r="AF483" s="55">
        <v>41</v>
      </c>
      <c r="AG483" s="55">
        <v>30</v>
      </c>
      <c r="AH483" s="55">
        <v>30</v>
      </c>
      <c r="AI483" s="73">
        <v>1</v>
      </c>
      <c r="AJ483" s="73">
        <v>1.9</v>
      </c>
      <c r="AK483" s="73">
        <v>2.9</v>
      </c>
      <c r="AL483" s="73">
        <v>3.8</v>
      </c>
      <c r="AM483" s="73">
        <v>4.8</v>
      </c>
      <c r="AN483" s="73">
        <v>5.8</v>
      </c>
      <c r="AO483" s="73">
        <v>6.8</v>
      </c>
      <c r="AP483" s="73">
        <v>8.8</v>
      </c>
      <c r="AQ483" s="73">
        <v>10.9</v>
      </c>
      <c r="AR483" s="73">
        <v>14.3</v>
      </c>
      <c r="AT483" s="71"/>
    </row>
    <row r="484" spans="31:46">
      <c r="AE484" s="51" t="str">
        <f>CONCATENATE(AF484,AG484,AH484)</f>
        <v>423030</v>
      </c>
      <c r="AF484" s="55">
        <v>42</v>
      </c>
      <c r="AG484" s="55">
        <v>30</v>
      </c>
      <c r="AH484" s="55">
        <v>30</v>
      </c>
      <c r="AI484" s="73">
        <v>1.1</v>
      </c>
      <c r="AJ484" s="73">
        <v>2.1</v>
      </c>
      <c r="AK484" s="73">
        <v>3.2</v>
      </c>
      <c r="AL484" s="73">
        <v>4.2</v>
      </c>
      <c r="AM484" s="73">
        <v>5.3</v>
      </c>
      <c r="AN484" s="73">
        <v>6.3</v>
      </c>
      <c r="AO484" s="73">
        <v>7.5</v>
      </c>
      <c r="AP484" s="73">
        <v>9.8</v>
      </c>
      <c r="AQ484" s="73">
        <v>12.2</v>
      </c>
      <c r="AR484" s="73">
        <v>16</v>
      </c>
      <c r="AT484" s="71"/>
    </row>
    <row r="485" spans="31:46">
      <c r="AE485" s="51" t="str">
        <f>CONCATENATE(AF485,AG485,AH485)</f>
        <v>433030</v>
      </c>
      <c r="AF485" s="55">
        <v>43</v>
      </c>
      <c r="AG485" s="55">
        <v>30</v>
      </c>
      <c r="AH485" s="55">
        <v>30</v>
      </c>
      <c r="AI485" s="73">
        <v>1.2</v>
      </c>
      <c r="AJ485" s="73">
        <v>2.3</v>
      </c>
      <c r="AK485" s="73">
        <v>3.4</v>
      </c>
      <c r="AL485" s="73">
        <v>4.6</v>
      </c>
      <c r="AM485" s="73">
        <v>5.8</v>
      </c>
      <c r="AN485" s="73">
        <v>7</v>
      </c>
      <c r="AO485" s="73">
        <v>8.2</v>
      </c>
      <c r="AP485" s="73">
        <v>10.8</v>
      </c>
      <c r="AQ485" s="73">
        <v>13.5</v>
      </c>
      <c r="AR485" s="73">
        <v>17.9</v>
      </c>
      <c r="AT485" s="71"/>
    </row>
    <row r="486" spans="31:46">
      <c r="AE486" s="51" t="str">
        <f>CONCATENATE(AF486,AG486,AH486)</f>
        <v>443030</v>
      </c>
      <c r="AF486" s="55">
        <v>44</v>
      </c>
      <c r="AG486" s="55">
        <v>30</v>
      </c>
      <c r="AH486" s="55">
        <v>30</v>
      </c>
      <c r="AI486" s="73">
        <v>1.3</v>
      </c>
      <c r="AJ486" s="73">
        <v>2.5</v>
      </c>
      <c r="AK486" s="73">
        <v>3.8</v>
      </c>
      <c r="AL486" s="73">
        <v>5.1</v>
      </c>
      <c r="AM486" s="73">
        <v>6.4</v>
      </c>
      <c r="AN486" s="73">
        <v>7.7</v>
      </c>
      <c r="AO486" s="73">
        <v>9.1</v>
      </c>
      <c r="AP486" s="73">
        <v>12.1</v>
      </c>
      <c r="AQ486" s="73">
        <v>15.1</v>
      </c>
      <c r="AR486" s="73">
        <v>20.1</v>
      </c>
      <c r="AT486" s="71"/>
    </row>
    <row r="487" spans="31:46">
      <c r="AE487" s="51" t="str">
        <f>CONCATENATE(AF487,AG487,AH487)</f>
        <v>453030</v>
      </c>
      <c r="AF487" s="55">
        <v>45</v>
      </c>
      <c r="AG487" s="55">
        <v>30</v>
      </c>
      <c r="AH487" s="55">
        <v>30</v>
      </c>
      <c r="AI487" s="73">
        <v>1.4</v>
      </c>
      <c r="AJ487" s="73">
        <v>2.7</v>
      </c>
      <c r="AK487" s="73">
        <v>4.1</v>
      </c>
      <c r="AL487" s="73">
        <v>5.6</v>
      </c>
      <c r="AM487" s="73">
        <v>7.1</v>
      </c>
      <c r="AN487" s="73">
        <v>8.6</v>
      </c>
      <c r="AO487" s="73">
        <v>10.1</v>
      </c>
      <c r="AP487" s="73">
        <v>13.4</v>
      </c>
      <c r="AQ487" s="73">
        <v>17</v>
      </c>
      <c r="AR487" s="73">
        <v>22.6</v>
      </c>
      <c r="AT487" s="71"/>
    </row>
    <row r="488" spans="31:46">
      <c r="AE488" s="51" t="str">
        <f>CONCATENATE(AF488,AG488,AH488)</f>
        <v>463030</v>
      </c>
      <c r="AF488" s="55">
        <v>46</v>
      </c>
      <c r="AG488" s="55">
        <v>30</v>
      </c>
      <c r="AH488" s="55">
        <v>30</v>
      </c>
      <c r="AI488" s="73">
        <v>1.5</v>
      </c>
      <c r="AJ488" s="73">
        <v>3</v>
      </c>
      <c r="AK488" s="73">
        <v>4.6</v>
      </c>
      <c r="AL488" s="73">
        <v>6.2</v>
      </c>
      <c r="AM488" s="73">
        <v>7.8</v>
      </c>
      <c r="AN488" s="73">
        <v>9.5</v>
      </c>
      <c r="AO488" s="73">
        <v>11.3</v>
      </c>
      <c r="AP488" s="73">
        <v>15</v>
      </c>
      <c r="AQ488" s="73">
        <v>19</v>
      </c>
      <c r="AR488" s="73">
        <v>25.5</v>
      </c>
      <c r="AT488" s="71"/>
    </row>
    <row r="489" spans="31:46">
      <c r="AE489" s="51" t="str">
        <f>CONCATENATE(AF489,AG489,AH489)</f>
        <v>473030</v>
      </c>
      <c r="AF489" s="55">
        <v>47</v>
      </c>
      <c r="AG489" s="55">
        <v>30</v>
      </c>
      <c r="AH489" s="55">
        <v>30</v>
      </c>
      <c r="AI489" s="73">
        <v>1.6</v>
      </c>
      <c r="AJ489" s="73">
        <v>3.3</v>
      </c>
      <c r="AK489" s="73">
        <v>5</v>
      </c>
      <c r="AL489" s="73">
        <v>6.8</v>
      </c>
      <c r="AM489" s="73">
        <v>8.7</v>
      </c>
      <c r="AN489" s="73">
        <v>10.6</v>
      </c>
      <c r="AO489" s="73">
        <v>12.6</v>
      </c>
      <c r="AP489" s="73">
        <v>16.9</v>
      </c>
      <c r="AQ489" s="73">
        <v>21.4</v>
      </c>
      <c r="AR489" s="73">
        <v>28.8</v>
      </c>
      <c r="AT489" s="71"/>
    </row>
    <row r="490" spans="31:46">
      <c r="AE490" s="51" t="str">
        <f>CONCATENATE(AF490,AG490,AH490)</f>
        <v>483030</v>
      </c>
      <c r="AF490" s="55">
        <v>48</v>
      </c>
      <c r="AG490" s="55">
        <v>30</v>
      </c>
      <c r="AH490" s="55">
        <v>30</v>
      </c>
      <c r="AI490" s="73">
        <v>1.8</v>
      </c>
      <c r="AJ490" s="73">
        <v>3.6</v>
      </c>
      <c r="AK490" s="73">
        <v>5.6</v>
      </c>
      <c r="AL490" s="73">
        <v>7.6</v>
      </c>
      <c r="AM490" s="73">
        <v>9.6</v>
      </c>
      <c r="AN490" s="73">
        <v>11.8</v>
      </c>
      <c r="AO490" s="73">
        <v>14.1</v>
      </c>
      <c r="AP490" s="73">
        <v>18.9</v>
      </c>
      <c r="AQ490" s="73">
        <v>24.1</v>
      </c>
      <c r="AR490" s="73">
        <v>32.6</v>
      </c>
      <c r="AT490" s="71"/>
    </row>
    <row r="491" spans="31:46">
      <c r="AE491" s="51" t="str">
        <f>CONCATENATE(AF491,AG491,AH491)</f>
        <v>493030</v>
      </c>
      <c r="AF491" s="55">
        <v>49</v>
      </c>
      <c r="AG491" s="55">
        <v>30</v>
      </c>
      <c r="AH491" s="55">
        <v>30</v>
      </c>
      <c r="AI491" s="73">
        <v>2</v>
      </c>
      <c r="AJ491" s="73">
        <v>4</v>
      </c>
      <c r="AK491" s="73">
        <v>6.2</v>
      </c>
      <c r="AL491" s="73">
        <v>8.4</v>
      </c>
      <c r="AM491" s="73">
        <v>10.8</v>
      </c>
      <c r="AN491" s="73">
        <v>13.2</v>
      </c>
      <c r="AO491" s="73">
        <v>15.8</v>
      </c>
      <c r="AP491" s="73">
        <v>21.3</v>
      </c>
      <c r="AQ491" s="73">
        <v>27.2</v>
      </c>
      <c r="AR491" s="73">
        <v>36.9</v>
      </c>
      <c r="AT491" s="71"/>
    </row>
    <row r="492" spans="31:46">
      <c r="AE492" s="51" t="str">
        <f>CONCATENATE(AF492,AG492,AH492)</f>
        <v>503030</v>
      </c>
      <c r="AF492" s="55">
        <v>50</v>
      </c>
      <c r="AG492" s="55">
        <v>30</v>
      </c>
      <c r="AH492" s="55">
        <v>30</v>
      </c>
      <c r="AI492" s="73">
        <v>2.2</v>
      </c>
      <c r="AJ492" s="73">
        <v>4.4</v>
      </c>
      <c r="AK492" s="73">
        <v>6.8</v>
      </c>
      <c r="AL492" s="73">
        <v>9.4</v>
      </c>
      <c r="AM492" s="73">
        <v>12</v>
      </c>
      <c r="AN492" s="73">
        <v>14.8</v>
      </c>
      <c r="AO492" s="73">
        <v>17.7</v>
      </c>
      <c r="AP492" s="73">
        <v>24</v>
      </c>
      <c r="AQ492" s="73">
        <v>30.7</v>
      </c>
      <c r="AR492" s="73">
        <v>41.8</v>
      </c>
      <c r="AT492" s="71"/>
    </row>
    <row r="493" spans="31:46">
      <c r="AE493" s="51" t="str">
        <f>CONCATENATE(AF493,AG493,AH493)</f>
        <v/>
      </c>
      <c r="AF493" s="91"/>
      <c r="AG493" s="91"/>
      <c r="AH493" s="91"/>
      <c r="AI493" s="93"/>
      <c r="AJ493" s="93"/>
      <c r="AK493" s="93"/>
      <c r="AL493" s="93"/>
      <c r="AM493" s="93"/>
      <c r="AN493" s="93"/>
      <c r="AO493" s="93"/>
      <c r="AP493" s="93"/>
      <c r="AQ493" s="93"/>
      <c r="AR493" s="93"/>
      <c r="AT493" s="71"/>
    </row>
    <row r="494" ht="15" spans="31:46">
      <c r="AE494" s="51" t="str">
        <f>CONCATENATE(AF494,AG494,AH494)</f>
        <v>Endowment with Whole Life Cover Option</v>
      </c>
      <c r="AF494" s="81" t="s">
        <v>94</v>
      </c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95"/>
      <c r="AT494" s="71"/>
    </row>
    <row r="495" ht="15" spans="31:46">
      <c r="AE495" s="51" t="str">
        <f>CONCATENATE(AF495,AG495,AH495)</f>
        <v>AgePTPPT</v>
      </c>
      <c r="AF495" s="92" t="s">
        <v>5</v>
      </c>
      <c r="AG495" s="92" t="s">
        <v>18</v>
      </c>
      <c r="AH495" s="92" t="s">
        <v>19</v>
      </c>
      <c r="AI495" s="92">
        <v>0.25</v>
      </c>
      <c r="AJ495" s="94">
        <v>0.5</v>
      </c>
      <c r="AK495" s="94">
        <v>0.75</v>
      </c>
      <c r="AL495" s="94">
        <v>1</v>
      </c>
      <c r="AM495" s="94">
        <v>1.25</v>
      </c>
      <c r="AN495" s="94">
        <v>1.5</v>
      </c>
      <c r="AO495" s="94">
        <v>1.75</v>
      </c>
      <c r="AP495" s="94">
        <v>2.25</v>
      </c>
      <c r="AQ495" s="94">
        <v>2.75</v>
      </c>
      <c r="AR495" s="96">
        <v>3.5</v>
      </c>
      <c r="AT495" s="71"/>
    </row>
    <row r="496" spans="31:46">
      <c r="AE496" s="51" t="str">
        <f>CONCATENATE(AF496,AG496,AH496)</f>
        <v>18105</v>
      </c>
      <c r="AF496" s="55">
        <v>18</v>
      </c>
      <c r="AG496" s="55">
        <v>10</v>
      </c>
      <c r="AH496" s="55">
        <v>5</v>
      </c>
      <c r="AI496" s="73">
        <v>3.1</v>
      </c>
      <c r="AJ496" s="73">
        <v>5.8</v>
      </c>
      <c r="AK496" s="73">
        <v>8.3</v>
      </c>
      <c r="AL496" s="73">
        <v>10.6</v>
      </c>
      <c r="AM496" s="73">
        <v>12.9</v>
      </c>
      <c r="AN496" s="73">
        <v>15</v>
      </c>
      <c r="AO496" s="73">
        <v>17</v>
      </c>
      <c r="AP496" s="73">
        <v>20.9</v>
      </c>
      <c r="AQ496" s="73">
        <v>24.5</v>
      </c>
      <c r="AR496" s="73">
        <v>29.5</v>
      </c>
      <c r="AT496" s="71"/>
    </row>
    <row r="497" spans="31:46">
      <c r="AE497" s="51" t="str">
        <f>CONCATENATE(AF497,AG497,AH497)</f>
        <v>19105</v>
      </c>
      <c r="AF497" s="55">
        <v>19</v>
      </c>
      <c r="AG497" s="55">
        <v>10</v>
      </c>
      <c r="AH497" s="55">
        <v>5</v>
      </c>
      <c r="AI497" s="73">
        <v>3.2</v>
      </c>
      <c r="AJ497" s="73">
        <v>6</v>
      </c>
      <c r="AK497" s="73">
        <v>8.5</v>
      </c>
      <c r="AL497" s="73">
        <v>11</v>
      </c>
      <c r="AM497" s="73">
        <v>13.3</v>
      </c>
      <c r="AN497" s="73">
        <v>15.4</v>
      </c>
      <c r="AO497" s="73">
        <v>17.5</v>
      </c>
      <c r="AP497" s="73">
        <v>21.5</v>
      </c>
      <c r="AQ497" s="73">
        <v>25.2</v>
      </c>
      <c r="AR497" s="73">
        <v>30.3</v>
      </c>
      <c r="AT497" s="71"/>
    </row>
    <row r="498" spans="31:46">
      <c r="AE498" s="51" t="str">
        <f>CONCATENATE(AF498,AG498,AH498)</f>
        <v>20105</v>
      </c>
      <c r="AF498" s="55">
        <v>20</v>
      </c>
      <c r="AG498" s="55">
        <v>10</v>
      </c>
      <c r="AH498" s="55">
        <v>5</v>
      </c>
      <c r="AI498" s="73">
        <v>3.3</v>
      </c>
      <c r="AJ498" s="73">
        <v>6.1</v>
      </c>
      <c r="AK498" s="73">
        <v>8.8</v>
      </c>
      <c r="AL498" s="73">
        <v>11.3</v>
      </c>
      <c r="AM498" s="73">
        <v>13.6</v>
      </c>
      <c r="AN498" s="73">
        <v>15.9</v>
      </c>
      <c r="AO498" s="73">
        <v>18</v>
      </c>
      <c r="AP498" s="73">
        <v>22.1</v>
      </c>
      <c r="AQ498" s="73">
        <v>25.9</v>
      </c>
      <c r="AR498" s="73">
        <v>31.2</v>
      </c>
      <c r="AT498" s="71"/>
    </row>
    <row r="499" spans="31:46">
      <c r="AE499" s="51" t="str">
        <f>CONCATENATE(AF499,AG499,AH499)</f>
        <v>21105</v>
      </c>
      <c r="AF499" s="55">
        <v>21</v>
      </c>
      <c r="AG499" s="55">
        <v>10</v>
      </c>
      <c r="AH499" s="55">
        <v>5</v>
      </c>
      <c r="AI499" s="73">
        <v>3.4</v>
      </c>
      <c r="AJ499" s="73">
        <v>6.3</v>
      </c>
      <c r="AK499" s="73">
        <v>9</v>
      </c>
      <c r="AL499" s="73">
        <v>11.6</v>
      </c>
      <c r="AM499" s="73">
        <v>14</v>
      </c>
      <c r="AN499" s="73">
        <v>16.3</v>
      </c>
      <c r="AO499" s="73">
        <v>18.5</v>
      </c>
      <c r="AP499" s="73">
        <v>22.7</v>
      </c>
      <c r="AQ499" s="73">
        <v>26.5</v>
      </c>
      <c r="AR499" s="73">
        <v>31.9</v>
      </c>
      <c r="AT499" s="71"/>
    </row>
    <row r="500" spans="31:46">
      <c r="AE500" s="51" t="str">
        <f>CONCATENATE(AF500,AG500,AH500)</f>
        <v>22105</v>
      </c>
      <c r="AF500" s="55">
        <v>22</v>
      </c>
      <c r="AG500" s="55">
        <v>10</v>
      </c>
      <c r="AH500" s="55">
        <v>5</v>
      </c>
      <c r="AI500" s="73">
        <v>3.5</v>
      </c>
      <c r="AJ500" s="73">
        <v>6.5</v>
      </c>
      <c r="AK500" s="73">
        <v>9.3</v>
      </c>
      <c r="AL500" s="73">
        <v>11.9</v>
      </c>
      <c r="AM500" s="73">
        <v>14.4</v>
      </c>
      <c r="AN500" s="73">
        <v>16.8</v>
      </c>
      <c r="AO500" s="73">
        <v>19</v>
      </c>
      <c r="AP500" s="73">
        <v>23.3</v>
      </c>
      <c r="AQ500" s="73">
        <v>27.2</v>
      </c>
      <c r="AR500" s="73">
        <v>32.7</v>
      </c>
      <c r="AT500" s="71"/>
    </row>
    <row r="501" spans="31:46">
      <c r="AE501" s="51" t="str">
        <f>CONCATENATE(AF501,AG501,AH501)</f>
        <v>23105</v>
      </c>
      <c r="AF501" s="55">
        <v>23</v>
      </c>
      <c r="AG501" s="55">
        <v>10</v>
      </c>
      <c r="AH501" s="55">
        <v>5</v>
      </c>
      <c r="AI501" s="73">
        <v>3.6</v>
      </c>
      <c r="AJ501" s="73">
        <v>6.7</v>
      </c>
      <c r="AK501" s="73">
        <v>9.6</v>
      </c>
      <c r="AL501" s="73">
        <v>12.3</v>
      </c>
      <c r="AM501" s="73">
        <v>14.8</v>
      </c>
      <c r="AN501" s="73">
        <v>17.2</v>
      </c>
      <c r="AO501" s="73">
        <v>19.5</v>
      </c>
      <c r="AP501" s="73">
        <v>23.9</v>
      </c>
      <c r="AQ501" s="73">
        <v>27.9</v>
      </c>
      <c r="AR501" s="73">
        <v>33.6</v>
      </c>
      <c r="AT501" s="71"/>
    </row>
    <row r="502" spans="31:46">
      <c r="AE502" s="51" t="str">
        <f>CONCATENATE(AF502,AG502,AH502)</f>
        <v>24105</v>
      </c>
      <c r="AF502" s="55">
        <v>24</v>
      </c>
      <c r="AG502" s="55">
        <v>10</v>
      </c>
      <c r="AH502" s="55">
        <v>5</v>
      </c>
      <c r="AI502" s="73">
        <v>3.7</v>
      </c>
      <c r="AJ502" s="73">
        <v>6.9</v>
      </c>
      <c r="AK502" s="73">
        <v>9.8</v>
      </c>
      <c r="AL502" s="73">
        <v>12.6</v>
      </c>
      <c r="AM502" s="73">
        <v>15.2</v>
      </c>
      <c r="AN502" s="73">
        <v>17.7</v>
      </c>
      <c r="AO502" s="73">
        <v>20.1</v>
      </c>
      <c r="AP502" s="73">
        <v>24.5</v>
      </c>
      <c r="AQ502" s="73">
        <v>28.6</v>
      </c>
      <c r="AR502" s="73">
        <v>34.4</v>
      </c>
      <c r="AT502" s="71"/>
    </row>
    <row r="503" spans="31:46">
      <c r="AE503" s="51" t="str">
        <f>CONCATENATE(AF503,AG503,AH503)</f>
        <v>25105</v>
      </c>
      <c r="AF503" s="55">
        <v>25</v>
      </c>
      <c r="AG503" s="55">
        <v>10</v>
      </c>
      <c r="AH503" s="55">
        <v>5</v>
      </c>
      <c r="AI503" s="73">
        <v>3.8</v>
      </c>
      <c r="AJ503" s="73">
        <v>7.1</v>
      </c>
      <c r="AK503" s="73">
        <v>10.1</v>
      </c>
      <c r="AL503" s="73">
        <v>13</v>
      </c>
      <c r="AM503" s="73">
        <v>15.7</v>
      </c>
      <c r="AN503" s="73">
        <v>18.2</v>
      </c>
      <c r="AO503" s="73">
        <v>20.6</v>
      </c>
      <c r="AP503" s="73">
        <v>25.2</v>
      </c>
      <c r="AQ503" s="73">
        <v>29.4</v>
      </c>
      <c r="AR503" s="73">
        <v>35.3</v>
      </c>
      <c r="AT503" s="71"/>
    </row>
    <row r="504" spans="31:46">
      <c r="AE504" s="51" t="str">
        <f>CONCATENATE(AF504,AG504,AH504)</f>
        <v>26105</v>
      </c>
      <c r="AF504" s="55">
        <v>26</v>
      </c>
      <c r="AG504" s="55">
        <v>10</v>
      </c>
      <c r="AH504" s="55">
        <v>5</v>
      </c>
      <c r="AI504" s="73">
        <v>3.9</v>
      </c>
      <c r="AJ504" s="73">
        <v>7.3</v>
      </c>
      <c r="AK504" s="73">
        <v>10.4</v>
      </c>
      <c r="AL504" s="73">
        <v>13.4</v>
      </c>
      <c r="AM504" s="73">
        <v>16.1</v>
      </c>
      <c r="AN504" s="73">
        <v>18.7</v>
      </c>
      <c r="AO504" s="73">
        <v>21.2</v>
      </c>
      <c r="AP504" s="73">
        <v>25.9</v>
      </c>
      <c r="AQ504" s="73">
        <v>30.2</v>
      </c>
      <c r="AR504" s="73">
        <v>36.2</v>
      </c>
      <c r="AT504" s="71"/>
    </row>
    <row r="505" spans="31:46">
      <c r="AE505" s="51" t="str">
        <f>CONCATENATE(AF505,AG505,AH505)</f>
        <v>27105</v>
      </c>
      <c r="AF505" s="55">
        <v>27</v>
      </c>
      <c r="AG505" s="55">
        <v>10</v>
      </c>
      <c r="AH505" s="55">
        <v>5</v>
      </c>
      <c r="AI505" s="73">
        <v>4</v>
      </c>
      <c r="AJ505" s="73">
        <v>7.5</v>
      </c>
      <c r="AK505" s="73">
        <v>10.8</v>
      </c>
      <c r="AL505" s="73">
        <v>13.8</v>
      </c>
      <c r="AM505" s="73">
        <v>16.6</v>
      </c>
      <c r="AN505" s="73">
        <v>19.3</v>
      </c>
      <c r="AO505" s="73">
        <v>21.9</v>
      </c>
      <c r="AP505" s="73">
        <v>26.7</v>
      </c>
      <c r="AQ505" s="73">
        <v>31.1</v>
      </c>
      <c r="AR505" s="73">
        <v>37.3</v>
      </c>
      <c r="AT505" s="71"/>
    </row>
    <row r="506" spans="31:46">
      <c r="AE506" s="51" t="str">
        <f>CONCATENATE(AF506,AG506,AH506)</f>
        <v>28105</v>
      </c>
      <c r="AF506" s="55">
        <v>28</v>
      </c>
      <c r="AG506" s="55">
        <v>10</v>
      </c>
      <c r="AH506" s="55">
        <v>5</v>
      </c>
      <c r="AI506" s="73">
        <v>4.1</v>
      </c>
      <c r="AJ506" s="73">
        <v>7.8</v>
      </c>
      <c r="AK506" s="73">
        <v>11.1</v>
      </c>
      <c r="AL506" s="73">
        <v>14.2</v>
      </c>
      <c r="AM506" s="73">
        <v>17.1</v>
      </c>
      <c r="AN506" s="73">
        <v>19.9</v>
      </c>
      <c r="AO506" s="73">
        <v>22.5</v>
      </c>
      <c r="AP506" s="73">
        <v>27.5</v>
      </c>
      <c r="AQ506" s="73">
        <v>32.1</v>
      </c>
      <c r="AR506" s="73">
        <v>38.4</v>
      </c>
      <c r="AT506" s="71"/>
    </row>
    <row r="507" spans="31:46">
      <c r="AE507" s="51" t="str">
        <f>CONCATENATE(AF507,AG507,AH507)</f>
        <v>29105</v>
      </c>
      <c r="AF507" s="55">
        <v>29</v>
      </c>
      <c r="AG507" s="55">
        <v>10</v>
      </c>
      <c r="AH507" s="55">
        <v>5</v>
      </c>
      <c r="AI507" s="73">
        <v>4.3</v>
      </c>
      <c r="AJ507" s="73">
        <v>8</v>
      </c>
      <c r="AK507" s="73">
        <v>11.5</v>
      </c>
      <c r="AL507" s="73">
        <v>14.7</v>
      </c>
      <c r="AM507" s="73">
        <v>17.7</v>
      </c>
      <c r="AN507" s="73">
        <v>20.6</v>
      </c>
      <c r="AO507" s="73">
        <v>23.3</v>
      </c>
      <c r="AP507" s="73">
        <v>28.4</v>
      </c>
      <c r="AQ507" s="73">
        <v>33.1</v>
      </c>
      <c r="AR507" s="73">
        <v>39.6</v>
      </c>
      <c r="AT507" s="71"/>
    </row>
    <row r="508" spans="31:46">
      <c r="AE508" s="51" t="str">
        <f>CONCATENATE(AF508,AG508,AH508)</f>
        <v>30105</v>
      </c>
      <c r="AF508" s="55">
        <v>30</v>
      </c>
      <c r="AG508" s="55">
        <v>10</v>
      </c>
      <c r="AH508" s="55">
        <v>5</v>
      </c>
      <c r="AI508" s="73">
        <v>4.4</v>
      </c>
      <c r="AJ508" s="73">
        <v>8.3</v>
      </c>
      <c r="AK508" s="73">
        <v>11.9</v>
      </c>
      <c r="AL508" s="73">
        <v>15.2</v>
      </c>
      <c r="AM508" s="73">
        <v>18.3</v>
      </c>
      <c r="AN508" s="73">
        <v>21.3</v>
      </c>
      <c r="AO508" s="73">
        <v>24.1</v>
      </c>
      <c r="AP508" s="73">
        <v>29.3</v>
      </c>
      <c r="AQ508" s="73">
        <v>34.2</v>
      </c>
      <c r="AR508" s="73">
        <v>40.9</v>
      </c>
      <c r="AT508" s="71"/>
    </row>
    <row r="509" spans="31:46">
      <c r="AE509" s="51" t="str">
        <f>CONCATENATE(AF509,AG509,AH509)</f>
        <v>31105</v>
      </c>
      <c r="AF509" s="55">
        <v>31</v>
      </c>
      <c r="AG509" s="55">
        <v>10</v>
      </c>
      <c r="AH509" s="55">
        <v>5</v>
      </c>
      <c r="AI509" s="73">
        <v>4.6</v>
      </c>
      <c r="AJ509" s="73">
        <v>8.6</v>
      </c>
      <c r="AK509" s="73">
        <v>12.3</v>
      </c>
      <c r="AL509" s="73">
        <v>15.8</v>
      </c>
      <c r="AM509" s="73">
        <v>19</v>
      </c>
      <c r="AN509" s="73">
        <v>22.1</v>
      </c>
      <c r="AO509" s="73">
        <v>25</v>
      </c>
      <c r="AP509" s="73">
        <v>30.4</v>
      </c>
      <c r="AQ509" s="73">
        <v>35.4</v>
      </c>
      <c r="AR509" s="73">
        <v>42.4</v>
      </c>
      <c r="AT509" s="71"/>
    </row>
    <row r="510" spans="31:46">
      <c r="AE510" s="51" t="str">
        <f>CONCATENATE(AF510,AG510,AH510)</f>
        <v>32105</v>
      </c>
      <c r="AF510" s="55">
        <v>32</v>
      </c>
      <c r="AG510" s="55">
        <v>10</v>
      </c>
      <c r="AH510" s="55">
        <v>5</v>
      </c>
      <c r="AI510" s="73">
        <v>4.7</v>
      </c>
      <c r="AJ510" s="73">
        <v>8.9</v>
      </c>
      <c r="AK510" s="73">
        <v>12.8</v>
      </c>
      <c r="AL510" s="73">
        <v>16.4</v>
      </c>
      <c r="AM510" s="73">
        <v>19.7</v>
      </c>
      <c r="AN510" s="73">
        <v>22.9</v>
      </c>
      <c r="AO510" s="73">
        <v>25.9</v>
      </c>
      <c r="AP510" s="73">
        <v>31.5</v>
      </c>
      <c r="AQ510" s="73">
        <v>36.8</v>
      </c>
      <c r="AR510" s="73">
        <v>44</v>
      </c>
      <c r="AT510" s="71"/>
    </row>
    <row r="511" spans="31:46">
      <c r="AE511" s="51" t="str">
        <f>CONCATENATE(AF511,AG511,AH511)</f>
        <v>33105</v>
      </c>
      <c r="AF511" s="55">
        <v>33</v>
      </c>
      <c r="AG511" s="55">
        <v>10</v>
      </c>
      <c r="AH511" s="55">
        <v>5</v>
      </c>
      <c r="AI511" s="73">
        <v>4.9</v>
      </c>
      <c r="AJ511" s="73">
        <v>9.3</v>
      </c>
      <c r="AK511" s="73">
        <v>13.3</v>
      </c>
      <c r="AL511" s="73">
        <v>17</v>
      </c>
      <c r="AM511" s="73">
        <v>20.5</v>
      </c>
      <c r="AN511" s="73">
        <v>23.8</v>
      </c>
      <c r="AO511" s="73">
        <v>26.9</v>
      </c>
      <c r="AP511" s="73">
        <v>32.8</v>
      </c>
      <c r="AQ511" s="73">
        <v>38.2</v>
      </c>
      <c r="AR511" s="73">
        <v>45.7</v>
      </c>
      <c r="AT511" s="71"/>
    </row>
    <row r="512" spans="31:46">
      <c r="AE512" s="51" t="str">
        <f>CONCATENATE(AF512,AG512,AH512)</f>
        <v>34105</v>
      </c>
      <c r="AF512" s="55">
        <v>34</v>
      </c>
      <c r="AG512" s="55">
        <v>10</v>
      </c>
      <c r="AH512" s="55">
        <v>5</v>
      </c>
      <c r="AI512" s="73">
        <v>5.1</v>
      </c>
      <c r="AJ512" s="73">
        <v>9.7</v>
      </c>
      <c r="AK512" s="73">
        <v>13.8</v>
      </c>
      <c r="AL512" s="73">
        <v>17.7</v>
      </c>
      <c r="AM512" s="73">
        <v>21.3</v>
      </c>
      <c r="AN512" s="73">
        <v>24.8</v>
      </c>
      <c r="AO512" s="73">
        <v>28</v>
      </c>
      <c r="AP512" s="73">
        <v>34.2</v>
      </c>
      <c r="AQ512" s="73">
        <v>39.8</v>
      </c>
      <c r="AR512" s="73">
        <v>47.6</v>
      </c>
      <c r="AT512" s="71"/>
    </row>
    <row r="513" spans="31:46">
      <c r="AE513" s="51" t="str">
        <f>CONCATENATE(AF513,AG513,AH513)</f>
        <v>35105</v>
      </c>
      <c r="AF513" s="55">
        <v>35</v>
      </c>
      <c r="AG513" s="55">
        <v>10</v>
      </c>
      <c r="AH513" s="55">
        <v>5</v>
      </c>
      <c r="AI513" s="73">
        <v>5.3</v>
      </c>
      <c r="AJ513" s="73">
        <v>10.1</v>
      </c>
      <c r="AK513" s="73">
        <v>14.4</v>
      </c>
      <c r="AL513" s="73">
        <v>18.5</v>
      </c>
      <c r="AM513" s="73">
        <v>22.3</v>
      </c>
      <c r="AN513" s="73">
        <v>25.9</v>
      </c>
      <c r="AO513" s="73">
        <v>29.3</v>
      </c>
      <c r="AP513" s="73">
        <v>35.6</v>
      </c>
      <c r="AQ513" s="73">
        <v>41.6</v>
      </c>
      <c r="AR513" s="73">
        <v>49.7</v>
      </c>
      <c r="AT513" s="71"/>
    </row>
    <row r="514" spans="31:46">
      <c r="AE514" s="51" t="str">
        <f>CONCATENATE(AF514,AG514,AH514)</f>
        <v>36105</v>
      </c>
      <c r="AF514" s="55">
        <v>36</v>
      </c>
      <c r="AG514" s="55">
        <v>10</v>
      </c>
      <c r="AH514" s="55">
        <v>5</v>
      </c>
      <c r="AI514" s="73">
        <v>5.6</v>
      </c>
      <c r="AJ514" s="73">
        <v>10.5</v>
      </c>
      <c r="AK514" s="73">
        <v>15.1</v>
      </c>
      <c r="AL514" s="73">
        <v>19.3</v>
      </c>
      <c r="AM514" s="73">
        <v>23.3</v>
      </c>
      <c r="AN514" s="73">
        <v>27</v>
      </c>
      <c r="AO514" s="73">
        <v>30.6</v>
      </c>
      <c r="AP514" s="73">
        <v>37.3</v>
      </c>
      <c r="AQ514" s="73">
        <v>43.5</v>
      </c>
      <c r="AR514" s="73">
        <v>52</v>
      </c>
      <c r="AT514" s="71"/>
    </row>
    <row r="515" spans="31:46">
      <c r="AE515" s="51" t="str">
        <f>CONCATENATE(AF515,AG515,AH515)</f>
        <v>37105</v>
      </c>
      <c r="AF515" s="55">
        <v>37</v>
      </c>
      <c r="AG515" s="55">
        <v>10</v>
      </c>
      <c r="AH515" s="55">
        <v>5</v>
      </c>
      <c r="AI515" s="73">
        <v>5.8</v>
      </c>
      <c r="AJ515" s="73">
        <v>11</v>
      </c>
      <c r="AK515" s="73">
        <v>15.8</v>
      </c>
      <c r="AL515" s="73">
        <v>20.2</v>
      </c>
      <c r="AM515" s="73">
        <v>24.4</v>
      </c>
      <c r="AN515" s="73">
        <v>28.3</v>
      </c>
      <c r="AO515" s="73">
        <v>32</v>
      </c>
      <c r="AP515" s="73">
        <v>39.1</v>
      </c>
      <c r="AQ515" s="73">
        <v>45.6</v>
      </c>
      <c r="AR515" s="73">
        <v>54.6</v>
      </c>
      <c r="AT515" s="71"/>
    </row>
    <row r="516" spans="31:46">
      <c r="AE516" s="51" t="str">
        <f t="shared" ref="AE516:AE579" si="11">CONCATENATE(AF516,AG516,AH516)</f>
        <v>38105</v>
      </c>
      <c r="AF516" s="55">
        <v>38</v>
      </c>
      <c r="AG516" s="55">
        <v>10</v>
      </c>
      <c r="AH516" s="55">
        <v>5</v>
      </c>
      <c r="AI516" s="73">
        <v>6.1</v>
      </c>
      <c r="AJ516" s="73">
        <v>11.5</v>
      </c>
      <c r="AK516" s="73">
        <v>16.5</v>
      </c>
      <c r="AL516" s="73">
        <v>21.2</v>
      </c>
      <c r="AM516" s="73">
        <v>25.6</v>
      </c>
      <c r="AN516" s="73">
        <v>29.7</v>
      </c>
      <c r="AO516" s="73">
        <v>33.6</v>
      </c>
      <c r="AP516" s="73">
        <v>41</v>
      </c>
      <c r="AQ516" s="73">
        <v>47.9</v>
      </c>
      <c r="AR516" s="73">
        <v>57.4</v>
      </c>
      <c r="AT516" s="71"/>
    </row>
    <row r="517" spans="31:46">
      <c r="AE517" s="51" t="str">
        <f>CONCATENATE(AF517,AG517,AH517)</f>
        <v>39105</v>
      </c>
      <c r="AF517" s="55">
        <v>39</v>
      </c>
      <c r="AG517" s="55">
        <v>10</v>
      </c>
      <c r="AH517" s="55">
        <v>5</v>
      </c>
      <c r="AI517" s="73">
        <v>6.4</v>
      </c>
      <c r="AJ517" s="73">
        <v>12.1</v>
      </c>
      <c r="AK517" s="73">
        <v>17.4</v>
      </c>
      <c r="AL517" s="73">
        <v>22.3</v>
      </c>
      <c r="AM517" s="73">
        <v>26.9</v>
      </c>
      <c r="AN517" s="73">
        <v>31.2</v>
      </c>
      <c r="AO517" s="73">
        <v>35.4</v>
      </c>
      <c r="AP517" s="73">
        <v>43.2</v>
      </c>
      <c r="AQ517" s="73">
        <v>50.4</v>
      </c>
      <c r="AR517" s="73">
        <v>60.5</v>
      </c>
      <c r="AT517" s="71"/>
    </row>
    <row r="518" spans="31:46">
      <c r="AE518" s="51" t="str">
        <f>CONCATENATE(AF518,AG518,AH518)</f>
        <v>40105</v>
      </c>
      <c r="AF518" s="55">
        <v>40</v>
      </c>
      <c r="AG518" s="55">
        <v>10</v>
      </c>
      <c r="AH518" s="55">
        <v>5</v>
      </c>
      <c r="AI518" s="73">
        <v>6.7</v>
      </c>
      <c r="AJ518" s="73">
        <v>12.7</v>
      </c>
      <c r="AK518" s="73">
        <v>18.3</v>
      </c>
      <c r="AL518" s="73">
        <v>23.5</v>
      </c>
      <c r="AM518" s="73">
        <v>28.3</v>
      </c>
      <c r="AN518" s="73">
        <v>32.9</v>
      </c>
      <c r="AO518" s="73">
        <v>37.3</v>
      </c>
      <c r="AP518" s="73">
        <v>45.6</v>
      </c>
      <c r="AQ518" s="73">
        <v>53.3</v>
      </c>
      <c r="AR518" s="73">
        <v>64</v>
      </c>
      <c r="AT518" s="71"/>
    </row>
    <row r="519" spans="31:46">
      <c r="AE519" s="51" t="str">
        <f>CONCATENATE(AF519,AG519,AH519)</f>
        <v>41105</v>
      </c>
      <c r="AF519" s="55">
        <v>41</v>
      </c>
      <c r="AG519" s="55">
        <v>10</v>
      </c>
      <c r="AH519" s="55">
        <v>5</v>
      </c>
      <c r="AI519" s="73">
        <v>7.1</v>
      </c>
      <c r="AJ519" s="73">
        <v>13.4</v>
      </c>
      <c r="AK519" s="73">
        <v>19.3</v>
      </c>
      <c r="AL519" s="73">
        <v>24.8</v>
      </c>
      <c r="AM519" s="73">
        <v>29.9</v>
      </c>
      <c r="AN519" s="73">
        <v>34.8</v>
      </c>
      <c r="AO519" s="73">
        <v>39.5</v>
      </c>
      <c r="AP519" s="73">
        <v>48.3</v>
      </c>
      <c r="AQ519" s="73">
        <v>56.4</v>
      </c>
      <c r="AR519" s="73">
        <v>67.8</v>
      </c>
      <c r="AT519" s="71"/>
    </row>
    <row r="520" spans="31:46">
      <c r="AE520" s="51" t="str">
        <f>CONCATENATE(AF520,AG520,AH520)</f>
        <v>42105</v>
      </c>
      <c r="AF520" s="55">
        <v>42</v>
      </c>
      <c r="AG520" s="55">
        <v>10</v>
      </c>
      <c r="AH520" s="55">
        <v>5</v>
      </c>
      <c r="AI520" s="73">
        <v>7.5</v>
      </c>
      <c r="AJ520" s="73">
        <v>14.2</v>
      </c>
      <c r="AK520" s="73">
        <v>20.4</v>
      </c>
      <c r="AL520" s="73">
        <v>26.2</v>
      </c>
      <c r="AM520" s="73">
        <v>31.7</v>
      </c>
      <c r="AN520" s="73">
        <v>36.9</v>
      </c>
      <c r="AO520" s="73">
        <v>41.9</v>
      </c>
      <c r="AP520" s="73">
        <v>51.2</v>
      </c>
      <c r="AQ520" s="73">
        <v>59.9</v>
      </c>
      <c r="AR520" s="73">
        <v>72.1</v>
      </c>
      <c r="AT520" s="71"/>
    </row>
    <row r="521" spans="31:46">
      <c r="AE521" s="51" t="str">
        <f>CONCATENATE(AF521,AG521,AH521)</f>
        <v>43105</v>
      </c>
      <c r="AF521" s="55">
        <v>43</v>
      </c>
      <c r="AG521" s="55">
        <v>10</v>
      </c>
      <c r="AH521" s="55">
        <v>5</v>
      </c>
      <c r="AI521" s="73">
        <v>7.9</v>
      </c>
      <c r="AJ521" s="73">
        <v>15</v>
      </c>
      <c r="AK521" s="73">
        <v>21.6</v>
      </c>
      <c r="AL521" s="73">
        <v>27.8</v>
      </c>
      <c r="AM521" s="73">
        <v>33.6</v>
      </c>
      <c r="AN521" s="73">
        <v>39.2</v>
      </c>
      <c r="AO521" s="73">
        <v>44.5</v>
      </c>
      <c r="AP521" s="73">
        <v>54.5</v>
      </c>
      <c r="AQ521" s="73">
        <v>63.8</v>
      </c>
      <c r="AR521" s="73">
        <v>76.9</v>
      </c>
      <c r="AT521" s="71"/>
    </row>
    <row r="522" spans="31:46">
      <c r="AE522" s="51" t="str">
        <f>CONCATENATE(AF522,AG522,AH522)</f>
        <v>44105</v>
      </c>
      <c r="AF522" s="55">
        <v>44</v>
      </c>
      <c r="AG522" s="55">
        <v>10</v>
      </c>
      <c r="AH522" s="55">
        <v>5</v>
      </c>
      <c r="AI522" s="73">
        <v>8.4</v>
      </c>
      <c r="AJ522" s="73">
        <v>16</v>
      </c>
      <c r="AK522" s="73">
        <v>23</v>
      </c>
      <c r="AL522" s="73">
        <v>29.6</v>
      </c>
      <c r="AM522" s="73">
        <v>35.8</v>
      </c>
      <c r="AN522" s="73">
        <v>41.7</v>
      </c>
      <c r="AO522" s="73">
        <v>47.4</v>
      </c>
      <c r="AP522" s="73">
        <v>58.1</v>
      </c>
      <c r="AQ522" s="73">
        <v>68.1</v>
      </c>
      <c r="AR522" s="73">
        <v>82.2</v>
      </c>
      <c r="AT522" s="71"/>
    </row>
    <row r="523" spans="31:46">
      <c r="AE523" s="51" t="str">
        <f>CONCATENATE(AF523,AG523,AH523)</f>
        <v>45105</v>
      </c>
      <c r="AF523" s="55">
        <v>45</v>
      </c>
      <c r="AG523" s="55">
        <v>10</v>
      </c>
      <c r="AH523" s="55">
        <v>5</v>
      </c>
      <c r="AI523" s="73">
        <v>8.9</v>
      </c>
      <c r="AJ523" s="73">
        <v>17</v>
      </c>
      <c r="AK523" s="73">
        <v>24.4</v>
      </c>
      <c r="AL523" s="73">
        <v>31.5</v>
      </c>
      <c r="AM523" s="73">
        <v>38.1</v>
      </c>
      <c r="AN523" s="73">
        <v>44.5</v>
      </c>
      <c r="AO523" s="73">
        <v>50.5</v>
      </c>
      <c r="AP523" s="73">
        <v>62</v>
      </c>
      <c r="AQ523" s="73">
        <v>72.8</v>
      </c>
      <c r="AR523" s="73">
        <v>88</v>
      </c>
      <c r="AT523" s="71"/>
    </row>
    <row r="524" spans="31:46">
      <c r="AE524" s="51" t="str">
        <f>CONCATENATE(AF524,AG524,AH524)</f>
        <v>46105</v>
      </c>
      <c r="AF524" s="55">
        <v>46</v>
      </c>
      <c r="AG524" s="55">
        <v>10</v>
      </c>
      <c r="AH524" s="55">
        <v>5</v>
      </c>
      <c r="AI524" s="73">
        <v>9.5</v>
      </c>
      <c r="AJ524" s="73">
        <v>18.1</v>
      </c>
      <c r="AK524" s="73">
        <v>26</v>
      </c>
      <c r="AL524" s="73">
        <v>33.6</v>
      </c>
      <c r="AM524" s="73">
        <v>40.7</v>
      </c>
      <c r="AN524" s="73">
        <v>47.5</v>
      </c>
      <c r="AO524" s="73">
        <v>54</v>
      </c>
      <c r="AP524" s="73">
        <v>66.4</v>
      </c>
      <c r="AQ524" s="73">
        <v>78</v>
      </c>
      <c r="AR524" s="73">
        <v>94.4</v>
      </c>
      <c r="AT524" s="71"/>
    </row>
    <row r="525" spans="31:46">
      <c r="AE525" s="51" t="str">
        <f>CONCATENATE(AF525,AG525,AH525)</f>
        <v>47105</v>
      </c>
      <c r="AF525" s="55">
        <v>47</v>
      </c>
      <c r="AG525" s="55">
        <v>10</v>
      </c>
      <c r="AH525" s="55">
        <v>5</v>
      </c>
      <c r="AI525" s="73">
        <v>10.1</v>
      </c>
      <c r="AJ525" s="73">
        <v>19.2</v>
      </c>
      <c r="AK525" s="73">
        <v>27.8</v>
      </c>
      <c r="AL525" s="73">
        <v>35.8</v>
      </c>
      <c r="AM525" s="73">
        <v>43.5</v>
      </c>
      <c r="AN525" s="73">
        <v>50.8</v>
      </c>
      <c r="AO525" s="73">
        <v>57.8</v>
      </c>
      <c r="AP525" s="73">
        <v>71.1</v>
      </c>
      <c r="AQ525" s="73">
        <v>83.7</v>
      </c>
      <c r="AR525" s="73">
        <v>101.3</v>
      </c>
      <c r="AT525" s="71"/>
    </row>
    <row r="526" spans="31:46">
      <c r="AE526" s="51" t="str">
        <f>CONCATENATE(AF526,AG526,AH526)</f>
        <v>48105</v>
      </c>
      <c r="AF526" s="55">
        <v>48</v>
      </c>
      <c r="AG526" s="55">
        <v>10</v>
      </c>
      <c r="AH526" s="55">
        <v>5</v>
      </c>
      <c r="AI526" s="73">
        <v>10.7</v>
      </c>
      <c r="AJ526" s="73">
        <v>20.5</v>
      </c>
      <c r="AK526" s="73">
        <v>29.7</v>
      </c>
      <c r="AL526" s="73">
        <v>38.3</v>
      </c>
      <c r="AM526" s="73">
        <v>46.5</v>
      </c>
      <c r="AN526" s="73">
        <v>54.3</v>
      </c>
      <c r="AO526" s="73">
        <v>61.9</v>
      </c>
      <c r="AP526" s="73">
        <v>76.2</v>
      </c>
      <c r="AQ526" s="73">
        <v>89.8</v>
      </c>
      <c r="AR526" s="73">
        <v>108.9</v>
      </c>
      <c r="AT526" s="71"/>
    </row>
    <row r="527" spans="31:46">
      <c r="AE527" s="51" t="str">
        <f>CONCATENATE(AF527,AG527,AH527)</f>
        <v>49105</v>
      </c>
      <c r="AF527" s="55">
        <v>49</v>
      </c>
      <c r="AG527" s="55">
        <v>10</v>
      </c>
      <c r="AH527" s="55">
        <v>5</v>
      </c>
      <c r="AI527" s="73">
        <v>11.4</v>
      </c>
      <c r="AJ527" s="73">
        <v>21.9</v>
      </c>
      <c r="AK527" s="73">
        <v>31.7</v>
      </c>
      <c r="AL527" s="73">
        <v>40.9</v>
      </c>
      <c r="AM527" s="73">
        <v>49.7</v>
      </c>
      <c r="AN527" s="73">
        <v>58.2</v>
      </c>
      <c r="AO527" s="73">
        <v>66.3</v>
      </c>
      <c r="AP527" s="73">
        <v>81.8</v>
      </c>
      <c r="AQ527" s="73">
        <v>96.4</v>
      </c>
      <c r="AR527" s="73">
        <v>117.1</v>
      </c>
      <c r="AT527" s="71"/>
    </row>
    <row r="528" spans="31:46">
      <c r="AE528" s="51" t="str">
        <f>CONCATENATE(AF528,AG528,AH528)</f>
        <v>50105</v>
      </c>
      <c r="AF528" s="55">
        <v>50</v>
      </c>
      <c r="AG528" s="55">
        <v>10</v>
      </c>
      <c r="AH528" s="55">
        <v>5</v>
      </c>
      <c r="AI528" s="73">
        <v>12.2</v>
      </c>
      <c r="AJ528" s="73">
        <v>23.4</v>
      </c>
      <c r="AK528" s="73">
        <v>33.8</v>
      </c>
      <c r="AL528" s="73">
        <v>43.8</v>
      </c>
      <c r="AM528" s="73">
        <v>53.2</v>
      </c>
      <c r="AN528" s="73">
        <v>62.3</v>
      </c>
      <c r="AO528" s="73">
        <v>71</v>
      </c>
      <c r="AP528" s="73">
        <v>87.7</v>
      </c>
      <c r="AQ528" s="73">
        <v>103.5</v>
      </c>
      <c r="AR528" s="73">
        <v>125.9</v>
      </c>
      <c r="AT528" s="71"/>
    </row>
    <row r="529" spans="31:46">
      <c r="AE529" s="51" t="str">
        <f>CONCATENATE(AF529,AG529,AH529)</f>
        <v>51105</v>
      </c>
      <c r="AF529" s="55">
        <v>51</v>
      </c>
      <c r="AG529" s="55">
        <v>10</v>
      </c>
      <c r="AH529" s="55">
        <v>5</v>
      </c>
      <c r="AI529" s="73">
        <v>13</v>
      </c>
      <c r="AJ529" s="73">
        <v>24.9</v>
      </c>
      <c r="AK529" s="73">
        <v>36.2</v>
      </c>
      <c r="AL529" s="73">
        <v>46.8</v>
      </c>
      <c r="AM529" s="73">
        <v>57</v>
      </c>
      <c r="AN529" s="73">
        <v>66.7</v>
      </c>
      <c r="AO529" s="73">
        <v>76.1</v>
      </c>
      <c r="AP529" s="73">
        <v>94.1</v>
      </c>
      <c r="AQ529" s="73">
        <v>111.2</v>
      </c>
      <c r="AR529" s="73">
        <v>135.3</v>
      </c>
      <c r="AT529" s="71"/>
    </row>
    <row r="530" spans="31:46">
      <c r="AE530" s="51" t="str">
        <f>CONCATENATE(AF530,AG530,AH530)</f>
        <v>52105</v>
      </c>
      <c r="AF530" s="55">
        <v>52</v>
      </c>
      <c r="AG530" s="55">
        <v>10</v>
      </c>
      <c r="AH530" s="55">
        <v>5</v>
      </c>
      <c r="AI530" s="73">
        <v>13.8</v>
      </c>
      <c r="AJ530" s="73">
        <v>26.6</v>
      </c>
      <c r="AK530" s="73">
        <v>38.6</v>
      </c>
      <c r="AL530" s="73">
        <v>50.1</v>
      </c>
      <c r="AM530" s="73">
        <v>61</v>
      </c>
      <c r="AN530" s="73">
        <v>71.5</v>
      </c>
      <c r="AO530" s="73">
        <v>81.6</v>
      </c>
      <c r="AP530" s="73">
        <v>101</v>
      </c>
      <c r="AQ530" s="73">
        <v>119.4</v>
      </c>
      <c r="AR530" s="73">
        <v>145.5</v>
      </c>
      <c r="AT530" s="71"/>
    </row>
    <row r="531" spans="31:46">
      <c r="AE531" s="51" t="str">
        <f>CONCATENATE(AF531,AG531,AH531)</f>
        <v>53105</v>
      </c>
      <c r="AF531" s="55">
        <v>53</v>
      </c>
      <c r="AG531" s="55">
        <v>10</v>
      </c>
      <c r="AH531" s="55">
        <v>5</v>
      </c>
      <c r="AI531" s="73">
        <v>14.8</v>
      </c>
      <c r="AJ531" s="73">
        <v>28.4</v>
      </c>
      <c r="AK531" s="73">
        <v>41.3</v>
      </c>
      <c r="AL531" s="73">
        <v>53.6</v>
      </c>
      <c r="AM531" s="73">
        <v>65.3</v>
      </c>
      <c r="AN531" s="73">
        <v>76.6</v>
      </c>
      <c r="AO531" s="73">
        <v>87.5</v>
      </c>
      <c r="AP531" s="73">
        <v>108.4</v>
      </c>
      <c r="AQ531" s="73">
        <v>128.2</v>
      </c>
      <c r="AR531" s="73">
        <v>156.4</v>
      </c>
      <c r="AT531" s="71"/>
    </row>
    <row r="532" spans="31:46">
      <c r="AE532" s="51" t="str">
        <f>CONCATENATE(AF532,AG532,AH532)</f>
        <v>54105</v>
      </c>
      <c r="AF532" s="55">
        <v>54</v>
      </c>
      <c r="AG532" s="55">
        <v>10</v>
      </c>
      <c r="AH532" s="55">
        <v>5</v>
      </c>
      <c r="AI532" s="73">
        <v>15.8</v>
      </c>
      <c r="AJ532" s="73">
        <v>30.4</v>
      </c>
      <c r="AK532" s="73">
        <v>44.2</v>
      </c>
      <c r="AL532" s="73">
        <v>57.4</v>
      </c>
      <c r="AM532" s="73">
        <v>70</v>
      </c>
      <c r="AN532" s="73">
        <v>82.1</v>
      </c>
      <c r="AO532" s="73">
        <v>93.8</v>
      </c>
      <c r="AP532" s="73">
        <v>116.3</v>
      </c>
      <c r="AQ532" s="73">
        <v>137.7</v>
      </c>
      <c r="AR532" s="73">
        <v>168.2</v>
      </c>
      <c r="AT532" s="71"/>
    </row>
    <row r="533" spans="31:46">
      <c r="AE533" s="51" t="str">
        <f>CONCATENATE(AF533,AG533,AH533)</f>
        <v>55105</v>
      </c>
      <c r="AF533" s="55">
        <v>55</v>
      </c>
      <c r="AG533" s="55">
        <v>10</v>
      </c>
      <c r="AH533" s="55">
        <v>5</v>
      </c>
      <c r="AI533" s="73">
        <v>16.9</v>
      </c>
      <c r="AJ533" s="73">
        <v>32.6</v>
      </c>
      <c r="AK533" s="73">
        <v>47.4</v>
      </c>
      <c r="AL533" s="73">
        <v>61.5</v>
      </c>
      <c r="AM533" s="73">
        <v>75.1</v>
      </c>
      <c r="AN533" s="73">
        <v>88.1</v>
      </c>
      <c r="AO533" s="73">
        <v>100.8</v>
      </c>
      <c r="AP533" s="73">
        <v>125.1</v>
      </c>
      <c r="AQ533" s="73">
        <v>148.1</v>
      </c>
      <c r="AR533" s="73">
        <v>181</v>
      </c>
      <c r="AT533" s="71"/>
    </row>
    <row r="534" spans="31:46">
      <c r="AE534" s="51" t="str">
        <f>CONCATENATE(AF534,AG534,AH534)</f>
        <v>18155</v>
      </c>
      <c r="AF534" s="55">
        <v>18</v>
      </c>
      <c r="AG534" s="55">
        <v>15</v>
      </c>
      <c r="AH534" s="55">
        <v>5</v>
      </c>
      <c r="AI534" s="73">
        <v>3.1</v>
      </c>
      <c r="AJ534" s="73">
        <v>5.7</v>
      </c>
      <c r="AK534" s="73">
        <v>8.2</v>
      </c>
      <c r="AL534" s="73">
        <v>10.6</v>
      </c>
      <c r="AM534" s="73">
        <v>12.8</v>
      </c>
      <c r="AN534" s="73">
        <v>14.9</v>
      </c>
      <c r="AO534" s="73">
        <v>17</v>
      </c>
      <c r="AP534" s="73">
        <v>20.8</v>
      </c>
      <c r="AQ534" s="73">
        <v>24.4</v>
      </c>
      <c r="AR534" s="73">
        <v>29.4</v>
      </c>
      <c r="AT534" s="71"/>
    </row>
    <row r="535" spans="31:46">
      <c r="AE535" s="51" t="str">
        <f>CONCATENATE(AF535,AG535,AH535)</f>
        <v>19155</v>
      </c>
      <c r="AF535" s="55">
        <v>19</v>
      </c>
      <c r="AG535" s="55">
        <v>15</v>
      </c>
      <c r="AH535" s="55">
        <v>5</v>
      </c>
      <c r="AI535" s="73">
        <v>3.2</v>
      </c>
      <c r="AJ535" s="73">
        <v>5.9</v>
      </c>
      <c r="AK535" s="73">
        <v>8.5</v>
      </c>
      <c r="AL535" s="73">
        <v>10.9</v>
      </c>
      <c r="AM535" s="73">
        <v>13.2</v>
      </c>
      <c r="AN535" s="73">
        <v>15.4</v>
      </c>
      <c r="AO535" s="73">
        <v>17.5</v>
      </c>
      <c r="AP535" s="73">
        <v>21.4</v>
      </c>
      <c r="AQ535" s="73">
        <v>25.1</v>
      </c>
      <c r="AR535" s="73">
        <v>30.2</v>
      </c>
      <c r="AT535" s="71"/>
    </row>
    <row r="536" spans="31:46">
      <c r="AE536" s="51" t="str">
        <f>CONCATENATE(AF536,AG536,AH536)</f>
        <v>20155</v>
      </c>
      <c r="AF536" s="55">
        <v>20</v>
      </c>
      <c r="AG536" s="55">
        <v>15</v>
      </c>
      <c r="AH536" s="55">
        <v>5</v>
      </c>
      <c r="AI536" s="73">
        <v>3.3</v>
      </c>
      <c r="AJ536" s="73">
        <v>6.1</v>
      </c>
      <c r="AK536" s="73">
        <v>8.8</v>
      </c>
      <c r="AL536" s="73">
        <v>11.3</v>
      </c>
      <c r="AM536" s="73">
        <v>13.6</v>
      </c>
      <c r="AN536" s="73">
        <v>15.8</v>
      </c>
      <c r="AO536" s="73">
        <v>18</v>
      </c>
      <c r="AP536" s="73">
        <v>22</v>
      </c>
      <c r="AQ536" s="73">
        <v>25.8</v>
      </c>
      <c r="AR536" s="73">
        <v>31.1</v>
      </c>
      <c r="AT536" s="71"/>
    </row>
    <row r="537" spans="31:46">
      <c r="AE537" s="51" t="str">
        <f>CONCATENATE(AF537,AG537,AH537)</f>
        <v>21155</v>
      </c>
      <c r="AF537" s="55">
        <v>21</v>
      </c>
      <c r="AG537" s="55">
        <v>15</v>
      </c>
      <c r="AH537" s="55">
        <v>5</v>
      </c>
      <c r="AI537" s="73">
        <v>3.4</v>
      </c>
      <c r="AJ537" s="73">
        <v>6.3</v>
      </c>
      <c r="AK537" s="73">
        <v>9</v>
      </c>
      <c r="AL537" s="73">
        <v>11.6</v>
      </c>
      <c r="AM537" s="73">
        <v>14</v>
      </c>
      <c r="AN537" s="73">
        <v>16.3</v>
      </c>
      <c r="AO537" s="73">
        <v>18.5</v>
      </c>
      <c r="AP537" s="73">
        <v>22.6</v>
      </c>
      <c r="AQ537" s="73">
        <v>26.5</v>
      </c>
      <c r="AR537" s="73">
        <v>31.9</v>
      </c>
      <c r="AT537" s="71"/>
    </row>
    <row r="538" spans="31:46">
      <c r="AE538" s="51" t="str">
        <f>CONCATENATE(AF538,AG538,AH538)</f>
        <v>22155</v>
      </c>
      <c r="AF538" s="55">
        <v>22</v>
      </c>
      <c r="AG538" s="55">
        <v>15</v>
      </c>
      <c r="AH538" s="55">
        <v>5</v>
      </c>
      <c r="AI538" s="73">
        <v>3.4</v>
      </c>
      <c r="AJ538" s="73">
        <v>6.5</v>
      </c>
      <c r="AK538" s="73">
        <v>9.3</v>
      </c>
      <c r="AL538" s="73">
        <v>11.9</v>
      </c>
      <c r="AM538" s="73">
        <v>14.4</v>
      </c>
      <c r="AN538" s="73">
        <v>16.8</v>
      </c>
      <c r="AO538" s="73">
        <v>19</v>
      </c>
      <c r="AP538" s="73">
        <v>23.3</v>
      </c>
      <c r="AQ538" s="73">
        <v>27.2</v>
      </c>
      <c r="AR538" s="73">
        <v>32.8</v>
      </c>
      <c r="AT538" s="71"/>
    </row>
    <row r="539" spans="31:46">
      <c r="AE539" s="51" t="str">
        <f>CONCATENATE(AF539,AG539,AH539)</f>
        <v>23155</v>
      </c>
      <c r="AF539" s="55">
        <v>23</v>
      </c>
      <c r="AG539" s="55">
        <v>15</v>
      </c>
      <c r="AH539" s="55">
        <v>5</v>
      </c>
      <c r="AI539" s="73">
        <v>3.6</v>
      </c>
      <c r="AJ539" s="73">
        <v>6.7</v>
      </c>
      <c r="AK539" s="73">
        <v>9.6</v>
      </c>
      <c r="AL539" s="73">
        <v>12.3</v>
      </c>
      <c r="AM539" s="73">
        <v>14.8</v>
      </c>
      <c r="AN539" s="73">
        <v>17.3</v>
      </c>
      <c r="AO539" s="73">
        <v>19.6</v>
      </c>
      <c r="AP539" s="73">
        <v>23.9</v>
      </c>
      <c r="AQ539" s="73">
        <v>28</v>
      </c>
      <c r="AR539" s="73">
        <v>33.6</v>
      </c>
      <c r="AT539" s="71"/>
    </row>
    <row r="540" spans="31:46">
      <c r="AE540" s="51" t="str">
        <f>CONCATENATE(AF540,AG540,AH540)</f>
        <v>24155</v>
      </c>
      <c r="AF540" s="55">
        <v>24</v>
      </c>
      <c r="AG540" s="55">
        <v>15</v>
      </c>
      <c r="AH540" s="55">
        <v>5</v>
      </c>
      <c r="AI540" s="73">
        <v>3.7</v>
      </c>
      <c r="AJ540" s="73">
        <v>6.9</v>
      </c>
      <c r="AK540" s="73">
        <v>9.9</v>
      </c>
      <c r="AL540" s="73">
        <v>12.6</v>
      </c>
      <c r="AM540" s="73">
        <v>15.3</v>
      </c>
      <c r="AN540" s="73">
        <v>17.8</v>
      </c>
      <c r="AO540" s="73">
        <v>20.1</v>
      </c>
      <c r="AP540" s="73">
        <v>24.6</v>
      </c>
      <c r="AQ540" s="73">
        <v>28.8</v>
      </c>
      <c r="AR540" s="73">
        <v>34.6</v>
      </c>
      <c r="AT540" s="71"/>
    </row>
    <row r="541" spans="31:46">
      <c r="AE541" s="51" t="str">
        <f>CONCATENATE(AF541,AG541,AH541)</f>
        <v>25155</v>
      </c>
      <c r="AF541" s="55">
        <v>25</v>
      </c>
      <c r="AG541" s="55">
        <v>15</v>
      </c>
      <c r="AH541" s="55">
        <v>5</v>
      </c>
      <c r="AI541" s="73">
        <v>3.8</v>
      </c>
      <c r="AJ541" s="73">
        <v>7.1</v>
      </c>
      <c r="AK541" s="73">
        <v>10.2</v>
      </c>
      <c r="AL541" s="73">
        <v>13</v>
      </c>
      <c r="AM541" s="73">
        <v>15.7</v>
      </c>
      <c r="AN541" s="73">
        <v>18.3</v>
      </c>
      <c r="AO541" s="73">
        <v>20.7</v>
      </c>
      <c r="AP541" s="73">
        <v>25.3</v>
      </c>
      <c r="AQ541" s="73">
        <v>29.6</v>
      </c>
      <c r="AR541" s="73">
        <v>35.5</v>
      </c>
      <c r="AT541" s="71"/>
    </row>
    <row r="542" spans="31:46">
      <c r="AE542" s="51" t="str">
        <f>CONCATENATE(AF542,AG542,AH542)</f>
        <v>26155</v>
      </c>
      <c r="AF542" s="55">
        <v>26</v>
      </c>
      <c r="AG542" s="55">
        <v>15</v>
      </c>
      <c r="AH542" s="55">
        <v>5</v>
      </c>
      <c r="AI542" s="73">
        <v>3.9</v>
      </c>
      <c r="AJ542" s="73">
        <v>7.3</v>
      </c>
      <c r="AK542" s="73">
        <v>10.5</v>
      </c>
      <c r="AL542" s="73">
        <v>13.5</v>
      </c>
      <c r="AM542" s="73">
        <v>16.2</v>
      </c>
      <c r="AN542" s="73">
        <v>18.9</v>
      </c>
      <c r="AO542" s="73">
        <v>21.4</v>
      </c>
      <c r="AP542" s="73">
        <v>26.1</v>
      </c>
      <c r="AQ542" s="73">
        <v>30.5</v>
      </c>
      <c r="AR542" s="73">
        <v>36.6</v>
      </c>
      <c r="AT542" s="71"/>
    </row>
    <row r="543" spans="31:46">
      <c r="AE543" s="51" t="str">
        <f>CONCATENATE(AF543,AG543,AH543)</f>
        <v>27155</v>
      </c>
      <c r="AF543" s="55">
        <v>27</v>
      </c>
      <c r="AG543" s="55">
        <v>15</v>
      </c>
      <c r="AH543" s="55">
        <v>5</v>
      </c>
      <c r="AI543" s="73">
        <v>4</v>
      </c>
      <c r="AJ543" s="73">
        <v>7.6</v>
      </c>
      <c r="AK543" s="73">
        <v>10.9</v>
      </c>
      <c r="AL543" s="73">
        <v>13.9</v>
      </c>
      <c r="AM543" s="73">
        <v>16.8</v>
      </c>
      <c r="AN543" s="73">
        <v>19.5</v>
      </c>
      <c r="AO543" s="73">
        <v>22.1</v>
      </c>
      <c r="AP543" s="73">
        <v>27</v>
      </c>
      <c r="AQ543" s="73">
        <v>31.5</v>
      </c>
      <c r="AR543" s="73">
        <v>37.8</v>
      </c>
      <c r="AT543" s="71"/>
    </row>
    <row r="544" spans="31:46">
      <c r="AE544" s="51" t="str">
        <f>CONCATENATE(AF544,AG544,AH544)</f>
        <v>28155</v>
      </c>
      <c r="AF544" s="55">
        <v>28</v>
      </c>
      <c r="AG544" s="55">
        <v>15</v>
      </c>
      <c r="AH544" s="55">
        <v>5</v>
      </c>
      <c r="AI544" s="73">
        <v>4.2</v>
      </c>
      <c r="AJ544" s="73">
        <v>7.8</v>
      </c>
      <c r="AK544" s="73">
        <v>11.2</v>
      </c>
      <c r="AL544" s="73">
        <v>14.4</v>
      </c>
      <c r="AM544" s="73">
        <v>17.4</v>
      </c>
      <c r="AN544" s="73">
        <v>20.2</v>
      </c>
      <c r="AO544" s="73">
        <v>22.9</v>
      </c>
      <c r="AP544" s="73">
        <v>27.9</v>
      </c>
      <c r="AQ544" s="73">
        <v>32.6</v>
      </c>
      <c r="AR544" s="73">
        <v>39</v>
      </c>
      <c r="AT544" s="71"/>
    </row>
    <row r="545" spans="31:46">
      <c r="AE545" s="51" t="str">
        <f>CONCATENATE(AF545,AG545,AH545)</f>
        <v>29155</v>
      </c>
      <c r="AF545" s="55">
        <v>29</v>
      </c>
      <c r="AG545" s="55">
        <v>15</v>
      </c>
      <c r="AH545" s="55">
        <v>5</v>
      </c>
      <c r="AI545" s="73">
        <v>4.3</v>
      </c>
      <c r="AJ545" s="73">
        <v>8.1</v>
      </c>
      <c r="AK545" s="73">
        <v>11.6</v>
      </c>
      <c r="AL545" s="73">
        <v>14.9</v>
      </c>
      <c r="AM545" s="73">
        <v>18</v>
      </c>
      <c r="AN545" s="73">
        <v>20.9</v>
      </c>
      <c r="AO545" s="73">
        <v>23.7</v>
      </c>
      <c r="AP545" s="73">
        <v>28.9</v>
      </c>
      <c r="AQ545" s="73">
        <v>33.7</v>
      </c>
      <c r="AR545" s="73">
        <v>40.4</v>
      </c>
      <c r="AT545" s="71"/>
    </row>
    <row r="546" spans="31:46">
      <c r="AE546" s="51" t="str">
        <f>CONCATENATE(AF546,AG546,AH546)</f>
        <v>30155</v>
      </c>
      <c r="AF546" s="55">
        <v>30</v>
      </c>
      <c r="AG546" s="55">
        <v>15</v>
      </c>
      <c r="AH546" s="55">
        <v>5</v>
      </c>
      <c r="AI546" s="73">
        <v>4.5</v>
      </c>
      <c r="AJ546" s="73">
        <v>8.4</v>
      </c>
      <c r="AK546" s="73">
        <v>12.1</v>
      </c>
      <c r="AL546" s="73">
        <v>15.5</v>
      </c>
      <c r="AM546" s="73">
        <v>18.7</v>
      </c>
      <c r="AN546" s="73">
        <v>21.7</v>
      </c>
      <c r="AO546" s="73">
        <v>24.6</v>
      </c>
      <c r="AP546" s="73">
        <v>30</v>
      </c>
      <c r="AQ546" s="73">
        <v>35</v>
      </c>
      <c r="AR546" s="73">
        <v>41.9</v>
      </c>
      <c r="AT546" s="71"/>
    </row>
    <row r="547" spans="31:46">
      <c r="AE547" s="51" t="str">
        <f>CONCATENATE(AF547,AG547,AH547)</f>
        <v>31155</v>
      </c>
      <c r="AF547" s="55">
        <v>31</v>
      </c>
      <c r="AG547" s="55">
        <v>15</v>
      </c>
      <c r="AH547" s="55">
        <v>5</v>
      </c>
      <c r="AI547" s="73">
        <v>4.7</v>
      </c>
      <c r="AJ547" s="73">
        <v>8.8</v>
      </c>
      <c r="AK547" s="73">
        <v>12.6</v>
      </c>
      <c r="AL547" s="73">
        <v>16.1</v>
      </c>
      <c r="AM547" s="73">
        <v>19.4</v>
      </c>
      <c r="AN547" s="73">
        <v>22.6</v>
      </c>
      <c r="AO547" s="73">
        <v>25.6</v>
      </c>
      <c r="AP547" s="73">
        <v>31.2</v>
      </c>
      <c r="AQ547" s="73">
        <v>36.4</v>
      </c>
      <c r="AR547" s="73">
        <v>43.6</v>
      </c>
      <c r="AT547" s="71"/>
    </row>
    <row r="548" spans="31:46">
      <c r="AE548" s="51" t="str">
        <f>CONCATENATE(AF548,AG548,AH548)</f>
        <v>32155</v>
      </c>
      <c r="AF548" s="55">
        <v>32</v>
      </c>
      <c r="AG548" s="55">
        <v>15</v>
      </c>
      <c r="AH548" s="55">
        <v>5</v>
      </c>
      <c r="AI548" s="73">
        <v>4.8</v>
      </c>
      <c r="AJ548" s="73">
        <v>9.1</v>
      </c>
      <c r="AK548" s="73">
        <v>13.1</v>
      </c>
      <c r="AL548" s="73">
        <v>16.8</v>
      </c>
      <c r="AM548" s="73">
        <v>20.3</v>
      </c>
      <c r="AN548" s="73">
        <v>23.6</v>
      </c>
      <c r="AO548" s="73">
        <v>26.7</v>
      </c>
      <c r="AP548" s="73">
        <v>32.5</v>
      </c>
      <c r="AQ548" s="73">
        <v>37.9</v>
      </c>
      <c r="AR548" s="73">
        <v>45.5</v>
      </c>
      <c r="AT548" s="71"/>
    </row>
    <row r="549" spans="31:46">
      <c r="AE549" s="51" t="str">
        <f>CONCATENATE(AF549,AG549,AH549)</f>
        <v>33155</v>
      </c>
      <c r="AF549" s="55">
        <v>33</v>
      </c>
      <c r="AG549" s="55">
        <v>15</v>
      </c>
      <c r="AH549" s="55">
        <v>5</v>
      </c>
      <c r="AI549" s="73">
        <v>5.1</v>
      </c>
      <c r="AJ549" s="73">
        <v>9.6</v>
      </c>
      <c r="AK549" s="73">
        <v>13.7</v>
      </c>
      <c r="AL549" s="73">
        <v>17.5</v>
      </c>
      <c r="AM549" s="73">
        <v>21.2</v>
      </c>
      <c r="AN549" s="73">
        <v>24.6</v>
      </c>
      <c r="AO549" s="73">
        <v>27.9</v>
      </c>
      <c r="AP549" s="73">
        <v>34</v>
      </c>
      <c r="AQ549" s="73">
        <v>39.7</v>
      </c>
      <c r="AR549" s="73">
        <v>47.5</v>
      </c>
      <c r="AT549" s="71"/>
    </row>
    <row r="550" spans="31:46">
      <c r="AE550" s="51" t="str">
        <f>CONCATENATE(AF550,AG550,AH550)</f>
        <v>34155</v>
      </c>
      <c r="AF550" s="55">
        <v>34</v>
      </c>
      <c r="AG550" s="55">
        <v>15</v>
      </c>
      <c r="AH550" s="55">
        <v>5</v>
      </c>
      <c r="AI550" s="73">
        <v>5.3</v>
      </c>
      <c r="AJ550" s="73">
        <v>10</v>
      </c>
      <c r="AK550" s="73">
        <v>14.3</v>
      </c>
      <c r="AL550" s="73">
        <v>18.4</v>
      </c>
      <c r="AM550" s="73">
        <v>22.2</v>
      </c>
      <c r="AN550" s="73">
        <v>25.8</v>
      </c>
      <c r="AO550" s="73">
        <v>29.2</v>
      </c>
      <c r="AP550" s="73">
        <v>35.6</v>
      </c>
      <c r="AQ550" s="73">
        <v>41.5</v>
      </c>
      <c r="AR550" s="73">
        <v>49.8</v>
      </c>
      <c r="AT550" s="71"/>
    </row>
    <row r="551" spans="31:46">
      <c r="AE551" s="51" t="str">
        <f>CONCATENATE(AF551,AG551,AH551)</f>
        <v>35155</v>
      </c>
      <c r="AF551" s="55">
        <v>35</v>
      </c>
      <c r="AG551" s="55">
        <v>15</v>
      </c>
      <c r="AH551" s="55">
        <v>5</v>
      </c>
      <c r="AI551" s="73">
        <v>5.5</v>
      </c>
      <c r="AJ551" s="73">
        <v>10.5</v>
      </c>
      <c r="AK551" s="73">
        <v>15</v>
      </c>
      <c r="AL551" s="73">
        <v>19.3</v>
      </c>
      <c r="AM551" s="73">
        <v>23.3</v>
      </c>
      <c r="AN551" s="73">
        <v>27</v>
      </c>
      <c r="AO551" s="73">
        <v>30.6</v>
      </c>
      <c r="AP551" s="73">
        <v>37.4</v>
      </c>
      <c r="AQ551" s="73">
        <v>43.6</v>
      </c>
      <c r="AR551" s="73">
        <v>52.3</v>
      </c>
      <c r="AT551" s="71"/>
    </row>
    <row r="552" spans="31:46">
      <c r="AE552" s="51" t="str">
        <f>CONCATENATE(AF552,AG552,AH552)</f>
        <v>36155</v>
      </c>
      <c r="AF552" s="55">
        <v>36</v>
      </c>
      <c r="AG552" s="55">
        <v>15</v>
      </c>
      <c r="AH552" s="55">
        <v>5</v>
      </c>
      <c r="AI552" s="73">
        <v>5.8</v>
      </c>
      <c r="AJ552" s="73">
        <v>11</v>
      </c>
      <c r="AK552" s="73">
        <v>15.8</v>
      </c>
      <c r="AL552" s="73">
        <v>20.2</v>
      </c>
      <c r="AM552" s="73">
        <v>24.5</v>
      </c>
      <c r="AN552" s="73">
        <v>28.4</v>
      </c>
      <c r="AO552" s="73">
        <v>32.2</v>
      </c>
      <c r="AP552" s="73">
        <v>39.3</v>
      </c>
      <c r="AQ552" s="73">
        <v>46</v>
      </c>
      <c r="AR552" s="73">
        <v>55.1</v>
      </c>
      <c r="AT552" s="71"/>
    </row>
    <row r="553" spans="31:46">
      <c r="AE553" s="51" t="str">
        <f>CONCATENATE(AF553,AG553,AH553)</f>
        <v>37155</v>
      </c>
      <c r="AF553" s="55">
        <v>37</v>
      </c>
      <c r="AG553" s="55">
        <v>15</v>
      </c>
      <c r="AH553" s="55">
        <v>5</v>
      </c>
      <c r="AI553" s="73">
        <v>6.1</v>
      </c>
      <c r="AJ553" s="73">
        <v>11.6</v>
      </c>
      <c r="AK553" s="73">
        <v>16.6</v>
      </c>
      <c r="AL553" s="73">
        <v>21.3</v>
      </c>
      <c r="AM553" s="73">
        <v>25.8</v>
      </c>
      <c r="AN553" s="73">
        <v>30</v>
      </c>
      <c r="AO553" s="73">
        <v>34</v>
      </c>
      <c r="AP553" s="73">
        <v>41.5</v>
      </c>
      <c r="AQ553" s="73">
        <v>48.5</v>
      </c>
      <c r="AR553" s="73">
        <v>58.2</v>
      </c>
      <c r="AT553" s="71"/>
    </row>
    <row r="554" spans="31:46">
      <c r="AE554" s="51" t="str">
        <f>CONCATENATE(AF554,AG554,AH554)</f>
        <v>38155</v>
      </c>
      <c r="AF554" s="55">
        <v>38</v>
      </c>
      <c r="AG554" s="55">
        <v>15</v>
      </c>
      <c r="AH554" s="55">
        <v>5</v>
      </c>
      <c r="AI554" s="73">
        <v>6.4</v>
      </c>
      <c r="AJ554" s="73">
        <v>12.2</v>
      </c>
      <c r="AK554" s="73">
        <v>17.5</v>
      </c>
      <c r="AL554" s="73">
        <v>22.5</v>
      </c>
      <c r="AM554" s="73">
        <v>27.2</v>
      </c>
      <c r="AN554" s="73">
        <v>31.7</v>
      </c>
      <c r="AO554" s="73">
        <v>35.9</v>
      </c>
      <c r="AP554" s="73">
        <v>43.9</v>
      </c>
      <c r="AQ554" s="73">
        <v>51.3</v>
      </c>
      <c r="AR554" s="73">
        <v>61.7</v>
      </c>
      <c r="AT554" s="71"/>
    </row>
    <row r="555" spans="31:46">
      <c r="AE555" s="51" t="str">
        <f>CONCATENATE(AF555,AG555,AH555)</f>
        <v>39155</v>
      </c>
      <c r="AF555" s="55">
        <v>39</v>
      </c>
      <c r="AG555" s="55">
        <v>15</v>
      </c>
      <c r="AH555" s="55">
        <v>5</v>
      </c>
      <c r="AI555" s="73">
        <v>6.8</v>
      </c>
      <c r="AJ555" s="73">
        <v>12.9</v>
      </c>
      <c r="AK555" s="73">
        <v>18.6</v>
      </c>
      <c r="AL555" s="73">
        <v>23.8</v>
      </c>
      <c r="AM555" s="73">
        <v>28.8</v>
      </c>
      <c r="AN555" s="73">
        <v>33.6</v>
      </c>
      <c r="AO555" s="73">
        <v>38.1</v>
      </c>
      <c r="AP555" s="73">
        <v>46.6</v>
      </c>
      <c r="AQ555" s="73">
        <v>54.5</v>
      </c>
      <c r="AR555" s="73">
        <v>65.5</v>
      </c>
      <c r="AT555" s="71"/>
    </row>
    <row r="556" spans="31:46">
      <c r="AE556" s="51" t="str">
        <f>CONCATENATE(AF556,AG556,AH556)</f>
        <v>40155</v>
      </c>
      <c r="AF556" s="55">
        <v>40</v>
      </c>
      <c r="AG556" s="55">
        <v>15</v>
      </c>
      <c r="AH556" s="55">
        <v>5</v>
      </c>
      <c r="AI556" s="73">
        <v>7.2</v>
      </c>
      <c r="AJ556" s="73">
        <v>13.7</v>
      </c>
      <c r="AK556" s="73">
        <v>19.7</v>
      </c>
      <c r="AL556" s="73">
        <v>25.3</v>
      </c>
      <c r="AM556" s="73">
        <v>30.6</v>
      </c>
      <c r="AN556" s="73">
        <v>35.6</v>
      </c>
      <c r="AO556" s="73">
        <v>40.4</v>
      </c>
      <c r="AP556" s="73">
        <v>49.5</v>
      </c>
      <c r="AQ556" s="73">
        <v>57.9</v>
      </c>
      <c r="AR556" s="73">
        <v>69.7</v>
      </c>
      <c r="AT556" s="71"/>
    </row>
    <row r="557" spans="31:46">
      <c r="AE557" s="51" t="str">
        <f>CONCATENATE(AF557,AG557,AH557)</f>
        <v>41155</v>
      </c>
      <c r="AF557" s="55">
        <v>41</v>
      </c>
      <c r="AG557" s="55">
        <v>15</v>
      </c>
      <c r="AH557" s="55">
        <v>5</v>
      </c>
      <c r="AI557" s="73">
        <v>7.6</v>
      </c>
      <c r="AJ557" s="73">
        <v>14.5</v>
      </c>
      <c r="AK557" s="73">
        <v>20.9</v>
      </c>
      <c r="AL557" s="73">
        <v>26.9</v>
      </c>
      <c r="AM557" s="73">
        <v>32.5</v>
      </c>
      <c r="AN557" s="73">
        <v>37.9</v>
      </c>
      <c r="AO557" s="73">
        <v>43</v>
      </c>
      <c r="AP557" s="73">
        <v>52.7</v>
      </c>
      <c r="AQ557" s="73">
        <v>61.8</v>
      </c>
      <c r="AR557" s="73">
        <v>74.4</v>
      </c>
      <c r="AT557" s="71"/>
    </row>
    <row r="558" spans="31:46">
      <c r="AE558" s="51" t="str">
        <f>CONCATENATE(AF558,AG558,AH558)</f>
        <v>42155</v>
      </c>
      <c r="AF558" s="55">
        <v>42</v>
      </c>
      <c r="AG558" s="55">
        <v>15</v>
      </c>
      <c r="AH558" s="55">
        <v>5</v>
      </c>
      <c r="AI558" s="73">
        <v>8.1</v>
      </c>
      <c r="AJ558" s="73">
        <v>15.4</v>
      </c>
      <c r="AK558" s="73">
        <v>22.2</v>
      </c>
      <c r="AL558" s="73">
        <v>28.6</v>
      </c>
      <c r="AM558" s="73">
        <v>34.7</v>
      </c>
      <c r="AN558" s="73">
        <v>40.4</v>
      </c>
      <c r="AO558" s="73">
        <v>45.9</v>
      </c>
      <c r="AP558" s="73">
        <v>56.3</v>
      </c>
      <c r="AQ558" s="73">
        <v>66</v>
      </c>
      <c r="AR558" s="73">
        <v>79.5</v>
      </c>
      <c r="AT558" s="71"/>
    </row>
    <row r="559" spans="31:46">
      <c r="AE559" s="51" t="str">
        <f>CONCATENATE(AF559,AG559,AH559)</f>
        <v>43155</v>
      </c>
      <c r="AF559" s="55">
        <v>43</v>
      </c>
      <c r="AG559" s="55">
        <v>15</v>
      </c>
      <c r="AH559" s="55">
        <v>5</v>
      </c>
      <c r="AI559" s="73">
        <v>8.6</v>
      </c>
      <c r="AJ559" s="73">
        <v>16.4</v>
      </c>
      <c r="AK559" s="73">
        <v>23.7</v>
      </c>
      <c r="AL559" s="73">
        <v>30.5</v>
      </c>
      <c r="AM559" s="73">
        <v>37</v>
      </c>
      <c r="AN559" s="73">
        <v>43.2</v>
      </c>
      <c r="AO559" s="73">
        <v>49.1</v>
      </c>
      <c r="AP559" s="73">
        <v>60.2</v>
      </c>
      <c r="AQ559" s="73">
        <v>70.6</v>
      </c>
      <c r="AR559" s="73">
        <v>85.2</v>
      </c>
      <c r="AT559" s="71"/>
    </row>
    <row r="560" spans="31:46">
      <c r="AE560" s="51" t="str">
        <f>CONCATENATE(AF560,AG560,AH560)</f>
        <v>44155</v>
      </c>
      <c r="AF560" s="55">
        <v>44</v>
      </c>
      <c r="AG560" s="55">
        <v>15</v>
      </c>
      <c r="AH560" s="55">
        <v>5</v>
      </c>
      <c r="AI560" s="73">
        <v>9.2</v>
      </c>
      <c r="AJ560" s="73">
        <v>17.6</v>
      </c>
      <c r="AK560" s="73">
        <v>25.3</v>
      </c>
      <c r="AL560" s="73">
        <v>32.7</v>
      </c>
      <c r="AM560" s="73">
        <v>39.6</v>
      </c>
      <c r="AN560" s="73">
        <v>46.2</v>
      </c>
      <c r="AO560" s="73">
        <v>52.6</v>
      </c>
      <c r="AP560" s="73">
        <v>64.5</v>
      </c>
      <c r="AQ560" s="73">
        <v>75.8</v>
      </c>
      <c r="AR560" s="73">
        <v>91.4</v>
      </c>
      <c r="AT560" s="71"/>
    </row>
    <row r="561" spans="31:46">
      <c r="AE561" s="51" t="str">
        <f>CONCATENATE(AF561,AG561,AH561)</f>
        <v>45155</v>
      </c>
      <c r="AF561" s="55">
        <v>45</v>
      </c>
      <c r="AG561" s="55">
        <v>15</v>
      </c>
      <c r="AH561" s="55">
        <v>5</v>
      </c>
      <c r="AI561" s="73">
        <v>9.8</v>
      </c>
      <c r="AJ561" s="73">
        <v>18.8</v>
      </c>
      <c r="AK561" s="73">
        <v>27.1</v>
      </c>
      <c r="AL561" s="73">
        <v>35</v>
      </c>
      <c r="AM561" s="73">
        <v>42.4</v>
      </c>
      <c r="AN561" s="73">
        <v>49.6</v>
      </c>
      <c r="AO561" s="73">
        <v>56.4</v>
      </c>
      <c r="AP561" s="73">
        <v>69.3</v>
      </c>
      <c r="AQ561" s="73">
        <v>81.4</v>
      </c>
      <c r="AR561" s="73">
        <v>98.3</v>
      </c>
      <c r="AT561" s="71"/>
    </row>
    <row r="562" spans="31:46">
      <c r="AE562" s="51" t="str">
        <f>CONCATENATE(AF562,AG562,AH562)</f>
        <v>46155</v>
      </c>
      <c r="AF562" s="55">
        <v>46</v>
      </c>
      <c r="AG562" s="55">
        <v>15</v>
      </c>
      <c r="AH562" s="55">
        <v>5</v>
      </c>
      <c r="AI562" s="73">
        <v>10.5</v>
      </c>
      <c r="AJ562" s="73">
        <v>20.1</v>
      </c>
      <c r="AK562" s="73">
        <v>29.1</v>
      </c>
      <c r="AL562" s="73">
        <v>37.5</v>
      </c>
      <c r="AM562" s="73">
        <v>45.6</v>
      </c>
      <c r="AN562" s="73">
        <v>53.2</v>
      </c>
      <c r="AO562" s="73">
        <v>60.6</v>
      </c>
      <c r="AP562" s="73">
        <v>74.5</v>
      </c>
      <c r="AQ562" s="73">
        <v>87.6</v>
      </c>
      <c r="AR562" s="73">
        <v>105.9</v>
      </c>
      <c r="AT562" s="71"/>
    </row>
    <row r="563" spans="31:46">
      <c r="AE563" s="51" t="str">
        <f>CONCATENATE(AF563,AG563,AH563)</f>
        <v>47155</v>
      </c>
      <c r="AF563" s="55">
        <v>47</v>
      </c>
      <c r="AG563" s="55">
        <v>15</v>
      </c>
      <c r="AH563" s="55">
        <v>5</v>
      </c>
      <c r="AI563" s="73">
        <v>11.2</v>
      </c>
      <c r="AJ563" s="73">
        <v>21.6</v>
      </c>
      <c r="AK563" s="73">
        <v>31.2</v>
      </c>
      <c r="AL563" s="73">
        <v>40.3</v>
      </c>
      <c r="AM563" s="73">
        <v>49</v>
      </c>
      <c r="AN563" s="73">
        <v>57.3</v>
      </c>
      <c r="AO563" s="73">
        <v>65.2</v>
      </c>
      <c r="AP563" s="73">
        <v>80.3</v>
      </c>
      <c r="AQ563" s="73">
        <v>94.4</v>
      </c>
      <c r="AR563" s="73">
        <v>114.2</v>
      </c>
      <c r="AT563" s="71"/>
    </row>
    <row r="564" spans="31:46">
      <c r="AE564" s="51" t="str">
        <f>CONCATENATE(AF564,AG564,AH564)</f>
        <v>48155</v>
      </c>
      <c r="AF564" s="55">
        <v>48</v>
      </c>
      <c r="AG564" s="55">
        <v>15</v>
      </c>
      <c r="AH564" s="55">
        <v>5</v>
      </c>
      <c r="AI564" s="73">
        <v>12.1</v>
      </c>
      <c r="AJ564" s="73">
        <v>23.2</v>
      </c>
      <c r="AK564" s="73">
        <v>33.6</v>
      </c>
      <c r="AL564" s="73">
        <v>43.4</v>
      </c>
      <c r="AM564" s="73">
        <v>52.7</v>
      </c>
      <c r="AN564" s="73">
        <v>61.7</v>
      </c>
      <c r="AO564" s="73">
        <v>70.3</v>
      </c>
      <c r="AP564" s="73">
        <v>86.5</v>
      </c>
      <c r="AQ564" s="73">
        <v>101.8</v>
      </c>
      <c r="AR564" s="73">
        <v>123.2</v>
      </c>
      <c r="AT564" s="71"/>
    </row>
    <row r="565" spans="31:46">
      <c r="AE565" s="51" t="str">
        <f>CONCATENATE(AF565,AG565,AH565)</f>
        <v>49155</v>
      </c>
      <c r="AF565" s="55">
        <v>49</v>
      </c>
      <c r="AG565" s="55">
        <v>15</v>
      </c>
      <c r="AH565" s="55">
        <v>5</v>
      </c>
      <c r="AI565" s="73">
        <v>13</v>
      </c>
      <c r="AJ565" s="73">
        <v>24.9</v>
      </c>
      <c r="AK565" s="73">
        <v>36.1</v>
      </c>
      <c r="AL565" s="73">
        <v>46.7</v>
      </c>
      <c r="AM565" s="73">
        <v>56.8</v>
      </c>
      <c r="AN565" s="73">
        <v>66.5</v>
      </c>
      <c r="AO565" s="73">
        <v>75.8</v>
      </c>
      <c r="AP565" s="73">
        <v>93.4</v>
      </c>
      <c r="AQ565" s="73">
        <v>109.9</v>
      </c>
      <c r="AR565" s="73">
        <v>133.1</v>
      </c>
      <c r="AT565" s="71"/>
    </row>
    <row r="566" spans="31:46">
      <c r="AE566" s="51" t="str">
        <f>CONCATENATE(AF566,AG566,AH566)</f>
        <v>50155</v>
      </c>
      <c r="AF566" s="55">
        <v>50</v>
      </c>
      <c r="AG566" s="55">
        <v>15</v>
      </c>
      <c r="AH566" s="55">
        <v>5</v>
      </c>
      <c r="AI566" s="73">
        <v>13.9</v>
      </c>
      <c r="AJ566" s="73">
        <v>26.8</v>
      </c>
      <c r="AK566" s="73">
        <v>38.9</v>
      </c>
      <c r="AL566" s="73">
        <v>50.4</v>
      </c>
      <c r="AM566" s="73">
        <v>61.3</v>
      </c>
      <c r="AN566" s="73">
        <v>71.8</v>
      </c>
      <c r="AO566" s="73">
        <v>81.8</v>
      </c>
      <c r="AP566" s="73">
        <v>100.9</v>
      </c>
      <c r="AQ566" s="73">
        <v>118.8</v>
      </c>
      <c r="AR566" s="73">
        <v>143.9</v>
      </c>
      <c r="AT566" s="71"/>
    </row>
    <row r="567" spans="31:46">
      <c r="AE567" s="51" t="str">
        <f>CONCATENATE(AF567,AG567,AH567)</f>
        <v>51155</v>
      </c>
      <c r="AF567" s="55">
        <v>51</v>
      </c>
      <c r="AG567" s="55">
        <v>15</v>
      </c>
      <c r="AH567" s="55">
        <v>5</v>
      </c>
      <c r="AI567" s="73">
        <v>15</v>
      </c>
      <c r="AJ567" s="73">
        <v>28.9</v>
      </c>
      <c r="AK567" s="73">
        <v>42</v>
      </c>
      <c r="AL567" s="73">
        <v>54.4</v>
      </c>
      <c r="AM567" s="73">
        <v>66.2</v>
      </c>
      <c r="AN567" s="73">
        <v>77.5</v>
      </c>
      <c r="AO567" s="73">
        <v>88.4</v>
      </c>
      <c r="AP567" s="73">
        <v>109.1</v>
      </c>
      <c r="AQ567" s="73">
        <v>128.5</v>
      </c>
      <c r="AR567" s="73">
        <v>155.6</v>
      </c>
      <c r="AT567" s="71"/>
    </row>
    <row r="568" spans="31:46">
      <c r="AE568" s="51" t="str">
        <f>CONCATENATE(AF568,AG568,AH568)</f>
        <v>52155</v>
      </c>
      <c r="AF568" s="55">
        <v>52</v>
      </c>
      <c r="AG568" s="55">
        <v>15</v>
      </c>
      <c r="AH568" s="55">
        <v>5</v>
      </c>
      <c r="AI568" s="73">
        <v>16.2</v>
      </c>
      <c r="AJ568" s="73">
        <v>31.2</v>
      </c>
      <c r="AK568" s="73">
        <v>45.4</v>
      </c>
      <c r="AL568" s="73">
        <v>58.8</v>
      </c>
      <c r="AM568" s="73">
        <v>71.6</v>
      </c>
      <c r="AN568" s="73">
        <v>83.9</v>
      </c>
      <c r="AO568" s="73">
        <v>95.7</v>
      </c>
      <c r="AP568" s="73">
        <v>118.1</v>
      </c>
      <c r="AQ568" s="73">
        <v>139.1</v>
      </c>
      <c r="AR568" s="73">
        <v>168.4</v>
      </c>
      <c r="AT568" s="71"/>
    </row>
    <row r="569" spans="31:46">
      <c r="AE569" s="51" t="str">
        <f>CONCATENATE(AF569,AG569,AH569)</f>
        <v>53155</v>
      </c>
      <c r="AF569" s="55">
        <v>53</v>
      </c>
      <c r="AG569" s="55">
        <v>15</v>
      </c>
      <c r="AH569" s="55">
        <v>5</v>
      </c>
      <c r="AI569" s="73">
        <v>17.5</v>
      </c>
      <c r="AJ569" s="73">
        <v>33.8</v>
      </c>
      <c r="AK569" s="73">
        <v>49.1</v>
      </c>
      <c r="AL569" s="73">
        <v>63.7</v>
      </c>
      <c r="AM569" s="73">
        <v>77.6</v>
      </c>
      <c r="AN569" s="73">
        <v>90.9</v>
      </c>
      <c r="AO569" s="73">
        <v>103.7</v>
      </c>
      <c r="AP569" s="73">
        <v>127.9</v>
      </c>
      <c r="AQ569" s="73">
        <v>150.7</v>
      </c>
      <c r="AR569" s="73">
        <v>182.5</v>
      </c>
      <c r="AT569" s="71"/>
    </row>
    <row r="570" spans="31:46">
      <c r="AE570" s="51" t="str">
        <f>CONCATENATE(AF570,AG570,AH570)</f>
        <v>54155</v>
      </c>
      <c r="AF570" s="55">
        <v>54</v>
      </c>
      <c r="AG570" s="55">
        <v>15</v>
      </c>
      <c r="AH570" s="55">
        <v>5</v>
      </c>
      <c r="AI570" s="73">
        <v>19</v>
      </c>
      <c r="AJ570" s="73">
        <v>36.6</v>
      </c>
      <c r="AK570" s="73">
        <v>53.3</v>
      </c>
      <c r="AL570" s="73">
        <v>69.1</v>
      </c>
      <c r="AM570" s="73">
        <v>84.2</v>
      </c>
      <c r="AN570" s="73">
        <v>98.6</v>
      </c>
      <c r="AO570" s="73">
        <v>112.5</v>
      </c>
      <c r="AP570" s="73">
        <v>138.8</v>
      </c>
      <c r="AQ570" s="73">
        <v>163.5</v>
      </c>
      <c r="AR570" s="73">
        <v>197.9</v>
      </c>
      <c r="AT570" s="71"/>
    </row>
    <row r="571" spans="31:46">
      <c r="AE571" s="51" t="str">
        <f>CONCATENATE(AF571,AG571,AH571)</f>
        <v>55155</v>
      </c>
      <c r="AF571" s="55">
        <v>55</v>
      </c>
      <c r="AG571" s="55">
        <v>15</v>
      </c>
      <c r="AH571" s="55">
        <v>5</v>
      </c>
      <c r="AI571" s="73">
        <v>20.6</v>
      </c>
      <c r="AJ571" s="73">
        <v>39.8</v>
      </c>
      <c r="AK571" s="73">
        <v>58</v>
      </c>
      <c r="AL571" s="73">
        <v>75.2</v>
      </c>
      <c r="AM571" s="73">
        <v>91.6</v>
      </c>
      <c r="AN571" s="73">
        <v>107.3</v>
      </c>
      <c r="AO571" s="73">
        <v>122.4</v>
      </c>
      <c r="AP571" s="73">
        <v>151</v>
      </c>
      <c r="AQ571" s="73">
        <v>177.8</v>
      </c>
      <c r="AR571" s="73">
        <v>215</v>
      </c>
      <c r="AT571" s="71"/>
    </row>
    <row r="572" spans="31:46">
      <c r="AE572" s="51" t="str">
        <f>CONCATENATE(AF572,AG572,AH572)</f>
        <v>18157</v>
      </c>
      <c r="AF572" s="55">
        <v>18</v>
      </c>
      <c r="AG572" s="55">
        <v>15</v>
      </c>
      <c r="AH572" s="55">
        <v>7</v>
      </c>
      <c r="AI572" s="73">
        <v>2.1</v>
      </c>
      <c r="AJ572" s="73">
        <v>3.8</v>
      </c>
      <c r="AK572" s="73">
        <v>5.5</v>
      </c>
      <c r="AL572" s="73">
        <v>7</v>
      </c>
      <c r="AM572" s="73">
        <v>8.4</v>
      </c>
      <c r="AN572" s="73">
        <v>9.8</v>
      </c>
      <c r="AO572" s="73">
        <v>11.1</v>
      </c>
      <c r="AP572" s="73">
        <v>13.5</v>
      </c>
      <c r="AQ572" s="73">
        <v>15.7</v>
      </c>
      <c r="AR572" s="73">
        <v>18.8</v>
      </c>
      <c r="AT572" s="71"/>
    </row>
    <row r="573" spans="31:46">
      <c r="AE573" s="51" t="str">
        <f>CONCATENATE(AF573,AG573,AH573)</f>
        <v>19157</v>
      </c>
      <c r="AF573" s="55">
        <v>19</v>
      </c>
      <c r="AG573" s="55">
        <v>15</v>
      </c>
      <c r="AH573" s="55">
        <v>7</v>
      </c>
      <c r="AI573" s="73">
        <v>2.1</v>
      </c>
      <c r="AJ573" s="73">
        <v>4</v>
      </c>
      <c r="AK573" s="73">
        <v>5.6</v>
      </c>
      <c r="AL573" s="73">
        <v>7.2</v>
      </c>
      <c r="AM573" s="73">
        <v>8.7</v>
      </c>
      <c r="AN573" s="73">
        <v>10.1</v>
      </c>
      <c r="AO573" s="73">
        <v>11.4</v>
      </c>
      <c r="AP573" s="73">
        <v>13.9</v>
      </c>
      <c r="AQ573" s="73">
        <v>16.2</v>
      </c>
      <c r="AR573" s="73">
        <v>19.3</v>
      </c>
      <c r="AT573" s="71"/>
    </row>
    <row r="574" spans="31:46">
      <c r="AE574" s="51" t="str">
        <f>CONCATENATE(AF574,AG574,AH574)</f>
        <v>20157</v>
      </c>
      <c r="AF574" s="55">
        <v>20</v>
      </c>
      <c r="AG574" s="55">
        <v>15</v>
      </c>
      <c r="AH574" s="55">
        <v>7</v>
      </c>
      <c r="AI574" s="73">
        <v>2.2</v>
      </c>
      <c r="AJ574" s="73">
        <v>4.1</v>
      </c>
      <c r="AK574" s="73">
        <v>5.8</v>
      </c>
      <c r="AL574" s="73">
        <v>7.4</v>
      </c>
      <c r="AM574" s="73">
        <v>8.9</v>
      </c>
      <c r="AN574" s="73">
        <v>10.4</v>
      </c>
      <c r="AO574" s="73">
        <v>11.7</v>
      </c>
      <c r="AP574" s="73">
        <v>14.3</v>
      </c>
      <c r="AQ574" s="73">
        <v>16.6</v>
      </c>
      <c r="AR574" s="73">
        <v>19.9</v>
      </c>
      <c r="AT574" s="71"/>
    </row>
    <row r="575" spans="31:46">
      <c r="AE575" s="51" t="str">
        <f>CONCATENATE(AF575,AG575,AH575)</f>
        <v>21157</v>
      </c>
      <c r="AF575" s="55">
        <v>21</v>
      </c>
      <c r="AG575" s="55">
        <v>15</v>
      </c>
      <c r="AH575" s="55">
        <v>7</v>
      </c>
      <c r="AI575" s="73">
        <v>2.2</v>
      </c>
      <c r="AJ575" s="73">
        <v>4.2</v>
      </c>
      <c r="AK575" s="73">
        <v>6</v>
      </c>
      <c r="AL575" s="73">
        <v>7.6</v>
      </c>
      <c r="AM575" s="73">
        <v>9.2</v>
      </c>
      <c r="AN575" s="73">
        <v>10.7</v>
      </c>
      <c r="AO575" s="73">
        <v>12.1</v>
      </c>
      <c r="AP575" s="73">
        <v>14.7</v>
      </c>
      <c r="AQ575" s="73">
        <v>17.1</v>
      </c>
      <c r="AR575" s="73">
        <v>20.4</v>
      </c>
      <c r="AT575" s="71"/>
    </row>
    <row r="576" spans="31:46">
      <c r="AE576" s="51" t="str">
        <f>CONCATENATE(AF576,AG576,AH576)</f>
        <v>22157</v>
      </c>
      <c r="AF576" s="55">
        <v>22</v>
      </c>
      <c r="AG576" s="55">
        <v>15</v>
      </c>
      <c r="AH576" s="55">
        <v>7</v>
      </c>
      <c r="AI576" s="73">
        <v>2.3</v>
      </c>
      <c r="AJ576" s="73">
        <v>4.3</v>
      </c>
      <c r="AK576" s="73">
        <v>6.2</v>
      </c>
      <c r="AL576" s="73">
        <v>7.9</v>
      </c>
      <c r="AM576" s="73">
        <v>9.5</v>
      </c>
      <c r="AN576" s="73">
        <v>11</v>
      </c>
      <c r="AO576" s="73">
        <v>12.4</v>
      </c>
      <c r="AP576" s="73">
        <v>15.1</v>
      </c>
      <c r="AQ576" s="73">
        <v>17.5</v>
      </c>
      <c r="AR576" s="73">
        <v>20.9</v>
      </c>
      <c r="AT576" s="71"/>
    </row>
    <row r="577" spans="31:46">
      <c r="AE577" s="51" t="str">
        <f>CONCATENATE(AF577,AG577,AH577)</f>
        <v>23157</v>
      </c>
      <c r="AF577" s="55">
        <v>23</v>
      </c>
      <c r="AG577" s="55">
        <v>15</v>
      </c>
      <c r="AH577" s="55">
        <v>7</v>
      </c>
      <c r="AI577" s="73">
        <v>2.4</v>
      </c>
      <c r="AJ577" s="73">
        <v>4.4</v>
      </c>
      <c r="AK577" s="73">
        <v>6.3</v>
      </c>
      <c r="AL577" s="73">
        <v>8.1</v>
      </c>
      <c r="AM577" s="73">
        <v>9.7</v>
      </c>
      <c r="AN577" s="73">
        <v>11.3</v>
      </c>
      <c r="AO577" s="73">
        <v>12.8</v>
      </c>
      <c r="AP577" s="73">
        <v>15.5</v>
      </c>
      <c r="AQ577" s="73">
        <v>18</v>
      </c>
      <c r="AR577" s="73">
        <v>21.5</v>
      </c>
      <c r="AT577" s="71"/>
    </row>
    <row r="578" spans="31:46">
      <c r="AE578" s="51" t="str">
        <f>CONCATENATE(AF578,AG578,AH578)</f>
        <v>24157</v>
      </c>
      <c r="AF578" s="55">
        <v>24</v>
      </c>
      <c r="AG578" s="55">
        <v>15</v>
      </c>
      <c r="AH578" s="55">
        <v>7</v>
      </c>
      <c r="AI578" s="73">
        <v>2.5</v>
      </c>
      <c r="AJ578" s="73">
        <v>4.6</v>
      </c>
      <c r="AK578" s="73">
        <v>6.5</v>
      </c>
      <c r="AL578" s="73">
        <v>8.3</v>
      </c>
      <c r="AM578" s="73">
        <v>10</v>
      </c>
      <c r="AN578" s="73">
        <v>11.6</v>
      </c>
      <c r="AO578" s="73">
        <v>13.1</v>
      </c>
      <c r="AP578" s="73">
        <v>15.9</v>
      </c>
      <c r="AQ578" s="73">
        <v>18.5</v>
      </c>
      <c r="AR578" s="73">
        <v>22</v>
      </c>
      <c r="AT578" s="71"/>
    </row>
    <row r="579" spans="31:46">
      <c r="AE579" s="51" t="str">
        <f>CONCATENATE(AF579,AG579,AH579)</f>
        <v>25157</v>
      </c>
      <c r="AF579" s="55">
        <v>25</v>
      </c>
      <c r="AG579" s="55">
        <v>15</v>
      </c>
      <c r="AH579" s="55">
        <v>7</v>
      </c>
      <c r="AI579" s="73">
        <v>2.5</v>
      </c>
      <c r="AJ579" s="73">
        <v>4.7</v>
      </c>
      <c r="AK579" s="73">
        <v>6.7</v>
      </c>
      <c r="AL579" s="73">
        <v>8.6</v>
      </c>
      <c r="AM579" s="73">
        <v>10.3</v>
      </c>
      <c r="AN579" s="73">
        <v>11.9</v>
      </c>
      <c r="AO579" s="73">
        <v>13.5</v>
      </c>
      <c r="AP579" s="73">
        <v>16.3</v>
      </c>
      <c r="AQ579" s="73">
        <v>19</v>
      </c>
      <c r="AR579" s="73">
        <v>22.6</v>
      </c>
      <c r="AT579" s="71"/>
    </row>
    <row r="580" spans="31:46">
      <c r="AE580" s="51" t="str">
        <f t="shared" ref="AE580:AE643" si="12">CONCATENATE(AF580,AG580,AH580)</f>
        <v>26157</v>
      </c>
      <c r="AF580" s="55">
        <v>26</v>
      </c>
      <c r="AG580" s="55">
        <v>15</v>
      </c>
      <c r="AH580" s="55">
        <v>7</v>
      </c>
      <c r="AI580" s="73">
        <v>2.6</v>
      </c>
      <c r="AJ580" s="73">
        <v>4.9</v>
      </c>
      <c r="AK580" s="73">
        <v>6.9</v>
      </c>
      <c r="AL580" s="73">
        <v>8.8</v>
      </c>
      <c r="AM580" s="73">
        <v>10.6</v>
      </c>
      <c r="AN580" s="73">
        <v>12.3</v>
      </c>
      <c r="AO580" s="73">
        <v>13.9</v>
      </c>
      <c r="AP580" s="73">
        <v>16.8</v>
      </c>
      <c r="AQ580" s="73">
        <v>19.5</v>
      </c>
      <c r="AR580" s="73">
        <v>23.2</v>
      </c>
      <c r="AT580" s="71"/>
    </row>
    <row r="581" spans="31:46">
      <c r="AE581" s="51" t="str">
        <f>CONCATENATE(AF581,AG581,AH581)</f>
        <v>27157</v>
      </c>
      <c r="AF581" s="55">
        <v>27</v>
      </c>
      <c r="AG581" s="55">
        <v>15</v>
      </c>
      <c r="AH581" s="55">
        <v>7</v>
      </c>
      <c r="AI581" s="73">
        <v>2.7</v>
      </c>
      <c r="AJ581" s="73">
        <v>5</v>
      </c>
      <c r="AK581" s="73">
        <v>7.1</v>
      </c>
      <c r="AL581" s="73">
        <v>9.1</v>
      </c>
      <c r="AM581" s="73">
        <v>10.9</v>
      </c>
      <c r="AN581" s="73">
        <v>12.7</v>
      </c>
      <c r="AO581" s="73">
        <v>14.3</v>
      </c>
      <c r="AP581" s="73">
        <v>17.3</v>
      </c>
      <c r="AQ581" s="73">
        <v>20.1</v>
      </c>
      <c r="AR581" s="73">
        <v>23.8</v>
      </c>
      <c r="AT581" s="71"/>
    </row>
    <row r="582" spans="31:46">
      <c r="AE582" s="51" t="str">
        <f>CONCATENATE(AF582,AG582,AH582)</f>
        <v>28157</v>
      </c>
      <c r="AF582" s="55">
        <v>28</v>
      </c>
      <c r="AG582" s="55">
        <v>15</v>
      </c>
      <c r="AH582" s="55">
        <v>7</v>
      </c>
      <c r="AI582" s="73">
        <v>2.8</v>
      </c>
      <c r="AJ582" s="73">
        <v>5.2</v>
      </c>
      <c r="AK582" s="73">
        <v>7.4</v>
      </c>
      <c r="AL582" s="73">
        <v>9.4</v>
      </c>
      <c r="AM582" s="73">
        <v>11.3</v>
      </c>
      <c r="AN582" s="73">
        <v>13</v>
      </c>
      <c r="AO582" s="73">
        <v>14.7</v>
      </c>
      <c r="AP582" s="73">
        <v>17.8</v>
      </c>
      <c r="AQ582" s="73">
        <v>20.6</v>
      </c>
      <c r="AR582" s="73">
        <v>24.5</v>
      </c>
      <c r="AT582" s="71"/>
    </row>
    <row r="583" spans="31:46">
      <c r="AE583" s="51" t="str">
        <f>CONCATENATE(AF583,AG583,AH583)</f>
        <v>29157</v>
      </c>
      <c r="AF583" s="55">
        <v>29</v>
      </c>
      <c r="AG583" s="55">
        <v>15</v>
      </c>
      <c r="AH583" s="55">
        <v>7</v>
      </c>
      <c r="AI583" s="73">
        <v>2.9</v>
      </c>
      <c r="AJ583" s="73">
        <v>5.3</v>
      </c>
      <c r="AK583" s="73">
        <v>7.6</v>
      </c>
      <c r="AL583" s="73">
        <v>9.7</v>
      </c>
      <c r="AM583" s="73">
        <v>11.6</v>
      </c>
      <c r="AN583" s="73">
        <v>13.5</v>
      </c>
      <c r="AO583" s="73">
        <v>15.2</v>
      </c>
      <c r="AP583" s="73">
        <v>18.4</v>
      </c>
      <c r="AQ583" s="73">
        <v>21.3</v>
      </c>
      <c r="AR583" s="73">
        <v>25.2</v>
      </c>
      <c r="AT583" s="71"/>
    </row>
    <row r="584" spans="31:46">
      <c r="AE584" s="51" t="str">
        <f>CONCATENATE(AF584,AG584,AH584)</f>
        <v>30157</v>
      </c>
      <c r="AF584" s="55">
        <v>30</v>
      </c>
      <c r="AG584" s="55">
        <v>15</v>
      </c>
      <c r="AH584" s="55">
        <v>7</v>
      </c>
      <c r="AI584" s="73">
        <v>2.9</v>
      </c>
      <c r="AJ584" s="73">
        <v>5.5</v>
      </c>
      <c r="AK584" s="73">
        <v>7.9</v>
      </c>
      <c r="AL584" s="73">
        <v>10</v>
      </c>
      <c r="AM584" s="73">
        <v>12</v>
      </c>
      <c r="AN584" s="73">
        <v>13.9</v>
      </c>
      <c r="AO584" s="73">
        <v>15.7</v>
      </c>
      <c r="AP584" s="73">
        <v>18.9</v>
      </c>
      <c r="AQ584" s="73">
        <v>21.9</v>
      </c>
      <c r="AR584" s="73">
        <v>26</v>
      </c>
      <c r="AT584" s="71"/>
    </row>
    <row r="585" spans="31:46">
      <c r="AE585" s="51" t="str">
        <f>CONCATENATE(AF585,AG585,AH585)</f>
        <v>31157</v>
      </c>
      <c r="AF585" s="55">
        <v>31</v>
      </c>
      <c r="AG585" s="55">
        <v>15</v>
      </c>
      <c r="AH585" s="55">
        <v>7</v>
      </c>
      <c r="AI585" s="73">
        <v>3</v>
      </c>
      <c r="AJ585" s="73">
        <v>5.7</v>
      </c>
      <c r="AK585" s="73">
        <v>8.1</v>
      </c>
      <c r="AL585" s="73">
        <v>10.4</v>
      </c>
      <c r="AM585" s="73">
        <v>12.4</v>
      </c>
      <c r="AN585" s="73">
        <v>14.4</v>
      </c>
      <c r="AO585" s="73">
        <v>16.2</v>
      </c>
      <c r="AP585" s="73">
        <v>19.6</v>
      </c>
      <c r="AQ585" s="73">
        <v>22.6</v>
      </c>
      <c r="AR585" s="73">
        <v>26.8</v>
      </c>
      <c r="AT585" s="71"/>
    </row>
    <row r="586" spans="31:46">
      <c r="AE586" s="51" t="str">
        <f>CONCATENATE(AF586,AG586,AH586)</f>
        <v>32157</v>
      </c>
      <c r="AF586" s="55">
        <v>32</v>
      </c>
      <c r="AG586" s="55">
        <v>15</v>
      </c>
      <c r="AH586" s="55">
        <v>7</v>
      </c>
      <c r="AI586" s="73">
        <v>3.2</v>
      </c>
      <c r="AJ586" s="73">
        <v>5.9</v>
      </c>
      <c r="AK586" s="73">
        <v>8.4</v>
      </c>
      <c r="AL586" s="73">
        <v>10.7</v>
      </c>
      <c r="AM586" s="73">
        <v>12.9</v>
      </c>
      <c r="AN586" s="73">
        <v>14.9</v>
      </c>
      <c r="AO586" s="73">
        <v>16.7</v>
      </c>
      <c r="AP586" s="73">
        <v>20.2</v>
      </c>
      <c r="AQ586" s="73">
        <v>23.4</v>
      </c>
      <c r="AR586" s="73">
        <v>27.7</v>
      </c>
      <c r="AT586" s="71"/>
    </row>
    <row r="587" spans="31:46">
      <c r="AE587" s="51" t="str">
        <f>CONCATENATE(AF587,AG587,AH587)</f>
        <v>33157</v>
      </c>
      <c r="AF587" s="55">
        <v>33</v>
      </c>
      <c r="AG587" s="55">
        <v>15</v>
      </c>
      <c r="AH587" s="55">
        <v>7</v>
      </c>
      <c r="AI587" s="73">
        <v>3.3</v>
      </c>
      <c r="AJ587" s="73">
        <v>6.1</v>
      </c>
      <c r="AK587" s="73">
        <v>8.7</v>
      </c>
      <c r="AL587" s="73">
        <v>11.1</v>
      </c>
      <c r="AM587" s="73">
        <v>13.3</v>
      </c>
      <c r="AN587" s="73">
        <v>15.4</v>
      </c>
      <c r="AO587" s="73">
        <v>17.3</v>
      </c>
      <c r="AP587" s="73">
        <v>20.9</v>
      </c>
      <c r="AQ587" s="73">
        <v>24.2</v>
      </c>
      <c r="AR587" s="73">
        <v>28.7</v>
      </c>
      <c r="AT587" s="71"/>
    </row>
    <row r="588" spans="31:46">
      <c r="AE588" s="51" t="str">
        <f>CONCATENATE(AF588,AG588,AH588)</f>
        <v>34157</v>
      </c>
      <c r="AF588" s="55">
        <v>34</v>
      </c>
      <c r="AG588" s="55">
        <v>15</v>
      </c>
      <c r="AH588" s="55">
        <v>7</v>
      </c>
      <c r="AI588" s="73">
        <v>3.4</v>
      </c>
      <c r="AJ588" s="73">
        <v>6.3</v>
      </c>
      <c r="AK588" s="73">
        <v>9</v>
      </c>
      <c r="AL588" s="73">
        <v>11.5</v>
      </c>
      <c r="AM588" s="73">
        <v>13.8</v>
      </c>
      <c r="AN588" s="73">
        <v>16</v>
      </c>
      <c r="AO588" s="73">
        <v>18</v>
      </c>
      <c r="AP588" s="73">
        <v>21.7</v>
      </c>
      <c r="AQ588" s="73">
        <v>25.1</v>
      </c>
      <c r="AR588" s="73">
        <v>29.7</v>
      </c>
      <c r="AT588" s="71"/>
    </row>
    <row r="589" spans="31:46">
      <c r="AE589" s="51" t="str">
        <f>CONCATENATE(AF589,AG589,AH589)</f>
        <v>35157</v>
      </c>
      <c r="AF589" s="55">
        <v>35</v>
      </c>
      <c r="AG589" s="55">
        <v>15</v>
      </c>
      <c r="AH589" s="55">
        <v>7</v>
      </c>
      <c r="AI589" s="73">
        <v>3.5</v>
      </c>
      <c r="AJ589" s="73">
        <v>6.6</v>
      </c>
      <c r="AK589" s="73">
        <v>9.4</v>
      </c>
      <c r="AL589" s="73">
        <v>11.9</v>
      </c>
      <c r="AM589" s="73">
        <v>14.3</v>
      </c>
      <c r="AN589" s="73">
        <v>16.6</v>
      </c>
      <c r="AO589" s="73">
        <v>18.7</v>
      </c>
      <c r="AP589" s="73">
        <v>22.5</v>
      </c>
      <c r="AQ589" s="73">
        <v>26.1</v>
      </c>
      <c r="AR589" s="73">
        <v>30.9</v>
      </c>
      <c r="AT589" s="71"/>
    </row>
    <row r="590" spans="31:46">
      <c r="AE590" s="51" t="str">
        <f>CONCATENATE(AF590,AG590,AH590)</f>
        <v>36157</v>
      </c>
      <c r="AF590" s="55">
        <v>36</v>
      </c>
      <c r="AG590" s="55">
        <v>15</v>
      </c>
      <c r="AH590" s="55">
        <v>7</v>
      </c>
      <c r="AI590" s="73">
        <v>3.7</v>
      </c>
      <c r="AJ590" s="73">
        <v>6.8</v>
      </c>
      <c r="AK590" s="73">
        <v>9.7</v>
      </c>
      <c r="AL590" s="73">
        <v>12.4</v>
      </c>
      <c r="AM590" s="73">
        <v>14.9</v>
      </c>
      <c r="AN590" s="73">
        <v>17.2</v>
      </c>
      <c r="AO590" s="73">
        <v>19.4</v>
      </c>
      <c r="AP590" s="73">
        <v>23.4</v>
      </c>
      <c r="AQ590" s="73">
        <v>27.1</v>
      </c>
      <c r="AR590" s="73">
        <v>32.1</v>
      </c>
      <c r="AT590" s="71"/>
    </row>
    <row r="591" spans="31:46">
      <c r="AE591" s="51" t="str">
        <f>CONCATENATE(AF591,AG591,AH591)</f>
        <v>37157</v>
      </c>
      <c r="AF591" s="55">
        <v>37</v>
      </c>
      <c r="AG591" s="55">
        <v>15</v>
      </c>
      <c r="AH591" s="55">
        <v>7</v>
      </c>
      <c r="AI591" s="73">
        <v>3.8</v>
      </c>
      <c r="AJ591" s="73">
        <v>7.1</v>
      </c>
      <c r="AK591" s="73">
        <v>10.1</v>
      </c>
      <c r="AL591" s="73">
        <v>12.9</v>
      </c>
      <c r="AM591" s="73">
        <v>15.5</v>
      </c>
      <c r="AN591" s="73">
        <v>17.9</v>
      </c>
      <c r="AO591" s="73">
        <v>20.2</v>
      </c>
      <c r="AP591" s="73">
        <v>24.4</v>
      </c>
      <c r="AQ591" s="73">
        <v>28.2</v>
      </c>
      <c r="AR591" s="73">
        <v>33.4</v>
      </c>
      <c r="AT591" s="71"/>
    </row>
    <row r="592" spans="31:46">
      <c r="AE592" s="51" t="str">
        <f>CONCATENATE(AF592,AG592,AH592)</f>
        <v>38157</v>
      </c>
      <c r="AF592" s="55">
        <v>38</v>
      </c>
      <c r="AG592" s="55">
        <v>15</v>
      </c>
      <c r="AH592" s="55">
        <v>7</v>
      </c>
      <c r="AI592" s="73">
        <v>4</v>
      </c>
      <c r="AJ592" s="73">
        <v>7.4</v>
      </c>
      <c r="AK592" s="73">
        <v>10.6</v>
      </c>
      <c r="AL592" s="73">
        <v>13.5</v>
      </c>
      <c r="AM592" s="73">
        <v>16.2</v>
      </c>
      <c r="AN592" s="73">
        <v>18.7</v>
      </c>
      <c r="AO592" s="73">
        <v>21</v>
      </c>
      <c r="AP592" s="73">
        <v>25.4</v>
      </c>
      <c r="AQ592" s="73">
        <v>29.4</v>
      </c>
      <c r="AR592" s="73">
        <v>34.9</v>
      </c>
      <c r="AT592" s="71"/>
    </row>
    <row r="593" spans="31:46">
      <c r="AE593" s="51" t="str">
        <f>CONCATENATE(AF593,AG593,AH593)</f>
        <v>39157</v>
      </c>
      <c r="AF593" s="55">
        <v>39</v>
      </c>
      <c r="AG593" s="55">
        <v>15</v>
      </c>
      <c r="AH593" s="55">
        <v>7</v>
      </c>
      <c r="AI593" s="73">
        <v>4.1</v>
      </c>
      <c r="AJ593" s="73">
        <v>7.7</v>
      </c>
      <c r="AK593" s="73">
        <v>11</v>
      </c>
      <c r="AL593" s="73">
        <v>14.1</v>
      </c>
      <c r="AM593" s="73">
        <v>16.9</v>
      </c>
      <c r="AN593" s="73">
        <v>19.5</v>
      </c>
      <c r="AO593" s="73">
        <v>22</v>
      </c>
      <c r="AP593" s="73">
        <v>26.6</v>
      </c>
      <c r="AQ593" s="73">
        <v>30.8</v>
      </c>
      <c r="AR593" s="73">
        <v>36.5</v>
      </c>
      <c r="AT593" s="71"/>
    </row>
    <row r="594" spans="31:46">
      <c r="AE594" s="51" t="str">
        <f>CONCATENATE(AF594,AG594,AH594)</f>
        <v>40157</v>
      </c>
      <c r="AF594" s="55">
        <v>40</v>
      </c>
      <c r="AG594" s="55">
        <v>15</v>
      </c>
      <c r="AH594" s="55">
        <v>7</v>
      </c>
      <c r="AI594" s="73">
        <v>4.3</v>
      </c>
      <c r="AJ594" s="73">
        <v>8.1</v>
      </c>
      <c r="AK594" s="73">
        <v>11.5</v>
      </c>
      <c r="AL594" s="73">
        <v>14.7</v>
      </c>
      <c r="AM594" s="73">
        <v>17.7</v>
      </c>
      <c r="AN594" s="73">
        <v>20.4</v>
      </c>
      <c r="AO594" s="73">
        <v>23</v>
      </c>
      <c r="AP594" s="73">
        <v>27.8</v>
      </c>
      <c r="AQ594" s="73">
        <v>32.3</v>
      </c>
      <c r="AR594" s="73">
        <v>38.3</v>
      </c>
      <c r="AT594" s="71"/>
    </row>
    <row r="595" spans="31:46">
      <c r="AE595" s="51" t="str">
        <f>CONCATENATE(AF595,AG595,AH595)</f>
        <v>41157</v>
      </c>
      <c r="AF595" s="55">
        <v>41</v>
      </c>
      <c r="AG595" s="55">
        <v>15</v>
      </c>
      <c r="AH595" s="55">
        <v>7</v>
      </c>
      <c r="AI595" s="73">
        <v>4.5</v>
      </c>
      <c r="AJ595" s="73">
        <v>8.5</v>
      </c>
      <c r="AK595" s="73">
        <v>12.1</v>
      </c>
      <c r="AL595" s="73">
        <v>15.4</v>
      </c>
      <c r="AM595" s="73">
        <v>18.5</v>
      </c>
      <c r="AN595" s="73">
        <v>21.4</v>
      </c>
      <c r="AO595" s="73">
        <v>24.1</v>
      </c>
      <c r="AP595" s="73">
        <v>29.2</v>
      </c>
      <c r="AQ595" s="73">
        <v>33.9</v>
      </c>
      <c r="AR595" s="73">
        <v>40.3</v>
      </c>
      <c r="AT595" s="71"/>
    </row>
    <row r="596" spans="31:46">
      <c r="AE596" s="51" t="str">
        <f>CONCATENATE(AF596,AG596,AH596)</f>
        <v>42157</v>
      </c>
      <c r="AF596" s="55">
        <v>42</v>
      </c>
      <c r="AG596" s="55">
        <v>15</v>
      </c>
      <c r="AH596" s="55">
        <v>7</v>
      </c>
      <c r="AI596" s="73">
        <v>4.7</v>
      </c>
      <c r="AJ596" s="73">
        <v>8.9</v>
      </c>
      <c r="AK596" s="73">
        <v>12.7</v>
      </c>
      <c r="AL596" s="73">
        <v>16.2</v>
      </c>
      <c r="AM596" s="73">
        <v>19.4</v>
      </c>
      <c r="AN596" s="73">
        <v>22.5</v>
      </c>
      <c r="AO596" s="73">
        <v>25.4</v>
      </c>
      <c r="AP596" s="73">
        <v>30.8</v>
      </c>
      <c r="AQ596" s="73">
        <v>35.7</v>
      </c>
      <c r="AR596" s="73">
        <v>42.5</v>
      </c>
      <c r="AT596" s="71"/>
    </row>
    <row r="597" spans="31:46">
      <c r="AE597" s="51" t="str">
        <f>CONCATENATE(AF597,AG597,AH597)</f>
        <v>43157</v>
      </c>
      <c r="AF597" s="55">
        <v>43</v>
      </c>
      <c r="AG597" s="55">
        <v>15</v>
      </c>
      <c r="AH597" s="55">
        <v>7</v>
      </c>
      <c r="AI597" s="73">
        <v>4.9</v>
      </c>
      <c r="AJ597" s="73">
        <v>9.3</v>
      </c>
      <c r="AK597" s="73">
        <v>13.3</v>
      </c>
      <c r="AL597" s="73">
        <v>17</v>
      </c>
      <c r="AM597" s="73">
        <v>20.5</v>
      </c>
      <c r="AN597" s="73">
        <v>23.7</v>
      </c>
      <c r="AO597" s="73">
        <v>26.8</v>
      </c>
      <c r="AP597" s="73">
        <v>32.5</v>
      </c>
      <c r="AQ597" s="73">
        <v>37.7</v>
      </c>
      <c r="AR597" s="73">
        <v>44.9</v>
      </c>
      <c r="AT597" s="71"/>
    </row>
    <row r="598" spans="31:46">
      <c r="AE598" s="51" t="str">
        <f>CONCATENATE(AF598,AG598,AH598)</f>
        <v>44157</v>
      </c>
      <c r="AF598" s="55">
        <v>44</v>
      </c>
      <c r="AG598" s="55">
        <v>15</v>
      </c>
      <c r="AH598" s="55">
        <v>7</v>
      </c>
      <c r="AI598" s="73">
        <v>5.2</v>
      </c>
      <c r="AJ598" s="73">
        <v>9.8</v>
      </c>
      <c r="AK598" s="73">
        <v>14.1</v>
      </c>
      <c r="AL598" s="73">
        <v>18</v>
      </c>
      <c r="AM598" s="73">
        <v>21.6</v>
      </c>
      <c r="AN598" s="73">
        <v>25</v>
      </c>
      <c r="AO598" s="73">
        <v>28.3</v>
      </c>
      <c r="AP598" s="73">
        <v>34.3</v>
      </c>
      <c r="AQ598" s="73">
        <v>39.9</v>
      </c>
      <c r="AR598" s="73">
        <v>47.6</v>
      </c>
      <c r="AT598" s="71"/>
    </row>
    <row r="599" spans="31:46">
      <c r="AE599" s="51" t="str">
        <f>CONCATENATE(AF599,AG599,AH599)</f>
        <v>45157</v>
      </c>
      <c r="AF599" s="55">
        <v>45</v>
      </c>
      <c r="AG599" s="55">
        <v>15</v>
      </c>
      <c r="AH599" s="55">
        <v>7</v>
      </c>
      <c r="AI599" s="73">
        <v>5.5</v>
      </c>
      <c r="AJ599" s="73">
        <v>10.4</v>
      </c>
      <c r="AK599" s="73">
        <v>14.8</v>
      </c>
      <c r="AL599" s="73">
        <v>19</v>
      </c>
      <c r="AM599" s="73">
        <v>22.8</v>
      </c>
      <c r="AN599" s="73">
        <v>26.5</v>
      </c>
      <c r="AO599" s="73">
        <v>30</v>
      </c>
      <c r="AP599" s="73">
        <v>36.4</v>
      </c>
      <c r="AQ599" s="73">
        <v>42.4</v>
      </c>
      <c r="AR599" s="73">
        <v>50.6</v>
      </c>
      <c r="AT599" s="71"/>
    </row>
    <row r="600" spans="31:46">
      <c r="AE600" s="51" t="str">
        <f>CONCATENATE(AF600,AG600,AH600)</f>
        <v>46157</v>
      </c>
      <c r="AF600" s="55">
        <v>46</v>
      </c>
      <c r="AG600" s="55">
        <v>15</v>
      </c>
      <c r="AH600" s="55">
        <v>7</v>
      </c>
      <c r="AI600" s="73">
        <v>5.8</v>
      </c>
      <c r="AJ600" s="73">
        <v>11</v>
      </c>
      <c r="AK600" s="73">
        <v>15.7</v>
      </c>
      <c r="AL600" s="73">
        <v>20.1</v>
      </c>
      <c r="AM600" s="73">
        <v>24.2</v>
      </c>
      <c r="AN600" s="73">
        <v>28.1</v>
      </c>
      <c r="AO600" s="73">
        <v>31.8</v>
      </c>
      <c r="AP600" s="73">
        <v>38.7</v>
      </c>
      <c r="AQ600" s="73">
        <v>45.1</v>
      </c>
      <c r="AR600" s="73">
        <v>54</v>
      </c>
      <c r="AT600" s="71"/>
    </row>
    <row r="601" spans="31:46">
      <c r="AE601" s="51" t="str">
        <f>CONCATENATE(AF601,AG601,AH601)</f>
        <v>47157</v>
      </c>
      <c r="AF601" s="55">
        <v>47</v>
      </c>
      <c r="AG601" s="55">
        <v>15</v>
      </c>
      <c r="AH601" s="55">
        <v>7</v>
      </c>
      <c r="AI601" s="73">
        <v>6.1</v>
      </c>
      <c r="AJ601" s="73">
        <v>11.6</v>
      </c>
      <c r="AK601" s="73">
        <v>16.6</v>
      </c>
      <c r="AL601" s="73">
        <v>21.3</v>
      </c>
      <c r="AM601" s="73">
        <v>25.7</v>
      </c>
      <c r="AN601" s="73">
        <v>29.9</v>
      </c>
      <c r="AO601" s="73">
        <v>33.8</v>
      </c>
      <c r="AP601" s="73">
        <v>41.2</v>
      </c>
      <c r="AQ601" s="73">
        <v>48.1</v>
      </c>
      <c r="AR601" s="73">
        <v>57.6</v>
      </c>
      <c r="AT601" s="71"/>
    </row>
    <row r="602" spans="31:46">
      <c r="AE602" s="51" t="str">
        <f>CONCATENATE(AF602,AG602,AH602)</f>
        <v>48157</v>
      </c>
      <c r="AF602" s="55">
        <v>48</v>
      </c>
      <c r="AG602" s="55">
        <v>15</v>
      </c>
      <c r="AH602" s="55">
        <v>7</v>
      </c>
      <c r="AI602" s="73">
        <v>6.5</v>
      </c>
      <c r="AJ602" s="73">
        <v>12.3</v>
      </c>
      <c r="AK602" s="73">
        <v>17.7</v>
      </c>
      <c r="AL602" s="73">
        <v>22.6</v>
      </c>
      <c r="AM602" s="73">
        <v>27.3</v>
      </c>
      <c r="AN602" s="73">
        <v>31.8</v>
      </c>
      <c r="AO602" s="73">
        <v>36</v>
      </c>
      <c r="AP602" s="73">
        <v>43.9</v>
      </c>
      <c r="AQ602" s="73">
        <v>51.4</v>
      </c>
      <c r="AR602" s="73">
        <v>61.7</v>
      </c>
      <c r="AT602" s="71"/>
    </row>
    <row r="603" spans="31:46">
      <c r="AE603" s="51" t="str">
        <f>CONCATENATE(AF603,AG603,AH603)</f>
        <v>49157</v>
      </c>
      <c r="AF603" s="55">
        <v>49</v>
      </c>
      <c r="AG603" s="55">
        <v>15</v>
      </c>
      <c r="AH603" s="55">
        <v>7</v>
      </c>
      <c r="AI603" s="73">
        <v>6.9</v>
      </c>
      <c r="AJ603" s="73">
        <v>13.1</v>
      </c>
      <c r="AK603" s="73">
        <v>18.8</v>
      </c>
      <c r="AL603" s="73">
        <v>24.1</v>
      </c>
      <c r="AM603" s="73">
        <v>29.1</v>
      </c>
      <c r="AN603" s="73">
        <v>33.8</v>
      </c>
      <c r="AO603" s="73">
        <v>38.4</v>
      </c>
      <c r="AP603" s="73">
        <v>46.9</v>
      </c>
      <c r="AQ603" s="73">
        <v>54.9</v>
      </c>
      <c r="AR603" s="73">
        <v>66.1</v>
      </c>
      <c r="AT603" s="71"/>
    </row>
    <row r="604" spans="31:46">
      <c r="AE604" s="51" t="str">
        <f>CONCATENATE(AF604,AG604,AH604)</f>
        <v>50157</v>
      </c>
      <c r="AF604" s="55">
        <v>50</v>
      </c>
      <c r="AG604" s="55">
        <v>15</v>
      </c>
      <c r="AH604" s="55">
        <v>7</v>
      </c>
      <c r="AI604" s="73">
        <v>7.3</v>
      </c>
      <c r="AJ604" s="73">
        <v>13.9</v>
      </c>
      <c r="AK604" s="73">
        <v>20</v>
      </c>
      <c r="AL604" s="73">
        <v>25.6</v>
      </c>
      <c r="AM604" s="73">
        <v>31</v>
      </c>
      <c r="AN604" s="73">
        <v>36.1</v>
      </c>
      <c r="AO604" s="73">
        <v>41</v>
      </c>
      <c r="AP604" s="73">
        <v>50.2</v>
      </c>
      <c r="AQ604" s="73">
        <v>58.8</v>
      </c>
      <c r="AR604" s="73">
        <v>70.8</v>
      </c>
      <c r="AT604" s="71"/>
    </row>
    <row r="605" spans="31:46">
      <c r="AE605" s="51" t="str">
        <f>CONCATENATE(AF605,AG605,AH605)</f>
        <v>51157</v>
      </c>
      <c r="AF605" s="55">
        <v>51</v>
      </c>
      <c r="AG605" s="55">
        <v>15</v>
      </c>
      <c r="AH605" s="55">
        <v>7</v>
      </c>
      <c r="AI605" s="73">
        <v>7.7</v>
      </c>
      <c r="AJ605" s="73">
        <v>14.8</v>
      </c>
      <c r="AK605" s="73">
        <v>21.2</v>
      </c>
      <c r="AL605" s="73">
        <v>27.3</v>
      </c>
      <c r="AM605" s="73">
        <v>33.1</v>
      </c>
      <c r="AN605" s="73">
        <v>38.5</v>
      </c>
      <c r="AO605" s="73">
        <v>43.8</v>
      </c>
      <c r="AP605" s="73">
        <v>53.7</v>
      </c>
      <c r="AQ605" s="73">
        <v>62.9</v>
      </c>
      <c r="AR605" s="73">
        <v>76</v>
      </c>
      <c r="AT605" s="71"/>
    </row>
    <row r="606" spans="31:46">
      <c r="AE606" s="51" t="str">
        <f>CONCATENATE(AF606,AG606,AH606)</f>
        <v>52157</v>
      </c>
      <c r="AF606" s="55">
        <v>52</v>
      </c>
      <c r="AG606" s="55">
        <v>15</v>
      </c>
      <c r="AH606" s="55">
        <v>7</v>
      </c>
      <c r="AI606" s="73">
        <v>8.2</v>
      </c>
      <c r="AJ606" s="73">
        <v>15.7</v>
      </c>
      <c r="AK606" s="73">
        <v>22.6</v>
      </c>
      <c r="AL606" s="73">
        <v>29.1</v>
      </c>
      <c r="AM606" s="73">
        <v>35.3</v>
      </c>
      <c r="AN606" s="73">
        <v>41.2</v>
      </c>
      <c r="AO606" s="73">
        <v>46.8</v>
      </c>
      <c r="AP606" s="73">
        <v>57.4</v>
      </c>
      <c r="AQ606" s="73">
        <v>67.5</v>
      </c>
      <c r="AR606" s="73">
        <v>81.5</v>
      </c>
      <c r="AT606" s="71"/>
    </row>
    <row r="607" spans="31:46">
      <c r="AE607" s="51" t="str">
        <f>CONCATENATE(AF607,AG607,AH607)</f>
        <v>53157</v>
      </c>
      <c r="AF607" s="55">
        <v>53</v>
      </c>
      <c r="AG607" s="55">
        <v>15</v>
      </c>
      <c r="AH607" s="55">
        <v>7</v>
      </c>
      <c r="AI607" s="73">
        <v>8.8</v>
      </c>
      <c r="AJ607" s="73">
        <v>16.7</v>
      </c>
      <c r="AK607" s="73">
        <v>24.1</v>
      </c>
      <c r="AL607" s="73">
        <v>31.1</v>
      </c>
      <c r="AM607" s="73">
        <v>37.7</v>
      </c>
      <c r="AN607" s="73">
        <v>44</v>
      </c>
      <c r="AO607" s="73">
        <v>50.1</v>
      </c>
      <c r="AP607" s="73">
        <v>61.5</v>
      </c>
      <c r="AQ607" s="73">
        <v>72.3</v>
      </c>
      <c r="AR607" s="73">
        <v>87.6</v>
      </c>
      <c r="AT607" s="71"/>
    </row>
    <row r="608" spans="31:46">
      <c r="AE608" s="51" t="str">
        <f>CONCATENATE(AF608,AG608,AH608)</f>
        <v>54157</v>
      </c>
      <c r="AF608" s="55">
        <v>54</v>
      </c>
      <c r="AG608" s="55">
        <v>15</v>
      </c>
      <c r="AH608" s="55">
        <v>7</v>
      </c>
      <c r="AI608" s="73">
        <v>9.3</v>
      </c>
      <c r="AJ608" s="73">
        <v>17.9</v>
      </c>
      <c r="AK608" s="73">
        <v>25.8</v>
      </c>
      <c r="AL608" s="73">
        <v>33.3</v>
      </c>
      <c r="AM608" s="73">
        <v>40.4</v>
      </c>
      <c r="AN608" s="73">
        <v>47.1</v>
      </c>
      <c r="AO608" s="73">
        <v>53.6</v>
      </c>
      <c r="AP608" s="73">
        <v>66</v>
      </c>
      <c r="AQ608" s="73">
        <v>77.7</v>
      </c>
      <c r="AR608" s="73">
        <v>94.2</v>
      </c>
      <c r="AT608" s="71"/>
    </row>
    <row r="609" spans="31:46">
      <c r="AE609" s="51" t="str">
        <f>CONCATENATE(AF609,AG609,AH609)</f>
        <v>55157</v>
      </c>
      <c r="AF609" s="55">
        <v>55</v>
      </c>
      <c r="AG609" s="55">
        <v>15</v>
      </c>
      <c r="AH609" s="55">
        <v>7</v>
      </c>
      <c r="AI609" s="73">
        <v>10</v>
      </c>
      <c r="AJ609" s="73">
        <v>19.1</v>
      </c>
      <c r="AK609" s="73">
        <v>27.6</v>
      </c>
      <c r="AL609" s="73">
        <v>35.6</v>
      </c>
      <c r="AM609" s="73">
        <v>43.3</v>
      </c>
      <c r="AN609" s="73">
        <v>50.6</v>
      </c>
      <c r="AO609" s="73">
        <v>57.6</v>
      </c>
      <c r="AP609" s="73">
        <v>70.9</v>
      </c>
      <c r="AQ609" s="73">
        <v>83.5</v>
      </c>
      <c r="AR609" s="73">
        <v>102.3</v>
      </c>
      <c r="AT609" s="71"/>
    </row>
    <row r="610" spans="31:46">
      <c r="AE610" s="51" t="str">
        <f>CONCATENATE(AF610,AG610,AH610)</f>
        <v>181510</v>
      </c>
      <c r="AF610" s="55">
        <v>18</v>
      </c>
      <c r="AG610" s="55">
        <v>15</v>
      </c>
      <c r="AH610" s="55">
        <v>10</v>
      </c>
      <c r="AI610" s="73">
        <v>1.4</v>
      </c>
      <c r="AJ610" s="73">
        <v>2.6</v>
      </c>
      <c r="AK610" s="73">
        <v>3.7</v>
      </c>
      <c r="AL610" s="73">
        <v>4.7</v>
      </c>
      <c r="AM610" s="73">
        <v>5.7</v>
      </c>
      <c r="AN610" s="73">
        <v>6.6</v>
      </c>
      <c r="AO610" s="73">
        <v>7.4</v>
      </c>
      <c r="AP610" s="73">
        <v>9</v>
      </c>
      <c r="AQ610" s="73">
        <v>10.5</v>
      </c>
      <c r="AR610" s="73">
        <v>12.5</v>
      </c>
      <c r="AT610" s="71"/>
    </row>
    <row r="611" spans="31:46">
      <c r="AE611" s="51" t="str">
        <f>CONCATENATE(AF611,AG611,AH611)</f>
        <v>191510</v>
      </c>
      <c r="AF611" s="55">
        <v>19</v>
      </c>
      <c r="AG611" s="55">
        <v>15</v>
      </c>
      <c r="AH611" s="55">
        <v>10</v>
      </c>
      <c r="AI611" s="73">
        <v>1.5</v>
      </c>
      <c r="AJ611" s="73">
        <v>2.7</v>
      </c>
      <c r="AK611" s="73">
        <v>3.8</v>
      </c>
      <c r="AL611" s="73">
        <v>4.9</v>
      </c>
      <c r="AM611" s="73">
        <v>5.9</v>
      </c>
      <c r="AN611" s="73">
        <v>6.8</v>
      </c>
      <c r="AO611" s="73">
        <v>7.7</v>
      </c>
      <c r="AP611" s="73">
        <v>9.3</v>
      </c>
      <c r="AQ611" s="73">
        <v>10.8</v>
      </c>
      <c r="AR611" s="73">
        <v>12.9</v>
      </c>
      <c r="AT611" s="71"/>
    </row>
    <row r="612" spans="31:46">
      <c r="AE612" s="51" t="str">
        <f>CONCATENATE(AF612,AG612,AH612)</f>
        <v>201510</v>
      </c>
      <c r="AF612" s="55">
        <v>20</v>
      </c>
      <c r="AG612" s="55">
        <v>15</v>
      </c>
      <c r="AH612" s="55">
        <v>10</v>
      </c>
      <c r="AI612" s="73">
        <v>1.5</v>
      </c>
      <c r="AJ612" s="73">
        <v>2.8</v>
      </c>
      <c r="AK612" s="73">
        <v>4</v>
      </c>
      <c r="AL612" s="73">
        <v>5</v>
      </c>
      <c r="AM612" s="73">
        <v>6</v>
      </c>
      <c r="AN612" s="73">
        <v>7</v>
      </c>
      <c r="AO612" s="73">
        <v>7.9</v>
      </c>
      <c r="AP612" s="73">
        <v>9.6</v>
      </c>
      <c r="AQ612" s="73">
        <v>11.1</v>
      </c>
      <c r="AR612" s="73">
        <v>13.2</v>
      </c>
      <c r="AT612" s="71"/>
    </row>
    <row r="613" spans="31:46">
      <c r="AE613" s="51" t="str">
        <f>CONCATENATE(AF613,AG613,AH613)</f>
        <v>211510</v>
      </c>
      <c r="AF613" s="55">
        <v>21</v>
      </c>
      <c r="AG613" s="55">
        <v>15</v>
      </c>
      <c r="AH613" s="55">
        <v>10</v>
      </c>
      <c r="AI613" s="73">
        <v>1.5</v>
      </c>
      <c r="AJ613" s="73">
        <v>2.9</v>
      </c>
      <c r="AK613" s="73">
        <v>4.1</v>
      </c>
      <c r="AL613" s="73">
        <v>5.2</v>
      </c>
      <c r="AM613" s="73">
        <v>6.2</v>
      </c>
      <c r="AN613" s="73">
        <v>7.2</v>
      </c>
      <c r="AO613" s="73">
        <v>8.1</v>
      </c>
      <c r="AP613" s="73">
        <v>9.8</v>
      </c>
      <c r="AQ613" s="73">
        <v>11.4</v>
      </c>
      <c r="AR613" s="73">
        <v>13.6</v>
      </c>
      <c r="AT613" s="71"/>
    </row>
    <row r="614" spans="31:46">
      <c r="AE614" s="51" t="str">
        <f>CONCATENATE(AF614,AG614,AH614)</f>
        <v>221510</v>
      </c>
      <c r="AF614" s="55">
        <v>22</v>
      </c>
      <c r="AG614" s="55">
        <v>15</v>
      </c>
      <c r="AH614" s="55">
        <v>10</v>
      </c>
      <c r="AI614" s="73">
        <v>1.6</v>
      </c>
      <c r="AJ614" s="73">
        <v>3</v>
      </c>
      <c r="AK614" s="73">
        <v>4.2</v>
      </c>
      <c r="AL614" s="73">
        <v>5.3</v>
      </c>
      <c r="AM614" s="73">
        <v>6.4</v>
      </c>
      <c r="AN614" s="73">
        <v>7.4</v>
      </c>
      <c r="AO614" s="73">
        <v>8.4</v>
      </c>
      <c r="AP614" s="73">
        <v>10.1</v>
      </c>
      <c r="AQ614" s="73">
        <v>11.7</v>
      </c>
      <c r="AR614" s="73">
        <v>13.9</v>
      </c>
      <c r="AT614" s="71"/>
    </row>
    <row r="615" spans="31:46">
      <c r="AE615" s="51" t="str">
        <f>CONCATENATE(AF615,AG615,AH615)</f>
        <v>231510</v>
      </c>
      <c r="AF615" s="55">
        <v>23</v>
      </c>
      <c r="AG615" s="55">
        <v>15</v>
      </c>
      <c r="AH615" s="55">
        <v>10</v>
      </c>
      <c r="AI615" s="73">
        <v>1.6</v>
      </c>
      <c r="AJ615" s="73">
        <v>3</v>
      </c>
      <c r="AK615" s="73">
        <v>4.3</v>
      </c>
      <c r="AL615" s="73">
        <v>5.5</v>
      </c>
      <c r="AM615" s="73">
        <v>6.6</v>
      </c>
      <c r="AN615" s="73">
        <v>7.6</v>
      </c>
      <c r="AO615" s="73">
        <v>8.6</v>
      </c>
      <c r="AP615" s="73">
        <v>10.4</v>
      </c>
      <c r="AQ615" s="73">
        <v>12</v>
      </c>
      <c r="AR615" s="73">
        <v>14.3</v>
      </c>
      <c r="AT615" s="71"/>
    </row>
    <row r="616" spans="31:46">
      <c r="AE616" s="51" t="str">
        <f>CONCATENATE(AF616,AG616,AH616)</f>
        <v>241510</v>
      </c>
      <c r="AF616" s="55">
        <v>24</v>
      </c>
      <c r="AG616" s="55">
        <v>15</v>
      </c>
      <c r="AH616" s="55">
        <v>10</v>
      </c>
      <c r="AI616" s="73">
        <v>1.7</v>
      </c>
      <c r="AJ616" s="73">
        <v>3.1</v>
      </c>
      <c r="AK616" s="73">
        <v>4.4</v>
      </c>
      <c r="AL616" s="73">
        <v>5.6</v>
      </c>
      <c r="AM616" s="73">
        <v>6.8</v>
      </c>
      <c r="AN616" s="73">
        <v>7.8</v>
      </c>
      <c r="AO616" s="73">
        <v>8.8</v>
      </c>
      <c r="AP616" s="73">
        <v>10.7</v>
      </c>
      <c r="AQ616" s="73">
        <v>12.4</v>
      </c>
      <c r="AR616" s="73">
        <v>14.7</v>
      </c>
      <c r="AT616" s="71"/>
    </row>
    <row r="617" spans="31:46">
      <c r="AE617" s="51" t="str">
        <f>CONCATENATE(AF617,AG617,AH617)</f>
        <v>251510</v>
      </c>
      <c r="AF617" s="55">
        <v>25</v>
      </c>
      <c r="AG617" s="55">
        <v>15</v>
      </c>
      <c r="AH617" s="55">
        <v>10</v>
      </c>
      <c r="AI617" s="73">
        <v>1.7</v>
      </c>
      <c r="AJ617" s="73">
        <v>3.2</v>
      </c>
      <c r="AK617" s="73">
        <v>4.6</v>
      </c>
      <c r="AL617" s="73">
        <v>5.8</v>
      </c>
      <c r="AM617" s="73">
        <v>7</v>
      </c>
      <c r="AN617" s="73">
        <v>8</v>
      </c>
      <c r="AO617" s="73">
        <v>9.1</v>
      </c>
      <c r="AP617" s="73">
        <v>11</v>
      </c>
      <c r="AQ617" s="73">
        <v>12.7</v>
      </c>
      <c r="AR617" s="73">
        <v>15</v>
      </c>
      <c r="AT617" s="71"/>
    </row>
    <row r="618" spans="31:46">
      <c r="AE618" s="51" t="str">
        <f>CONCATENATE(AF618,AG618,AH618)</f>
        <v>261510</v>
      </c>
      <c r="AF618" s="55">
        <v>26</v>
      </c>
      <c r="AG618" s="55">
        <v>15</v>
      </c>
      <c r="AH618" s="55">
        <v>10</v>
      </c>
      <c r="AI618" s="73">
        <v>1.8</v>
      </c>
      <c r="AJ618" s="73">
        <v>3.3</v>
      </c>
      <c r="AK618" s="73">
        <v>4.7</v>
      </c>
      <c r="AL618" s="73">
        <v>6</v>
      </c>
      <c r="AM618" s="73">
        <v>7.2</v>
      </c>
      <c r="AN618" s="73">
        <v>8.3</v>
      </c>
      <c r="AO618" s="73">
        <v>9.3</v>
      </c>
      <c r="AP618" s="73">
        <v>11.2</v>
      </c>
      <c r="AQ618" s="73">
        <v>13</v>
      </c>
      <c r="AR618" s="73">
        <v>15.4</v>
      </c>
      <c r="AT618" s="71"/>
    </row>
    <row r="619" spans="31:46">
      <c r="AE619" s="51" t="str">
        <f>CONCATENATE(AF619,AG619,AH619)</f>
        <v>271510</v>
      </c>
      <c r="AF619" s="55">
        <v>27</v>
      </c>
      <c r="AG619" s="55">
        <v>15</v>
      </c>
      <c r="AH619" s="55">
        <v>10</v>
      </c>
      <c r="AI619" s="73">
        <v>1.8</v>
      </c>
      <c r="AJ619" s="73">
        <v>3.4</v>
      </c>
      <c r="AK619" s="73">
        <v>4.8</v>
      </c>
      <c r="AL619" s="73">
        <v>6.1</v>
      </c>
      <c r="AM619" s="73">
        <v>7.4</v>
      </c>
      <c r="AN619" s="73">
        <v>8.5</v>
      </c>
      <c r="AO619" s="73">
        <v>9.6</v>
      </c>
      <c r="AP619" s="73">
        <v>11.5</v>
      </c>
      <c r="AQ619" s="73">
        <v>13.4</v>
      </c>
      <c r="AR619" s="73">
        <v>15.8</v>
      </c>
      <c r="AT619" s="71"/>
    </row>
    <row r="620" spans="31:46">
      <c r="AE620" s="51" t="str">
        <f>CONCATENATE(AF620,AG620,AH620)</f>
        <v>281510</v>
      </c>
      <c r="AF620" s="55">
        <v>28</v>
      </c>
      <c r="AG620" s="55">
        <v>15</v>
      </c>
      <c r="AH620" s="55">
        <v>10</v>
      </c>
      <c r="AI620" s="73">
        <v>1.9</v>
      </c>
      <c r="AJ620" s="73">
        <v>3.5</v>
      </c>
      <c r="AK620" s="73">
        <v>5</v>
      </c>
      <c r="AL620" s="73">
        <v>6.3</v>
      </c>
      <c r="AM620" s="73">
        <v>7.6</v>
      </c>
      <c r="AN620" s="73">
        <v>8.7</v>
      </c>
      <c r="AO620" s="73">
        <v>9.8</v>
      </c>
      <c r="AP620" s="73">
        <v>11.9</v>
      </c>
      <c r="AQ620" s="73">
        <v>13.7</v>
      </c>
      <c r="AR620" s="73">
        <v>16.2</v>
      </c>
      <c r="AT620" s="71"/>
    </row>
    <row r="621" spans="31:46">
      <c r="AE621" s="51" t="str">
        <f>CONCATENATE(AF621,AG621,AH621)</f>
        <v>291510</v>
      </c>
      <c r="AF621" s="55">
        <v>29</v>
      </c>
      <c r="AG621" s="55">
        <v>15</v>
      </c>
      <c r="AH621" s="55">
        <v>10</v>
      </c>
      <c r="AI621" s="73">
        <v>1.9</v>
      </c>
      <c r="AJ621" s="73">
        <v>3.6</v>
      </c>
      <c r="AK621" s="73">
        <v>5.1</v>
      </c>
      <c r="AL621" s="73">
        <v>6.5</v>
      </c>
      <c r="AM621" s="73">
        <v>7.8</v>
      </c>
      <c r="AN621" s="73">
        <v>9</v>
      </c>
      <c r="AO621" s="73">
        <v>10.1</v>
      </c>
      <c r="AP621" s="73">
        <v>12.2</v>
      </c>
      <c r="AQ621" s="73">
        <v>14.1</v>
      </c>
      <c r="AR621" s="73">
        <v>16.6</v>
      </c>
      <c r="AT621" s="71"/>
    </row>
    <row r="622" spans="31:46">
      <c r="AE622" s="51" t="str">
        <f>CONCATENATE(AF622,AG622,AH622)</f>
        <v>301510</v>
      </c>
      <c r="AF622" s="55">
        <v>30</v>
      </c>
      <c r="AG622" s="55">
        <v>15</v>
      </c>
      <c r="AH622" s="55">
        <v>10</v>
      </c>
      <c r="AI622" s="73">
        <v>2</v>
      </c>
      <c r="AJ622" s="73">
        <v>3.7</v>
      </c>
      <c r="AK622" s="73">
        <v>5.3</v>
      </c>
      <c r="AL622" s="73">
        <v>6.7</v>
      </c>
      <c r="AM622" s="73">
        <v>8</v>
      </c>
      <c r="AN622" s="73">
        <v>9.2</v>
      </c>
      <c r="AO622" s="73">
        <v>10.4</v>
      </c>
      <c r="AP622" s="73">
        <v>12.5</v>
      </c>
      <c r="AQ622" s="73">
        <v>14.5</v>
      </c>
      <c r="AR622" s="73">
        <v>17.1</v>
      </c>
      <c r="AT622" s="71"/>
    </row>
    <row r="623" spans="31:46">
      <c r="AE623" s="51" t="str">
        <f>CONCATENATE(AF623,AG623,AH623)</f>
        <v>311510</v>
      </c>
      <c r="AF623" s="55">
        <v>31</v>
      </c>
      <c r="AG623" s="55">
        <v>15</v>
      </c>
      <c r="AH623" s="55">
        <v>10</v>
      </c>
      <c r="AI623" s="73">
        <v>2.1</v>
      </c>
      <c r="AJ623" s="73">
        <v>3.8</v>
      </c>
      <c r="AK623" s="73">
        <v>5.4</v>
      </c>
      <c r="AL623" s="73">
        <v>6.9</v>
      </c>
      <c r="AM623" s="73">
        <v>8.2</v>
      </c>
      <c r="AN623" s="73">
        <v>9.5</v>
      </c>
      <c r="AO623" s="73">
        <v>10.7</v>
      </c>
      <c r="AP623" s="73">
        <v>12.9</v>
      </c>
      <c r="AQ623" s="73">
        <v>14.9</v>
      </c>
      <c r="AR623" s="73">
        <v>17.6</v>
      </c>
      <c r="AT623" s="71"/>
    </row>
    <row r="624" spans="31:46">
      <c r="AE624" s="51" t="str">
        <f>CONCATENATE(AF624,AG624,AH624)</f>
        <v>321510</v>
      </c>
      <c r="AF624" s="55">
        <v>32</v>
      </c>
      <c r="AG624" s="55">
        <v>15</v>
      </c>
      <c r="AH624" s="55">
        <v>10</v>
      </c>
      <c r="AI624" s="73">
        <v>2.1</v>
      </c>
      <c r="AJ624" s="73">
        <v>3.9</v>
      </c>
      <c r="AK624" s="73">
        <v>5.6</v>
      </c>
      <c r="AL624" s="73">
        <v>7.1</v>
      </c>
      <c r="AM624" s="73">
        <v>8.5</v>
      </c>
      <c r="AN624" s="73">
        <v>9.8</v>
      </c>
      <c r="AO624" s="73">
        <v>11</v>
      </c>
      <c r="AP624" s="73">
        <v>13.3</v>
      </c>
      <c r="AQ624" s="73">
        <v>15.3</v>
      </c>
      <c r="AR624" s="73">
        <v>18.1</v>
      </c>
      <c r="AT624" s="71"/>
    </row>
    <row r="625" spans="31:46">
      <c r="AE625" s="51" t="str">
        <f>CONCATENATE(AF625,AG625,AH625)</f>
        <v>331510</v>
      </c>
      <c r="AF625" s="55">
        <v>33</v>
      </c>
      <c r="AG625" s="55">
        <v>15</v>
      </c>
      <c r="AH625" s="55">
        <v>10</v>
      </c>
      <c r="AI625" s="73">
        <v>2.2</v>
      </c>
      <c r="AJ625" s="73">
        <v>4</v>
      </c>
      <c r="AK625" s="73">
        <v>5.7</v>
      </c>
      <c r="AL625" s="73">
        <v>7.3</v>
      </c>
      <c r="AM625" s="73">
        <v>8.7</v>
      </c>
      <c r="AN625" s="73">
        <v>10.1</v>
      </c>
      <c r="AO625" s="73">
        <v>11.3</v>
      </c>
      <c r="AP625" s="73">
        <v>13.6</v>
      </c>
      <c r="AQ625" s="73">
        <v>15.7</v>
      </c>
      <c r="AR625" s="73">
        <v>18.6</v>
      </c>
      <c r="AT625" s="71"/>
    </row>
    <row r="626" spans="31:46">
      <c r="AE626" s="51" t="str">
        <f>CONCATENATE(AF626,AG626,AH626)</f>
        <v>341510</v>
      </c>
      <c r="AF626" s="55">
        <v>34</v>
      </c>
      <c r="AG626" s="55">
        <v>15</v>
      </c>
      <c r="AH626" s="55">
        <v>10</v>
      </c>
      <c r="AI626" s="73">
        <v>2.2</v>
      </c>
      <c r="AJ626" s="73">
        <v>4.2</v>
      </c>
      <c r="AK626" s="73">
        <v>5.9</v>
      </c>
      <c r="AL626" s="73">
        <v>7.5</v>
      </c>
      <c r="AM626" s="73">
        <v>9</v>
      </c>
      <c r="AN626" s="73">
        <v>10.4</v>
      </c>
      <c r="AO626" s="73">
        <v>11.7</v>
      </c>
      <c r="AP626" s="73">
        <v>14</v>
      </c>
      <c r="AQ626" s="73">
        <v>16.2</v>
      </c>
      <c r="AR626" s="73">
        <v>19.2</v>
      </c>
      <c r="AT626" s="71"/>
    </row>
    <row r="627" spans="31:46">
      <c r="AE627" s="51" t="str">
        <f>CONCATENATE(AF627,AG627,AH627)</f>
        <v>351510</v>
      </c>
      <c r="AF627" s="55">
        <v>35</v>
      </c>
      <c r="AG627" s="55">
        <v>15</v>
      </c>
      <c r="AH627" s="55">
        <v>10</v>
      </c>
      <c r="AI627" s="73">
        <v>2.3</v>
      </c>
      <c r="AJ627" s="73">
        <v>4.3</v>
      </c>
      <c r="AK627" s="73">
        <v>6.1</v>
      </c>
      <c r="AL627" s="73">
        <v>7.7</v>
      </c>
      <c r="AM627" s="73">
        <v>9.2</v>
      </c>
      <c r="AN627" s="73">
        <v>10.7</v>
      </c>
      <c r="AO627" s="73">
        <v>12</v>
      </c>
      <c r="AP627" s="73">
        <v>14.5</v>
      </c>
      <c r="AQ627" s="73">
        <v>16.7</v>
      </c>
      <c r="AR627" s="73">
        <v>19.7</v>
      </c>
      <c r="AT627" s="71"/>
    </row>
    <row r="628" spans="31:46">
      <c r="AE628" s="51" t="str">
        <f>CONCATENATE(AF628,AG628,AH628)</f>
        <v>361510</v>
      </c>
      <c r="AF628" s="55">
        <v>36</v>
      </c>
      <c r="AG628" s="55">
        <v>15</v>
      </c>
      <c r="AH628" s="55">
        <v>10</v>
      </c>
      <c r="AI628" s="73">
        <v>2.4</v>
      </c>
      <c r="AJ628" s="73">
        <v>4.4</v>
      </c>
      <c r="AK628" s="73">
        <v>6.3</v>
      </c>
      <c r="AL628" s="73">
        <v>8</v>
      </c>
      <c r="AM628" s="73">
        <v>9.5</v>
      </c>
      <c r="AN628" s="73">
        <v>11</v>
      </c>
      <c r="AO628" s="73">
        <v>12.4</v>
      </c>
      <c r="AP628" s="73">
        <v>14.9</v>
      </c>
      <c r="AQ628" s="73">
        <v>17.2</v>
      </c>
      <c r="AR628" s="73">
        <v>20.4</v>
      </c>
      <c r="AT628" s="71"/>
    </row>
    <row r="629" spans="31:46">
      <c r="AE629" s="51" t="str">
        <f>CONCATENATE(AF629,AG629,AH629)</f>
        <v>371510</v>
      </c>
      <c r="AF629" s="55">
        <v>37</v>
      </c>
      <c r="AG629" s="55">
        <v>15</v>
      </c>
      <c r="AH629" s="55">
        <v>10</v>
      </c>
      <c r="AI629" s="73">
        <v>2.4</v>
      </c>
      <c r="AJ629" s="73">
        <v>4.5</v>
      </c>
      <c r="AK629" s="73">
        <v>6.4</v>
      </c>
      <c r="AL629" s="73">
        <v>8.2</v>
      </c>
      <c r="AM629" s="73">
        <v>9.8</v>
      </c>
      <c r="AN629" s="73">
        <v>11.3</v>
      </c>
      <c r="AO629" s="73">
        <v>12.8</v>
      </c>
      <c r="AP629" s="73">
        <v>15.4</v>
      </c>
      <c r="AQ629" s="73">
        <v>17.8</v>
      </c>
      <c r="AR629" s="73">
        <v>21.1</v>
      </c>
      <c r="AT629" s="71"/>
    </row>
    <row r="630" spans="31:46">
      <c r="AE630" s="51" t="str">
        <f>CONCATENATE(AF630,AG630,AH630)</f>
        <v>381510</v>
      </c>
      <c r="AF630" s="55">
        <v>38</v>
      </c>
      <c r="AG630" s="55">
        <v>15</v>
      </c>
      <c r="AH630" s="55">
        <v>10</v>
      </c>
      <c r="AI630" s="73">
        <v>2.5</v>
      </c>
      <c r="AJ630" s="73">
        <v>4.7</v>
      </c>
      <c r="AK630" s="73">
        <v>6.6</v>
      </c>
      <c r="AL630" s="73">
        <v>8.5</v>
      </c>
      <c r="AM630" s="73">
        <v>10.1</v>
      </c>
      <c r="AN630" s="73">
        <v>11.7</v>
      </c>
      <c r="AO630" s="73">
        <v>13.2</v>
      </c>
      <c r="AP630" s="73">
        <v>15.9</v>
      </c>
      <c r="AQ630" s="73">
        <v>18.4</v>
      </c>
      <c r="AR630" s="73">
        <v>21.8</v>
      </c>
      <c r="AT630" s="71"/>
    </row>
    <row r="631" spans="31:46">
      <c r="AE631" s="51" t="str">
        <f>CONCATENATE(AF631,AG631,AH631)</f>
        <v>391510</v>
      </c>
      <c r="AF631" s="55">
        <v>39</v>
      </c>
      <c r="AG631" s="55">
        <v>15</v>
      </c>
      <c r="AH631" s="55">
        <v>10</v>
      </c>
      <c r="AI631" s="73">
        <v>2.6</v>
      </c>
      <c r="AJ631" s="73">
        <v>4.8</v>
      </c>
      <c r="AK631" s="73">
        <v>6.9</v>
      </c>
      <c r="AL631" s="73">
        <v>8.7</v>
      </c>
      <c r="AM631" s="73">
        <v>10.5</v>
      </c>
      <c r="AN631" s="73">
        <v>12.1</v>
      </c>
      <c r="AO631" s="73">
        <v>13.6</v>
      </c>
      <c r="AP631" s="73">
        <v>16.5</v>
      </c>
      <c r="AQ631" s="73">
        <v>19.1</v>
      </c>
      <c r="AR631" s="73">
        <v>22.7</v>
      </c>
      <c r="AT631" s="71"/>
    </row>
    <row r="632" spans="31:46">
      <c r="AE632" s="51" t="str">
        <f>CONCATENATE(AF632,AG632,AH632)</f>
        <v>401510</v>
      </c>
      <c r="AF632" s="55">
        <v>40</v>
      </c>
      <c r="AG632" s="55">
        <v>15</v>
      </c>
      <c r="AH632" s="55">
        <v>10</v>
      </c>
      <c r="AI632" s="73">
        <v>2.7</v>
      </c>
      <c r="AJ632" s="73">
        <v>5</v>
      </c>
      <c r="AK632" s="73">
        <v>7.1</v>
      </c>
      <c r="AL632" s="73">
        <v>9</v>
      </c>
      <c r="AM632" s="73">
        <v>10.9</v>
      </c>
      <c r="AN632" s="73">
        <v>12.5</v>
      </c>
      <c r="AO632" s="73">
        <v>14.1</v>
      </c>
      <c r="AP632" s="73">
        <v>17.1</v>
      </c>
      <c r="AQ632" s="73">
        <v>19.8</v>
      </c>
      <c r="AR632" s="73">
        <v>23.6</v>
      </c>
      <c r="AT632" s="71"/>
    </row>
    <row r="633" spans="31:46">
      <c r="AE633" s="51" t="str">
        <f>CONCATENATE(AF633,AG633,AH633)</f>
        <v>411510</v>
      </c>
      <c r="AF633" s="55">
        <v>41</v>
      </c>
      <c r="AG633" s="55">
        <v>15</v>
      </c>
      <c r="AH633" s="55">
        <v>10</v>
      </c>
      <c r="AI633" s="73">
        <v>2.8</v>
      </c>
      <c r="AJ633" s="73">
        <v>5.2</v>
      </c>
      <c r="AK633" s="73">
        <v>7.4</v>
      </c>
      <c r="AL633" s="73">
        <v>9.4</v>
      </c>
      <c r="AM633" s="73">
        <v>11.3</v>
      </c>
      <c r="AN633" s="73">
        <v>13</v>
      </c>
      <c r="AO633" s="73">
        <v>14.7</v>
      </c>
      <c r="AP633" s="73">
        <v>17.8</v>
      </c>
      <c r="AQ633" s="73">
        <v>20.7</v>
      </c>
      <c r="AR633" s="73">
        <v>24.7</v>
      </c>
      <c r="AT633" s="71"/>
    </row>
    <row r="634" spans="31:46">
      <c r="AE634" s="51" t="str">
        <f>CONCATENATE(AF634,AG634,AH634)</f>
        <v>421510</v>
      </c>
      <c r="AF634" s="55">
        <v>42</v>
      </c>
      <c r="AG634" s="55">
        <v>15</v>
      </c>
      <c r="AH634" s="55">
        <v>10</v>
      </c>
      <c r="AI634" s="73">
        <v>2.9</v>
      </c>
      <c r="AJ634" s="73">
        <v>5.3</v>
      </c>
      <c r="AK634" s="73">
        <v>7.6</v>
      </c>
      <c r="AL634" s="73">
        <v>9.8</v>
      </c>
      <c r="AM634" s="73">
        <v>11.7</v>
      </c>
      <c r="AN634" s="73">
        <v>13.6</v>
      </c>
      <c r="AO634" s="73">
        <v>15.3</v>
      </c>
      <c r="AP634" s="73">
        <v>18.6</v>
      </c>
      <c r="AQ634" s="73">
        <v>21.6</v>
      </c>
      <c r="AR634" s="73">
        <v>25.9</v>
      </c>
      <c r="AT634" s="71"/>
    </row>
    <row r="635" spans="31:46">
      <c r="AE635" s="51" t="str">
        <f>CONCATENATE(AF635,AG635,AH635)</f>
        <v>431510</v>
      </c>
      <c r="AF635" s="55">
        <v>43</v>
      </c>
      <c r="AG635" s="55">
        <v>15</v>
      </c>
      <c r="AH635" s="55">
        <v>10</v>
      </c>
      <c r="AI635" s="73">
        <v>3</v>
      </c>
      <c r="AJ635" s="73">
        <v>5.6</v>
      </c>
      <c r="AK635" s="73">
        <v>7.9</v>
      </c>
      <c r="AL635" s="73">
        <v>10.2</v>
      </c>
      <c r="AM635" s="73">
        <v>12.2</v>
      </c>
      <c r="AN635" s="73">
        <v>14.2</v>
      </c>
      <c r="AO635" s="73">
        <v>16</v>
      </c>
      <c r="AP635" s="73">
        <v>19.5</v>
      </c>
      <c r="AQ635" s="73">
        <v>22.8</v>
      </c>
      <c r="AR635" s="73">
        <v>27.4</v>
      </c>
      <c r="AT635" s="71"/>
    </row>
    <row r="636" spans="31:46">
      <c r="AE636" s="51" t="str">
        <f>CONCATENATE(AF636,AG636,AH636)</f>
        <v>441510</v>
      </c>
      <c r="AF636" s="55">
        <v>44</v>
      </c>
      <c r="AG636" s="55">
        <v>15</v>
      </c>
      <c r="AH636" s="55">
        <v>10</v>
      </c>
      <c r="AI636" s="73">
        <v>3.1</v>
      </c>
      <c r="AJ636" s="73">
        <v>5.8</v>
      </c>
      <c r="AK636" s="73">
        <v>8.3</v>
      </c>
      <c r="AL636" s="73">
        <v>10.6</v>
      </c>
      <c r="AM636" s="73">
        <v>12.8</v>
      </c>
      <c r="AN636" s="73">
        <v>14.8</v>
      </c>
      <c r="AO636" s="73">
        <v>16.8</v>
      </c>
      <c r="AP636" s="73">
        <v>20.5</v>
      </c>
      <c r="AQ636" s="73">
        <v>24</v>
      </c>
      <c r="AR636" s="73">
        <v>29</v>
      </c>
      <c r="AT636" s="71"/>
    </row>
    <row r="637" spans="31:46">
      <c r="AE637" s="51" t="str">
        <f>CONCATENATE(AF637,AG637,AH637)</f>
        <v>451510</v>
      </c>
      <c r="AF637" s="55">
        <v>45</v>
      </c>
      <c r="AG637" s="55">
        <v>15</v>
      </c>
      <c r="AH637" s="55">
        <v>10</v>
      </c>
      <c r="AI637" s="73">
        <v>3.2</v>
      </c>
      <c r="AJ637" s="73">
        <v>6</v>
      </c>
      <c r="AK637" s="73">
        <v>8.7</v>
      </c>
      <c r="AL637" s="73">
        <v>11.1</v>
      </c>
      <c r="AM637" s="73">
        <v>13.4</v>
      </c>
      <c r="AN637" s="73">
        <v>15.6</v>
      </c>
      <c r="AO637" s="73">
        <v>17.7</v>
      </c>
      <c r="AP637" s="73">
        <v>21.7</v>
      </c>
      <c r="AQ637" s="73">
        <v>25.4</v>
      </c>
      <c r="AR637" s="73">
        <v>30.9</v>
      </c>
      <c r="AT637" s="71"/>
    </row>
    <row r="638" spans="31:46">
      <c r="AE638" s="51" t="str">
        <f>CONCATENATE(AF638,AG638,AH638)</f>
        <v>461510</v>
      </c>
      <c r="AF638" s="55">
        <v>46</v>
      </c>
      <c r="AG638" s="55">
        <v>15</v>
      </c>
      <c r="AH638" s="55">
        <v>10</v>
      </c>
      <c r="AI638" s="73">
        <v>3.3</v>
      </c>
      <c r="AJ638" s="73">
        <v>6.3</v>
      </c>
      <c r="AK638" s="73">
        <v>9.1</v>
      </c>
      <c r="AL638" s="73">
        <v>11.7</v>
      </c>
      <c r="AM638" s="73">
        <v>14.1</v>
      </c>
      <c r="AN638" s="73">
        <v>16.4</v>
      </c>
      <c r="AO638" s="73">
        <v>18.7</v>
      </c>
      <c r="AP638" s="73">
        <v>23</v>
      </c>
      <c r="AQ638" s="73">
        <v>27.1</v>
      </c>
      <c r="AR638" s="73">
        <v>33</v>
      </c>
      <c r="AT638" s="71"/>
    </row>
    <row r="639" spans="31:46">
      <c r="AE639" s="51" t="str">
        <f>CONCATENATE(AF639,AG639,AH639)</f>
        <v>471510</v>
      </c>
      <c r="AF639" s="55">
        <v>47</v>
      </c>
      <c r="AG639" s="55">
        <v>15</v>
      </c>
      <c r="AH639" s="55">
        <v>10</v>
      </c>
      <c r="AI639" s="73">
        <v>3.5</v>
      </c>
      <c r="AJ639" s="73">
        <v>6.6</v>
      </c>
      <c r="AK639" s="73">
        <v>9.6</v>
      </c>
      <c r="AL639" s="73">
        <v>12.3</v>
      </c>
      <c r="AM639" s="73">
        <v>14.9</v>
      </c>
      <c r="AN639" s="73">
        <v>17.4</v>
      </c>
      <c r="AO639" s="73">
        <v>19.8</v>
      </c>
      <c r="AP639" s="73">
        <v>24.4</v>
      </c>
      <c r="AQ639" s="73">
        <v>28.9</v>
      </c>
      <c r="AR639" s="73">
        <v>35.4</v>
      </c>
      <c r="AT639" s="71"/>
    </row>
    <row r="640" spans="31:46">
      <c r="AE640" s="51" t="str">
        <f>CONCATENATE(AF640,AG640,AH640)</f>
        <v>481510</v>
      </c>
      <c r="AF640" s="55">
        <v>48</v>
      </c>
      <c r="AG640" s="55">
        <v>15</v>
      </c>
      <c r="AH640" s="55">
        <v>10</v>
      </c>
      <c r="AI640" s="73">
        <v>3.6</v>
      </c>
      <c r="AJ640" s="73">
        <v>7</v>
      </c>
      <c r="AK640" s="73">
        <v>10.1</v>
      </c>
      <c r="AL640" s="73">
        <v>13</v>
      </c>
      <c r="AM640" s="73">
        <v>15.7</v>
      </c>
      <c r="AN640" s="73">
        <v>18.4</v>
      </c>
      <c r="AO640" s="73">
        <v>21</v>
      </c>
      <c r="AP640" s="73">
        <v>26</v>
      </c>
      <c r="AQ640" s="73">
        <v>30.9</v>
      </c>
      <c r="AR640" s="73">
        <v>38.1</v>
      </c>
      <c r="AT640" s="71"/>
    </row>
    <row r="641" spans="31:46">
      <c r="AE641" s="51" t="str">
        <f>CONCATENATE(AF641,AG641,AH641)</f>
        <v>491510</v>
      </c>
      <c r="AF641" s="55">
        <v>49</v>
      </c>
      <c r="AG641" s="55">
        <v>15</v>
      </c>
      <c r="AH641" s="55">
        <v>10</v>
      </c>
      <c r="AI641" s="73">
        <v>3.8</v>
      </c>
      <c r="AJ641" s="73">
        <v>7.3</v>
      </c>
      <c r="AK641" s="73">
        <v>10.6</v>
      </c>
      <c r="AL641" s="73">
        <v>13.7</v>
      </c>
      <c r="AM641" s="73">
        <v>16.7</v>
      </c>
      <c r="AN641" s="73">
        <v>19.5</v>
      </c>
      <c r="AO641" s="73">
        <v>22.4</v>
      </c>
      <c r="AP641" s="73">
        <v>27.8</v>
      </c>
      <c r="AQ641" s="73">
        <v>33.2</v>
      </c>
      <c r="AR641" s="73">
        <v>41.2</v>
      </c>
      <c r="AT641" s="71"/>
    </row>
    <row r="642" spans="31:46">
      <c r="AE642" s="51" t="str">
        <f>CONCATENATE(AF642,AG642,AH642)</f>
        <v>501510</v>
      </c>
      <c r="AF642" s="55">
        <v>50</v>
      </c>
      <c r="AG642" s="55">
        <v>15</v>
      </c>
      <c r="AH642" s="55">
        <v>10</v>
      </c>
      <c r="AI642" s="73">
        <v>4</v>
      </c>
      <c r="AJ642" s="73">
        <v>7.7</v>
      </c>
      <c r="AK642" s="73">
        <v>11.2</v>
      </c>
      <c r="AL642" s="73">
        <v>14.5</v>
      </c>
      <c r="AM642" s="73">
        <v>17.7</v>
      </c>
      <c r="AN642" s="73">
        <v>20.8</v>
      </c>
      <c r="AO642" s="73">
        <v>23.9</v>
      </c>
      <c r="AP642" s="73">
        <v>29.8</v>
      </c>
      <c r="AQ642" s="73">
        <v>35.7</v>
      </c>
      <c r="AR642" s="73">
        <v>44.7</v>
      </c>
      <c r="AT642" s="71"/>
    </row>
    <row r="643" spans="31:46">
      <c r="AE643" s="51" t="str">
        <f>CONCATENATE(AF643,AG643,AH643)</f>
        <v>511510</v>
      </c>
      <c r="AF643" s="55">
        <v>51</v>
      </c>
      <c r="AG643" s="55">
        <v>15</v>
      </c>
      <c r="AH643" s="55">
        <v>10</v>
      </c>
      <c r="AI643" s="73">
        <v>4.2</v>
      </c>
      <c r="AJ643" s="73">
        <v>8.1</v>
      </c>
      <c r="AK643" s="73">
        <v>11.9</v>
      </c>
      <c r="AL643" s="73">
        <v>15.4</v>
      </c>
      <c r="AM643" s="73">
        <v>18.8</v>
      </c>
      <c r="AN643" s="73">
        <v>22.2</v>
      </c>
      <c r="AO643" s="73">
        <v>25.5</v>
      </c>
      <c r="AP643" s="73">
        <v>32</v>
      </c>
      <c r="AQ643" s="73">
        <v>38.4</v>
      </c>
      <c r="AR643" s="73">
        <v>48.6</v>
      </c>
      <c r="AT643" s="71"/>
    </row>
    <row r="644" spans="31:46">
      <c r="AE644" s="51" t="str">
        <f t="shared" ref="AE644:AE707" si="13">CONCATENATE(AF644,AG644,AH644)</f>
        <v>521510</v>
      </c>
      <c r="AF644" s="55">
        <v>52</v>
      </c>
      <c r="AG644" s="55">
        <v>15</v>
      </c>
      <c r="AH644" s="55">
        <v>10</v>
      </c>
      <c r="AI644" s="73">
        <v>4.4</v>
      </c>
      <c r="AJ644" s="73">
        <v>8.6</v>
      </c>
      <c r="AK644" s="73">
        <v>12.6</v>
      </c>
      <c r="AL644" s="73">
        <v>16.3</v>
      </c>
      <c r="AM644" s="73">
        <v>20</v>
      </c>
      <c r="AN644" s="73">
        <v>23.7</v>
      </c>
      <c r="AO644" s="73">
        <v>27.3</v>
      </c>
      <c r="AP644" s="73">
        <v>34.4</v>
      </c>
      <c r="AQ644" s="73">
        <v>41.6</v>
      </c>
      <c r="AR644" s="73">
        <v>52.9</v>
      </c>
      <c r="AT644" s="71"/>
    </row>
    <row r="645" spans="31:46">
      <c r="AE645" s="51" t="str">
        <f>CONCATENATE(AF645,AG645,AH645)</f>
        <v>531510</v>
      </c>
      <c r="AF645" s="55">
        <v>53</v>
      </c>
      <c r="AG645" s="55">
        <v>15</v>
      </c>
      <c r="AH645" s="55">
        <v>10</v>
      </c>
      <c r="AI645" s="73">
        <v>4.6</v>
      </c>
      <c r="AJ645" s="73">
        <v>9.1</v>
      </c>
      <c r="AK645" s="73">
        <v>13.3</v>
      </c>
      <c r="AL645" s="73">
        <v>17.4</v>
      </c>
      <c r="AM645" s="73">
        <v>21.4</v>
      </c>
      <c r="AN645" s="73">
        <v>25.3</v>
      </c>
      <c r="AO645" s="73">
        <v>29.3</v>
      </c>
      <c r="AP645" s="73">
        <v>37.1</v>
      </c>
      <c r="AQ645" s="73">
        <v>45.2</v>
      </c>
      <c r="AR645" s="73">
        <v>57.8</v>
      </c>
      <c r="AT645" s="71"/>
    </row>
    <row r="646" spans="31:46">
      <c r="AE646" s="51" t="str">
        <f>CONCATENATE(AF646,AG646,AH646)</f>
        <v>541510</v>
      </c>
      <c r="AF646" s="55">
        <v>54</v>
      </c>
      <c r="AG646" s="55">
        <v>15</v>
      </c>
      <c r="AH646" s="55">
        <v>10</v>
      </c>
      <c r="AI646" s="73">
        <v>4.9</v>
      </c>
      <c r="AJ646" s="73">
        <v>9.6</v>
      </c>
      <c r="AK646" s="73">
        <v>14.1</v>
      </c>
      <c r="AL646" s="73">
        <v>18.5</v>
      </c>
      <c r="AM646" s="73">
        <v>22.9</v>
      </c>
      <c r="AN646" s="73">
        <v>27.2</v>
      </c>
      <c r="AO646" s="73">
        <v>31.5</v>
      </c>
      <c r="AP646" s="73">
        <v>40.1</v>
      </c>
      <c r="AQ646" s="73">
        <v>49.2</v>
      </c>
      <c r="AR646" s="73">
        <v>63.4</v>
      </c>
      <c r="AT646" s="71"/>
    </row>
    <row r="647" spans="31:46">
      <c r="AE647" s="51" t="str">
        <f>CONCATENATE(AF647,AG647,AH647)</f>
        <v>551510</v>
      </c>
      <c r="AF647" s="55">
        <v>55</v>
      </c>
      <c r="AG647" s="55">
        <v>15</v>
      </c>
      <c r="AH647" s="55">
        <v>10</v>
      </c>
      <c r="AI647" s="73">
        <v>5.2</v>
      </c>
      <c r="AJ647" s="73">
        <v>10.2</v>
      </c>
      <c r="AK647" s="73">
        <v>15.1</v>
      </c>
      <c r="AL647" s="73">
        <v>19.8</v>
      </c>
      <c r="AM647" s="73">
        <v>24.5</v>
      </c>
      <c r="AN647" s="73">
        <v>29.2</v>
      </c>
      <c r="AO647" s="73">
        <v>33.9</v>
      </c>
      <c r="AP647" s="73">
        <v>43.6</v>
      </c>
      <c r="AQ647" s="73">
        <v>53.7</v>
      </c>
      <c r="AR647" s="73">
        <v>69.8</v>
      </c>
      <c r="AT647" s="71"/>
    </row>
    <row r="648" spans="31:46">
      <c r="AE648" s="51" t="str">
        <f>CONCATENATE(AF648,AG648,AH648)</f>
        <v>181515</v>
      </c>
      <c r="AF648" s="55">
        <v>18</v>
      </c>
      <c r="AG648" s="55">
        <v>15</v>
      </c>
      <c r="AH648" s="55">
        <v>15</v>
      </c>
      <c r="AI648" s="73">
        <v>1</v>
      </c>
      <c r="AJ648" s="73">
        <v>1.9</v>
      </c>
      <c r="AK648" s="73">
        <v>2.7</v>
      </c>
      <c r="AL648" s="73">
        <v>3.4</v>
      </c>
      <c r="AM648" s="73">
        <v>4.1</v>
      </c>
      <c r="AN648" s="73">
        <v>4.7</v>
      </c>
      <c r="AO648" s="73">
        <v>5.3</v>
      </c>
      <c r="AP648" s="73">
        <v>6.4</v>
      </c>
      <c r="AQ648" s="73">
        <v>7.5</v>
      </c>
      <c r="AR648" s="73">
        <v>8.9</v>
      </c>
      <c r="AT648" s="71"/>
    </row>
    <row r="649" spans="31:46">
      <c r="AE649" s="51" t="str">
        <f>CONCATENATE(AF649,AG649,AH649)</f>
        <v>191515</v>
      </c>
      <c r="AF649" s="55">
        <v>19</v>
      </c>
      <c r="AG649" s="55">
        <v>15</v>
      </c>
      <c r="AH649" s="55">
        <v>15</v>
      </c>
      <c r="AI649" s="73">
        <v>1.1</v>
      </c>
      <c r="AJ649" s="73">
        <v>1.9</v>
      </c>
      <c r="AK649" s="73">
        <v>2.8</v>
      </c>
      <c r="AL649" s="73">
        <v>3.5</v>
      </c>
      <c r="AM649" s="73">
        <v>4.2</v>
      </c>
      <c r="AN649" s="73">
        <v>4.9</v>
      </c>
      <c r="AO649" s="73">
        <v>5.5</v>
      </c>
      <c r="AP649" s="73">
        <v>6.6</v>
      </c>
      <c r="AQ649" s="73">
        <v>7.7</v>
      </c>
      <c r="AR649" s="73">
        <v>9.1</v>
      </c>
      <c r="AT649" s="71"/>
    </row>
    <row r="650" spans="31:46">
      <c r="AE650" s="51" t="str">
        <f>CONCATENATE(AF650,AG650,AH650)</f>
        <v>201515</v>
      </c>
      <c r="AF650" s="55">
        <v>20</v>
      </c>
      <c r="AG650" s="55">
        <v>15</v>
      </c>
      <c r="AH650" s="55">
        <v>15</v>
      </c>
      <c r="AI650" s="73">
        <v>1.1</v>
      </c>
      <c r="AJ650" s="73">
        <v>2</v>
      </c>
      <c r="AK650" s="73">
        <v>2.8</v>
      </c>
      <c r="AL650" s="73">
        <v>3.6</v>
      </c>
      <c r="AM650" s="73">
        <v>4.3</v>
      </c>
      <c r="AN650" s="73">
        <v>5</v>
      </c>
      <c r="AO650" s="73">
        <v>5.6</v>
      </c>
      <c r="AP650" s="73">
        <v>6.8</v>
      </c>
      <c r="AQ650" s="73">
        <v>7.9</v>
      </c>
      <c r="AR650" s="73">
        <v>9.4</v>
      </c>
      <c r="AT650" s="71"/>
    </row>
    <row r="651" spans="31:46">
      <c r="AE651" s="51" t="str">
        <f>CONCATENATE(AF651,AG651,AH651)</f>
        <v>211515</v>
      </c>
      <c r="AF651" s="55">
        <v>21</v>
      </c>
      <c r="AG651" s="55">
        <v>15</v>
      </c>
      <c r="AH651" s="55">
        <v>15</v>
      </c>
      <c r="AI651" s="73">
        <v>1.1</v>
      </c>
      <c r="AJ651" s="73">
        <v>2.1</v>
      </c>
      <c r="AK651" s="73">
        <v>2.9</v>
      </c>
      <c r="AL651" s="73">
        <v>3.7</v>
      </c>
      <c r="AM651" s="73">
        <v>4.5</v>
      </c>
      <c r="AN651" s="73">
        <v>5.1</v>
      </c>
      <c r="AO651" s="73">
        <v>5.8</v>
      </c>
      <c r="AP651" s="73">
        <v>7</v>
      </c>
      <c r="AQ651" s="73">
        <v>8.1</v>
      </c>
      <c r="AR651" s="73">
        <v>9.6</v>
      </c>
      <c r="AT651" s="71"/>
    </row>
    <row r="652" spans="31:46">
      <c r="AE652" s="51" t="str">
        <f>CONCATENATE(AF652,AG652,AH652)</f>
        <v>221515</v>
      </c>
      <c r="AF652" s="55">
        <v>22</v>
      </c>
      <c r="AG652" s="55">
        <v>15</v>
      </c>
      <c r="AH652" s="55">
        <v>15</v>
      </c>
      <c r="AI652" s="73">
        <v>1.2</v>
      </c>
      <c r="AJ652" s="73">
        <v>2.1</v>
      </c>
      <c r="AK652" s="73">
        <v>3</v>
      </c>
      <c r="AL652" s="73">
        <v>3.8</v>
      </c>
      <c r="AM652" s="73">
        <v>4.6</v>
      </c>
      <c r="AN652" s="73">
        <v>5.3</v>
      </c>
      <c r="AO652" s="73">
        <v>6</v>
      </c>
      <c r="AP652" s="73">
        <v>7.2</v>
      </c>
      <c r="AQ652" s="73">
        <v>8.3</v>
      </c>
      <c r="AR652" s="73">
        <v>9.9</v>
      </c>
      <c r="AT652" s="71"/>
    </row>
    <row r="653" spans="31:46">
      <c r="AE653" s="51" t="str">
        <f>CONCATENATE(AF653,AG653,AH653)</f>
        <v>231515</v>
      </c>
      <c r="AF653" s="55">
        <v>23</v>
      </c>
      <c r="AG653" s="55">
        <v>15</v>
      </c>
      <c r="AH653" s="55">
        <v>15</v>
      </c>
      <c r="AI653" s="73">
        <v>1.2</v>
      </c>
      <c r="AJ653" s="73">
        <v>2.2</v>
      </c>
      <c r="AK653" s="73">
        <v>3.1</v>
      </c>
      <c r="AL653" s="73">
        <v>3.9</v>
      </c>
      <c r="AM653" s="73">
        <v>4.7</v>
      </c>
      <c r="AN653" s="73">
        <v>5.4</v>
      </c>
      <c r="AO653" s="73">
        <v>6.1</v>
      </c>
      <c r="AP653" s="73">
        <v>7.4</v>
      </c>
      <c r="AQ653" s="73">
        <v>8.5</v>
      </c>
      <c r="AR653" s="73">
        <v>10.1</v>
      </c>
      <c r="AT653" s="71"/>
    </row>
    <row r="654" spans="31:46">
      <c r="AE654" s="51" t="str">
        <f>CONCATENATE(AF654,AG654,AH654)</f>
        <v>241515</v>
      </c>
      <c r="AF654" s="55">
        <v>24</v>
      </c>
      <c r="AG654" s="55">
        <v>15</v>
      </c>
      <c r="AH654" s="55">
        <v>15</v>
      </c>
      <c r="AI654" s="73">
        <v>1.2</v>
      </c>
      <c r="AJ654" s="73">
        <v>2.3</v>
      </c>
      <c r="AK654" s="73">
        <v>3.2</v>
      </c>
      <c r="AL654" s="73">
        <v>4</v>
      </c>
      <c r="AM654" s="73">
        <v>4.8</v>
      </c>
      <c r="AN654" s="73">
        <v>5.6</v>
      </c>
      <c r="AO654" s="73">
        <v>6.3</v>
      </c>
      <c r="AP654" s="73">
        <v>7.6</v>
      </c>
      <c r="AQ654" s="73">
        <v>8.8</v>
      </c>
      <c r="AR654" s="73">
        <v>10.3</v>
      </c>
      <c r="AT654" s="71"/>
    </row>
    <row r="655" spans="31:46">
      <c r="AE655" s="51" t="str">
        <f>CONCATENATE(AF655,AG655,AH655)</f>
        <v>251515</v>
      </c>
      <c r="AF655" s="55">
        <v>25</v>
      </c>
      <c r="AG655" s="55">
        <v>15</v>
      </c>
      <c r="AH655" s="55">
        <v>15</v>
      </c>
      <c r="AI655" s="73">
        <v>1.3</v>
      </c>
      <c r="AJ655" s="73">
        <v>2.3</v>
      </c>
      <c r="AK655" s="73">
        <v>3.3</v>
      </c>
      <c r="AL655" s="73">
        <v>4.2</v>
      </c>
      <c r="AM655" s="73">
        <v>5</v>
      </c>
      <c r="AN655" s="73">
        <v>5.7</v>
      </c>
      <c r="AO655" s="73">
        <v>6.5</v>
      </c>
      <c r="AP655" s="73">
        <v>7.8</v>
      </c>
      <c r="AQ655" s="73">
        <v>9</v>
      </c>
      <c r="AR655" s="73">
        <v>10.6</v>
      </c>
      <c r="AT655" s="71"/>
    </row>
    <row r="656" spans="31:46">
      <c r="AE656" s="51" t="str">
        <f>CONCATENATE(AF656,AG656,AH656)</f>
        <v>261515</v>
      </c>
      <c r="AF656" s="55">
        <v>26</v>
      </c>
      <c r="AG656" s="55">
        <v>15</v>
      </c>
      <c r="AH656" s="55">
        <v>15</v>
      </c>
      <c r="AI656" s="73">
        <v>1.3</v>
      </c>
      <c r="AJ656" s="73">
        <v>2.4</v>
      </c>
      <c r="AK656" s="73">
        <v>3.4</v>
      </c>
      <c r="AL656" s="73">
        <v>4.3</v>
      </c>
      <c r="AM656" s="73">
        <v>5.1</v>
      </c>
      <c r="AN656" s="73">
        <v>5.9</v>
      </c>
      <c r="AO656" s="73">
        <v>6.6</v>
      </c>
      <c r="AP656" s="73">
        <v>8</v>
      </c>
      <c r="AQ656" s="73">
        <v>9.2</v>
      </c>
      <c r="AR656" s="73">
        <v>10.9</v>
      </c>
      <c r="AT656" s="71"/>
    </row>
    <row r="657" spans="31:46">
      <c r="AE657" s="51" t="str">
        <f>CONCATENATE(AF657,AG657,AH657)</f>
        <v>271515</v>
      </c>
      <c r="AF657" s="55">
        <v>27</v>
      </c>
      <c r="AG657" s="55">
        <v>15</v>
      </c>
      <c r="AH657" s="55">
        <v>15</v>
      </c>
      <c r="AI657" s="73">
        <v>1.3</v>
      </c>
      <c r="AJ657" s="73">
        <v>2.5</v>
      </c>
      <c r="AK657" s="73">
        <v>3.5</v>
      </c>
      <c r="AL657" s="73">
        <v>4.4</v>
      </c>
      <c r="AM657" s="73">
        <v>5.3</v>
      </c>
      <c r="AN657" s="73">
        <v>6.1</v>
      </c>
      <c r="AO657" s="73">
        <v>6.8</v>
      </c>
      <c r="AP657" s="73">
        <v>8.2</v>
      </c>
      <c r="AQ657" s="73">
        <v>9.4</v>
      </c>
      <c r="AR657" s="73">
        <v>11.1</v>
      </c>
      <c r="AT657" s="71"/>
    </row>
    <row r="658" spans="31:46">
      <c r="AE658" s="51" t="str">
        <f>CONCATENATE(AF658,AG658,AH658)</f>
        <v>281515</v>
      </c>
      <c r="AF658" s="55">
        <v>28</v>
      </c>
      <c r="AG658" s="55">
        <v>15</v>
      </c>
      <c r="AH658" s="55">
        <v>15</v>
      </c>
      <c r="AI658" s="73">
        <v>1.4</v>
      </c>
      <c r="AJ658" s="73">
        <v>2.5</v>
      </c>
      <c r="AK658" s="73">
        <v>3.6</v>
      </c>
      <c r="AL658" s="73">
        <v>4.5</v>
      </c>
      <c r="AM658" s="73">
        <v>5.4</v>
      </c>
      <c r="AN658" s="73">
        <v>6.2</v>
      </c>
      <c r="AO658" s="73">
        <v>7</v>
      </c>
      <c r="AP658" s="73">
        <v>8.4</v>
      </c>
      <c r="AQ658" s="73">
        <v>9.7</v>
      </c>
      <c r="AR658" s="73">
        <v>11.4</v>
      </c>
      <c r="AT658" s="71"/>
    </row>
    <row r="659" spans="31:46">
      <c r="AE659" s="51" t="str">
        <f>CONCATENATE(AF659,AG659,AH659)</f>
        <v>291515</v>
      </c>
      <c r="AF659" s="55">
        <v>29</v>
      </c>
      <c r="AG659" s="55">
        <v>15</v>
      </c>
      <c r="AH659" s="55">
        <v>15</v>
      </c>
      <c r="AI659" s="73">
        <v>1.4</v>
      </c>
      <c r="AJ659" s="73">
        <v>2.6</v>
      </c>
      <c r="AK659" s="73">
        <v>3.7</v>
      </c>
      <c r="AL659" s="73">
        <v>4.7</v>
      </c>
      <c r="AM659" s="73">
        <v>5.6</v>
      </c>
      <c r="AN659" s="73">
        <v>6.4</v>
      </c>
      <c r="AO659" s="73">
        <v>7.2</v>
      </c>
      <c r="AP659" s="73">
        <v>8.6</v>
      </c>
      <c r="AQ659" s="73">
        <v>9.9</v>
      </c>
      <c r="AR659" s="73">
        <v>11.7</v>
      </c>
      <c r="AT659" s="71"/>
    </row>
    <row r="660" spans="31:46">
      <c r="AE660" s="51" t="str">
        <f>CONCATENATE(AF660,AG660,AH660)</f>
        <v>301515</v>
      </c>
      <c r="AF660" s="55">
        <v>30</v>
      </c>
      <c r="AG660" s="55">
        <v>15</v>
      </c>
      <c r="AH660" s="55">
        <v>15</v>
      </c>
      <c r="AI660" s="73">
        <v>1.5</v>
      </c>
      <c r="AJ660" s="73">
        <v>2.7</v>
      </c>
      <c r="AK660" s="73">
        <v>3.8</v>
      </c>
      <c r="AL660" s="73">
        <v>4.8</v>
      </c>
      <c r="AM660" s="73">
        <v>5.7</v>
      </c>
      <c r="AN660" s="73">
        <v>6.6</v>
      </c>
      <c r="AO660" s="73">
        <v>7.4</v>
      </c>
      <c r="AP660" s="73">
        <v>8.9</v>
      </c>
      <c r="AQ660" s="73">
        <v>10.2</v>
      </c>
      <c r="AR660" s="73">
        <v>12</v>
      </c>
      <c r="AT660" s="71"/>
    </row>
    <row r="661" spans="31:46">
      <c r="AE661" s="51" t="str">
        <f>CONCATENATE(AF661,AG661,AH661)</f>
        <v>311515</v>
      </c>
      <c r="AF661" s="55">
        <v>31</v>
      </c>
      <c r="AG661" s="55">
        <v>15</v>
      </c>
      <c r="AH661" s="55">
        <v>15</v>
      </c>
      <c r="AI661" s="73">
        <v>1.4</v>
      </c>
      <c r="AJ661" s="73">
        <v>2.7</v>
      </c>
      <c r="AK661" s="73">
        <v>3.8</v>
      </c>
      <c r="AL661" s="73">
        <v>4.8</v>
      </c>
      <c r="AM661" s="73">
        <v>5.8</v>
      </c>
      <c r="AN661" s="73">
        <v>6.7</v>
      </c>
      <c r="AO661" s="73">
        <v>7.5</v>
      </c>
      <c r="AP661" s="73">
        <v>9</v>
      </c>
      <c r="AQ661" s="73">
        <v>10.4</v>
      </c>
      <c r="AR661" s="73">
        <v>12.2</v>
      </c>
      <c r="AT661" s="71"/>
    </row>
    <row r="662" spans="31:46">
      <c r="AE662" s="51" t="str">
        <f>CONCATENATE(AF662,AG662,AH662)</f>
        <v>321515</v>
      </c>
      <c r="AF662" s="55">
        <v>32</v>
      </c>
      <c r="AG662" s="55">
        <v>15</v>
      </c>
      <c r="AH662" s="55">
        <v>15</v>
      </c>
      <c r="AI662" s="73">
        <v>1.5</v>
      </c>
      <c r="AJ662" s="73">
        <v>2.8</v>
      </c>
      <c r="AK662" s="73">
        <v>3.9</v>
      </c>
      <c r="AL662" s="73">
        <v>5</v>
      </c>
      <c r="AM662" s="73">
        <v>5.9</v>
      </c>
      <c r="AN662" s="73">
        <v>6.8</v>
      </c>
      <c r="AO662" s="73">
        <v>7.7</v>
      </c>
      <c r="AP662" s="73">
        <v>9.2</v>
      </c>
      <c r="AQ662" s="73">
        <v>10.6</v>
      </c>
      <c r="AR662" s="73">
        <v>12.5</v>
      </c>
      <c r="AT662" s="71"/>
    </row>
    <row r="663" spans="31:46">
      <c r="AE663" s="51" t="str">
        <f>CONCATENATE(AF663,AG663,AH663)</f>
        <v>331515</v>
      </c>
      <c r="AF663" s="55">
        <v>33</v>
      </c>
      <c r="AG663" s="55">
        <v>15</v>
      </c>
      <c r="AH663" s="55">
        <v>15</v>
      </c>
      <c r="AI663" s="73">
        <v>1.5</v>
      </c>
      <c r="AJ663" s="73">
        <v>2.8</v>
      </c>
      <c r="AK663" s="73">
        <v>4</v>
      </c>
      <c r="AL663" s="73">
        <v>5.1</v>
      </c>
      <c r="AM663" s="73">
        <v>6.1</v>
      </c>
      <c r="AN663" s="73">
        <v>7</v>
      </c>
      <c r="AO663" s="73">
        <v>7.9</v>
      </c>
      <c r="AP663" s="73">
        <v>9.5</v>
      </c>
      <c r="AQ663" s="73">
        <v>10.9</v>
      </c>
      <c r="AR663" s="73">
        <v>12.8</v>
      </c>
      <c r="AT663" s="71"/>
    </row>
    <row r="664" spans="31:46">
      <c r="AE664" s="51" t="str">
        <f>CONCATENATE(AF664,AG664,AH664)</f>
        <v>341515</v>
      </c>
      <c r="AF664" s="55">
        <v>34</v>
      </c>
      <c r="AG664" s="55">
        <v>15</v>
      </c>
      <c r="AH664" s="55">
        <v>15</v>
      </c>
      <c r="AI664" s="73">
        <v>1.5</v>
      </c>
      <c r="AJ664" s="73">
        <v>2.9</v>
      </c>
      <c r="AK664" s="73">
        <v>4.1</v>
      </c>
      <c r="AL664" s="73">
        <v>5.2</v>
      </c>
      <c r="AM664" s="73">
        <v>6.3</v>
      </c>
      <c r="AN664" s="73">
        <v>7.2</v>
      </c>
      <c r="AO664" s="73">
        <v>8.1</v>
      </c>
      <c r="AP664" s="73">
        <v>9.7</v>
      </c>
      <c r="AQ664" s="73">
        <v>11.2</v>
      </c>
      <c r="AR664" s="73">
        <v>13.2</v>
      </c>
      <c r="AT664" s="71"/>
    </row>
    <row r="665" spans="31:46">
      <c r="AE665" s="51" t="str">
        <f>CONCATENATE(AF665,AG665,AH665)</f>
        <v>351515</v>
      </c>
      <c r="AF665" s="55">
        <v>35</v>
      </c>
      <c r="AG665" s="55">
        <v>15</v>
      </c>
      <c r="AH665" s="55">
        <v>15</v>
      </c>
      <c r="AI665" s="73">
        <v>1.6</v>
      </c>
      <c r="AJ665" s="73">
        <v>3</v>
      </c>
      <c r="AK665" s="73">
        <v>4.3</v>
      </c>
      <c r="AL665" s="73">
        <v>5.4</v>
      </c>
      <c r="AM665" s="73">
        <v>6.5</v>
      </c>
      <c r="AN665" s="73">
        <v>7.5</v>
      </c>
      <c r="AO665" s="73">
        <v>8.4</v>
      </c>
      <c r="AP665" s="73">
        <v>10</v>
      </c>
      <c r="AQ665" s="73">
        <v>11.5</v>
      </c>
      <c r="AR665" s="73">
        <v>13.5</v>
      </c>
      <c r="AT665" s="71"/>
    </row>
    <row r="666" spans="31:46">
      <c r="AE666" s="51" t="str">
        <f>CONCATENATE(AF666,AG666,AH666)</f>
        <v>361515</v>
      </c>
      <c r="AF666" s="55">
        <v>36</v>
      </c>
      <c r="AG666" s="55">
        <v>15</v>
      </c>
      <c r="AH666" s="55">
        <v>15</v>
      </c>
      <c r="AI666" s="73">
        <v>1.7</v>
      </c>
      <c r="AJ666" s="73">
        <v>3.1</v>
      </c>
      <c r="AK666" s="73">
        <v>4.4</v>
      </c>
      <c r="AL666" s="73">
        <v>5.6</v>
      </c>
      <c r="AM666" s="73">
        <v>6.7</v>
      </c>
      <c r="AN666" s="73">
        <v>7.7</v>
      </c>
      <c r="AO666" s="73">
        <v>8.6</v>
      </c>
      <c r="AP666" s="73">
        <v>10.3</v>
      </c>
      <c r="AQ666" s="73">
        <v>11.8</v>
      </c>
      <c r="AR666" s="73">
        <v>13.9</v>
      </c>
      <c r="AT666" s="71"/>
    </row>
    <row r="667" spans="31:46">
      <c r="AE667" s="51" t="str">
        <f>CONCATENATE(AF667,AG667,AH667)</f>
        <v>371515</v>
      </c>
      <c r="AF667" s="55">
        <v>37</v>
      </c>
      <c r="AG667" s="55">
        <v>15</v>
      </c>
      <c r="AH667" s="55">
        <v>15</v>
      </c>
      <c r="AI667" s="73">
        <v>1.7</v>
      </c>
      <c r="AJ667" s="73">
        <v>3.2</v>
      </c>
      <c r="AK667" s="73">
        <v>4.5</v>
      </c>
      <c r="AL667" s="73">
        <v>5.7</v>
      </c>
      <c r="AM667" s="73">
        <v>6.8</v>
      </c>
      <c r="AN667" s="73">
        <v>7.9</v>
      </c>
      <c r="AO667" s="73">
        <v>8.8</v>
      </c>
      <c r="AP667" s="73">
        <v>10.6</v>
      </c>
      <c r="AQ667" s="73">
        <v>12.1</v>
      </c>
      <c r="AR667" s="73">
        <v>14.3</v>
      </c>
      <c r="AT667" s="71"/>
    </row>
    <row r="668" spans="31:46">
      <c r="AE668" s="51" t="str">
        <f>CONCATENATE(AF668,AG668,AH668)</f>
        <v>381515</v>
      </c>
      <c r="AF668" s="55">
        <v>38</v>
      </c>
      <c r="AG668" s="55">
        <v>15</v>
      </c>
      <c r="AH668" s="55">
        <v>15</v>
      </c>
      <c r="AI668" s="73">
        <v>1.8</v>
      </c>
      <c r="AJ668" s="73">
        <v>3.3</v>
      </c>
      <c r="AK668" s="73">
        <v>4.6</v>
      </c>
      <c r="AL668" s="73">
        <v>5.9</v>
      </c>
      <c r="AM668" s="73">
        <v>7</v>
      </c>
      <c r="AN668" s="73">
        <v>8.1</v>
      </c>
      <c r="AO668" s="73">
        <v>9</v>
      </c>
      <c r="AP668" s="73">
        <v>10.8</v>
      </c>
      <c r="AQ668" s="73">
        <v>12.5</v>
      </c>
      <c r="AR668" s="73">
        <v>14.7</v>
      </c>
      <c r="AT668" s="71"/>
    </row>
    <row r="669" spans="31:46">
      <c r="AE669" s="51" t="str">
        <f>CONCATENATE(AF669,AG669,AH669)</f>
        <v>391515</v>
      </c>
      <c r="AF669" s="55">
        <v>39</v>
      </c>
      <c r="AG669" s="55">
        <v>15</v>
      </c>
      <c r="AH669" s="55">
        <v>15</v>
      </c>
      <c r="AI669" s="73">
        <v>1.8</v>
      </c>
      <c r="AJ669" s="73">
        <v>3.4</v>
      </c>
      <c r="AK669" s="73">
        <v>4.8</v>
      </c>
      <c r="AL669" s="73">
        <v>6</v>
      </c>
      <c r="AM669" s="73">
        <v>7.2</v>
      </c>
      <c r="AN669" s="73">
        <v>8.3</v>
      </c>
      <c r="AO669" s="73">
        <v>9.3</v>
      </c>
      <c r="AP669" s="73">
        <v>11.1</v>
      </c>
      <c r="AQ669" s="73">
        <v>12.8</v>
      </c>
      <c r="AR669" s="73">
        <v>15.1</v>
      </c>
      <c r="AT669" s="71"/>
    </row>
    <row r="670" spans="31:46">
      <c r="AE670" s="51" t="str">
        <f>CONCATENATE(AF670,AG670,AH670)</f>
        <v>401515</v>
      </c>
      <c r="AF670" s="55">
        <v>40</v>
      </c>
      <c r="AG670" s="55">
        <v>15</v>
      </c>
      <c r="AH670" s="55">
        <v>15</v>
      </c>
      <c r="AI670" s="73">
        <v>1.9</v>
      </c>
      <c r="AJ670" s="73">
        <v>3.5</v>
      </c>
      <c r="AK670" s="73">
        <v>4.9</v>
      </c>
      <c r="AL670" s="73">
        <v>6.2</v>
      </c>
      <c r="AM670" s="73">
        <v>7.4</v>
      </c>
      <c r="AN670" s="73">
        <v>8.5</v>
      </c>
      <c r="AO670" s="73">
        <v>9.6</v>
      </c>
      <c r="AP670" s="73">
        <v>11.5</v>
      </c>
      <c r="AQ670" s="73">
        <v>13.2</v>
      </c>
      <c r="AR670" s="73">
        <v>15.6</v>
      </c>
      <c r="AT670" s="71"/>
    </row>
    <row r="671" spans="31:46">
      <c r="AE671" s="51" t="str">
        <f>CONCATENATE(AF671,AG671,AH671)</f>
        <v>411515</v>
      </c>
      <c r="AF671" s="55">
        <v>41</v>
      </c>
      <c r="AG671" s="55">
        <v>15</v>
      </c>
      <c r="AH671" s="55">
        <v>15</v>
      </c>
      <c r="AI671" s="73">
        <v>1.9</v>
      </c>
      <c r="AJ671" s="73">
        <v>3.6</v>
      </c>
      <c r="AK671" s="73">
        <v>5.1</v>
      </c>
      <c r="AL671" s="73">
        <v>6.4</v>
      </c>
      <c r="AM671" s="73">
        <v>7.6</v>
      </c>
      <c r="AN671" s="73">
        <v>8.8</v>
      </c>
      <c r="AO671" s="73">
        <v>9.8</v>
      </c>
      <c r="AP671" s="73">
        <v>11.8</v>
      </c>
      <c r="AQ671" s="73">
        <v>13.6</v>
      </c>
      <c r="AR671" s="73">
        <v>16.1</v>
      </c>
      <c r="AT671" s="71"/>
    </row>
    <row r="672" spans="31:46">
      <c r="AE672" s="51" t="str">
        <f>CONCATENATE(AF672,AG672,AH672)</f>
        <v>421515</v>
      </c>
      <c r="AF672" s="55">
        <v>42</v>
      </c>
      <c r="AG672" s="55">
        <v>15</v>
      </c>
      <c r="AH672" s="55">
        <v>15</v>
      </c>
      <c r="AI672" s="73">
        <v>2</v>
      </c>
      <c r="AJ672" s="73">
        <v>3.7</v>
      </c>
      <c r="AK672" s="73">
        <v>5.2</v>
      </c>
      <c r="AL672" s="73">
        <v>6.6</v>
      </c>
      <c r="AM672" s="73">
        <v>7.9</v>
      </c>
      <c r="AN672" s="73">
        <v>9</v>
      </c>
      <c r="AO672" s="73">
        <v>10.2</v>
      </c>
      <c r="AP672" s="73">
        <v>12.2</v>
      </c>
      <c r="AQ672" s="73">
        <v>14.1</v>
      </c>
      <c r="AR672" s="73">
        <v>16.7</v>
      </c>
      <c r="AT672" s="71"/>
    </row>
    <row r="673" spans="31:46">
      <c r="AE673" s="51" t="str">
        <f>CONCATENATE(AF673,AG673,AH673)</f>
        <v>431515</v>
      </c>
      <c r="AF673" s="55">
        <v>43</v>
      </c>
      <c r="AG673" s="55">
        <v>15</v>
      </c>
      <c r="AH673" s="55">
        <v>15</v>
      </c>
      <c r="AI673" s="73">
        <v>2</v>
      </c>
      <c r="AJ673" s="73">
        <v>3.8</v>
      </c>
      <c r="AK673" s="73">
        <v>5.4</v>
      </c>
      <c r="AL673" s="73">
        <v>6.8</v>
      </c>
      <c r="AM673" s="73">
        <v>8.1</v>
      </c>
      <c r="AN673" s="73">
        <v>9.3</v>
      </c>
      <c r="AO673" s="73">
        <v>10.5</v>
      </c>
      <c r="AP673" s="73">
        <v>12.7</v>
      </c>
      <c r="AQ673" s="73">
        <v>14.6</v>
      </c>
      <c r="AR673" s="73">
        <v>17.4</v>
      </c>
      <c r="AT673" s="71"/>
    </row>
    <row r="674" spans="31:46">
      <c r="AE674" s="51" t="str">
        <f>CONCATENATE(AF674,AG674,AH674)</f>
        <v>441515</v>
      </c>
      <c r="AF674" s="55">
        <v>44</v>
      </c>
      <c r="AG674" s="55">
        <v>15</v>
      </c>
      <c r="AH674" s="55">
        <v>15</v>
      </c>
      <c r="AI674" s="73">
        <v>2.1</v>
      </c>
      <c r="AJ674" s="73">
        <v>3.9</v>
      </c>
      <c r="AK674" s="73">
        <v>5.5</v>
      </c>
      <c r="AL674" s="73">
        <v>7</v>
      </c>
      <c r="AM674" s="73">
        <v>8.4</v>
      </c>
      <c r="AN674" s="73">
        <v>9.7</v>
      </c>
      <c r="AO674" s="73">
        <v>10.9</v>
      </c>
      <c r="AP674" s="73">
        <v>13.1</v>
      </c>
      <c r="AQ674" s="73">
        <v>15.2</v>
      </c>
      <c r="AR674" s="73">
        <v>18.1</v>
      </c>
      <c r="AT674" s="71"/>
    </row>
    <row r="675" spans="31:46">
      <c r="AE675" s="51" t="str">
        <f>CONCATENATE(AF675,AG675,AH675)</f>
        <v>451515</v>
      </c>
      <c r="AF675" s="55">
        <v>45</v>
      </c>
      <c r="AG675" s="55">
        <v>15</v>
      </c>
      <c r="AH675" s="55">
        <v>15</v>
      </c>
      <c r="AI675" s="73">
        <v>2.2</v>
      </c>
      <c r="AJ675" s="73">
        <v>4</v>
      </c>
      <c r="AK675" s="73">
        <v>5.7</v>
      </c>
      <c r="AL675" s="73">
        <v>7.3</v>
      </c>
      <c r="AM675" s="73">
        <v>8.7</v>
      </c>
      <c r="AN675" s="73">
        <v>10</v>
      </c>
      <c r="AO675" s="73">
        <v>11.3</v>
      </c>
      <c r="AP675" s="73">
        <v>13.7</v>
      </c>
      <c r="AQ675" s="73">
        <v>15.9</v>
      </c>
      <c r="AR675" s="73">
        <v>19</v>
      </c>
      <c r="AT675" s="71"/>
    </row>
    <row r="676" spans="31:46">
      <c r="AE676" s="51" t="str">
        <f>CONCATENATE(AF676,AG676,AH676)</f>
        <v>461515</v>
      </c>
      <c r="AF676" s="55">
        <v>46</v>
      </c>
      <c r="AG676" s="55">
        <v>15</v>
      </c>
      <c r="AH676" s="55">
        <v>15</v>
      </c>
      <c r="AI676" s="73">
        <v>2.2</v>
      </c>
      <c r="AJ676" s="73">
        <v>4.2</v>
      </c>
      <c r="AK676" s="73">
        <v>5.9</v>
      </c>
      <c r="AL676" s="73">
        <v>7.5</v>
      </c>
      <c r="AM676" s="73">
        <v>9</v>
      </c>
      <c r="AN676" s="73">
        <v>10.4</v>
      </c>
      <c r="AO676" s="73">
        <v>11.8</v>
      </c>
      <c r="AP676" s="73">
        <v>14.3</v>
      </c>
      <c r="AQ676" s="73">
        <v>16.6</v>
      </c>
      <c r="AR676" s="73">
        <v>20</v>
      </c>
      <c r="AT676" s="71"/>
    </row>
    <row r="677" spans="31:46">
      <c r="AE677" s="51" t="str">
        <f>CONCATENATE(AF677,AG677,AH677)</f>
        <v>471515</v>
      </c>
      <c r="AF677" s="55">
        <v>47</v>
      </c>
      <c r="AG677" s="55">
        <v>15</v>
      </c>
      <c r="AH677" s="55">
        <v>15</v>
      </c>
      <c r="AI677" s="73">
        <v>2.3</v>
      </c>
      <c r="AJ677" s="73">
        <v>4.3</v>
      </c>
      <c r="AK677" s="73">
        <v>6.1</v>
      </c>
      <c r="AL677" s="73">
        <v>7.8</v>
      </c>
      <c r="AM677" s="73">
        <v>9.4</v>
      </c>
      <c r="AN677" s="73">
        <v>10.9</v>
      </c>
      <c r="AO677" s="73">
        <v>12.3</v>
      </c>
      <c r="AP677" s="73">
        <v>14.9</v>
      </c>
      <c r="AQ677" s="73">
        <v>17.4</v>
      </c>
      <c r="AR677" s="73">
        <v>21</v>
      </c>
      <c r="AT677" s="71"/>
    </row>
    <row r="678" spans="31:46">
      <c r="AE678" s="51" t="str">
        <f>CONCATENATE(AF678,AG678,AH678)</f>
        <v>481515</v>
      </c>
      <c r="AF678" s="55">
        <v>48</v>
      </c>
      <c r="AG678" s="55">
        <v>15</v>
      </c>
      <c r="AH678" s="55">
        <v>15</v>
      </c>
      <c r="AI678" s="73">
        <v>2.4</v>
      </c>
      <c r="AJ678" s="73">
        <v>4.5</v>
      </c>
      <c r="AK678" s="73">
        <v>6.4</v>
      </c>
      <c r="AL678" s="73">
        <v>8.1</v>
      </c>
      <c r="AM678" s="73">
        <v>9.8</v>
      </c>
      <c r="AN678" s="73">
        <v>11.3</v>
      </c>
      <c r="AO678" s="73">
        <v>12.8</v>
      </c>
      <c r="AP678" s="73">
        <v>15.6</v>
      </c>
      <c r="AQ678" s="73">
        <v>18.3</v>
      </c>
      <c r="AR678" s="73">
        <v>22.2</v>
      </c>
      <c r="AT678" s="71"/>
    </row>
    <row r="679" spans="31:46">
      <c r="AE679" s="51" t="str">
        <f>CONCATENATE(AF679,AG679,AH679)</f>
        <v>491515</v>
      </c>
      <c r="AF679" s="55">
        <v>49</v>
      </c>
      <c r="AG679" s="55">
        <v>15</v>
      </c>
      <c r="AH679" s="55">
        <v>15</v>
      </c>
      <c r="AI679" s="73">
        <v>2.5</v>
      </c>
      <c r="AJ679" s="73">
        <v>4.7</v>
      </c>
      <c r="AK679" s="73">
        <v>6.6</v>
      </c>
      <c r="AL679" s="73">
        <v>8.5</v>
      </c>
      <c r="AM679" s="73">
        <v>10.2</v>
      </c>
      <c r="AN679" s="73">
        <v>11.8</v>
      </c>
      <c r="AO679" s="73">
        <v>13.4</v>
      </c>
      <c r="AP679" s="73">
        <v>16.4</v>
      </c>
      <c r="AQ679" s="73">
        <v>19.3</v>
      </c>
      <c r="AR679" s="73">
        <v>23.6</v>
      </c>
      <c r="AT679" s="71"/>
    </row>
    <row r="680" spans="31:46">
      <c r="AE680" s="51" t="str">
        <f>CONCATENATE(AF680,AG680,AH680)</f>
        <v>501515</v>
      </c>
      <c r="AF680" s="55">
        <v>50</v>
      </c>
      <c r="AG680" s="55">
        <v>15</v>
      </c>
      <c r="AH680" s="55">
        <v>15</v>
      </c>
      <c r="AI680" s="73">
        <v>2.6</v>
      </c>
      <c r="AJ680" s="73">
        <v>4.9</v>
      </c>
      <c r="AK680" s="73">
        <v>7</v>
      </c>
      <c r="AL680" s="73">
        <v>8.9</v>
      </c>
      <c r="AM680" s="73">
        <v>10.7</v>
      </c>
      <c r="AN680" s="73">
        <v>12.5</v>
      </c>
      <c r="AO680" s="73">
        <v>14.1</v>
      </c>
      <c r="AP680" s="73">
        <v>17.4</v>
      </c>
      <c r="AQ680" s="73">
        <v>20.6</v>
      </c>
      <c r="AR680" s="73">
        <v>25.3</v>
      </c>
      <c r="AT680" s="71"/>
    </row>
    <row r="681" spans="31:46">
      <c r="AE681" s="51" t="str">
        <f>CONCATENATE(AF681,AG681,AH681)</f>
        <v>511515</v>
      </c>
      <c r="AF681" s="55">
        <v>51</v>
      </c>
      <c r="AG681" s="55">
        <v>15</v>
      </c>
      <c r="AH681" s="55">
        <v>15</v>
      </c>
      <c r="AI681" s="73">
        <v>2.6</v>
      </c>
      <c r="AJ681" s="73">
        <v>5</v>
      </c>
      <c r="AK681" s="73">
        <v>7.2</v>
      </c>
      <c r="AL681" s="73">
        <v>9.2</v>
      </c>
      <c r="AM681" s="73">
        <v>11.2</v>
      </c>
      <c r="AN681" s="73">
        <v>13</v>
      </c>
      <c r="AO681" s="73">
        <v>14.8</v>
      </c>
      <c r="AP681" s="73">
        <v>18.4</v>
      </c>
      <c r="AQ681" s="73">
        <v>21.9</v>
      </c>
      <c r="AR681" s="73">
        <v>27.1</v>
      </c>
      <c r="AT681" s="71"/>
    </row>
    <row r="682" spans="31:46">
      <c r="AE682" s="51" t="str">
        <f>CONCATENATE(AF682,AG682,AH682)</f>
        <v>521515</v>
      </c>
      <c r="AF682" s="55">
        <v>52</v>
      </c>
      <c r="AG682" s="55">
        <v>15</v>
      </c>
      <c r="AH682" s="55">
        <v>15</v>
      </c>
      <c r="AI682" s="73">
        <v>2.8</v>
      </c>
      <c r="AJ682" s="73">
        <v>5.3</v>
      </c>
      <c r="AK682" s="73">
        <v>7.6</v>
      </c>
      <c r="AL682" s="73">
        <v>9.7</v>
      </c>
      <c r="AM682" s="73">
        <v>11.8</v>
      </c>
      <c r="AN682" s="73">
        <v>13.8</v>
      </c>
      <c r="AO682" s="73">
        <v>15.7</v>
      </c>
      <c r="AP682" s="73">
        <v>19.6</v>
      </c>
      <c r="AQ682" s="73">
        <v>23.4</v>
      </c>
      <c r="AR682" s="73">
        <v>29.2</v>
      </c>
      <c r="AT682" s="71"/>
    </row>
    <row r="683" spans="31:46">
      <c r="AE683" s="51" t="str">
        <f>CONCATENATE(AF683,AG683,AH683)</f>
        <v>531515</v>
      </c>
      <c r="AF683" s="55">
        <v>53</v>
      </c>
      <c r="AG683" s="55">
        <v>15</v>
      </c>
      <c r="AH683" s="55">
        <v>15</v>
      </c>
      <c r="AI683" s="73">
        <v>2.9</v>
      </c>
      <c r="AJ683" s="73">
        <v>5.5</v>
      </c>
      <c r="AK683" s="73">
        <v>7.9</v>
      </c>
      <c r="AL683" s="73">
        <v>10.2</v>
      </c>
      <c r="AM683" s="73">
        <v>12.4</v>
      </c>
      <c r="AN683" s="73">
        <v>14.5</v>
      </c>
      <c r="AO683" s="73">
        <v>16.7</v>
      </c>
      <c r="AP683" s="73">
        <v>20.9</v>
      </c>
      <c r="AQ683" s="73">
        <v>25.1</v>
      </c>
      <c r="AR683" s="73">
        <v>31.7</v>
      </c>
      <c r="AT683" s="71"/>
    </row>
    <row r="684" spans="31:46">
      <c r="AE684" s="51" t="str">
        <f>CONCATENATE(AF684,AG684,AH684)</f>
        <v>541515</v>
      </c>
      <c r="AF684" s="55">
        <v>54</v>
      </c>
      <c r="AG684" s="55">
        <v>15</v>
      </c>
      <c r="AH684" s="55">
        <v>15</v>
      </c>
      <c r="AI684" s="73">
        <v>3</v>
      </c>
      <c r="AJ684" s="73">
        <v>5.8</v>
      </c>
      <c r="AK684" s="73">
        <v>8.3</v>
      </c>
      <c r="AL684" s="73">
        <v>10.8</v>
      </c>
      <c r="AM684" s="73">
        <v>13.1</v>
      </c>
      <c r="AN684" s="73">
        <v>15.4</v>
      </c>
      <c r="AO684" s="73">
        <v>17.7</v>
      </c>
      <c r="AP684" s="73">
        <v>22.4</v>
      </c>
      <c r="AQ684" s="73">
        <v>27</v>
      </c>
      <c r="AR684" s="73">
        <v>34.5</v>
      </c>
      <c r="AT684" s="71"/>
    </row>
    <row r="685" spans="31:46">
      <c r="AE685" s="51" t="str">
        <f>CONCATENATE(AF685,AG685,AH685)</f>
        <v>551515</v>
      </c>
      <c r="AF685" s="55">
        <v>55</v>
      </c>
      <c r="AG685" s="55">
        <v>15</v>
      </c>
      <c r="AH685" s="55">
        <v>15</v>
      </c>
      <c r="AI685" s="73">
        <v>3.2</v>
      </c>
      <c r="AJ685" s="73">
        <v>6</v>
      </c>
      <c r="AK685" s="73">
        <v>8.8</v>
      </c>
      <c r="AL685" s="73">
        <v>11.4</v>
      </c>
      <c r="AM685" s="73">
        <v>13.9</v>
      </c>
      <c r="AN685" s="73">
        <v>16.4</v>
      </c>
      <c r="AO685" s="73">
        <v>18.9</v>
      </c>
      <c r="AP685" s="73">
        <v>24</v>
      </c>
      <c r="AQ685" s="73">
        <v>29.2</v>
      </c>
      <c r="AR685" s="73">
        <v>37.7</v>
      </c>
      <c r="AT685" s="71"/>
    </row>
    <row r="686" spans="31:46">
      <c r="AE686" s="51" t="str">
        <f>CONCATENATE(AF686,AG686,AH686)</f>
        <v>18205</v>
      </c>
      <c r="AF686" s="55">
        <v>18</v>
      </c>
      <c r="AG686" s="55">
        <v>20</v>
      </c>
      <c r="AH686" s="55">
        <v>5</v>
      </c>
      <c r="AI686" s="73">
        <v>3</v>
      </c>
      <c r="AJ686" s="73">
        <v>5.6</v>
      </c>
      <c r="AK686" s="73">
        <v>8.1</v>
      </c>
      <c r="AL686" s="73">
        <v>10.4</v>
      </c>
      <c r="AM686" s="73">
        <v>12.5</v>
      </c>
      <c r="AN686" s="73">
        <v>14.6</v>
      </c>
      <c r="AO686" s="73">
        <v>16.6</v>
      </c>
      <c r="AP686" s="73">
        <v>20.3</v>
      </c>
      <c r="AQ686" s="73">
        <v>23.8</v>
      </c>
      <c r="AR686" s="73">
        <v>28.6</v>
      </c>
      <c r="AT686" s="71"/>
    </row>
    <row r="687" spans="31:46">
      <c r="AE687" s="51" t="str">
        <f>CONCATENATE(AF687,AG687,AH687)</f>
        <v>19205</v>
      </c>
      <c r="AF687" s="55">
        <v>19</v>
      </c>
      <c r="AG687" s="55">
        <v>20</v>
      </c>
      <c r="AH687" s="55">
        <v>5</v>
      </c>
      <c r="AI687" s="73">
        <v>3.1</v>
      </c>
      <c r="AJ687" s="73">
        <v>5.8</v>
      </c>
      <c r="AK687" s="73">
        <v>8.3</v>
      </c>
      <c r="AL687" s="73">
        <v>10.7</v>
      </c>
      <c r="AM687" s="73">
        <v>12.9</v>
      </c>
      <c r="AN687" s="73">
        <v>15.1</v>
      </c>
      <c r="AO687" s="73">
        <v>17.1</v>
      </c>
      <c r="AP687" s="73">
        <v>20.9</v>
      </c>
      <c r="AQ687" s="73">
        <v>24.5</v>
      </c>
      <c r="AR687" s="73">
        <v>29.5</v>
      </c>
      <c r="AT687" s="71"/>
    </row>
    <row r="688" spans="31:46">
      <c r="AE688" s="51" t="str">
        <f>CONCATENATE(AF688,AG688,AH688)</f>
        <v>20205</v>
      </c>
      <c r="AF688" s="55">
        <v>20</v>
      </c>
      <c r="AG688" s="55">
        <v>20</v>
      </c>
      <c r="AH688" s="55">
        <v>5</v>
      </c>
      <c r="AI688" s="73">
        <v>3.2</v>
      </c>
      <c r="AJ688" s="73">
        <v>6</v>
      </c>
      <c r="AK688" s="73">
        <v>8.6</v>
      </c>
      <c r="AL688" s="73">
        <v>11</v>
      </c>
      <c r="AM688" s="73">
        <v>13.3</v>
      </c>
      <c r="AN688" s="73">
        <v>15.5</v>
      </c>
      <c r="AO688" s="73">
        <v>17.6</v>
      </c>
      <c r="AP688" s="73">
        <v>21.6</v>
      </c>
      <c r="AQ688" s="73">
        <v>25.2</v>
      </c>
      <c r="AR688" s="73">
        <v>30.4</v>
      </c>
      <c r="AT688" s="71"/>
    </row>
    <row r="689" spans="31:46">
      <c r="AE689" s="51" t="str">
        <f>CONCATENATE(AF689,AG689,AH689)</f>
        <v>21205</v>
      </c>
      <c r="AF689" s="55">
        <v>21</v>
      </c>
      <c r="AG689" s="55">
        <v>20</v>
      </c>
      <c r="AH689" s="55">
        <v>5</v>
      </c>
      <c r="AI689" s="73">
        <v>3.3</v>
      </c>
      <c r="AJ689" s="73">
        <v>6.2</v>
      </c>
      <c r="AK689" s="73">
        <v>8.9</v>
      </c>
      <c r="AL689" s="73">
        <v>11.4</v>
      </c>
      <c r="AM689" s="73">
        <v>13.8</v>
      </c>
      <c r="AN689" s="73">
        <v>16</v>
      </c>
      <c r="AO689" s="73">
        <v>18.2</v>
      </c>
      <c r="AP689" s="73">
        <v>22.2</v>
      </c>
      <c r="AQ689" s="73">
        <v>26</v>
      </c>
      <c r="AR689" s="73">
        <v>31.2</v>
      </c>
      <c r="AT689" s="71"/>
    </row>
    <row r="690" spans="31:46">
      <c r="AE690" s="51" t="str">
        <f>CONCATENATE(AF690,AG690,AH690)</f>
        <v>22205</v>
      </c>
      <c r="AF690" s="55">
        <v>22</v>
      </c>
      <c r="AG690" s="55">
        <v>20</v>
      </c>
      <c r="AH690" s="55">
        <v>5</v>
      </c>
      <c r="AI690" s="73">
        <v>3.4</v>
      </c>
      <c r="AJ690" s="73">
        <v>6.4</v>
      </c>
      <c r="AK690" s="73">
        <v>9.1</v>
      </c>
      <c r="AL690" s="73">
        <v>11.7</v>
      </c>
      <c r="AM690" s="73">
        <v>14.2</v>
      </c>
      <c r="AN690" s="73">
        <v>16.5</v>
      </c>
      <c r="AO690" s="73">
        <v>18.7</v>
      </c>
      <c r="AP690" s="73">
        <v>22.9</v>
      </c>
      <c r="AQ690" s="73">
        <v>26.7</v>
      </c>
      <c r="AR690" s="73">
        <v>32.1</v>
      </c>
      <c r="AT690" s="71"/>
    </row>
    <row r="691" spans="31:46">
      <c r="AE691" s="51" t="str">
        <f>CONCATENATE(AF691,AG691,AH691)</f>
        <v>23205</v>
      </c>
      <c r="AF691" s="55">
        <v>23</v>
      </c>
      <c r="AG691" s="55">
        <v>20</v>
      </c>
      <c r="AH691" s="55">
        <v>5</v>
      </c>
      <c r="AI691" s="73">
        <v>3.5</v>
      </c>
      <c r="AJ691" s="73">
        <v>6.6</v>
      </c>
      <c r="AK691" s="73">
        <v>9.4</v>
      </c>
      <c r="AL691" s="73">
        <v>12.1</v>
      </c>
      <c r="AM691" s="73">
        <v>14.6</v>
      </c>
      <c r="AN691" s="73">
        <v>17</v>
      </c>
      <c r="AO691" s="73">
        <v>19.3</v>
      </c>
      <c r="AP691" s="73">
        <v>23.5</v>
      </c>
      <c r="AQ691" s="73">
        <v>27.5</v>
      </c>
      <c r="AR691" s="73">
        <v>33</v>
      </c>
      <c r="AT691" s="71"/>
    </row>
    <row r="692" spans="31:46">
      <c r="AE692" s="51" t="str">
        <f>CONCATENATE(AF692,AG692,AH692)</f>
        <v>24205</v>
      </c>
      <c r="AF692" s="55">
        <v>24</v>
      </c>
      <c r="AG692" s="55">
        <v>20</v>
      </c>
      <c r="AH692" s="55">
        <v>5</v>
      </c>
      <c r="AI692" s="73">
        <v>3.6</v>
      </c>
      <c r="AJ692" s="73">
        <v>6.8</v>
      </c>
      <c r="AK692" s="73">
        <v>9.7</v>
      </c>
      <c r="AL692" s="73">
        <v>12.5</v>
      </c>
      <c r="AM692" s="73">
        <v>15.1</v>
      </c>
      <c r="AN692" s="73">
        <v>17.5</v>
      </c>
      <c r="AO692" s="73">
        <v>19.9</v>
      </c>
      <c r="AP692" s="73">
        <v>24.3</v>
      </c>
      <c r="AQ692" s="73">
        <v>28.3</v>
      </c>
      <c r="AR692" s="73">
        <v>34</v>
      </c>
      <c r="AT692" s="71"/>
    </row>
    <row r="693" spans="31:46">
      <c r="AE693" s="51" t="str">
        <f>CONCATENATE(AF693,AG693,AH693)</f>
        <v>25205</v>
      </c>
      <c r="AF693" s="55">
        <v>25</v>
      </c>
      <c r="AG693" s="55">
        <v>20</v>
      </c>
      <c r="AH693" s="55">
        <v>5</v>
      </c>
      <c r="AI693" s="73">
        <v>3.7</v>
      </c>
      <c r="AJ693" s="73">
        <v>7</v>
      </c>
      <c r="AK693" s="73">
        <v>10.1</v>
      </c>
      <c r="AL693" s="73">
        <v>12.9</v>
      </c>
      <c r="AM693" s="73">
        <v>15.6</v>
      </c>
      <c r="AN693" s="73">
        <v>18.1</v>
      </c>
      <c r="AO693" s="73">
        <v>20.5</v>
      </c>
      <c r="AP693" s="73">
        <v>25</v>
      </c>
      <c r="AQ693" s="73">
        <v>29.2</v>
      </c>
      <c r="AR693" s="73">
        <v>35.1</v>
      </c>
      <c r="AT693" s="71"/>
    </row>
    <row r="694" spans="31:46">
      <c r="AE694" s="51" t="str">
        <f>CONCATENATE(AF694,AG694,AH694)</f>
        <v>26205</v>
      </c>
      <c r="AF694" s="55">
        <v>26</v>
      </c>
      <c r="AG694" s="55">
        <v>20</v>
      </c>
      <c r="AH694" s="55">
        <v>5</v>
      </c>
      <c r="AI694" s="73">
        <v>3.9</v>
      </c>
      <c r="AJ694" s="73">
        <v>7.3</v>
      </c>
      <c r="AK694" s="73">
        <v>10.4</v>
      </c>
      <c r="AL694" s="73">
        <v>13.3</v>
      </c>
      <c r="AM694" s="73">
        <v>16.1</v>
      </c>
      <c r="AN694" s="73">
        <v>18.7</v>
      </c>
      <c r="AO694" s="73">
        <v>21.2</v>
      </c>
      <c r="AP694" s="73">
        <v>25.9</v>
      </c>
      <c r="AQ694" s="73">
        <v>30.2</v>
      </c>
      <c r="AR694" s="73">
        <v>36.2</v>
      </c>
      <c r="AT694" s="71"/>
    </row>
    <row r="695" spans="31:46">
      <c r="AE695" s="51" t="str">
        <f>CONCATENATE(AF695,AG695,AH695)</f>
        <v>27205</v>
      </c>
      <c r="AF695" s="55">
        <v>27</v>
      </c>
      <c r="AG695" s="55">
        <v>20</v>
      </c>
      <c r="AH695" s="55">
        <v>5</v>
      </c>
      <c r="AI695" s="73">
        <v>4</v>
      </c>
      <c r="AJ695" s="73">
        <v>7.5</v>
      </c>
      <c r="AK695" s="73">
        <v>10.8</v>
      </c>
      <c r="AL695" s="73">
        <v>13.8</v>
      </c>
      <c r="AM695" s="73">
        <v>16.7</v>
      </c>
      <c r="AN695" s="73">
        <v>19.4</v>
      </c>
      <c r="AO695" s="73">
        <v>21.9</v>
      </c>
      <c r="AP695" s="73">
        <v>26.8</v>
      </c>
      <c r="AQ695" s="73">
        <v>31.2</v>
      </c>
      <c r="AR695" s="73">
        <v>37.4</v>
      </c>
      <c r="AT695" s="71"/>
    </row>
    <row r="696" spans="31:46">
      <c r="AE696" s="51" t="str">
        <f>CONCATENATE(AF696,AG696,AH696)</f>
        <v>28205</v>
      </c>
      <c r="AF696" s="55">
        <v>28</v>
      </c>
      <c r="AG696" s="55">
        <v>20</v>
      </c>
      <c r="AH696" s="55">
        <v>5</v>
      </c>
      <c r="AI696" s="73">
        <v>4.1</v>
      </c>
      <c r="AJ696" s="73">
        <v>7.8</v>
      </c>
      <c r="AK696" s="73">
        <v>11.2</v>
      </c>
      <c r="AL696" s="73">
        <v>14.3</v>
      </c>
      <c r="AM696" s="73">
        <v>17.3</v>
      </c>
      <c r="AN696" s="73">
        <v>20.1</v>
      </c>
      <c r="AO696" s="73">
        <v>22.8</v>
      </c>
      <c r="AP696" s="73">
        <v>27.8</v>
      </c>
      <c r="AQ696" s="73">
        <v>32.4</v>
      </c>
      <c r="AR696" s="73">
        <v>38.8</v>
      </c>
      <c r="AT696" s="71"/>
    </row>
    <row r="697" spans="31:46">
      <c r="AE697" s="51" t="str">
        <f>CONCATENATE(AF697,AG697,AH697)</f>
        <v>29205</v>
      </c>
      <c r="AF697" s="55">
        <v>29</v>
      </c>
      <c r="AG697" s="55">
        <v>20</v>
      </c>
      <c r="AH697" s="55">
        <v>5</v>
      </c>
      <c r="AI697" s="73">
        <v>4.3</v>
      </c>
      <c r="AJ697" s="73">
        <v>8.1</v>
      </c>
      <c r="AK697" s="73">
        <v>11.6</v>
      </c>
      <c r="AL697" s="73">
        <v>14.9</v>
      </c>
      <c r="AM697" s="73">
        <v>18</v>
      </c>
      <c r="AN697" s="73">
        <v>20.9</v>
      </c>
      <c r="AO697" s="73">
        <v>23.7</v>
      </c>
      <c r="AP697" s="73">
        <v>28.9</v>
      </c>
      <c r="AQ697" s="73">
        <v>33.7</v>
      </c>
      <c r="AR697" s="73">
        <v>40.3</v>
      </c>
      <c r="AT697" s="71"/>
    </row>
    <row r="698" spans="31:46">
      <c r="AE698" s="51" t="str">
        <f>CONCATENATE(AF698,AG698,AH698)</f>
        <v>30205</v>
      </c>
      <c r="AF698" s="55">
        <v>30</v>
      </c>
      <c r="AG698" s="55">
        <v>20</v>
      </c>
      <c r="AH698" s="55">
        <v>5</v>
      </c>
      <c r="AI698" s="73">
        <v>4.5</v>
      </c>
      <c r="AJ698" s="73">
        <v>8.5</v>
      </c>
      <c r="AK698" s="73">
        <v>12.1</v>
      </c>
      <c r="AL698" s="73">
        <v>15.5</v>
      </c>
      <c r="AM698" s="73">
        <v>18.7</v>
      </c>
      <c r="AN698" s="73">
        <v>21.8</v>
      </c>
      <c r="AO698" s="73">
        <v>24.7</v>
      </c>
      <c r="AP698" s="73">
        <v>30.1</v>
      </c>
      <c r="AQ698" s="73">
        <v>35.1</v>
      </c>
      <c r="AR698" s="73">
        <v>42</v>
      </c>
      <c r="AT698" s="71"/>
    </row>
    <row r="699" spans="31:46">
      <c r="AE699" s="51" t="str">
        <f>CONCATENATE(AF699,AG699,AH699)</f>
        <v>31205</v>
      </c>
      <c r="AF699" s="55">
        <v>31</v>
      </c>
      <c r="AG699" s="55">
        <v>20</v>
      </c>
      <c r="AH699" s="55">
        <v>5</v>
      </c>
      <c r="AI699" s="73">
        <v>4.7</v>
      </c>
      <c r="AJ699" s="73">
        <v>8.8</v>
      </c>
      <c r="AK699" s="73">
        <v>12.6</v>
      </c>
      <c r="AL699" s="73">
        <v>16.2</v>
      </c>
      <c r="AM699" s="73">
        <v>19.6</v>
      </c>
      <c r="AN699" s="73">
        <v>22.7</v>
      </c>
      <c r="AO699" s="73">
        <v>25.7</v>
      </c>
      <c r="AP699" s="73">
        <v>31.4</v>
      </c>
      <c r="AQ699" s="73">
        <v>36.6</v>
      </c>
      <c r="AR699" s="73">
        <v>43.9</v>
      </c>
      <c r="AT699" s="71"/>
    </row>
    <row r="700" spans="31:46">
      <c r="AE700" s="51" t="str">
        <f>CONCATENATE(AF700,AG700,AH700)</f>
        <v>32205</v>
      </c>
      <c r="AF700" s="55">
        <v>32</v>
      </c>
      <c r="AG700" s="55">
        <v>20</v>
      </c>
      <c r="AH700" s="55">
        <v>5</v>
      </c>
      <c r="AI700" s="73">
        <v>4.9</v>
      </c>
      <c r="AJ700" s="73">
        <v>9.2</v>
      </c>
      <c r="AK700" s="73">
        <v>13.2</v>
      </c>
      <c r="AL700" s="73">
        <v>17</v>
      </c>
      <c r="AM700" s="73">
        <v>20.5</v>
      </c>
      <c r="AN700" s="73">
        <v>23.8</v>
      </c>
      <c r="AO700" s="73">
        <v>26.9</v>
      </c>
      <c r="AP700" s="73">
        <v>32.9</v>
      </c>
      <c r="AQ700" s="73">
        <v>38.3</v>
      </c>
      <c r="AR700" s="73">
        <v>45.9</v>
      </c>
      <c r="AT700" s="71"/>
    </row>
    <row r="701" spans="31:46">
      <c r="AE701" s="51" t="str">
        <f>CONCATENATE(AF701,AG701,AH701)</f>
        <v>33205</v>
      </c>
      <c r="AF701" s="55">
        <v>33</v>
      </c>
      <c r="AG701" s="55">
        <v>20</v>
      </c>
      <c r="AH701" s="55">
        <v>5</v>
      </c>
      <c r="AI701" s="73">
        <v>5.1</v>
      </c>
      <c r="AJ701" s="73">
        <v>9.7</v>
      </c>
      <c r="AK701" s="73">
        <v>13.9</v>
      </c>
      <c r="AL701" s="73">
        <v>17.8</v>
      </c>
      <c r="AM701" s="73">
        <v>21.5</v>
      </c>
      <c r="AN701" s="73">
        <v>24.9</v>
      </c>
      <c r="AO701" s="73">
        <v>28.3</v>
      </c>
      <c r="AP701" s="73">
        <v>34.5</v>
      </c>
      <c r="AQ701" s="73">
        <v>40.2</v>
      </c>
      <c r="AR701" s="73">
        <v>48.2</v>
      </c>
      <c r="AT701" s="71"/>
    </row>
    <row r="702" spans="31:46">
      <c r="AE702" s="51" t="str">
        <f>CONCATENATE(AF702,AG702,AH702)</f>
        <v>34205</v>
      </c>
      <c r="AF702" s="55">
        <v>34</v>
      </c>
      <c r="AG702" s="55">
        <v>20</v>
      </c>
      <c r="AH702" s="55">
        <v>5</v>
      </c>
      <c r="AI702" s="73">
        <v>5.4</v>
      </c>
      <c r="AJ702" s="73">
        <v>10.2</v>
      </c>
      <c r="AK702" s="73">
        <v>14.6</v>
      </c>
      <c r="AL702" s="73">
        <v>18.7</v>
      </c>
      <c r="AM702" s="73">
        <v>22.6</v>
      </c>
      <c r="AN702" s="73">
        <v>26.2</v>
      </c>
      <c r="AO702" s="73">
        <v>29.7</v>
      </c>
      <c r="AP702" s="73">
        <v>36.3</v>
      </c>
      <c r="AQ702" s="73">
        <v>42.3</v>
      </c>
      <c r="AR702" s="73">
        <v>50.7</v>
      </c>
      <c r="AT702" s="71"/>
    </row>
    <row r="703" spans="31:46">
      <c r="AE703" s="51" t="str">
        <f>CONCATENATE(AF703,AG703,AH703)</f>
        <v>35205</v>
      </c>
      <c r="AF703" s="55">
        <v>35</v>
      </c>
      <c r="AG703" s="55">
        <v>20</v>
      </c>
      <c r="AH703" s="55">
        <v>5</v>
      </c>
      <c r="AI703" s="73">
        <v>5.6</v>
      </c>
      <c r="AJ703" s="73">
        <v>10.7</v>
      </c>
      <c r="AK703" s="73">
        <v>15.3</v>
      </c>
      <c r="AL703" s="73">
        <v>19.7</v>
      </c>
      <c r="AM703" s="73">
        <v>23.8</v>
      </c>
      <c r="AN703" s="73">
        <v>27.6</v>
      </c>
      <c r="AO703" s="73">
        <v>31.3</v>
      </c>
      <c r="AP703" s="73">
        <v>38.2</v>
      </c>
      <c r="AQ703" s="73">
        <v>44.7</v>
      </c>
      <c r="AR703" s="73">
        <v>53.5</v>
      </c>
      <c r="AT703" s="71"/>
    </row>
    <row r="704" spans="31:46">
      <c r="AE704" s="51" t="str">
        <f>CONCATENATE(AF704,AG704,AH704)</f>
        <v>36205</v>
      </c>
      <c r="AF704" s="55">
        <v>36</v>
      </c>
      <c r="AG704" s="55">
        <v>20</v>
      </c>
      <c r="AH704" s="55">
        <v>5</v>
      </c>
      <c r="AI704" s="73">
        <v>5.9</v>
      </c>
      <c r="AJ704" s="73">
        <v>11.3</v>
      </c>
      <c r="AK704" s="73">
        <v>16.2</v>
      </c>
      <c r="AL704" s="73">
        <v>20.8</v>
      </c>
      <c r="AM704" s="73">
        <v>25.1</v>
      </c>
      <c r="AN704" s="73">
        <v>29.2</v>
      </c>
      <c r="AO704" s="73">
        <v>33.1</v>
      </c>
      <c r="AP704" s="73">
        <v>40.4</v>
      </c>
      <c r="AQ704" s="73">
        <v>47.2</v>
      </c>
      <c r="AR704" s="73">
        <v>56.7</v>
      </c>
      <c r="AT704" s="71"/>
    </row>
    <row r="705" spans="31:46">
      <c r="AE705" s="51" t="str">
        <f>CONCATENATE(AF705,AG705,AH705)</f>
        <v>37205</v>
      </c>
      <c r="AF705" s="55">
        <v>37</v>
      </c>
      <c r="AG705" s="55">
        <v>20</v>
      </c>
      <c r="AH705" s="55">
        <v>5</v>
      </c>
      <c r="AI705" s="73">
        <v>6.3</v>
      </c>
      <c r="AJ705" s="73">
        <v>11.9</v>
      </c>
      <c r="AK705" s="73">
        <v>17.1</v>
      </c>
      <c r="AL705" s="73">
        <v>22</v>
      </c>
      <c r="AM705" s="73">
        <v>26.6</v>
      </c>
      <c r="AN705" s="73">
        <v>30.9</v>
      </c>
      <c r="AO705" s="73">
        <v>35.1</v>
      </c>
      <c r="AP705" s="73">
        <v>42.9</v>
      </c>
      <c r="AQ705" s="73">
        <v>50.1</v>
      </c>
      <c r="AR705" s="73">
        <v>60.1</v>
      </c>
      <c r="AT705" s="71"/>
    </row>
    <row r="706" spans="31:46">
      <c r="AE706" s="51" t="str">
        <f>CONCATENATE(AF706,AG706,AH706)</f>
        <v>38205</v>
      </c>
      <c r="AF706" s="55">
        <v>38</v>
      </c>
      <c r="AG706" s="55">
        <v>20</v>
      </c>
      <c r="AH706" s="55">
        <v>5</v>
      </c>
      <c r="AI706" s="73">
        <v>6.6</v>
      </c>
      <c r="AJ706" s="73">
        <v>12.6</v>
      </c>
      <c r="AK706" s="73">
        <v>18.1</v>
      </c>
      <c r="AL706" s="73">
        <v>23.3</v>
      </c>
      <c r="AM706" s="73">
        <v>28.2</v>
      </c>
      <c r="AN706" s="73">
        <v>32.8</v>
      </c>
      <c r="AO706" s="73">
        <v>37.2</v>
      </c>
      <c r="AP706" s="73">
        <v>45.5</v>
      </c>
      <c r="AQ706" s="73">
        <v>53.2</v>
      </c>
      <c r="AR706" s="73">
        <v>63.9</v>
      </c>
      <c r="AT706" s="71"/>
    </row>
    <row r="707" spans="31:46">
      <c r="AE707" s="51" t="str">
        <f>CONCATENATE(AF707,AG707,AH707)</f>
        <v>39205</v>
      </c>
      <c r="AF707" s="55">
        <v>39</v>
      </c>
      <c r="AG707" s="55">
        <v>20</v>
      </c>
      <c r="AH707" s="55">
        <v>5</v>
      </c>
      <c r="AI707" s="73">
        <v>7</v>
      </c>
      <c r="AJ707" s="73">
        <v>13.4</v>
      </c>
      <c r="AK707" s="73">
        <v>19.3</v>
      </c>
      <c r="AL707" s="73">
        <v>24.8</v>
      </c>
      <c r="AM707" s="73">
        <v>30</v>
      </c>
      <c r="AN707" s="73">
        <v>34.9</v>
      </c>
      <c r="AO707" s="73">
        <v>39.6</v>
      </c>
      <c r="AP707" s="73">
        <v>48.5</v>
      </c>
      <c r="AQ707" s="73">
        <v>56.7</v>
      </c>
      <c r="AR707" s="73">
        <v>68.1</v>
      </c>
      <c r="AT707" s="71"/>
    </row>
    <row r="708" spans="31:46">
      <c r="AE708" s="51" t="str">
        <f t="shared" ref="AE708:AE771" si="14">CONCATENATE(AF708,AG708,AH708)</f>
        <v>40205</v>
      </c>
      <c r="AF708" s="55">
        <v>40</v>
      </c>
      <c r="AG708" s="55">
        <v>20</v>
      </c>
      <c r="AH708" s="55">
        <v>5</v>
      </c>
      <c r="AI708" s="73">
        <v>7.5</v>
      </c>
      <c r="AJ708" s="73">
        <v>14.2</v>
      </c>
      <c r="AK708" s="73">
        <v>20.5</v>
      </c>
      <c r="AL708" s="73">
        <v>26.4</v>
      </c>
      <c r="AM708" s="73">
        <v>31.9</v>
      </c>
      <c r="AN708" s="73">
        <v>37.2</v>
      </c>
      <c r="AO708" s="73">
        <v>42.2</v>
      </c>
      <c r="AP708" s="73">
        <v>51.7</v>
      </c>
      <c r="AQ708" s="73">
        <v>60.5</v>
      </c>
      <c r="AR708" s="73">
        <v>72.7</v>
      </c>
      <c r="AT708" s="71"/>
    </row>
    <row r="709" spans="31:46">
      <c r="AE709" s="51" t="str">
        <f>CONCATENATE(AF709,AG709,AH709)</f>
        <v>41205</v>
      </c>
      <c r="AF709" s="55">
        <v>41</v>
      </c>
      <c r="AG709" s="55">
        <v>20</v>
      </c>
      <c r="AH709" s="55">
        <v>5</v>
      </c>
      <c r="AI709" s="73">
        <v>8</v>
      </c>
      <c r="AJ709" s="73">
        <v>15.2</v>
      </c>
      <c r="AK709" s="73">
        <v>21.9</v>
      </c>
      <c r="AL709" s="73">
        <v>28.2</v>
      </c>
      <c r="AM709" s="73">
        <v>34.1</v>
      </c>
      <c r="AN709" s="73">
        <v>39.8</v>
      </c>
      <c r="AO709" s="73">
        <v>45.1</v>
      </c>
      <c r="AP709" s="73">
        <v>55.3</v>
      </c>
      <c r="AQ709" s="73">
        <v>64.7</v>
      </c>
      <c r="AR709" s="73">
        <v>77.8</v>
      </c>
      <c r="AT709" s="71"/>
    </row>
    <row r="710" spans="31:46">
      <c r="AE710" s="51" t="str">
        <f>CONCATENATE(AF710,AG710,AH710)</f>
        <v>42205</v>
      </c>
      <c r="AF710" s="55">
        <v>42</v>
      </c>
      <c r="AG710" s="55">
        <v>20</v>
      </c>
      <c r="AH710" s="55">
        <v>5</v>
      </c>
      <c r="AI710" s="73">
        <v>8.5</v>
      </c>
      <c r="AJ710" s="73">
        <v>16.2</v>
      </c>
      <c r="AK710" s="73">
        <v>23.4</v>
      </c>
      <c r="AL710" s="73">
        <v>30.1</v>
      </c>
      <c r="AM710" s="73">
        <v>36.5</v>
      </c>
      <c r="AN710" s="73">
        <v>42.6</v>
      </c>
      <c r="AO710" s="73">
        <v>48.4</v>
      </c>
      <c r="AP710" s="73">
        <v>59.2</v>
      </c>
      <c r="AQ710" s="73">
        <v>69.4</v>
      </c>
      <c r="AR710" s="73">
        <v>83.4</v>
      </c>
      <c r="AT710" s="71"/>
    </row>
    <row r="711" spans="31:46">
      <c r="AE711" s="51" t="str">
        <f>CONCATENATE(AF711,AG711,AH711)</f>
        <v>43205</v>
      </c>
      <c r="AF711" s="55">
        <v>43</v>
      </c>
      <c r="AG711" s="55">
        <v>20</v>
      </c>
      <c r="AH711" s="55">
        <v>5</v>
      </c>
      <c r="AI711" s="73">
        <v>9.1</v>
      </c>
      <c r="AJ711" s="73">
        <v>17.4</v>
      </c>
      <c r="AK711" s="73">
        <v>25.1</v>
      </c>
      <c r="AL711" s="73">
        <v>32.3</v>
      </c>
      <c r="AM711" s="73">
        <v>39.2</v>
      </c>
      <c r="AN711" s="73">
        <v>45.7</v>
      </c>
      <c r="AO711" s="73">
        <v>51.9</v>
      </c>
      <c r="AP711" s="73">
        <v>63.6</v>
      </c>
      <c r="AQ711" s="73">
        <v>74.5</v>
      </c>
      <c r="AR711" s="73">
        <v>89.6</v>
      </c>
      <c r="AT711" s="71"/>
    </row>
    <row r="712" spans="31:46">
      <c r="AE712" s="51" t="str">
        <f>CONCATENATE(AF712,AG712,AH712)</f>
        <v>44205</v>
      </c>
      <c r="AF712" s="55">
        <v>44</v>
      </c>
      <c r="AG712" s="55">
        <v>20</v>
      </c>
      <c r="AH712" s="55">
        <v>5</v>
      </c>
      <c r="AI712" s="73">
        <v>9.7</v>
      </c>
      <c r="AJ712" s="73">
        <v>18.7</v>
      </c>
      <c r="AK712" s="73">
        <v>26.9</v>
      </c>
      <c r="AL712" s="73">
        <v>34.7</v>
      </c>
      <c r="AM712" s="73">
        <v>42.1</v>
      </c>
      <c r="AN712" s="73">
        <v>49.1</v>
      </c>
      <c r="AO712" s="73">
        <v>55.8</v>
      </c>
      <c r="AP712" s="73">
        <v>68.5</v>
      </c>
      <c r="AQ712" s="73">
        <v>80.2</v>
      </c>
      <c r="AR712" s="73">
        <v>96.5</v>
      </c>
      <c r="AT712" s="71"/>
    </row>
    <row r="713" spans="31:46">
      <c r="AE713" s="51" t="str">
        <f>CONCATENATE(AF713,AG713,AH713)</f>
        <v>45205</v>
      </c>
      <c r="AF713" s="55">
        <v>45</v>
      </c>
      <c r="AG713" s="55">
        <v>20</v>
      </c>
      <c r="AH713" s="55">
        <v>5</v>
      </c>
      <c r="AI713" s="73">
        <v>10.5</v>
      </c>
      <c r="AJ713" s="73">
        <v>20.1</v>
      </c>
      <c r="AK713" s="73">
        <v>29</v>
      </c>
      <c r="AL713" s="73">
        <v>37.4</v>
      </c>
      <c r="AM713" s="73">
        <v>45.4</v>
      </c>
      <c r="AN713" s="73">
        <v>53</v>
      </c>
      <c r="AO713" s="73">
        <v>60.2</v>
      </c>
      <c r="AP713" s="73">
        <v>73.8</v>
      </c>
      <c r="AQ713" s="73">
        <v>86.5</v>
      </c>
      <c r="AR713" s="73">
        <v>104.1</v>
      </c>
      <c r="AT713" s="71"/>
    </row>
    <row r="714" spans="31:46">
      <c r="AE714" s="51" t="str">
        <f>CONCATENATE(AF714,AG714,AH714)</f>
        <v>46205</v>
      </c>
      <c r="AF714" s="55">
        <v>46</v>
      </c>
      <c r="AG714" s="55">
        <v>20</v>
      </c>
      <c r="AH714" s="55">
        <v>5</v>
      </c>
      <c r="AI714" s="73">
        <v>11.3</v>
      </c>
      <c r="AJ714" s="73">
        <v>21.6</v>
      </c>
      <c r="AK714" s="73">
        <v>31.3</v>
      </c>
      <c r="AL714" s="73">
        <v>40.4</v>
      </c>
      <c r="AM714" s="73">
        <v>49</v>
      </c>
      <c r="AN714" s="73">
        <v>57.2</v>
      </c>
      <c r="AO714" s="73">
        <v>65</v>
      </c>
      <c r="AP714" s="73">
        <v>79.8</v>
      </c>
      <c r="AQ714" s="73">
        <v>93.5</v>
      </c>
      <c r="AR714" s="73">
        <v>112.5</v>
      </c>
      <c r="AT714" s="71"/>
    </row>
    <row r="715" spans="31:46">
      <c r="AE715" s="51" t="str">
        <f>CONCATENATE(AF715,AG715,AH715)</f>
        <v>47205</v>
      </c>
      <c r="AF715" s="55">
        <v>47</v>
      </c>
      <c r="AG715" s="55">
        <v>20</v>
      </c>
      <c r="AH715" s="55">
        <v>5</v>
      </c>
      <c r="AI715" s="73">
        <v>12.2</v>
      </c>
      <c r="AJ715" s="73">
        <v>23.4</v>
      </c>
      <c r="AK715" s="73">
        <v>33.8</v>
      </c>
      <c r="AL715" s="73">
        <v>43.7</v>
      </c>
      <c r="AM715" s="73">
        <v>53</v>
      </c>
      <c r="AN715" s="73">
        <v>61.9</v>
      </c>
      <c r="AO715" s="73">
        <v>70.4</v>
      </c>
      <c r="AP715" s="73">
        <v>86.4</v>
      </c>
      <c r="AQ715" s="73">
        <v>101.2</v>
      </c>
      <c r="AR715" s="73">
        <v>121.8</v>
      </c>
      <c r="AT715" s="71"/>
    </row>
    <row r="716" spans="31:46">
      <c r="AE716" s="51" t="str">
        <f>CONCATENATE(AF716,AG716,AH716)</f>
        <v>48205</v>
      </c>
      <c r="AF716" s="55">
        <v>48</v>
      </c>
      <c r="AG716" s="55">
        <v>20</v>
      </c>
      <c r="AH716" s="55">
        <v>5</v>
      </c>
      <c r="AI716" s="73">
        <v>13.2</v>
      </c>
      <c r="AJ716" s="73">
        <v>25.3</v>
      </c>
      <c r="AK716" s="73">
        <v>36.7</v>
      </c>
      <c r="AL716" s="73">
        <v>47.4</v>
      </c>
      <c r="AM716" s="73">
        <v>57.5</v>
      </c>
      <c r="AN716" s="73">
        <v>67.1</v>
      </c>
      <c r="AO716" s="73">
        <v>76.4</v>
      </c>
      <c r="AP716" s="73">
        <v>93.7</v>
      </c>
      <c r="AQ716" s="73">
        <v>109.8</v>
      </c>
      <c r="AR716" s="73">
        <v>132</v>
      </c>
      <c r="AT716" s="71"/>
    </row>
    <row r="717" spans="31:46">
      <c r="AE717" s="51" t="str">
        <f>CONCATENATE(AF717,AG717,AH717)</f>
        <v>49205</v>
      </c>
      <c r="AF717" s="55">
        <v>49</v>
      </c>
      <c r="AG717" s="55">
        <v>20</v>
      </c>
      <c r="AH717" s="55">
        <v>5</v>
      </c>
      <c r="AI717" s="73">
        <v>14.3</v>
      </c>
      <c r="AJ717" s="73">
        <v>27.5</v>
      </c>
      <c r="AK717" s="73">
        <v>39.8</v>
      </c>
      <c r="AL717" s="73">
        <v>51.4</v>
      </c>
      <c r="AM717" s="73">
        <v>62.5</v>
      </c>
      <c r="AN717" s="73">
        <v>72.9</v>
      </c>
      <c r="AO717" s="73">
        <v>83</v>
      </c>
      <c r="AP717" s="73">
        <v>101.8</v>
      </c>
      <c r="AQ717" s="73">
        <v>119.2</v>
      </c>
      <c r="AR717" s="73">
        <v>143.3</v>
      </c>
      <c r="AT717" s="71"/>
    </row>
    <row r="718" spans="31:46">
      <c r="AE718" s="51" t="str">
        <f>CONCATENATE(AF718,AG718,AH718)</f>
        <v>50205</v>
      </c>
      <c r="AF718" s="55">
        <v>50</v>
      </c>
      <c r="AG718" s="55">
        <v>20</v>
      </c>
      <c r="AH718" s="55">
        <v>5</v>
      </c>
      <c r="AI718" s="73">
        <v>15.6</v>
      </c>
      <c r="AJ718" s="73">
        <v>29.9</v>
      </c>
      <c r="AK718" s="73">
        <v>43.3</v>
      </c>
      <c r="AL718" s="73">
        <v>56</v>
      </c>
      <c r="AM718" s="73">
        <v>68</v>
      </c>
      <c r="AN718" s="73">
        <v>79.4</v>
      </c>
      <c r="AO718" s="73">
        <v>90.3</v>
      </c>
      <c r="AP718" s="73">
        <v>110.8</v>
      </c>
      <c r="AQ718" s="73">
        <v>129.7</v>
      </c>
      <c r="AR718" s="73">
        <v>155.7</v>
      </c>
      <c r="AT718" s="71"/>
    </row>
    <row r="719" spans="31:46">
      <c r="AE719" s="51" t="str">
        <f>CONCATENATE(AF719,AG719,AH719)</f>
        <v>51205</v>
      </c>
      <c r="AF719" s="55">
        <v>51</v>
      </c>
      <c r="AG719" s="55">
        <v>20</v>
      </c>
      <c r="AH719" s="55">
        <v>5</v>
      </c>
      <c r="AI719" s="73">
        <v>17</v>
      </c>
      <c r="AJ719" s="73">
        <v>32.6</v>
      </c>
      <c r="AK719" s="73">
        <v>47.3</v>
      </c>
      <c r="AL719" s="73">
        <v>61.1</v>
      </c>
      <c r="AM719" s="73">
        <v>74.2</v>
      </c>
      <c r="AN719" s="73">
        <v>86.6</v>
      </c>
      <c r="AO719" s="73">
        <v>98.5</v>
      </c>
      <c r="AP719" s="73">
        <v>120.7</v>
      </c>
      <c r="AQ719" s="73">
        <v>141.2</v>
      </c>
      <c r="AR719" s="73">
        <v>169.4</v>
      </c>
      <c r="AT719" s="71"/>
    </row>
    <row r="720" spans="31:46">
      <c r="AE720" s="51" t="str">
        <f>CONCATENATE(AF720,AG720,AH720)</f>
        <v>52205</v>
      </c>
      <c r="AF720" s="55">
        <v>52</v>
      </c>
      <c r="AG720" s="55">
        <v>20</v>
      </c>
      <c r="AH720" s="55">
        <v>5</v>
      </c>
      <c r="AI720" s="73">
        <v>18.5</v>
      </c>
      <c r="AJ720" s="73">
        <v>35.7</v>
      </c>
      <c r="AK720" s="73">
        <v>51.7</v>
      </c>
      <c r="AL720" s="73">
        <v>66.8</v>
      </c>
      <c r="AM720" s="73">
        <v>81.1</v>
      </c>
      <c r="AN720" s="73">
        <v>94.7</v>
      </c>
      <c r="AO720" s="73">
        <v>107.6</v>
      </c>
      <c r="AP720" s="73">
        <v>131.8</v>
      </c>
      <c r="AQ720" s="73">
        <v>154.1</v>
      </c>
      <c r="AR720" s="73">
        <v>184.5</v>
      </c>
      <c r="AT720" s="71"/>
    </row>
    <row r="721" spans="31:46">
      <c r="AE721" s="51" t="str">
        <f>CONCATENATE(AF721,AG721,AH721)</f>
        <v>53205</v>
      </c>
      <c r="AF721" s="55">
        <v>53</v>
      </c>
      <c r="AG721" s="55">
        <v>20</v>
      </c>
      <c r="AH721" s="55">
        <v>5</v>
      </c>
      <c r="AI721" s="73">
        <v>20.3</v>
      </c>
      <c r="AJ721" s="73">
        <v>39.2</v>
      </c>
      <c r="AK721" s="73">
        <v>56.7</v>
      </c>
      <c r="AL721" s="73">
        <v>73.3</v>
      </c>
      <c r="AM721" s="73">
        <v>88.9</v>
      </c>
      <c r="AN721" s="73">
        <v>103.7</v>
      </c>
      <c r="AO721" s="73">
        <v>117.9</v>
      </c>
      <c r="AP721" s="73">
        <v>144.2</v>
      </c>
      <c r="AQ721" s="73">
        <v>168.4</v>
      </c>
      <c r="AR721" s="73">
        <v>201.3</v>
      </c>
      <c r="AT721" s="71"/>
    </row>
    <row r="722" spans="31:46">
      <c r="AE722" s="51" t="str">
        <f>CONCATENATE(AF722,AG722,AH722)</f>
        <v>54205</v>
      </c>
      <c r="AF722" s="55">
        <v>54</v>
      </c>
      <c r="AG722" s="55">
        <v>20</v>
      </c>
      <c r="AH722" s="55">
        <v>5</v>
      </c>
      <c r="AI722" s="73">
        <v>22.4</v>
      </c>
      <c r="AJ722" s="73">
        <v>43.1</v>
      </c>
      <c r="AK722" s="73">
        <v>62.5</v>
      </c>
      <c r="AL722" s="73">
        <v>80.6</v>
      </c>
      <c r="AM722" s="73">
        <v>97.8</v>
      </c>
      <c r="AN722" s="73">
        <v>114</v>
      </c>
      <c r="AO722" s="73">
        <v>129.5</v>
      </c>
      <c r="AP722" s="73">
        <v>158.2</v>
      </c>
      <c r="AQ722" s="73">
        <v>184.5</v>
      </c>
      <c r="AR722" s="73">
        <v>220.1</v>
      </c>
      <c r="AT722" s="71"/>
    </row>
    <row r="723" spans="31:46">
      <c r="AE723" s="51" t="str">
        <f>CONCATENATE(AF723,AG723,AH723)</f>
        <v>55205</v>
      </c>
      <c r="AF723" s="55">
        <v>55</v>
      </c>
      <c r="AG723" s="55">
        <v>20</v>
      </c>
      <c r="AH723" s="55">
        <v>5</v>
      </c>
      <c r="AI723" s="73">
        <v>24.8</v>
      </c>
      <c r="AJ723" s="73">
        <v>47.7</v>
      </c>
      <c r="AK723" s="73">
        <v>69.1</v>
      </c>
      <c r="AL723" s="73">
        <v>89.1</v>
      </c>
      <c r="AM723" s="73">
        <v>108</v>
      </c>
      <c r="AN723" s="73">
        <v>125.8</v>
      </c>
      <c r="AO723" s="73">
        <v>142.7</v>
      </c>
      <c r="AP723" s="73">
        <v>174.1</v>
      </c>
      <c r="AQ723" s="73">
        <v>202.7</v>
      </c>
      <c r="AR723" s="73">
        <v>241.3</v>
      </c>
      <c r="AT723" s="71"/>
    </row>
    <row r="724" spans="31:46">
      <c r="AE724" s="51" t="str">
        <f>CONCATENATE(AF724,AG724,AH724)</f>
        <v>18207</v>
      </c>
      <c r="AF724" s="55">
        <v>18</v>
      </c>
      <c r="AG724" s="55">
        <v>20</v>
      </c>
      <c r="AH724" s="55">
        <v>7</v>
      </c>
      <c r="AI724" s="73">
        <v>2</v>
      </c>
      <c r="AJ724" s="73">
        <v>3.6</v>
      </c>
      <c r="AK724" s="73">
        <v>5.2</v>
      </c>
      <c r="AL724" s="73">
        <v>6.6</v>
      </c>
      <c r="AM724" s="73">
        <v>8</v>
      </c>
      <c r="AN724" s="73">
        <v>9.3</v>
      </c>
      <c r="AO724" s="73">
        <v>10.5</v>
      </c>
      <c r="AP724" s="73">
        <v>12.7</v>
      </c>
      <c r="AQ724" s="73">
        <v>14.8</v>
      </c>
      <c r="AR724" s="73">
        <v>17.6</v>
      </c>
      <c r="AT724" s="71"/>
    </row>
    <row r="725" spans="31:46">
      <c r="AE725" s="51" t="str">
        <f>CONCATENATE(AF725,AG725,AH725)</f>
        <v>19207</v>
      </c>
      <c r="AF725" s="55">
        <v>19</v>
      </c>
      <c r="AG725" s="55">
        <v>20</v>
      </c>
      <c r="AH725" s="55">
        <v>7</v>
      </c>
      <c r="AI725" s="73">
        <v>2</v>
      </c>
      <c r="AJ725" s="73">
        <v>3.8</v>
      </c>
      <c r="AK725" s="73">
        <v>5.4</v>
      </c>
      <c r="AL725" s="73">
        <v>6.8</v>
      </c>
      <c r="AM725" s="73">
        <v>8.2</v>
      </c>
      <c r="AN725" s="73">
        <v>9.5</v>
      </c>
      <c r="AO725" s="73">
        <v>10.8</v>
      </c>
      <c r="AP725" s="73">
        <v>13.1</v>
      </c>
      <c r="AQ725" s="73">
        <v>15.2</v>
      </c>
      <c r="AR725" s="73">
        <v>18.1</v>
      </c>
      <c r="AT725" s="71"/>
    </row>
    <row r="726" spans="31:46">
      <c r="AE726" s="51" t="str">
        <f>CONCATENATE(AF726,AG726,AH726)</f>
        <v>20207</v>
      </c>
      <c r="AF726" s="55">
        <v>20</v>
      </c>
      <c r="AG726" s="55">
        <v>20</v>
      </c>
      <c r="AH726" s="55">
        <v>7</v>
      </c>
      <c r="AI726" s="73">
        <v>2.1</v>
      </c>
      <c r="AJ726" s="73">
        <v>3.9</v>
      </c>
      <c r="AK726" s="73">
        <v>5.5</v>
      </c>
      <c r="AL726" s="73">
        <v>7</v>
      </c>
      <c r="AM726" s="73">
        <v>8.5</v>
      </c>
      <c r="AN726" s="73">
        <v>9.8</v>
      </c>
      <c r="AO726" s="73">
        <v>11.1</v>
      </c>
      <c r="AP726" s="73">
        <v>13.4</v>
      </c>
      <c r="AQ726" s="73">
        <v>15.6</v>
      </c>
      <c r="AR726" s="73">
        <v>18.6</v>
      </c>
      <c r="AT726" s="71"/>
    </row>
    <row r="727" spans="31:46">
      <c r="AE727" s="51" t="str">
        <f>CONCATENATE(AF727,AG727,AH727)</f>
        <v>21207</v>
      </c>
      <c r="AF727" s="55">
        <v>21</v>
      </c>
      <c r="AG727" s="55">
        <v>20</v>
      </c>
      <c r="AH727" s="55">
        <v>7</v>
      </c>
      <c r="AI727" s="73">
        <v>2.1</v>
      </c>
      <c r="AJ727" s="73">
        <v>4</v>
      </c>
      <c r="AK727" s="73">
        <v>5.7</v>
      </c>
      <c r="AL727" s="73">
        <v>7.3</v>
      </c>
      <c r="AM727" s="73">
        <v>8.7</v>
      </c>
      <c r="AN727" s="73">
        <v>10.1</v>
      </c>
      <c r="AO727" s="73">
        <v>11.4</v>
      </c>
      <c r="AP727" s="73">
        <v>13.8</v>
      </c>
      <c r="AQ727" s="73">
        <v>16</v>
      </c>
      <c r="AR727" s="73">
        <v>19.1</v>
      </c>
      <c r="AT727" s="71"/>
    </row>
    <row r="728" spans="31:46">
      <c r="AE728" s="51" t="str">
        <f>CONCATENATE(AF728,AG728,AH728)</f>
        <v>22207</v>
      </c>
      <c r="AF728" s="55">
        <v>22</v>
      </c>
      <c r="AG728" s="55">
        <v>20</v>
      </c>
      <c r="AH728" s="55">
        <v>7</v>
      </c>
      <c r="AI728" s="73">
        <v>2.2</v>
      </c>
      <c r="AJ728" s="73">
        <v>4.1</v>
      </c>
      <c r="AK728" s="73">
        <v>5.8</v>
      </c>
      <c r="AL728" s="73">
        <v>7.5</v>
      </c>
      <c r="AM728" s="73">
        <v>9</v>
      </c>
      <c r="AN728" s="73">
        <v>10.4</v>
      </c>
      <c r="AO728" s="73">
        <v>11.7</v>
      </c>
      <c r="AP728" s="73">
        <v>14.2</v>
      </c>
      <c r="AQ728" s="73">
        <v>16.4</v>
      </c>
      <c r="AR728" s="73">
        <v>19.5</v>
      </c>
      <c r="AT728" s="71"/>
    </row>
    <row r="729" spans="31:46">
      <c r="AE729" s="51" t="str">
        <f>CONCATENATE(AF729,AG729,AH729)</f>
        <v>23207</v>
      </c>
      <c r="AF729" s="55">
        <v>23</v>
      </c>
      <c r="AG729" s="55">
        <v>20</v>
      </c>
      <c r="AH729" s="55">
        <v>7</v>
      </c>
      <c r="AI729" s="73">
        <v>2.3</v>
      </c>
      <c r="AJ729" s="73">
        <v>4.2</v>
      </c>
      <c r="AK729" s="73">
        <v>6</v>
      </c>
      <c r="AL729" s="73">
        <v>7.7</v>
      </c>
      <c r="AM729" s="73">
        <v>9.2</v>
      </c>
      <c r="AN729" s="73">
        <v>10.7</v>
      </c>
      <c r="AO729" s="73">
        <v>12</v>
      </c>
      <c r="AP729" s="73">
        <v>14.5</v>
      </c>
      <c r="AQ729" s="73">
        <v>16.9</v>
      </c>
      <c r="AR729" s="73">
        <v>20</v>
      </c>
      <c r="AT729" s="71"/>
    </row>
    <row r="730" spans="31:46">
      <c r="AE730" s="51" t="str">
        <f>CONCATENATE(AF730,AG730,AH730)</f>
        <v>24207</v>
      </c>
      <c r="AF730" s="55">
        <v>24</v>
      </c>
      <c r="AG730" s="55">
        <v>20</v>
      </c>
      <c r="AH730" s="55">
        <v>7</v>
      </c>
      <c r="AI730" s="73">
        <v>2.3</v>
      </c>
      <c r="AJ730" s="73">
        <v>4.3</v>
      </c>
      <c r="AK730" s="73">
        <v>6.2</v>
      </c>
      <c r="AL730" s="73">
        <v>7.9</v>
      </c>
      <c r="AM730" s="73">
        <v>9.5</v>
      </c>
      <c r="AN730" s="73">
        <v>10.9</v>
      </c>
      <c r="AO730" s="73">
        <v>12.3</v>
      </c>
      <c r="AP730" s="73">
        <v>14.9</v>
      </c>
      <c r="AQ730" s="73">
        <v>17.3</v>
      </c>
      <c r="AR730" s="73">
        <v>20.5</v>
      </c>
      <c r="AT730" s="71"/>
    </row>
    <row r="731" spans="31:46">
      <c r="AE731" s="51" t="str">
        <f>CONCATENATE(AF731,AG731,AH731)</f>
        <v>25207</v>
      </c>
      <c r="AF731" s="55">
        <v>25</v>
      </c>
      <c r="AG731" s="55">
        <v>20</v>
      </c>
      <c r="AH731" s="55">
        <v>7</v>
      </c>
      <c r="AI731" s="73">
        <v>2.4</v>
      </c>
      <c r="AJ731" s="73">
        <v>4.5</v>
      </c>
      <c r="AK731" s="73">
        <v>6.4</v>
      </c>
      <c r="AL731" s="73">
        <v>8.1</v>
      </c>
      <c r="AM731" s="73">
        <v>9.7</v>
      </c>
      <c r="AN731" s="73">
        <v>11.2</v>
      </c>
      <c r="AO731" s="73">
        <v>12.7</v>
      </c>
      <c r="AP731" s="73">
        <v>15.3</v>
      </c>
      <c r="AQ731" s="73">
        <v>17.7</v>
      </c>
      <c r="AR731" s="73">
        <v>21</v>
      </c>
      <c r="AT731" s="71"/>
    </row>
    <row r="732" spans="31:46">
      <c r="AE732" s="51" t="str">
        <f>CONCATENATE(AF732,AG732,AH732)</f>
        <v>26207</v>
      </c>
      <c r="AF732" s="55">
        <v>26</v>
      </c>
      <c r="AG732" s="55">
        <v>20</v>
      </c>
      <c r="AH732" s="55">
        <v>7</v>
      </c>
      <c r="AI732" s="73">
        <v>2.5</v>
      </c>
      <c r="AJ732" s="73">
        <v>4.6</v>
      </c>
      <c r="AK732" s="73">
        <v>6.5</v>
      </c>
      <c r="AL732" s="73">
        <v>8.3</v>
      </c>
      <c r="AM732" s="73">
        <v>10</v>
      </c>
      <c r="AN732" s="73">
        <v>11.5</v>
      </c>
      <c r="AO732" s="73">
        <v>13</v>
      </c>
      <c r="AP732" s="73">
        <v>15.7</v>
      </c>
      <c r="AQ732" s="73">
        <v>18.2</v>
      </c>
      <c r="AR732" s="73">
        <v>21.5</v>
      </c>
      <c r="AT732" s="71"/>
    </row>
    <row r="733" spans="31:44">
      <c r="AE733" s="51" t="str">
        <f>CONCATENATE(AF733,AG733,AH733)</f>
        <v>27207</v>
      </c>
      <c r="AF733" s="55">
        <v>27</v>
      </c>
      <c r="AG733" s="55">
        <v>20</v>
      </c>
      <c r="AH733" s="55">
        <v>7</v>
      </c>
      <c r="AI733" s="73">
        <v>2.5</v>
      </c>
      <c r="AJ733" s="73">
        <v>4.7</v>
      </c>
      <c r="AK733" s="73">
        <v>6.7</v>
      </c>
      <c r="AL733" s="73">
        <v>8.6</v>
      </c>
      <c r="AM733" s="73">
        <v>10.3</v>
      </c>
      <c r="AN733" s="73">
        <v>11.9</v>
      </c>
      <c r="AO733" s="73">
        <v>13.4</v>
      </c>
      <c r="AP733" s="73">
        <v>16.1</v>
      </c>
      <c r="AQ733" s="73">
        <v>18.6</v>
      </c>
      <c r="AR733" s="73">
        <v>22</v>
      </c>
    </row>
    <row r="734" spans="31:44">
      <c r="AE734" s="51" t="str">
        <f>CONCATENATE(AF734,AG734,AH734)</f>
        <v>28207</v>
      </c>
      <c r="AF734" s="55">
        <v>28</v>
      </c>
      <c r="AG734" s="55">
        <v>20</v>
      </c>
      <c r="AH734" s="55">
        <v>7</v>
      </c>
      <c r="AI734" s="73">
        <v>2.6</v>
      </c>
      <c r="AJ734" s="73">
        <v>4.9</v>
      </c>
      <c r="AK734" s="73">
        <v>6.9</v>
      </c>
      <c r="AL734" s="73">
        <v>8.8</v>
      </c>
      <c r="AM734" s="73">
        <v>10.6</v>
      </c>
      <c r="AN734" s="73">
        <v>12.2</v>
      </c>
      <c r="AO734" s="73">
        <v>13.7</v>
      </c>
      <c r="AP734" s="73">
        <v>16.6</v>
      </c>
      <c r="AQ734" s="73">
        <v>19.1</v>
      </c>
      <c r="AR734" s="73">
        <v>22.6</v>
      </c>
    </row>
    <row r="735" spans="31:44">
      <c r="AE735" s="51" t="str">
        <f>CONCATENATE(AF735,AG735,AH735)</f>
        <v>29207</v>
      </c>
      <c r="AF735" s="55">
        <v>29</v>
      </c>
      <c r="AG735" s="55">
        <v>20</v>
      </c>
      <c r="AH735" s="55">
        <v>7</v>
      </c>
      <c r="AI735" s="73">
        <v>2.7</v>
      </c>
      <c r="AJ735" s="73">
        <v>5</v>
      </c>
      <c r="AK735" s="73">
        <v>7.1</v>
      </c>
      <c r="AL735" s="73">
        <v>9.1</v>
      </c>
      <c r="AM735" s="73">
        <v>10.9</v>
      </c>
      <c r="AN735" s="73">
        <v>12.6</v>
      </c>
      <c r="AO735" s="73">
        <v>14.1</v>
      </c>
      <c r="AP735" s="73">
        <v>17</v>
      </c>
      <c r="AQ735" s="73">
        <v>19.7</v>
      </c>
      <c r="AR735" s="73">
        <v>23.2</v>
      </c>
    </row>
    <row r="736" spans="31:44">
      <c r="AE736" s="51" t="str">
        <f>CONCATENATE(AF736,AG736,AH736)</f>
        <v>30207</v>
      </c>
      <c r="AF736" s="55">
        <v>30</v>
      </c>
      <c r="AG736" s="55">
        <v>20</v>
      </c>
      <c r="AH736" s="55">
        <v>7</v>
      </c>
      <c r="AI736" s="73">
        <v>2.8</v>
      </c>
      <c r="AJ736" s="73">
        <v>5.2</v>
      </c>
      <c r="AK736" s="73">
        <v>7.4</v>
      </c>
      <c r="AL736" s="73">
        <v>9.4</v>
      </c>
      <c r="AM736" s="73">
        <v>11.2</v>
      </c>
      <c r="AN736" s="73">
        <v>12.9</v>
      </c>
      <c r="AO736" s="73">
        <v>14.6</v>
      </c>
      <c r="AP736" s="73">
        <v>17.5</v>
      </c>
      <c r="AQ736" s="73">
        <v>20.2</v>
      </c>
      <c r="AR736" s="73">
        <v>23.9</v>
      </c>
    </row>
    <row r="737" spans="31:44">
      <c r="AE737" s="51" t="str">
        <f>CONCATENATE(AF737,AG737,AH737)</f>
        <v>31207</v>
      </c>
      <c r="AF737" s="55">
        <v>31</v>
      </c>
      <c r="AG737" s="55">
        <v>20</v>
      </c>
      <c r="AH737" s="55">
        <v>7</v>
      </c>
      <c r="AI737" s="73">
        <v>2.9</v>
      </c>
      <c r="AJ737" s="73">
        <v>5.4</v>
      </c>
      <c r="AK737" s="73">
        <v>7.6</v>
      </c>
      <c r="AL737" s="73">
        <v>9.7</v>
      </c>
      <c r="AM737" s="73">
        <v>11.6</v>
      </c>
      <c r="AN737" s="73">
        <v>13.3</v>
      </c>
      <c r="AO737" s="73">
        <v>15</v>
      </c>
      <c r="AP737" s="73">
        <v>18.1</v>
      </c>
      <c r="AQ737" s="73">
        <v>20.8</v>
      </c>
      <c r="AR737" s="73">
        <v>24.6</v>
      </c>
    </row>
    <row r="738" spans="31:44">
      <c r="AE738" s="51" t="str">
        <f>CONCATENATE(AF738,AG738,AH738)</f>
        <v>32207</v>
      </c>
      <c r="AF738" s="55">
        <v>32</v>
      </c>
      <c r="AG738" s="55">
        <v>20</v>
      </c>
      <c r="AH738" s="55">
        <v>7</v>
      </c>
      <c r="AI738" s="73">
        <v>3</v>
      </c>
      <c r="AJ738" s="73">
        <v>5.5</v>
      </c>
      <c r="AK738" s="73">
        <v>7.9</v>
      </c>
      <c r="AL738" s="73">
        <v>10</v>
      </c>
      <c r="AM738" s="73">
        <v>11.9</v>
      </c>
      <c r="AN738" s="73">
        <v>13.8</v>
      </c>
      <c r="AO738" s="73">
        <v>15.5</v>
      </c>
      <c r="AP738" s="73">
        <v>18.6</v>
      </c>
      <c r="AQ738" s="73">
        <v>21.5</v>
      </c>
      <c r="AR738" s="73">
        <v>25.3</v>
      </c>
    </row>
    <row r="739" spans="31:44">
      <c r="AE739" s="51" t="str">
        <f>CONCATENATE(AF739,AG739,AH739)</f>
        <v>33207</v>
      </c>
      <c r="AF739" s="55">
        <v>33</v>
      </c>
      <c r="AG739" s="55">
        <v>20</v>
      </c>
      <c r="AH739" s="55">
        <v>7</v>
      </c>
      <c r="AI739" s="73">
        <v>3.1</v>
      </c>
      <c r="AJ739" s="73">
        <v>5.7</v>
      </c>
      <c r="AK739" s="73">
        <v>8.1</v>
      </c>
      <c r="AL739" s="73">
        <v>10.3</v>
      </c>
      <c r="AM739" s="73">
        <v>12.3</v>
      </c>
      <c r="AN739" s="73">
        <v>14.2</v>
      </c>
      <c r="AO739" s="73">
        <v>16</v>
      </c>
      <c r="AP739" s="73">
        <v>19.2</v>
      </c>
      <c r="AQ739" s="73">
        <v>22.2</v>
      </c>
      <c r="AR739" s="73">
        <v>26.1</v>
      </c>
    </row>
    <row r="740" spans="31:44">
      <c r="AE740" s="51" t="str">
        <f>CONCATENATE(AF740,AG740,AH740)</f>
        <v>34207</v>
      </c>
      <c r="AF740" s="55">
        <v>34</v>
      </c>
      <c r="AG740" s="55">
        <v>20</v>
      </c>
      <c r="AH740" s="55">
        <v>7</v>
      </c>
      <c r="AI740" s="73">
        <v>3.2</v>
      </c>
      <c r="AJ740" s="73">
        <v>5.9</v>
      </c>
      <c r="AK740" s="73">
        <v>8.4</v>
      </c>
      <c r="AL740" s="73">
        <v>10.7</v>
      </c>
      <c r="AM740" s="73">
        <v>12.8</v>
      </c>
      <c r="AN740" s="73">
        <v>14.7</v>
      </c>
      <c r="AO740" s="73">
        <v>16.6</v>
      </c>
      <c r="AP740" s="73">
        <v>19.9</v>
      </c>
      <c r="AQ740" s="73">
        <v>22.9</v>
      </c>
      <c r="AR740" s="73">
        <v>27</v>
      </c>
    </row>
    <row r="741" spans="31:44">
      <c r="AE741" s="51" t="str">
        <f>CONCATENATE(AF741,AG741,AH741)</f>
        <v>35207</v>
      </c>
      <c r="AF741" s="55">
        <v>35</v>
      </c>
      <c r="AG741" s="55">
        <v>20</v>
      </c>
      <c r="AH741" s="55">
        <v>7</v>
      </c>
      <c r="AI741" s="73">
        <v>3.3</v>
      </c>
      <c r="AJ741" s="73">
        <v>6.1</v>
      </c>
      <c r="AK741" s="73">
        <v>8.7</v>
      </c>
      <c r="AL741" s="73">
        <v>11.1</v>
      </c>
      <c r="AM741" s="73">
        <v>13.2</v>
      </c>
      <c r="AN741" s="73">
        <v>15.3</v>
      </c>
      <c r="AO741" s="73">
        <v>17.2</v>
      </c>
      <c r="AP741" s="73">
        <v>20.6</v>
      </c>
      <c r="AQ741" s="73">
        <v>23.8</v>
      </c>
      <c r="AR741" s="73">
        <v>28</v>
      </c>
    </row>
    <row r="742" spans="31:44">
      <c r="AE742" s="51" t="str">
        <f>CONCATENATE(AF742,AG742,AH742)</f>
        <v>36207</v>
      </c>
      <c r="AF742" s="55">
        <v>36</v>
      </c>
      <c r="AG742" s="55">
        <v>20</v>
      </c>
      <c r="AH742" s="55">
        <v>7</v>
      </c>
      <c r="AI742" s="73">
        <v>3.4</v>
      </c>
      <c r="AJ742" s="73">
        <v>6.4</v>
      </c>
      <c r="AK742" s="73">
        <v>9</v>
      </c>
      <c r="AL742" s="73">
        <v>11.5</v>
      </c>
      <c r="AM742" s="73">
        <v>13.7</v>
      </c>
      <c r="AN742" s="73">
        <v>15.8</v>
      </c>
      <c r="AO742" s="73">
        <v>17.8</v>
      </c>
      <c r="AP742" s="73">
        <v>21.4</v>
      </c>
      <c r="AQ742" s="73">
        <v>24.7</v>
      </c>
      <c r="AR742" s="73">
        <v>29.1</v>
      </c>
    </row>
    <row r="743" spans="31:44">
      <c r="AE743" s="51" t="str">
        <f>CONCATENATE(AF743,AG743,AH743)</f>
        <v>37207</v>
      </c>
      <c r="AF743" s="55">
        <v>37</v>
      </c>
      <c r="AG743" s="55">
        <v>20</v>
      </c>
      <c r="AH743" s="55">
        <v>7</v>
      </c>
      <c r="AI743" s="73">
        <v>3.5</v>
      </c>
      <c r="AJ743" s="73">
        <v>6.6</v>
      </c>
      <c r="AK743" s="73">
        <v>9.4</v>
      </c>
      <c r="AL743" s="73">
        <v>12</v>
      </c>
      <c r="AM743" s="73">
        <v>14.3</v>
      </c>
      <c r="AN743" s="73">
        <v>16.5</v>
      </c>
      <c r="AO743" s="73">
        <v>18.5</v>
      </c>
      <c r="AP743" s="73">
        <v>22.3</v>
      </c>
      <c r="AQ743" s="73">
        <v>25.7</v>
      </c>
      <c r="AR743" s="73">
        <v>30.3</v>
      </c>
    </row>
    <row r="744" spans="31:44">
      <c r="AE744" s="51" t="str">
        <f>CONCATENATE(AF744,AG744,AH744)</f>
        <v>38207</v>
      </c>
      <c r="AF744" s="55">
        <v>38</v>
      </c>
      <c r="AG744" s="55">
        <v>20</v>
      </c>
      <c r="AH744" s="55">
        <v>7</v>
      </c>
      <c r="AI744" s="73">
        <v>3.7</v>
      </c>
      <c r="AJ744" s="73">
        <v>6.9</v>
      </c>
      <c r="AK744" s="73">
        <v>9.8</v>
      </c>
      <c r="AL744" s="73">
        <v>12.5</v>
      </c>
      <c r="AM744" s="73">
        <v>14.9</v>
      </c>
      <c r="AN744" s="73">
        <v>17.2</v>
      </c>
      <c r="AO744" s="73">
        <v>19.3</v>
      </c>
      <c r="AP744" s="73">
        <v>23.3</v>
      </c>
      <c r="AQ744" s="73">
        <v>26.9</v>
      </c>
      <c r="AR744" s="73">
        <v>31.7</v>
      </c>
    </row>
    <row r="745" spans="31:44">
      <c r="AE745" s="51" t="str">
        <f>CONCATENATE(AF745,AG745,AH745)</f>
        <v>39207</v>
      </c>
      <c r="AF745" s="55">
        <v>39</v>
      </c>
      <c r="AG745" s="55">
        <v>20</v>
      </c>
      <c r="AH745" s="55">
        <v>7</v>
      </c>
      <c r="AI745" s="73">
        <v>3.8</v>
      </c>
      <c r="AJ745" s="73">
        <v>7.2</v>
      </c>
      <c r="AK745" s="73">
        <v>10.2</v>
      </c>
      <c r="AL745" s="73">
        <v>13</v>
      </c>
      <c r="AM745" s="73">
        <v>15.6</v>
      </c>
      <c r="AN745" s="73">
        <v>18</v>
      </c>
      <c r="AO745" s="73">
        <v>20.2</v>
      </c>
      <c r="AP745" s="73">
        <v>24.4</v>
      </c>
      <c r="AQ745" s="73">
        <v>28.1</v>
      </c>
      <c r="AR745" s="73">
        <v>33.2</v>
      </c>
    </row>
    <row r="746" spans="31:44">
      <c r="AE746" s="51" t="str">
        <f>CONCATENATE(AF746,AG746,AH746)</f>
        <v>40207</v>
      </c>
      <c r="AF746" s="55">
        <v>40</v>
      </c>
      <c r="AG746" s="55">
        <v>20</v>
      </c>
      <c r="AH746" s="55">
        <v>7</v>
      </c>
      <c r="AI746" s="73">
        <v>4</v>
      </c>
      <c r="AJ746" s="73">
        <v>7.5</v>
      </c>
      <c r="AK746" s="73">
        <v>10.7</v>
      </c>
      <c r="AL746" s="73">
        <v>13.6</v>
      </c>
      <c r="AM746" s="73">
        <v>16.3</v>
      </c>
      <c r="AN746" s="73">
        <v>18.8</v>
      </c>
      <c r="AO746" s="73">
        <v>21.2</v>
      </c>
      <c r="AP746" s="73">
        <v>25.6</v>
      </c>
      <c r="AQ746" s="73">
        <v>29.5</v>
      </c>
      <c r="AR746" s="73">
        <v>34.9</v>
      </c>
    </row>
    <row r="747" spans="31:44">
      <c r="AE747" s="51" t="str">
        <f>CONCATENATE(AF747,AG747,AH747)</f>
        <v>41207</v>
      </c>
      <c r="AF747" s="55">
        <v>41</v>
      </c>
      <c r="AG747" s="55">
        <v>20</v>
      </c>
      <c r="AH747" s="55">
        <v>7</v>
      </c>
      <c r="AI747" s="73">
        <v>4.2</v>
      </c>
      <c r="AJ747" s="73">
        <v>7.9</v>
      </c>
      <c r="AK747" s="73">
        <v>11.2</v>
      </c>
      <c r="AL747" s="73">
        <v>14.3</v>
      </c>
      <c r="AM747" s="73">
        <v>17.1</v>
      </c>
      <c r="AN747" s="73">
        <v>19.8</v>
      </c>
      <c r="AO747" s="73">
        <v>22.3</v>
      </c>
      <c r="AP747" s="73">
        <v>26.9</v>
      </c>
      <c r="AQ747" s="73">
        <v>31.1</v>
      </c>
      <c r="AR747" s="73">
        <v>36.8</v>
      </c>
    </row>
    <row r="748" spans="31:44">
      <c r="AE748" s="51" t="str">
        <f>CONCATENATE(AF748,AG748,AH748)</f>
        <v>42207</v>
      </c>
      <c r="AF748" s="55">
        <v>42</v>
      </c>
      <c r="AG748" s="55">
        <v>20</v>
      </c>
      <c r="AH748" s="55">
        <v>7</v>
      </c>
      <c r="AI748" s="73">
        <v>4.4</v>
      </c>
      <c r="AJ748" s="73">
        <v>8.3</v>
      </c>
      <c r="AK748" s="73">
        <v>11.8</v>
      </c>
      <c r="AL748" s="73">
        <v>15</v>
      </c>
      <c r="AM748" s="73">
        <v>18</v>
      </c>
      <c r="AN748" s="73">
        <v>20.8</v>
      </c>
      <c r="AO748" s="73">
        <v>23.5</v>
      </c>
      <c r="AP748" s="73">
        <v>28.4</v>
      </c>
      <c r="AQ748" s="73">
        <v>32.8</v>
      </c>
      <c r="AR748" s="73">
        <v>38.9</v>
      </c>
    </row>
    <row r="749" spans="31:44">
      <c r="AE749" s="51" t="str">
        <f>CONCATENATE(AF749,AG749,AH749)</f>
        <v>43207</v>
      </c>
      <c r="AF749" s="55">
        <v>43</v>
      </c>
      <c r="AG749" s="55">
        <v>20</v>
      </c>
      <c r="AH749" s="55">
        <v>7</v>
      </c>
      <c r="AI749" s="73">
        <v>4.6</v>
      </c>
      <c r="AJ749" s="73">
        <v>8.7</v>
      </c>
      <c r="AK749" s="73">
        <v>12.5</v>
      </c>
      <c r="AL749" s="73">
        <v>15.9</v>
      </c>
      <c r="AM749" s="73">
        <v>19</v>
      </c>
      <c r="AN749" s="73">
        <v>22</v>
      </c>
      <c r="AO749" s="73">
        <v>24.8</v>
      </c>
      <c r="AP749" s="73">
        <v>30</v>
      </c>
      <c r="AQ749" s="73">
        <v>34.8</v>
      </c>
      <c r="AR749" s="73">
        <v>41.3</v>
      </c>
    </row>
    <row r="750" spans="31:44">
      <c r="AE750" s="51" t="str">
        <f>CONCATENATE(AF750,AG750,AH750)</f>
        <v>44207</v>
      </c>
      <c r="AF750" s="55">
        <v>44</v>
      </c>
      <c r="AG750" s="55">
        <v>20</v>
      </c>
      <c r="AH750" s="55">
        <v>7</v>
      </c>
      <c r="AI750" s="73">
        <v>4.9</v>
      </c>
      <c r="AJ750" s="73">
        <v>9.2</v>
      </c>
      <c r="AK750" s="73">
        <v>13.2</v>
      </c>
      <c r="AL750" s="73">
        <v>16.8</v>
      </c>
      <c r="AM750" s="73">
        <v>20.2</v>
      </c>
      <c r="AN750" s="73">
        <v>23.3</v>
      </c>
      <c r="AO750" s="73">
        <v>26.3</v>
      </c>
      <c r="AP750" s="73">
        <v>31.9</v>
      </c>
      <c r="AQ750" s="73">
        <v>37</v>
      </c>
      <c r="AR750" s="73">
        <v>44</v>
      </c>
    </row>
    <row r="751" spans="31:44">
      <c r="AE751" s="51" t="str">
        <f>CONCATENATE(AF751,AG751,AH751)</f>
        <v>45207</v>
      </c>
      <c r="AF751" s="55">
        <v>45</v>
      </c>
      <c r="AG751" s="55">
        <v>20</v>
      </c>
      <c r="AH751" s="55">
        <v>7</v>
      </c>
      <c r="AI751" s="73">
        <v>5.2</v>
      </c>
      <c r="AJ751" s="73">
        <v>9.8</v>
      </c>
      <c r="AK751" s="73">
        <v>13.9</v>
      </c>
      <c r="AL751" s="73">
        <v>17.8</v>
      </c>
      <c r="AM751" s="73">
        <v>21.4</v>
      </c>
      <c r="AN751" s="73">
        <v>24.8</v>
      </c>
      <c r="AO751" s="73">
        <v>28</v>
      </c>
      <c r="AP751" s="73">
        <v>33.9</v>
      </c>
      <c r="AQ751" s="73">
        <v>39.4</v>
      </c>
      <c r="AR751" s="73">
        <v>47</v>
      </c>
    </row>
    <row r="752" spans="31:44">
      <c r="AE752" s="51" t="str">
        <f>CONCATENATE(AF752,AG752,AH752)</f>
        <v>46207</v>
      </c>
      <c r="AF752" s="55">
        <v>46</v>
      </c>
      <c r="AG752" s="55">
        <v>20</v>
      </c>
      <c r="AH752" s="55">
        <v>7</v>
      </c>
      <c r="AI752" s="73">
        <v>5.5</v>
      </c>
      <c r="AJ752" s="73">
        <v>10.4</v>
      </c>
      <c r="AK752" s="73">
        <v>14.8</v>
      </c>
      <c r="AL752" s="73">
        <v>18.9</v>
      </c>
      <c r="AM752" s="73">
        <v>22.8</v>
      </c>
      <c r="AN752" s="73">
        <v>26.4</v>
      </c>
      <c r="AO752" s="73">
        <v>29.8</v>
      </c>
      <c r="AP752" s="73">
        <v>36.2</v>
      </c>
      <c r="AQ752" s="73">
        <v>42.1</v>
      </c>
      <c r="AR752" s="73">
        <v>50.3</v>
      </c>
    </row>
    <row r="753" spans="31:44">
      <c r="AE753" s="51" t="str">
        <f>CONCATENATE(AF753,AG753,AH753)</f>
        <v>47207</v>
      </c>
      <c r="AF753" s="55">
        <v>47</v>
      </c>
      <c r="AG753" s="55">
        <v>20</v>
      </c>
      <c r="AH753" s="55">
        <v>7</v>
      </c>
      <c r="AI753" s="73">
        <v>5.8</v>
      </c>
      <c r="AJ753" s="73">
        <v>11</v>
      </c>
      <c r="AK753" s="73">
        <v>15.7</v>
      </c>
      <c r="AL753" s="73">
        <v>20.1</v>
      </c>
      <c r="AM753" s="73">
        <v>24.3</v>
      </c>
      <c r="AN753" s="73">
        <v>28.1</v>
      </c>
      <c r="AO753" s="73">
        <v>31.8</v>
      </c>
      <c r="AP753" s="73">
        <v>38.7</v>
      </c>
      <c r="AQ753" s="73">
        <v>45.1</v>
      </c>
      <c r="AR753" s="73">
        <v>54</v>
      </c>
    </row>
    <row r="754" spans="31:44">
      <c r="AE754" s="51" t="str">
        <f>CONCATENATE(AF754,AG754,AH754)</f>
        <v>48207</v>
      </c>
      <c r="AF754" s="55">
        <v>48</v>
      </c>
      <c r="AG754" s="55">
        <v>20</v>
      </c>
      <c r="AH754" s="55">
        <v>7</v>
      </c>
      <c r="AI754" s="73">
        <v>6.2</v>
      </c>
      <c r="AJ754" s="73">
        <v>11.7</v>
      </c>
      <c r="AK754" s="73">
        <v>16.8</v>
      </c>
      <c r="AL754" s="73">
        <v>21.5</v>
      </c>
      <c r="AM754" s="73">
        <v>25.9</v>
      </c>
      <c r="AN754" s="73">
        <v>30.1</v>
      </c>
      <c r="AO754" s="73">
        <v>34.1</v>
      </c>
      <c r="AP754" s="73">
        <v>41.5</v>
      </c>
      <c r="AQ754" s="73">
        <v>48.4</v>
      </c>
      <c r="AR754" s="73">
        <v>58</v>
      </c>
    </row>
    <row r="755" spans="31:44">
      <c r="AE755" s="51" t="str">
        <f>CONCATENATE(AF755,AG755,AH755)</f>
        <v>49207</v>
      </c>
      <c r="AF755" s="55">
        <v>49</v>
      </c>
      <c r="AG755" s="55">
        <v>20</v>
      </c>
      <c r="AH755" s="55">
        <v>7</v>
      </c>
      <c r="AI755" s="73">
        <v>6.6</v>
      </c>
      <c r="AJ755" s="73">
        <v>12.5</v>
      </c>
      <c r="AK755" s="73">
        <v>17.9</v>
      </c>
      <c r="AL755" s="73">
        <v>23</v>
      </c>
      <c r="AM755" s="73">
        <v>27.7</v>
      </c>
      <c r="AN755" s="73">
        <v>32.2</v>
      </c>
      <c r="AO755" s="73">
        <v>36.5</v>
      </c>
      <c r="AP755" s="73">
        <v>44.5</v>
      </c>
      <c r="AQ755" s="73">
        <v>52</v>
      </c>
      <c r="AR755" s="73">
        <v>62.4</v>
      </c>
    </row>
    <row r="756" spans="31:44">
      <c r="AE756" s="51" t="str">
        <f>CONCATENATE(AF756,AG756,AH756)</f>
        <v>50207</v>
      </c>
      <c r="AF756" s="55">
        <v>50</v>
      </c>
      <c r="AG756" s="55">
        <v>20</v>
      </c>
      <c r="AH756" s="55">
        <v>7</v>
      </c>
      <c r="AI756" s="73">
        <v>7</v>
      </c>
      <c r="AJ756" s="73">
        <v>13.4</v>
      </c>
      <c r="AK756" s="73">
        <v>19.2</v>
      </c>
      <c r="AL756" s="73">
        <v>24.6</v>
      </c>
      <c r="AM756" s="73">
        <v>29.7</v>
      </c>
      <c r="AN756" s="73">
        <v>34.6</v>
      </c>
      <c r="AO756" s="73">
        <v>39.2</v>
      </c>
      <c r="AP756" s="73">
        <v>47.9</v>
      </c>
      <c r="AQ756" s="73">
        <v>56</v>
      </c>
      <c r="AR756" s="73">
        <v>67.3</v>
      </c>
    </row>
    <row r="757" spans="31:44">
      <c r="AE757" s="51" t="str">
        <f>CONCATENATE(AF757,AG757,AH757)</f>
        <v>51207</v>
      </c>
      <c r="AF757" s="55">
        <v>51</v>
      </c>
      <c r="AG757" s="55">
        <v>20</v>
      </c>
      <c r="AH757" s="55">
        <v>7</v>
      </c>
      <c r="AI757" s="73">
        <v>7.5</v>
      </c>
      <c r="AJ757" s="73">
        <v>14.3</v>
      </c>
      <c r="AK757" s="73">
        <v>20.6</v>
      </c>
      <c r="AL757" s="73">
        <v>26.4</v>
      </c>
      <c r="AM757" s="73">
        <v>31.9</v>
      </c>
      <c r="AN757" s="73">
        <v>37.1</v>
      </c>
      <c r="AO757" s="73">
        <v>42.1</v>
      </c>
      <c r="AP757" s="73">
        <v>51.5</v>
      </c>
      <c r="AQ757" s="73">
        <v>60.3</v>
      </c>
      <c r="AR757" s="73">
        <v>72.6</v>
      </c>
    </row>
    <row r="758" spans="31:44">
      <c r="AE758" s="51" t="str">
        <f>CONCATENATE(AF758,AG758,AH758)</f>
        <v>52207</v>
      </c>
      <c r="AF758" s="55">
        <v>52</v>
      </c>
      <c r="AG758" s="55">
        <v>20</v>
      </c>
      <c r="AH758" s="55">
        <v>7</v>
      </c>
      <c r="AI758" s="73">
        <v>8</v>
      </c>
      <c r="AJ758" s="73">
        <v>15.3</v>
      </c>
      <c r="AK758" s="73">
        <v>22.1</v>
      </c>
      <c r="AL758" s="73">
        <v>28.4</v>
      </c>
      <c r="AM758" s="73">
        <v>34.3</v>
      </c>
      <c r="AN758" s="73">
        <v>40</v>
      </c>
      <c r="AO758" s="73">
        <v>45.3</v>
      </c>
      <c r="AP758" s="73">
        <v>55.5</v>
      </c>
      <c r="AQ758" s="73">
        <v>65</v>
      </c>
      <c r="AR758" s="73">
        <v>78.3</v>
      </c>
    </row>
    <row r="759" spans="31:44">
      <c r="AE759" s="51" t="str">
        <f>CONCATENATE(AF759,AG759,AH759)</f>
        <v>53207</v>
      </c>
      <c r="AF759" s="55">
        <v>53</v>
      </c>
      <c r="AG759" s="55">
        <v>20</v>
      </c>
      <c r="AH759" s="55">
        <v>7</v>
      </c>
      <c r="AI759" s="73">
        <v>8.6</v>
      </c>
      <c r="AJ759" s="73">
        <v>16.5</v>
      </c>
      <c r="AK759" s="73">
        <v>23.7</v>
      </c>
      <c r="AL759" s="73">
        <v>30.5</v>
      </c>
      <c r="AM759" s="73">
        <v>36.9</v>
      </c>
      <c r="AN759" s="73">
        <v>43</v>
      </c>
      <c r="AO759" s="73">
        <v>48.9</v>
      </c>
      <c r="AP759" s="73">
        <v>59.9</v>
      </c>
      <c r="AQ759" s="73">
        <v>70.2</v>
      </c>
      <c r="AR759" s="73">
        <v>84.6</v>
      </c>
    </row>
    <row r="760" spans="31:44">
      <c r="AE760" s="51" t="str">
        <f>CONCATENATE(AF760,AG760,AH760)</f>
        <v>54207</v>
      </c>
      <c r="AF760" s="55">
        <v>54</v>
      </c>
      <c r="AG760" s="55">
        <v>20</v>
      </c>
      <c r="AH760" s="55">
        <v>7</v>
      </c>
      <c r="AI760" s="73">
        <v>9.3</v>
      </c>
      <c r="AJ760" s="73">
        <v>17.7</v>
      </c>
      <c r="AK760" s="73">
        <v>25.6</v>
      </c>
      <c r="AL760" s="73">
        <v>32.9</v>
      </c>
      <c r="AM760" s="73">
        <v>39.9</v>
      </c>
      <c r="AN760" s="73">
        <v>46.5</v>
      </c>
      <c r="AO760" s="73">
        <v>52.8</v>
      </c>
      <c r="AP760" s="73">
        <v>64.7</v>
      </c>
      <c r="AQ760" s="73">
        <v>75.9</v>
      </c>
      <c r="AR760" s="73">
        <v>92</v>
      </c>
    </row>
    <row r="761" spans="31:44">
      <c r="AE761" s="51" t="str">
        <f>CONCATENATE(AF761,AG761,AH761)</f>
        <v>55207</v>
      </c>
      <c r="AF761" s="55">
        <v>55</v>
      </c>
      <c r="AG761" s="55">
        <v>20</v>
      </c>
      <c r="AH761" s="55">
        <v>7</v>
      </c>
      <c r="AI761" s="73">
        <v>10</v>
      </c>
      <c r="AJ761" s="73">
        <v>19.2</v>
      </c>
      <c r="AK761" s="73">
        <v>27.6</v>
      </c>
      <c r="AL761" s="73">
        <v>35.6</v>
      </c>
      <c r="AM761" s="73">
        <v>43.1</v>
      </c>
      <c r="AN761" s="73">
        <v>50.3</v>
      </c>
      <c r="AO761" s="73">
        <v>57.1</v>
      </c>
      <c r="AP761" s="73">
        <v>70.1</v>
      </c>
      <c r="AQ761" s="73">
        <v>82.2</v>
      </c>
      <c r="AR761" s="73">
        <v>102.1</v>
      </c>
    </row>
    <row r="762" spans="31:44">
      <c r="AE762" s="51" t="str">
        <f>CONCATENATE(AF762,AG762,AH762)</f>
        <v>182010</v>
      </c>
      <c r="AF762" s="55">
        <v>18</v>
      </c>
      <c r="AG762" s="55">
        <v>20</v>
      </c>
      <c r="AH762" s="55">
        <v>10</v>
      </c>
      <c r="AI762" s="73">
        <v>1.3</v>
      </c>
      <c r="AJ762" s="73">
        <v>2.4</v>
      </c>
      <c r="AK762" s="73">
        <v>3.4</v>
      </c>
      <c r="AL762" s="73">
        <v>4.4</v>
      </c>
      <c r="AM762" s="73">
        <v>5.2</v>
      </c>
      <c r="AN762" s="73">
        <v>6</v>
      </c>
      <c r="AO762" s="73">
        <v>6.8</v>
      </c>
      <c r="AP762" s="73">
        <v>8.2</v>
      </c>
      <c r="AQ762" s="73">
        <v>9.5</v>
      </c>
      <c r="AR762" s="73">
        <v>11.2</v>
      </c>
    </row>
    <row r="763" spans="31:44">
      <c r="AE763" s="51" t="str">
        <f>CONCATENATE(AF763,AG763,AH763)</f>
        <v>192010</v>
      </c>
      <c r="AF763" s="55">
        <v>19</v>
      </c>
      <c r="AG763" s="55">
        <v>20</v>
      </c>
      <c r="AH763" s="55">
        <v>10</v>
      </c>
      <c r="AI763" s="73">
        <v>1.4</v>
      </c>
      <c r="AJ763" s="73">
        <v>2.5</v>
      </c>
      <c r="AK763" s="73">
        <v>3.5</v>
      </c>
      <c r="AL763" s="73">
        <v>4.5</v>
      </c>
      <c r="AM763" s="73">
        <v>5.4</v>
      </c>
      <c r="AN763" s="73">
        <v>6.2</v>
      </c>
      <c r="AO763" s="73">
        <v>7</v>
      </c>
      <c r="AP763" s="73">
        <v>8.4</v>
      </c>
      <c r="AQ763" s="73">
        <v>9.7</v>
      </c>
      <c r="AR763" s="73">
        <v>11.5</v>
      </c>
    </row>
    <row r="764" spans="31:44">
      <c r="AE764" s="51" t="str">
        <f>CONCATENATE(AF764,AG764,AH764)</f>
        <v>202010</v>
      </c>
      <c r="AF764" s="55">
        <v>20</v>
      </c>
      <c r="AG764" s="55">
        <v>20</v>
      </c>
      <c r="AH764" s="55">
        <v>10</v>
      </c>
      <c r="AI764" s="73">
        <v>1.4</v>
      </c>
      <c r="AJ764" s="73">
        <v>2.6</v>
      </c>
      <c r="AK764" s="73">
        <v>3.6</v>
      </c>
      <c r="AL764" s="73">
        <v>4.6</v>
      </c>
      <c r="AM764" s="73">
        <v>5.5</v>
      </c>
      <c r="AN764" s="73">
        <v>6.4</v>
      </c>
      <c r="AO764" s="73">
        <v>7.2</v>
      </c>
      <c r="AP764" s="73">
        <v>8.6</v>
      </c>
      <c r="AQ764" s="73">
        <v>10</v>
      </c>
      <c r="AR764" s="73">
        <v>11.8</v>
      </c>
    </row>
    <row r="765" spans="31:44">
      <c r="AE765" s="51" t="str">
        <f>CONCATENATE(AF765,AG765,AH765)</f>
        <v>212010</v>
      </c>
      <c r="AF765" s="55">
        <v>21</v>
      </c>
      <c r="AG765" s="55">
        <v>20</v>
      </c>
      <c r="AH765" s="55">
        <v>10</v>
      </c>
      <c r="AI765" s="73">
        <v>1.4</v>
      </c>
      <c r="AJ765" s="73">
        <v>2.6</v>
      </c>
      <c r="AK765" s="73">
        <v>3.7</v>
      </c>
      <c r="AL765" s="73">
        <v>4.7</v>
      </c>
      <c r="AM765" s="73">
        <v>5.7</v>
      </c>
      <c r="AN765" s="73">
        <v>6.5</v>
      </c>
      <c r="AO765" s="73">
        <v>7.4</v>
      </c>
      <c r="AP765" s="73">
        <v>8.9</v>
      </c>
      <c r="AQ765" s="73">
        <v>10.2</v>
      </c>
      <c r="AR765" s="73">
        <v>12.1</v>
      </c>
    </row>
    <row r="766" spans="31:44">
      <c r="AE766" s="51" t="str">
        <f>CONCATENATE(AF766,AG766,AH766)</f>
        <v>222010</v>
      </c>
      <c r="AF766" s="55">
        <v>22</v>
      </c>
      <c r="AG766" s="55">
        <v>20</v>
      </c>
      <c r="AH766" s="55">
        <v>10</v>
      </c>
      <c r="AI766" s="73">
        <v>1.5</v>
      </c>
      <c r="AJ766" s="73">
        <v>2.7</v>
      </c>
      <c r="AK766" s="73">
        <v>3.8</v>
      </c>
      <c r="AL766" s="73">
        <v>4.9</v>
      </c>
      <c r="AM766" s="73">
        <v>5.8</v>
      </c>
      <c r="AN766" s="73">
        <v>6.7</v>
      </c>
      <c r="AO766" s="73">
        <v>7.5</v>
      </c>
      <c r="AP766" s="73">
        <v>9.1</v>
      </c>
      <c r="AQ766" s="73">
        <v>10.5</v>
      </c>
      <c r="AR766" s="73">
        <v>12.4</v>
      </c>
    </row>
    <row r="767" spans="31:44">
      <c r="AE767" s="51" t="str">
        <f>CONCATENATE(AF767,AG767,AH767)</f>
        <v>232010</v>
      </c>
      <c r="AF767" s="55">
        <v>23</v>
      </c>
      <c r="AG767" s="55">
        <v>20</v>
      </c>
      <c r="AH767" s="55">
        <v>10</v>
      </c>
      <c r="AI767" s="73">
        <v>1.5</v>
      </c>
      <c r="AJ767" s="73">
        <v>2.8</v>
      </c>
      <c r="AK767" s="73">
        <v>3.9</v>
      </c>
      <c r="AL767" s="73">
        <v>5</v>
      </c>
      <c r="AM767" s="73">
        <v>6</v>
      </c>
      <c r="AN767" s="73">
        <v>6.9</v>
      </c>
      <c r="AO767" s="73">
        <v>7.7</v>
      </c>
      <c r="AP767" s="73">
        <v>9.3</v>
      </c>
      <c r="AQ767" s="73">
        <v>10.7</v>
      </c>
      <c r="AR767" s="73">
        <v>12.6</v>
      </c>
    </row>
    <row r="768" spans="31:44">
      <c r="AE768" s="51" t="str">
        <f>CONCATENATE(AF768,AG768,AH768)</f>
        <v>242010</v>
      </c>
      <c r="AF768" s="55">
        <v>24</v>
      </c>
      <c r="AG768" s="55">
        <v>20</v>
      </c>
      <c r="AH768" s="55">
        <v>10</v>
      </c>
      <c r="AI768" s="73">
        <v>1.5</v>
      </c>
      <c r="AJ768" s="73">
        <v>2.9</v>
      </c>
      <c r="AK768" s="73">
        <v>4</v>
      </c>
      <c r="AL768" s="73">
        <v>5.1</v>
      </c>
      <c r="AM768" s="73">
        <v>6.1</v>
      </c>
      <c r="AN768" s="73">
        <v>7</v>
      </c>
      <c r="AO768" s="73">
        <v>7.9</v>
      </c>
      <c r="AP768" s="73">
        <v>9.5</v>
      </c>
      <c r="AQ768" s="73">
        <v>10.9</v>
      </c>
      <c r="AR768" s="73">
        <v>12.9</v>
      </c>
    </row>
    <row r="769" spans="31:44">
      <c r="AE769" s="51" t="str">
        <f>CONCATENATE(AF769,AG769,AH769)</f>
        <v>252010</v>
      </c>
      <c r="AF769" s="55">
        <v>25</v>
      </c>
      <c r="AG769" s="55">
        <v>20</v>
      </c>
      <c r="AH769" s="55">
        <v>10</v>
      </c>
      <c r="AI769" s="73">
        <v>1.6</v>
      </c>
      <c r="AJ769" s="73">
        <v>2.9</v>
      </c>
      <c r="AK769" s="73">
        <v>4.1</v>
      </c>
      <c r="AL769" s="73">
        <v>5.2</v>
      </c>
      <c r="AM769" s="73">
        <v>6.2</v>
      </c>
      <c r="AN769" s="73">
        <v>7.2</v>
      </c>
      <c r="AO769" s="73">
        <v>8.1</v>
      </c>
      <c r="AP769" s="73">
        <v>9.7</v>
      </c>
      <c r="AQ769" s="73">
        <v>11.1</v>
      </c>
      <c r="AR769" s="73">
        <v>13.1</v>
      </c>
    </row>
    <row r="770" spans="31:44">
      <c r="AE770" s="51" t="str">
        <f>CONCATENATE(AF770,AG770,AH770)</f>
        <v>262010</v>
      </c>
      <c r="AF770" s="55">
        <v>26</v>
      </c>
      <c r="AG770" s="55">
        <v>20</v>
      </c>
      <c r="AH770" s="55">
        <v>10</v>
      </c>
      <c r="AI770" s="73">
        <v>1.6</v>
      </c>
      <c r="AJ770" s="73">
        <v>3</v>
      </c>
      <c r="AK770" s="73">
        <v>4.2</v>
      </c>
      <c r="AL770" s="73">
        <v>5.3</v>
      </c>
      <c r="AM770" s="73">
        <v>6.4</v>
      </c>
      <c r="AN770" s="73">
        <v>7.3</v>
      </c>
      <c r="AO770" s="73">
        <v>8.2</v>
      </c>
      <c r="AP770" s="73">
        <v>9.9</v>
      </c>
      <c r="AQ770" s="73">
        <v>11.3</v>
      </c>
      <c r="AR770" s="73">
        <v>13.4</v>
      </c>
    </row>
    <row r="771" spans="31:44">
      <c r="AE771" s="51" t="str">
        <f>CONCATENATE(AF771,AG771,AH771)</f>
        <v>272010</v>
      </c>
      <c r="AF771" s="55">
        <v>27</v>
      </c>
      <c r="AG771" s="55">
        <v>20</v>
      </c>
      <c r="AH771" s="55">
        <v>10</v>
      </c>
      <c r="AI771" s="73">
        <v>1.7</v>
      </c>
      <c r="AJ771" s="73">
        <v>3.1</v>
      </c>
      <c r="AK771" s="73">
        <v>4.3</v>
      </c>
      <c r="AL771" s="73">
        <v>5.5</v>
      </c>
      <c r="AM771" s="73">
        <v>6.5</v>
      </c>
      <c r="AN771" s="73">
        <v>7.5</v>
      </c>
      <c r="AO771" s="73">
        <v>8.4</v>
      </c>
      <c r="AP771" s="73">
        <v>10.1</v>
      </c>
      <c r="AQ771" s="73">
        <v>11.6</v>
      </c>
      <c r="AR771" s="73">
        <v>13.6</v>
      </c>
    </row>
    <row r="772" spans="31:44">
      <c r="AE772" s="51" t="str">
        <f t="shared" ref="AE772:AE835" si="15">CONCATENATE(AF772,AG772,AH772)</f>
        <v>282010</v>
      </c>
      <c r="AF772" s="55">
        <v>28</v>
      </c>
      <c r="AG772" s="55">
        <v>20</v>
      </c>
      <c r="AH772" s="55">
        <v>10</v>
      </c>
      <c r="AI772" s="73">
        <v>1.7</v>
      </c>
      <c r="AJ772" s="73">
        <v>3.1</v>
      </c>
      <c r="AK772" s="73">
        <v>4.4</v>
      </c>
      <c r="AL772" s="73">
        <v>5.6</v>
      </c>
      <c r="AM772" s="73">
        <v>6.6</v>
      </c>
      <c r="AN772" s="73">
        <v>7.6</v>
      </c>
      <c r="AO772" s="73">
        <v>8.6</v>
      </c>
      <c r="AP772" s="73">
        <v>10.2</v>
      </c>
      <c r="AQ772" s="73">
        <v>11.8</v>
      </c>
      <c r="AR772" s="73">
        <v>13.8</v>
      </c>
    </row>
    <row r="773" spans="31:44">
      <c r="AE773" s="51" t="str">
        <f>CONCATENATE(AF773,AG773,AH773)</f>
        <v>292010</v>
      </c>
      <c r="AF773" s="55">
        <v>29</v>
      </c>
      <c r="AG773" s="55">
        <v>20</v>
      </c>
      <c r="AH773" s="55">
        <v>10</v>
      </c>
      <c r="AI773" s="73">
        <v>1.7</v>
      </c>
      <c r="AJ773" s="73">
        <v>3.2</v>
      </c>
      <c r="AK773" s="73">
        <v>4.5</v>
      </c>
      <c r="AL773" s="73">
        <v>5.7</v>
      </c>
      <c r="AM773" s="73">
        <v>6.8</v>
      </c>
      <c r="AN773" s="73">
        <v>7.8</v>
      </c>
      <c r="AO773" s="73">
        <v>8.7</v>
      </c>
      <c r="AP773" s="73">
        <v>10.4</v>
      </c>
      <c r="AQ773" s="73">
        <v>12</v>
      </c>
      <c r="AR773" s="73">
        <v>14</v>
      </c>
    </row>
    <row r="774" spans="31:44">
      <c r="AE774" s="51" t="str">
        <f>CONCATENATE(AF774,AG774,AH774)</f>
        <v>302010</v>
      </c>
      <c r="AF774" s="55">
        <v>30</v>
      </c>
      <c r="AG774" s="55">
        <v>20</v>
      </c>
      <c r="AH774" s="55">
        <v>10</v>
      </c>
      <c r="AI774" s="73">
        <v>1.8</v>
      </c>
      <c r="AJ774" s="73">
        <v>3.3</v>
      </c>
      <c r="AK774" s="73">
        <v>4.6</v>
      </c>
      <c r="AL774" s="73">
        <v>5.8</v>
      </c>
      <c r="AM774" s="73">
        <v>6.9</v>
      </c>
      <c r="AN774" s="73">
        <v>7.9</v>
      </c>
      <c r="AO774" s="73">
        <v>8.9</v>
      </c>
      <c r="AP774" s="73">
        <v>10.6</v>
      </c>
      <c r="AQ774" s="73">
        <v>12.1</v>
      </c>
      <c r="AR774" s="73">
        <v>14.3</v>
      </c>
    </row>
    <row r="775" spans="31:44">
      <c r="AE775" s="51" t="str">
        <f>CONCATENATE(AF775,AG775,AH775)</f>
        <v>312010</v>
      </c>
      <c r="AF775" s="55">
        <v>31</v>
      </c>
      <c r="AG775" s="55">
        <v>20</v>
      </c>
      <c r="AH775" s="55">
        <v>10</v>
      </c>
      <c r="AI775" s="73">
        <v>1.8</v>
      </c>
      <c r="AJ775" s="73">
        <v>3.3</v>
      </c>
      <c r="AK775" s="73">
        <v>4.7</v>
      </c>
      <c r="AL775" s="73">
        <v>5.9</v>
      </c>
      <c r="AM775" s="73">
        <v>7</v>
      </c>
      <c r="AN775" s="73">
        <v>8.1</v>
      </c>
      <c r="AO775" s="73">
        <v>9</v>
      </c>
      <c r="AP775" s="73">
        <v>10.8</v>
      </c>
      <c r="AQ775" s="73">
        <v>12.3</v>
      </c>
      <c r="AR775" s="73">
        <v>14.5</v>
      </c>
    </row>
    <row r="776" spans="31:44">
      <c r="AE776" s="51" t="str">
        <f>CONCATENATE(AF776,AG776,AH776)</f>
        <v>322010</v>
      </c>
      <c r="AF776" s="55">
        <v>32</v>
      </c>
      <c r="AG776" s="55">
        <v>20</v>
      </c>
      <c r="AH776" s="55">
        <v>10</v>
      </c>
      <c r="AI776" s="73">
        <v>1.8</v>
      </c>
      <c r="AJ776" s="73">
        <v>3.4</v>
      </c>
      <c r="AK776" s="73">
        <v>4.8</v>
      </c>
      <c r="AL776" s="73">
        <v>6</v>
      </c>
      <c r="AM776" s="73">
        <v>7.2</v>
      </c>
      <c r="AN776" s="73">
        <v>8.2</v>
      </c>
      <c r="AO776" s="73">
        <v>9.2</v>
      </c>
      <c r="AP776" s="73">
        <v>10.9</v>
      </c>
      <c r="AQ776" s="73">
        <v>12.5</v>
      </c>
      <c r="AR776" s="73">
        <v>14.7</v>
      </c>
    </row>
    <row r="777" spans="31:44">
      <c r="AE777" s="51" t="str">
        <f>CONCATENATE(AF777,AG777,AH777)</f>
        <v>332010</v>
      </c>
      <c r="AF777" s="55">
        <v>33</v>
      </c>
      <c r="AG777" s="55">
        <v>20</v>
      </c>
      <c r="AH777" s="55">
        <v>10</v>
      </c>
      <c r="AI777" s="73">
        <v>1.9</v>
      </c>
      <c r="AJ777" s="73">
        <v>3.5</v>
      </c>
      <c r="AK777" s="73">
        <v>4.9</v>
      </c>
      <c r="AL777" s="73">
        <v>6.1</v>
      </c>
      <c r="AM777" s="73">
        <v>7.3</v>
      </c>
      <c r="AN777" s="73">
        <v>8.3</v>
      </c>
      <c r="AO777" s="73">
        <v>9.3</v>
      </c>
      <c r="AP777" s="73">
        <v>11.1</v>
      </c>
      <c r="AQ777" s="73">
        <v>12.7</v>
      </c>
      <c r="AR777" s="73">
        <v>14.9</v>
      </c>
    </row>
    <row r="778" spans="31:44">
      <c r="AE778" s="51" t="str">
        <f>CONCATENATE(AF778,AG778,AH778)</f>
        <v>342010</v>
      </c>
      <c r="AF778" s="55">
        <v>34</v>
      </c>
      <c r="AG778" s="55">
        <v>20</v>
      </c>
      <c r="AH778" s="55">
        <v>10</v>
      </c>
      <c r="AI778" s="73">
        <v>1.9</v>
      </c>
      <c r="AJ778" s="73">
        <v>3.5</v>
      </c>
      <c r="AK778" s="73">
        <v>5</v>
      </c>
      <c r="AL778" s="73">
        <v>6.2</v>
      </c>
      <c r="AM778" s="73">
        <v>7.4</v>
      </c>
      <c r="AN778" s="73">
        <v>8.5</v>
      </c>
      <c r="AO778" s="73">
        <v>9.5</v>
      </c>
      <c r="AP778" s="73">
        <v>11.3</v>
      </c>
      <c r="AQ778" s="73">
        <v>13</v>
      </c>
      <c r="AR778" s="73">
        <v>15.2</v>
      </c>
    </row>
    <row r="779" spans="31:44">
      <c r="AE779" s="51" t="str">
        <f>CONCATENATE(AF779,AG779,AH779)</f>
        <v>352010</v>
      </c>
      <c r="AF779" s="55">
        <v>35</v>
      </c>
      <c r="AG779" s="55">
        <v>20</v>
      </c>
      <c r="AH779" s="55">
        <v>10</v>
      </c>
      <c r="AI779" s="73">
        <v>2</v>
      </c>
      <c r="AJ779" s="73">
        <v>3.6</v>
      </c>
      <c r="AK779" s="73">
        <v>5.1</v>
      </c>
      <c r="AL779" s="73">
        <v>6.4</v>
      </c>
      <c r="AM779" s="73">
        <v>7.5</v>
      </c>
      <c r="AN779" s="73">
        <v>8.6</v>
      </c>
      <c r="AO779" s="73">
        <v>9.6</v>
      </c>
      <c r="AP779" s="73">
        <v>11.5</v>
      </c>
      <c r="AQ779" s="73">
        <v>13.2</v>
      </c>
      <c r="AR779" s="73">
        <v>15.5</v>
      </c>
    </row>
    <row r="780" spans="31:44">
      <c r="AE780" s="51" t="str">
        <f>CONCATENATE(AF780,AG780,AH780)</f>
        <v>362010</v>
      </c>
      <c r="AF780" s="55">
        <v>36</v>
      </c>
      <c r="AG780" s="55">
        <v>20</v>
      </c>
      <c r="AH780" s="55">
        <v>10</v>
      </c>
      <c r="AI780" s="73">
        <v>2</v>
      </c>
      <c r="AJ780" s="73">
        <v>3.7</v>
      </c>
      <c r="AK780" s="73">
        <v>5.2</v>
      </c>
      <c r="AL780" s="73">
        <v>6.5</v>
      </c>
      <c r="AM780" s="73">
        <v>7.7</v>
      </c>
      <c r="AN780" s="73">
        <v>8.8</v>
      </c>
      <c r="AO780" s="73">
        <v>9.8</v>
      </c>
      <c r="AP780" s="73">
        <v>11.7</v>
      </c>
      <c r="AQ780" s="73">
        <v>13.5</v>
      </c>
      <c r="AR780" s="73">
        <v>15.8</v>
      </c>
    </row>
    <row r="781" spans="31:44">
      <c r="AE781" s="51" t="str">
        <f>CONCATENATE(AF781,AG781,AH781)</f>
        <v>372010</v>
      </c>
      <c r="AF781" s="55">
        <v>37</v>
      </c>
      <c r="AG781" s="55">
        <v>20</v>
      </c>
      <c r="AH781" s="55">
        <v>10</v>
      </c>
      <c r="AI781" s="73">
        <v>2</v>
      </c>
      <c r="AJ781" s="73">
        <v>3.7</v>
      </c>
      <c r="AK781" s="73">
        <v>5.3</v>
      </c>
      <c r="AL781" s="73">
        <v>6.6</v>
      </c>
      <c r="AM781" s="73">
        <v>7.8</v>
      </c>
      <c r="AN781" s="73">
        <v>9</v>
      </c>
      <c r="AO781" s="73">
        <v>10</v>
      </c>
      <c r="AP781" s="73">
        <v>12</v>
      </c>
      <c r="AQ781" s="73">
        <v>13.8</v>
      </c>
      <c r="AR781" s="73">
        <v>16.3</v>
      </c>
    </row>
    <row r="782" spans="31:44">
      <c r="AE782" s="51" t="str">
        <f>CONCATENATE(AF782,AG782,AH782)</f>
        <v>382010</v>
      </c>
      <c r="AF782" s="55">
        <v>38</v>
      </c>
      <c r="AG782" s="55">
        <v>20</v>
      </c>
      <c r="AH782" s="55">
        <v>10</v>
      </c>
      <c r="AI782" s="73">
        <v>2.1</v>
      </c>
      <c r="AJ782" s="73">
        <v>3.8</v>
      </c>
      <c r="AK782" s="73">
        <v>5.4</v>
      </c>
      <c r="AL782" s="73">
        <v>6.8</v>
      </c>
      <c r="AM782" s="73">
        <v>8</v>
      </c>
      <c r="AN782" s="73">
        <v>9.2</v>
      </c>
      <c r="AO782" s="73">
        <v>10.3</v>
      </c>
      <c r="AP782" s="73">
        <v>12.3</v>
      </c>
      <c r="AQ782" s="73">
        <v>14.2</v>
      </c>
      <c r="AR782" s="73">
        <v>16.8</v>
      </c>
    </row>
    <row r="783" spans="31:44">
      <c r="AE783" s="51" t="str">
        <f>CONCATENATE(AF783,AG783,AH783)</f>
        <v>392010</v>
      </c>
      <c r="AF783" s="55">
        <v>39</v>
      </c>
      <c r="AG783" s="55">
        <v>20</v>
      </c>
      <c r="AH783" s="55">
        <v>10</v>
      </c>
      <c r="AI783" s="73">
        <v>2.1</v>
      </c>
      <c r="AJ783" s="73">
        <v>3.9</v>
      </c>
      <c r="AK783" s="73">
        <v>5.5</v>
      </c>
      <c r="AL783" s="73">
        <v>6.9</v>
      </c>
      <c r="AM783" s="73">
        <v>8.2</v>
      </c>
      <c r="AN783" s="73">
        <v>9.4</v>
      </c>
      <c r="AO783" s="73">
        <v>10.5</v>
      </c>
      <c r="AP783" s="73">
        <v>12.7</v>
      </c>
      <c r="AQ783" s="73">
        <v>14.6</v>
      </c>
      <c r="AR783" s="73">
        <v>17.4</v>
      </c>
    </row>
    <row r="784" spans="31:44">
      <c r="AE784" s="51" t="str">
        <f>CONCATENATE(AF784,AG784,AH784)</f>
        <v>402010</v>
      </c>
      <c r="AF784" s="55">
        <v>40</v>
      </c>
      <c r="AG784" s="55">
        <v>20</v>
      </c>
      <c r="AH784" s="55">
        <v>10</v>
      </c>
      <c r="AI784" s="73">
        <v>2.2</v>
      </c>
      <c r="AJ784" s="73">
        <v>4</v>
      </c>
      <c r="AK784" s="73">
        <v>5.6</v>
      </c>
      <c r="AL784" s="73">
        <v>7.1</v>
      </c>
      <c r="AM784" s="73">
        <v>8.4</v>
      </c>
      <c r="AN784" s="73">
        <v>9.7</v>
      </c>
      <c r="AO784" s="73">
        <v>10.9</v>
      </c>
      <c r="AP784" s="73">
        <v>13.1</v>
      </c>
      <c r="AQ784" s="73">
        <v>15.2</v>
      </c>
      <c r="AR784" s="73">
        <v>18.1</v>
      </c>
    </row>
    <row r="785" spans="31:44">
      <c r="AE785" s="51" t="str">
        <f>CONCATENATE(AF785,AG785,AH785)</f>
        <v>412010</v>
      </c>
      <c r="AF785" s="55">
        <v>41</v>
      </c>
      <c r="AG785" s="55">
        <v>20</v>
      </c>
      <c r="AH785" s="55">
        <v>10</v>
      </c>
      <c r="AI785" s="73">
        <v>2.2</v>
      </c>
      <c r="AJ785" s="73">
        <v>4.1</v>
      </c>
      <c r="AK785" s="73">
        <v>5.8</v>
      </c>
      <c r="AL785" s="73">
        <v>7.3</v>
      </c>
      <c r="AM785" s="73">
        <v>8.7</v>
      </c>
      <c r="AN785" s="73">
        <v>10</v>
      </c>
      <c r="AO785" s="73">
        <v>11.3</v>
      </c>
      <c r="AP785" s="73">
        <v>13.6</v>
      </c>
      <c r="AQ785" s="73">
        <v>15.8</v>
      </c>
      <c r="AR785" s="73">
        <v>19</v>
      </c>
    </row>
    <row r="786" spans="31:44">
      <c r="AE786" s="51" t="str">
        <f>CONCATENATE(AF786,AG786,AH786)</f>
        <v>422010</v>
      </c>
      <c r="AF786" s="55">
        <v>42</v>
      </c>
      <c r="AG786" s="55">
        <v>20</v>
      </c>
      <c r="AH786" s="55">
        <v>10</v>
      </c>
      <c r="AI786" s="73">
        <v>2.3</v>
      </c>
      <c r="AJ786" s="73">
        <v>4.3</v>
      </c>
      <c r="AK786" s="73">
        <v>6</v>
      </c>
      <c r="AL786" s="73">
        <v>7.6</v>
      </c>
      <c r="AM786" s="73">
        <v>9</v>
      </c>
      <c r="AN786" s="73">
        <v>10.4</v>
      </c>
      <c r="AO786" s="73">
        <v>11.7</v>
      </c>
      <c r="AP786" s="73">
        <v>14.2</v>
      </c>
      <c r="AQ786" s="73">
        <v>16.6</v>
      </c>
      <c r="AR786" s="73">
        <v>20</v>
      </c>
    </row>
    <row r="787" spans="31:44">
      <c r="AE787" s="51" t="str">
        <f>CONCATENATE(AF787,AG787,AH787)</f>
        <v>432010</v>
      </c>
      <c r="AF787" s="55">
        <v>43</v>
      </c>
      <c r="AG787" s="55">
        <v>20</v>
      </c>
      <c r="AH787" s="55">
        <v>10</v>
      </c>
      <c r="AI787" s="73">
        <v>2.4</v>
      </c>
      <c r="AJ787" s="73">
        <v>4.4</v>
      </c>
      <c r="AK787" s="73">
        <v>6.2</v>
      </c>
      <c r="AL787" s="73">
        <v>7.8</v>
      </c>
      <c r="AM787" s="73">
        <v>9.4</v>
      </c>
      <c r="AN787" s="73">
        <v>10.8</v>
      </c>
      <c r="AO787" s="73">
        <v>12.2</v>
      </c>
      <c r="AP787" s="73">
        <v>14.9</v>
      </c>
      <c r="AQ787" s="73">
        <v>17.5</v>
      </c>
      <c r="AR787" s="73">
        <v>21.3</v>
      </c>
    </row>
    <row r="788" spans="31:44">
      <c r="AE788" s="51" t="str">
        <f>CONCATENATE(AF788,AG788,AH788)</f>
        <v>442010</v>
      </c>
      <c r="AF788" s="55">
        <v>44</v>
      </c>
      <c r="AG788" s="55">
        <v>20</v>
      </c>
      <c r="AH788" s="55">
        <v>10</v>
      </c>
      <c r="AI788" s="73">
        <v>2.5</v>
      </c>
      <c r="AJ788" s="73">
        <v>4.6</v>
      </c>
      <c r="AK788" s="73">
        <v>6.4</v>
      </c>
      <c r="AL788" s="73">
        <v>8.2</v>
      </c>
      <c r="AM788" s="73">
        <v>9.8</v>
      </c>
      <c r="AN788" s="73">
        <v>11.3</v>
      </c>
      <c r="AO788" s="73">
        <v>12.9</v>
      </c>
      <c r="AP788" s="73">
        <v>15.8</v>
      </c>
      <c r="AQ788" s="73">
        <v>18.6</v>
      </c>
      <c r="AR788" s="73">
        <v>22.9</v>
      </c>
    </row>
    <row r="789" spans="31:44">
      <c r="AE789" s="51" t="str">
        <f>CONCATENATE(AF789,AG789,AH789)</f>
        <v>452010</v>
      </c>
      <c r="AF789" s="55">
        <v>45</v>
      </c>
      <c r="AG789" s="55">
        <v>20</v>
      </c>
      <c r="AH789" s="55">
        <v>10</v>
      </c>
      <c r="AI789" s="73">
        <v>2.5</v>
      </c>
      <c r="AJ789" s="73">
        <v>4.7</v>
      </c>
      <c r="AK789" s="73">
        <v>6.7</v>
      </c>
      <c r="AL789" s="73">
        <v>8.5</v>
      </c>
      <c r="AM789" s="73">
        <v>10.2</v>
      </c>
      <c r="AN789" s="73">
        <v>11.9</v>
      </c>
      <c r="AO789" s="73">
        <v>13.6</v>
      </c>
      <c r="AP789" s="73">
        <v>16.8</v>
      </c>
      <c r="AQ789" s="73">
        <v>19.9</v>
      </c>
      <c r="AR789" s="73">
        <v>24.7</v>
      </c>
    </row>
    <row r="790" spans="31:44">
      <c r="AE790" s="51" t="str">
        <f>CONCATENATE(AF790,AG790,AH790)</f>
        <v>462010</v>
      </c>
      <c r="AF790" s="55">
        <v>46</v>
      </c>
      <c r="AG790" s="55">
        <v>20</v>
      </c>
      <c r="AH790" s="55">
        <v>10</v>
      </c>
      <c r="AI790" s="73">
        <v>2.6</v>
      </c>
      <c r="AJ790" s="73">
        <v>4.9</v>
      </c>
      <c r="AK790" s="73">
        <v>7</v>
      </c>
      <c r="AL790" s="73">
        <v>8.9</v>
      </c>
      <c r="AM790" s="73">
        <v>10.8</v>
      </c>
      <c r="AN790" s="73">
        <v>12.6</v>
      </c>
      <c r="AO790" s="73">
        <v>14.4</v>
      </c>
      <c r="AP790" s="73">
        <v>17.9</v>
      </c>
      <c r="AQ790" s="73">
        <v>21.5</v>
      </c>
      <c r="AR790" s="73">
        <v>26.8</v>
      </c>
    </row>
    <row r="791" spans="31:44">
      <c r="AE791" s="51" t="str">
        <f>CONCATENATE(AF791,AG791,AH791)</f>
        <v>472010</v>
      </c>
      <c r="AF791" s="55">
        <v>47</v>
      </c>
      <c r="AG791" s="55">
        <v>20</v>
      </c>
      <c r="AH791" s="55">
        <v>10</v>
      </c>
      <c r="AI791" s="73">
        <v>2.8</v>
      </c>
      <c r="AJ791" s="73">
        <v>5.1</v>
      </c>
      <c r="AK791" s="73">
        <v>7.3</v>
      </c>
      <c r="AL791" s="73">
        <v>9.4</v>
      </c>
      <c r="AM791" s="73">
        <v>11.4</v>
      </c>
      <c r="AN791" s="73">
        <v>13.4</v>
      </c>
      <c r="AO791" s="73">
        <v>15.4</v>
      </c>
      <c r="AP791" s="73">
        <v>19.3</v>
      </c>
      <c r="AQ791" s="73">
        <v>23.2</v>
      </c>
      <c r="AR791" s="73">
        <v>29.3</v>
      </c>
    </row>
    <row r="792" spans="31:44">
      <c r="AE792" s="51" t="str">
        <f>CONCATENATE(AF792,AG792,AH792)</f>
        <v>482010</v>
      </c>
      <c r="AF792" s="55">
        <v>48</v>
      </c>
      <c r="AG792" s="55">
        <v>20</v>
      </c>
      <c r="AH792" s="55">
        <v>10</v>
      </c>
      <c r="AI792" s="73">
        <v>2.9</v>
      </c>
      <c r="AJ792" s="73">
        <v>5.4</v>
      </c>
      <c r="AK792" s="73">
        <v>7.7</v>
      </c>
      <c r="AL792" s="73">
        <v>9.9</v>
      </c>
      <c r="AM792" s="73">
        <v>12.1</v>
      </c>
      <c r="AN792" s="73">
        <v>14.3</v>
      </c>
      <c r="AO792" s="73">
        <v>16.5</v>
      </c>
      <c r="AP792" s="73">
        <v>20.8</v>
      </c>
      <c r="AQ792" s="73">
        <v>25.3</v>
      </c>
      <c r="AR792" s="73">
        <v>32.2</v>
      </c>
    </row>
    <row r="793" spans="31:44">
      <c r="AE793" s="51" t="str">
        <f>CONCATENATE(AF793,AG793,AH793)</f>
        <v>492010</v>
      </c>
      <c r="AF793" s="55">
        <v>49</v>
      </c>
      <c r="AG793" s="55">
        <v>20</v>
      </c>
      <c r="AH793" s="55">
        <v>10</v>
      </c>
      <c r="AI793" s="73">
        <v>3</v>
      </c>
      <c r="AJ793" s="73">
        <v>5.6</v>
      </c>
      <c r="AK793" s="73">
        <v>8.1</v>
      </c>
      <c r="AL793" s="73">
        <v>10.5</v>
      </c>
      <c r="AM793" s="73">
        <v>12.9</v>
      </c>
      <c r="AN793" s="73">
        <v>15.3</v>
      </c>
      <c r="AO793" s="73">
        <v>17.7</v>
      </c>
      <c r="AP793" s="73">
        <v>22.6</v>
      </c>
      <c r="AQ793" s="73">
        <v>27.6</v>
      </c>
      <c r="AR793" s="73">
        <v>35.5</v>
      </c>
    </row>
    <row r="794" spans="31:44">
      <c r="AE794" s="51" t="str">
        <f>CONCATENATE(AF794,AG794,AH794)</f>
        <v>502010</v>
      </c>
      <c r="AF794" s="55">
        <v>50</v>
      </c>
      <c r="AG794" s="55">
        <v>20</v>
      </c>
      <c r="AH794" s="55">
        <v>10</v>
      </c>
      <c r="AI794" s="73">
        <v>3.1</v>
      </c>
      <c r="AJ794" s="73">
        <v>5.9</v>
      </c>
      <c r="AK794" s="73">
        <v>8.5</v>
      </c>
      <c r="AL794" s="73">
        <v>11.2</v>
      </c>
      <c r="AM794" s="73">
        <v>13.8</v>
      </c>
      <c r="AN794" s="73">
        <v>16.5</v>
      </c>
      <c r="AO794" s="73">
        <v>19.2</v>
      </c>
      <c r="AP794" s="73">
        <v>24.7</v>
      </c>
      <c r="AQ794" s="73">
        <v>30.3</v>
      </c>
      <c r="AR794" s="73">
        <v>39.5</v>
      </c>
    </row>
    <row r="795" spans="31:44">
      <c r="AE795" s="51" t="str">
        <f>CONCATENATE(AF795,AG795,AH795)</f>
        <v>512010</v>
      </c>
      <c r="AF795" s="55">
        <v>51</v>
      </c>
      <c r="AG795" s="55">
        <v>20</v>
      </c>
      <c r="AH795" s="55">
        <v>10</v>
      </c>
      <c r="AI795" s="73">
        <v>3.3</v>
      </c>
      <c r="AJ795" s="73">
        <v>6.2</v>
      </c>
      <c r="AK795" s="73">
        <v>9</v>
      </c>
      <c r="AL795" s="73">
        <v>11.9</v>
      </c>
      <c r="AM795" s="73">
        <v>14.8</v>
      </c>
      <c r="AN795" s="73">
        <v>17.8</v>
      </c>
      <c r="AO795" s="73">
        <v>20.8</v>
      </c>
      <c r="AP795" s="73">
        <v>27</v>
      </c>
      <c r="AQ795" s="73">
        <v>33.4</v>
      </c>
      <c r="AR795" s="73">
        <v>44.1</v>
      </c>
    </row>
    <row r="796" spans="31:44">
      <c r="AE796" s="51" t="str">
        <f>CONCATENATE(AF796,AG796,AH796)</f>
        <v>522010</v>
      </c>
      <c r="AF796" s="55">
        <v>52</v>
      </c>
      <c r="AG796" s="55">
        <v>20</v>
      </c>
      <c r="AH796" s="55">
        <v>10</v>
      </c>
      <c r="AI796" s="73">
        <v>3.4</v>
      </c>
      <c r="AJ796" s="73">
        <v>6.5</v>
      </c>
      <c r="AK796" s="73">
        <v>9.6</v>
      </c>
      <c r="AL796" s="73">
        <v>12.8</v>
      </c>
      <c r="AM796" s="73">
        <v>16</v>
      </c>
      <c r="AN796" s="73">
        <v>19.3</v>
      </c>
      <c r="AO796" s="73">
        <v>22.6</v>
      </c>
      <c r="AP796" s="73">
        <v>29.6</v>
      </c>
      <c r="AQ796" s="73">
        <v>37</v>
      </c>
      <c r="AR796" s="73">
        <v>49.4</v>
      </c>
    </row>
    <row r="797" spans="31:44">
      <c r="AE797" s="51" t="str">
        <f>CONCATENATE(AF797,AG797,AH797)</f>
        <v>532010</v>
      </c>
      <c r="AF797" s="55">
        <v>53</v>
      </c>
      <c r="AG797" s="55">
        <v>20</v>
      </c>
      <c r="AH797" s="55">
        <v>10</v>
      </c>
      <c r="AI797" s="73">
        <v>3.6</v>
      </c>
      <c r="AJ797" s="73">
        <v>6.9</v>
      </c>
      <c r="AK797" s="73">
        <v>10.2</v>
      </c>
      <c r="AL797" s="73">
        <v>13.7</v>
      </c>
      <c r="AM797" s="73">
        <v>17.3</v>
      </c>
      <c r="AN797" s="73">
        <v>21</v>
      </c>
      <c r="AO797" s="73">
        <v>24.8</v>
      </c>
      <c r="AP797" s="73">
        <v>32.6</v>
      </c>
      <c r="AQ797" s="73">
        <v>41.2</v>
      </c>
      <c r="AR797" s="73">
        <v>55.5</v>
      </c>
    </row>
    <row r="798" spans="31:44">
      <c r="AE798" s="51" t="str">
        <f>CONCATENATE(AF798,AG798,AH798)</f>
        <v>542010</v>
      </c>
      <c r="AF798" s="55">
        <v>54</v>
      </c>
      <c r="AG798" s="55">
        <v>20</v>
      </c>
      <c r="AH798" s="55">
        <v>10</v>
      </c>
      <c r="AI798" s="73">
        <v>3.8</v>
      </c>
      <c r="AJ798" s="73">
        <v>7.3</v>
      </c>
      <c r="AK798" s="73">
        <v>11</v>
      </c>
      <c r="AL798" s="73">
        <v>14.8</v>
      </c>
      <c r="AM798" s="73">
        <v>18.8</v>
      </c>
      <c r="AN798" s="73">
        <v>23</v>
      </c>
      <c r="AO798" s="73">
        <v>27.2</v>
      </c>
      <c r="AP798" s="73">
        <v>36.1</v>
      </c>
      <c r="AQ798" s="73">
        <v>46.1</v>
      </c>
      <c r="AR798" s="73">
        <v>62.6</v>
      </c>
    </row>
    <row r="799" spans="31:44">
      <c r="AE799" s="51" t="str">
        <f>CONCATENATE(AF799,AG799,AH799)</f>
        <v>552010</v>
      </c>
      <c r="AF799" s="55">
        <v>55</v>
      </c>
      <c r="AG799" s="55">
        <v>20</v>
      </c>
      <c r="AH799" s="55">
        <v>10</v>
      </c>
      <c r="AI799" s="73">
        <v>4</v>
      </c>
      <c r="AJ799" s="73">
        <v>7.8</v>
      </c>
      <c r="AK799" s="73">
        <v>11.8</v>
      </c>
      <c r="AL799" s="73">
        <v>16.1</v>
      </c>
      <c r="AM799" s="73">
        <v>20.6</v>
      </c>
      <c r="AN799" s="73">
        <v>25.2</v>
      </c>
      <c r="AO799" s="73">
        <v>30</v>
      </c>
      <c r="AP799" s="73">
        <v>40.3</v>
      </c>
      <c r="AQ799" s="73">
        <v>51.8</v>
      </c>
      <c r="AR799" s="73">
        <v>71.4</v>
      </c>
    </row>
    <row r="800" spans="31:44">
      <c r="AE800" s="51" t="str">
        <f>CONCATENATE(AF800,AG800,AH800)</f>
        <v>182020</v>
      </c>
      <c r="AF800" s="55">
        <v>18</v>
      </c>
      <c r="AG800" s="55">
        <v>20</v>
      </c>
      <c r="AH800" s="55">
        <v>20</v>
      </c>
      <c r="AI800" s="73">
        <v>0.8</v>
      </c>
      <c r="AJ800" s="73">
        <v>1.5</v>
      </c>
      <c r="AK800" s="73">
        <v>2.1</v>
      </c>
      <c r="AL800" s="73">
        <v>2.7</v>
      </c>
      <c r="AM800" s="73">
        <v>3.3</v>
      </c>
      <c r="AN800" s="73">
        <v>3.8</v>
      </c>
      <c r="AO800" s="73">
        <v>4.3</v>
      </c>
      <c r="AP800" s="73">
        <v>5.2</v>
      </c>
      <c r="AQ800" s="73">
        <v>6</v>
      </c>
      <c r="AR800" s="73">
        <v>7.2</v>
      </c>
    </row>
    <row r="801" spans="31:44">
      <c r="AE801" s="51" t="str">
        <f>CONCATENATE(AF801,AG801,AH801)</f>
        <v>192020</v>
      </c>
      <c r="AF801" s="55">
        <v>19</v>
      </c>
      <c r="AG801" s="55">
        <v>20</v>
      </c>
      <c r="AH801" s="55">
        <v>20</v>
      </c>
      <c r="AI801" s="73">
        <v>0.8</v>
      </c>
      <c r="AJ801" s="73">
        <v>1.6</v>
      </c>
      <c r="AK801" s="73">
        <v>2.2</v>
      </c>
      <c r="AL801" s="73">
        <v>2.8</v>
      </c>
      <c r="AM801" s="73">
        <v>3.4</v>
      </c>
      <c r="AN801" s="73">
        <v>3.9</v>
      </c>
      <c r="AO801" s="73">
        <v>4.4</v>
      </c>
      <c r="AP801" s="73">
        <v>5.3</v>
      </c>
      <c r="AQ801" s="73">
        <v>6.2</v>
      </c>
      <c r="AR801" s="73">
        <v>7.4</v>
      </c>
    </row>
    <row r="802" spans="31:44">
      <c r="AE802" s="51" t="str">
        <f>CONCATENATE(AF802,AG802,AH802)</f>
        <v>202020</v>
      </c>
      <c r="AF802" s="55">
        <v>20</v>
      </c>
      <c r="AG802" s="55">
        <v>20</v>
      </c>
      <c r="AH802" s="55">
        <v>20</v>
      </c>
      <c r="AI802" s="73">
        <v>0.9</v>
      </c>
      <c r="AJ802" s="73">
        <v>1.6</v>
      </c>
      <c r="AK802" s="73">
        <v>2.3</v>
      </c>
      <c r="AL802" s="73">
        <v>2.9</v>
      </c>
      <c r="AM802" s="73">
        <v>3.5</v>
      </c>
      <c r="AN802" s="73">
        <v>4</v>
      </c>
      <c r="AO802" s="73">
        <v>4.5</v>
      </c>
      <c r="AP802" s="73">
        <v>5.5</v>
      </c>
      <c r="AQ802" s="73">
        <v>6.3</v>
      </c>
      <c r="AR802" s="73">
        <v>7.5</v>
      </c>
    </row>
    <row r="803" spans="31:44">
      <c r="AE803" s="51" t="str">
        <f>CONCATENATE(AF803,AG803,AH803)</f>
        <v>212020</v>
      </c>
      <c r="AF803" s="55">
        <v>21</v>
      </c>
      <c r="AG803" s="55">
        <v>20</v>
      </c>
      <c r="AH803" s="55">
        <v>20</v>
      </c>
      <c r="AI803" s="73">
        <v>0.9</v>
      </c>
      <c r="AJ803" s="73">
        <v>1.6</v>
      </c>
      <c r="AK803" s="73">
        <v>2.3</v>
      </c>
      <c r="AL803" s="73">
        <v>3</v>
      </c>
      <c r="AM803" s="73">
        <v>3.6</v>
      </c>
      <c r="AN803" s="73">
        <v>4.1</v>
      </c>
      <c r="AO803" s="73">
        <v>4.6</v>
      </c>
      <c r="AP803" s="73">
        <v>5.6</v>
      </c>
      <c r="AQ803" s="73">
        <v>6.5</v>
      </c>
      <c r="AR803" s="73">
        <v>7.7</v>
      </c>
    </row>
    <row r="804" spans="31:44">
      <c r="AE804" s="51" t="str">
        <f>CONCATENATE(AF804,AG804,AH804)</f>
        <v>222020</v>
      </c>
      <c r="AF804" s="55">
        <v>22</v>
      </c>
      <c r="AG804" s="55">
        <v>20</v>
      </c>
      <c r="AH804" s="55">
        <v>20</v>
      </c>
      <c r="AI804" s="73">
        <v>0.9</v>
      </c>
      <c r="AJ804" s="73">
        <v>1.7</v>
      </c>
      <c r="AK804" s="73">
        <v>2.4</v>
      </c>
      <c r="AL804" s="73">
        <v>3.1</v>
      </c>
      <c r="AM804" s="73">
        <v>3.7</v>
      </c>
      <c r="AN804" s="73">
        <v>4.2</v>
      </c>
      <c r="AO804" s="73">
        <v>4.8</v>
      </c>
      <c r="AP804" s="73">
        <v>5.7</v>
      </c>
      <c r="AQ804" s="73">
        <v>6.6</v>
      </c>
      <c r="AR804" s="73">
        <v>7.9</v>
      </c>
    </row>
    <row r="805" spans="31:44">
      <c r="AE805" s="51" t="str">
        <f>CONCATENATE(AF805,AG805,AH805)</f>
        <v>232020</v>
      </c>
      <c r="AF805" s="55">
        <v>23</v>
      </c>
      <c r="AG805" s="55">
        <v>20</v>
      </c>
      <c r="AH805" s="55">
        <v>20</v>
      </c>
      <c r="AI805" s="73">
        <v>0.9</v>
      </c>
      <c r="AJ805" s="73">
        <v>1.7</v>
      </c>
      <c r="AK805" s="73">
        <v>2.5</v>
      </c>
      <c r="AL805" s="73">
        <v>3.1</v>
      </c>
      <c r="AM805" s="73">
        <v>3.7</v>
      </c>
      <c r="AN805" s="73">
        <v>4.3</v>
      </c>
      <c r="AO805" s="73">
        <v>4.9</v>
      </c>
      <c r="AP805" s="73">
        <v>5.9</v>
      </c>
      <c r="AQ805" s="73">
        <v>6.8</v>
      </c>
      <c r="AR805" s="73">
        <v>8</v>
      </c>
    </row>
    <row r="806" spans="31:44">
      <c r="AE806" s="51" t="str">
        <f>CONCATENATE(AF806,AG806,AH806)</f>
        <v>242020</v>
      </c>
      <c r="AF806" s="55">
        <v>24</v>
      </c>
      <c r="AG806" s="55">
        <v>20</v>
      </c>
      <c r="AH806" s="55">
        <v>20</v>
      </c>
      <c r="AI806" s="73">
        <v>1</v>
      </c>
      <c r="AJ806" s="73">
        <v>1.8</v>
      </c>
      <c r="AK806" s="73">
        <v>2.5</v>
      </c>
      <c r="AL806" s="73">
        <v>3.2</v>
      </c>
      <c r="AM806" s="73">
        <v>3.8</v>
      </c>
      <c r="AN806" s="73">
        <v>4.4</v>
      </c>
      <c r="AO806" s="73">
        <v>5</v>
      </c>
      <c r="AP806" s="73">
        <v>6</v>
      </c>
      <c r="AQ806" s="73">
        <v>6.9</v>
      </c>
      <c r="AR806" s="73">
        <v>8.2</v>
      </c>
    </row>
    <row r="807" spans="31:44">
      <c r="AE807" s="51" t="str">
        <f>CONCATENATE(AF807,AG807,AH807)</f>
        <v>252020</v>
      </c>
      <c r="AF807" s="55">
        <v>25</v>
      </c>
      <c r="AG807" s="55">
        <v>20</v>
      </c>
      <c r="AH807" s="55">
        <v>20</v>
      </c>
      <c r="AI807" s="73">
        <v>1</v>
      </c>
      <c r="AJ807" s="73">
        <v>1.8</v>
      </c>
      <c r="AK807" s="73">
        <v>2.6</v>
      </c>
      <c r="AL807" s="73">
        <v>3.3</v>
      </c>
      <c r="AM807" s="73">
        <v>3.9</v>
      </c>
      <c r="AN807" s="73">
        <v>4.5</v>
      </c>
      <c r="AO807" s="73">
        <v>5.1</v>
      </c>
      <c r="AP807" s="73">
        <v>6.1</v>
      </c>
      <c r="AQ807" s="73">
        <v>7.1</v>
      </c>
      <c r="AR807" s="73">
        <v>8.4</v>
      </c>
    </row>
    <row r="808" spans="31:44">
      <c r="AE808" s="51" t="str">
        <f>CONCATENATE(AF808,AG808,AH808)</f>
        <v>262020</v>
      </c>
      <c r="AF808" s="55">
        <v>26</v>
      </c>
      <c r="AG808" s="55">
        <v>20</v>
      </c>
      <c r="AH808" s="55">
        <v>20</v>
      </c>
      <c r="AI808" s="73">
        <v>1</v>
      </c>
      <c r="AJ808" s="73">
        <v>1.9</v>
      </c>
      <c r="AK808" s="73">
        <v>2.7</v>
      </c>
      <c r="AL808" s="73">
        <v>3.4</v>
      </c>
      <c r="AM808" s="73">
        <v>4</v>
      </c>
      <c r="AN808" s="73">
        <v>4.6</v>
      </c>
      <c r="AO808" s="73">
        <v>5.2</v>
      </c>
      <c r="AP808" s="73">
        <v>6.3</v>
      </c>
      <c r="AQ808" s="73">
        <v>7.3</v>
      </c>
      <c r="AR808" s="73">
        <v>8.6</v>
      </c>
    </row>
    <row r="809" spans="31:44">
      <c r="AE809" s="51" t="str">
        <f>CONCATENATE(AF809,AG809,AH809)</f>
        <v>272020</v>
      </c>
      <c r="AF809" s="55">
        <v>27</v>
      </c>
      <c r="AG809" s="55">
        <v>20</v>
      </c>
      <c r="AH809" s="55">
        <v>20</v>
      </c>
      <c r="AI809" s="73">
        <v>1</v>
      </c>
      <c r="AJ809" s="73">
        <v>1.9</v>
      </c>
      <c r="AK809" s="73">
        <v>2.7</v>
      </c>
      <c r="AL809" s="73">
        <v>3.5</v>
      </c>
      <c r="AM809" s="73">
        <v>4.1</v>
      </c>
      <c r="AN809" s="73">
        <v>4.8</v>
      </c>
      <c r="AO809" s="73">
        <v>5.3</v>
      </c>
      <c r="AP809" s="73">
        <v>6.4</v>
      </c>
      <c r="AQ809" s="73">
        <v>7.4</v>
      </c>
      <c r="AR809" s="73">
        <v>8.7</v>
      </c>
    </row>
    <row r="810" spans="31:44">
      <c r="AE810" s="51" t="str">
        <f>CONCATENATE(AF810,AG810,AH810)</f>
        <v>282020</v>
      </c>
      <c r="AF810" s="55">
        <v>28</v>
      </c>
      <c r="AG810" s="55">
        <v>20</v>
      </c>
      <c r="AH810" s="55">
        <v>20</v>
      </c>
      <c r="AI810" s="73">
        <v>1.1</v>
      </c>
      <c r="AJ810" s="73">
        <v>2</v>
      </c>
      <c r="AK810" s="73">
        <v>2.8</v>
      </c>
      <c r="AL810" s="73">
        <v>3.5</v>
      </c>
      <c r="AM810" s="73">
        <v>4.2</v>
      </c>
      <c r="AN810" s="73">
        <v>4.9</v>
      </c>
      <c r="AO810" s="73">
        <v>5.5</v>
      </c>
      <c r="AP810" s="73">
        <v>6.6</v>
      </c>
      <c r="AQ810" s="73">
        <v>7.6</v>
      </c>
      <c r="AR810" s="73">
        <v>8.9</v>
      </c>
    </row>
    <row r="811" spans="31:44">
      <c r="AE811" s="51" t="str">
        <f>CONCATENATE(AF811,AG811,AH811)</f>
        <v>292020</v>
      </c>
      <c r="AF811" s="55">
        <v>29</v>
      </c>
      <c r="AG811" s="55">
        <v>20</v>
      </c>
      <c r="AH811" s="55">
        <v>20</v>
      </c>
      <c r="AI811" s="73">
        <v>1.1</v>
      </c>
      <c r="AJ811" s="73">
        <v>2</v>
      </c>
      <c r="AK811" s="73">
        <v>2.9</v>
      </c>
      <c r="AL811" s="73">
        <v>3.6</v>
      </c>
      <c r="AM811" s="73">
        <v>4.3</v>
      </c>
      <c r="AN811" s="73">
        <v>5</v>
      </c>
      <c r="AO811" s="73">
        <v>5.6</v>
      </c>
      <c r="AP811" s="73">
        <v>6.7</v>
      </c>
      <c r="AQ811" s="73">
        <v>7.7</v>
      </c>
      <c r="AR811" s="73">
        <v>9.1</v>
      </c>
    </row>
    <row r="812" spans="31:44">
      <c r="AE812" s="51" t="str">
        <f>CONCATENATE(AF812,AG812,AH812)</f>
        <v>302020</v>
      </c>
      <c r="AF812" s="55">
        <v>30</v>
      </c>
      <c r="AG812" s="55">
        <v>20</v>
      </c>
      <c r="AH812" s="55">
        <v>20</v>
      </c>
      <c r="AI812" s="73">
        <v>1.1</v>
      </c>
      <c r="AJ812" s="73">
        <v>2.1</v>
      </c>
      <c r="AK812" s="73">
        <v>2.9</v>
      </c>
      <c r="AL812" s="73">
        <v>3.7</v>
      </c>
      <c r="AM812" s="73">
        <v>4.4</v>
      </c>
      <c r="AN812" s="73">
        <v>5.1</v>
      </c>
      <c r="AO812" s="73">
        <v>5.7</v>
      </c>
      <c r="AP812" s="73">
        <v>6.9</v>
      </c>
      <c r="AQ812" s="73">
        <v>7.9</v>
      </c>
      <c r="AR812" s="73">
        <v>9.3</v>
      </c>
    </row>
    <row r="813" spans="31:44">
      <c r="AE813" s="51" t="str">
        <f>CONCATENATE(AF813,AG813,AH813)</f>
        <v>312020</v>
      </c>
      <c r="AF813" s="55">
        <v>31</v>
      </c>
      <c r="AG813" s="55">
        <v>20</v>
      </c>
      <c r="AH813" s="55">
        <v>20</v>
      </c>
      <c r="AI813" s="73">
        <v>1.2</v>
      </c>
      <c r="AJ813" s="73">
        <v>2.1</v>
      </c>
      <c r="AK813" s="73">
        <v>3</v>
      </c>
      <c r="AL813" s="73">
        <v>3.8</v>
      </c>
      <c r="AM813" s="73">
        <v>4.5</v>
      </c>
      <c r="AN813" s="73">
        <v>5.2</v>
      </c>
      <c r="AO813" s="73">
        <v>5.8</v>
      </c>
      <c r="AP813" s="73">
        <v>7</v>
      </c>
      <c r="AQ813" s="73">
        <v>8.1</v>
      </c>
      <c r="AR813" s="73">
        <v>9.5</v>
      </c>
    </row>
    <row r="814" spans="31:44">
      <c r="AE814" s="51" t="str">
        <f>CONCATENATE(AF814,AG814,AH814)</f>
        <v>322020</v>
      </c>
      <c r="AF814" s="55">
        <v>32</v>
      </c>
      <c r="AG814" s="55">
        <v>20</v>
      </c>
      <c r="AH814" s="55">
        <v>20</v>
      </c>
      <c r="AI814" s="73">
        <v>1.2</v>
      </c>
      <c r="AJ814" s="73">
        <v>2.2</v>
      </c>
      <c r="AK814" s="73">
        <v>3.1</v>
      </c>
      <c r="AL814" s="73">
        <v>3.9</v>
      </c>
      <c r="AM814" s="73">
        <v>4.6</v>
      </c>
      <c r="AN814" s="73">
        <v>5.3</v>
      </c>
      <c r="AO814" s="73">
        <v>6</v>
      </c>
      <c r="AP814" s="73">
        <v>7.2</v>
      </c>
      <c r="AQ814" s="73">
        <v>8.2</v>
      </c>
      <c r="AR814" s="73">
        <v>9.7</v>
      </c>
    </row>
    <row r="815" spans="31:44">
      <c r="AE815" s="51" t="str">
        <f>CONCATENATE(AF815,AG815,AH815)</f>
        <v>332020</v>
      </c>
      <c r="AF815" s="55">
        <v>33</v>
      </c>
      <c r="AG815" s="55">
        <v>20</v>
      </c>
      <c r="AH815" s="55">
        <v>20</v>
      </c>
      <c r="AI815" s="73">
        <v>1.2</v>
      </c>
      <c r="AJ815" s="73">
        <v>2.2</v>
      </c>
      <c r="AK815" s="73">
        <v>3.1</v>
      </c>
      <c r="AL815" s="73">
        <v>3.9</v>
      </c>
      <c r="AM815" s="73">
        <v>4.7</v>
      </c>
      <c r="AN815" s="73">
        <v>5.4</v>
      </c>
      <c r="AO815" s="73">
        <v>6</v>
      </c>
      <c r="AP815" s="73">
        <v>7.3</v>
      </c>
      <c r="AQ815" s="73">
        <v>8.3</v>
      </c>
      <c r="AR815" s="73">
        <v>9.8</v>
      </c>
    </row>
    <row r="816" spans="31:44">
      <c r="AE816" s="51" t="str">
        <f>CONCATENATE(AF816,AG816,AH816)</f>
        <v>342020</v>
      </c>
      <c r="AF816" s="55">
        <v>34</v>
      </c>
      <c r="AG816" s="55">
        <v>20</v>
      </c>
      <c r="AH816" s="55">
        <v>20</v>
      </c>
      <c r="AI816" s="73">
        <v>1.2</v>
      </c>
      <c r="AJ816" s="73">
        <v>2.2</v>
      </c>
      <c r="AK816" s="73">
        <v>3.2</v>
      </c>
      <c r="AL816" s="73">
        <v>4</v>
      </c>
      <c r="AM816" s="73">
        <v>4.8</v>
      </c>
      <c r="AN816" s="73">
        <v>5.5</v>
      </c>
      <c r="AO816" s="73">
        <v>6.2</v>
      </c>
      <c r="AP816" s="73">
        <v>7.4</v>
      </c>
      <c r="AQ816" s="73">
        <v>8.5</v>
      </c>
      <c r="AR816" s="73">
        <v>10.1</v>
      </c>
    </row>
    <row r="817" spans="31:44">
      <c r="AE817" s="51" t="str">
        <f>CONCATENATE(AF817,AG817,AH817)</f>
        <v>352020</v>
      </c>
      <c r="AF817" s="55">
        <v>35</v>
      </c>
      <c r="AG817" s="55">
        <v>20</v>
      </c>
      <c r="AH817" s="55">
        <v>20</v>
      </c>
      <c r="AI817" s="73">
        <v>1.2</v>
      </c>
      <c r="AJ817" s="73">
        <v>2.3</v>
      </c>
      <c r="AK817" s="73">
        <v>3.3</v>
      </c>
      <c r="AL817" s="73">
        <v>4.1</v>
      </c>
      <c r="AM817" s="73">
        <v>4.9</v>
      </c>
      <c r="AN817" s="73">
        <v>5.7</v>
      </c>
      <c r="AO817" s="73">
        <v>6.4</v>
      </c>
      <c r="AP817" s="73">
        <v>7.6</v>
      </c>
      <c r="AQ817" s="73">
        <v>8.8</v>
      </c>
      <c r="AR817" s="73">
        <v>10.4</v>
      </c>
    </row>
    <row r="818" spans="31:44">
      <c r="AE818" s="51" t="str">
        <f>CONCATENATE(AF818,AG818,AH818)</f>
        <v>362020</v>
      </c>
      <c r="AF818" s="55">
        <v>36</v>
      </c>
      <c r="AG818" s="55">
        <v>20</v>
      </c>
      <c r="AH818" s="55">
        <v>20</v>
      </c>
      <c r="AI818" s="73">
        <v>1.3</v>
      </c>
      <c r="AJ818" s="73">
        <v>2.4</v>
      </c>
      <c r="AK818" s="73">
        <v>3.3</v>
      </c>
      <c r="AL818" s="73">
        <v>4.2</v>
      </c>
      <c r="AM818" s="73">
        <v>5.1</v>
      </c>
      <c r="AN818" s="73">
        <v>5.8</v>
      </c>
      <c r="AO818" s="73">
        <v>6.5</v>
      </c>
      <c r="AP818" s="73">
        <v>7.8</v>
      </c>
      <c r="AQ818" s="73">
        <v>9</v>
      </c>
      <c r="AR818" s="73">
        <v>10.7</v>
      </c>
    </row>
    <row r="819" spans="31:44">
      <c r="AE819" s="51" t="str">
        <f>CONCATENATE(AF819,AG819,AH819)</f>
        <v>372020</v>
      </c>
      <c r="AF819" s="55">
        <v>37</v>
      </c>
      <c r="AG819" s="55">
        <v>20</v>
      </c>
      <c r="AH819" s="55">
        <v>20</v>
      </c>
      <c r="AI819" s="73">
        <v>1.3</v>
      </c>
      <c r="AJ819" s="73">
        <v>2.4</v>
      </c>
      <c r="AK819" s="73">
        <v>3.4</v>
      </c>
      <c r="AL819" s="73">
        <v>4.4</v>
      </c>
      <c r="AM819" s="73">
        <v>5.2</v>
      </c>
      <c r="AN819" s="73">
        <v>6</v>
      </c>
      <c r="AO819" s="73">
        <v>6.7</v>
      </c>
      <c r="AP819" s="73">
        <v>8.1</v>
      </c>
      <c r="AQ819" s="73">
        <v>9.3</v>
      </c>
      <c r="AR819" s="73">
        <v>11</v>
      </c>
    </row>
    <row r="820" spans="31:44">
      <c r="AE820" s="51" t="str">
        <f>CONCATENATE(AF820,AG820,AH820)</f>
        <v>382020</v>
      </c>
      <c r="AF820" s="55">
        <v>38</v>
      </c>
      <c r="AG820" s="55">
        <v>20</v>
      </c>
      <c r="AH820" s="55">
        <v>20</v>
      </c>
      <c r="AI820" s="73">
        <v>1.3</v>
      </c>
      <c r="AJ820" s="73">
        <v>2.5</v>
      </c>
      <c r="AK820" s="73">
        <v>3.5</v>
      </c>
      <c r="AL820" s="73">
        <v>4.5</v>
      </c>
      <c r="AM820" s="73">
        <v>5.3</v>
      </c>
      <c r="AN820" s="73">
        <v>6.2</v>
      </c>
      <c r="AO820" s="73">
        <v>6.9</v>
      </c>
      <c r="AP820" s="73">
        <v>8.3</v>
      </c>
      <c r="AQ820" s="73">
        <v>9.6</v>
      </c>
      <c r="AR820" s="73">
        <v>11.4</v>
      </c>
    </row>
    <row r="821" spans="31:44">
      <c r="AE821" s="51" t="str">
        <f>CONCATENATE(AF821,AG821,AH821)</f>
        <v>392020</v>
      </c>
      <c r="AF821" s="55">
        <v>39</v>
      </c>
      <c r="AG821" s="55">
        <v>20</v>
      </c>
      <c r="AH821" s="55">
        <v>20</v>
      </c>
      <c r="AI821" s="73">
        <v>1.4</v>
      </c>
      <c r="AJ821" s="73">
        <v>2.6</v>
      </c>
      <c r="AK821" s="73">
        <v>3.6</v>
      </c>
      <c r="AL821" s="73">
        <v>4.6</v>
      </c>
      <c r="AM821" s="73">
        <v>5.5</v>
      </c>
      <c r="AN821" s="73">
        <v>6.3</v>
      </c>
      <c r="AO821" s="73">
        <v>7.1</v>
      </c>
      <c r="AP821" s="73">
        <v>8.6</v>
      </c>
      <c r="AQ821" s="73">
        <v>10</v>
      </c>
      <c r="AR821" s="73">
        <v>11.9</v>
      </c>
    </row>
    <row r="822" spans="31:44">
      <c r="AE822" s="51" t="str">
        <f>CONCATENATE(AF822,AG822,AH822)</f>
        <v>402020</v>
      </c>
      <c r="AF822" s="55">
        <v>40</v>
      </c>
      <c r="AG822" s="55">
        <v>20</v>
      </c>
      <c r="AH822" s="55">
        <v>20</v>
      </c>
      <c r="AI822" s="73">
        <v>1.4</v>
      </c>
      <c r="AJ822" s="73">
        <v>2.7</v>
      </c>
      <c r="AK822" s="73">
        <v>3.8</v>
      </c>
      <c r="AL822" s="73">
        <v>4.8</v>
      </c>
      <c r="AM822" s="73">
        <v>5.7</v>
      </c>
      <c r="AN822" s="73">
        <v>6.6</v>
      </c>
      <c r="AO822" s="73">
        <v>7.4</v>
      </c>
      <c r="AP822" s="73">
        <v>8.9</v>
      </c>
      <c r="AQ822" s="73">
        <v>10.4</v>
      </c>
      <c r="AR822" s="73">
        <v>12.4</v>
      </c>
    </row>
    <row r="823" spans="31:44">
      <c r="AE823" s="51" t="str">
        <f>CONCATENATE(AF823,AG823,AH823)</f>
        <v>412020</v>
      </c>
      <c r="AF823" s="55">
        <v>41</v>
      </c>
      <c r="AG823" s="55">
        <v>20</v>
      </c>
      <c r="AH823" s="55">
        <v>20</v>
      </c>
      <c r="AI823" s="73">
        <v>1.5</v>
      </c>
      <c r="AJ823" s="73">
        <v>2.7</v>
      </c>
      <c r="AK823" s="73">
        <v>3.9</v>
      </c>
      <c r="AL823" s="73">
        <v>4.9</v>
      </c>
      <c r="AM823" s="73">
        <v>5.9</v>
      </c>
      <c r="AN823" s="73">
        <v>6.8</v>
      </c>
      <c r="AO823" s="73">
        <v>7.7</v>
      </c>
      <c r="AP823" s="73">
        <v>9.3</v>
      </c>
      <c r="AQ823" s="73">
        <v>10.8</v>
      </c>
      <c r="AR823" s="73">
        <v>13</v>
      </c>
    </row>
    <row r="824" spans="31:44">
      <c r="AE824" s="51" t="str">
        <f>CONCATENATE(AF824,AG824,AH824)</f>
        <v>422020</v>
      </c>
      <c r="AF824" s="55">
        <v>42</v>
      </c>
      <c r="AG824" s="55">
        <v>20</v>
      </c>
      <c r="AH824" s="55">
        <v>20</v>
      </c>
      <c r="AI824" s="73">
        <v>1.5</v>
      </c>
      <c r="AJ824" s="73">
        <v>2.8</v>
      </c>
      <c r="AK824" s="73">
        <v>4</v>
      </c>
      <c r="AL824" s="73">
        <v>5.1</v>
      </c>
      <c r="AM824" s="73">
        <v>6.1</v>
      </c>
      <c r="AN824" s="73">
        <v>7.1</v>
      </c>
      <c r="AO824" s="73">
        <v>8</v>
      </c>
      <c r="AP824" s="73">
        <v>9.7</v>
      </c>
      <c r="AQ824" s="73">
        <v>11.4</v>
      </c>
      <c r="AR824" s="73">
        <v>13.7</v>
      </c>
    </row>
    <row r="825" spans="31:44">
      <c r="AE825" s="51" t="str">
        <f>CONCATENATE(AF825,AG825,AH825)</f>
        <v>432020</v>
      </c>
      <c r="AF825" s="55">
        <v>43</v>
      </c>
      <c r="AG825" s="55">
        <v>20</v>
      </c>
      <c r="AH825" s="55">
        <v>20</v>
      </c>
      <c r="AI825" s="73">
        <v>1.6</v>
      </c>
      <c r="AJ825" s="73">
        <v>2.9</v>
      </c>
      <c r="AK825" s="73">
        <v>4.2</v>
      </c>
      <c r="AL825" s="73">
        <v>5.3</v>
      </c>
      <c r="AM825" s="73">
        <v>6.4</v>
      </c>
      <c r="AN825" s="73">
        <v>7.4</v>
      </c>
      <c r="AO825" s="73">
        <v>8.4</v>
      </c>
      <c r="AP825" s="73">
        <v>10.2</v>
      </c>
      <c r="AQ825" s="73">
        <v>11.9</v>
      </c>
      <c r="AR825" s="73">
        <v>14.5</v>
      </c>
    </row>
    <row r="826" spans="31:44">
      <c r="AE826" s="51" t="str">
        <f>CONCATENATE(AF826,AG826,AH826)</f>
        <v>442020</v>
      </c>
      <c r="AF826" s="55">
        <v>44</v>
      </c>
      <c r="AG826" s="55">
        <v>20</v>
      </c>
      <c r="AH826" s="55">
        <v>20</v>
      </c>
      <c r="AI826" s="73">
        <v>1.6</v>
      </c>
      <c r="AJ826" s="73">
        <v>3.1</v>
      </c>
      <c r="AK826" s="73">
        <v>4.4</v>
      </c>
      <c r="AL826" s="73">
        <v>5.5</v>
      </c>
      <c r="AM826" s="73">
        <v>6.7</v>
      </c>
      <c r="AN826" s="73">
        <v>7.7</v>
      </c>
      <c r="AO826" s="73">
        <v>8.8</v>
      </c>
      <c r="AP826" s="73">
        <v>10.7</v>
      </c>
      <c r="AQ826" s="73">
        <v>12.6</v>
      </c>
      <c r="AR826" s="73">
        <v>15.5</v>
      </c>
    </row>
    <row r="827" spans="31:44">
      <c r="AE827" s="51" t="str">
        <f>CONCATENATE(AF827,AG827,AH827)</f>
        <v>452020</v>
      </c>
      <c r="AF827" s="55">
        <v>45</v>
      </c>
      <c r="AG827" s="55">
        <v>20</v>
      </c>
      <c r="AH827" s="55">
        <v>20</v>
      </c>
      <c r="AI827" s="73">
        <v>1.7</v>
      </c>
      <c r="AJ827" s="73">
        <v>3.2</v>
      </c>
      <c r="AK827" s="73">
        <v>4.5</v>
      </c>
      <c r="AL827" s="73">
        <v>5.8</v>
      </c>
      <c r="AM827" s="73">
        <v>7</v>
      </c>
      <c r="AN827" s="73">
        <v>8.1</v>
      </c>
      <c r="AO827" s="73">
        <v>9.2</v>
      </c>
      <c r="AP827" s="73">
        <v>11.3</v>
      </c>
      <c r="AQ827" s="73">
        <v>13.4</v>
      </c>
      <c r="AR827" s="73">
        <v>16.5</v>
      </c>
    </row>
    <row r="828" spans="31:44">
      <c r="AE828" s="51" t="str">
        <f>CONCATENATE(AF828,AG828,AH828)</f>
        <v>462020</v>
      </c>
      <c r="AF828" s="55">
        <v>46</v>
      </c>
      <c r="AG828" s="55">
        <v>20</v>
      </c>
      <c r="AH828" s="55">
        <v>20</v>
      </c>
      <c r="AI828" s="73">
        <v>1.8</v>
      </c>
      <c r="AJ828" s="73">
        <v>3.3</v>
      </c>
      <c r="AK828" s="73">
        <v>4.7</v>
      </c>
      <c r="AL828" s="73">
        <v>6.1</v>
      </c>
      <c r="AM828" s="73">
        <v>7.3</v>
      </c>
      <c r="AN828" s="73">
        <v>8.6</v>
      </c>
      <c r="AO828" s="73">
        <v>9.7</v>
      </c>
      <c r="AP828" s="73">
        <v>12</v>
      </c>
      <c r="AQ828" s="73">
        <v>14.3</v>
      </c>
      <c r="AR828" s="73">
        <v>17.8</v>
      </c>
    </row>
    <row r="829" spans="31:44">
      <c r="AE829" s="51" t="str">
        <f>CONCATENATE(AF829,AG829,AH829)</f>
        <v>472020</v>
      </c>
      <c r="AF829" s="55">
        <v>47</v>
      </c>
      <c r="AG829" s="55">
        <v>20</v>
      </c>
      <c r="AH829" s="55">
        <v>20</v>
      </c>
      <c r="AI829" s="73">
        <v>1.8</v>
      </c>
      <c r="AJ829" s="73">
        <v>3.5</v>
      </c>
      <c r="AK829" s="73">
        <v>5</v>
      </c>
      <c r="AL829" s="73">
        <v>6.4</v>
      </c>
      <c r="AM829" s="73">
        <v>7.7</v>
      </c>
      <c r="AN829" s="73">
        <v>9</v>
      </c>
      <c r="AO829" s="73">
        <v>10.3</v>
      </c>
      <c r="AP829" s="73">
        <v>12.8</v>
      </c>
      <c r="AQ829" s="73">
        <v>15.3</v>
      </c>
      <c r="AR829" s="73">
        <v>19.2</v>
      </c>
    </row>
    <row r="830" spans="31:44">
      <c r="AE830" s="51" t="str">
        <f>CONCATENATE(AF830,AG830,AH830)</f>
        <v>482020</v>
      </c>
      <c r="AF830" s="55">
        <v>48</v>
      </c>
      <c r="AG830" s="55">
        <v>20</v>
      </c>
      <c r="AH830" s="55">
        <v>20</v>
      </c>
      <c r="AI830" s="73">
        <v>1.9</v>
      </c>
      <c r="AJ830" s="73">
        <v>3.6</v>
      </c>
      <c r="AK830" s="73">
        <v>5.2</v>
      </c>
      <c r="AL830" s="73">
        <v>6.7</v>
      </c>
      <c r="AM830" s="73">
        <v>8.1</v>
      </c>
      <c r="AN830" s="73">
        <v>9.5</v>
      </c>
      <c r="AO830" s="73">
        <v>10.9</v>
      </c>
      <c r="AP830" s="73">
        <v>13.7</v>
      </c>
      <c r="AQ830" s="73">
        <v>16.5</v>
      </c>
      <c r="AR830" s="73">
        <v>20.8</v>
      </c>
    </row>
    <row r="831" spans="31:44">
      <c r="AE831" s="51" t="str">
        <f>CONCATENATE(AF831,AG831,AH831)</f>
        <v>492020</v>
      </c>
      <c r="AF831" s="55">
        <v>49</v>
      </c>
      <c r="AG831" s="55">
        <v>20</v>
      </c>
      <c r="AH831" s="55">
        <v>20</v>
      </c>
      <c r="AI831" s="73">
        <v>2</v>
      </c>
      <c r="AJ831" s="73">
        <v>3.8</v>
      </c>
      <c r="AK831" s="73">
        <v>5.5</v>
      </c>
      <c r="AL831" s="73">
        <v>7.1</v>
      </c>
      <c r="AM831" s="73">
        <v>8.6</v>
      </c>
      <c r="AN831" s="73">
        <v>10.1</v>
      </c>
      <c r="AO831" s="73">
        <v>11.6</v>
      </c>
      <c r="AP831" s="73">
        <v>14.7</v>
      </c>
      <c r="AQ831" s="73">
        <v>17.8</v>
      </c>
      <c r="AR831" s="73">
        <v>22.7</v>
      </c>
    </row>
    <row r="832" spans="31:44">
      <c r="AE832" s="51" t="str">
        <f>CONCATENATE(AF832,AG832,AH832)</f>
        <v>502020</v>
      </c>
      <c r="AF832" s="55">
        <v>50</v>
      </c>
      <c r="AG832" s="55">
        <v>20</v>
      </c>
      <c r="AH832" s="55">
        <v>20</v>
      </c>
      <c r="AI832" s="73">
        <v>2.1</v>
      </c>
      <c r="AJ832" s="73">
        <v>4</v>
      </c>
      <c r="AK832" s="73">
        <v>5.7</v>
      </c>
      <c r="AL832" s="73">
        <v>7.4</v>
      </c>
      <c r="AM832" s="73">
        <v>9.1</v>
      </c>
      <c r="AN832" s="73">
        <v>10.8</v>
      </c>
      <c r="AO832" s="73">
        <v>12.4</v>
      </c>
      <c r="AP832" s="73">
        <v>15.8</v>
      </c>
      <c r="AQ832" s="73">
        <v>19.2</v>
      </c>
      <c r="AR832" s="73">
        <v>24.8</v>
      </c>
    </row>
    <row r="833" spans="31:44">
      <c r="AE833" s="51" t="str">
        <f>CONCATENATE(AF833,AG833,AH833)</f>
        <v>512020</v>
      </c>
      <c r="AF833" s="55">
        <v>51</v>
      </c>
      <c r="AG833" s="55">
        <v>20</v>
      </c>
      <c r="AH833" s="55">
        <v>20</v>
      </c>
      <c r="AI833" s="73">
        <v>2.2</v>
      </c>
      <c r="AJ833" s="73">
        <v>4.2</v>
      </c>
      <c r="AK833" s="73">
        <v>6.1</v>
      </c>
      <c r="AL833" s="73">
        <v>7.9</v>
      </c>
      <c r="AM833" s="73">
        <v>9.7</v>
      </c>
      <c r="AN833" s="73">
        <v>11.5</v>
      </c>
      <c r="AO833" s="73">
        <v>13.3</v>
      </c>
      <c r="AP833" s="73">
        <v>17</v>
      </c>
      <c r="AQ833" s="73">
        <v>20.9</v>
      </c>
      <c r="AR833" s="73">
        <v>27.3</v>
      </c>
    </row>
    <row r="834" spans="31:44">
      <c r="AE834" s="51" t="str">
        <f>CONCATENATE(AF834,AG834,AH834)</f>
        <v>522020</v>
      </c>
      <c r="AF834" s="55">
        <v>52</v>
      </c>
      <c r="AG834" s="55">
        <v>20</v>
      </c>
      <c r="AH834" s="55">
        <v>20</v>
      </c>
      <c r="AI834" s="73">
        <v>2.3</v>
      </c>
      <c r="AJ834" s="73">
        <v>4.4</v>
      </c>
      <c r="AK834" s="73">
        <v>6.4</v>
      </c>
      <c r="AL834" s="73">
        <v>8.4</v>
      </c>
      <c r="AM834" s="73">
        <v>10.3</v>
      </c>
      <c r="AN834" s="73">
        <v>12.3</v>
      </c>
      <c r="AO834" s="73">
        <v>14.3</v>
      </c>
      <c r="AP834" s="73">
        <v>18.4</v>
      </c>
      <c r="AQ834" s="73">
        <v>22.8</v>
      </c>
      <c r="AR834" s="73">
        <v>30.1</v>
      </c>
    </row>
    <row r="835" spans="31:44">
      <c r="AE835" s="51" t="str">
        <f>CONCATENATE(AF835,AG835,AH835)</f>
        <v>532020</v>
      </c>
      <c r="AF835" s="55">
        <v>53</v>
      </c>
      <c r="AG835" s="55">
        <v>20</v>
      </c>
      <c r="AH835" s="55">
        <v>20</v>
      </c>
      <c r="AI835" s="73">
        <v>2.4</v>
      </c>
      <c r="AJ835" s="73">
        <v>4.6</v>
      </c>
      <c r="AK835" s="73">
        <v>6.8</v>
      </c>
      <c r="AL835" s="73">
        <v>8.9</v>
      </c>
      <c r="AM835" s="73">
        <v>11</v>
      </c>
      <c r="AN835" s="73">
        <v>13.2</v>
      </c>
      <c r="AO835" s="73">
        <v>15.4</v>
      </c>
      <c r="AP835" s="73">
        <v>20</v>
      </c>
      <c r="AQ835" s="73">
        <v>25</v>
      </c>
      <c r="AR835" s="73">
        <v>33.4</v>
      </c>
    </row>
    <row r="836" spans="31:44">
      <c r="AE836" s="51" t="str">
        <f t="shared" ref="AE836:AE899" si="16">CONCATENATE(AF836,AG836,AH836)</f>
        <v>542020</v>
      </c>
      <c r="AF836" s="55">
        <v>54</v>
      </c>
      <c r="AG836" s="55">
        <v>20</v>
      </c>
      <c r="AH836" s="55">
        <v>20</v>
      </c>
      <c r="AI836" s="73">
        <v>2.6</v>
      </c>
      <c r="AJ836" s="73">
        <v>4.9</v>
      </c>
      <c r="AK836" s="73">
        <v>7.2</v>
      </c>
      <c r="AL836" s="73">
        <v>9.5</v>
      </c>
      <c r="AM836" s="73">
        <v>11.8</v>
      </c>
      <c r="AN836" s="73">
        <v>14.2</v>
      </c>
      <c r="AO836" s="73">
        <v>16.7</v>
      </c>
      <c r="AP836" s="73">
        <v>21.9</v>
      </c>
      <c r="AQ836" s="73">
        <v>27.6</v>
      </c>
      <c r="AR836" s="73">
        <v>37.2</v>
      </c>
    </row>
    <row r="837" spans="31:44">
      <c r="AE837" s="51" t="str">
        <f>CONCATENATE(AF837,AG837,AH837)</f>
        <v>552020</v>
      </c>
      <c r="AF837" s="55">
        <v>55</v>
      </c>
      <c r="AG837" s="55">
        <v>20</v>
      </c>
      <c r="AH837" s="55">
        <v>20</v>
      </c>
      <c r="AI837" s="73">
        <v>2.6</v>
      </c>
      <c r="AJ837" s="73">
        <v>5.1</v>
      </c>
      <c r="AK837" s="73">
        <v>7.6</v>
      </c>
      <c r="AL837" s="73">
        <v>10.1</v>
      </c>
      <c r="AM837" s="73">
        <v>12.6</v>
      </c>
      <c r="AN837" s="73">
        <v>15.3</v>
      </c>
      <c r="AO837" s="73">
        <v>18</v>
      </c>
      <c r="AP837" s="73">
        <v>23.9</v>
      </c>
      <c r="AQ837" s="73">
        <v>30.5</v>
      </c>
      <c r="AR837" s="73">
        <v>41.8</v>
      </c>
    </row>
    <row r="838" spans="31:44">
      <c r="AE838" s="51" t="str">
        <f>CONCATENATE(AF838,AG838,AH838)</f>
        <v>18257</v>
      </c>
      <c r="AF838" s="55">
        <v>18</v>
      </c>
      <c r="AG838" s="55">
        <v>25</v>
      </c>
      <c r="AH838" s="55">
        <v>7</v>
      </c>
      <c r="AI838" s="73">
        <v>1.8</v>
      </c>
      <c r="AJ838" s="73">
        <v>3.4</v>
      </c>
      <c r="AK838" s="73">
        <v>4.9</v>
      </c>
      <c r="AL838" s="73">
        <v>6.2</v>
      </c>
      <c r="AM838" s="73">
        <v>7.4</v>
      </c>
      <c r="AN838" s="73">
        <v>8.6</v>
      </c>
      <c r="AO838" s="73">
        <v>9.7</v>
      </c>
      <c r="AP838" s="73">
        <v>11.7</v>
      </c>
      <c r="AQ838" s="73">
        <v>13.6</v>
      </c>
      <c r="AR838" s="73">
        <v>16.1</v>
      </c>
    </row>
    <row r="839" spans="31:44">
      <c r="AE839" s="51" t="str">
        <f>CONCATENATE(AF839,AG839,AH839)</f>
        <v>19257</v>
      </c>
      <c r="AF839" s="55">
        <v>19</v>
      </c>
      <c r="AG839" s="55">
        <v>25</v>
      </c>
      <c r="AH839" s="55">
        <v>7</v>
      </c>
      <c r="AI839" s="73">
        <v>1.9</v>
      </c>
      <c r="AJ839" s="73">
        <v>3.5</v>
      </c>
      <c r="AK839" s="73">
        <v>5</v>
      </c>
      <c r="AL839" s="73">
        <v>6.4</v>
      </c>
      <c r="AM839" s="73">
        <v>7.6</v>
      </c>
      <c r="AN839" s="73">
        <v>8.8</v>
      </c>
      <c r="AO839" s="73">
        <v>10</v>
      </c>
      <c r="AP839" s="73">
        <v>12</v>
      </c>
      <c r="AQ839" s="73">
        <v>13.9</v>
      </c>
      <c r="AR839" s="73">
        <v>16.5</v>
      </c>
    </row>
    <row r="840" spans="31:44">
      <c r="AE840" s="51" t="str">
        <f>CONCATENATE(AF840,AG840,AH840)</f>
        <v>20257</v>
      </c>
      <c r="AF840" s="55">
        <v>20</v>
      </c>
      <c r="AG840" s="55">
        <v>25</v>
      </c>
      <c r="AH840" s="55">
        <v>7</v>
      </c>
      <c r="AI840" s="73">
        <v>1.9</v>
      </c>
      <c r="AJ840" s="73">
        <v>3.6</v>
      </c>
      <c r="AK840" s="73">
        <v>5.1</v>
      </c>
      <c r="AL840" s="73">
        <v>6.5</v>
      </c>
      <c r="AM840" s="73">
        <v>7.8</v>
      </c>
      <c r="AN840" s="73">
        <v>9.1</v>
      </c>
      <c r="AO840" s="73">
        <v>10.2</v>
      </c>
      <c r="AP840" s="73">
        <v>12.3</v>
      </c>
      <c r="AQ840" s="73">
        <v>14.3</v>
      </c>
      <c r="AR840" s="73">
        <v>16.9</v>
      </c>
    </row>
    <row r="841" spans="31:44">
      <c r="AE841" s="51" t="str">
        <f>CONCATENATE(AF841,AG841,AH841)</f>
        <v>21257</v>
      </c>
      <c r="AF841" s="55">
        <v>21</v>
      </c>
      <c r="AG841" s="55">
        <v>25</v>
      </c>
      <c r="AH841" s="55">
        <v>7</v>
      </c>
      <c r="AI841" s="73">
        <v>2</v>
      </c>
      <c r="AJ841" s="73">
        <v>3.7</v>
      </c>
      <c r="AK841" s="73">
        <v>5.3</v>
      </c>
      <c r="AL841" s="73">
        <v>6.7</v>
      </c>
      <c r="AM841" s="73">
        <v>8</v>
      </c>
      <c r="AN841" s="73">
        <v>9.3</v>
      </c>
      <c r="AO841" s="73">
        <v>10.5</v>
      </c>
      <c r="AP841" s="73">
        <v>12.6</v>
      </c>
      <c r="AQ841" s="73">
        <v>14.6</v>
      </c>
      <c r="AR841" s="73">
        <v>17.3</v>
      </c>
    </row>
    <row r="842" spans="31:44">
      <c r="AE842" s="51" t="str">
        <f>CONCATENATE(AF842,AG842,AH842)</f>
        <v>22257</v>
      </c>
      <c r="AF842" s="55">
        <v>22</v>
      </c>
      <c r="AG842" s="55">
        <v>25</v>
      </c>
      <c r="AH842" s="55">
        <v>7</v>
      </c>
      <c r="AI842" s="73">
        <v>2</v>
      </c>
      <c r="AJ842" s="73">
        <v>3.8</v>
      </c>
      <c r="AK842" s="73">
        <v>5.4</v>
      </c>
      <c r="AL842" s="73">
        <v>6.9</v>
      </c>
      <c r="AM842" s="73">
        <v>8.2</v>
      </c>
      <c r="AN842" s="73">
        <v>9.5</v>
      </c>
      <c r="AO842" s="73">
        <v>10.7</v>
      </c>
      <c r="AP842" s="73">
        <v>12.9</v>
      </c>
      <c r="AQ842" s="73">
        <v>14.9</v>
      </c>
      <c r="AR842" s="73">
        <v>17.6</v>
      </c>
    </row>
    <row r="843" spans="31:44">
      <c r="AE843" s="51" t="str">
        <f>CONCATENATE(AF843,AG843,AH843)</f>
        <v>23257</v>
      </c>
      <c r="AF843" s="55">
        <v>23</v>
      </c>
      <c r="AG843" s="55">
        <v>25</v>
      </c>
      <c r="AH843" s="55">
        <v>7</v>
      </c>
      <c r="AI843" s="73">
        <v>2.1</v>
      </c>
      <c r="AJ843" s="73">
        <v>3.9</v>
      </c>
      <c r="AK843" s="73">
        <v>5.5</v>
      </c>
      <c r="AL843" s="73">
        <v>7</v>
      </c>
      <c r="AM843" s="73">
        <v>8.4</v>
      </c>
      <c r="AN843" s="73">
        <v>9.7</v>
      </c>
      <c r="AO843" s="73">
        <v>10.9</v>
      </c>
      <c r="AP843" s="73">
        <v>13.2</v>
      </c>
      <c r="AQ843" s="73">
        <v>15.2</v>
      </c>
      <c r="AR843" s="73">
        <v>18</v>
      </c>
    </row>
    <row r="844" spans="31:44">
      <c r="AE844" s="51" t="str">
        <f>CONCATENATE(AF844,AG844,AH844)</f>
        <v>24257</v>
      </c>
      <c r="AF844" s="55">
        <v>24</v>
      </c>
      <c r="AG844" s="55">
        <v>25</v>
      </c>
      <c r="AH844" s="55">
        <v>7</v>
      </c>
      <c r="AI844" s="73">
        <v>2.1</v>
      </c>
      <c r="AJ844" s="73">
        <v>4</v>
      </c>
      <c r="AK844" s="73">
        <v>5.7</v>
      </c>
      <c r="AL844" s="73">
        <v>7.2</v>
      </c>
      <c r="AM844" s="73">
        <v>8.6</v>
      </c>
      <c r="AN844" s="73">
        <v>9.9</v>
      </c>
      <c r="AO844" s="73">
        <v>11.2</v>
      </c>
      <c r="AP844" s="73">
        <v>13.5</v>
      </c>
      <c r="AQ844" s="73">
        <v>15.5</v>
      </c>
      <c r="AR844" s="73">
        <v>18.3</v>
      </c>
    </row>
    <row r="845" spans="31:44">
      <c r="AE845" s="51" t="str">
        <f>CONCATENATE(AF845,AG845,AH845)</f>
        <v>25257</v>
      </c>
      <c r="AF845" s="55">
        <v>25</v>
      </c>
      <c r="AG845" s="55">
        <v>25</v>
      </c>
      <c r="AH845" s="55">
        <v>7</v>
      </c>
      <c r="AI845" s="73">
        <v>2.2</v>
      </c>
      <c r="AJ845" s="73">
        <v>4.1</v>
      </c>
      <c r="AK845" s="73">
        <v>5.8</v>
      </c>
      <c r="AL845" s="73">
        <v>7.4</v>
      </c>
      <c r="AM845" s="73">
        <v>8.8</v>
      </c>
      <c r="AN845" s="73">
        <v>10.2</v>
      </c>
      <c r="AO845" s="73">
        <v>11.4</v>
      </c>
      <c r="AP845" s="73">
        <v>13.7</v>
      </c>
      <c r="AQ845" s="73">
        <v>15.8</v>
      </c>
      <c r="AR845" s="73">
        <v>18.6</v>
      </c>
    </row>
    <row r="846" spans="31:44">
      <c r="AE846" s="51" t="str">
        <f>CONCATENATE(AF846,AG846,AH846)</f>
        <v>26257</v>
      </c>
      <c r="AF846" s="55">
        <v>26</v>
      </c>
      <c r="AG846" s="55">
        <v>25</v>
      </c>
      <c r="AH846" s="55">
        <v>7</v>
      </c>
      <c r="AI846" s="73">
        <v>2.3</v>
      </c>
      <c r="AJ846" s="73">
        <v>4.2</v>
      </c>
      <c r="AK846" s="73">
        <v>6</v>
      </c>
      <c r="AL846" s="73">
        <v>7.6</v>
      </c>
      <c r="AM846" s="73">
        <v>9</v>
      </c>
      <c r="AN846" s="73">
        <v>10.4</v>
      </c>
      <c r="AO846" s="73">
        <v>11.7</v>
      </c>
      <c r="AP846" s="73">
        <v>14</v>
      </c>
      <c r="AQ846" s="73">
        <v>16.1</v>
      </c>
      <c r="AR846" s="73">
        <v>19</v>
      </c>
    </row>
    <row r="847" spans="31:44">
      <c r="AE847" s="51" t="str">
        <f>CONCATENATE(AF847,AG847,AH847)</f>
        <v>27257</v>
      </c>
      <c r="AF847" s="55">
        <v>27</v>
      </c>
      <c r="AG847" s="55">
        <v>25</v>
      </c>
      <c r="AH847" s="55">
        <v>7</v>
      </c>
      <c r="AI847" s="73">
        <v>2.3</v>
      </c>
      <c r="AJ847" s="73">
        <v>4.3</v>
      </c>
      <c r="AK847" s="73">
        <v>6.1</v>
      </c>
      <c r="AL847" s="73">
        <v>7.7</v>
      </c>
      <c r="AM847" s="73">
        <v>9.2</v>
      </c>
      <c r="AN847" s="73">
        <v>10.6</v>
      </c>
      <c r="AO847" s="73">
        <v>11.9</v>
      </c>
      <c r="AP847" s="73">
        <v>14.3</v>
      </c>
      <c r="AQ847" s="73">
        <v>16.5</v>
      </c>
      <c r="AR847" s="73">
        <v>19.3</v>
      </c>
    </row>
    <row r="848" spans="31:44">
      <c r="AE848" s="51" t="str">
        <f>CONCATENATE(AF848,AG848,AH848)</f>
        <v>28257</v>
      </c>
      <c r="AF848" s="55">
        <v>28</v>
      </c>
      <c r="AG848" s="55">
        <v>25</v>
      </c>
      <c r="AH848" s="55">
        <v>7</v>
      </c>
      <c r="AI848" s="73">
        <v>2.4</v>
      </c>
      <c r="AJ848" s="73">
        <v>4.4</v>
      </c>
      <c r="AK848" s="73">
        <v>6.2</v>
      </c>
      <c r="AL848" s="73">
        <v>7.9</v>
      </c>
      <c r="AM848" s="73">
        <v>9.5</v>
      </c>
      <c r="AN848" s="73">
        <v>10.9</v>
      </c>
      <c r="AO848" s="73">
        <v>12.2</v>
      </c>
      <c r="AP848" s="73">
        <v>14.6</v>
      </c>
      <c r="AQ848" s="73">
        <v>16.8</v>
      </c>
      <c r="AR848" s="73">
        <v>19.7</v>
      </c>
    </row>
    <row r="849" spans="31:44">
      <c r="AE849" s="51" t="str">
        <f>CONCATENATE(AF849,AG849,AH849)</f>
        <v>29257</v>
      </c>
      <c r="AF849" s="55">
        <v>29</v>
      </c>
      <c r="AG849" s="55">
        <v>25</v>
      </c>
      <c r="AH849" s="55">
        <v>7</v>
      </c>
      <c r="AI849" s="73">
        <v>2.4</v>
      </c>
      <c r="AJ849" s="73">
        <v>4.5</v>
      </c>
      <c r="AK849" s="73">
        <v>6.4</v>
      </c>
      <c r="AL849" s="73">
        <v>8.1</v>
      </c>
      <c r="AM849" s="73">
        <v>9.7</v>
      </c>
      <c r="AN849" s="73">
        <v>11.1</v>
      </c>
      <c r="AO849" s="73">
        <v>12.5</v>
      </c>
      <c r="AP849" s="73">
        <v>15</v>
      </c>
      <c r="AQ849" s="73">
        <v>17.2</v>
      </c>
      <c r="AR849" s="73">
        <v>20.1</v>
      </c>
    </row>
    <row r="850" spans="31:44">
      <c r="AE850" s="51" t="str">
        <f>CONCATENATE(AF850,AG850,AH850)</f>
        <v>30257</v>
      </c>
      <c r="AF850" s="55">
        <v>30</v>
      </c>
      <c r="AG850" s="55">
        <v>25</v>
      </c>
      <c r="AH850" s="55">
        <v>7</v>
      </c>
      <c r="AI850" s="73">
        <v>2.5</v>
      </c>
      <c r="AJ850" s="73">
        <v>4.7</v>
      </c>
      <c r="AK850" s="73">
        <v>6.6</v>
      </c>
      <c r="AL850" s="73">
        <v>8.3</v>
      </c>
      <c r="AM850" s="73">
        <v>9.9</v>
      </c>
      <c r="AN850" s="73">
        <v>11.4</v>
      </c>
      <c r="AO850" s="73">
        <v>12.8</v>
      </c>
      <c r="AP850" s="73">
        <v>15.3</v>
      </c>
      <c r="AQ850" s="73">
        <v>17.6</v>
      </c>
      <c r="AR850" s="73">
        <v>20.6</v>
      </c>
    </row>
    <row r="851" spans="31:44">
      <c r="AE851" s="51" t="str">
        <f>CONCATENATE(AF851,AG851,AH851)</f>
        <v>31257</v>
      </c>
      <c r="AF851" s="55">
        <v>31</v>
      </c>
      <c r="AG851" s="55">
        <v>25</v>
      </c>
      <c r="AH851" s="55">
        <v>7</v>
      </c>
      <c r="AI851" s="73">
        <v>2.6</v>
      </c>
      <c r="AJ851" s="73">
        <v>4.8</v>
      </c>
      <c r="AK851" s="73">
        <v>6.8</v>
      </c>
      <c r="AL851" s="73">
        <v>8.6</v>
      </c>
      <c r="AM851" s="73">
        <v>10.2</v>
      </c>
      <c r="AN851" s="73">
        <v>11.7</v>
      </c>
      <c r="AO851" s="73">
        <v>13.1</v>
      </c>
      <c r="AP851" s="73">
        <v>15.7</v>
      </c>
      <c r="AQ851" s="73">
        <v>18</v>
      </c>
      <c r="AR851" s="73">
        <v>21.1</v>
      </c>
    </row>
    <row r="852" spans="31:44">
      <c r="AE852" s="51" t="str">
        <f>CONCATENATE(AF852,AG852,AH852)</f>
        <v>32257</v>
      </c>
      <c r="AF852" s="55">
        <v>32</v>
      </c>
      <c r="AG852" s="55">
        <v>25</v>
      </c>
      <c r="AH852" s="55">
        <v>7</v>
      </c>
      <c r="AI852" s="73">
        <v>2.6</v>
      </c>
      <c r="AJ852" s="73">
        <v>4.9</v>
      </c>
      <c r="AK852" s="73">
        <v>7</v>
      </c>
      <c r="AL852" s="73">
        <v>8.8</v>
      </c>
      <c r="AM852" s="73">
        <v>10.5</v>
      </c>
      <c r="AN852" s="73">
        <v>12.1</v>
      </c>
      <c r="AO852" s="73">
        <v>13.5</v>
      </c>
      <c r="AP852" s="73">
        <v>16.2</v>
      </c>
      <c r="AQ852" s="73">
        <v>18.5</v>
      </c>
      <c r="AR852" s="73">
        <v>21.7</v>
      </c>
    </row>
    <row r="853" spans="31:44">
      <c r="AE853" s="51" t="str">
        <f>CONCATENATE(AF853,AG853,AH853)</f>
        <v>33257</v>
      </c>
      <c r="AF853" s="55">
        <v>33</v>
      </c>
      <c r="AG853" s="55">
        <v>25</v>
      </c>
      <c r="AH853" s="55">
        <v>7</v>
      </c>
      <c r="AI853" s="73">
        <v>2.7</v>
      </c>
      <c r="AJ853" s="73">
        <v>5.1</v>
      </c>
      <c r="AK853" s="73">
        <v>7.2</v>
      </c>
      <c r="AL853" s="73">
        <v>9.1</v>
      </c>
      <c r="AM853" s="73">
        <v>10.8</v>
      </c>
      <c r="AN853" s="73">
        <v>12.4</v>
      </c>
      <c r="AO853" s="73">
        <v>13.9</v>
      </c>
      <c r="AP853" s="73">
        <v>16.7</v>
      </c>
      <c r="AQ853" s="73">
        <v>19.1</v>
      </c>
      <c r="AR853" s="73">
        <v>22.4</v>
      </c>
    </row>
    <row r="854" spans="31:44">
      <c r="AE854" s="51" t="str">
        <f>CONCATENATE(AF854,AG854,AH854)</f>
        <v>34257</v>
      </c>
      <c r="AF854" s="55">
        <v>34</v>
      </c>
      <c r="AG854" s="55">
        <v>25</v>
      </c>
      <c r="AH854" s="55">
        <v>7</v>
      </c>
      <c r="AI854" s="73">
        <v>2.8</v>
      </c>
      <c r="AJ854" s="73">
        <v>5.3</v>
      </c>
      <c r="AK854" s="73">
        <v>7.4</v>
      </c>
      <c r="AL854" s="73">
        <v>9.4</v>
      </c>
      <c r="AM854" s="73">
        <v>11.2</v>
      </c>
      <c r="AN854" s="73">
        <v>12.8</v>
      </c>
      <c r="AO854" s="73">
        <v>14.4</v>
      </c>
      <c r="AP854" s="73">
        <v>17.2</v>
      </c>
      <c r="AQ854" s="73">
        <v>19.7</v>
      </c>
      <c r="AR854" s="73">
        <v>23.1</v>
      </c>
    </row>
    <row r="855" spans="31:44">
      <c r="AE855" s="51" t="str">
        <f>CONCATENATE(AF855,AG855,AH855)</f>
        <v>35257</v>
      </c>
      <c r="AF855" s="55">
        <v>35</v>
      </c>
      <c r="AG855" s="55">
        <v>25</v>
      </c>
      <c r="AH855" s="55">
        <v>7</v>
      </c>
      <c r="AI855" s="73">
        <v>2.9</v>
      </c>
      <c r="AJ855" s="73">
        <v>5.4</v>
      </c>
      <c r="AK855" s="73">
        <v>7.7</v>
      </c>
      <c r="AL855" s="73">
        <v>9.7</v>
      </c>
      <c r="AM855" s="73">
        <v>11.6</v>
      </c>
      <c r="AN855" s="73">
        <v>13.3</v>
      </c>
      <c r="AO855" s="73">
        <v>14.9</v>
      </c>
      <c r="AP855" s="73">
        <v>17.8</v>
      </c>
      <c r="AQ855" s="73">
        <v>20.5</v>
      </c>
      <c r="AR855" s="73">
        <v>24</v>
      </c>
    </row>
    <row r="856" spans="31:44">
      <c r="AE856" s="51" t="str">
        <f>CONCATENATE(AF856,AG856,AH856)</f>
        <v>36257</v>
      </c>
      <c r="AF856" s="55">
        <v>36</v>
      </c>
      <c r="AG856" s="55">
        <v>25</v>
      </c>
      <c r="AH856" s="55">
        <v>7</v>
      </c>
      <c r="AI856" s="73">
        <v>3</v>
      </c>
      <c r="AJ856" s="73">
        <v>5.6</v>
      </c>
      <c r="AK856" s="73">
        <v>8</v>
      </c>
      <c r="AL856" s="73">
        <v>10.1</v>
      </c>
      <c r="AM856" s="73">
        <v>12</v>
      </c>
      <c r="AN856" s="73">
        <v>13.8</v>
      </c>
      <c r="AO856" s="73">
        <v>15.5</v>
      </c>
      <c r="AP856" s="73">
        <v>18.5</v>
      </c>
      <c r="AQ856" s="73">
        <v>21.3</v>
      </c>
      <c r="AR856" s="73">
        <v>25</v>
      </c>
    </row>
    <row r="857" spans="31:44">
      <c r="AE857" s="51" t="str">
        <f>CONCATENATE(AF857,AG857,AH857)</f>
        <v>37257</v>
      </c>
      <c r="AF857" s="55">
        <v>37</v>
      </c>
      <c r="AG857" s="55">
        <v>25</v>
      </c>
      <c r="AH857" s="55">
        <v>7</v>
      </c>
      <c r="AI857" s="73">
        <v>3.1</v>
      </c>
      <c r="AJ857" s="73">
        <v>5.9</v>
      </c>
      <c r="AK857" s="73">
        <v>8.3</v>
      </c>
      <c r="AL857" s="73">
        <v>10.5</v>
      </c>
      <c r="AM857" s="73">
        <v>12.5</v>
      </c>
      <c r="AN857" s="73">
        <v>14.4</v>
      </c>
      <c r="AO857" s="73">
        <v>16.1</v>
      </c>
      <c r="AP857" s="73">
        <v>19.3</v>
      </c>
      <c r="AQ857" s="73">
        <v>22.2</v>
      </c>
      <c r="AR857" s="73">
        <v>26.1</v>
      </c>
    </row>
    <row r="858" spans="31:44">
      <c r="AE858" s="51" t="str">
        <f>CONCATENATE(AF858,AG858,AH858)</f>
        <v>38257</v>
      </c>
      <c r="AF858" s="55">
        <v>38</v>
      </c>
      <c r="AG858" s="55">
        <v>25</v>
      </c>
      <c r="AH858" s="55">
        <v>7</v>
      </c>
      <c r="AI858" s="73">
        <v>3.3</v>
      </c>
      <c r="AJ858" s="73">
        <v>6.1</v>
      </c>
      <c r="AK858" s="73">
        <v>8.6</v>
      </c>
      <c r="AL858" s="73">
        <v>10.9</v>
      </c>
      <c r="AM858" s="73">
        <v>13</v>
      </c>
      <c r="AN858" s="73">
        <v>15</v>
      </c>
      <c r="AO858" s="73">
        <v>16.8</v>
      </c>
      <c r="AP858" s="73">
        <v>20.2</v>
      </c>
      <c r="AQ858" s="73">
        <v>23.2</v>
      </c>
      <c r="AR858" s="73">
        <v>27.3</v>
      </c>
    </row>
    <row r="859" spans="31:44">
      <c r="AE859" s="51" t="str">
        <f>CONCATENATE(AF859,AG859,AH859)</f>
        <v>39257</v>
      </c>
      <c r="AF859" s="55">
        <v>39</v>
      </c>
      <c r="AG859" s="55">
        <v>25</v>
      </c>
      <c r="AH859" s="55">
        <v>7</v>
      </c>
      <c r="AI859" s="73">
        <v>3.4</v>
      </c>
      <c r="AJ859" s="73">
        <v>6.4</v>
      </c>
      <c r="AK859" s="73">
        <v>9</v>
      </c>
      <c r="AL859" s="73">
        <v>11.4</v>
      </c>
      <c r="AM859" s="73">
        <v>13.6</v>
      </c>
      <c r="AN859" s="73">
        <v>15.7</v>
      </c>
      <c r="AO859" s="73">
        <v>17.6</v>
      </c>
      <c r="AP859" s="73">
        <v>21.2</v>
      </c>
      <c r="AQ859" s="73">
        <v>24.4</v>
      </c>
      <c r="AR859" s="73">
        <v>28.7</v>
      </c>
    </row>
    <row r="860" spans="31:44">
      <c r="AE860" s="51" t="str">
        <f>CONCATENATE(AF860,AG860,AH860)</f>
        <v>40257</v>
      </c>
      <c r="AF860" s="55">
        <v>40</v>
      </c>
      <c r="AG860" s="55">
        <v>25</v>
      </c>
      <c r="AH860" s="55">
        <v>7</v>
      </c>
      <c r="AI860" s="73">
        <v>3.6</v>
      </c>
      <c r="AJ860" s="73">
        <v>6.7</v>
      </c>
      <c r="AK860" s="73">
        <v>9.4</v>
      </c>
      <c r="AL860" s="73">
        <v>12</v>
      </c>
      <c r="AM860" s="73">
        <v>14.3</v>
      </c>
      <c r="AN860" s="73">
        <v>16.5</v>
      </c>
      <c r="AO860" s="73">
        <v>18.5</v>
      </c>
      <c r="AP860" s="73">
        <v>22.3</v>
      </c>
      <c r="AQ860" s="73">
        <v>25.7</v>
      </c>
      <c r="AR860" s="73">
        <v>30.3</v>
      </c>
    </row>
    <row r="861" spans="31:44">
      <c r="AE861" s="51" t="str">
        <f>CONCATENATE(AF861,AG861,AH861)</f>
        <v>41257</v>
      </c>
      <c r="AF861" s="55">
        <v>41</v>
      </c>
      <c r="AG861" s="55">
        <v>25</v>
      </c>
      <c r="AH861" s="55">
        <v>7</v>
      </c>
      <c r="AI861" s="73">
        <v>3.7</v>
      </c>
      <c r="AJ861" s="73">
        <v>7</v>
      </c>
      <c r="AK861" s="73">
        <v>9.9</v>
      </c>
      <c r="AL861" s="73">
        <v>12.6</v>
      </c>
      <c r="AM861" s="73">
        <v>15.1</v>
      </c>
      <c r="AN861" s="73">
        <v>17.4</v>
      </c>
      <c r="AO861" s="73">
        <v>19.5</v>
      </c>
      <c r="AP861" s="73">
        <v>23.5</v>
      </c>
      <c r="AQ861" s="73">
        <v>27.1</v>
      </c>
      <c r="AR861" s="73">
        <v>32.1</v>
      </c>
    </row>
    <row r="862" spans="31:44">
      <c r="AE862" s="51" t="str">
        <f>CONCATENATE(AF862,AG862,AH862)</f>
        <v>42257</v>
      </c>
      <c r="AF862" s="55">
        <v>42</v>
      </c>
      <c r="AG862" s="55">
        <v>25</v>
      </c>
      <c r="AH862" s="55">
        <v>7</v>
      </c>
      <c r="AI862" s="73">
        <v>3.9</v>
      </c>
      <c r="AJ862" s="73">
        <v>7.4</v>
      </c>
      <c r="AK862" s="73">
        <v>10.5</v>
      </c>
      <c r="AL862" s="73">
        <v>13.3</v>
      </c>
      <c r="AM862" s="73">
        <v>15.9</v>
      </c>
      <c r="AN862" s="73">
        <v>18.3</v>
      </c>
      <c r="AO862" s="73">
        <v>20.6</v>
      </c>
      <c r="AP862" s="73">
        <v>24.9</v>
      </c>
      <c r="AQ862" s="73">
        <v>28.8</v>
      </c>
      <c r="AR862" s="73">
        <v>34.1</v>
      </c>
    </row>
    <row r="863" spans="31:44">
      <c r="AE863" s="51" t="str">
        <f>CONCATENATE(AF863,AG863,AH863)</f>
        <v>43257</v>
      </c>
      <c r="AF863" s="55">
        <v>43</v>
      </c>
      <c r="AG863" s="55">
        <v>25</v>
      </c>
      <c r="AH863" s="55">
        <v>7</v>
      </c>
      <c r="AI863" s="73">
        <v>4.1</v>
      </c>
      <c r="AJ863" s="73">
        <v>7.8</v>
      </c>
      <c r="AK863" s="73">
        <v>11</v>
      </c>
      <c r="AL863" s="73">
        <v>14</v>
      </c>
      <c r="AM863" s="73">
        <v>16.8</v>
      </c>
      <c r="AN863" s="73">
        <v>19.4</v>
      </c>
      <c r="AO863" s="73">
        <v>21.9</v>
      </c>
      <c r="AP863" s="73">
        <v>26.4</v>
      </c>
      <c r="AQ863" s="73">
        <v>30.6</v>
      </c>
      <c r="AR863" s="73">
        <v>36.4</v>
      </c>
    </row>
    <row r="864" spans="31:44">
      <c r="AE864" s="51" t="str">
        <f>CONCATENATE(AF864,AG864,AH864)</f>
        <v>44257</v>
      </c>
      <c r="AF864" s="55">
        <v>44</v>
      </c>
      <c r="AG864" s="55">
        <v>25</v>
      </c>
      <c r="AH864" s="55">
        <v>7</v>
      </c>
      <c r="AI864" s="73">
        <v>4.4</v>
      </c>
      <c r="AJ864" s="73">
        <v>8.2</v>
      </c>
      <c r="AK864" s="73">
        <v>11.7</v>
      </c>
      <c r="AL864" s="73">
        <v>14.9</v>
      </c>
      <c r="AM864" s="73">
        <v>17.9</v>
      </c>
      <c r="AN864" s="73">
        <v>20.7</v>
      </c>
      <c r="AO864" s="73">
        <v>23.3</v>
      </c>
      <c r="AP864" s="73">
        <v>28.2</v>
      </c>
      <c r="AQ864" s="73">
        <v>32.7</v>
      </c>
      <c r="AR864" s="73">
        <v>39</v>
      </c>
    </row>
    <row r="865" spans="31:44">
      <c r="AE865" s="51" t="str">
        <f>CONCATENATE(AF865,AG865,AH865)</f>
        <v>45257</v>
      </c>
      <c r="AF865" s="55">
        <v>45</v>
      </c>
      <c r="AG865" s="55">
        <v>25</v>
      </c>
      <c r="AH865" s="55">
        <v>7</v>
      </c>
      <c r="AI865" s="73">
        <v>4.6</v>
      </c>
      <c r="AJ865" s="73">
        <v>8.7</v>
      </c>
      <c r="AK865" s="73">
        <v>12.4</v>
      </c>
      <c r="AL865" s="73">
        <v>15.9</v>
      </c>
      <c r="AM865" s="73">
        <v>19</v>
      </c>
      <c r="AN865" s="73">
        <v>22</v>
      </c>
      <c r="AO865" s="73">
        <v>24.9</v>
      </c>
      <c r="AP865" s="73">
        <v>30.2</v>
      </c>
      <c r="AQ865" s="73">
        <v>35.1</v>
      </c>
      <c r="AR865" s="73">
        <v>41.9</v>
      </c>
    </row>
    <row r="866" spans="31:44">
      <c r="AE866" s="51" t="str">
        <f>CONCATENATE(AF866,AG866,AH866)</f>
        <v>46257</v>
      </c>
      <c r="AF866" s="55">
        <v>46</v>
      </c>
      <c r="AG866" s="55">
        <v>25</v>
      </c>
      <c r="AH866" s="55">
        <v>7</v>
      </c>
      <c r="AI866" s="73">
        <v>4.9</v>
      </c>
      <c r="AJ866" s="73">
        <v>9.3</v>
      </c>
      <c r="AK866" s="73">
        <v>13.3</v>
      </c>
      <c r="AL866" s="73">
        <v>16.9</v>
      </c>
      <c r="AM866" s="73">
        <v>20.4</v>
      </c>
      <c r="AN866" s="73">
        <v>23.6</v>
      </c>
      <c r="AO866" s="73">
        <v>26.7</v>
      </c>
      <c r="AP866" s="73">
        <v>32.4</v>
      </c>
      <c r="AQ866" s="73">
        <v>37.7</v>
      </c>
      <c r="AR866" s="73">
        <v>45.1</v>
      </c>
    </row>
    <row r="867" spans="31:44">
      <c r="AE867" s="51" t="str">
        <f>CONCATENATE(AF867,AG867,AH867)</f>
        <v>47257</v>
      </c>
      <c r="AF867" s="55">
        <v>47</v>
      </c>
      <c r="AG867" s="55">
        <v>25</v>
      </c>
      <c r="AH867" s="55">
        <v>7</v>
      </c>
      <c r="AI867" s="73">
        <v>5.2</v>
      </c>
      <c r="AJ867" s="73">
        <v>9.9</v>
      </c>
      <c r="AK867" s="73">
        <v>14.2</v>
      </c>
      <c r="AL867" s="73">
        <v>18.1</v>
      </c>
      <c r="AM867" s="73">
        <v>21.8</v>
      </c>
      <c r="AN867" s="73">
        <v>25.3</v>
      </c>
      <c r="AO867" s="73">
        <v>28.6</v>
      </c>
      <c r="AP867" s="73">
        <v>34.9</v>
      </c>
      <c r="AQ867" s="73">
        <v>40.6</v>
      </c>
      <c r="AR867" s="73">
        <v>48.7</v>
      </c>
    </row>
    <row r="868" spans="31:44">
      <c r="AE868" s="51" t="str">
        <f>CONCATENATE(AF868,AG868,AH868)</f>
        <v>48257</v>
      </c>
      <c r="AF868" s="55">
        <v>48</v>
      </c>
      <c r="AG868" s="55">
        <v>25</v>
      </c>
      <c r="AH868" s="55">
        <v>7</v>
      </c>
      <c r="AI868" s="73">
        <v>5.6</v>
      </c>
      <c r="AJ868" s="73">
        <v>10.6</v>
      </c>
      <c r="AK868" s="73">
        <v>15.2</v>
      </c>
      <c r="AL868" s="73">
        <v>19.5</v>
      </c>
      <c r="AM868" s="73">
        <v>23.5</v>
      </c>
      <c r="AN868" s="73">
        <v>27.2</v>
      </c>
      <c r="AO868" s="73">
        <v>30.8</v>
      </c>
      <c r="AP868" s="73">
        <v>37.6</v>
      </c>
      <c r="AQ868" s="73">
        <v>43.9</v>
      </c>
      <c r="AR868" s="73">
        <v>52.7</v>
      </c>
    </row>
    <row r="869" spans="31:44">
      <c r="AE869" s="51" t="str">
        <f>CONCATENATE(AF869,AG869,AH869)</f>
        <v>49257</v>
      </c>
      <c r="AF869" s="55">
        <v>49</v>
      </c>
      <c r="AG869" s="55">
        <v>25</v>
      </c>
      <c r="AH869" s="55">
        <v>7</v>
      </c>
      <c r="AI869" s="73">
        <v>6</v>
      </c>
      <c r="AJ869" s="73">
        <v>11.4</v>
      </c>
      <c r="AK869" s="73">
        <v>16.4</v>
      </c>
      <c r="AL869" s="73">
        <v>21</v>
      </c>
      <c r="AM869" s="73">
        <v>25.3</v>
      </c>
      <c r="AN869" s="73">
        <v>29.4</v>
      </c>
      <c r="AO869" s="73">
        <v>33.3</v>
      </c>
      <c r="AP869" s="73">
        <v>40.6</v>
      </c>
      <c r="AQ869" s="73">
        <v>47.5</v>
      </c>
      <c r="AR869" s="73">
        <v>57.1</v>
      </c>
    </row>
    <row r="870" spans="31:44">
      <c r="AE870" s="51" t="str">
        <f>CONCATENATE(AF870,AG870,AH870)</f>
        <v>50257</v>
      </c>
      <c r="AF870" s="55">
        <v>50</v>
      </c>
      <c r="AG870" s="55">
        <v>25</v>
      </c>
      <c r="AH870" s="55">
        <v>7</v>
      </c>
      <c r="AI870" s="73">
        <v>6.5</v>
      </c>
      <c r="AJ870" s="73">
        <v>12.3</v>
      </c>
      <c r="AK870" s="73">
        <v>17.6</v>
      </c>
      <c r="AL870" s="73">
        <v>22.6</v>
      </c>
      <c r="AM870" s="73">
        <v>27.3</v>
      </c>
      <c r="AN870" s="73">
        <v>31.8</v>
      </c>
      <c r="AO870" s="73">
        <v>36</v>
      </c>
      <c r="AP870" s="73">
        <v>44</v>
      </c>
      <c r="AQ870" s="73">
        <v>51.5</v>
      </c>
      <c r="AR870" s="73">
        <v>62</v>
      </c>
    </row>
    <row r="871" spans="31:44">
      <c r="AE871" s="51" t="str">
        <f>CONCATENATE(AF871,AG871,AH871)</f>
        <v>51257</v>
      </c>
      <c r="AF871" s="55">
        <v>51</v>
      </c>
      <c r="AG871" s="55">
        <v>25</v>
      </c>
      <c r="AH871" s="55">
        <v>7</v>
      </c>
      <c r="AI871" s="73">
        <v>7</v>
      </c>
      <c r="AJ871" s="73">
        <v>13.3</v>
      </c>
      <c r="AK871" s="73">
        <v>19</v>
      </c>
      <c r="AL871" s="73">
        <v>24.5</v>
      </c>
      <c r="AM871" s="73">
        <v>29.5</v>
      </c>
      <c r="AN871" s="73">
        <v>34.4</v>
      </c>
      <c r="AO871" s="73">
        <v>39</v>
      </c>
      <c r="AP871" s="73">
        <v>47.7</v>
      </c>
      <c r="AQ871" s="73">
        <v>55.8</v>
      </c>
      <c r="AR871" s="73">
        <v>67.3</v>
      </c>
    </row>
    <row r="872" spans="31:44">
      <c r="AE872" s="51" t="str">
        <f>CONCATENATE(AF872,AG872,AH872)</f>
        <v>52257</v>
      </c>
      <c r="AF872" s="55">
        <v>52</v>
      </c>
      <c r="AG872" s="55">
        <v>25</v>
      </c>
      <c r="AH872" s="55">
        <v>7</v>
      </c>
      <c r="AI872" s="73">
        <v>7.5</v>
      </c>
      <c r="AJ872" s="73">
        <v>14.3</v>
      </c>
      <c r="AK872" s="73">
        <v>20.6</v>
      </c>
      <c r="AL872" s="73">
        <v>26.5</v>
      </c>
      <c r="AM872" s="73">
        <v>32</v>
      </c>
      <c r="AN872" s="73">
        <v>37.3</v>
      </c>
      <c r="AO872" s="73">
        <v>42.3</v>
      </c>
      <c r="AP872" s="73">
        <v>51.8</v>
      </c>
      <c r="AQ872" s="73">
        <v>60.6</v>
      </c>
      <c r="AR872" s="73">
        <v>73</v>
      </c>
    </row>
    <row r="873" spans="31:44">
      <c r="AE873" s="51" t="str">
        <f>CONCATENATE(AF873,AG873,AH873)</f>
        <v>53257</v>
      </c>
      <c r="AF873" s="55">
        <v>53</v>
      </c>
      <c r="AG873" s="55">
        <v>25</v>
      </c>
      <c r="AH873" s="55">
        <v>7</v>
      </c>
      <c r="AI873" s="73">
        <v>8.2</v>
      </c>
      <c r="AJ873" s="73">
        <v>15.5</v>
      </c>
      <c r="AK873" s="73">
        <v>22.4</v>
      </c>
      <c r="AL873" s="73">
        <v>28.8</v>
      </c>
      <c r="AM873" s="73">
        <v>34.8</v>
      </c>
      <c r="AN873" s="73">
        <v>40.5</v>
      </c>
      <c r="AO873" s="73">
        <v>46</v>
      </c>
      <c r="AP873" s="73">
        <v>56.3</v>
      </c>
      <c r="AQ873" s="73">
        <v>65.9</v>
      </c>
      <c r="AR873" s="73">
        <v>79.4</v>
      </c>
    </row>
    <row r="874" spans="31:44">
      <c r="AE874" s="51" t="str">
        <f>CONCATENATE(AF874,AG874,AH874)</f>
        <v>54257</v>
      </c>
      <c r="AF874" s="55">
        <v>54</v>
      </c>
      <c r="AG874" s="55">
        <v>25</v>
      </c>
      <c r="AH874" s="55">
        <v>7</v>
      </c>
      <c r="AI874" s="73">
        <v>8.9</v>
      </c>
      <c r="AJ874" s="73">
        <v>16.9</v>
      </c>
      <c r="AK874" s="73">
        <v>24.4</v>
      </c>
      <c r="AL874" s="73">
        <v>31.3</v>
      </c>
      <c r="AM874" s="73">
        <v>37.9</v>
      </c>
      <c r="AN874" s="73">
        <v>44.1</v>
      </c>
      <c r="AO874" s="73">
        <v>50.1</v>
      </c>
      <c r="AP874" s="73">
        <v>61.3</v>
      </c>
      <c r="AQ874" s="73">
        <v>71.7</v>
      </c>
      <c r="AR874" s="73">
        <v>87.1</v>
      </c>
    </row>
    <row r="875" spans="31:44">
      <c r="AE875" s="51" t="str">
        <f>CONCATENATE(AF875,AG875,AH875)</f>
        <v>55257</v>
      </c>
      <c r="AF875" s="55">
        <v>55</v>
      </c>
      <c r="AG875" s="55">
        <v>25</v>
      </c>
      <c r="AH875" s="55">
        <v>7</v>
      </c>
      <c r="AI875" s="73">
        <v>9.7</v>
      </c>
      <c r="AJ875" s="73">
        <v>18.5</v>
      </c>
      <c r="AK875" s="73">
        <v>26.6</v>
      </c>
      <c r="AL875" s="73">
        <v>34.2</v>
      </c>
      <c r="AM875" s="73">
        <v>41.4</v>
      </c>
      <c r="AN875" s="73">
        <v>48.2</v>
      </c>
      <c r="AO875" s="73">
        <v>54.6</v>
      </c>
      <c r="AP875" s="73">
        <v>66.8</v>
      </c>
      <c r="AQ875" s="73">
        <v>78.1</v>
      </c>
      <c r="AR875" s="73">
        <v>97.7</v>
      </c>
    </row>
    <row r="876" spans="31:44">
      <c r="AE876" s="51" t="str">
        <f>CONCATENATE(AF876,AG876,AH876)</f>
        <v>182510</v>
      </c>
      <c r="AF876" s="55">
        <v>18</v>
      </c>
      <c r="AG876" s="55">
        <v>25</v>
      </c>
      <c r="AH876" s="55">
        <v>10</v>
      </c>
      <c r="AI876" s="73">
        <v>1.2</v>
      </c>
      <c r="AJ876" s="73">
        <v>2.2</v>
      </c>
      <c r="AK876" s="73">
        <v>3.1</v>
      </c>
      <c r="AL876" s="73">
        <v>3.9</v>
      </c>
      <c r="AM876" s="73">
        <v>4.7</v>
      </c>
      <c r="AN876" s="73">
        <v>5.4</v>
      </c>
      <c r="AO876" s="73">
        <v>6.1</v>
      </c>
      <c r="AP876" s="73">
        <v>7.3</v>
      </c>
      <c r="AQ876" s="73">
        <v>8.3</v>
      </c>
      <c r="AR876" s="73">
        <v>9.8</v>
      </c>
    </row>
    <row r="877" spans="31:44">
      <c r="AE877" s="51" t="str">
        <f>CONCATENATE(AF877,AG877,AH877)</f>
        <v>192510</v>
      </c>
      <c r="AF877" s="55">
        <v>19</v>
      </c>
      <c r="AG877" s="55">
        <v>25</v>
      </c>
      <c r="AH877" s="55">
        <v>10</v>
      </c>
      <c r="AI877" s="73">
        <v>1.2</v>
      </c>
      <c r="AJ877" s="73">
        <v>2.3</v>
      </c>
      <c r="AK877" s="73">
        <v>3.2</v>
      </c>
      <c r="AL877" s="73">
        <v>4</v>
      </c>
      <c r="AM877" s="73">
        <v>4.8</v>
      </c>
      <c r="AN877" s="73">
        <v>5.5</v>
      </c>
      <c r="AO877" s="73">
        <v>6.2</v>
      </c>
      <c r="AP877" s="73">
        <v>7.4</v>
      </c>
      <c r="AQ877" s="73">
        <v>8.5</v>
      </c>
      <c r="AR877" s="73">
        <v>10</v>
      </c>
    </row>
    <row r="878" spans="31:44">
      <c r="AE878" s="51" t="str">
        <f>CONCATENATE(AF878,AG878,AH878)</f>
        <v>202510</v>
      </c>
      <c r="AF878" s="55">
        <v>20</v>
      </c>
      <c r="AG878" s="55">
        <v>25</v>
      </c>
      <c r="AH878" s="55">
        <v>10</v>
      </c>
      <c r="AI878" s="73">
        <v>1.3</v>
      </c>
      <c r="AJ878" s="73">
        <v>2.3</v>
      </c>
      <c r="AK878" s="73">
        <v>3.3</v>
      </c>
      <c r="AL878" s="73">
        <v>4.1</v>
      </c>
      <c r="AM878" s="73">
        <v>4.9</v>
      </c>
      <c r="AN878" s="73">
        <v>5.6</v>
      </c>
      <c r="AO878" s="73">
        <v>6.3</v>
      </c>
      <c r="AP878" s="73">
        <v>7.6</v>
      </c>
      <c r="AQ878" s="73">
        <v>8.7</v>
      </c>
      <c r="AR878" s="73">
        <v>10.1</v>
      </c>
    </row>
    <row r="879" spans="31:44">
      <c r="AE879" s="51" t="str">
        <f>CONCATENATE(AF879,AG879,AH879)</f>
        <v>212510</v>
      </c>
      <c r="AF879" s="55">
        <v>21</v>
      </c>
      <c r="AG879" s="55">
        <v>25</v>
      </c>
      <c r="AH879" s="55">
        <v>10</v>
      </c>
      <c r="AI879" s="73">
        <v>1.3</v>
      </c>
      <c r="AJ879" s="73">
        <v>2.4</v>
      </c>
      <c r="AK879" s="73">
        <v>3.3</v>
      </c>
      <c r="AL879" s="73">
        <v>4.2</v>
      </c>
      <c r="AM879" s="73">
        <v>5</v>
      </c>
      <c r="AN879" s="73">
        <v>5.8</v>
      </c>
      <c r="AO879" s="73">
        <v>6.4</v>
      </c>
      <c r="AP879" s="73">
        <v>7.7</v>
      </c>
      <c r="AQ879" s="73">
        <v>8.8</v>
      </c>
      <c r="AR879" s="73">
        <v>10.3</v>
      </c>
    </row>
    <row r="880" spans="31:44">
      <c r="AE880" s="51" t="str">
        <f>CONCATENATE(AF880,AG880,AH880)</f>
        <v>222510</v>
      </c>
      <c r="AF880" s="55">
        <v>22</v>
      </c>
      <c r="AG880" s="55">
        <v>25</v>
      </c>
      <c r="AH880" s="55">
        <v>10</v>
      </c>
      <c r="AI880" s="73">
        <v>1.3</v>
      </c>
      <c r="AJ880" s="73">
        <v>2.4</v>
      </c>
      <c r="AK880" s="73">
        <v>3.4</v>
      </c>
      <c r="AL880" s="73">
        <v>4.3</v>
      </c>
      <c r="AM880" s="73">
        <v>5.1</v>
      </c>
      <c r="AN880" s="73">
        <v>5.9</v>
      </c>
      <c r="AO880" s="73">
        <v>6.5</v>
      </c>
      <c r="AP880" s="73">
        <v>7.8</v>
      </c>
      <c r="AQ880" s="73">
        <v>8.9</v>
      </c>
      <c r="AR880" s="73">
        <v>10.4</v>
      </c>
    </row>
    <row r="881" spans="31:44">
      <c r="AE881" s="51" t="str">
        <f>CONCATENATE(AF881,AG881,AH881)</f>
        <v>232510</v>
      </c>
      <c r="AF881" s="55">
        <v>23</v>
      </c>
      <c r="AG881" s="55">
        <v>25</v>
      </c>
      <c r="AH881" s="55">
        <v>10</v>
      </c>
      <c r="AI881" s="73">
        <v>1.4</v>
      </c>
      <c r="AJ881" s="73">
        <v>2.5</v>
      </c>
      <c r="AK881" s="73">
        <v>3.5</v>
      </c>
      <c r="AL881" s="73">
        <v>4.4</v>
      </c>
      <c r="AM881" s="73">
        <v>5.2</v>
      </c>
      <c r="AN881" s="73">
        <v>5.9</v>
      </c>
      <c r="AO881" s="73">
        <v>6.6</v>
      </c>
      <c r="AP881" s="73">
        <v>7.9</v>
      </c>
      <c r="AQ881" s="73">
        <v>9</v>
      </c>
      <c r="AR881" s="73">
        <v>10.5</v>
      </c>
    </row>
    <row r="882" spans="31:44">
      <c r="AE882" s="51" t="str">
        <f>CONCATENATE(AF882,AG882,AH882)</f>
        <v>242510</v>
      </c>
      <c r="AF882" s="55">
        <v>24</v>
      </c>
      <c r="AG882" s="55">
        <v>25</v>
      </c>
      <c r="AH882" s="55">
        <v>10</v>
      </c>
      <c r="AI882" s="73">
        <v>1.4</v>
      </c>
      <c r="AJ882" s="73">
        <v>2.5</v>
      </c>
      <c r="AK882" s="73">
        <v>3.6</v>
      </c>
      <c r="AL882" s="73">
        <v>4.5</v>
      </c>
      <c r="AM882" s="73">
        <v>5.3</v>
      </c>
      <c r="AN882" s="73">
        <v>6</v>
      </c>
      <c r="AO882" s="73">
        <v>6.7</v>
      </c>
      <c r="AP882" s="73">
        <v>8</v>
      </c>
      <c r="AQ882" s="73">
        <v>9.1</v>
      </c>
      <c r="AR882" s="73">
        <v>10.5</v>
      </c>
    </row>
    <row r="883" spans="31:44">
      <c r="AE883" s="51" t="str">
        <f>CONCATENATE(AF883,AG883,AH883)</f>
        <v>252510</v>
      </c>
      <c r="AF883" s="55">
        <v>25</v>
      </c>
      <c r="AG883" s="55">
        <v>25</v>
      </c>
      <c r="AH883" s="55">
        <v>10</v>
      </c>
      <c r="AI883" s="73">
        <v>1.3</v>
      </c>
      <c r="AJ883" s="73">
        <v>2.5</v>
      </c>
      <c r="AK883" s="73">
        <v>3.5</v>
      </c>
      <c r="AL883" s="73">
        <v>4.4</v>
      </c>
      <c r="AM883" s="73">
        <v>5.2</v>
      </c>
      <c r="AN883" s="73">
        <v>6</v>
      </c>
      <c r="AO883" s="73">
        <v>6.7</v>
      </c>
      <c r="AP883" s="73">
        <v>7.9</v>
      </c>
      <c r="AQ883" s="73">
        <v>9</v>
      </c>
      <c r="AR883" s="73">
        <v>10.4</v>
      </c>
    </row>
    <row r="884" spans="31:44">
      <c r="AE884" s="51" t="str">
        <f>CONCATENATE(AF884,AG884,AH884)</f>
        <v>262510</v>
      </c>
      <c r="AF884" s="55">
        <v>26</v>
      </c>
      <c r="AG884" s="55">
        <v>25</v>
      </c>
      <c r="AH884" s="55">
        <v>10</v>
      </c>
      <c r="AI884" s="73">
        <v>1.4</v>
      </c>
      <c r="AJ884" s="73">
        <v>2.6</v>
      </c>
      <c r="AK884" s="73">
        <v>3.6</v>
      </c>
      <c r="AL884" s="73">
        <v>4.5</v>
      </c>
      <c r="AM884" s="73">
        <v>5.3</v>
      </c>
      <c r="AN884" s="73">
        <v>6.1</v>
      </c>
      <c r="AO884" s="73">
        <v>6.8</v>
      </c>
      <c r="AP884" s="73">
        <v>8</v>
      </c>
      <c r="AQ884" s="73">
        <v>9.1</v>
      </c>
      <c r="AR884" s="73">
        <v>10.5</v>
      </c>
    </row>
    <row r="885" spans="31:44">
      <c r="AE885" s="51" t="str">
        <f>CONCATENATE(AF885,AG885,AH885)</f>
        <v>272510</v>
      </c>
      <c r="AF885" s="55">
        <v>27</v>
      </c>
      <c r="AG885" s="55">
        <v>25</v>
      </c>
      <c r="AH885" s="55">
        <v>10</v>
      </c>
      <c r="AI885" s="73">
        <v>1.4</v>
      </c>
      <c r="AJ885" s="73">
        <v>2.6</v>
      </c>
      <c r="AK885" s="73">
        <v>3.7</v>
      </c>
      <c r="AL885" s="73">
        <v>4.6</v>
      </c>
      <c r="AM885" s="73">
        <v>5.4</v>
      </c>
      <c r="AN885" s="73">
        <v>6.1</v>
      </c>
      <c r="AO885" s="73">
        <v>6.8</v>
      </c>
      <c r="AP885" s="73">
        <v>8</v>
      </c>
      <c r="AQ885" s="73">
        <v>9.1</v>
      </c>
      <c r="AR885" s="73">
        <v>10.5</v>
      </c>
    </row>
    <row r="886" spans="31:44">
      <c r="AE886" s="51" t="str">
        <f>CONCATENATE(AF886,AG886,AH886)</f>
        <v>282510</v>
      </c>
      <c r="AF886" s="55">
        <v>28</v>
      </c>
      <c r="AG886" s="55">
        <v>25</v>
      </c>
      <c r="AH886" s="55">
        <v>10</v>
      </c>
      <c r="AI886" s="73">
        <v>1.5</v>
      </c>
      <c r="AJ886" s="73">
        <v>2.7</v>
      </c>
      <c r="AK886" s="73">
        <v>3.7</v>
      </c>
      <c r="AL886" s="73">
        <v>4.6</v>
      </c>
      <c r="AM886" s="73">
        <v>5.4</v>
      </c>
      <c r="AN886" s="73">
        <v>6.2</v>
      </c>
      <c r="AO886" s="73">
        <v>6.9</v>
      </c>
      <c r="AP886" s="73">
        <v>8.1</v>
      </c>
      <c r="AQ886" s="73">
        <v>9.1</v>
      </c>
      <c r="AR886" s="73">
        <v>10.4</v>
      </c>
    </row>
    <row r="887" spans="31:44">
      <c r="AE887" s="51" t="str">
        <f>CONCATENATE(AF887,AG887,AH887)</f>
        <v>292510</v>
      </c>
      <c r="AF887" s="55">
        <v>29</v>
      </c>
      <c r="AG887" s="55">
        <v>25</v>
      </c>
      <c r="AH887" s="55">
        <v>10</v>
      </c>
      <c r="AI887" s="73">
        <v>1.5</v>
      </c>
      <c r="AJ887" s="73">
        <v>2.7</v>
      </c>
      <c r="AK887" s="73">
        <v>3.7</v>
      </c>
      <c r="AL887" s="73">
        <v>4.7</v>
      </c>
      <c r="AM887" s="73">
        <v>5.5</v>
      </c>
      <c r="AN887" s="73">
        <v>6.2</v>
      </c>
      <c r="AO887" s="73">
        <v>6.9</v>
      </c>
      <c r="AP887" s="73">
        <v>8.1</v>
      </c>
      <c r="AQ887" s="73">
        <v>9.1</v>
      </c>
      <c r="AR887" s="73">
        <v>10.4</v>
      </c>
    </row>
    <row r="888" spans="31:44">
      <c r="AE888" s="51" t="str">
        <f>CONCATENATE(AF888,AG888,AH888)</f>
        <v>302510</v>
      </c>
      <c r="AF888" s="55">
        <v>30</v>
      </c>
      <c r="AG888" s="55">
        <v>25</v>
      </c>
      <c r="AH888" s="55">
        <v>10</v>
      </c>
      <c r="AI888" s="73">
        <v>1.4</v>
      </c>
      <c r="AJ888" s="73">
        <v>2.6</v>
      </c>
      <c r="AK888" s="73">
        <v>3.7</v>
      </c>
      <c r="AL888" s="73">
        <v>4.6</v>
      </c>
      <c r="AM888" s="73">
        <v>5.4</v>
      </c>
      <c r="AN888" s="73">
        <v>6.1</v>
      </c>
      <c r="AO888" s="73">
        <v>6.8</v>
      </c>
      <c r="AP888" s="73">
        <v>7.9</v>
      </c>
      <c r="AQ888" s="73">
        <v>8.9</v>
      </c>
      <c r="AR888" s="73">
        <v>10.2</v>
      </c>
    </row>
    <row r="889" spans="31:44">
      <c r="AE889" s="51" t="str">
        <f>CONCATENATE(AF889,AG889,AH889)</f>
        <v>312510</v>
      </c>
      <c r="AF889" s="55">
        <v>31</v>
      </c>
      <c r="AG889" s="55">
        <v>25</v>
      </c>
      <c r="AH889" s="55">
        <v>10</v>
      </c>
      <c r="AI889" s="73">
        <v>1.4</v>
      </c>
      <c r="AJ889" s="73">
        <v>2.6</v>
      </c>
      <c r="AK889" s="73">
        <v>3.7</v>
      </c>
      <c r="AL889" s="73">
        <v>4.6</v>
      </c>
      <c r="AM889" s="73">
        <v>5.4</v>
      </c>
      <c r="AN889" s="73">
        <v>6.1</v>
      </c>
      <c r="AO889" s="73">
        <v>6.8</v>
      </c>
      <c r="AP889" s="73">
        <v>7.9</v>
      </c>
      <c r="AQ889" s="73">
        <v>8.9</v>
      </c>
      <c r="AR889" s="73">
        <v>10.1</v>
      </c>
    </row>
    <row r="890" spans="31:44">
      <c r="AE890" s="51" t="str">
        <f>CONCATENATE(AF890,AG890,AH890)</f>
        <v>322510</v>
      </c>
      <c r="AF890" s="55">
        <v>32</v>
      </c>
      <c r="AG890" s="55">
        <v>25</v>
      </c>
      <c r="AH890" s="55">
        <v>10</v>
      </c>
      <c r="AI890" s="73">
        <v>1.5</v>
      </c>
      <c r="AJ890" s="73">
        <v>2.7</v>
      </c>
      <c r="AK890" s="73">
        <v>3.7</v>
      </c>
      <c r="AL890" s="73">
        <v>4.6</v>
      </c>
      <c r="AM890" s="73">
        <v>5.5</v>
      </c>
      <c r="AN890" s="73">
        <v>6.2</v>
      </c>
      <c r="AO890" s="73">
        <v>6.8</v>
      </c>
      <c r="AP890" s="73">
        <v>7.9</v>
      </c>
      <c r="AQ890" s="73">
        <v>8.9</v>
      </c>
      <c r="AR890" s="73">
        <v>10.1</v>
      </c>
    </row>
    <row r="891" spans="31:44">
      <c r="AE891" s="51" t="str">
        <f>CONCATENATE(AF891,AG891,AH891)</f>
        <v>332510</v>
      </c>
      <c r="AF891" s="55">
        <v>33</v>
      </c>
      <c r="AG891" s="55">
        <v>25</v>
      </c>
      <c r="AH891" s="55">
        <v>10</v>
      </c>
      <c r="AI891" s="73">
        <v>1.5</v>
      </c>
      <c r="AJ891" s="73">
        <v>2.7</v>
      </c>
      <c r="AK891" s="73">
        <v>3.8</v>
      </c>
      <c r="AL891" s="73">
        <v>4.7</v>
      </c>
      <c r="AM891" s="73">
        <v>5.5</v>
      </c>
      <c r="AN891" s="73">
        <v>6.2</v>
      </c>
      <c r="AO891" s="73">
        <v>6.8</v>
      </c>
      <c r="AP891" s="73">
        <v>7.9</v>
      </c>
      <c r="AQ891" s="73">
        <v>8.9</v>
      </c>
      <c r="AR891" s="73">
        <v>10.1</v>
      </c>
    </row>
    <row r="892" spans="31:44">
      <c r="AE892" s="51" t="str">
        <f>CONCATENATE(AF892,AG892,AH892)</f>
        <v>342510</v>
      </c>
      <c r="AF892" s="55">
        <v>34</v>
      </c>
      <c r="AG892" s="55">
        <v>25</v>
      </c>
      <c r="AH892" s="55">
        <v>10</v>
      </c>
      <c r="AI892" s="73">
        <v>1.5</v>
      </c>
      <c r="AJ892" s="73">
        <v>2.7</v>
      </c>
      <c r="AK892" s="73">
        <v>3.8</v>
      </c>
      <c r="AL892" s="73">
        <v>4.7</v>
      </c>
      <c r="AM892" s="73">
        <v>5.5</v>
      </c>
      <c r="AN892" s="73">
        <v>6.2</v>
      </c>
      <c r="AO892" s="73">
        <v>6.8</v>
      </c>
      <c r="AP892" s="73">
        <v>7.9</v>
      </c>
      <c r="AQ892" s="73">
        <v>8.9</v>
      </c>
      <c r="AR892" s="73">
        <v>10.1</v>
      </c>
    </row>
    <row r="893" spans="31:44">
      <c r="AE893" s="51" t="str">
        <f>CONCATENATE(AF893,AG893,AH893)</f>
        <v>352510</v>
      </c>
      <c r="AF893" s="55">
        <v>35</v>
      </c>
      <c r="AG893" s="55">
        <v>25</v>
      </c>
      <c r="AH893" s="55">
        <v>10</v>
      </c>
      <c r="AI893" s="73">
        <v>1.5</v>
      </c>
      <c r="AJ893" s="73">
        <v>2.8</v>
      </c>
      <c r="AK893" s="73">
        <v>3.8</v>
      </c>
      <c r="AL893" s="73">
        <v>4.7</v>
      </c>
      <c r="AM893" s="73">
        <v>5.5</v>
      </c>
      <c r="AN893" s="73">
        <v>6.2</v>
      </c>
      <c r="AO893" s="73">
        <v>6.9</v>
      </c>
      <c r="AP893" s="73">
        <v>8</v>
      </c>
      <c r="AQ893" s="73">
        <v>8.9</v>
      </c>
      <c r="AR893" s="73">
        <v>10.1</v>
      </c>
    </row>
    <row r="894" spans="31:44">
      <c r="AE894" s="51" t="str">
        <f>CONCATENATE(AF894,AG894,AH894)</f>
        <v>362510</v>
      </c>
      <c r="AF894" s="55">
        <v>36</v>
      </c>
      <c r="AG894" s="55">
        <v>25</v>
      </c>
      <c r="AH894" s="55">
        <v>10</v>
      </c>
      <c r="AI894" s="73">
        <v>1.5</v>
      </c>
      <c r="AJ894" s="73">
        <v>2.8</v>
      </c>
      <c r="AK894" s="73">
        <v>3.8</v>
      </c>
      <c r="AL894" s="73">
        <v>4.7</v>
      </c>
      <c r="AM894" s="73">
        <v>5.5</v>
      </c>
      <c r="AN894" s="73">
        <v>6.3</v>
      </c>
      <c r="AO894" s="73">
        <v>6.9</v>
      </c>
      <c r="AP894" s="73">
        <v>8</v>
      </c>
      <c r="AQ894" s="73">
        <v>8.9</v>
      </c>
      <c r="AR894" s="73">
        <v>10.2</v>
      </c>
    </row>
    <row r="895" spans="31:44">
      <c r="AE895" s="51" t="str">
        <f>CONCATENATE(AF895,AG895,AH895)</f>
        <v>372510</v>
      </c>
      <c r="AF895" s="55">
        <v>37</v>
      </c>
      <c r="AG895" s="55">
        <v>25</v>
      </c>
      <c r="AH895" s="55">
        <v>10</v>
      </c>
      <c r="AI895" s="73">
        <v>1.6</v>
      </c>
      <c r="AJ895" s="73">
        <v>2.8</v>
      </c>
      <c r="AK895" s="73">
        <v>3.9</v>
      </c>
      <c r="AL895" s="73">
        <v>4.8</v>
      </c>
      <c r="AM895" s="73">
        <v>5.6</v>
      </c>
      <c r="AN895" s="73">
        <v>6.3</v>
      </c>
      <c r="AO895" s="73">
        <v>6.9</v>
      </c>
      <c r="AP895" s="73">
        <v>8.1</v>
      </c>
      <c r="AQ895" s="73">
        <v>9</v>
      </c>
      <c r="AR895" s="73">
        <v>10.3</v>
      </c>
    </row>
    <row r="896" spans="31:44">
      <c r="AE896" s="51" t="str">
        <f>CONCATENATE(AF896,AG896,AH896)</f>
        <v>382510</v>
      </c>
      <c r="AF896" s="55">
        <v>38</v>
      </c>
      <c r="AG896" s="55">
        <v>25</v>
      </c>
      <c r="AH896" s="55">
        <v>10</v>
      </c>
      <c r="AI896" s="73">
        <v>1.6</v>
      </c>
      <c r="AJ896" s="73">
        <v>2.8</v>
      </c>
      <c r="AK896" s="73">
        <v>3.9</v>
      </c>
      <c r="AL896" s="73">
        <v>4.8</v>
      </c>
      <c r="AM896" s="73">
        <v>5.6</v>
      </c>
      <c r="AN896" s="73">
        <v>6.4</v>
      </c>
      <c r="AO896" s="73">
        <v>7</v>
      </c>
      <c r="AP896" s="73">
        <v>8.2</v>
      </c>
      <c r="AQ896" s="73">
        <v>9.1</v>
      </c>
      <c r="AR896" s="73">
        <v>10.5</v>
      </c>
    </row>
    <row r="897" spans="31:44">
      <c r="AE897" s="51" t="str">
        <f>CONCATENATE(AF897,AG897,AH897)</f>
        <v>392510</v>
      </c>
      <c r="AF897" s="55">
        <v>39</v>
      </c>
      <c r="AG897" s="55">
        <v>25</v>
      </c>
      <c r="AH897" s="55">
        <v>10</v>
      </c>
      <c r="AI897" s="73">
        <v>1.6</v>
      </c>
      <c r="AJ897" s="73">
        <v>2.9</v>
      </c>
      <c r="AK897" s="73">
        <v>4</v>
      </c>
      <c r="AL897" s="73">
        <v>4.9</v>
      </c>
      <c r="AM897" s="73">
        <v>5.7</v>
      </c>
      <c r="AN897" s="73">
        <v>6.5</v>
      </c>
      <c r="AO897" s="73">
        <v>7.1</v>
      </c>
      <c r="AP897" s="73">
        <v>8.3</v>
      </c>
      <c r="AQ897" s="73">
        <v>9.3</v>
      </c>
      <c r="AR897" s="73">
        <v>10.8</v>
      </c>
    </row>
    <row r="898" spans="31:44">
      <c r="AE898" s="51" t="str">
        <f>CONCATENATE(AF898,AG898,AH898)</f>
        <v>402510</v>
      </c>
      <c r="AF898" s="55">
        <v>40</v>
      </c>
      <c r="AG898" s="55">
        <v>25</v>
      </c>
      <c r="AH898" s="55">
        <v>10</v>
      </c>
      <c r="AI898" s="73">
        <v>1.6</v>
      </c>
      <c r="AJ898" s="73">
        <v>2.9</v>
      </c>
      <c r="AK898" s="73">
        <v>4</v>
      </c>
      <c r="AL898" s="73">
        <v>5</v>
      </c>
      <c r="AM898" s="73">
        <v>5.8</v>
      </c>
      <c r="AN898" s="73">
        <v>6.6</v>
      </c>
      <c r="AO898" s="73">
        <v>7.2</v>
      </c>
      <c r="AP898" s="73">
        <v>8.5</v>
      </c>
      <c r="AQ898" s="73">
        <v>9.6</v>
      </c>
      <c r="AR898" s="73">
        <v>11.2</v>
      </c>
    </row>
    <row r="899" spans="31:44">
      <c r="AE899" s="51" t="str">
        <f>CONCATENATE(AF899,AG899,AH899)</f>
        <v>412510</v>
      </c>
      <c r="AF899" s="55">
        <v>41</v>
      </c>
      <c r="AG899" s="55">
        <v>25</v>
      </c>
      <c r="AH899" s="55">
        <v>10</v>
      </c>
      <c r="AI899" s="73">
        <v>1.6</v>
      </c>
      <c r="AJ899" s="73">
        <v>3</v>
      </c>
      <c r="AK899" s="73">
        <v>4.1</v>
      </c>
      <c r="AL899" s="73">
        <v>5.1</v>
      </c>
      <c r="AM899" s="73">
        <v>5.9</v>
      </c>
      <c r="AN899" s="73">
        <v>6.7</v>
      </c>
      <c r="AO899" s="73">
        <v>7.4</v>
      </c>
      <c r="AP899" s="73">
        <v>8.7</v>
      </c>
      <c r="AQ899" s="73">
        <v>9.9</v>
      </c>
      <c r="AR899" s="73">
        <v>11.7</v>
      </c>
    </row>
    <row r="900" spans="31:44">
      <c r="AE900" s="51" t="str">
        <f t="shared" ref="AE900:AE963" si="17">CONCATENATE(AF900,AG900,AH900)</f>
        <v>422510</v>
      </c>
      <c r="AF900" s="55">
        <v>42</v>
      </c>
      <c r="AG900" s="55">
        <v>25</v>
      </c>
      <c r="AH900" s="55">
        <v>10</v>
      </c>
      <c r="AI900" s="73">
        <v>1.7</v>
      </c>
      <c r="AJ900" s="73">
        <v>3</v>
      </c>
      <c r="AK900" s="73">
        <v>4.2</v>
      </c>
      <c r="AL900" s="73">
        <v>5.2</v>
      </c>
      <c r="AM900" s="73">
        <v>6.1</v>
      </c>
      <c r="AN900" s="73">
        <v>6.9</v>
      </c>
      <c r="AO900" s="73">
        <v>7.6</v>
      </c>
      <c r="AP900" s="73">
        <v>9</v>
      </c>
      <c r="AQ900" s="73">
        <v>10.4</v>
      </c>
      <c r="AR900" s="73">
        <v>12.4</v>
      </c>
    </row>
    <row r="901" spans="31:44">
      <c r="AE901" s="51" t="str">
        <f>CONCATENATE(AF901,AG901,AH901)</f>
        <v>432510</v>
      </c>
      <c r="AF901" s="55">
        <v>43</v>
      </c>
      <c r="AG901" s="55">
        <v>25</v>
      </c>
      <c r="AH901" s="55">
        <v>10</v>
      </c>
      <c r="AI901" s="73">
        <v>1.7</v>
      </c>
      <c r="AJ901" s="73">
        <v>3.1</v>
      </c>
      <c r="AK901" s="73">
        <v>4.3</v>
      </c>
      <c r="AL901" s="73">
        <v>5.3</v>
      </c>
      <c r="AM901" s="73">
        <v>6.3</v>
      </c>
      <c r="AN901" s="73">
        <v>7.1</v>
      </c>
      <c r="AO901" s="73">
        <v>7.9</v>
      </c>
      <c r="AP901" s="73">
        <v>9.5</v>
      </c>
      <c r="AQ901" s="73">
        <v>10.9</v>
      </c>
      <c r="AR901" s="73">
        <v>13.3</v>
      </c>
    </row>
    <row r="902" spans="31:44">
      <c r="AE902" s="51" t="str">
        <f>CONCATENATE(AF902,AG902,AH902)</f>
        <v>442510</v>
      </c>
      <c r="AF902" s="55">
        <v>44</v>
      </c>
      <c r="AG902" s="55">
        <v>25</v>
      </c>
      <c r="AH902" s="55">
        <v>10</v>
      </c>
      <c r="AI902" s="73">
        <v>1.8</v>
      </c>
      <c r="AJ902" s="73">
        <v>3.2</v>
      </c>
      <c r="AK902" s="73">
        <v>4.4</v>
      </c>
      <c r="AL902" s="73">
        <v>5.5</v>
      </c>
      <c r="AM902" s="73">
        <v>6.5</v>
      </c>
      <c r="AN902" s="73">
        <v>7.4</v>
      </c>
      <c r="AO902" s="73">
        <v>8.3</v>
      </c>
      <c r="AP902" s="73">
        <v>10</v>
      </c>
      <c r="AQ902" s="73">
        <v>11.7</v>
      </c>
      <c r="AR902" s="73">
        <v>14.4</v>
      </c>
    </row>
    <row r="903" spans="31:44">
      <c r="AE903" s="51" t="str">
        <f>CONCATENATE(AF903,AG903,AH903)</f>
        <v>452510</v>
      </c>
      <c r="AF903" s="55">
        <v>45</v>
      </c>
      <c r="AG903" s="55">
        <v>25</v>
      </c>
      <c r="AH903" s="55">
        <v>10</v>
      </c>
      <c r="AI903" s="73">
        <v>1.8</v>
      </c>
      <c r="AJ903" s="73">
        <v>3.3</v>
      </c>
      <c r="AK903" s="73">
        <v>4.6</v>
      </c>
      <c r="AL903" s="73">
        <v>5.7</v>
      </c>
      <c r="AM903" s="73">
        <v>6.8</v>
      </c>
      <c r="AN903" s="73">
        <v>7.7</v>
      </c>
      <c r="AO903" s="73">
        <v>8.7</v>
      </c>
      <c r="AP903" s="73">
        <v>10.6</v>
      </c>
      <c r="AQ903" s="73">
        <v>12.6</v>
      </c>
      <c r="AR903" s="73">
        <v>15.9</v>
      </c>
    </row>
    <row r="904" spans="31:44">
      <c r="AE904" s="51" t="str">
        <f>CONCATENATE(AF904,AG904,AH904)</f>
        <v>462510</v>
      </c>
      <c r="AF904" s="55">
        <v>46</v>
      </c>
      <c r="AG904" s="55">
        <v>25</v>
      </c>
      <c r="AH904" s="55">
        <v>10</v>
      </c>
      <c r="AI904" s="73">
        <v>1.9</v>
      </c>
      <c r="AJ904" s="73">
        <v>3.4</v>
      </c>
      <c r="AK904" s="73">
        <v>4.7</v>
      </c>
      <c r="AL904" s="73">
        <v>5.9</v>
      </c>
      <c r="AM904" s="73">
        <v>7.1</v>
      </c>
      <c r="AN904" s="73">
        <v>8.2</v>
      </c>
      <c r="AO904" s="73">
        <v>9.2</v>
      </c>
      <c r="AP904" s="73">
        <v>11.4</v>
      </c>
      <c r="AQ904" s="73">
        <v>13.7</v>
      </c>
      <c r="AR904" s="73">
        <v>17.9</v>
      </c>
    </row>
    <row r="905" spans="31:44">
      <c r="AE905" s="51" t="str">
        <f>CONCATENATE(AF905,AG905,AH905)</f>
        <v>472510</v>
      </c>
      <c r="AF905" s="55">
        <v>47</v>
      </c>
      <c r="AG905" s="55">
        <v>25</v>
      </c>
      <c r="AH905" s="55">
        <v>10</v>
      </c>
      <c r="AI905" s="73">
        <v>1.9</v>
      </c>
      <c r="AJ905" s="73">
        <v>3.5</v>
      </c>
      <c r="AK905" s="73">
        <v>4.9</v>
      </c>
      <c r="AL905" s="73">
        <v>6.2</v>
      </c>
      <c r="AM905" s="73">
        <v>7.5</v>
      </c>
      <c r="AN905" s="73">
        <v>8.7</v>
      </c>
      <c r="AO905" s="73">
        <v>9.9</v>
      </c>
      <c r="AP905" s="73">
        <v>12.4</v>
      </c>
      <c r="AQ905" s="73">
        <v>15.1</v>
      </c>
      <c r="AR905" s="73">
        <v>20.4</v>
      </c>
    </row>
    <row r="906" spans="31:44">
      <c r="AE906" s="51" t="str">
        <f>CONCATENATE(AF906,AG906,AH906)</f>
        <v>482510</v>
      </c>
      <c r="AF906" s="55">
        <v>48</v>
      </c>
      <c r="AG906" s="55">
        <v>25</v>
      </c>
      <c r="AH906" s="55">
        <v>10</v>
      </c>
      <c r="AI906" s="73">
        <v>2</v>
      </c>
      <c r="AJ906" s="73">
        <v>3.7</v>
      </c>
      <c r="AK906" s="73">
        <v>5.2</v>
      </c>
      <c r="AL906" s="73">
        <v>6.6</v>
      </c>
      <c r="AM906" s="73">
        <v>7.9</v>
      </c>
      <c r="AN906" s="73">
        <v>9.2</v>
      </c>
      <c r="AO906" s="73">
        <v>10.6</v>
      </c>
      <c r="AP906" s="73">
        <v>13.5</v>
      </c>
      <c r="AQ906" s="73">
        <v>17</v>
      </c>
      <c r="AR906" s="73">
        <v>23.5</v>
      </c>
    </row>
    <row r="907" spans="31:44">
      <c r="AE907" s="51" t="str">
        <f>CONCATENATE(AF907,AG907,AH907)</f>
        <v>492510</v>
      </c>
      <c r="AF907" s="55">
        <v>49</v>
      </c>
      <c r="AG907" s="55">
        <v>25</v>
      </c>
      <c r="AH907" s="55">
        <v>10</v>
      </c>
      <c r="AI907" s="73">
        <v>2.1</v>
      </c>
      <c r="AJ907" s="73">
        <v>3.8</v>
      </c>
      <c r="AK907" s="73">
        <v>5.4</v>
      </c>
      <c r="AL907" s="73">
        <v>6.9</v>
      </c>
      <c r="AM907" s="73">
        <v>8.4</v>
      </c>
      <c r="AN907" s="73">
        <v>9.9</v>
      </c>
      <c r="AO907" s="73">
        <v>11.5</v>
      </c>
      <c r="AP907" s="73">
        <v>15</v>
      </c>
      <c r="AQ907" s="73">
        <v>19.4</v>
      </c>
      <c r="AR907" s="73">
        <v>27.1</v>
      </c>
    </row>
    <row r="908" spans="31:44">
      <c r="AE908" s="51" t="str">
        <f>CONCATENATE(AF908,AG908,AH908)</f>
        <v>502510</v>
      </c>
      <c r="AF908" s="55">
        <v>50</v>
      </c>
      <c r="AG908" s="55">
        <v>25</v>
      </c>
      <c r="AH908" s="55">
        <v>10</v>
      </c>
      <c r="AI908" s="73">
        <v>2.2</v>
      </c>
      <c r="AJ908" s="73">
        <v>4</v>
      </c>
      <c r="AK908" s="73">
        <v>5.7</v>
      </c>
      <c r="AL908" s="73">
        <v>7.4</v>
      </c>
      <c r="AM908" s="73">
        <v>9</v>
      </c>
      <c r="AN908" s="73">
        <v>10.8</v>
      </c>
      <c r="AO908" s="73">
        <v>12.6</v>
      </c>
      <c r="AP908" s="73">
        <v>16.8</v>
      </c>
      <c r="AQ908" s="73">
        <v>22.2</v>
      </c>
      <c r="AR908" s="73">
        <v>31.4</v>
      </c>
    </row>
    <row r="909" spans="31:44">
      <c r="AE909" s="51" t="str">
        <f>CONCATENATE(AF909,AG909,AH909)</f>
        <v>512510</v>
      </c>
      <c r="AF909" s="55">
        <v>51</v>
      </c>
      <c r="AG909" s="55">
        <v>25</v>
      </c>
      <c r="AH909" s="55">
        <v>10</v>
      </c>
      <c r="AI909" s="73">
        <v>2.2</v>
      </c>
      <c r="AJ909" s="73">
        <v>4.2</v>
      </c>
      <c r="AK909" s="73">
        <v>6.1</v>
      </c>
      <c r="AL909" s="73">
        <v>7.9</v>
      </c>
      <c r="AM909" s="73">
        <v>9.8</v>
      </c>
      <c r="AN909" s="73">
        <v>11.7</v>
      </c>
      <c r="AO909" s="73">
        <v>13.9</v>
      </c>
      <c r="AP909" s="73">
        <v>19.2</v>
      </c>
      <c r="AQ909" s="73">
        <v>25.6</v>
      </c>
      <c r="AR909" s="73">
        <v>36.6</v>
      </c>
    </row>
    <row r="910" spans="31:44">
      <c r="AE910" s="51" t="str">
        <f>CONCATENATE(AF910,AG910,AH910)</f>
        <v>522510</v>
      </c>
      <c r="AF910" s="55">
        <v>52</v>
      </c>
      <c r="AG910" s="55">
        <v>25</v>
      </c>
      <c r="AH910" s="55">
        <v>10</v>
      </c>
      <c r="AI910" s="73">
        <v>2.4</v>
      </c>
      <c r="AJ910" s="73">
        <v>4.5</v>
      </c>
      <c r="AK910" s="73">
        <v>6.5</v>
      </c>
      <c r="AL910" s="73">
        <v>8.5</v>
      </c>
      <c r="AM910" s="73">
        <v>10.6</v>
      </c>
      <c r="AN910" s="73">
        <v>12.9</v>
      </c>
      <c r="AO910" s="73">
        <v>15.5</v>
      </c>
      <c r="AP910" s="73">
        <v>22.1</v>
      </c>
      <c r="AQ910" s="73">
        <v>29.5</v>
      </c>
      <c r="AR910" s="73">
        <v>42.8</v>
      </c>
    </row>
    <row r="911" spans="31:44">
      <c r="AE911" s="51" t="str">
        <f>CONCATENATE(AF911,AG911,AH911)</f>
        <v>532510</v>
      </c>
      <c r="AF911" s="55">
        <v>53</v>
      </c>
      <c r="AG911" s="55">
        <v>25</v>
      </c>
      <c r="AH911" s="55">
        <v>10</v>
      </c>
      <c r="AI911" s="73">
        <v>2.5</v>
      </c>
      <c r="AJ911" s="73">
        <v>4.7</v>
      </c>
      <c r="AK911" s="73">
        <v>6.9</v>
      </c>
      <c r="AL911" s="73">
        <v>9.2</v>
      </c>
      <c r="AM911" s="73">
        <v>11.6</v>
      </c>
      <c r="AN911" s="73">
        <v>14.4</v>
      </c>
      <c r="AO911" s="73">
        <v>17.6</v>
      </c>
      <c r="AP911" s="73">
        <v>25.4</v>
      </c>
      <c r="AQ911" s="73">
        <v>34.3</v>
      </c>
      <c r="AR911" s="73">
        <v>49.9</v>
      </c>
    </row>
    <row r="912" spans="31:44">
      <c r="AE912" s="51" t="str">
        <f>CONCATENATE(AF912,AG912,AH912)</f>
        <v>542510</v>
      </c>
      <c r="AF912" s="55">
        <v>54</v>
      </c>
      <c r="AG912" s="55">
        <v>25</v>
      </c>
      <c r="AH912" s="55">
        <v>10</v>
      </c>
      <c r="AI912" s="73">
        <v>2.6</v>
      </c>
      <c r="AJ912" s="73">
        <v>5.1</v>
      </c>
      <c r="AK912" s="73">
        <v>7.5</v>
      </c>
      <c r="AL912" s="73">
        <v>10</v>
      </c>
      <c r="AM912" s="73">
        <v>12.9</v>
      </c>
      <c r="AN912" s="73">
        <v>16.2</v>
      </c>
      <c r="AO912" s="73">
        <v>20.3</v>
      </c>
      <c r="AP912" s="73">
        <v>29.4</v>
      </c>
      <c r="AQ912" s="73">
        <v>40</v>
      </c>
      <c r="AR912" s="73">
        <v>58.4</v>
      </c>
    </row>
    <row r="913" spans="31:44">
      <c r="AE913" s="51" t="str">
        <f>CONCATENATE(AF913,AG913,AH913)</f>
        <v>552510</v>
      </c>
      <c r="AF913" s="55">
        <v>55</v>
      </c>
      <c r="AG913" s="55">
        <v>25</v>
      </c>
      <c r="AH913" s="55">
        <v>10</v>
      </c>
      <c r="AI913" s="73">
        <v>2.8</v>
      </c>
      <c r="AJ913" s="73">
        <v>5.4</v>
      </c>
      <c r="AK913" s="73">
        <v>8.1</v>
      </c>
      <c r="AL913" s="73">
        <v>11.1</v>
      </c>
      <c r="AM913" s="73">
        <v>14.5</v>
      </c>
      <c r="AN913" s="73">
        <v>18.7</v>
      </c>
      <c r="AO913" s="73">
        <v>23.5</v>
      </c>
      <c r="AP913" s="73">
        <v>34.2</v>
      </c>
      <c r="AQ913" s="73">
        <v>46.7</v>
      </c>
      <c r="AR913" s="73">
        <v>68.6</v>
      </c>
    </row>
    <row r="914" spans="31:44">
      <c r="AE914" s="51" t="str">
        <f>CONCATENATE(AF914,AG914,AH914)</f>
        <v>182525</v>
      </c>
      <c r="AF914" s="55">
        <v>18</v>
      </c>
      <c r="AG914" s="55">
        <v>25</v>
      </c>
      <c r="AH914" s="55">
        <v>25</v>
      </c>
      <c r="AI914" s="73">
        <v>0.7</v>
      </c>
      <c r="AJ914" s="73">
        <v>1.3</v>
      </c>
      <c r="AK914" s="73">
        <v>1.8</v>
      </c>
      <c r="AL914" s="73">
        <v>2.3</v>
      </c>
      <c r="AM914" s="73">
        <v>2.8</v>
      </c>
      <c r="AN914" s="73">
        <v>3.3</v>
      </c>
      <c r="AO914" s="73">
        <v>3.7</v>
      </c>
      <c r="AP914" s="73">
        <v>4.4</v>
      </c>
      <c r="AQ914" s="73">
        <v>5.2</v>
      </c>
      <c r="AR914" s="73">
        <v>6.2</v>
      </c>
    </row>
    <row r="915" spans="31:44">
      <c r="AE915" s="51" t="str">
        <f>CONCATENATE(AF915,AG915,AH915)</f>
        <v>192525</v>
      </c>
      <c r="AF915" s="55">
        <v>19</v>
      </c>
      <c r="AG915" s="55">
        <v>25</v>
      </c>
      <c r="AH915" s="55">
        <v>25</v>
      </c>
      <c r="AI915" s="73">
        <v>0.7</v>
      </c>
      <c r="AJ915" s="73">
        <v>1.3</v>
      </c>
      <c r="AK915" s="73">
        <v>1.9</v>
      </c>
      <c r="AL915" s="73">
        <v>2.4</v>
      </c>
      <c r="AM915" s="73">
        <v>2.9</v>
      </c>
      <c r="AN915" s="73">
        <v>3.3</v>
      </c>
      <c r="AO915" s="73">
        <v>3.8</v>
      </c>
      <c r="AP915" s="73">
        <v>4.6</v>
      </c>
      <c r="AQ915" s="73">
        <v>5.3</v>
      </c>
      <c r="AR915" s="73">
        <v>6.3</v>
      </c>
    </row>
    <row r="916" spans="31:44">
      <c r="AE916" s="51" t="str">
        <f>CONCATENATE(AF916,AG916,AH916)</f>
        <v>202525</v>
      </c>
      <c r="AF916" s="55">
        <v>20</v>
      </c>
      <c r="AG916" s="55">
        <v>25</v>
      </c>
      <c r="AH916" s="55">
        <v>25</v>
      </c>
      <c r="AI916" s="73">
        <v>0.7</v>
      </c>
      <c r="AJ916" s="73">
        <v>1.4</v>
      </c>
      <c r="AK916" s="73">
        <v>1.9</v>
      </c>
      <c r="AL916" s="73">
        <v>2.5</v>
      </c>
      <c r="AM916" s="73">
        <v>2.9</v>
      </c>
      <c r="AN916" s="73">
        <v>3.4</v>
      </c>
      <c r="AO916" s="73">
        <v>3.8</v>
      </c>
      <c r="AP916" s="73">
        <v>4.7</v>
      </c>
      <c r="AQ916" s="73">
        <v>5.4</v>
      </c>
      <c r="AR916" s="73">
        <v>6.4</v>
      </c>
    </row>
    <row r="917" spans="31:44">
      <c r="AE917" s="51" t="str">
        <f>CONCATENATE(AF917,AG917,AH917)</f>
        <v>212525</v>
      </c>
      <c r="AF917" s="55">
        <v>21</v>
      </c>
      <c r="AG917" s="55">
        <v>25</v>
      </c>
      <c r="AH917" s="55">
        <v>25</v>
      </c>
      <c r="AI917" s="73">
        <v>0.7</v>
      </c>
      <c r="AJ917" s="73">
        <v>1.4</v>
      </c>
      <c r="AK917" s="73">
        <v>2</v>
      </c>
      <c r="AL917" s="73">
        <v>2.5</v>
      </c>
      <c r="AM917" s="73">
        <v>3</v>
      </c>
      <c r="AN917" s="73">
        <v>3.5</v>
      </c>
      <c r="AO917" s="73">
        <v>3.9</v>
      </c>
      <c r="AP917" s="73">
        <v>4.7</v>
      </c>
      <c r="AQ917" s="73">
        <v>5.5</v>
      </c>
      <c r="AR917" s="73">
        <v>6.5</v>
      </c>
    </row>
    <row r="918" spans="31:44">
      <c r="AE918" s="51" t="str">
        <f>CONCATENATE(AF918,AG918,AH918)</f>
        <v>222525</v>
      </c>
      <c r="AF918" s="55">
        <v>22</v>
      </c>
      <c r="AG918" s="55">
        <v>25</v>
      </c>
      <c r="AH918" s="55">
        <v>25</v>
      </c>
      <c r="AI918" s="73">
        <v>0.8</v>
      </c>
      <c r="AJ918" s="73">
        <v>1.4</v>
      </c>
      <c r="AK918" s="73">
        <v>2</v>
      </c>
      <c r="AL918" s="73">
        <v>2.6</v>
      </c>
      <c r="AM918" s="73">
        <v>3.1</v>
      </c>
      <c r="AN918" s="73">
        <v>3.6</v>
      </c>
      <c r="AO918" s="73">
        <v>4</v>
      </c>
      <c r="AP918" s="73">
        <v>4.8</v>
      </c>
      <c r="AQ918" s="73">
        <v>5.6</v>
      </c>
      <c r="AR918" s="73">
        <v>6.6</v>
      </c>
    </row>
    <row r="919" spans="31:44">
      <c r="AE919" s="51" t="str">
        <f>CONCATENATE(AF919,AG919,AH919)</f>
        <v>232525</v>
      </c>
      <c r="AF919" s="55">
        <v>23</v>
      </c>
      <c r="AG919" s="55">
        <v>25</v>
      </c>
      <c r="AH919" s="55">
        <v>25</v>
      </c>
      <c r="AI919" s="73">
        <v>0.8</v>
      </c>
      <c r="AJ919" s="73">
        <v>1.5</v>
      </c>
      <c r="AK919" s="73">
        <v>2.1</v>
      </c>
      <c r="AL919" s="73">
        <v>2.6</v>
      </c>
      <c r="AM919" s="73">
        <v>3.1</v>
      </c>
      <c r="AN919" s="73">
        <v>3.6</v>
      </c>
      <c r="AO919" s="73">
        <v>4.1</v>
      </c>
      <c r="AP919" s="73">
        <v>4.9</v>
      </c>
      <c r="AQ919" s="73">
        <v>5.7</v>
      </c>
      <c r="AR919" s="73">
        <v>6.7</v>
      </c>
    </row>
    <row r="920" spans="31:44">
      <c r="AE920" s="51" t="str">
        <f>CONCATENATE(AF920,AG920,AH920)</f>
        <v>242525</v>
      </c>
      <c r="AF920" s="55">
        <v>24</v>
      </c>
      <c r="AG920" s="55">
        <v>25</v>
      </c>
      <c r="AH920" s="55">
        <v>25</v>
      </c>
      <c r="AI920" s="73">
        <v>0.8</v>
      </c>
      <c r="AJ920" s="73">
        <v>1.5</v>
      </c>
      <c r="AK920" s="73">
        <v>2.1</v>
      </c>
      <c r="AL920" s="73">
        <v>2.7</v>
      </c>
      <c r="AM920" s="73">
        <v>3.2</v>
      </c>
      <c r="AN920" s="73">
        <v>3.7</v>
      </c>
      <c r="AO920" s="73">
        <v>4.1</v>
      </c>
      <c r="AP920" s="73">
        <v>5</v>
      </c>
      <c r="AQ920" s="73">
        <v>5.8</v>
      </c>
      <c r="AR920" s="73">
        <v>6.8</v>
      </c>
    </row>
    <row r="921" spans="31:44">
      <c r="AE921" s="51" t="str">
        <f>CONCATENATE(AF921,AG921,AH921)</f>
        <v>252525</v>
      </c>
      <c r="AF921" s="55">
        <v>25</v>
      </c>
      <c r="AG921" s="55">
        <v>25</v>
      </c>
      <c r="AH921" s="55">
        <v>25</v>
      </c>
      <c r="AI921" s="73">
        <v>0.8</v>
      </c>
      <c r="AJ921" s="73">
        <v>1.5</v>
      </c>
      <c r="AK921" s="73">
        <v>2.1</v>
      </c>
      <c r="AL921" s="73">
        <v>2.7</v>
      </c>
      <c r="AM921" s="73">
        <v>3.3</v>
      </c>
      <c r="AN921" s="73">
        <v>3.7</v>
      </c>
      <c r="AO921" s="73">
        <v>4.2</v>
      </c>
      <c r="AP921" s="73">
        <v>5.1</v>
      </c>
      <c r="AQ921" s="73">
        <v>5.9</v>
      </c>
      <c r="AR921" s="73">
        <v>6.9</v>
      </c>
    </row>
    <row r="922" spans="31:44">
      <c r="AE922" s="51" t="str">
        <f>CONCATENATE(AF922,AG922,AH922)</f>
        <v>262525</v>
      </c>
      <c r="AF922" s="55">
        <v>26</v>
      </c>
      <c r="AG922" s="55">
        <v>25</v>
      </c>
      <c r="AH922" s="55">
        <v>25</v>
      </c>
      <c r="AI922" s="73">
        <v>0.8</v>
      </c>
      <c r="AJ922" s="73">
        <v>1.5</v>
      </c>
      <c r="AK922" s="73">
        <v>2.2</v>
      </c>
      <c r="AL922" s="73">
        <v>2.8</v>
      </c>
      <c r="AM922" s="73">
        <v>3.3</v>
      </c>
      <c r="AN922" s="73">
        <v>3.8</v>
      </c>
      <c r="AO922" s="73">
        <v>4.3</v>
      </c>
      <c r="AP922" s="73">
        <v>5.2</v>
      </c>
      <c r="AQ922" s="73">
        <v>6</v>
      </c>
      <c r="AR922" s="73">
        <v>7</v>
      </c>
    </row>
    <row r="923" spans="31:44">
      <c r="AE923" s="51" t="str">
        <f>CONCATENATE(AF923,AG923,AH923)</f>
        <v>272525</v>
      </c>
      <c r="AF923" s="55">
        <v>27</v>
      </c>
      <c r="AG923" s="55">
        <v>25</v>
      </c>
      <c r="AH923" s="55">
        <v>25</v>
      </c>
      <c r="AI923" s="73">
        <v>0.9</v>
      </c>
      <c r="AJ923" s="73">
        <v>1.6</v>
      </c>
      <c r="AK923" s="73">
        <v>2.2</v>
      </c>
      <c r="AL923" s="73">
        <v>2.8</v>
      </c>
      <c r="AM923" s="73">
        <v>3.4</v>
      </c>
      <c r="AN923" s="73">
        <v>3.9</v>
      </c>
      <c r="AO923" s="73">
        <v>4.4</v>
      </c>
      <c r="AP923" s="73">
        <v>5.2</v>
      </c>
      <c r="AQ923" s="73">
        <v>6.1</v>
      </c>
      <c r="AR923" s="73">
        <v>7.1</v>
      </c>
    </row>
    <row r="924" spans="31:44">
      <c r="AE924" s="51" t="str">
        <f>CONCATENATE(AF924,AG924,AH924)</f>
        <v>282525</v>
      </c>
      <c r="AF924" s="55">
        <v>28</v>
      </c>
      <c r="AG924" s="55">
        <v>25</v>
      </c>
      <c r="AH924" s="55">
        <v>25</v>
      </c>
      <c r="AI924" s="73">
        <v>0.9</v>
      </c>
      <c r="AJ924" s="73">
        <v>1.6</v>
      </c>
      <c r="AK924" s="73">
        <v>2.3</v>
      </c>
      <c r="AL924" s="73">
        <v>2.9</v>
      </c>
      <c r="AM924" s="73">
        <v>3.4</v>
      </c>
      <c r="AN924" s="73">
        <v>4</v>
      </c>
      <c r="AO924" s="73">
        <v>4.4</v>
      </c>
      <c r="AP924" s="73">
        <v>5.3</v>
      </c>
      <c r="AQ924" s="73">
        <v>6.1</v>
      </c>
      <c r="AR924" s="73">
        <v>7.3</v>
      </c>
    </row>
    <row r="925" spans="31:44">
      <c r="AE925" s="51" t="str">
        <f>CONCATENATE(AF925,AG925,AH925)</f>
        <v>292525</v>
      </c>
      <c r="AF925" s="55">
        <v>29</v>
      </c>
      <c r="AG925" s="55">
        <v>25</v>
      </c>
      <c r="AH925" s="55">
        <v>25</v>
      </c>
      <c r="AI925" s="73">
        <v>0.9</v>
      </c>
      <c r="AJ925" s="73">
        <v>1.6</v>
      </c>
      <c r="AK925" s="73">
        <v>2.3</v>
      </c>
      <c r="AL925" s="73">
        <v>2.9</v>
      </c>
      <c r="AM925" s="73">
        <v>3.5</v>
      </c>
      <c r="AN925" s="73">
        <v>4</v>
      </c>
      <c r="AO925" s="73">
        <v>4.5</v>
      </c>
      <c r="AP925" s="73">
        <v>5.4</v>
      </c>
      <c r="AQ925" s="73">
        <v>6.3</v>
      </c>
      <c r="AR925" s="73">
        <v>7.4</v>
      </c>
    </row>
    <row r="926" spans="31:44">
      <c r="AE926" s="51" t="str">
        <f>CONCATENATE(AF926,AG926,AH926)</f>
        <v>302525</v>
      </c>
      <c r="AF926" s="55">
        <v>30</v>
      </c>
      <c r="AG926" s="55">
        <v>25</v>
      </c>
      <c r="AH926" s="55">
        <v>25</v>
      </c>
      <c r="AI926" s="73">
        <v>0.9</v>
      </c>
      <c r="AJ926" s="73">
        <v>1.7</v>
      </c>
      <c r="AK926" s="73">
        <v>2.4</v>
      </c>
      <c r="AL926" s="73">
        <v>3</v>
      </c>
      <c r="AM926" s="73">
        <v>3.6</v>
      </c>
      <c r="AN926" s="73">
        <v>4.1</v>
      </c>
      <c r="AO926" s="73">
        <v>4.6</v>
      </c>
      <c r="AP926" s="73">
        <v>5.5</v>
      </c>
      <c r="AQ926" s="73">
        <v>6.4</v>
      </c>
      <c r="AR926" s="73">
        <v>7.5</v>
      </c>
    </row>
    <row r="927" spans="31:44">
      <c r="AE927" s="51" t="str">
        <f>CONCATENATE(AF927,AG927,AH927)</f>
        <v>312525</v>
      </c>
      <c r="AF927" s="55">
        <v>31</v>
      </c>
      <c r="AG927" s="55">
        <v>25</v>
      </c>
      <c r="AH927" s="55">
        <v>25</v>
      </c>
      <c r="AI927" s="73">
        <v>0.9</v>
      </c>
      <c r="AJ927" s="73">
        <v>1.7</v>
      </c>
      <c r="AK927" s="73">
        <v>2.4</v>
      </c>
      <c r="AL927" s="73">
        <v>3.1</v>
      </c>
      <c r="AM927" s="73">
        <v>3.6</v>
      </c>
      <c r="AN927" s="73">
        <v>4.2</v>
      </c>
      <c r="AO927" s="73">
        <v>4.7</v>
      </c>
      <c r="AP927" s="73">
        <v>5.6</v>
      </c>
      <c r="AQ927" s="73">
        <v>6.5</v>
      </c>
      <c r="AR927" s="73">
        <v>7.7</v>
      </c>
    </row>
    <row r="928" spans="31:44">
      <c r="AE928" s="51" t="str">
        <f>CONCATENATE(AF928,AG928,AH928)</f>
        <v>322525</v>
      </c>
      <c r="AF928" s="55">
        <v>32</v>
      </c>
      <c r="AG928" s="55">
        <v>25</v>
      </c>
      <c r="AH928" s="55">
        <v>25</v>
      </c>
      <c r="AI928" s="73">
        <v>0.9</v>
      </c>
      <c r="AJ928" s="73">
        <v>1.7</v>
      </c>
      <c r="AK928" s="73">
        <v>2.5</v>
      </c>
      <c r="AL928" s="73">
        <v>3.1</v>
      </c>
      <c r="AM928" s="73">
        <v>3.7</v>
      </c>
      <c r="AN928" s="73">
        <v>4.3</v>
      </c>
      <c r="AO928" s="73">
        <v>4.8</v>
      </c>
      <c r="AP928" s="73">
        <v>5.7</v>
      </c>
      <c r="AQ928" s="73">
        <v>6.6</v>
      </c>
      <c r="AR928" s="73">
        <v>7.9</v>
      </c>
    </row>
    <row r="929" spans="31:44">
      <c r="AE929" s="51" t="str">
        <f>CONCATENATE(AF929,AG929,AH929)</f>
        <v>332525</v>
      </c>
      <c r="AF929" s="55">
        <v>33</v>
      </c>
      <c r="AG929" s="55">
        <v>25</v>
      </c>
      <c r="AH929" s="55">
        <v>25</v>
      </c>
      <c r="AI929" s="73">
        <v>1</v>
      </c>
      <c r="AJ929" s="73">
        <v>1.8</v>
      </c>
      <c r="AK929" s="73">
        <v>2.5</v>
      </c>
      <c r="AL929" s="73">
        <v>3.2</v>
      </c>
      <c r="AM929" s="73">
        <v>3.8</v>
      </c>
      <c r="AN929" s="73">
        <v>4.4</v>
      </c>
      <c r="AO929" s="73">
        <v>4.9</v>
      </c>
      <c r="AP929" s="73">
        <v>5.9</v>
      </c>
      <c r="AQ929" s="73">
        <v>6.8</v>
      </c>
      <c r="AR929" s="73">
        <v>8.1</v>
      </c>
    </row>
    <row r="930" spans="31:44">
      <c r="AE930" s="51" t="str">
        <f>CONCATENATE(AF930,AG930,AH930)</f>
        <v>342525</v>
      </c>
      <c r="AF930" s="55">
        <v>34</v>
      </c>
      <c r="AG930" s="55">
        <v>25</v>
      </c>
      <c r="AH930" s="55">
        <v>25</v>
      </c>
      <c r="AI930" s="73">
        <v>1</v>
      </c>
      <c r="AJ930" s="73">
        <v>1.8</v>
      </c>
      <c r="AK930" s="73">
        <v>2.6</v>
      </c>
      <c r="AL930" s="73">
        <v>3.3</v>
      </c>
      <c r="AM930" s="73">
        <v>3.9</v>
      </c>
      <c r="AN930" s="73">
        <v>4.5</v>
      </c>
      <c r="AO930" s="73">
        <v>5</v>
      </c>
      <c r="AP930" s="73">
        <v>6.1</v>
      </c>
      <c r="AQ930" s="73">
        <v>7</v>
      </c>
      <c r="AR930" s="73">
        <v>8.4</v>
      </c>
    </row>
    <row r="931" spans="31:44">
      <c r="AE931" s="51" t="str">
        <f>CONCATENATE(AF931,AG931,AH931)</f>
        <v>352525</v>
      </c>
      <c r="AF931" s="55">
        <v>35</v>
      </c>
      <c r="AG931" s="55">
        <v>25</v>
      </c>
      <c r="AH931" s="55">
        <v>25</v>
      </c>
      <c r="AI931" s="73">
        <v>1</v>
      </c>
      <c r="AJ931" s="73">
        <v>1.9</v>
      </c>
      <c r="AK931" s="73">
        <v>2.7</v>
      </c>
      <c r="AL931" s="73">
        <v>3.4</v>
      </c>
      <c r="AM931" s="73">
        <v>4</v>
      </c>
      <c r="AN931" s="73">
        <v>4.6</v>
      </c>
      <c r="AO931" s="73">
        <v>5.2</v>
      </c>
      <c r="AP931" s="73">
        <v>6.3</v>
      </c>
      <c r="AQ931" s="73">
        <v>7.3</v>
      </c>
      <c r="AR931" s="73">
        <v>8.7</v>
      </c>
    </row>
    <row r="932" spans="31:44">
      <c r="AE932" s="51" t="str">
        <f>CONCATENATE(AF932,AG932,AH932)</f>
        <v>362525</v>
      </c>
      <c r="AF932" s="55">
        <v>36</v>
      </c>
      <c r="AG932" s="55">
        <v>25</v>
      </c>
      <c r="AH932" s="55">
        <v>25</v>
      </c>
      <c r="AI932" s="73">
        <v>1.1</v>
      </c>
      <c r="AJ932" s="73">
        <v>1.9</v>
      </c>
      <c r="AK932" s="73">
        <v>2.7</v>
      </c>
      <c r="AL932" s="73">
        <v>3.5</v>
      </c>
      <c r="AM932" s="73">
        <v>4.1</v>
      </c>
      <c r="AN932" s="73">
        <v>4.8</v>
      </c>
      <c r="AO932" s="73">
        <v>5.4</v>
      </c>
      <c r="AP932" s="73">
        <v>6.5</v>
      </c>
      <c r="AQ932" s="73">
        <v>7.6</v>
      </c>
      <c r="AR932" s="73">
        <v>9.1</v>
      </c>
    </row>
    <row r="933" spans="31:44">
      <c r="AE933" s="51" t="str">
        <f>CONCATENATE(AF933,AG933,AH933)</f>
        <v>372525</v>
      </c>
      <c r="AF933" s="55">
        <v>37</v>
      </c>
      <c r="AG933" s="55">
        <v>25</v>
      </c>
      <c r="AH933" s="55">
        <v>25</v>
      </c>
      <c r="AI933" s="73">
        <v>1.1</v>
      </c>
      <c r="AJ933" s="73">
        <v>2</v>
      </c>
      <c r="AK933" s="73">
        <v>2.8</v>
      </c>
      <c r="AL933" s="73">
        <v>3.6</v>
      </c>
      <c r="AM933" s="73">
        <v>4.3</v>
      </c>
      <c r="AN933" s="73">
        <v>5</v>
      </c>
      <c r="AO933" s="73">
        <v>5.6</v>
      </c>
      <c r="AP933" s="73">
        <v>6.8</v>
      </c>
      <c r="AQ933" s="73">
        <v>7.9</v>
      </c>
      <c r="AR933" s="73">
        <v>9.5</v>
      </c>
    </row>
    <row r="934" spans="31:44">
      <c r="AE934" s="51" t="str">
        <f>CONCATENATE(AF934,AG934,AH934)</f>
        <v>382525</v>
      </c>
      <c r="AF934" s="55">
        <v>38</v>
      </c>
      <c r="AG934" s="55">
        <v>25</v>
      </c>
      <c r="AH934" s="55">
        <v>25</v>
      </c>
      <c r="AI934" s="73">
        <v>1.1</v>
      </c>
      <c r="AJ934" s="73">
        <v>2.1</v>
      </c>
      <c r="AK934" s="73">
        <v>3</v>
      </c>
      <c r="AL934" s="73">
        <v>3.7</v>
      </c>
      <c r="AM934" s="73">
        <v>4.5</v>
      </c>
      <c r="AN934" s="73">
        <v>5.2</v>
      </c>
      <c r="AO934" s="73">
        <v>5.8</v>
      </c>
      <c r="AP934" s="73">
        <v>7.1</v>
      </c>
      <c r="AQ934" s="73">
        <v>8.3</v>
      </c>
      <c r="AR934" s="73">
        <v>10</v>
      </c>
    </row>
    <row r="935" spans="31:44">
      <c r="AE935" s="51" t="str">
        <f>CONCATENATE(AF935,AG935,AH935)</f>
        <v>392525</v>
      </c>
      <c r="AF935" s="55">
        <v>39</v>
      </c>
      <c r="AG935" s="55">
        <v>25</v>
      </c>
      <c r="AH935" s="55">
        <v>25</v>
      </c>
      <c r="AI935" s="73">
        <v>1.1</v>
      </c>
      <c r="AJ935" s="73">
        <v>2.1</v>
      </c>
      <c r="AK935" s="73">
        <v>3</v>
      </c>
      <c r="AL935" s="73">
        <v>3.8</v>
      </c>
      <c r="AM935" s="73">
        <v>4.6</v>
      </c>
      <c r="AN935" s="73">
        <v>5.3</v>
      </c>
      <c r="AO935" s="73">
        <v>6</v>
      </c>
      <c r="AP935" s="73">
        <v>7.4</v>
      </c>
      <c r="AQ935" s="73">
        <v>8.7</v>
      </c>
      <c r="AR935" s="73">
        <v>10.6</v>
      </c>
    </row>
    <row r="936" spans="31:44">
      <c r="AE936" s="51" t="str">
        <f>CONCATENATE(AF936,AG936,AH936)</f>
        <v>402525</v>
      </c>
      <c r="AF936" s="55">
        <v>40</v>
      </c>
      <c r="AG936" s="55">
        <v>25</v>
      </c>
      <c r="AH936" s="55">
        <v>25</v>
      </c>
      <c r="AI936" s="73">
        <v>1.2</v>
      </c>
      <c r="AJ936" s="73">
        <v>2.2</v>
      </c>
      <c r="AK936" s="73">
        <v>3.1</v>
      </c>
      <c r="AL936" s="73">
        <v>4</v>
      </c>
      <c r="AM936" s="73">
        <v>4.8</v>
      </c>
      <c r="AN936" s="73">
        <v>5.6</v>
      </c>
      <c r="AO936" s="73">
        <v>6.3</v>
      </c>
      <c r="AP936" s="73">
        <v>7.8</v>
      </c>
      <c r="AQ936" s="73">
        <v>9.2</v>
      </c>
      <c r="AR936" s="73">
        <v>11.3</v>
      </c>
    </row>
    <row r="937" spans="31:44">
      <c r="AE937" s="51" t="str">
        <f>CONCATENATE(AF937,AG937,AH937)</f>
        <v>412525</v>
      </c>
      <c r="AF937" s="55">
        <v>41</v>
      </c>
      <c r="AG937" s="55">
        <v>25</v>
      </c>
      <c r="AH937" s="55">
        <v>25</v>
      </c>
      <c r="AI937" s="73">
        <v>1.2</v>
      </c>
      <c r="AJ937" s="73">
        <v>2.3</v>
      </c>
      <c r="AK937" s="73">
        <v>3.3</v>
      </c>
      <c r="AL937" s="73">
        <v>4.2</v>
      </c>
      <c r="AM937" s="73">
        <v>5</v>
      </c>
      <c r="AN937" s="73">
        <v>5.9</v>
      </c>
      <c r="AO937" s="73">
        <v>6.7</v>
      </c>
      <c r="AP937" s="73">
        <v>8.2</v>
      </c>
      <c r="AQ937" s="73">
        <v>9.8</v>
      </c>
      <c r="AR937" s="73">
        <v>12.1</v>
      </c>
    </row>
    <row r="938" spans="31:44">
      <c r="AE938" s="51" t="str">
        <f>CONCATENATE(AF938,AG938,AH938)</f>
        <v>422525</v>
      </c>
      <c r="AF938" s="55">
        <v>42</v>
      </c>
      <c r="AG938" s="55">
        <v>25</v>
      </c>
      <c r="AH938" s="55">
        <v>25</v>
      </c>
      <c r="AI938" s="73">
        <v>1.3</v>
      </c>
      <c r="AJ938" s="73">
        <v>2.4</v>
      </c>
      <c r="AK938" s="73">
        <v>3.4</v>
      </c>
      <c r="AL938" s="73">
        <v>4.4</v>
      </c>
      <c r="AM938" s="73">
        <v>5.3</v>
      </c>
      <c r="AN938" s="73">
        <v>6.2</v>
      </c>
      <c r="AO938" s="73">
        <v>7.1</v>
      </c>
      <c r="AP938" s="73">
        <v>8.8</v>
      </c>
      <c r="AQ938" s="73">
        <v>10.5</v>
      </c>
      <c r="AR938" s="73">
        <v>13</v>
      </c>
    </row>
    <row r="939" spans="31:44">
      <c r="AE939" s="51" t="str">
        <f>CONCATENATE(AF939,AG939,AH939)</f>
        <v>432525</v>
      </c>
      <c r="AF939" s="55">
        <v>43</v>
      </c>
      <c r="AG939" s="55">
        <v>25</v>
      </c>
      <c r="AH939" s="55">
        <v>25</v>
      </c>
      <c r="AI939" s="73">
        <v>1.3</v>
      </c>
      <c r="AJ939" s="73">
        <v>2.5</v>
      </c>
      <c r="AK939" s="73">
        <v>3.6</v>
      </c>
      <c r="AL939" s="73">
        <v>4.6</v>
      </c>
      <c r="AM939" s="73">
        <v>5.6</v>
      </c>
      <c r="AN939" s="73">
        <v>6.6</v>
      </c>
      <c r="AO939" s="73">
        <v>7.5</v>
      </c>
      <c r="AP939" s="73">
        <v>9.4</v>
      </c>
      <c r="AQ939" s="73">
        <v>11.3</v>
      </c>
      <c r="AR939" s="73">
        <v>14.2</v>
      </c>
    </row>
    <row r="940" spans="31:44">
      <c r="AE940" s="51" t="str">
        <f>CONCATENATE(AF940,AG940,AH940)</f>
        <v>442525</v>
      </c>
      <c r="AF940" s="55">
        <v>44</v>
      </c>
      <c r="AG940" s="55">
        <v>25</v>
      </c>
      <c r="AH940" s="55">
        <v>25</v>
      </c>
      <c r="AI940" s="73">
        <v>1.4</v>
      </c>
      <c r="AJ940" s="73">
        <v>2.6</v>
      </c>
      <c r="AK940" s="73">
        <v>3.8</v>
      </c>
      <c r="AL940" s="73">
        <v>4.9</v>
      </c>
      <c r="AM940" s="73">
        <v>5.9</v>
      </c>
      <c r="AN940" s="73">
        <v>7</v>
      </c>
      <c r="AO940" s="73">
        <v>8</v>
      </c>
      <c r="AP940" s="73">
        <v>10.1</v>
      </c>
      <c r="AQ940" s="73">
        <v>12.2</v>
      </c>
      <c r="AR940" s="73">
        <v>15.5</v>
      </c>
    </row>
    <row r="941" spans="31:44">
      <c r="AE941" s="51" t="str">
        <f>CONCATENATE(AF941,AG941,AH941)</f>
        <v>452525</v>
      </c>
      <c r="AF941" s="55">
        <v>45</v>
      </c>
      <c r="AG941" s="55">
        <v>25</v>
      </c>
      <c r="AH941" s="55">
        <v>25</v>
      </c>
      <c r="AI941" s="73">
        <v>1.4</v>
      </c>
      <c r="AJ941" s="73">
        <v>2.8</v>
      </c>
      <c r="AK941" s="73">
        <v>4</v>
      </c>
      <c r="AL941" s="73">
        <v>5.2</v>
      </c>
      <c r="AM941" s="73">
        <v>6.3</v>
      </c>
      <c r="AN941" s="73">
        <v>7.5</v>
      </c>
      <c r="AO941" s="73">
        <v>8.6</v>
      </c>
      <c r="AP941" s="73">
        <v>10.9</v>
      </c>
      <c r="AQ941" s="73">
        <v>13.3</v>
      </c>
      <c r="AR941" s="73">
        <v>17</v>
      </c>
    </row>
    <row r="942" spans="31:44">
      <c r="AE942" s="51" t="str">
        <f>CONCATENATE(AF942,AG942,AH942)</f>
        <v>462525</v>
      </c>
      <c r="AF942" s="55">
        <v>46</v>
      </c>
      <c r="AG942" s="55">
        <v>25</v>
      </c>
      <c r="AH942" s="55">
        <v>25</v>
      </c>
      <c r="AI942" s="73">
        <v>1.5</v>
      </c>
      <c r="AJ942" s="73">
        <v>2.9</v>
      </c>
      <c r="AK942" s="73">
        <v>4.2</v>
      </c>
      <c r="AL942" s="73">
        <v>5.5</v>
      </c>
      <c r="AM942" s="73">
        <v>6.7</v>
      </c>
      <c r="AN942" s="73">
        <v>8</v>
      </c>
      <c r="AO942" s="73">
        <v>9.2</v>
      </c>
      <c r="AP942" s="73">
        <v>11.8</v>
      </c>
      <c r="AQ942" s="73">
        <v>14.5</v>
      </c>
      <c r="AR942" s="73">
        <v>18.8</v>
      </c>
    </row>
    <row r="943" spans="31:44">
      <c r="AE943" s="51" t="str">
        <f>CONCATENATE(AF943,AG943,AH943)</f>
        <v>472525</v>
      </c>
      <c r="AF943" s="55">
        <v>47</v>
      </c>
      <c r="AG943" s="55">
        <v>25</v>
      </c>
      <c r="AH943" s="55">
        <v>25</v>
      </c>
      <c r="AI943" s="73">
        <v>1.6</v>
      </c>
      <c r="AJ943" s="73">
        <v>3.1</v>
      </c>
      <c r="AK943" s="73">
        <v>4.5</v>
      </c>
      <c r="AL943" s="73">
        <v>5.9</v>
      </c>
      <c r="AM943" s="73">
        <v>7.2</v>
      </c>
      <c r="AN943" s="73">
        <v>8.6</v>
      </c>
      <c r="AO943" s="73">
        <v>10</v>
      </c>
      <c r="AP943" s="73">
        <v>12.9</v>
      </c>
      <c r="AQ943" s="73">
        <v>15.9</v>
      </c>
      <c r="AR943" s="73">
        <v>20.9</v>
      </c>
    </row>
    <row r="944" spans="31:44">
      <c r="AE944" s="51" t="str">
        <f>CONCATENATE(AF944,AG944,AH944)</f>
        <v>482525</v>
      </c>
      <c r="AF944" s="55">
        <v>48</v>
      </c>
      <c r="AG944" s="55">
        <v>25</v>
      </c>
      <c r="AH944" s="55">
        <v>25</v>
      </c>
      <c r="AI944" s="73">
        <v>1.7</v>
      </c>
      <c r="AJ944" s="73">
        <v>3.3</v>
      </c>
      <c r="AK944" s="73">
        <v>4.8</v>
      </c>
      <c r="AL944" s="73">
        <v>6.3</v>
      </c>
      <c r="AM944" s="73">
        <v>7.8</v>
      </c>
      <c r="AN944" s="73">
        <v>9.3</v>
      </c>
      <c r="AO944" s="73">
        <v>10.9</v>
      </c>
      <c r="AP944" s="73">
        <v>14.1</v>
      </c>
      <c r="AQ944" s="73">
        <v>17.6</v>
      </c>
      <c r="AR944" s="73">
        <v>23.3</v>
      </c>
    </row>
    <row r="945" spans="31:44">
      <c r="AE945" s="51" t="str">
        <f>CONCATENATE(AF945,AG945,AH945)</f>
        <v>492525</v>
      </c>
      <c r="AF945" s="55">
        <v>49</v>
      </c>
      <c r="AG945" s="55">
        <v>25</v>
      </c>
      <c r="AH945" s="55">
        <v>25</v>
      </c>
      <c r="AI945" s="73">
        <v>1.8</v>
      </c>
      <c r="AJ945" s="73">
        <v>3.5</v>
      </c>
      <c r="AK945" s="73">
        <v>5.1</v>
      </c>
      <c r="AL945" s="73">
        <v>6.8</v>
      </c>
      <c r="AM945" s="73">
        <v>8.4</v>
      </c>
      <c r="AN945" s="73">
        <v>10.1</v>
      </c>
      <c r="AO945" s="73">
        <v>11.9</v>
      </c>
      <c r="AP945" s="73">
        <v>15.6</v>
      </c>
      <c r="AQ945" s="73">
        <v>19.5</v>
      </c>
      <c r="AR945" s="73">
        <v>26.2</v>
      </c>
    </row>
    <row r="946" spans="31:44">
      <c r="AE946" s="51" t="str">
        <f>CONCATENATE(AF946,AG946,AH946)</f>
        <v>502525</v>
      </c>
      <c r="AF946" s="55">
        <v>50</v>
      </c>
      <c r="AG946" s="55">
        <v>25</v>
      </c>
      <c r="AH946" s="55">
        <v>25</v>
      </c>
      <c r="AI946" s="73">
        <v>1.9</v>
      </c>
      <c r="AJ946" s="73">
        <v>3.7</v>
      </c>
      <c r="AK946" s="73">
        <v>5.5</v>
      </c>
      <c r="AL946" s="73">
        <v>7.3</v>
      </c>
      <c r="AM946" s="73">
        <v>9.1</v>
      </c>
      <c r="AN946" s="73">
        <v>11</v>
      </c>
      <c r="AO946" s="73">
        <v>13</v>
      </c>
      <c r="AP946" s="73">
        <v>17.2</v>
      </c>
      <c r="AQ946" s="73">
        <v>21.8</v>
      </c>
      <c r="AR946" s="73">
        <v>29.5</v>
      </c>
    </row>
    <row r="947" spans="31:44">
      <c r="AE947" s="51" t="str">
        <f>CONCATENATE(AF947,AG947,AH947)</f>
        <v>512525</v>
      </c>
      <c r="AF947" s="55">
        <v>51</v>
      </c>
      <c r="AG947" s="55">
        <v>25</v>
      </c>
      <c r="AH947" s="55">
        <v>25</v>
      </c>
      <c r="AI947" s="73">
        <v>2</v>
      </c>
      <c r="AJ947" s="73">
        <v>4</v>
      </c>
      <c r="AK947" s="73">
        <v>5.9</v>
      </c>
      <c r="AL947" s="73">
        <v>7.9</v>
      </c>
      <c r="AM947" s="73">
        <v>9.9</v>
      </c>
      <c r="AN947" s="73">
        <v>12.1</v>
      </c>
      <c r="AO947" s="73">
        <v>14.3</v>
      </c>
      <c r="AP947" s="73">
        <v>19.1</v>
      </c>
      <c r="AQ947" s="73">
        <v>24.4</v>
      </c>
      <c r="AR947" s="73">
        <v>33.4</v>
      </c>
    </row>
    <row r="948" spans="31:44">
      <c r="AE948" s="51" t="str">
        <f>CONCATENATE(AF948,AG948,AH948)</f>
        <v>522525</v>
      </c>
      <c r="AF948" s="55">
        <v>52</v>
      </c>
      <c r="AG948" s="55">
        <v>25</v>
      </c>
      <c r="AH948" s="55">
        <v>25</v>
      </c>
      <c r="AI948" s="73">
        <v>2.2</v>
      </c>
      <c r="AJ948" s="73">
        <v>4.3</v>
      </c>
      <c r="AK948" s="73">
        <v>6.4</v>
      </c>
      <c r="AL948" s="73">
        <v>8.6</v>
      </c>
      <c r="AM948" s="73">
        <v>10.9</v>
      </c>
      <c r="AN948" s="73">
        <v>13.3</v>
      </c>
      <c r="AO948" s="73">
        <v>15.8</v>
      </c>
      <c r="AP948" s="73">
        <v>21.3</v>
      </c>
      <c r="AQ948" s="73">
        <v>27.4</v>
      </c>
      <c r="AR948" s="73">
        <v>37.9</v>
      </c>
    </row>
    <row r="949" spans="31:44">
      <c r="AE949" s="51" t="str">
        <f>CONCATENATE(AF949,AG949,AH949)</f>
        <v>532525</v>
      </c>
      <c r="AF949" s="55">
        <v>53</v>
      </c>
      <c r="AG949" s="55">
        <v>25</v>
      </c>
      <c r="AH949" s="55">
        <v>25</v>
      </c>
      <c r="AI949" s="73">
        <v>2.3</v>
      </c>
      <c r="AJ949" s="73">
        <v>4.6</v>
      </c>
      <c r="AK949" s="73">
        <v>6.9</v>
      </c>
      <c r="AL949" s="73">
        <v>9.4</v>
      </c>
      <c r="AM949" s="73">
        <v>12</v>
      </c>
      <c r="AN949" s="73">
        <v>14.7</v>
      </c>
      <c r="AO949" s="73">
        <v>17.6</v>
      </c>
      <c r="AP949" s="73">
        <v>23.9</v>
      </c>
      <c r="AQ949" s="73">
        <v>31</v>
      </c>
      <c r="AR949" s="73">
        <v>43.2</v>
      </c>
    </row>
    <row r="950" spans="31:44">
      <c r="AE950" s="51" t="str">
        <f>CONCATENATE(AF950,AG950,AH950)</f>
        <v>542525</v>
      </c>
      <c r="AF950" s="55">
        <v>54</v>
      </c>
      <c r="AG950" s="55">
        <v>25</v>
      </c>
      <c r="AH950" s="55">
        <v>25</v>
      </c>
      <c r="AI950" s="73">
        <v>2.5</v>
      </c>
      <c r="AJ950" s="73">
        <v>5</v>
      </c>
      <c r="AK950" s="73">
        <v>7.6</v>
      </c>
      <c r="AL950" s="73">
        <v>10.3</v>
      </c>
      <c r="AM950" s="73">
        <v>13.2</v>
      </c>
      <c r="AN950" s="73">
        <v>16.3</v>
      </c>
      <c r="AO950" s="73">
        <v>19.6</v>
      </c>
      <c r="AP950" s="73">
        <v>26.8</v>
      </c>
      <c r="AQ950" s="73">
        <v>35.1</v>
      </c>
      <c r="AR950" s="73">
        <v>49.4</v>
      </c>
    </row>
    <row r="951" spans="31:44">
      <c r="AE951" s="51" t="str">
        <f>CONCATENATE(AF951,AG951,AH951)</f>
        <v>552525</v>
      </c>
      <c r="AF951" s="55">
        <v>55</v>
      </c>
      <c r="AG951" s="55">
        <v>25</v>
      </c>
      <c r="AH951" s="55">
        <v>25</v>
      </c>
      <c r="AI951" s="73">
        <v>2.7</v>
      </c>
      <c r="AJ951" s="73">
        <v>5.5</v>
      </c>
      <c r="AK951" s="73">
        <v>8.3</v>
      </c>
      <c r="AL951" s="73">
        <v>11.4</v>
      </c>
      <c r="AM951" s="73">
        <v>14.7</v>
      </c>
      <c r="AN951" s="73">
        <v>18.2</v>
      </c>
      <c r="AO951" s="73">
        <v>22</v>
      </c>
      <c r="AP951" s="73">
        <v>30.4</v>
      </c>
      <c r="AQ951" s="73">
        <v>39.9</v>
      </c>
      <c r="AR951" s="73">
        <v>56.8</v>
      </c>
    </row>
    <row r="952" spans="31:44">
      <c r="AE952" s="51" t="str">
        <f>CONCATENATE(AF952,AG952,AH952)</f>
        <v>183030</v>
      </c>
      <c r="AF952" s="55">
        <v>18</v>
      </c>
      <c r="AG952" s="55">
        <v>30</v>
      </c>
      <c r="AH952" s="55">
        <v>30</v>
      </c>
      <c r="AI952" s="73">
        <v>0.6</v>
      </c>
      <c r="AJ952" s="73">
        <v>1.1</v>
      </c>
      <c r="AK952" s="73">
        <v>1.6</v>
      </c>
      <c r="AL952" s="73">
        <v>2.1</v>
      </c>
      <c r="AM952" s="73">
        <v>2.5</v>
      </c>
      <c r="AN952" s="73">
        <v>2.9</v>
      </c>
      <c r="AO952" s="73">
        <v>3.2</v>
      </c>
      <c r="AP952" s="73">
        <v>3.9</v>
      </c>
      <c r="AQ952" s="73">
        <v>4.5</v>
      </c>
      <c r="AR952" s="73">
        <v>5.4</v>
      </c>
    </row>
    <row r="953" spans="31:44">
      <c r="AE953" s="51" t="str">
        <f>CONCATENATE(AF953,AG953,AH953)</f>
        <v>193030</v>
      </c>
      <c r="AF953" s="55">
        <v>19</v>
      </c>
      <c r="AG953" s="55">
        <v>30</v>
      </c>
      <c r="AH953" s="55">
        <v>30</v>
      </c>
      <c r="AI953" s="73">
        <v>0.6</v>
      </c>
      <c r="AJ953" s="73">
        <v>1.2</v>
      </c>
      <c r="AK953" s="73">
        <v>1.6</v>
      </c>
      <c r="AL953" s="73">
        <v>2.1</v>
      </c>
      <c r="AM953" s="73">
        <v>2.5</v>
      </c>
      <c r="AN953" s="73">
        <v>2.9</v>
      </c>
      <c r="AO953" s="73">
        <v>3.3</v>
      </c>
      <c r="AP953" s="73">
        <v>4</v>
      </c>
      <c r="AQ953" s="73">
        <v>4.6</v>
      </c>
      <c r="AR953" s="73">
        <v>5.5</v>
      </c>
    </row>
    <row r="954" spans="31:44">
      <c r="AE954" s="51" t="str">
        <f>CONCATENATE(AF954,AG954,AH954)</f>
        <v>203030</v>
      </c>
      <c r="AF954" s="55">
        <v>20</v>
      </c>
      <c r="AG954" s="55">
        <v>30</v>
      </c>
      <c r="AH954" s="55">
        <v>30</v>
      </c>
      <c r="AI954" s="73">
        <v>0.6</v>
      </c>
      <c r="AJ954" s="73">
        <v>1.2</v>
      </c>
      <c r="AK954" s="73">
        <v>1.7</v>
      </c>
      <c r="AL954" s="73">
        <v>2.1</v>
      </c>
      <c r="AM954" s="73">
        <v>2.6</v>
      </c>
      <c r="AN954" s="73">
        <v>3</v>
      </c>
      <c r="AO954" s="73">
        <v>3.3</v>
      </c>
      <c r="AP954" s="73">
        <v>4</v>
      </c>
      <c r="AQ954" s="73">
        <v>4.7</v>
      </c>
      <c r="AR954" s="73">
        <v>5.6</v>
      </c>
    </row>
    <row r="955" spans="31:44">
      <c r="AE955" s="51" t="str">
        <f>CONCATENATE(AF955,AG955,AH955)</f>
        <v>213030</v>
      </c>
      <c r="AF955" s="55">
        <v>21</v>
      </c>
      <c r="AG955" s="55">
        <v>30</v>
      </c>
      <c r="AH955" s="55">
        <v>30</v>
      </c>
      <c r="AI955" s="73">
        <v>0.6</v>
      </c>
      <c r="AJ955" s="73">
        <v>1.2</v>
      </c>
      <c r="AK955" s="73">
        <v>1.7</v>
      </c>
      <c r="AL955" s="73">
        <v>2.2</v>
      </c>
      <c r="AM955" s="73">
        <v>2.6</v>
      </c>
      <c r="AN955" s="73">
        <v>3</v>
      </c>
      <c r="AO955" s="73">
        <v>3.4</v>
      </c>
      <c r="AP955" s="73">
        <v>4.1</v>
      </c>
      <c r="AQ955" s="73">
        <v>4.7</v>
      </c>
      <c r="AR955" s="73">
        <v>5.6</v>
      </c>
    </row>
    <row r="956" spans="31:44">
      <c r="AE956" s="51" t="str">
        <f>CONCATENATE(AF956,AG956,AH956)</f>
        <v>223030</v>
      </c>
      <c r="AF956" s="55">
        <v>22</v>
      </c>
      <c r="AG956" s="55">
        <v>30</v>
      </c>
      <c r="AH956" s="55">
        <v>30</v>
      </c>
      <c r="AI956" s="73">
        <v>0.7</v>
      </c>
      <c r="AJ956" s="73">
        <v>1.2</v>
      </c>
      <c r="AK956" s="73">
        <v>1.7</v>
      </c>
      <c r="AL956" s="73">
        <v>2.2</v>
      </c>
      <c r="AM956" s="73">
        <v>2.6</v>
      </c>
      <c r="AN956" s="73">
        <v>3</v>
      </c>
      <c r="AO956" s="73">
        <v>3.4</v>
      </c>
      <c r="AP956" s="73">
        <v>4.1</v>
      </c>
      <c r="AQ956" s="73">
        <v>4.8</v>
      </c>
      <c r="AR956" s="73">
        <v>5.7</v>
      </c>
    </row>
    <row r="957" spans="31:44">
      <c r="AE957" s="51" t="str">
        <f>CONCATENATE(AF957,AG957,AH957)</f>
        <v>233030</v>
      </c>
      <c r="AF957" s="55">
        <v>23</v>
      </c>
      <c r="AG957" s="55">
        <v>30</v>
      </c>
      <c r="AH957" s="55">
        <v>30</v>
      </c>
      <c r="AI957" s="73">
        <v>0.7</v>
      </c>
      <c r="AJ957" s="73">
        <v>1.2</v>
      </c>
      <c r="AK957" s="73">
        <v>1.8</v>
      </c>
      <c r="AL957" s="73">
        <v>2.2</v>
      </c>
      <c r="AM957" s="73">
        <v>2.7</v>
      </c>
      <c r="AN957" s="73">
        <v>3.1</v>
      </c>
      <c r="AO957" s="73">
        <v>3.5</v>
      </c>
      <c r="AP957" s="73">
        <v>4.2</v>
      </c>
      <c r="AQ957" s="73">
        <v>4.8</v>
      </c>
      <c r="AR957" s="73">
        <v>5.8</v>
      </c>
    </row>
    <row r="958" spans="31:44">
      <c r="AE958" s="51" t="str">
        <f>CONCATENATE(AF958,AG958,AH958)</f>
        <v>243030</v>
      </c>
      <c r="AF958" s="55">
        <v>24</v>
      </c>
      <c r="AG958" s="55">
        <v>30</v>
      </c>
      <c r="AH958" s="55">
        <v>30</v>
      </c>
      <c r="AI958" s="73">
        <v>0.7</v>
      </c>
      <c r="AJ958" s="73">
        <v>1.3</v>
      </c>
      <c r="AK958" s="73">
        <v>1.8</v>
      </c>
      <c r="AL958" s="73">
        <v>2.3</v>
      </c>
      <c r="AM958" s="73">
        <v>2.7</v>
      </c>
      <c r="AN958" s="73">
        <v>3.1</v>
      </c>
      <c r="AO958" s="73">
        <v>3.5</v>
      </c>
      <c r="AP958" s="73">
        <v>4.2</v>
      </c>
      <c r="AQ958" s="73">
        <v>4.9</v>
      </c>
      <c r="AR958" s="73">
        <v>5.8</v>
      </c>
    </row>
    <row r="959" spans="31:44">
      <c r="AE959" s="51" t="str">
        <f>CONCATENATE(AF959,AG959,AH959)</f>
        <v>253030</v>
      </c>
      <c r="AF959" s="55">
        <v>25</v>
      </c>
      <c r="AG959" s="55">
        <v>30</v>
      </c>
      <c r="AH959" s="55">
        <v>30</v>
      </c>
      <c r="AI959" s="73">
        <v>0.7</v>
      </c>
      <c r="AJ959" s="73">
        <v>1.3</v>
      </c>
      <c r="AK959" s="73">
        <v>1.8</v>
      </c>
      <c r="AL959" s="73">
        <v>2.3</v>
      </c>
      <c r="AM959" s="73">
        <v>2.7</v>
      </c>
      <c r="AN959" s="73">
        <v>3.2</v>
      </c>
      <c r="AO959" s="73">
        <v>3.6</v>
      </c>
      <c r="AP959" s="73">
        <v>4.3</v>
      </c>
      <c r="AQ959" s="73">
        <v>5</v>
      </c>
      <c r="AR959" s="73">
        <v>5.9</v>
      </c>
    </row>
    <row r="960" spans="31:44">
      <c r="AE960" s="51" t="str">
        <f>CONCATENATE(AF960,AG960,AH960)</f>
        <v>263030</v>
      </c>
      <c r="AF960" s="55">
        <v>26</v>
      </c>
      <c r="AG960" s="55">
        <v>30</v>
      </c>
      <c r="AH960" s="55">
        <v>30</v>
      </c>
      <c r="AI960" s="73">
        <v>0.7</v>
      </c>
      <c r="AJ960" s="73">
        <v>1.3</v>
      </c>
      <c r="AK960" s="73">
        <v>1.8</v>
      </c>
      <c r="AL960" s="73">
        <v>2.3</v>
      </c>
      <c r="AM960" s="73">
        <v>2.8</v>
      </c>
      <c r="AN960" s="73">
        <v>3.2</v>
      </c>
      <c r="AO960" s="73">
        <v>3.6</v>
      </c>
      <c r="AP960" s="73">
        <v>4.3</v>
      </c>
      <c r="AQ960" s="73">
        <v>5</v>
      </c>
      <c r="AR960" s="73">
        <v>6</v>
      </c>
    </row>
    <row r="961" spans="31:44">
      <c r="AE961" s="51" t="str">
        <f>CONCATENATE(AF961,AG961,AH961)</f>
        <v>273030</v>
      </c>
      <c r="AF961" s="55">
        <v>27</v>
      </c>
      <c r="AG961" s="55">
        <v>30</v>
      </c>
      <c r="AH961" s="55">
        <v>30</v>
      </c>
      <c r="AI961" s="73">
        <v>0.7</v>
      </c>
      <c r="AJ961" s="73">
        <v>1.3</v>
      </c>
      <c r="AK961" s="73">
        <v>1.9</v>
      </c>
      <c r="AL961" s="73">
        <v>2.4</v>
      </c>
      <c r="AM961" s="73">
        <v>2.8</v>
      </c>
      <c r="AN961" s="73">
        <v>3.2</v>
      </c>
      <c r="AO961" s="73">
        <v>3.7</v>
      </c>
      <c r="AP961" s="73">
        <v>4.4</v>
      </c>
      <c r="AQ961" s="73">
        <v>5.1</v>
      </c>
      <c r="AR961" s="73">
        <v>6.1</v>
      </c>
    </row>
    <row r="962" spans="31:44">
      <c r="AE962" s="51" t="str">
        <f>CONCATENATE(AF962,AG962,AH962)</f>
        <v>283030</v>
      </c>
      <c r="AF962" s="55">
        <v>28</v>
      </c>
      <c r="AG962" s="55">
        <v>30</v>
      </c>
      <c r="AH962" s="55">
        <v>30</v>
      </c>
      <c r="AI962" s="73">
        <v>0.7</v>
      </c>
      <c r="AJ962" s="73">
        <v>1.3</v>
      </c>
      <c r="AK962" s="73">
        <v>1.9</v>
      </c>
      <c r="AL962" s="73">
        <v>2.4</v>
      </c>
      <c r="AM962" s="73">
        <v>2.9</v>
      </c>
      <c r="AN962" s="73">
        <v>3.3</v>
      </c>
      <c r="AO962" s="73">
        <v>3.7</v>
      </c>
      <c r="AP962" s="73">
        <v>4.5</v>
      </c>
      <c r="AQ962" s="73">
        <v>5.2</v>
      </c>
      <c r="AR962" s="73">
        <v>6.2</v>
      </c>
    </row>
    <row r="963" spans="31:44">
      <c r="AE963" s="51" t="str">
        <f>CONCATENATE(AF963,AG963,AH963)</f>
        <v>293030</v>
      </c>
      <c r="AF963" s="55">
        <v>29</v>
      </c>
      <c r="AG963" s="55">
        <v>30</v>
      </c>
      <c r="AH963" s="55">
        <v>30</v>
      </c>
      <c r="AI963" s="73">
        <v>0.7</v>
      </c>
      <c r="AJ963" s="73">
        <v>1.4</v>
      </c>
      <c r="AK963" s="73">
        <v>1.9</v>
      </c>
      <c r="AL963" s="73">
        <v>2.5</v>
      </c>
      <c r="AM963" s="73">
        <v>2.9</v>
      </c>
      <c r="AN963" s="73">
        <v>3.4</v>
      </c>
      <c r="AO963" s="73">
        <v>3.8</v>
      </c>
      <c r="AP963" s="73">
        <v>4.6</v>
      </c>
      <c r="AQ963" s="73">
        <v>5.3</v>
      </c>
      <c r="AR963" s="73">
        <v>6.3</v>
      </c>
    </row>
    <row r="964" spans="31:44">
      <c r="AE964" s="51" t="str">
        <f t="shared" ref="AE964:AE984" si="18">CONCATENATE(AF964,AG964,AH964)</f>
        <v>303030</v>
      </c>
      <c r="AF964" s="55">
        <v>30</v>
      </c>
      <c r="AG964" s="55">
        <v>30</v>
      </c>
      <c r="AH964" s="55">
        <v>30</v>
      </c>
      <c r="AI964" s="73">
        <v>0.8</v>
      </c>
      <c r="AJ964" s="73">
        <v>1.4</v>
      </c>
      <c r="AK964" s="73">
        <v>2</v>
      </c>
      <c r="AL964" s="73">
        <v>2.5</v>
      </c>
      <c r="AM964" s="73">
        <v>3</v>
      </c>
      <c r="AN964" s="73">
        <v>3.5</v>
      </c>
      <c r="AO964" s="73">
        <v>3.9</v>
      </c>
      <c r="AP964" s="73">
        <v>4.7</v>
      </c>
      <c r="AQ964" s="73">
        <v>5.4</v>
      </c>
      <c r="AR964" s="73">
        <v>6.5</v>
      </c>
    </row>
    <row r="965" spans="31:44">
      <c r="AE965" s="51" t="str">
        <f>CONCATENATE(AF965,AG965,AH965)</f>
        <v>313030</v>
      </c>
      <c r="AF965" s="55">
        <v>31</v>
      </c>
      <c r="AG965" s="55">
        <v>30</v>
      </c>
      <c r="AH965" s="55">
        <v>30</v>
      </c>
      <c r="AI965" s="73">
        <v>0.8</v>
      </c>
      <c r="AJ965" s="73">
        <v>1.4</v>
      </c>
      <c r="AK965" s="73">
        <v>2</v>
      </c>
      <c r="AL965" s="73">
        <v>2.6</v>
      </c>
      <c r="AM965" s="73">
        <v>3.1</v>
      </c>
      <c r="AN965" s="73">
        <v>3.5</v>
      </c>
      <c r="AO965" s="73">
        <v>4</v>
      </c>
      <c r="AP965" s="73">
        <v>4.8</v>
      </c>
      <c r="AQ965" s="73">
        <v>5.6</v>
      </c>
      <c r="AR965" s="73">
        <v>6.7</v>
      </c>
    </row>
    <row r="966" spans="31:44">
      <c r="AE966" s="51" t="str">
        <f>CONCATENATE(AF966,AG966,AH966)</f>
        <v>323030</v>
      </c>
      <c r="AF966" s="55">
        <v>32</v>
      </c>
      <c r="AG966" s="55">
        <v>30</v>
      </c>
      <c r="AH966" s="55">
        <v>30</v>
      </c>
      <c r="AI966" s="73">
        <v>0.8</v>
      </c>
      <c r="AJ966" s="73">
        <v>1.5</v>
      </c>
      <c r="AK966" s="73">
        <v>2.1</v>
      </c>
      <c r="AL966" s="73">
        <v>2.6</v>
      </c>
      <c r="AM966" s="73">
        <v>3.2</v>
      </c>
      <c r="AN966" s="73">
        <v>3.7</v>
      </c>
      <c r="AO966" s="73">
        <v>4.1</v>
      </c>
      <c r="AP966" s="73">
        <v>5</v>
      </c>
      <c r="AQ966" s="73">
        <v>5.8</v>
      </c>
      <c r="AR966" s="73">
        <v>7</v>
      </c>
    </row>
    <row r="967" spans="31:44">
      <c r="AE967" s="51" t="str">
        <f>CONCATENATE(AF967,AG967,AH967)</f>
        <v>333030</v>
      </c>
      <c r="AF967" s="55">
        <v>33</v>
      </c>
      <c r="AG967" s="55">
        <v>30</v>
      </c>
      <c r="AH967" s="55">
        <v>30</v>
      </c>
      <c r="AI967" s="73">
        <v>0.8</v>
      </c>
      <c r="AJ967" s="73">
        <v>1.5</v>
      </c>
      <c r="AK967" s="73">
        <v>2.2</v>
      </c>
      <c r="AL967" s="73">
        <v>2.7</v>
      </c>
      <c r="AM967" s="73">
        <v>3.3</v>
      </c>
      <c r="AN967" s="73">
        <v>3.8</v>
      </c>
      <c r="AO967" s="73">
        <v>4.3</v>
      </c>
      <c r="AP967" s="73">
        <v>5.2</v>
      </c>
      <c r="AQ967" s="73">
        <v>6</v>
      </c>
      <c r="AR967" s="73">
        <v>7.3</v>
      </c>
    </row>
    <row r="968" spans="31:44">
      <c r="AE968" s="51" t="str">
        <f>CONCATENATE(AF968,AG968,AH968)</f>
        <v>343030</v>
      </c>
      <c r="AF968" s="55">
        <v>34</v>
      </c>
      <c r="AG968" s="55">
        <v>30</v>
      </c>
      <c r="AH968" s="55">
        <v>30</v>
      </c>
      <c r="AI968" s="73">
        <v>0.9</v>
      </c>
      <c r="AJ968" s="73">
        <v>1.6</v>
      </c>
      <c r="AK968" s="73">
        <v>2.2</v>
      </c>
      <c r="AL968" s="73">
        <v>2.8</v>
      </c>
      <c r="AM968" s="73">
        <v>3.4</v>
      </c>
      <c r="AN968" s="73">
        <v>3.9</v>
      </c>
      <c r="AO968" s="73">
        <v>4.4</v>
      </c>
      <c r="AP968" s="73">
        <v>5.4</v>
      </c>
      <c r="AQ968" s="73">
        <v>6.3</v>
      </c>
      <c r="AR968" s="73">
        <v>7.7</v>
      </c>
    </row>
    <row r="969" spans="31:44">
      <c r="AE969" s="51" t="str">
        <f>CONCATENATE(AF969,AG969,AH969)</f>
        <v>353030</v>
      </c>
      <c r="AF969" s="55">
        <v>35</v>
      </c>
      <c r="AG969" s="55">
        <v>30</v>
      </c>
      <c r="AH969" s="55">
        <v>30</v>
      </c>
      <c r="AI969" s="73">
        <v>0.9</v>
      </c>
      <c r="AJ969" s="73">
        <v>1.6</v>
      </c>
      <c r="AK969" s="73">
        <v>2.3</v>
      </c>
      <c r="AL969" s="73">
        <v>2.9</v>
      </c>
      <c r="AM969" s="73">
        <v>3.5</v>
      </c>
      <c r="AN969" s="73">
        <v>4.1</v>
      </c>
      <c r="AO969" s="73">
        <v>4.6</v>
      </c>
      <c r="AP969" s="73">
        <v>5.7</v>
      </c>
      <c r="AQ969" s="73">
        <v>6.7</v>
      </c>
      <c r="AR969" s="73">
        <v>8.1</v>
      </c>
    </row>
    <row r="970" spans="31:44">
      <c r="AE970" s="51" t="str">
        <f>CONCATENATE(AF970,AG970,AH970)</f>
        <v>363030</v>
      </c>
      <c r="AF970" s="55">
        <v>36</v>
      </c>
      <c r="AG970" s="55">
        <v>30</v>
      </c>
      <c r="AH970" s="55">
        <v>30</v>
      </c>
      <c r="AI970" s="73">
        <v>0.9</v>
      </c>
      <c r="AJ970" s="73">
        <v>1.7</v>
      </c>
      <c r="AK970" s="73">
        <v>2.4</v>
      </c>
      <c r="AL970" s="73">
        <v>3.1</v>
      </c>
      <c r="AM970" s="73">
        <v>3.7</v>
      </c>
      <c r="AN970" s="73">
        <v>4.3</v>
      </c>
      <c r="AO970" s="73">
        <v>4.8</v>
      </c>
      <c r="AP970" s="73">
        <v>6</v>
      </c>
      <c r="AQ970" s="73">
        <v>7</v>
      </c>
      <c r="AR970" s="73">
        <v>8.7</v>
      </c>
    </row>
    <row r="971" spans="31:44">
      <c r="AE971" s="51" t="str">
        <f>CONCATENATE(AF971,AG971,AH971)</f>
        <v>373030</v>
      </c>
      <c r="AF971" s="55">
        <v>37</v>
      </c>
      <c r="AG971" s="55">
        <v>30</v>
      </c>
      <c r="AH971" s="55">
        <v>30</v>
      </c>
      <c r="AI971" s="73">
        <v>1</v>
      </c>
      <c r="AJ971" s="73">
        <v>1.8</v>
      </c>
      <c r="AK971" s="73">
        <v>2.5</v>
      </c>
      <c r="AL971" s="73">
        <v>3.2</v>
      </c>
      <c r="AM971" s="73">
        <v>3.9</v>
      </c>
      <c r="AN971" s="73">
        <v>4.5</v>
      </c>
      <c r="AO971" s="73">
        <v>5.1</v>
      </c>
      <c r="AP971" s="73">
        <v>6.3</v>
      </c>
      <c r="AQ971" s="73">
        <v>7.5</v>
      </c>
      <c r="AR971" s="73">
        <v>9.3</v>
      </c>
    </row>
    <row r="972" spans="31:44">
      <c r="AE972" s="51" t="str">
        <f>CONCATENATE(AF972,AG972,AH972)</f>
        <v>383030</v>
      </c>
      <c r="AF972" s="55">
        <v>38</v>
      </c>
      <c r="AG972" s="55">
        <v>30</v>
      </c>
      <c r="AH972" s="55">
        <v>30</v>
      </c>
      <c r="AI972" s="73">
        <v>0.9</v>
      </c>
      <c r="AJ972" s="73">
        <v>1.8</v>
      </c>
      <c r="AK972" s="73">
        <v>2.6</v>
      </c>
      <c r="AL972" s="73">
        <v>3.3</v>
      </c>
      <c r="AM972" s="73">
        <v>4</v>
      </c>
      <c r="AN972" s="73">
        <v>4.7</v>
      </c>
      <c r="AO972" s="73">
        <v>5.3</v>
      </c>
      <c r="AP972" s="73">
        <v>6.6</v>
      </c>
      <c r="AQ972" s="73">
        <v>8</v>
      </c>
      <c r="AR972" s="73">
        <v>10</v>
      </c>
    </row>
    <row r="973" spans="31:44">
      <c r="AE973" s="51" t="str">
        <f>CONCATENATE(AF973,AG973,AH973)</f>
        <v>393030</v>
      </c>
      <c r="AF973" s="55">
        <v>39</v>
      </c>
      <c r="AG973" s="55">
        <v>30</v>
      </c>
      <c r="AH973" s="55">
        <v>30</v>
      </c>
      <c r="AI973" s="73">
        <v>1</v>
      </c>
      <c r="AJ973" s="73">
        <v>1.9</v>
      </c>
      <c r="AK973" s="73">
        <v>2.7</v>
      </c>
      <c r="AL973" s="73">
        <v>3.5</v>
      </c>
      <c r="AM973" s="73">
        <v>4.2</v>
      </c>
      <c r="AN973" s="73">
        <v>5</v>
      </c>
      <c r="AO973" s="73">
        <v>5.7</v>
      </c>
      <c r="AP973" s="73">
        <v>7.1</v>
      </c>
      <c r="AQ973" s="73">
        <v>8.6</v>
      </c>
      <c r="AR973" s="73">
        <v>10.8</v>
      </c>
    </row>
    <row r="974" spans="31:44">
      <c r="AE974" s="51" t="str">
        <f>CONCATENATE(AF974,AG974,AH974)</f>
        <v>403030</v>
      </c>
      <c r="AF974" s="55">
        <v>40</v>
      </c>
      <c r="AG974" s="55">
        <v>30</v>
      </c>
      <c r="AH974" s="55">
        <v>30</v>
      </c>
      <c r="AI974" s="73">
        <v>1</v>
      </c>
      <c r="AJ974" s="73">
        <v>2</v>
      </c>
      <c r="AK974" s="73">
        <v>2.8</v>
      </c>
      <c r="AL974" s="73">
        <v>3.7</v>
      </c>
      <c r="AM974" s="73">
        <v>4.5</v>
      </c>
      <c r="AN974" s="73">
        <v>5.3</v>
      </c>
      <c r="AO974" s="73">
        <v>6.1</v>
      </c>
      <c r="AP974" s="73">
        <v>7.7</v>
      </c>
      <c r="AQ974" s="73">
        <v>9.3</v>
      </c>
      <c r="AR974" s="73">
        <v>11.9</v>
      </c>
    </row>
    <row r="975" spans="31:44">
      <c r="AE975" s="51" t="str">
        <f>CONCATENATE(AF975,AG975,AH975)</f>
        <v>413030</v>
      </c>
      <c r="AF975" s="55">
        <v>41</v>
      </c>
      <c r="AG975" s="55">
        <v>30</v>
      </c>
      <c r="AH975" s="55">
        <v>30</v>
      </c>
      <c r="AI975" s="73">
        <v>1.1</v>
      </c>
      <c r="AJ975" s="73">
        <v>2.1</v>
      </c>
      <c r="AK975" s="73">
        <v>3</v>
      </c>
      <c r="AL975" s="73">
        <v>3.9</v>
      </c>
      <c r="AM975" s="73">
        <v>4.8</v>
      </c>
      <c r="AN975" s="73">
        <v>5.7</v>
      </c>
      <c r="AO975" s="73">
        <v>6.5</v>
      </c>
      <c r="AP975" s="73">
        <v>8.3</v>
      </c>
      <c r="AQ975" s="73">
        <v>10.1</v>
      </c>
      <c r="AR975" s="73">
        <v>13</v>
      </c>
    </row>
    <row r="976" spans="31:44">
      <c r="AE976" s="51" t="str">
        <f>CONCATENATE(AF976,AG976,AH976)</f>
        <v>423030</v>
      </c>
      <c r="AF976" s="55">
        <v>42</v>
      </c>
      <c r="AG976" s="55">
        <v>30</v>
      </c>
      <c r="AH976" s="55">
        <v>30</v>
      </c>
      <c r="AI976" s="73">
        <v>1.1</v>
      </c>
      <c r="AJ976" s="73">
        <v>2.2</v>
      </c>
      <c r="AK976" s="73">
        <v>3.2</v>
      </c>
      <c r="AL976" s="73">
        <v>4.2</v>
      </c>
      <c r="AM976" s="73">
        <v>5.1</v>
      </c>
      <c r="AN976" s="73">
        <v>6.1</v>
      </c>
      <c r="AO976" s="73">
        <v>7.1</v>
      </c>
      <c r="AP976" s="73">
        <v>9</v>
      </c>
      <c r="AQ976" s="73">
        <v>11.1</v>
      </c>
      <c r="AR976" s="73">
        <v>14.4</v>
      </c>
    </row>
    <row r="977" spans="31:44">
      <c r="AE977" s="51" t="str">
        <f>CONCATENATE(AF977,AG977,AH977)</f>
        <v>433030</v>
      </c>
      <c r="AF977" s="55">
        <v>43</v>
      </c>
      <c r="AG977" s="55">
        <v>30</v>
      </c>
      <c r="AH977" s="55">
        <v>30</v>
      </c>
      <c r="AI977" s="73">
        <v>1.2</v>
      </c>
      <c r="AJ977" s="73">
        <v>2.3</v>
      </c>
      <c r="AK977" s="73">
        <v>3.4</v>
      </c>
      <c r="AL977" s="73">
        <v>4.5</v>
      </c>
      <c r="AM977" s="73">
        <v>5.5</v>
      </c>
      <c r="AN977" s="73">
        <v>6.6</v>
      </c>
      <c r="AO977" s="73">
        <v>7.7</v>
      </c>
      <c r="AP977" s="73">
        <v>9.9</v>
      </c>
      <c r="AQ977" s="73">
        <v>12.3</v>
      </c>
      <c r="AR977" s="73">
        <v>16.1</v>
      </c>
    </row>
    <row r="978" spans="31:44">
      <c r="AE978" s="51" t="str">
        <f>CONCATENATE(AF978,AG978,AH978)</f>
        <v>443030</v>
      </c>
      <c r="AF978" s="55">
        <v>44</v>
      </c>
      <c r="AG978" s="55">
        <v>30</v>
      </c>
      <c r="AH978" s="55">
        <v>30</v>
      </c>
      <c r="AI978" s="73">
        <v>1.3</v>
      </c>
      <c r="AJ978" s="73">
        <v>2.5</v>
      </c>
      <c r="AK978" s="73">
        <v>3.7</v>
      </c>
      <c r="AL978" s="73">
        <v>4.8</v>
      </c>
      <c r="AM978" s="73">
        <v>6</v>
      </c>
      <c r="AN978" s="73">
        <v>7.2</v>
      </c>
      <c r="AO978" s="73">
        <v>8.4</v>
      </c>
      <c r="AP978" s="73">
        <v>10.9</v>
      </c>
      <c r="AQ978" s="73">
        <v>13.6</v>
      </c>
      <c r="AR978" s="73">
        <v>18</v>
      </c>
    </row>
    <row r="979" spans="31:44">
      <c r="AE979" s="51" t="str">
        <f>CONCATENATE(AF979,AG979,AH979)</f>
        <v>453030</v>
      </c>
      <c r="AF979" s="55">
        <v>45</v>
      </c>
      <c r="AG979" s="55">
        <v>30</v>
      </c>
      <c r="AH979" s="55">
        <v>30</v>
      </c>
      <c r="AI979" s="73">
        <v>1.4</v>
      </c>
      <c r="AJ979" s="73">
        <v>2.7</v>
      </c>
      <c r="AK979" s="73">
        <v>3.9</v>
      </c>
      <c r="AL979" s="73">
        <v>5.2</v>
      </c>
      <c r="AM979" s="73">
        <v>6.5</v>
      </c>
      <c r="AN979" s="73">
        <v>7.8</v>
      </c>
      <c r="AO979" s="73">
        <v>9.2</v>
      </c>
      <c r="AP979" s="73">
        <v>12.1</v>
      </c>
      <c r="AQ979" s="73">
        <v>15.2</v>
      </c>
      <c r="AR979" s="73">
        <v>20.3</v>
      </c>
    </row>
    <row r="980" spans="31:44">
      <c r="AE980" s="51" t="str">
        <f>CONCATENATE(AF980,AG980,AH980)</f>
        <v>463030</v>
      </c>
      <c r="AF980" s="55">
        <v>46</v>
      </c>
      <c r="AG980" s="55">
        <v>30</v>
      </c>
      <c r="AH980" s="55">
        <v>30</v>
      </c>
      <c r="AI980" s="73">
        <v>1.5</v>
      </c>
      <c r="AJ980" s="73">
        <v>2.9</v>
      </c>
      <c r="AK980" s="73">
        <v>4.3</v>
      </c>
      <c r="AL980" s="73">
        <v>5.7</v>
      </c>
      <c r="AM980" s="73">
        <v>7.1</v>
      </c>
      <c r="AN980" s="73">
        <v>8.6</v>
      </c>
      <c r="AO980" s="73">
        <v>10.2</v>
      </c>
      <c r="AP980" s="73">
        <v>13.5</v>
      </c>
      <c r="AQ980" s="73">
        <v>17</v>
      </c>
      <c r="AR980" s="73">
        <v>22.9</v>
      </c>
    </row>
    <row r="981" spans="31:44">
      <c r="AE981" s="51" t="str">
        <f>CONCATENATE(AF981,AG981,AH981)</f>
        <v>473030</v>
      </c>
      <c r="AF981" s="55">
        <v>47</v>
      </c>
      <c r="AG981" s="55">
        <v>30</v>
      </c>
      <c r="AH981" s="55">
        <v>30</v>
      </c>
      <c r="AI981" s="73">
        <v>1.6</v>
      </c>
      <c r="AJ981" s="73">
        <v>3.1</v>
      </c>
      <c r="AK981" s="73">
        <v>4.6</v>
      </c>
      <c r="AL981" s="73">
        <v>6.2</v>
      </c>
      <c r="AM981" s="73">
        <v>7.8</v>
      </c>
      <c r="AN981" s="73">
        <v>9.5</v>
      </c>
      <c r="AO981" s="73">
        <v>11.3</v>
      </c>
      <c r="AP981" s="73">
        <v>15.1</v>
      </c>
      <c r="AQ981" s="73">
        <v>19.2</v>
      </c>
      <c r="AR981" s="73">
        <v>26</v>
      </c>
    </row>
    <row r="982" spans="31:44">
      <c r="AE982" s="51" t="str">
        <f>CONCATENATE(AF982,AG982,AH982)</f>
        <v>483030</v>
      </c>
      <c r="AF982" s="55">
        <v>48</v>
      </c>
      <c r="AG982" s="55">
        <v>30</v>
      </c>
      <c r="AH982" s="55">
        <v>30</v>
      </c>
      <c r="AI982" s="73">
        <v>1.7</v>
      </c>
      <c r="AJ982" s="73">
        <v>3.4</v>
      </c>
      <c r="AK982" s="73">
        <v>5.1</v>
      </c>
      <c r="AL982" s="73">
        <v>6.8</v>
      </c>
      <c r="AM982" s="73">
        <v>8.7</v>
      </c>
      <c r="AN982" s="73">
        <v>10.6</v>
      </c>
      <c r="AO982" s="73">
        <v>12.6</v>
      </c>
      <c r="AP982" s="73">
        <v>16.9</v>
      </c>
      <c r="AQ982" s="73">
        <v>21.7</v>
      </c>
      <c r="AR982" s="73">
        <v>29.6</v>
      </c>
    </row>
    <row r="983" spans="31:44">
      <c r="AE983" s="51" t="str">
        <f>CONCATENATE(AF983,AG983,AH983)</f>
        <v>493030</v>
      </c>
      <c r="AF983" s="55">
        <v>49</v>
      </c>
      <c r="AG983" s="55">
        <v>30</v>
      </c>
      <c r="AH983" s="55">
        <v>30</v>
      </c>
      <c r="AI983" s="73">
        <v>1.9</v>
      </c>
      <c r="AJ983" s="73">
        <v>3.7</v>
      </c>
      <c r="AK983" s="73">
        <v>5.6</v>
      </c>
      <c r="AL983" s="73">
        <v>7.5</v>
      </c>
      <c r="AM983" s="73">
        <v>9.6</v>
      </c>
      <c r="AN983" s="73">
        <v>11.8</v>
      </c>
      <c r="AO983" s="73">
        <v>14.1</v>
      </c>
      <c r="AP983" s="73">
        <v>19.1</v>
      </c>
      <c r="AQ983" s="73">
        <v>24.6</v>
      </c>
      <c r="AR983" s="73">
        <v>33.8</v>
      </c>
    </row>
    <row r="984" spans="31:44">
      <c r="AE984" s="51" t="str">
        <f>CONCATENATE(AF984,AG984,AH984)</f>
        <v>503030</v>
      </c>
      <c r="AF984" s="55">
        <v>50</v>
      </c>
      <c r="AG984" s="55">
        <v>30</v>
      </c>
      <c r="AH984" s="55">
        <v>30</v>
      </c>
      <c r="AI984" s="73">
        <v>2</v>
      </c>
      <c r="AJ984" s="73">
        <v>4</v>
      </c>
      <c r="AK984" s="73">
        <v>6.1</v>
      </c>
      <c r="AL984" s="73">
        <v>8.4</v>
      </c>
      <c r="AM984" s="73">
        <v>10.7</v>
      </c>
      <c r="AN984" s="73">
        <v>13.2</v>
      </c>
      <c r="AO984" s="73">
        <v>15.8</v>
      </c>
      <c r="AP984" s="73">
        <v>21.6</v>
      </c>
      <c r="AQ984" s="73">
        <v>27.9</v>
      </c>
      <c r="AR984" s="73">
        <v>38.5</v>
      </c>
    </row>
  </sheetData>
  <mergeCells count="11">
    <mergeCell ref="B1:C1"/>
    <mergeCell ref="AF2:AR2"/>
    <mergeCell ref="AU2:BH2"/>
    <mergeCell ref="D3:M3"/>
    <mergeCell ref="X3:Y3"/>
    <mergeCell ref="BL3:BM3"/>
    <mergeCell ref="Z4:AA4"/>
    <mergeCell ref="X22:Z22"/>
    <mergeCell ref="X28:Z28"/>
    <mergeCell ref="AU46:BH46"/>
    <mergeCell ref="AF494:AR49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E8"/>
  <sheetViews>
    <sheetView workbookViewId="0">
      <selection activeCell="B8" sqref="B8"/>
    </sheetView>
  </sheetViews>
  <sheetFormatPr defaultColWidth="9" defaultRowHeight="14.25" outlineLevelRow="7" outlineLevelCol="4"/>
  <cols>
    <col min="2" max="2" width="21.25" customWidth="1"/>
    <col min="3" max="3" width="19.125" customWidth="1"/>
    <col min="4" max="4" width="20.5" customWidth="1"/>
  </cols>
  <sheetData>
    <row r="3" ht="15.75" spans="2:5">
      <c r="B3" s="14" t="s">
        <v>95</v>
      </c>
      <c r="C3" s="14" t="s">
        <v>96</v>
      </c>
      <c r="D3" s="14" t="s">
        <v>97</v>
      </c>
      <c r="E3" s="15"/>
    </row>
    <row r="4" ht="31.5" spans="2:5">
      <c r="B4" s="15" t="s">
        <v>98</v>
      </c>
      <c r="C4" s="150" t="s">
        <v>99</v>
      </c>
      <c r="D4" s="150" t="s">
        <v>100</v>
      </c>
      <c r="E4" s="15"/>
    </row>
    <row r="5" ht="15.75" spans="2:5">
      <c r="B5" s="15"/>
      <c r="C5" s="16"/>
      <c r="D5" s="16"/>
      <c r="E5" s="15"/>
    </row>
    <row r="6" spans="2:5">
      <c r="B6" s="16"/>
      <c r="C6" s="16"/>
      <c r="D6" s="16"/>
      <c r="E6" s="17"/>
    </row>
    <row r="7" spans="2:5">
      <c r="B7" s="16"/>
      <c r="C7" s="16"/>
      <c r="D7" s="16"/>
      <c r="E7" s="17"/>
    </row>
    <row r="8" ht="31.5" spans="2:5">
      <c r="B8" s="16" t="s">
        <v>101</v>
      </c>
      <c r="C8" s="15" t="s">
        <v>102</v>
      </c>
      <c r="D8" s="15" t="s">
        <v>103</v>
      </c>
      <c r="E8" s="17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30"/>
  <sheetViews>
    <sheetView zoomScale="85" zoomScaleNormal="85" workbookViewId="0">
      <selection activeCell="D10" sqref="D10"/>
    </sheetView>
  </sheetViews>
  <sheetFormatPr defaultColWidth="9" defaultRowHeight="14.25" outlineLevelCol="4"/>
  <cols>
    <col min="1" max="1" width="9" style="1"/>
    <col min="2" max="2" width="28.125" style="1" customWidth="1"/>
    <col min="3" max="3" width="22.5" style="1" customWidth="1"/>
    <col min="4" max="4" width="22.875" style="1" customWidth="1"/>
    <col min="5" max="5" width="19.375" style="1" customWidth="1"/>
    <col min="6" max="16384" width="9" style="1"/>
  </cols>
  <sheetData>
    <row r="2" ht="15" spans="2:5">
      <c r="B2" s="2" t="s">
        <v>104</v>
      </c>
      <c r="C2" s="2"/>
      <c r="D2" s="2"/>
      <c r="E2" s="2"/>
    </row>
    <row r="3" ht="15" spans="2:5">
      <c r="B3" s="3"/>
      <c r="C3" s="4" t="s">
        <v>105</v>
      </c>
      <c r="D3" s="5" t="s">
        <v>106</v>
      </c>
      <c r="E3" s="5" t="s">
        <v>107</v>
      </c>
    </row>
    <row r="4" ht="45" spans="2:5">
      <c r="B4" s="6" t="s">
        <v>108</v>
      </c>
      <c r="C4" s="7">
        <v>50000</v>
      </c>
      <c r="D4" s="7">
        <v>10000</v>
      </c>
      <c r="E4" s="7">
        <v>300000</v>
      </c>
    </row>
    <row r="5" ht="15" spans="2:5">
      <c r="B5" s="6" t="s">
        <v>5</v>
      </c>
      <c r="C5" s="7">
        <v>18</v>
      </c>
      <c r="D5" s="7">
        <v>25</v>
      </c>
      <c r="E5" s="7">
        <v>40</v>
      </c>
    </row>
    <row r="6" ht="15" spans="2:5">
      <c r="B6" s="6" t="s">
        <v>6</v>
      </c>
      <c r="C6" s="7" t="s">
        <v>7</v>
      </c>
      <c r="D6" s="7" t="s">
        <v>92</v>
      </c>
      <c r="E6" s="7" t="s">
        <v>7</v>
      </c>
    </row>
    <row r="7" ht="15" spans="2:5">
      <c r="B7" s="6" t="s">
        <v>9</v>
      </c>
      <c r="C7" s="7" t="s">
        <v>109</v>
      </c>
      <c r="D7" s="7" t="s">
        <v>10</v>
      </c>
      <c r="E7" s="7" t="s">
        <v>10</v>
      </c>
    </row>
    <row r="8" ht="15" spans="2:5">
      <c r="B8" s="6" t="s">
        <v>12</v>
      </c>
      <c r="C8" s="7" t="s">
        <v>13</v>
      </c>
      <c r="D8" s="7" t="s">
        <v>13</v>
      </c>
      <c r="E8" s="7" t="s">
        <v>13</v>
      </c>
    </row>
    <row r="9" ht="15" spans="2:5">
      <c r="B9" s="6" t="s">
        <v>14</v>
      </c>
      <c r="C9" s="7" t="s">
        <v>13</v>
      </c>
      <c r="D9" s="7" t="s">
        <v>15</v>
      </c>
      <c r="E9" s="7" t="s">
        <v>15</v>
      </c>
    </row>
    <row r="10" ht="15" spans="2:5">
      <c r="B10" s="6" t="s">
        <v>16</v>
      </c>
      <c r="C10" s="7" t="s">
        <v>17</v>
      </c>
      <c r="D10" s="7" t="s">
        <v>110</v>
      </c>
      <c r="E10" s="7" t="s">
        <v>17</v>
      </c>
    </row>
    <row r="11" ht="15" spans="2:5">
      <c r="B11" s="6" t="s">
        <v>18</v>
      </c>
      <c r="C11" s="7">
        <v>30</v>
      </c>
      <c r="D11" s="7">
        <v>10</v>
      </c>
      <c r="E11" s="7">
        <v>20</v>
      </c>
    </row>
    <row r="12" ht="15" spans="2:5">
      <c r="B12" s="6" t="s">
        <v>19</v>
      </c>
      <c r="C12" s="7">
        <v>30</v>
      </c>
      <c r="D12" s="7">
        <v>5</v>
      </c>
      <c r="E12" s="7">
        <v>10</v>
      </c>
    </row>
    <row r="13" ht="15" spans="2:5">
      <c r="B13" s="6" t="s">
        <v>20</v>
      </c>
      <c r="C13" s="7" t="s">
        <v>15</v>
      </c>
      <c r="D13" s="7" t="s">
        <v>13</v>
      </c>
      <c r="E13" s="7" t="s">
        <v>15</v>
      </c>
    </row>
    <row r="14" ht="25.5" spans="2:5">
      <c r="B14" s="8" t="s">
        <v>22</v>
      </c>
      <c r="C14" s="7" t="s">
        <v>15</v>
      </c>
      <c r="D14" s="7" t="s">
        <v>13</v>
      </c>
      <c r="E14" s="7" t="s">
        <v>13</v>
      </c>
    </row>
    <row r="15" spans="2:5">
      <c r="B15" s="3"/>
      <c r="C15" s="3"/>
      <c r="D15" s="3"/>
      <c r="E15" s="3"/>
    </row>
    <row r="16" ht="15" spans="2:5">
      <c r="B16" s="9" t="s">
        <v>111</v>
      </c>
      <c r="C16" s="9"/>
      <c r="D16" s="9"/>
      <c r="E16" s="9"/>
    </row>
    <row r="17" spans="2:5">
      <c r="B17" s="3"/>
      <c r="C17" s="3"/>
      <c r="D17" s="3"/>
      <c r="E17" s="3"/>
    </row>
    <row r="18" ht="30" spans="2:5">
      <c r="B18" s="10" t="s">
        <v>11</v>
      </c>
      <c r="C18" s="11">
        <v>505781</v>
      </c>
      <c r="D18" s="11">
        <v>1309964</v>
      </c>
      <c r="E18" s="11">
        <v>3513703</v>
      </c>
    </row>
    <row r="19" spans="2:5">
      <c r="B19" s="3"/>
      <c r="C19" s="3"/>
      <c r="D19" s="3"/>
      <c r="E19" s="3"/>
    </row>
    <row r="20" ht="15" spans="2:5">
      <c r="B20" s="2" t="s">
        <v>82</v>
      </c>
      <c r="C20" s="2"/>
      <c r="D20" s="2"/>
      <c r="E20" s="2"/>
    </row>
    <row r="21" ht="30" spans="2:5">
      <c r="B21" s="10" t="s">
        <v>83</v>
      </c>
      <c r="C21" s="12">
        <v>47846.88</v>
      </c>
      <c r="D21" s="12">
        <v>10000</v>
      </c>
      <c r="E21" s="12">
        <v>299999.96</v>
      </c>
    </row>
    <row r="22" ht="15" spans="2:5">
      <c r="B22" s="10" t="s">
        <v>85</v>
      </c>
      <c r="C22" s="12">
        <v>2153.11</v>
      </c>
      <c r="D22" s="13">
        <v>450</v>
      </c>
      <c r="E22" s="12">
        <v>13500</v>
      </c>
    </row>
    <row r="23" ht="15" spans="2:5">
      <c r="B23" s="10" t="s">
        <v>87</v>
      </c>
      <c r="C23" s="12">
        <v>49999.99</v>
      </c>
      <c r="D23" s="12">
        <v>10450</v>
      </c>
      <c r="E23" s="12">
        <v>313499.96</v>
      </c>
    </row>
    <row r="24" ht="15" spans="2:5">
      <c r="B24" s="10" t="s">
        <v>89</v>
      </c>
      <c r="C24" s="12">
        <v>47846.88</v>
      </c>
      <c r="D24" s="12">
        <v>120000</v>
      </c>
      <c r="E24" s="12">
        <v>299999.96</v>
      </c>
    </row>
    <row r="25" spans="2:5">
      <c r="B25" s="3"/>
      <c r="C25" s="3"/>
      <c r="D25" s="3"/>
      <c r="E25" s="3"/>
    </row>
    <row r="26" ht="15" spans="2:5">
      <c r="B26" s="2" t="s">
        <v>32</v>
      </c>
      <c r="C26" s="2"/>
      <c r="D26" s="2"/>
      <c r="E26" s="2"/>
    </row>
    <row r="27" ht="30" spans="2:5">
      <c r="B27" s="10" t="s">
        <v>83</v>
      </c>
      <c r="C27" s="12">
        <v>47846.88</v>
      </c>
      <c r="D27" s="12">
        <v>10000</v>
      </c>
      <c r="E27" s="12">
        <v>299999.96</v>
      </c>
    </row>
    <row r="28" ht="15" spans="2:5">
      <c r="B28" s="10" t="s">
        <v>85</v>
      </c>
      <c r="C28" s="12">
        <v>1076.55</v>
      </c>
      <c r="D28" s="13">
        <v>225</v>
      </c>
      <c r="E28" s="12">
        <v>6750</v>
      </c>
    </row>
    <row r="29" ht="15" spans="2:5">
      <c r="B29" s="10" t="s">
        <v>87</v>
      </c>
      <c r="C29" s="12">
        <v>48923.43</v>
      </c>
      <c r="D29" s="12">
        <v>10225</v>
      </c>
      <c r="E29" s="12">
        <v>306749.96</v>
      </c>
    </row>
    <row r="30" ht="15" spans="2:5">
      <c r="B30" s="10" t="s">
        <v>89</v>
      </c>
      <c r="C30" s="12">
        <v>47846.88</v>
      </c>
      <c r="D30" s="12">
        <v>120000</v>
      </c>
      <c r="E30" s="12">
        <v>299999.96</v>
      </c>
    </row>
  </sheetData>
  <mergeCells count="4">
    <mergeCell ref="B2:E2"/>
    <mergeCell ref="B16:E16"/>
    <mergeCell ref="B20:E20"/>
    <mergeCell ref="B26:E26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Premium Calculation</vt:lpstr>
      <vt:lpstr>Product Data n Calcs</vt:lpstr>
      <vt:lpstr>GOdb Changes</vt:lpstr>
      <vt:lpstr>GoDB 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99002607</dc:creator>
  <cp:lastModifiedBy>Shilpa Saxena</cp:lastModifiedBy>
  <dcterms:created xsi:type="dcterms:W3CDTF">2017-07-12T09:58:15Z</dcterms:created>
  <dcterms:modified xsi:type="dcterms:W3CDTF">2017-07-12T10:03:19Z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</Properties>
</file>